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https://confinabv.sharepoint.com/sites/PSAAlgemeen/Gedeelde documenten/General/2 - PSA Algemeen/Ouderschapsverlof/Modellen/"/>
    </mc:Choice>
  </mc:AlternateContent>
  <xr:revisionPtr revIDLastSave="85" documentId="8_{BB2EAFA1-2EAB-44FB-BC47-F4CE22910089}" xr6:coauthVersionLast="47" xr6:coauthVersionMax="47" xr10:uidLastSave="{C5F109AE-CC30-40E8-A69A-34D788811CBA}"/>
  <workbookProtection workbookAlgorithmName="SHA-512" workbookHashValue="StALgLT4u9+jAHO8Uqb49/SD291Mmq0IL/c76pwZArjGfbR6Gu+cmVvBM1ka0KqqDFxYwyHN9A8uinGI4Jefbw==" workbookSaltValue="irjrK1NvLrriNpHrHGS/tQ==" workbookSpinCount="100000" lockStructure="1"/>
  <bookViews>
    <workbookView xWindow="57480" yWindow="-120" windowWidth="29040" windowHeight="15720" xr2:uid="{00000000-000D-0000-FFFF-FFFF00000000}"/>
  </bookViews>
  <sheets>
    <sheet name="Formulier" sheetId="1" r:id="rId1"/>
    <sheet name="Vakanties" sheetId="2" state="hidden" r:id="rId2"/>
    <sheet name="vakantieverlof" sheetId="3" state="hidden" r:id="rId3"/>
    <sheet name="Data" sheetId="4" state="hidden" r:id="rId4"/>
    <sheet name="Vakantie" sheetId="5" state="hidden" r:id="rId5"/>
    <sheet name="Kalender" sheetId="6" r:id="rId6"/>
  </sheets>
  <definedNames>
    <definedName name="_xlnm.Print_Area" localSheetId="0">Formulier!$A$1:$M$69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3" i="6" l="1"/>
  <c r="N63" i="6"/>
  <c r="O63" i="6"/>
  <c r="T63" i="6" s="1"/>
  <c r="P63" i="6"/>
  <c r="Q63" i="6"/>
  <c r="R63" i="6"/>
  <c r="S63" i="6"/>
  <c r="C1774" i="4" l="1"/>
  <c r="E1774" i="4" s="1"/>
  <c r="D1774" i="4"/>
  <c r="G1774" i="4"/>
  <c r="H1774" i="4"/>
  <c r="C1775" i="4"/>
  <c r="D1775" i="4"/>
  <c r="H1775" i="4"/>
  <c r="D1776" i="4"/>
  <c r="D1783" i="4" s="1"/>
  <c r="D1777" i="4"/>
  <c r="D1778" i="4"/>
  <c r="D1779" i="4"/>
  <c r="O1779" i="4" s="1"/>
  <c r="D1780" i="4"/>
  <c r="D1781" i="4"/>
  <c r="D1782" i="4"/>
  <c r="D1784" i="4"/>
  <c r="D1791" i="4" s="1"/>
  <c r="D1786" i="4"/>
  <c r="D1787" i="4"/>
  <c r="D1794" i="4" s="1"/>
  <c r="D1788" i="4"/>
  <c r="D1789" i="4"/>
  <c r="D1795" i="4"/>
  <c r="D1796" i="4"/>
  <c r="D1803" i="4"/>
  <c r="D1810" i="4" s="1"/>
  <c r="B1475" i="4"/>
  <c r="C1475" i="4"/>
  <c r="G1475" i="4" s="1"/>
  <c r="D1475" i="4"/>
  <c r="E1475" i="4"/>
  <c r="A1475" i="4" s="1"/>
  <c r="F1475" i="4"/>
  <c r="H1475" i="4"/>
  <c r="I1475" i="4"/>
  <c r="I1482" i="4" s="1"/>
  <c r="I1489" i="4" s="1"/>
  <c r="I1496" i="4" s="1"/>
  <c r="B1476" i="4"/>
  <c r="B1483" i="4" s="1"/>
  <c r="B1490" i="4" s="1"/>
  <c r="B1497" i="4" s="1"/>
  <c r="C1476" i="4"/>
  <c r="E1476" i="4" s="1"/>
  <c r="D1476" i="4"/>
  <c r="F1476" i="4"/>
  <c r="G1476" i="4"/>
  <c r="I1476" i="4"/>
  <c r="I1483" i="4" s="1"/>
  <c r="I1490" i="4" s="1"/>
  <c r="I1497" i="4" s="1"/>
  <c r="I1504" i="4" s="1"/>
  <c r="I1511" i="4" s="1"/>
  <c r="I1518" i="4" s="1"/>
  <c r="I1525" i="4" s="1"/>
  <c r="I1532" i="4" s="1"/>
  <c r="I1539" i="4" s="1"/>
  <c r="I1546" i="4" s="1"/>
  <c r="I1553" i="4" s="1"/>
  <c r="I1560" i="4" s="1"/>
  <c r="I1567" i="4" s="1"/>
  <c r="I1574" i="4" s="1"/>
  <c r="I1581" i="4" s="1"/>
  <c r="I1588" i="4" s="1"/>
  <c r="I1595" i="4" s="1"/>
  <c r="I1602" i="4" s="1"/>
  <c r="I1609" i="4" s="1"/>
  <c r="I1616" i="4" s="1"/>
  <c r="I1623" i="4" s="1"/>
  <c r="I1630" i="4" s="1"/>
  <c r="I1637" i="4" s="1"/>
  <c r="I1644" i="4" s="1"/>
  <c r="I1651" i="4" s="1"/>
  <c r="I1658" i="4" s="1"/>
  <c r="I1665" i="4" s="1"/>
  <c r="I1672" i="4" s="1"/>
  <c r="I1679" i="4" s="1"/>
  <c r="I1686" i="4" s="1"/>
  <c r="I1693" i="4" s="1"/>
  <c r="I1700" i="4" s="1"/>
  <c r="I1707" i="4" s="1"/>
  <c r="I1714" i="4" s="1"/>
  <c r="I1721" i="4" s="1"/>
  <c r="I1728" i="4" s="1"/>
  <c r="I1735" i="4" s="1"/>
  <c r="I1742" i="4" s="1"/>
  <c r="I1749" i="4" s="1"/>
  <c r="I1756" i="4" s="1"/>
  <c r="I1763" i="4" s="1"/>
  <c r="I1770" i="4" s="1"/>
  <c r="I1777" i="4" s="1"/>
  <c r="I1784" i="4" s="1"/>
  <c r="I1791" i="4" s="1"/>
  <c r="I1798" i="4" s="1"/>
  <c r="I1805" i="4" s="1"/>
  <c r="I1812" i="4" s="1"/>
  <c r="I1819" i="4" s="1"/>
  <c r="I1826" i="4" s="1"/>
  <c r="I1840" i="4" s="1"/>
  <c r="B1477" i="4"/>
  <c r="B1484" i="4" s="1"/>
  <c r="B1491" i="4" s="1"/>
  <c r="B1498" i="4" s="1"/>
  <c r="B1505" i="4" s="1"/>
  <c r="C1477" i="4"/>
  <c r="D1477" i="4"/>
  <c r="I1477" i="4"/>
  <c r="I1484" i="4" s="1"/>
  <c r="I1491" i="4" s="1"/>
  <c r="I1498" i="4" s="1"/>
  <c r="I1505" i="4" s="1"/>
  <c r="I1512" i="4" s="1"/>
  <c r="I1519" i="4" s="1"/>
  <c r="I1526" i="4" s="1"/>
  <c r="I1533" i="4" s="1"/>
  <c r="I1540" i="4" s="1"/>
  <c r="I1547" i="4" s="1"/>
  <c r="I1554" i="4" s="1"/>
  <c r="I1561" i="4" s="1"/>
  <c r="I1568" i="4" s="1"/>
  <c r="I1575" i="4" s="1"/>
  <c r="I1582" i="4" s="1"/>
  <c r="I1589" i="4" s="1"/>
  <c r="I1596" i="4" s="1"/>
  <c r="I1603" i="4" s="1"/>
  <c r="I1610" i="4" s="1"/>
  <c r="I1617" i="4" s="1"/>
  <c r="I1624" i="4" s="1"/>
  <c r="I1631" i="4" s="1"/>
  <c r="I1638" i="4" s="1"/>
  <c r="I1645" i="4" s="1"/>
  <c r="I1652" i="4" s="1"/>
  <c r="I1659" i="4" s="1"/>
  <c r="I1666" i="4" s="1"/>
  <c r="I1673" i="4" s="1"/>
  <c r="I1680" i="4" s="1"/>
  <c r="I1687" i="4" s="1"/>
  <c r="I1694" i="4" s="1"/>
  <c r="I1701" i="4" s="1"/>
  <c r="I1708" i="4" s="1"/>
  <c r="I1715" i="4" s="1"/>
  <c r="I1722" i="4" s="1"/>
  <c r="I1729" i="4" s="1"/>
  <c r="I1736" i="4" s="1"/>
  <c r="I1743" i="4" s="1"/>
  <c r="I1750" i="4" s="1"/>
  <c r="I1757" i="4" s="1"/>
  <c r="I1764" i="4" s="1"/>
  <c r="I1771" i="4" s="1"/>
  <c r="I1778" i="4" s="1"/>
  <c r="I1785" i="4" s="1"/>
  <c r="I1792" i="4" s="1"/>
  <c r="I1799" i="4" s="1"/>
  <c r="I1806" i="4" s="1"/>
  <c r="I1813" i="4" s="1"/>
  <c r="I1820" i="4" s="1"/>
  <c r="I1827" i="4" s="1"/>
  <c r="I1841" i="4" s="1"/>
  <c r="O1477" i="4"/>
  <c r="B1478" i="4"/>
  <c r="D1478" i="4"/>
  <c r="I1478" i="4"/>
  <c r="I1485" i="4" s="1"/>
  <c r="B1479" i="4"/>
  <c r="B1486" i="4" s="1"/>
  <c r="B1493" i="4" s="1"/>
  <c r="B1500" i="4" s="1"/>
  <c r="B1507" i="4" s="1"/>
  <c r="B1514" i="4" s="1"/>
  <c r="B1521" i="4" s="1"/>
  <c r="B1528" i="4" s="1"/>
  <c r="B1535" i="4" s="1"/>
  <c r="B1542" i="4" s="1"/>
  <c r="B1549" i="4" s="1"/>
  <c r="B1556" i="4" s="1"/>
  <c r="B1563" i="4" s="1"/>
  <c r="B1570" i="4" s="1"/>
  <c r="B1577" i="4" s="1"/>
  <c r="B1584" i="4" s="1"/>
  <c r="B1591" i="4" s="1"/>
  <c r="B1598" i="4" s="1"/>
  <c r="B1605" i="4" s="1"/>
  <c r="B1612" i="4" s="1"/>
  <c r="B1619" i="4" s="1"/>
  <c r="B1626" i="4" s="1"/>
  <c r="B1633" i="4" s="1"/>
  <c r="B1640" i="4" s="1"/>
  <c r="B1647" i="4" s="1"/>
  <c r="B1654" i="4" s="1"/>
  <c r="B1661" i="4" s="1"/>
  <c r="B1668" i="4" s="1"/>
  <c r="B1675" i="4" s="1"/>
  <c r="B1682" i="4" s="1"/>
  <c r="B1689" i="4" s="1"/>
  <c r="B1696" i="4" s="1"/>
  <c r="B1703" i="4" s="1"/>
  <c r="B1710" i="4" s="1"/>
  <c r="B1717" i="4" s="1"/>
  <c r="B1724" i="4" s="1"/>
  <c r="B1731" i="4" s="1"/>
  <c r="B1738" i="4" s="1"/>
  <c r="B1745" i="4" s="1"/>
  <c r="B1752" i="4" s="1"/>
  <c r="B1759" i="4" s="1"/>
  <c r="B1766" i="4" s="1"/>
  <c r="B1773" i="4" s="1"/>
  <c r="B1780" i="4" s="1"/>
  <c r="B1787" i="4" s="1"/>
  <c r="B1794" i="4" s="1"/>
  <c r="B1801" i="4" s="1"/>
  <c r="B1808" i="4" s="1"/>
  <c r="B1815" i="4" s="1"/>
  <c r="B1822" i="4" s="1"/>
  <c r="B1836" i="4" s="1"/>
  <c r="B1843" i="4" s="1"/>
  <c r="D1479" i="4"/>
  <c r="D1480" i="4"/>
  <c r="D1481" i="4"/>
  <c r="B1482" i="4"/>
  <c r="D1482" i="4"/>
  <c r="D1483" i="4"/>
  <c r="D1484" i="4"/>
  <c r="O1484" i="4"/>
  <c r="B1485" i="4"/>
  <c r="B1492" i="4" s="1"/>
  <c r="B1499" i="4" s="1"/>
  <c r="B1506" i="4" s="1"/>
  <c r="B1513" i="4" s="1"/>
  <c r="B1520" i="4" s="1"/>
  <c r="B1527" i="4" s="1"/>
  <c r="B1534" i="4" s="1"/>
  <c r="B1541" i="4" s="1"/>
  <c r="B1548" i="4" s="1"/>
  <c r="B1555" i="4" s="1"/>
  <c r="B1562" i="4" s="1"/>
  <c r="B1569" i="4" s="1"/>
  <c r="B1576" i="4" s="1"/>
  <c r="B1583" i="4" s="1"/>
  <c r="B1590" i="4" s="1"/>
  <c r="B1597" i="4" s="1"/>
  <c r="B1604" i="4" s="1"/>
  <c r="B1611" i="4" s="1"/>
  <c r="B1618" i="4" s="1"/>
  <c r="B1625" i="4" s="1"/>
  <c r="B1632" i="4" s="1"/>
  <c r="B1639" i="4" s="1"/>
  <c r="B1646" i="4" s="1"/>
  <c r="B1653" i="4" s="1"/>
  <c r="B1660" i="4" s="1"/>
  <c r="B1667" i="4" s="1"/>
  <c r="B1674" i="4" s="1"/>
  <c r="B1681" i="4" s="1"/>
  <c r="B1688" i="4" s="1"/>
  <c r="B1695" i="4" s="1"/>
  <c r="B1702" i="4" s="1"/>
  <c r="B1709" i="4" s="1"/>
  <c r="B1716" i="4" s="1"/>
  <c r="B1723" i="4" s="1"/>
  <c r="B1730" i="4" s="1"/>
  <c r="B1737" i="4" s="1"/>
  <c r="B1744" i="4" s="1"/>
  <c r="B1751" i="4" s="1"/>
  <c r="B1758" i="4" s="1"/>
  <c r="B1765" i="4" s="1"/>
  <c r="B1772" i="4" s="1"/>
  <c r="B1779" i="4" s="1"/>
  <c r="B1786" i="4" s="1"/>
  <c r="B1793" i="4" s="1"/>
  <c r="B1800" i="4" s="1"/>
  <c r="B1807" i="4" s="1"/>
  <c r="B1814" i="4" s="1"/>
  <c r="B1821" i="4" s="1"/>
  <c r="B1828" i="4" s="1"/>
  <c r="B1842" i="4" s="1"/>
  <c r="D1486" i="4"/>
  <c r="D1487" i="4"/>
  <c r="B1489" i="4"/>
  <c r="B1496" i="4" s="1"/>
  <c r="B1503" i="4" s="1"/>
  <c r="B1510" i="4" s="1"/>
  <c r="B1517" i="4" s="1"/>
  <c r="B1524" i="4" s="1"/>
  <c r="B1531" i="4" s="1"/>
  <c r="B1538" i="4" s="1"/>
  <c r="B1545" i="4" s="1"/>
  <c r="B1552" i="4" s="1"/>
  <c r="B1559" i="4" s="1"/>
  <c r="B1566" i="4" s="1"/>
  <c r="B1573" i="4" s="1"/>
  <c r="B1580" i="4" s="1"/>
  <c r="B1587" i="4" s="1"/>
  <c r="B1594" i="4" s="1"/>
  <c r="B1601" i="4" s="1"/>
  <c r="B1608" i="4" s="1"/>
  <c r="B1615" i="4" s="1"/>
  <c r="B1622" i="4" s="1"/>
  <c r="B1629" i="4" s="1"/>
  <c r="B1636" i="4" s="1"/>
  <c r="B1643" i="4" s="1"/>
  <c r="B1650" i="4" s="1"/>
  <c r="B1657" i="4" s="1"/>
  <c r="B1664" i="4" s="1"/>
  <c r="B1671" i="4" s="1"/>
  <c r="B1678" i="4" s="1"/>
  <c r="B1685" i="4" s="1"/>
  <c r="B1692" i="4" s="1"/>
  <c r="B1699" i="4" s="1"/>
  <c r="B1706" i="4" s="1"/>
  <c r="B1713" i="4" s="1"/>
  <c r="B1720" i="4" s="1"/>
  <c r="B1727" i="4" s="1"/>
  <c r="B1734" i="4" s="1"/>
  <c r="B1741" i="4" s="1"/>
  <c r="B1748" i="4" s="1"/>
  <c r="B1755" i="4" s="1"/>
  <c r="B1762" i="4" s="1"/>
  <c r="B1769" i="4" s="1"/>
  <c r="B1776" i="4" s="1"/>
  <c r="B1783" i="4" s="1"/>
  <c r="B1790" i="4" s="1"/>
  <c r="B1797" i="4" s="1"/>
  <c r="B1804" i="4" s="1"/>
  <c r="B1811" i="4" s="1"/>
  <c r="B1818" i="4" s="1"/>
  <c r="B1825" i="4" s="1"/>
  <c r="B1839" i="4" s="1"/>
  <c r="D1489" i="4"/>
  <c r="D1496" i="4" s="1"/>
  <c r="D1490" i="4"/>
  <c r="D1491" i="4"/>
  <c r="O1491" i="4" s="1"/>
  <c r="I1492" i="4"/>
  <c r="I1499" i="4" s="1"/>
  <c r="I1506" i="4" s="1"/>
  <c r="I1513" i="4" s="1"/>
  <c r="I1520" i="4" s="1"/>
  <c r="D1494" i="4"/>
  <c r="D1498" i="4"/>
  <c r="O1498" i="4" s="1"/>
  <c r="I1503" i="4"/>
  <c r="I1510" i="4" s="1"/>
  <c r="I1517" i="4" s="1"/>
  <c r="B1504" i="4"/>
  <c r="D1505" i="4"/>
  <c r="B1511" i="4"/>
  <c r="B1518" i="4" s="1"/>
  <c r="B1525" i="4" s="1"/>
  <c r="B1532" i="4" s="1"/>
  <c r="B1539" i="4" s="1"/>
  <c r="B1546" i="4" s="1"/>
  <c r="B1553" i="4" s="1"/>
  <c r="B1560" i="4" s="1"/>
  <c r="B1567" i="4" s="1"/>
  <c r="B1574" i="4" s="1"/>
  <c r="B1581" i="4" s="1"/>
  <c r="B1588" i="4" s="1"/>
  <c r="B1595" i="4" s="1"/>
  <c r="B1602" i="4" s="1"/>
  <c r="B1609" i="4" s="1"/>
  <c r="B1616" i="4" s="1"/>
  <c r="B1623" i="4" s="1"/>
  <c r="B1630" i="4" s="1"/>
  <c r="B1637" i="4" s="1"/>
  <c r="B1644" i="4" s="1"/>
  <c r="B1651" i="4" s="1"/>
  <c r="B1658" i="4" s="1"/>
  <c r="B1665" i="4" s="1"/>
  <c r="B1672" i="4" s="1"/>
  <c r="B1679" i="4" s="1"/>
  <c r="B1686" i="4" s="1"/>
  <c r="B1693" i="4" s="1"/>
  <c r="B1700" i="4" s="1"/>
  <c r="B1707" i="4" s="1"/>
  <c r="B1714" i="4" s="1"/>
  <c r="B1721" i="4" s="1"/>
  <c r="B1728" i="4" s="1"/>
  <c r="B1735" i="4" s="1"/>
  <c r="B1742" i="4" s="1"/>
  <c r="B1749" i="4" s="1"/>
  <c r="B1756" i="4" s="1"/>
  <c r="B1763" i="4" s="1"/>
  <c r="B1770" i="4" s="1"/>
  <c r="B1777" i="4" s="1"/>
  <c r="B1784" i="4" s="1"/>
  <c r="B1791" i="4" s="1"/>
  <c r="B1798" i="4" s="1"/>
  <c r="B1805" i="4" s="1"/>
  <c r="B1812" i="4" s="1"/>
  <c r="B1819" i="4" s="1"/>
  <c r="B1826" i="4" s="1"/>
  <c r="B1840" i="4" s="1"/>
  <c r="B1512" i="4"/>
  <c r="B1519" i="4" s="1"/>
  <c r="B1526" i="4" s="1"/>
  <c r="B1533" i="4" s="1"/>
  <c r="B1540" i="4" s="1"/>
  <c r="B1547" i="4" s="1"/>
  <c r="B1554" i="4" s="1"/>
  <c r="B1561" i="4" s="1"/>
  <c r="B1568" i="4" s="1"/>
  <c r="B1575" i="4" s="1"/>
  <c r="B1582" i="4" s="1"/>
  <c r="B1589" i="4" s="1"/>
  <c r="B1596" i="4" s="1"/>
  <c r="B1603" i="4" s="1"/>
  <c r="B1610" i="4" s="1"/>
  <c r="B1617" i="4" s="1"/>
  <c r="B1624" i="4" s="1"/>
  <c r="B1631" i="4" s="1"/>
  <c r="B1638" i="4" s="1"/>
  <c r="B1645" i="4" s="1"/>
  <c r="B1652" i="4" s="1"/>
  <c r="B1659" i="4" s="1"/>
  <c r="B1666" i="4" s="1"/>
  <c r="B1673" i="4" s="1"/>
  <c r="B1680" i="4" s="1"/>
  <c r="B1687" i="4" s="1"/>
  <c r="B1694" i="4" s="1"/>
  <c r="B1701" i="4" s="1"/>
  <c r="B1708" i="4" s="1"/>
  <c r="B1715" i="4" s="1"/>
  <c r="B1722" i="4" s="1"/>
  <c r="B1729" i="4" s="1"/>
  <c r="B1736" i="4" s="1"/>
  <c r="B1743" i="4" s="1"/>
  <c r="B1750" i="4" s="1"/>
  <c r="B1757" i="4" s="1"/>
  <c r="B1764" i="4" s="1"/>
  <c r="B1771" i="4" s="1"/>
  <c r="B1778" i="4" s="1"/>
  <c r="B1785" i="4" s="1"/>
  <c r="B1792" i="4" s="1"/>
  <c r="B1799" i="4" s="1"/>
  <c r="B1806" i="4" s="1"/>
  <c r="B1813" i="4" s="1"/>
  <c r="B1820" i="4" s="1"/>
  <c r="B1827" i="4" s="1"/>
  <c r="B1841" i="4" s="1"/>
  <c r="I1524" i="4"/>
  <c r="I1531" i="4" s="1"/>
  <c r="I1538" i="4" s="1"/>
  <c r="I1545" i="4" s="1"/>
  <c r="I1552" i="4" s="1"/>
  <c r="I1559" i="4" s="1"/>
  <c r="I1566" i="4" s="1"/>
  <c r="I1573" i="4" s="1"/>
  <c r="I1580" i="4" s="1"/>
  <c r="I1587" i="4" s="1"/>
  <c r="I1594" i="4" s="1"/>
  <c r="I1601" i="4" s="1"/>
  <c r="I1608" i="4" s="1"/>
  <c r="I1615" i="4" s="1"/>
  <c r="I1622" i="4" s="1"/>
  <c r="I1629" i="4" s="1"/>
  <c r="I1636" i="4" s="1"/>
  <c r="I1643" i="4" s="1"/>
  <c r="I1650" i="4" s="1"/>
  <c r="I1657" i="4" s="1"/>
  <c r="I1664" i="4" s="1"/>
  <c r="I1671" i="4" s="1"/>
  <c r="I1678" i="4" s="1"/>
  <c r="I1685" i="4" s="1"/>
  <c r="I1692" i="4" s="1"/>
  <c r="I1699" i="4" s="1"/>
  <c r="I1706" i="4" s="1"/>
  <c r="I1713" i="4" s="1"/>
  <c r="I1720" i="4" s="1"/>
  <c r="I1727" i="4" s="1"/>
  <c r="I1734" i="4" s="1"/>
  <c r="I1741" i="4" s="1"/>
  <c r="I1748" i="4" s="1"/>
  <c r="I1755" i="4" s="1"/>
  <c r="I1762" i="4" s="1"/>
  <c r="I1769" i="4" s="1"/>
  <c r="I1776" i="4" s="1"/>
  <c r="I1783" i="4" s="1"/>
  <c r="I1790" i="4" s="1"/>
  <c r="I1797" i="4" s="1"/>
  <c r="I1804" i="4" s="1"/>
  <c r="I1811" i="4" s="1"/>
  <c r="I1818" i="4" s="1"/>
  <c r="I1825" i="4" s="1"/>
  <c r="I1839" i="4" s="1"/>
  <c r="I1527" i="4"/>
  <c r="I1534" i="4" s="1"/>
  <c r="I1541" i="4"/>
  <c r="I1548" i="4" s="1"/>
  <c r="I1555" i="4" s="1"/>
  <c r="I1562" i="4" s="1"/>
  <c r="I1569" i="4" s="1"/>
  <c r="I1576" i="4" s="1"/>
  <c r="I1583" i="4" s="1"/>
  <c r="I1590" i="4" s="1"/>
  <c r="I1597" i="4" s="1"/>
  <c r="I1604" i="4" s="1"/>
  <c r="I1611" i="4" s="1"/>
  <c r="I1618" i="4" s="1"/>
  <c r="I1625" i="4" s="1"/>
  <c r="I1632" i="4" s="1"/>
  <c r="I1639" i="4" s="1"/>
  <c r="I1646" i="4" s="1"/>
  <c r="I1653" i="4" s="1"/>
  <c r="I1660" i="4" s="1"/>
  <c r="I1667" i="4" s="1"/>
  <c r="I1674" i="4" s="1"/>
  <c r="I1681" i="4" s="1"/>
  <c r="I1688" i="4" s="1"/>
  <c r="I1695" i="4" s="1"/>
  <c r="I1702" i="4" s="1"/>
  <c r="I1709" i="4" s="1"/>
  <c r="I1716" i="4" s="1"/>
  <c r="I1723" i="4" s="1"/>
  <c r="I1730" i="4" s="1"/>
  <c r="I1737" i="4" s="1"/>
  <c r="I1744" i="4" s="1"/>
  <c r="I1751" i="4" s="1"/>
  <c r="I1758" i="4" s="1"/>
  <c r="I1765" i="4" s="1"/>
  <c r="I1772" i="4" s="1"/>
  <c r="I1779" i="4" s="1"/>
  <c r="I1786" i="4" s="1"/>
  <c r="I1793" i="4" s="1"/>
  <c r="I1800" i="4" s="1"/>
  <c r="I1807" i="4" s="1"/>
  <c r="I1814" i="4" s="1"/>
  <c r="I1821" i="4" s="1"/>
  <c r="I1828" i="4" s="1"/>
  <c r="I1842" i="4" s="1"/>
  <c r="B1407" i="4"/>
  <c r="C1407" i="4"/>
  <c r="G1407" i="4" s="1"/>
  <c r="D1407" i="4"/>
  <c r="O1407" i="4" s="1"/>
  <c r="E1407" i="4"/>
  <c r="A1407" i="4" s="1"/>
  <c r="F1407" i="4"/>
  <c r="H1407" i="4"/>
  <c r="I1407" i="4"/>
  <c r="A1408" i="4"/>
  <c r="B1408" i="4"/>
  <c r="C1408" i="4"/>
  <c r="D1408" i="4"/>
  <c r="E1408" i="4"/>
  <c r="F1408" i="4"/>
  <c r="G1408" i="4"/>
  <c r="I1408" i="4"/>
  <c r="I1415" i="4" s="1"/>
  <c r="I1422" i="4" s="1"/>
  <c r="I1429" i="4" s="1"/>
  <c r="I1436" i="4" s="1"/>
  <c r="I1443" i="4" s="1"/>
  <c r="I1450" i="4" s="1"/>
  <c r="I1457" i="4" s="1"/>
  <c r="I1464" i="4" s="1"/>
  <c r="O1408" i="4"/>
  <c r="B1409" i="4"/>
  <c r="B1416" i="4" s="1"/>
  <c r="B1423" i="4" s="1"/>
  <c r="B1430" i="4" s="1"/>
  <c r="D1409" i="4"/>
  <c r="I1409" i="4"/>
  <c r="B1410" i="4"/>
  <c r="D1410" i="4"/>
  <c r="I1410" i="4"/>
  <c r="I1417" i="4" s="1"/>
  <c r="I1424" i="4" s="1"/>
  <c r="I1431" i="4" s="1"/>
  <c r="I1438" i="4" s="1"/>
  <c r="I1445" i="4" s="1"/>
  <c r="I1452" i="4" s="1"/>
  <c r="I1459" i="4" s="1"/>
  <c r="I1473" i="4" s="1"/>
  <c r="I1480" i="4" s="1"/>
  <c r="I1487" i="4" s="1"/>
  <c r="I1494" i="4" s="1"/>
  <c r="I1501" i="4" s="1"/>
  <c r="I1508" i="4" s="1"/>
  <c r="I1515" i="4" s="1"/>
  <c r="I1522" i="4" s="1"/>
  <c r="I1529" i="4" s="1"/>
  <c r="I1536" i="4" s="1"/>
  <c r="I1543" i="4" s="1"/>
  <c r="I1550" i="4" s="1"/>
  <c r="I1557" i="4" s="1"/>
  <c r="I1564" i="4" s="1"/>
  <c r="I1571" i="4" s="1"/>
  <c r="I1578" i="4" s="1"/>
  <c r="I1585" i="4" s="1"/>
  <c r="I1592" i="4" s="1"/>
  <c r="I1599" i="4" s="1"/>
  <c r="I1606" i="4" s="1"/>
  <c r="I1613" i="4" s="1"/>
  <c r="I1620" i="4" s="1"/>
  <c r="I1627" i="4" s="1"/>
  <c r="I1634" i="4" s="1"/>
  <c r="I1641" i="4" s="1"/>
  <c r="I1648" i="4" s="1"/>
  <c r="I1655" i="4" s="1"/>
  <c r="I1662" i="4" s="1"/>
  <c r="I1669" i="4" s="1"/>
  <c r="I1676" i="4" s="1"/>
  <c r="I1683" i="4" s="1"/>
  <c r="I1690" i="4" s="1"/>
  <c r="I1697" i="4" s="1"/>
  <c r="I1704" i="4" s="1"/>
  <c r="I1711" i="4" s="1"/>
  <c r="I1718" i="4" s="1"/>
  <c r="I1725" i="4" s="1"/>
  <c r="I1732" i="4" s="1"/>
  <c r="I1739" i="4" s="1"/>
  <c r="I1746" i="4" s="1"/>
  <c r="I1753" i="4" s="1"/>
  <c r="I1760" i="4" s="1"/>
  <c r="I1767" i="4" s="1"/>
  <c r="I1774" i="4" s="1"/>
  <c r="I1781" i="4" s="1"/>
  <c r="I1788" i="4" s="1"/>
  <c r="I1795" i="4" s="1"/>
  <c r="I1802" i="4" s="1"/>
  <c r="I1809" i="4" s="1"/>
  <c r="I1816" i="4" s="1"/>
  <c r="I1823" i="4" s="1"/>
  <c r="I1837" i="4" s="1"/>
  <c r="I1844" i="4" s="1"/>
  <c r="B1411" i="4"/>
  <c r="B1418" i="4" s="1"/>
  <c r="B1425" i="4" s="1"/>
  <c r="B1432" i="4" s="1"/>
  <c r="B1439" i="4" s="1"/>
  <c r="B1446" i="4" s="1"/>
  <c r="B1453" i="4" s="1"/>
  <c r="B1460" i="4" s="1"/>
  <c r="B1474" i="4" s="1"/>
  <c r="B1481" i="4" s="1"/>
  <c r="B1488" i="4" s="1"/>
  <c r="B1495" i="4" s="1"/>
  <c r="B1502" i="4" s="1"/>
  <c r="B1509" i="4" s="1"/>
  <c r="B1516" i="4" s="1"/>
  <c r="B1523" i="4" s="1"/>
  <c r="B1530" i="4" s="1"/>
  <c r="B1537" i="4" s="1"/>
  <c r="B1544" i="4" s="1"/>
  <c r="B1551" i="4" s="1"/>
  <c r="B1558" i="4" s="1"/>
  <c r="B1565" i="4" s="1"/>
  <c r="B1572" i="4" s="1"/>
  <c r="B1579" i="4" s="1"/>
  <c r="B1586" i="4" s="1"/>
  <c r="B1593" i="4" s="1"/>
  <c r="B1600" i="4" s="1"/>
  <c r="B1607" i="4" s="1"/>
  <c r="B1614" i="4" s="1"/>
  <c r="B1621" i="4" s="1"/>
  <c r="B1628" i="4" s="1"/>
  <c r="B1635" i="4" s="1"/>
  <c r="B1642" i="4" s="1"/>
  <c r="B1649" i="4" s="1"/>
  <c r="B1656" i="4" s="1"/>
  <c r="B1663" i="4" s="1"/>
  <c r="B1670" i="4" s="1"/>
  <c r="B1677" i="4" s="1"/>
  <c r="B1684" i="4" s="1"/>
  <c r="B1691" i="4" s="1"/>
  <c r="B1698" i="4" s="1"/>
  <c r="B1705" i="4" s="1"/>
  <c r="B1712" i="4" s="1"/>
  <c r="B1719" i="4" s="1"/>
  <c r="B1726" i="4" s="1"/>
  <c r="B1733" i="4" s="1"/>
  <c r="B1740" i="4" s="1"/>
  <c r="B1747" i="4" s="1"/>
  <c r="B1754" i="4" s="1"/>
  <c r="B1761" i="4" s="1"/>
  <c r="B1768" i="4" s="1"/>
  <c r="B1775" i="4" s="1"/>
  <c r="B1782" i="4" s="1"/>
  <c r="B1789" i="4" s="1"/>
  <c r="B1796" i="4" s="1"/>
  <c r="B1803" i="4" s="1"/>
  <c r="B1810" i="4" s="1"/>
  <c r="B1817" i="4" s="1"/>
  <c r="B1824" i="4" s="1"/>
  <c r="B1838" i="4" s="1"/>
  <c r="D1411" i="4"/>
  <c r="I1411" i="4"/>
  <c r="B1412" i="4"/>
  <c r="B1419" i="4" s="1"/>
  <c r="B1426" i="4" s="1"/>
  <c r="B1433" i="4" s="1"/>
  <c r="B1440" i="4" s="1"/>
  <c r="B1447" i="4" s="1"/>
  <c r="B1454" i="4" s="1"/>
  <c r="B1461" i="4" s="1"/>
  <c r="D1412" i="4"/>
  <c r="I1412" i="4"/>
  <c r="B1413" i="4"/>
  <c r="D1413" i="4"/>
  <c r="I1413" i="4"/>
  <c r="B1414" i="4"/>
  <c r="D1414" i="4"/>
  <c r="I1414" i="4"/>
  <c r="O1414" i="4"/>
  <c r="B1415" i="4"/>
  <c r="D1415" i="4"/>
  <c r="O1415" i="4" s="1"/>
  <c r="D1416" i="4"/>
  <c r="I1416" i="4"/>
  <c r="I1423" i="4" s="1"/>
  <c r="I1430" i="4" s="1"/>
  <c r="I1437" i="4" s="1"/>
  <c r="B1417" i="4"/>
  <c r="B1424" i="4" s="1"/>
  <c r="B1431" i="4" s="1"/>
  <c r="B1438" i="4" s="1"/>
  <c r="B1445" i="4" s="1"/>
  <c r="B1452" i="4" s="1"/>
  <c r="B1459" i="4" s="1"/>
  <c r="B1473" i="4" s="1"/>
  <c r="B1480" i="4" s="1"/>
  <c r="B1487" i="4" s="1"/>
  <c r="B1494" i="4" s="1"/>
  <c r="B1501" i="4" s="1"/>
  <c r="B1508" i="4" s="1"/>
  <c r="B1515" i="4" s="1"/>
  <c r="B1522" i="4" s="1"/>
  <c r="B1529" i="4" s="1"/>
  <c r="B1536" i="4" s="1"/>
  <c r="B1543" i="4" s="1"/>
  <c r="B1550" i="4" s="1"/>
  <c r="B1557" i="4" s="1"/>
  <c r="B1564" i="4" s="1"/>
  <c r="B1571" i="4" s="1"/>
  <c r="B1578" i="4" s="1"/>
  <c r="B1585" i="4" s="1"/>
  <c r="B1592" i="4" s="1"/>
  <c r="B1599" i="4" s="1"/>
  <c r="B1606" i="4" s="1"/>
  <c r="B1613" i="4" s="1"/>
  <c r="B1620" i="4" s="1"/>
  <c r="B1627" i="4" s="1"/>
  <c r="B1634" i="4" s="1"/>
  <c r="B1641" i="4" s="1"/>
  <c r="B1648" i="4" s="1"/>
  <c r="B1655" i="4" s="1"/>
  <c r="B1662" i="4" s="1"/>
  <c r="B1669" i="4" s="1"/>
  <c r="B1676" i="4" s="1"/>
  <c r="B1683" i="4" s="1"/>
  <c r="B1690" i="4" s="1"/>
  <c r="B1697" i="4" s="1"/>
  <c r="B1704" i="4" s="1"/>
  <c r="B1711" i="4" s="1"/>
  <c r="B1718" i="4" s="1"/>
  <c r="B1725" i="4" s="1"/>
  <c r="B1732" i="4" s="1"/>
  <c r="B1739" i="4" s="1"/>
  <c r="B1746" i="4" s="1"/>
  <c r="B1753" i="4" s="1"/>
  <c r="B1760" i="4" s="1"/>
  <c r="B1767" i="4" s="1"/>
  <c r="B1774" i="4" s="1"/>
  <c r="B1781" i="4" s="1"/>
  <c r="B1788" i="4" s="1"/>
  <c r="B1795" i="4" s="1"/>
  <c r="B1802" i="4" s="1"/>
  <c r="B1809" i="4" s="1"/>
  <c r="B1816" i="4" s="1"/>
  <c r="B1823" i="4" s="1"/>
  <c r="B1837" i="4" s="1"/>
  <c r="B1844" i="4" s="1"/>
  <c r="D1417" i="4"/>
  <c r="D1424" i="4" s="1"/>
  <c r="D1431" i="4" s="1"/>
  <c r="I1418" i="4"/>
  <c r="I1425" i="4" s="1"/>
  <c r="D1419" i="4"/>
  <c r="I1419" i="4"/>
  <c r="I1426" i="4" s="1"/>
  <c r="I1433" i="4" s="1"/>
  <c r="I1440" i="4" s="1"/>
  <c r="I1447" i="4" s="1"/>
  <c r="I1454" i="4" s="1"/>
  <c r="I1461" i="4" s="1"/>
  <c r="B1420" i="4"/>
  <c r="I1420" i="4"/>
  <c r="B1421" i="4"/>
  <c r="D1421" i="4"/>
  <c r="I1421" i="4"/>
  <c r="B1422" i="4"/>
  <c r="D1422" i="4"/>
  <c r="O1422" i="4" s="1"/>
  <c r="D1423" i="4"/>
  <c r="B1427" i="4"/>
  <c r="B1434" i="4" s="1"/>
  <c r="I1427" i="4"/>
  <c r="I1434" i="4" s="1"/>
  <c r="I1441" i="4" s="1"/>
  <c r="I1448" i="4" s="1"/>
  <c r="I1455" i="4" s="1"/>
  <c r="I1462" i="4" s="1"/>
  <c r="B1428" i="4"/>
  <c r="I1428" i="4"/>
  <c r="B1429" i="4"/>
  <c r="D1429" i="4"/>
  <c r="D1430" i="4"/>
  <c r="D1437" i="4" s="1"/>
  <c r="I1432" i="4"/>
  <c r="I1439" i="4" s="1"/>
  <c r="I1446" i="4" s="1"/>
  <c r="I1453" i="4" s="1"/>
  <c r="B1435" i="4"/>
  <c r="B1442" i="4" s="1"/>
  <c r="I1435" i="4"/>
  <c r="I1442" i="4" s="1"/>
  <c r="I1449" i="4" s="1"/>
  <c r="I1456" i="4" s="1"/>
  <c r="I1463" i="4" s="1"/>
  <c r="B1436" i="4"/>
  <c r="B1443" i="4" s="1"/>
  <c r="B1450" i="4" s="1"/>
  <c r="B1457" i="4" s="1"/>
  <c r="B1464" i="4" s="1"/>
  <c r="B1437" i="4"/>
  <c r="D1438" i="4"/>
  <c r="D1445" i="4" s="1"/>
  <c r="B1441" i="4"/>
  <c r="B1448" i="4" s="1"/>
  <c r="B1444" i="4"/>
  <c r="I1444" i="4"/>
  <c r="B1449" i="4"/>
  <c r="B1456" i="4" s="1"/>
  <c r="B1463" i="4" s="1"/>
  <c r="B1451" i="4"/>
  <c r="I1451" i="4"/>
  <c r="B1455" i="4"/>
  <c r="B1462" i="4" s="1"/>
  <c r="B1458" i="4"/>
  <c r="I1458" i="4"/>
  <c r="I1472" i="4" s="1"/>
  <c r="I1479" i="4" s="1"/>
  <c r="I1486" i="4" s="1"/>
  <c r="I1493" i="4" s="1"/>
  <c r="I1500" i="4" s="1"/>
  <c r="I1507" i="4" s="1"/>
  <c r="I1514" i="4" s="1"/>
  <c r="I1521" i="4" s="1"/>
  <c r="I1528" i="4" s="1"/>
  <c r="I1535" i="4" s="1"/>
  <c r="I1542" i="4" s="1"/>
  <c r="I1549" i="4" s="1"/>
  <c r="I1556" i="4" s="1"/>
  <c r="I1563" i="4" s="1"/>
  <c r="I1570" i="4" s="1"/>
  <c r="I1577" i="4" s="1"/>
  <c r="I1584" i="4" s="1"/>
  <c r="I1591" i="4" s="1"/>
  <c r="I1598" i="4" s="1"/>
  <c r="I1605" i="4" s="1"/>
  <c r="I1612" i="4" s="1"/>
  <c r="I1619" i="4" s="1"/>
  <c r="I1626" i="4" s="1"/>
  <c r="I1633" i="4" s="1"/>
  <c r="I1640" i="4" s="1"/>
  <c r="I1647" i="4" s="1"/>
  <c r="I1654" i="4" s="1"/>
  <c r="I1661" i="4" s="1"/>
  <c r="I1668" i="4" s="1"/>
  <c r="I1675" i="4" s="1"/>
  <c r="I1682" i="4" s="1"/>
  <c r="I1689" i="4" s="1"/>
  <c r="I1696" i="4" s="1"/>
  <c r="I1703" i="4" s="1"/>
  <c r="I1710" i="4" s="1"/>
  <c r="I1717" i="4" s="1"/>
  <c r="I1724" i="4" s="1"/>
  <c r="I1731" i="4" s="1"/>
  <c r="I1738" i="4" s="1"/>
  <c r="I1745" i="4" s="1"/>
  <c r="I1752" i="4" s="1"/>
  <c r="I1759" i="4" s="1"/>
  <c r="I1766" i="4" s="1"/>
  <c r="I1773" i="4" s="1"/>
  <c r="I1780" i="4" s="1"/>
  <c r="I1787" i="4" s="1"/>
  <c r="I1794" i="4" s="1"/>
  <c r="I1801" i="4" s="1"/>
  <c r="I1808" i="4" s="1"/>
  <c r="I1815" i="4" s="1"/>
  <c r="I1822" i="4" s="1"/>
  <c r="I1836" i="4" s="1"/>
  <c r="I1843" i="4" s="1"/>
  <c r="I1460" i="4"/>
  <c r="I1474" i="4" s="1"/>
  <c r="I1481" i="4" s="1"/>
  <c r="I1488" i="4" s="1"/>
  <c r="I1495" i="4" s="1"/>
  <c r="I1502" i="4" s="1"/>
  <c r="I1509" i="4" s="1"/>
  <c r="I1516" i="4" s="1"/>
  <c r="I1523" i="4" s="1"/>
  <c r="I1530" i="4" s="1"/>
  <c r="I1537" i="4" s="1"/>
  <c r="I1544" i="4" s="1"/>
  <c r="I1551" i="4" s="1"/>
  <c r="I1558" i="4" s="1"/>
  <c r="I1565" i="4" s="1"/>
  <c r="I1572" i="4" s="1"/>
  <c r="I1579" i="4" s="1"/>
  <c r="I1586" i="4" s="1"/>
  <c r="I1593" i="4" s="1"/>
  <c r="I1600" i="4" s="1"/>
  <c r="I1607" i="4" s="1"/>
  <c r="I1614" i="4" s="1"/>
  <c r="I1621" i="4" s="1"/>
  <c r="I1628" i="4" s="1"/>
  <c r="I1635" i="4" s="1"/>
  <c r="I1642" i="4" s="1"/>
  <c r="I1649" i="4" s="1"/>
  <c r="I1656" i="4" s="1"/>
  <c r="I1663" i="4" s="1"/>
  <c r="I1670" i="4" s="1"/>
  <c r="I1677" i="4" s="1"/>
  <c r="I1684" i="4" s="1"/>
  <c r="I1691" i="4" s="1"/>
  <c r="I1698" i="4" s="1"/>
  <c r="I1705" i="4" s="1"/>
  <c r="I1712" i="4" s="1"/>
  <c r="I1719" i="4" s="1"/>
  <c r="I1726" i="4" s="1"/>
  <c r="I1733" i="4" s="1"/>
  <c r="I1740" i="4" s="1"/>
  <c r="I1747" i="4" s="1"/>
  <c r="I1754" i="4" s="1"/>
  <c r="I1761" i="4" s="1"/>
  <c r="I1768" i="4" s="1"/>
  <c r="I1775" i="4" s="1"/>
  <c r="I1782" i="4" s="1"/>
  <c r="I1789" i="4" s="1"/>
  <c r="I1796" i="4" s="1"/>
  <c r="I1803" i="4" s="1"/>
  <c r="I1810" i="4" s="1"/>
  <c r="I1817" i="4" s="1"/>
  <c r="I1824" i="4" s="1"/>
  <c r="I1838" i="4" s="1"/>
  <c r="B1472" i="4"/>
  <c r="B1116" i="4"/>
  <c r="C1116" i="4"/>
  <c r="E1116" i="4" s="1"/>
  <c r="A1116" i="4" s="1"/>
  <c r="D1116" i="4"/>
  <c r="F1116" i="4"/>
  <c r="H1116" i="4"/>
  <c r="I1116" i="4"/>
  <c r="I1123" i="4" s="1"/>
  <c r="I1130" i="4" s="1"/>
  <c r="I1137" i="4" s="1"/>
  <c r="I1144" i="4" s="1"/>
  <c r="I1151" i="4" s="1"/>
  <c r="I1158" i="4" s="1"/>
  <c r="I1165" i="4" s="1"/>
  <c r="I1172" i="4" s="1"/>
  <c r="I1179" i="4" s="1"/>
  <c r="I1186" i="4" s="1"/>
  <c r="I1193" i="4" s="1"/>
  <c r="I1200" i="4" s="1"/>
  <c r="I1207" i="4" s="1"/>
  <c r="I1214" i="4" s="1"/>
  <c r="I1221" i="4" s="1"/>
  <c r="B1117" i="4"/>
  <c r="B1124" i="4" s="1"/>
  <c r="B1131" i="4" s="1"/>
  <c r="B1138" i="4" s="1"/>
  <c r="B1145" i="4" s="1"/>
  <c r="B1152" i="4" s="1"/>
  <c r="B1159" i="4" s="1"/>
  <c r="C1117" i="4"/>
  <c r="D1117" i="4"/>
  <c r="E1117" i="4"/>
  <c r="F1117" i="4"/>
  <c r="G1117" i="4"/>
  <c r="H1117" i="4"/>
  <c r="I1117" i="4"/>
  <c r="B1118" i="4"/>
  <c r="C1118" i="4"/>
  <c r="E1118" i="4" s="1"/>
  <c r="A1118" i="4" s="1"/>
  <c r="D1118" i="4"/>
  <c r="I1118" i="4"/>
  <c r="I1125" i="4" s="1"/>
  <c r="I1132" i="4" s="1"/>
  <c r="I1139" i="4" s="1"/>
  <c r="I1146" i="4" s="1"/>
  <c r="I1153" i="4" s="1"/>
  <c r="I1160" i="4" s="1"/>
  <c r="I1167" i="4" s="1"/>
  <c r="I1174" i="4" s="1"/>
  <c r="I1181" i="4" s="1"/>
  <c r="I1188" i="4" s="1"/>
  <c r="I1195" i="4" s="1"/>
  <c r="I1202" i="4" s="1"/>
  <c r="I1209" i="4" s="1"/>
  <c r="I1216" i="4" s="1"/>
  <c r="I1223" i="4" s="1"/>
  <c r="I1230" i="4" s="1"/>
  <c r="I1237" i="4" s="1"/>
  <c r="B1119" i="4"/>
  <c r="B1126" i="4" s="1"/>
  <c r="B1133" i="4" s="1"/>
  <c r="B1140" i="4" s="1"/>
  <c r="B1147" i="4" s="1"/>
  <c r="B1154" i="4" s="1"/>
  <c r="B1161" i="4" s="1"/>
  <c r="B1168" i="4" s="1"/>
  <c r="D1119" i="4"/>
  <c r="D1126" i="4" s="1"/>
  <c r="I1119" i="4"/>
  <c r="B1120" i="4"/>
  <c r="D1120" i="4"/>
  <c r="O1120" i="4" s="1"/>
  <c r="I1120" i="4"/>
  <c r="B1121" i="4"/>
  <c r="D1121" i="4"/>
  <c r="O1121" i="4" s="1"/>
  <c r="I1121" i="4"/>
  <c r="B1122" i="4"/>
  <c r="D1122" i="4"/>
  <c r="I1122" i="4"/>
  <c r="B1123" i="4"/>
  <c r="D1123" i="4"/>
  <c r="D1124" i="4"/>
  <c r="I1124" i="4"/>
  <c r="I1131" i="4" s="1"/>
  <c r="I1138" i="4" s="1"/>
  <c r="I1145" i="4" s="1"/>
  <c r="I1152" i="4" s="1"/>
  <c r="I1159" i="4" s="1"/>
  <c r="I1166" i="4" s="1"/>
  <c r="I1173" i="4" s="1"/>
  <c r="I1180" i="4" s="1"/>
  <c r="I1187" i="4" s="1"/>
  <c r="I1194" i="4" s="1"/>
  <c r="I1201" i="4" s="1"/>
  <c r="I1208" i="4" s="1"/>
  <c r="I1215" i="4" s="1"/>
  <c r="I1222" i="4" s="1"/>
  <c r="I1229" i="4" s="1"/>
  <c r="I1236" i="4" s="1"/>
  <c r="I1243" i="4" s="1"/>
  <c r="I1250" i="4" s="1"/>
  <c r="B1125" i="4"/>
  <c r="B1132" i="4" s="1"/>
  <c r="B1139" i="4" s="1"/>
  <c r="B1146" i="4" s="1"/>
  <c r="B1153" i="4" s="1"/>
  <c r="B1160" i="4" s="1"/>
  <c r="B1167" i="4" s="1"/>
  <c r="B1174" i="4" s="1"/>
  <c r="B1181" i="4" s="1"/>
  <c r="B1188" i="4" s="1"/>
  <c r="B1195" i="4" s="1"/>
  <c r="B1202" i="4" s="1"/>
  <c r="B1209" i="4" s="1"/>
  <c r="D1125" i="4"/>
  <c r="I1126" i="4"/>
  <c r="I1133" i="4" s="1"/>
  <c r="I1140" i="4" s="1"/>
  <c r="I1147" i="4" s="1"/>
  <c r="I1154" i="4" s="1"/>
  <c r="I1161" i="4" s="1"/>
  <c r="B1127" i="4"/>
  <c r="B1134" i="4" s="1"/>
  <c r="B1141" i="4" s="1"/>
  <c r="B1148" i="4" s="1"/>
  <c r="B1155" i="4" s="1"/>
  <c r="B1162" i="4" s="1"/>
  <c r="D1127" i="4"/>
  <c r="D1134" i="4" s="1"/>
  <c r="I1127" i="4"/>
  <c r="B1128" i="4"/>
  <c r="I1128" i="4"/>
  <c r="B1129" i="4"/>
  <c r="D1129" i="4"/>
  <c r="I1129" i="4"/>
  <c r="B1130" i="4"/>
  <c r="D1130" i="4"/>
  <c r="D1131" i="4"/>
  <c r="D1132" i="4"/>
  <c r="I1134" i="4"/>
  <c r="I1141" i="4" s="1"/>
  <c r="I1148" i="4" s="1"/>
  <c r="I1155" i="4" s="1"/>
  <c r="I1162" i="4" s="1"/>
  <c r="I1169" i="4" s="1"/>
  <c r="I1176" i="4" s="1"/>
  <c r="B1135" i="4"/>
  <c r="B1142" i="4" s="1"/>
  <c r="B1149" i="4" s="1"/>
  <c r="B1156" i="4" s="1"/>
  <c r="B1163" i="4" s="1"/>
  <c r="B1170" i="4" s="1"/>
  <c r="B1177" i="4" s="1"/>
  <c r="I1135" i="4"/>
  <c r="B1136" i="4"/>
  <c r="I1136" i="4"/>
  <c r="B1137" i="4"/>
  <c r="D1137" i="4"/>
  <c r="D1138" i="4"/>
  <c r="D1139" i="4"/>
  <c r="I1142" i="4"/>
  <c r="I1149" i="4" s="1"/>
  <c r="I1156" i="4" s="1"/>
  <c r="I1163" i="4" s="1"/>
  <c r="I1170" i="4" s="1"/>
  <c r="I1177" i="4" s="1"/>
  <c r="I1184" i="4" s="1"/>
  <c r="B1143" i="4"/>
  <c r="B1150" i="4" s="1"/>
  <c r="B1157" i="4" s="1"/>
  <c r="I1143" i="4"/>
  <c r="B1144" i="4"/>
  <c r="D1145" i="4"/>
  <c r="D1146" i="4"/>
  <c r="I1150" i="4"/>
  <c r="I1157" i="4" s="1"/>
  <c r="I1164" i="4" s="1"/>
  <c r="B1151" i="4"/>
  <c r="B1158" i="4" s="1"/>
  <c r="B1165" i="4" s="1"/>
  <c r="B1172" i="4" s="1"/>
  <c r="B1179" i="4" s="1"/>
  <c r="B1186" i="4" s="1"/>
  <c r="B1193" i="4" s="1"/>
  <c r="D1153" i="4"/>
  <c r="B1164" i="4"/>
  <c r="B1166" i="4"/>
  <c r="B1173" i="4" s="1"/>
  <c r="B1180" i="4" s="1"/>
  <c r="B1187" i="4" s="1"/>
  <c r="B1194" i="4" s="1"/>
  <c r="B1201" i="4" s="1"/>
  <c r="I1168" i="4"/>
  <c r="B1169" i="4"/>
  <c r="B1176" i="4" s="1"/>
  <c r="B1183" i="4" s="1"/>
  <c r="B1190" i="4" s="1"/>
  <c r="B1197" i="4" s="1"/>
  <c r="B1204" i="4" s="1"/>
  <c r="B1211" i="4" s="1"/>
  <c r="B1218" i="4" s="1"/>
  <c r="B1225" i="4" s="1"/>
  <c r="B1232" i="4" s="1"/>
  <c r="B1239" i="4" s="1"/>
  <c r="B1246" i="4" s="1"/>
  <c r="B1253" i="4" s="1"/>
  <c r="B1260" i="4" s="1"/>
  <c r="B1267" i="4" s="1"/>
  <c r="B1171" i="4"/>
  <c r="I1171" i="4"/>
  <c r="B1175" i="4"/>
  <c r="B1182" i="4" s="1"/>
  <c r="B1189" i="4" s="1"/>
  <c r="B1196" i="4" s="1"/>
  <c r="B1203" i="4" s="1"/>
  <c r="B1210" i="4" s="1"/>
  <c r="B1217" i="4" s="1"/>
  <c r="B1224" i="4" s="1"/>
  <c r="B1231" i="4" s="1"/>
  <c r="B1238" i="4" s="1"/>
  <c r="B1245" i="4" s="1"/>
  <c r="B1252" i="4" s="1"/>
  <c r="B1259" i="4" s="1"/>
  <c r="B1266" i="4" s="1"/>
  <c r="B1273" i="4" s="1"/>
  <c r="B1280" i="4" s="1"/>
  <c r="B1287" i="4" s="1"/>
  <c r="B1294" i="4" s="1"/>
  <c r="B1301" i="4" s="1"/>
  <c r="B1308" i="4" s="1"/>
  <c r="B1315" i="4" s="1"/>
  <c r="B1322" i="4" s="1"/>
  <c r="B1329" i="4" s="1"/>
  <c r="I1175" i="4"/>
  <c r="I1182" i="4" s="1"/>
  <c r="I1189" i="4" s="1"/>
  <c r="I1196" i="4" s="1"/>
  <c r="I1203" i="4" s="1"/>
  <c r="I1210" i="4" s="1"/>
  <c r="I1217" i="4" s="1"/>
  <c r="I1224" i="4" s="1"/>
  <c r="I1231" i="4" s="1"/>
  <c r="B1178" i="4"/>
  <c r="B1185" i="4" s="1"/>
  <c r="B1192" i="4" s="1"/>
  <c r="B1199" i="4" s="1"/>
  <c r="B1206" i="4" s="1"/>
  <c r="B1213" i="4" s="1"/>
  <c r="B1220" i="4" s="1"/>
  <c r="B1227" i="4" s="1"/>
  <c r="B1234" i="4" s="1"/>
  <c r="B1241" i="4" s="1"/>
  <c r="B1248" i="4" s="1"/>
  <c r="B1255" i="4" s="1"/>
  <c r="B1262" i="4" s="1"/>
  <c r="B1269" i="4" s="1"/>
  <c r="B1276" i="4" s="1"/>
  <c r="B1283" i="4" s="1"/>
  <c r="I1178" i="4"/>
  <c r="I1183" i="4"/>
  <c r="I1190" i="4" s="1"/>
  <c r="I1197" i="4" s="1"/>
  <c r="I1204" i="4" s="1"/>
  <c r="I1211" i="4" s="1"/>
  <c r="I1218" i="4" s="1"/>
  <c r="I1225" i="4" s="1"/>
  <c r="I1232" i="4" s="1"/>
  <c r="I1239" i="4" s="1"/>
  <c r="I1246" i="4" s="1"/>
  <c r="I1253" i="4" s="1"/>
  <c r="I1260" i="4" s="1"/>
  <c r="I1267" i="4" s="1"/>
  <c r="I1274" i="4" s="1"/>
  <c r="I1281" i="4" s="1"/>
  <c r="I1288" i="4" s="1"/>
  <c r="B1184" i="4"/>
  <c r="B1191" i="4" s="1"/>
  <c r="B1198" i="4" s="1"/>
  <c r="B1205" i="4" s="1"/>
  <c r="B1212" i="4" s="1"/>
  <c r="B1219" i="4" s="1"/>
  <c r="B1226" i="4" s="1"/>
  <c r="B1233" i="4" s="1"/>
  <c r="B1240" i="4" s="1"/>
  <c r="B1247" i="4" s="1"/>
  <c r="B1254" i="4" s="1"/>
  <c r="B1261" i="4" s="1"/>
  <c r="B1268" i="4" s="1"/>
  <c r="B1275" i="4" s="1"/>
  <c r="B1282" i="4" s="1"/>
  <c r="B1289" i="4" s="1"/>
  <c r="B1296" i="4" s="1"/>
  <c r="B1303" i="4" s="1"/>
  <c r="B1310" i="4" s="1"/>
  <c r="B1317" i="4" s="1"/>
  <c r="B1324" i="4" s="1"/>
  <c r="B1331" i="4" s="1"/>
  <c r="B1338" i="4" s="1"/>
  <c r="B1345" i="4" s="1"/>
  <c r="B1352" i="4" s="1"/>
  <c r="B1359" i="4" s="1"/>
  <c r="B1366" i="4" s="1"/>
  <c r="B1373" i="4" s="1"/>
  <c r="B1380" i="4" s="1"/>
  <c r="B1387" i="4" s="1"/>
  <c r="B1394" i="4" s="1"/>
  <c r="B1401" i="4" s="1"/>
  <c r="I1185" i="4"/>
  <c r="I1192" i="4" s="1"/>
  <c r="I1199" i="4" s="1"/>
  <c r="I1206" i="4" s="1"/>
  <c r="I1213" i="4" s="1"/>
  <c r="I1220" i="4" s="1"/>
  <c r="I1227" i="4" s="1"/>
  <c r="I1234" i="4" s="1"/>
  <c r="I1241" i="4" s="1"/>
  <c r="I1248" i="4" s="1"/>
  <c r="I1191" i="4"/>
  <c r="I1198" i="4"/>
  <c r="I1205" i="4" s="1"/>
  <c r="I1212" i="4" s="1"/>
  <c r="I1219" i="4" s="1"/>
  <c r="I1226" i="4" s="1"/>
  <c r="I1233" i="4" s="1"/>
  <c r="I1240" i="4" s="1"/>
  <c r="I1247" i="4" s="1"/>
  <c r="I1254" i="4" s="1"/>
  <c r="I1261" i="4" s="1"/>
  <c r="I1268" i="4" s="1"/>
  <c r="I1275" i="4" s="1"/>
  <c r="I1282" i="4" s="1"/>
  <c r="I1289" i="4" s="1"/>
  <c r="I1296" i="4" s="1"/>
  <c r="I1303" i="4" s="1"/>
  <c r="I1310" i="4" s="1"/>
  <c r="I1317" i="4" s="1"/>
  <c r="I1324" i="4" s="1"/>
  <c r="I1331" i="4" s="1"/>
  <c r="I1338" i="4" s="1"/>
  <c r="I1345" i="4" s="1"/>
  <c r="I1352" i="4" s="1"/>
  <c r="I1359" i="4" s="1"/>
  <c r="I1366" i="4" s="1"/>
  <c r="I1373" i="4" s="1"/>
  <c r="I1380" i="4" s="1"/>
  <c r="I1387" i="4" s="1"/>
  <c r="I1394" i="4" s="1"/>
  <c r="I1401" i="4" s="1"/>
  <c r="B1200" i="4"/>
  <c r="B1207" i="4"/>
  <c r="B1214" i="4" s="1"/>
  <c r="B1221" i="4" s="1"/>
  <c r="B1228" i="4" s="1"/>
  <c r="B1235" i="4" s="1"/>
  <c r="B1242" i="4" s="1"/>
  <c r="B1249" i="4" s="1"/>
  <c r="B1256" i="4" s="1"/>
  <c r="B1263" i="4" s="1"/>
  <c r="B1270" i="4" s="1"/>
  <c r="B1208" i="4"/>
  <c r="B1215" i="4" s="1"/>
  <c r="B1222" i="4" s="1"/>
  <c r="B1229" i="4" s="1"/>
  <c r="B1236" i="4" s="1"/>
  <c r="B1243" i="4" s="1"/>
  <c r="B1250" i="4" s="1"/>
  <c r="B1257" i="4" s="1"/>
  <c r="B1264" i="4" s="1"/>
  <c r="B1271" i="4" s="1"/>
  <c r="B1278" i="4" s="1"/>
  <c r="B1216" i="4"/>
  <c r="B1223" i="4"/>
  <c r="B1230" i="4" s="1"/>
  <c r="I1228" i="4"/>
  <c r="I1235" i="4" s="1"/>
  <c r="I1242" i="4" s="1"/>
  <c r="I1249" i="4" s="1"/>
  <c r="I1256" i="4" s="1"/>
  <c r="I1263" i="4" s="1"/>
  <c r="I1270" i="4" s="1"/>
  <c r="I1277" i="4" s="1"/>
  <c r="B1237" i="4"/>
  <c r="B1244" i="4" s="1"/>
  <c r="B1251" i="4" s="1"/>
  <c r="I1238" i="4"/>
  <c r="I1245" i="4" s="1"/>
  <c r="I1252" i="4" s="1"/>
  <c r="I1259" i="4" s="1"/>
  <c r="I1266" i="4" s="1"/>
  <c r="I1273" i="4" s="1"/>
  <c r="I1280" i="4" s="1"/>
  <c r="I1287" i="4" s="1"/>
  <c r="I1294" i="4" s="1"/>
  <c r="I1301" i="4" s="1"/>
  <c r="I1308" i="4" s="1"/>
  <c r="I1315" i="4" s="1"/>
  <c r="I1322" i="4" s="1"/>
  <c r="I1329" i="4" s="1"/>
  <c r="I1336" i="4" s="1"/>
  <c r="I1343" i="4" s="1"/>
  <c r="I1350" i="4" s="1"/>
  <c r="I1357" i="4" s="1"/>
  <c r="I1364" i="4" s="1"/>
  <c r="I1371" i="4" s="1"/>
  <c r="I1378" i="4" s="1"/>
  <c r="I1385" i="4" s="1"/>
  <c r="I1392" i="4" s="1"/>
  <c r="I1399" i="4" s="1"/>
  <c r="I1406" i="4" s="1"/>
  <c r="I1244" i="4"/>
  <c r="I1251" i="4" s="1"/>
  <c r="I1258" i="4" s="1"/>
  <c r="I1265" i="4" s="1"/>
  <c r="I1272" i="4" s="1"/>
  <c r="I1279" i="4" s="1"/>
  <c r="I1286" i="4" s="1"/>
  <c r="I1293" i="4" s="1"/>
  <c r="I1300" i="4" s="1"/>
  <c r="I1307" i="4" s="1"/>
  <c r="I1314" i="4" s="1"/>
  <c r="I1321" i="4" s="1"/>
  <c r="I1328" i="4" s="1"/>
  <c r="I1335" i="4" s="1"/>
  <c r="I1342" i="4" s="1"/>
  <c r="I1349" i="4" s="1"/>
  <c r="I1356" i="4" s="1"/>
  <c r="I1363" i="4" s="1"/>
  <c r="I1370" i="4" s="1"/>
  <c r="I1377" i="4" s="1"/>
  <c r="I1384" i="4" s="1"/>
  <c r="I1391" i="4" s="1"/>
  <c r="I1398" i="4" s="1"/>
  <c r="I1405" i="4" s="1"/>
  <c r="I1255" i="4"/>
  <c r="I1262" i="4" s="1"/>
  <c r="I1269" i="4" s="1"/>
  <c r="I1276" i="4" s="1"/>
  <c r="I1283" i="4" s="1"/>
  <c r="I1290" i="4" s="1"/>
  <c r="I1297" i="4" s="1"/>
  <c r="I1304" i="4" s="1"/>
  <c r="I1311" i="4" s="1"/>
  <c r="I1257" i="4"/>
  <c r="I1264" i="4" s="1"/>
  <c r="I1271" i="4" s="1"/>
  <c r="I1278" i="4" s="1"/>
  <c r="I1285" i="4" s="1"/>
  <c r="B1258" i="4"/>
  <c r="B1265" i="4" s="1"/>
  <c r="B1272" i="4" s="1"/>
  <c r="B1279" i="4" s="1"/>
  <c r="B1286" i="4" s="1"/>
  <c r="B1274" i="4"/>
  <c r="B1281" i="4" s="1"/>
  <c r="B1288" i="4" s="1"/>
  <c r="B1295" i="4" s="1"/>
  <c r="B1302" i="4" s="1"/>
  <c r="B1309" i="4" s="1"/>
  <c r="B1316" i="4" s="1"/>
  <c r="B1323" i="4" s="1"/>
  <c r="B1330" i="4" s="1"/>
  <c r="B1277" i="4"/>
  <c r="B1284" i="4" s="1"/>
  <c r="I1284" i="4"/>
  <c r="I1291" i="4" s="1"/>
  <c r="B1285" i="4"/>
  <c r="B1292" i="4" s="1"/>
  <c r="B1299" i="4" s="1"/>
  <c r="B1306" i="4" s="1"/>
  <c r="B1313" i="4" s="1"/>
  <c r="B1320" i="4" s="1"/>
  <c r="B1327" i="4" s="1"/>
  <c r="B1334" i="4" s="1"/>
  <c r="B1341" i="4" s="1"/>
  <c r="B1348" i="4" s="1"/>
  <c r="B1355" i="4" s="1"/>
  <c r="B1362" i="4" s="1"/>
  <c r="B1369" i="4" s="1"/>
  <c r="B1376" i="4" s="1"/>
  <c r="B1383" i="4" s="1"/>
  <c r="B1390" i="4" s="1"/>
  <c r="B1397" i="4" s="1"/>
  <c r="B1404" i="4" s="1"/>
  <c r="B1290" i="4"/>
  <c r="B1297" i="4" s="1"/>
  <c r="B1291" i="4"/>
  <c r="B1298" i="4" s="1"/>
  <c r="B1305" i="4" s="1"/>
  <c r="I1292" i="4"/>
  <c r="B1293" i="4"/>
  <c r="B1300" i="4" s="1"/>
  <c r="I1295" i="4"/>
  <c r="I1302" i="4" s="1"/>
  <c r="I1309" i="4" s="1"/>
  <c r="I1316" i="4" s="1"/>
  <c r="I1323" i="4" s="1"/>
  <c r="I1330" i="4" s="1"/>
  <c r="I1337" i="4" s="1"/>
  <c r="I1344" i="4" s="1"/>
  <c r="I1298" i="4"/>
  <c r="I1305" i="4" s="1"/>
  <c r="I1312" i="4" s="1"/>
  <c r="I1319" i="4" s="1"/>
  <c r="I1326" i="4" s="1"/>
  <c r="I1333" i="4" s="1"/>
  <c r="I1340" i="4" s="1"/>
  <c r="I1347" i="4" s="1"/>
  <c r="I1354" i="4" s="1"/>
  <c r="I1361" i="4" s="1"/>
  <c r="I1368" i="4" s="1"/>
  <c r="I1375" i="4" s="1"/>
  <c r="I1382" i="4" s="1"/>
  <c r="I1389" i="4" s="1"/>
  <c r="I1396" i="4" s="1"/>
  <c r="I1403" i="4" s="1"/>
  <c r="I1299" i="4"/>
  <c r="B1304" i="4"/>
  <c r="I1306" i="4"/>
  <c r="I1313" i="4" s="1"/>
  <c r="B1307" i="4"/>
  <c r="B1314" i="4" s="1"/>
  <c r="B1321" i="4" s="1"/>
  <c r="B1328" i="4" s="1"/>
  <c r="B1311" i="4"/>
  <c r="B1318" i="4" s="1"/>
  <c r="B1325" i="4" s="1"/>
  <c r="B1332" i="4" s="1"/>
  <c r="B1339" i="4" s="1"/>
  <c r="B1346" i="4" s="1"/>
  <c r="B1353" i="4" s="1"/>
  <c r="B1360" i="4" s="1"/>
  <c r="B1367" i="4" s="1"/>
  <c r="B1374" i="4" s="1"/>
  <c r="B1381" i="4" s="1"/>
  <c r="B1388" i="4" s="1"/>
  <c r="B1395" i="4" s="1"/>
  <c r="B1402" i="4" s="1"/>
  <c r="B1312" i="4"/>
  <c r="I1318" i="4"/>
  <c r="B1319" i="4"/>
  <c r="B1326" i="4" s="1"/>
  <c r="B1333" i="4" s="1"/>
  <c r="B1340" i="4" s="1"/>
  <c r="B1347" i="4" s="1"/>
  <c r="B1354" i="4" s="1"/>
  <c r="B1361" i="4" s="1"/>
  <c r="B1368" i="4" s="1"/>
  <c r="B1375" i="4" s="1"/>
  <c r="B1382" i="4" s="1"/>
  <c r="B1389" i="4" s="1"/>
  <c r="B1396" i="4" s="1"/>
  <c r="B1403" i="4" s="1"/>
  <c r="I1320" i="4"/>
  <c r="I1325" i="4"/>
  <c r="I1332" i="4" s="1"/>
  <c r="I1339" i="4" s="1"/>
  <c r="I1346" i="4" s="1"/>
  <c r="I1327" i="4"/>
  <c r="I1334" i="4" s="1"/>
  <c r="I1341" i="4" s="1"/>
  <c r="B1335" i="4"/>
  <c r="B1342" i="4" s="1"/>
  <c r="B1349" i="4" s="1"/>
  <c r="B1356" i="4" s="1"/>
  <c r="B1363" i="4" s="1"/>
  <c r="B1370" i="4" s="1"/>
  <c r="B1377" i="4" s="1"/>
  <c r="B1384" i="4" s="1"/>
  <c r="B1391" i="4" s="1"/>
  <c r="B1398" i="4" s="1"/>
  <c r="B1405" i="4" s="1"/>
  <c r="B1336" i="4"/>
  <c r="B1343" i="4" s="1"/>
  <c r="B1350" i="4" s="1"/>
  <c r="B1337" i="4"/>
  <c r="B1344" i="4" s="1"/>
  <c r="B1351" i="4" s="1"/>
  <c r="B1358" i="4" s="1"/>
  <c r="B1365" i="4" s="1"/>
  <c r="B1372" i="4" s="1"/>
  <c r="B1379" i="4" s="1"/>
  <c r="B1386" i="4" s="1"/>
  <c r="B1393" i="4" s="1"/>
  <c r="B1400" i="4" s="1"/>
  <c r="I1348" i="4"/>
  <c r="I1355" i="4" s="1"/>
  <c r="I1362" i="4" s="1"/>
  <c r="I1369" i="4" s="1"/>
  <c r="I1376" i="4" s="1"/>
  <c r="I1383" i="4" s="1"/>
  <c r="I1390" i="4" s="1"/>
  <c r="I1397" i="4" s="1"/>
  <c r="I1404" i="4" s="1"/>
  <c r="I1351" i="4"/>
  <c r="I1358" i="4" s="1"/>
  <c r="I1365" i="4" s="1"/>
  <c r="I1372" i="4" s="1"/>
  <c r="I1379" i="4" s="1"/>
  <c r="I1386" i="4" s="1"/>
  <c r="I1393" i="4" s="1"/>
  <c r="I1400" i="4" s="1"/>
  <c r="I1353" i="4"/>
  <c r="I1360" i="4" s="1"/>
  <c r="I1367" i="4" s="1"/>
  <c r="I1374" i="4" s="1"/>
  <c r="I1381" i="4" s="1"/>
  <c r="I1388" i="4" s="1"/>
  <c r="I1395" i="4" s="1"/>
  <c r="I1402" i="4" s="1"/>
  <c r="B1357" i="4"/>
  <c r="B1364" i="4" s="1"/>
  <c r="B1371" i="4" s="1"/>
  <c r="B1378" i="4" s="1"/>
  <c r="B1385" i="4"/>
  <c r="B1392" i="4" s="1"/>
  <c r="B1399" i="4" s="1"/>
  <c r="B1406" i="4" s="1"/>
  <c r="E49" i="1"/>
  <c r="AF45" i="4"/>
  <c r="AE45" i="4"/>
  <c r="AF44" i="4"/>
  <c r="AE44" i="4"/>
  <c r="AF43" i="4"/>
  <c r="AE43" i="4"/>
  <c r="AA45" i="4"/>
  <c r="Z45" i="4"/>
  <c r="AA44" i="4"/>
  <c r="Z44" i="4"/>
  <c r="AA43" i="4"/>
  <c r="Z43" i="4"/>
  <c r="AF31" i="4"/>
  <c r="AE31" i="4"/>
  <c r="AF30" i="4"/>
  <c r="AE30" i="4"/>
  <c r="AF29" i="4"/>
  <c r="AE29" i="4"/>
  <c r="AA31" i="4"/>
  <c r="Z31" i="4"/>
  <c r="AA30" i="4"/>
  <c r="Z30" i="4"/>
  <c r="AA29" i="4"/>
  <c r="Z29" i="4"/>
  <c r="AF17" i="4"/>
  <c r="AE17" i="4"/>
  <c r="AF16" i="4"/>
  <c r="AE16" i="4"/>
  <c r="AF15" i="4"/>
  <c r="AE15" i="4"/>
  <c r="AA17" i="4"/>
  <c r="Z17" i="4"/>
  <c r="AA16" i="4"/>
  <c r="Z16" i="4"/>
  <c r="AA15" i="4"/>
  <c r="Z15" i="4"/>
  <c r="V17" i="4"/>
  <c r="U17" i="4"/>
  <c r="V16" i="4"/>
  <c r="U16" i="4"/>
  <c r="V15" i="4"/>
  <c r="U15" i="4"/>
  <c r="V31" i="4"/>
  <c r="U31" i="4"/>
  <c r="V30" i="4"/>
  <c r="U30" i="4"/>
  <c r="V29" i="4"/>
  <c r="U29" i="4"/>
  <c r="V45" i="4"/>
  <c r="U45" i="4"/>
  <c r="V44" i="4"/>
  <c r="U44" i="4"/>
  <c r="V43" i="4"/>
  <c r="U43" i="4"/>
  <c r="O7" i="4"/>
  <c r="O8" i="4"/>
  <c r="O14" i="4"/>
  <c r="O15" i="4"/>
  <c r="O21" i="4"/>
  <c r="O22" i="4"/>
  <c r="O28" i="4"/>
  <c r="O29" i="4"/>
  <c r="O35" i="4"/>
  <c r="O36" i="4"/>
  <c r="O42" i="4"/>
  <c r="O43" i="4"/>
  <c r="O49" i="4"/>
  <c r="O50" i="4"/>
  <c r="O56" i="4"/>
  <c r="O57" i="4"/>
  <c r="O63" i="4"/>
  <c r="O64" i="4"/>
  <c r="O70" i="4"/>
  <c r="O71" i="4"/>
  <c r="O77" i="4"/>
  <c r="O78" i="4"/>
  <c r="O84" i="4"/>
  <c r="O85" i="4"/>
  <c r="O91" i="4"/>
  <c r="O92" i="4"/>
  <c r="O98" i="4"/>
  <c r="O99" i="4"/>
  <c r="O105" i="4"/>
  <c r="O106" i="4"/>
  <c r="O112" i="4"/>
  <c r="O113" i="4"/>
  <c r="O119" i="4"/>
  <c r="O120" i="4"/>
  <c r="O126" i="4"/>
  <c r="O127" i="4"/>
  <c r="O133" i="4"/>
  <c r="O134" i="4"/>
  <c r="O140" i="4"/>
  <c r="O141" i="4"/>
  <c r="O147" i="4"/>
  <c r="O148" i="4"/>
  <c r="O154" i="4"/>
  <c r="O155" i="4"/>
  <c r="O161" i="4"/>
  <c r="O162" i="4"/>
  <c r="O168" i="4"/>
  <c r="O169" i="4"/>
  <c r="O175" i="4"/>
  <c r="O176" i="4"/>
  <c r="O182" i="4"/>
  <c r="O183" i="4"/>
  <c r="O189" i="4"/>
  <c r="O190" i="4"/>
  <c r="O196" i="4"/>
  <c r="O197" i="4"/>
  <c r="O203" i="4"/>
  <c r="O204" i="4"/>
  <c r="O210" i="4"/>
  <c r="O211" i="4"/>
  <c r="O217" i="4"/>
  <c r="O218" i="4"/>
  <c r="O224" i="4"/>
  <c r="O225" i="4"/>
  <c r="O231" i="4"/>
  <c r="O232" i="4"/>
  <c r="O238" i="4"/>
  <c r="O239" i="4"/>
  <c r="O245" i="4"/>
  <c r="O246" i="4"/>
  <c r="O252" i="4"/>
  <c r="O253" i="4"/>
  <c r="O259" i="4"/>
  <c r="O260" i="4"/>
  <c r="O266" i="4"/>
  <c r="O267" i="4"/>
  <c r="O273" i="4"/>
  <c r="O274" i="4"/>
  <c r="O280" i="4"/>
  <c r="O281" i="4"/>
  <c r="O287" i="4"/>
  <c r="O288" i="4"/>
  <c r="O294" i="4"/>
  <c r="O295" i="4"/>
  <c r="O301" i="4"/>
  <c r="O302" i="4"/>
  <c r="O308" i="4"/>
  <c r="O309" i="4"/>
  <c r="O315" i="4"/>
  <c r="O316" i="4"/>
  <c r="O322" i="4"/>
  <c r="O323" i="4"/>
  <c r="O329" i="4"/>
  <c r="O330" i="4"/>
  <c r="O336" i="4"/>
  <c r="O337" i="4"/>
  <c r="O343" i="4"/>
  <c r="O344" i="4"/>
  <c r="O350" i="4"/>
  <c r="O351" i="4"/>
  <c r="O357" i="4"/>
  <c r="O358" i="4"/>
  <c r="O364" i="4"/>
  <c r="O365" i="4"/>
  <c r="O371" i="4"/>
  <c r="O372" i="4"/>
  <c r="O378" i="4"/>
  <c r="O379" i="4"/>
  <c r="O385" i="4"/>
  <c r="O386" i="4"/>
  <c r="O392" i="4"/>
  <c r="O393" i="4"/>
  <c r="O399" i="4"/>
  <c r="O400" i="4"/>
  <c r="O406" i="4"/>
  <c r="O407" i="4"/>
  <c r="O413" i="4"/>
  <c r="O414" i="4"/>
  <c r="O420" i="4"/>
  <c r="O421" i="4"/>
  <c r="O427" i="4"/>
  <c r="O428" i="4"/>
  <c r="O434" i="4"/>
  <c r="O435" i="4"/>
  <c r="O441" i="4"/>
  <c r="O442" i="4"/>
  <c r="O448" i="4"/>
  <c r="O449" i="4"/>
  <c r="O455" i="4"/>
  <c r="O456" i="4"/>
  <c r="O462" i="4"/>
  <c r="O463" i="4"/>
  <c r="O469" i="4"/>
  <c r="O470" i="4"/>
  <c r="O476" i="4"/>
  <c r="O477" i="4"/>
  <c r="O483" i="4"/>
  <c r="O484" i="4"/>
  <c r="O490" i="4"/>
  <c r="O491" i="4"/>
  <c r="O497" i="4"/>
  <c r="O498" i="4"/>
  <c r="O504" i="4"/>
  <c r="O505" i="4"/>
  <c r="O511" i="4"/>
  <c r="O512" i="4"/>
  <c r="O518" i="4"/>
  <c r="O519" i="4"/>
  <c r="O525" i="4"/>
  <c r="O526" i="4"/>
  <c r="O532" i="4"/>
  <c r="O533" i="4"/>
  <c r="O539" i="4"/>
  <c r="O540" i="4"/>
  <c r="O546" i="4"/>
  <c r="O547" i="4"/>
  <c r="O553" i="4"/>
  <c r="O554" i="4"/>
  <c r="O560" i="4"/>
  <c r="O561" i="4"/>
  <c r="O567" i="4"/>
  <c r="O568" i="4"/>
  <c r="O574" i="4"/>
  <c r="O575" i="4"/>
  <c r="O581" i="4"/>
  <c r="O582" i="4"/>
  <c r="O588" i="4"/>
  <c r="O589" i="4"/>
  <c r="O595" i="4"/>
  <c r="O596" i="4"/>
  <c r="O602" i="4"/>
  <c r="O603" i="4"/>
  <c r="O609" i="4"/>
  <c r="O610" i="4"/>
  <c r="O616" i="4"/>
  <c r="O617" i="4"/>
  <c r="O623" i="4"/>
  <c r="O624" i="4"/>
  <c r="O630" i="4"/>
  <c r="O631" i="4"/>
  <c r="O637" i="4"/>
  <c r="O638" i="4"/>
  <c r="O644" i="4"/>
  <c r="O645" i="4"/>
  <c r="O651" i="4"/>
  <c r="O652" i="4"/>
  <c r="O658" i="4"/>
  <c r="O659" i="4"/>
  <c r="O665" i="4"/>
  <c r="O666" i="4"/>
  <c r="O672" i="4"/>
  <c r="O673" i="4"/>
  <c r="O679" i="4"/>
  <c r="O680" i="4"/>
  <c r="O686" i="4"/>
  <c r="O687" i="4"/>
  <c r="O693" i="4"/>
  <c r="O694" i="4"/>
  <c r="O700" i="4"/>
  <c r="O701" i="4"/>
  <c r="O707" i="4"/>
  <c r="O708" i="4"/>
  <c r="O714" i="4"/>
  <c r="O715" i="4"/>
  <c r="O721" i="4"/>
  <c r="O722" i="4"/>
  <c r="O728" i="4"/>
  <c r="O729" i="4"/>
  <c r="O735" i="4"/>
  <c r="O736" i="4"/>
  <c r="O742" i="4"/>
  <c r="O743" i="4"/>
  <c r="O749" i="4"/>
  <c r="O750" i="4"/>
  <c r="O756" i="4"/>
  <c r="O757" i="4"/>
  <c r="O763" i="4"/>
  <c r="O764" i="4"/>
  <c r="O770" i="4"/>
  <c r="O771" i="4"/>
  <c r="O777" i="4"/>
  <c r="O778" i="4"/>
  <c r="O784" i="4"/>
  <c r="O785" i="4"/>
  <c r="O791" i="4"/>
  <c r="O792" i="4"/>
  <c r="O798" i="4"/>
  <c r="O799" i="4"/>
  <c r="O805" i="4"/>
  <c r="O806" i="4"/>
  <c r="O812" i="4"/>
  <c r="O813" i="4"/>
  <c r="O819" i="4"/>
  <c r="O820" i="4"/>
  <c r="O826" i="4"/>
  <c r="O827" i="4"/>
  <c r="O833" i="4"/>
  <c r="O834" i="4"/>
  <c r="O840" i="4"/>
  <c r="O841" i="4"/>
  <c r="O847" i="4"/>
  <c r="O848" i="4"/>
  <c r="O854" i="4"/>
  <c r="O855" i="4"/>
  <c r="O861" i="4"/>
  <c r="O862" i="4"/>
  <c r="O868" i="4"/>
  <c r="O869" i="4"/>
  <c r="O875" i="4"/>
  <c r="O876" i="4"/>
  <c r="O882" i="4"/>
  <c r="O883" i="4"/>
  <c r="O889" i="4"/>
  <c r="O890" i="4"/>
  <c r="O896" i="4"/>
  <c r="O897" i="4"/>
  <c r="O903" i="4"/>
  <c r="O904" i="4"/>
  <c r="O910" i="4"/>
  <c r="O911" i="4"/>
  <c r="O917" i="4"/>
  <c r="O918" i="4"/>
  <c r="O924" i="4"/>
  <c r="O925" i="4"/>
  <c r="O931" i="4"/>
  <c r="O932" i="4"/>
  <c r="O938" i="4"/>
  <c r="O939" i="4"/>
  <c r="O945" i="4"/>
  <c r="O946" i="4"/>
  <c r="O952" i="4"/>
  <c r="O953" i="4"/>
  <c r="O959" i="4"/>
  <c r="O960" i="4"/>
  <c r="O966" i="4"/>
  <c r="O967" i="4"/>
  <c r="O973" i="4"/>
  <c r="O974" i="4"/>
  <c r="O980" i="4"/>
  <c r="O981" i="4"/>
  <c r="O987" i="4"/>
  <c r="O988" i="4"/>
  <c r="O994" i="4"/>
  <c r="O995" i="4"/>
  <c r="O1001" i="4"/>
  <c r="O1002" i="4"/>
  <c r="O1008" i="4"/>
  <c r="O1009" i="4"/>
  <c r="O1015" i="4"/>
  <c r="O1016" i="4"/>
  <c r="O1022" i="4"/>
  <c r="O1023" i="4"/>
  <c r="O1029" i="4"/>
  <c r="O1030" i="4"/>
  <c r="O1036" i="4"/>
  <c r="O1037" i="4"/>
  <c r="O1043" i="4"/>
  <c r="O1044" i="4"/>
  <c r="O1050" i="4"/>
  <c r="O1051" i="4"/>
  <c r="O1057" i="4"/>
  <c r="O1058" i="4"/>
  <c r="O1064" i="4"/>
  <c r="O1065" i="4"/>
  <c r="O1071" i="4"/>
  <c r="O1072" i="4"/>
  <c r="O1078" i="4"/>
  <c r="O1079" i="4"/>
  <c r="O1085" i="4"/>
  <c r="O1086" i="4"/>
  <c r="O1092" i="4"/>
  <c r="O1093" i="4"/>
  <c r="O1099" i="4"/>
  <c r="O1100" i="4"/>
  <c r="O1106" i="4"/>
  <c r="O1107" i="4"/>
  <c r="O1113" i="4"/>
  <c r="O1114" i="4"/>
  <c r="N1" i="4"/>
  <c r="E2" i="6"/>
  <c r="AJ9" i="6"/>
  <c r="AN9" i="6" s="1"/>
  <c r="W8" i="6"/>
  <c r="M8" i="6"/>
  <c r="B5" i="6"/>
  <c r="AE68" i="6"/>
  <c r="U68" i="6"/>
  <c r="K68" i="6"/>
  <c r="AM63" i="6"/>
  <c r="AI63" i="6"/>
  <c r="C12" i="6"/>
  <c r="C13" i="6" s="1"/>
  <c r="AL11" i="6"/>
  <c r="AR9" i="6"/>
  <c r="X8" i="6"/>
  <c r="N8" i="6"/>
  <c r="D8" i="6"/>
  <c r="L4" i="6"/>
  <c r="L5" i="6" s="1"/>
  <c r="A1476" i="4" l="1"/>
  <c r="A1774" i="4"/>
  <c r="D1817" i="4"/>
  <c r="D1802" i="4"/>
  <c r="D1801" i="4"/>
  <c r="D1798" i="4"/>
  <c r="D1793" i="4"/>
  <c r="O1786" i="4"/>
  <c r="D1785" i="4"/>
  <c r="O1778" i="4"/>
  <c r="D1790" i="4"/>
  <c r="G1775" i="4"/>
  <c r="F1774" i="4"/>
  <c r="F1775" i="4"/>
  <c r="E1775" i="4"/>
  <c r="A1775" i="4" s="1"/>
  <c r="C1776" i="4"/>
  <c r="D1512" i="4"/>
  <c r="O1505" i="4"/>
  <c r="D1488" i="4"/>
  <c r="D1493" i="4"/>
  <c r="D1503" i="4"/>
  <c r="E1477" i="4"/>
  <c r="A1477" i="4" s="1"/>
  <c r="F1477" i="4"/>
  <c r="D1501" i="4"/>
  <c r="D1497" i="4"/>
  <c r="D1485" i="4"/>
  <c r="O1478" i="4"/>
  <c r="H1477" i="4"/>
  <c r="C1478" i="4"/>
  <c r="G1477" i="4"/>
  <c r="H1476" i="4"/>
  <c r="D1444" i="4"/>
  <c r="D1452" i="4"/>
  <c r="O1421" i="4"/>
  <c r="D1428" i="4"/>
  <c r="D1418" i="4"/>
  <c r="D1426" i="4"/>
  <c r="O1429" i="4"/>
  <c r="D1436" i="4"/>
  <c r="D1420" i="4"/>
  <c r="H1408" i="4"/>
  <c r="C1409" i="4"/>
  <c r="D1133" i="4"/>
  <c r="D1141" i="4"/>
  <c r="O1134" i="4"/>
  <c r="D1160" i="4"/>
  <c r="D1152" i="4"/>
  <c r="D1144" i="4"/>
  <c r="D1136" i="4"/>
  <c r="D1128" i="4"/>
  <c r="C1119" i="4"/>
  <c r="A1117" i="4"/>
  <c r="G1116" i="4"/>
  <c r="H1118" i="4"/>
  <c r="G1118" i="4"/>
  <c r="O1127" i="4"/>
  <c r="F1118" i="4"/>
  <c r="V4" i="6"/>
  <c r="V5" i="6" s="1"/>
  <c r="C14" i="6"/>
  <c r="D12" i="6"/>
  <c r="D11" i="6"/>
  <c r="D1792" i="4" l="1"/>
  <c r="O1785" i="4"/>
  <c r="E1776" i="4"/>
  <c r="A1776" i="4" s="1"/>
  <c r="F1776" i="4"/>
  <c r="G1776" i="4"/>
  <c r="H1776" i="4"/>
  <c r="C1777" i="4"/>
  <c r="D1808" i="4"/>
  <c r="D1805" i="4"/>
  <c r="D1809" i="4"/>
  <c r="D1824" i="4"/>
  <c r="D1797" i="4"/>
  <c r="D1800" i="4"/>
  <c r="O1793" i="4"/>
  <c r="D1500" i="4"/>
  <c r="D1504" i="4"/>
  <c r="E1478" i="4"/>
  <c r="A1478" i="4" s="1"/>
  <c r="F1478" i="4"/>
  <c r="G1478" i="4"/>
  <c r="C1479" i="4"/>
  <c r="H1478" i="4"/>
  <c r="D1492" i="4"/>
  <c r="O1485" i="4"/>
  <c r="D1495" i="4"/>
  <c r="D1510" i="4"/>
  <c r="D1508" i="4"/>
  <c r="D1519" i="4"/>
  <c r="O1512" i="4"/>
  <c r="D1427" i="4"/>
  <c r="D1425" i="4"/>
  <c r="D1459" i="4"/>
  <c r="D1433" i="4"/>
  <c r="E1409" i="4"/>
  <c r="A1409" i="4" s="1"/>
  <c r="F1409" i="4"/>
  <c r="C1410" i="4"/>
  <c r="G1409" i="4"/>
  <c r="H1409" i="4"/>
  <c r="O1428" i="4"/>
  <c r="D1435" i="4"/>
  <c r="D1451" i="4"/>
  <c r="O1436" i="4"/>
  <c r="D1443" i="4"/>
  <c r="E1119" i="4"/>
  <c r="A1119" i="4" s="1"/>
  <c r="F1119" i="4"/>
  <c r="G1119" i="4"/>
  <c r="H1119" i="4"/>
  <c r="C1120" i="4"/>
  <c r="D1135" i="4"/>
  <c r="O1128" i="4"/>
  <c r="D1143" i="4"/>
  <c r="D1151" i="4"/>
  <c r="D1148" i="4"/>
  <c r="O1141" i="4"/>
  <c r="D1167" i="4"/>
  <c r="D1140" i="4"/>
  <c r="D1159" i="4"/>
  <c r="C15" i="6"/>
  <c r="D13" i="6"/>
  <c r="D1807" i="4" l="1"/>
  <c r="O1800" i="4"/>
  <c r="D1816" i="4"/>
  <c r="D1812" i="4"/>
  <c r="E1777" i="4"/>
  <c r="A1777" i="4" s="1"/>
  <c r="F1777" i="4"/>
  <c r="G1777" i="4"/>
  <c r="H1777" i="4"/>
  <c r="C1778" i="4"/>
  <c r="D1831" i="4"/>
  <c r="D1804" i="4"/>
  <c r="D1815" i="4"/>
  <c r="D1799" i="4"/>
  <c r="O1792" i="4"/>
  <c r="D1517" i="4"/>
  <c r="D1511" i="4"/>
  <c r="D1499" i="4"/>
  <c r="O1492" i="4"/>
  <c r="D1502" i="4"/>
  <c r="O1519" i="4"/>
  <c r="D1526" i="4"/>
  <c r="D1515" i="4"/>
  <c r="F1479" i="4"/>
  <c r="G1479" i="4"/>
  <c r="H1479" i="4"/>
  <c r="E1479" i="4"/>
  <c r="A1479" i="4" s="1"/>
  <c r="C1480" i="4"/>
  <c r="D1507" i="4"/>
  <c r="D1440" i="4"/>
  <c r="D1466" i="4"/>
  <c r="D1450" i="4"/>
  <c r="O1443" i="4"/>
  <c r="E1410" i="4"/>
  <c r="A1410" i="4" s="1"/>
  <c r="F1410" i="4"/>
  <c r="G1410" i="4"/>
  <c r="C1411" i="4"/>
  <c r="H1410" i="4"/>
  <c r="D1458" i="4"/>
  <c r="D1442" i="4"/>
  <c r="O1435" i="4"/>
  <c r="D1432" i="4"/>
  <c r="D1434" i="4"/>
  <c r="D1155" i="4"/>
  <c r="O1148" i="4"/>
  <c r="D1142" i="4"/>
  <c r="O1135" i="4"/>
  <c r="D1166" i="4"/>
  <c r="E1120" i="4"/>
  <c r="A1120" i="4" s="1"/>
  <c r="F1120" i="4"/>
  <c r="G1120" i="4"/>
  <c r="H1120" i="4"/>
  <c r="C1121" i="4"/>
  <c r="D1147" i="4"/>
  <c r="D1174" i="4"/>
  <c r="D1158" i="4"/>
  <c r="D1150" i="4"/>
  <c r="D14" i="6"/>
  <c r="C16" i="6"/>
  <c r="E1778" i="4" l="1"/>
  <c r="A1778" i="4" s="1"/>
  <c r="F1778" i="4"/>
  <c r="G1778" i="4"/>
  <c r="H1778" i="4"/>
  <c r="C1779" i="4"/>
  <c r="D1823" i="4"/>
  <c r="D1806" i="4"/>
  <c r="O1799" i="4"/>
  <c r="D1822" i="4"/>
  <c r="D1811" i="4"/>
  <c r="D1838" i="4"/>
  <c r="D1819" i="4"/>
  <c r="D1814" i="4"/>
  <c r="O1807" i="4"/>
  <c r="O1499" i="4"/>
  <c r="D1506" i="4"/>
  <c r="D1514" i="4"/>
  <c r="D1522" i="4"/>
  <c r="D1518" i="4"/>
  <c r="D1533" i="4"/>
  <c r="O1526" i="4"/>
  <c r="G1480" i="4"/>
  <c r="H1480" i="4"/>
  <c r="E1480" i="4"/>
  <c r="A1480" i="4" s="1"/>
  <c r="C1481" i="4"/>
  <c r="F1480" i="4"/>
  <c r="D1509" i="4"/>
  <c r="D1524" i="4"/>
  <c r="D1441" i="4"/>
  <c r="D1457" i="4"/>
  <c r="O1450" i="4"/>
  <c r="D1449" i="4"/>
  <c r="O1442" i="4"/>
  <c r="D1465" i="4"/>
  <c r="D1439" i="4"/>
  <c r="E1411" i="4"/>
  <c r="A1411" i="4" s="1"/>
  <c r="F1411" i="4"/>
  <c r="G1411" i="4"/>
  <c r="H1411" i="4"/>
  <c r="C1412" i="4"/>
  <c r="D1473" i="4"/>
  <c r="D1447" i="4"/>
  <c r="D1154" i="4"/>
  <c r="F1121" i="4"/>
  <c r="G1121" i="4"/>
  <c r="H1121" i="4"/>
  <c r="C1122" i="4"/>
  <c r="E1121" i="4"/>
  <c r="A1121" i="4" s="1"/>
  <c r="D1157" i="4"/>
  <c r="D1149" i="4"/>
  <c r="O1142" i="4"/>
  <c r="D1165" i="4"/>
  <c r="D1162" i="4"/>
  <c r="O1155" i="4"/>
  <c r="D1181" i="4"/>
  <c r="D1173" i="4"/>
  <c r="C17" i="6"/>
  <c r="D15" i="6"/>
  <c r="D1830" i="4" l="1"/>
  <c r="D1829" i="4"/>
  <c r="O1814" i="4"/>
  <c r="D1821" i="4"/>
  <c r="F1779" i="4"/>
  <c r="G1779" i="4"/>
  <c r="H1779" i="4"/>
  <c r="C1780" i="4"/>
  <c r="E1779" i="4"/>
  <c r="A1779" i="4" s="1"/>
  <c r="D1826" i="4"/>
  <c r="D1818" i="4"/>
  <c r="D1813" i="4"/>
  <c r="O1806" i="4"/>
  <c r="D1525" i="4"/>
  <c r="D1521" i="4"/>
  <c r="D1531" i="4"/>
  <c r="H1481" i="4"/>
  <c r="C1482" i="4"/>
  <c r="E1481" i="4"/>
  <c r="A1481" i="4" s="1"/>
  <c r="F1481" i="4"/>
  <c r="G1481" i="4"/>
  <c r="D1529" i="4"/>
  <c r="D1516" i="4"/>
  <c r="O1506" i="4"/>
  <c r="D1513" i="4"/>
  <c r="O1533" i="4"/>
  <c r="D1540" i="4"/>
  <c r="D1472" i="4"/>
  <c r="F1412" i="4"/>
  <c r="G1412" i="4"/>
  <c r="H1412" i="4"/>
  <c r="C1413" i="4"/>
  <c r="E1412" i="4"/>
  <c r="A1412" i="4" s="1"/>
  <c r="D1454" i="4"/>
  <c r="O1457" i="4"/>
  <c r="D1464" i="4"/>
  <c r="D1446" i="4"/>
  <c r="O1449" i="4"/>
  <c r="D1456" i="4"/>
  <c r="D1448" i="4"/>
  <c r="D1156" i="4"/>
  <c r="O1149" i="4"/>
  <c r="G1122" i="4"/>
  <c r="H1122" i="4"/>
  <c r="C1123" i="4"/>
  <c r="E1122" i="4"/>
  <c r="A1122" i="4" s="1"/>
  <c r="F1122" i="4"/>
  <c r="D1188" i="4"/>
  <c r="D1180" i="4"/>
  <c r="O1162" i="4"/>
  <c r="D1169" i="4"/>
  <c r="D1172" i="4"/>
  <c r="D1164" i="4"/>
  <c r="D1161" i="4"/>
  <c r="C18" i="6"/>
  <c r="D16" i="6"/>
  <c r="D1828" i="4" l="1"/>
  <c r="O1821" i="4"/>
  <c r="G1780" i="4"/>
  <c r="H1780" i="4"/>
  <c r="C1781" i="4"/>
  <c r="F1780" i="4"/>
  <c r="E1780" i="4"/>
  <c r="A1780" i="4" s="1"/>
  <c r="D1836" i="4"/>
  <c r="D1820" i="4"/>
  <c r="O1813" i="4"/>
  <c r="D1833" i="4"/>
  <c r="D1825" i="4"/>
  <c r="D1837" i="4"/>
  <c r="D1520" i="4"/>
  <c r="O1513" i="4"/>
  <c r="C1483" i="4"/>
  <c r="F1482" i="4"/>
  <c r="H1482" i="4"/>
  <c r="E1482" i="4"/>
  <c r="A1482" i="4" s="1"/>
  <c r="G1482" i="4"/>
  <c r="D1528" i="4"/>
  <c r="D1532" i="4"/>
  <c r="D1547" i="4"/>
  <c r="O1540" i="4"/>
  <c r="D1523" i="4"/>
  <c r="D1536" i="4"/>
  <c r="D1538" i="4"/>
  <c r="O1464" i="4"/>
  <c r="D1471" i="4"/>
  <c r="O1471" i="4" s="1"/>
  <c r="D1455" i="4"/>
  <c r="D1461" i="4"/>
  <c r="O1456" i="4"/>
  <c r="D1463" i="4"/>
  <c r="D1453" i="4"/>
  <c r="G1413" i="4"/>
  <c r="H1413" i="4"/>
  <c r="C1414" i="4"/>
  <c r="E1413" i="4"/>
  <c r="A1413" i="4" s="1"/>
  <c r="F1413" i="4"/>
  <c r="D1168" i="4"/>
  <c r="D1195" i="4"/>
  <c r="D1187" i="4"/>
  <c r="D1171" i="4"/>
  <c r="D1179" i="4"/>
  <c r="O1169" i="4"/>
  <c r="D1176" i="4"/>
  <c r="H1123" i="4"/>
  <c r="C1124" i="4"/>
  <c r="E1123" i="4"/>
  <c r="A1123" i="4" s="1"/>
  <c r="F1123" i="4"/>
  <c r="G1123" i="4"/>
  <c r="D1163" i="4"/>
  <c r="O1156" i="4"/>
  <c r="C19" i="6"/>
  <c r="D17" i="6"/>
  <c r="D1827" i="4" l="1"/>
  <c r="O1820" i="4"/>
  <c r="D1843" i="4"/>
  <c r="D1844" i="4"/>
  <c r="D1835" i="4"/>
  <c r="O1828" i="4"/>
  <c r="D1832" i="4"/>
  <c r="H1781" i="4"/>
  <c r="C1782" i="4"/>
  <c r="E1781" i="4"/>
  <c r="A1781" i="4" s="1"/>
  <c r="G1781" i="4"/>
  <c r="F1781" i="4"/>
  <c r="D1840" i="4"/>
  <c r="O1547" i="4"/>
  <c r="D1554" i="4"/>
  <c r="D1545" i="4"/>
  <c r="C1484" i="4"/>
  <c r="G1483" i="4"/>
  <c r="H1483" i="4"/>
  <c r="E1483" i="4"/>
  <c r="A1483" i="4" s="1"/>
  <c r="F1483" i="4"/>
  <c r="D1535" i="4"/>
  <c r="D1539" i="4"/>
  <c r="D1543" i="4"/>
  <c r="D1530" i="4"/>
  <c r="D1527" i="4"/>
  <c r="O1520" i="4"/>
  <c r="D1470" i="4"/>
  <c r="O1470" i="4" s="1"/>
  <c r="O1463" i="4"/>
  <c r="D1460" i="4"/>
  <c r="D1468" i="4"/>
  <c r="D1462" i="4"/>
  <c r="H1414" i="4"/>
  <c r="C1415" i="4"/>
  <c r="F1414" i="4"/>
  <c r="E1414" i="4"/>
  <c r="A1414" i="4" s="1"/>
  <c r="G1414" i="4"/>
  <c r="D1194" i="4"/>
  <c r="D1183" i="4"/>
  <c r="O1176" i="4"/>
  <c r="O1163" i="4"/>
  <c r="D1170" i="4"/>
  <c r="D1202" i="4"/>
  <c r="D1186" i="4"/>
  <c r="D1178" i="4"/>
  <c r="D1175" i="4"/>
  <c r="C1125" i="4"/>
  <c r="E1124" i="4"/>
  <c r="A1124" i="4" s="1"/>
  <c r="F1124" i="4"/>
  <c r="G1124" i="4"/>
  <c r="H1124" i="4"/>
  <c r="D18" i="6"/>
  <c r="C20" i="6"/>
  <c r="O1835" i="4" l="1"/>
  <c r="D1842" i="4"/>
  <c r="O1842" i="4" s="1"/>
  <c r="C1783" i="4"/>
  <c r="E1782" i="4"/>
  <c r="A1782" i="4" s="1"/>
  <c r="F1782" i="4"/>
  <c r="G1782" i="4"/>
  <c r="H1782" i="4"/>
  <c r="D1839" i="4"/>
  <c r="O1827" i="4"/>
  <c r="D1834" i="4"/>
  <c r="D1534" i="4"/>
  <c r="O1527" i="4"/>
  <c r="E1484" i="4"/>
  <c r="A1484" i="4" s="1"/>
  <c r="H1484" i="4"/>
  <c r="G1484" i="4"/>
  <c r="C1485" i="4"/>
  <c r="F1484" i="4"/>
  <c r="D1550" i="4"/>
  <c r="D1546" i="4"/>
  <c r="D1542" i="4"/>
  <c r="D1552" i="4"/>
  <c r="D1537" i="4"/>
  <c r="D1561" i="4"/>
  <c r="O1554" i="4"/>
  <c r="D1469" i="4"/>
  <c r="C1416" i="4"/>
  <c r="G1415" i="4"/>
  <c r="E1415" i="4"/>
  <c r="A1415" i="4" s="1"/>
  <c r="F1415" i="4"/>
  <c r="H1415" i="4"/>
  <c r="D1467" i="4"/>
  <c r="D1185" i="4"/>
  <c r="D1190" i="4"/>
  <c r="O1183" i="4"/>
  <c r="D1193" i="4"/>
  <c r="D1201" i="4"/>
  <c r="C1126" i="4"/>
  <c r="E1125" i="4"/>
  <c r="A1125" i="4" s="1"/>
  <c r="F1125" i="4"/>
  <c r="G1125" i="4"/>
  <c r="H1125" i="4"/>
  <c r="D1209" i="4"/>
  <c r="D1182" i="4"/>
  <c r="O1170" i="4"/>
  <c r="D1177" i="4"/>
  <c r="C21" i="6"/>
  <c r="D19" i="6"/>
  <c r="C1784" i="4" l="1"/>
  <c r="E1783" i="4"/>
  <c r="A1783" i="4" s="1"/>
  <c r="F1783" i="4"/>
  <c r="G1783" i="4"/>
  <c r="H1783" i="4"/>
  <c r="O1834" i="4"/>
  <c r="D1841" i="4"/>
  <c r="O1841" i="4" s="1"/>
  <c r="D1559" i="4"/>
  <c r="E1485" i="4"/>
  <c r="A1485" i="4" s="1"/>
  <c r="F1485" i="4"/>
  <c r="C1486" i="4"/>
  <c r="H1485" i="4"/>
  <c r="G1485" i="4"/>
  <c r="D1568" i="4"/>
  <c r="O1561" i="4"/>
  <c r="O1534" i="4"/>
  <c r="D1541" i="4"/>
  <c r="D1549" i="4"/>
  <c r="D1553" i="4"/>
  <c r="D1557" i="4"/>
  <c r="D1544" i="4"/>
  <c r="C1417" i="4"/>
  <c r="E1416" i="4"/>
  <c r="A1416" i="4" s="1"/>
  <c r="H1416" i="4"/>
  <c r="F1416" i="4"/>
  <c r="G1416" i="4"/>
  <c r="D1474" i="4"/>
  <c r="D1197" i="4"/>
  <c r="O1190" i="4"/>
  <c r="D1216" i="4"/>
  <c r="D1208" i="4"/>
  <c r="O1177" i="4"/>
  <c r="D1184" i="4"/>
  <c r="D1200" i="4"/>
  <c r="E1126" i="4"/>
  <c r="A1126" i="4" s="1"/>
  <c r="F1126" i="4"/>
  <c r="G1126" i="4"/>
  <c r="H1126" i="4"/>
  <c r="C1127" i="4"/>
  <c r="D1192" i="4"/>
  <c r="D1189" i="4"/>
  <c r="C22" i="6"/>
  <c r="D20" i="6"/>
  <c r="E1784" i="4" l="1"/>
  <c r="A1784" i="4" s="1"/>
  <c r="F1784" i="4"/>
  <c r="G1784" i="4"/>
  <c r="H1784" i="4"/>
  <c r="C1785" i="4"/>
  <c r="D1564" i="4"/>
  <c r="D1566" i="4"/>
  <c r="D1551" i="4"/>
  <c r="D1560" i="4"/>
  <c r="E1486" i="4"/>
  <c r="A1486" i="4" s="1"/>
  <c r="F1486" i="4"/>
  <c r="G1486" i="4"/>
  <c r="C1487" i="4"/>
  <c r="H1486" i="4"/>
  <c r="O1568" i="4"/>
  <c r="D1575" i="4"/>
  <c r="D1556" i="4"/>
  <c r="O1541" i="4"/>
  <c r="D1548" i="4"/>
  <c r="E1417" i="4"/>
  <c r="A1417" i="4" s="1"/>
  <c r="F1417" i="4"/>
  <c r="H1417" i="4"/>
  <c r="C1418" i="4"/>
  <c r="G1417" i="4"/>
  <c r="D1215" i="4"/>
  <c r="E1127" i="4"/>
  <c r="A1127" i="4" s="1"/>
  <c r="F1127" i="4"/>
  <c r="G1127" i="4"/>
  <c r="H1127" i="4"/>
  <c r="C1128" i="4"/>
  <c r="D1191" i="4"/>
  <c r="O1184" i="4"/>
  <c r="D1223" i="4"/>
  <c r="D1196" i="4"/>
  <c r="D1199" i="4"/>
  <c r="D1207" i="4"/>
  <c r="D1204" i="4"/>
  <c r="O1197" i="4"/>
  <c r="C23" i="6"/>
  <c r="D21" i="6"/>
  <c r="E1785" i="4" l="1"/>
  <c r="A1785" i="4" s="1"/>
  <c r="F1785" i="4"/>
  <c r="G1785" i="4"/>
  <c r="H1785" i="4"/>
  <c r="C1786" i="4"/>
  <c r="O1575" i="4"/>
  <c r="D1582" i="4"/>
  <c r="D1567" i="4"/>
  <c r="O1548" i="4"/>
  <c r="D1555" i="4"/>
  <c r="D1558" i="4"/>
  <c r="F1487" i="4"/>
  <c r="G1487" i="4"/>
  <c r="H1487" i="4"/>
  <c r="E1487" i="4"/>
  <c r="A1487" i="4" s="1"/>
  <c r="C1488" i="4"/>
  <c r="D1563" i="4"/>
  <c r="D1573" i="4"/>
  <c r="D1571" i="4"/>
  <c r="E1418" i="4"/>
  <c r="A1418" i="4" s="1"/>
  <c r="F1418" i="4"/>
  <c r="G1418" i="4"/>
  <c r="C1419" i="4"/>
  <c r="H1418" i="4"/>
  <c r="E1128" i="4"/>
  <c r="A1128" i="4" s="1"/>
  <c r="F1128" i="4"/>
  <c r="G1128" i="4"/>
  <c r="H1128" i="4"/>
  <c r="C1129" i="4"/>
  <c r="D1230" i="4"/>
  <c r="D1211" i="4"/>
  <c r="O1204" i="4"/>
  <c r="D1206" i="4"/>
  <c r="D1203" i="4"/>
  <c r="D1214" i="4"/>
  <c r="D1198" i="4"/>
  <c r="O1191" i="4"/>
  <c r="D1222" i="4"/>
  <c r="D22" i="6"/>
  <c r="C24" i="6"/>
  <c r="E1786" i="4" l="1"/>
  <c r="A1786" i="4" s="1"/>
  <c r="F1786" i="4"/>
  <c r="G1786" i="4"/>
  <c r="H1786" i="4"/>
  <c r="C1787" i="4"/>
  <c r="O1582" i="4"/>
  <c r="D1589" i="4"/>
  <c r="D1570" i="4"/>
  <c r="D1565" i="4"/>
  <c r="G1488" i="4"/>
  <c r="H1488" i="4"/>
  <c r="E1488" i="4"/>
  <c r="A1488" i="4" s="1"/>
  <c r="C1489" i="4"/>
  <c r="F1488" i="4"/>
  <c r="D1580" i="4"/>
  <c r="D1578" i="4"/>
  <c r="D1562" i="4"/>
  <c r="O1555" i="4"/>
  <c r="D1574" i="4"/>
  <c r="E1419" i="4"/>
  <c r="A1419" i="4" s="1"/>
  <c r="F1419" i="4"/>
  <c r="G1419" i="4"/>
  <c r="H1419" i="4"/>
  <c r="C1420" i="4"/>
  <c r="D1210" i="4"/>
  <c r="D1229" i="4"/>
  <c r="D1213" i="4"/>
  <c r="F1129" i="4"/>
  <c r="G1129" i="4"/>
  <c r="H1129" i="4"/>
  <c r="C1130" i="4"/>
  <c r="E1129" i="4"/>
  <c r="A1129" i="4" s="1"/>
  <c r="O1211" i="4"/>
  <c r="D1218" i="4"/>
  <c r="D1205" i="4"/>
  <c r="O1198" i="4"/>
  <c r="D1221" i="4"/>
  <c r="D1237" i="4"/>
  <c r="D23" i="6"/>
  <c r="C25" i="6"/>
  <c r="F1787" i="4" l="1"/>
  <c r="G1787" i="4"/>
  <c r="H1787" i="4"/>
  <c r="C1788" i="4"/>
  <c r="E1787" i="4"/>
  <c r="A1787" i="4" s="1"/>
  <c r="D1585" i="4"/>
  <c r="D1587" i="4"/>
  <c r="D1581" i="4"/>
  <c r="D1572" i="4"/>
  <c r="D1577" i="4"/>
  <c r="H1489" i="4"/>
  <c r="C1490" i="4"/>
  <c r="E1489" i="4"/>
  <c r="A1489" i="4" s="1"/>
  <c r="F1489" i="4"/>
  <c r="G1489" i="4"/>
  <c r="D1596" i="4"/>
  <c r="O1589" i="4"/>
  <c r="D1569" i="4"/>
  <c r="O1562" i="4"/>
  <c r="F1420" i="4"/>
  <c r="G1420" i="4"/>
  <c r="H1420" i="4"/>
  <c r="E1420" i="4"/>
  <c r="A1420" i="4" s="1"/>
  <c r="C1421" i="4"/>
  <c r="D1244" i="4"/>
  <c r="O1218" i="4"/>
  <c r="D1225" i="4"/>
  <c r="D1220" i="4"/>
  <c r="D1228" i="4"/>
  <c r="G1130" i="4"/>
  <c r="H1130" i="4"/>
  <c r="C1131" i="4"/>
  <c r="E1130" i="4"/>
  <c r="A1130" i="4" s="1"/>
  <c r="F1130" i="4"/>
  <c r="D1236" i="4"/>
  <c r="D1212" i="4"/>
  <c r="O1205" i="4"/>
  <c r="D1217" i="4"/>
  <c r="D24" i="6"/>
  <c r="C26" i="6"/>
  <c r="G1788" i="4" l="1"/>
  <c r="H1788" i="4"/>
  <c r="C1789" i="4"/>
  <c r="E1788" i="4"/>
  <c r="A1788" i="4" s="1"/>
  <c r="F1788" i="4"/>
  <c r="D1592" i="4"/>
  <c r="C1491" i="4"/>
  <c r="F1490" i="4"/>
  <c r="E1490" i="4"/>
  <c r="A1490" i="4" s="1"/>
  <c r="G1490" i="4"/>
  <c r="H1490" i="4"/>
  <c r="D1579" i="4"/>
  <c r="D1576" i="4"/>
  <c r="O1569" i="4"/>
  <c r="D1588" i="4"/>
  <c r="D1603" i="4"/>
  <c r="O1596" i="4"/>
  <c r="D1584" i="4"/>
  <c r="D1594" i="4"/>
  <c r="G1421" i="4"/>
  <c r="H1421" i="4"/>
  <c r="C1422" i="4"/>
  <c r="E1421" i="4"/>
  <c r="A1421" i="4" s="1"/>
  <c r="F1421" i="4"/>
  <c r="D1227" i="4"/>
  <c r="D1219" i="4"/>
  <c r="O1212" i="4"/>
  <c r="D1251" i="4"/>
  <c r="D1224" i="4"/>
  <c r="D1243" i="4"/>
  <c r="D1235" i="4"/>
  <c r="H1131" i="4"/>
  <c r="C1132" i="4"/>
  <c r="E1131" i="4"/>
  <c r="A1131" i="4" s="1"/>
  <c r="F1131" i="4"/>
  <c r="G1131" i="4"/>
  <c r="O1225" i="4"/>
  <c r="D1232" i="4"/>
  <c r="D25" i="6"/>
  <c r="C27" i="6"/>
  <c r="H1789" i="4" l="1"/>
  <c r="C1790" i="4"/>
  <c r="E1789" i="4"/>
  <c r="A1789" i="4" s="1"/>
  <c r="F1789" i="4"/>
  <c r="G1789" i="4"/>
  <c r="D1601" i="4"/>
  <c r="O1576" i="4"/>
  <c r="D1583" i="4"/>
  <c r="D1591" i="4"/>
  <c r="C1492" i="4"/>
  <c r="G1491" i="4"/>
  <c r="E1491" i="4"/>
  <c r="A1491" i="4" s="1"/>
  <c r="F1491" i="4"/>
  <c r="H1491" i="4"/>
  <c r="O1603" i="4"/>
  <c r="D1610" i="4"/>
  <c r="D1595" i="4"/>
  <c r="D1586" i="4"/>
  <c r="D1599" i="4"/>
  <c r="H1422" i="4"/>
  <c r="C1423" i="4"/>
  <c r="F1422" i="4"/>
  <c r="G1422" i="4"/>
  <c r="E1422" i="4"/>
  <c r="A1422" i="4" s="1"/>
  <c r="D1258" i="4"/>
  <c r="D1231" i="4"/>
  <c r="C1133" i="4"/>
  <c r="E1132" i="4"/>
  <c r="A1132" i="4" s="1"/>
  <c r="F1132" i="4"/>
  <c r="G1132" i="4"/>
  <c r="H1132" i="4"/>
  <c r="O1232" i="4"/>
  <c r="D1239" i="4"/>
  <c r="D1242" i="4"/>
  <c r="O1219" i="4"/>
  <c r="D1226" i="4"/>
  <c r="D1250" i="4"/>
  <c r="D1234" i="4"/>
  <c r="C28" i="6"/>
  <c r="D26" i="6"/>
  <c r="C1791" i="4" l="1"/>
  <c r="E1790" i="4"/>
  <c r="A1790" i="4" s="1"/>
  <c r="F1790" i="4"/>
  <c r="G1790" i="4"/>
  <c r="H1790" i="4"/>
  <c r="D1602" i="4"/>
  <c r="D1617" i="4"/>
  <c r="O1610" i="4"/>
  <c r="E1492" i="4"/>
  <c r="A1492" i="4" s="1"/>
  <c r="H1492" i="4"/>
  <c r="C1493" i="4"/>
  <c r="F1492" i="4"/>
  <c r="G1492" i="4"/>
  <c r="D1606" i="4"/>
  <c r="D1598" i="4"/>
  <c r="D1593" i="4"/>
  <c r="O1583" i="4"/>
  <c r="D1590" i="4"/>
  <c r="D1608" i="4"/>
  <c r="C1424" i="4"/>
  <c r="G1423" i="4"/>
  <c r="E1423" i="4"/>
  <c r="A1423" i="4" s="1"/>
  <c r="F1423" i="4"/>
  <c r="H1423" i="4"/>
  <c r="D1257" i="4"/>
  <c r="D1241" i="4"/>
  <c r="D1246" i="4"/>
  <c r="O1239" i="4"/>
  <c r="D1238" i="4"/>
  <c r="D1265" i="4"/>
  <c r="O1226" i="4"/>
  <c r="D1233" i="4"/>
  <c r="D1249" i="4"/>
  <c r="C1134" i="4"/>
  <c r="E1133" i="4"/>
  <c r="A1133" i="4" s="1"/>
  <c r="F1133" i="4"/>
  <c r="G1133" i="4"/>
  <c r="H1133" i="4"/>
  <c r="D27" i="6"/>
  <c r="C29" i="6"/>
  <c r="C1792" i="4" l="1"/>
  <c r="E1791" i="4"/>
  <c r="A1791" i="4" s="1"/>
  <c r="F1791" i="4"/>
  <c r="G1791" i="4"/>
  <c r="H1791" i="4"/>
  <c r="D1615" i="4"/>
  <c r="E1493" i="4"/>
  <c r="A1493" i="4" s="1"/>
  <c r="F1493" i="4"/>
  <c r="C1494" i="4"/>
  <c r="G1493" i="4"/>
  <c r="H1493" i="4"/>
  <c r="D1605" i="4"/>
  <c r="O1590" i="4"/>
  <c r="D1597" i="4"/>
  <c r="D1613" i="4"/>
  <c r="D1600" i="4"/>
  <c r="O1617" i="4"/>
  <c r="D1624" i="4"/>
  <c r="D1609" i="4"/>
  <c r="C1425" i="4"/>
  <c r="E1424" i="4"/>
  <c r="A1424" i="4" s="1"/>
  <c r="H1424" i="4"/>
  <c r="F1424" i="4"/>
  <c r="G1424" i="4"/>
  <c r="D1272" i="4"/>
  <c r="O1233" i="4"/>
  <c r="D1240" i="4"/>
  <c r="D1253" i="4"/>
  <c r="O1246" i="4"/>
  <c r="D1248" i="4"/>
  <c r="E1134" i="4"/>
  <c r="A1134" i="4" s="1"/>
  <c r="F1134" i="4"/>
  <c r="G1134" i="4"/>
  <c r="H1134" i="4"/>
  <c r="C1135" i="4"/>
  <c r="D1245" i="4"/>
  <c r="D1256" i="4"/>
  <c r="D1264" i="4"/>
  <c r="C30" i="6"/>
  <c r="D28" i="6"/>
  <c r="E1792" i="4" l="1"/>
  <c r="A1792" i="4" s="1"/>
  <c r="F1792" i="4"/>
  <c r="G1792" i="4"/>
  <c r="H1792" i="4"/>
  <c r="C1793" i="4"/>
  <c r="D1607" i="4"/>
  <c r="D1616" i="4"/>
  <c r="D1620" i="4"/>
  <c r="E1494" i="4"/>
  <c r="A1494" i="4" s="1"/>
  <c r="F1494" i="4"/>
  <c r="G1494" i="4"/>
  <c r="C1495" i="4"/>
  <c r="H1494" i="4"/>
  <c r="D1604" i="4"/>
  <c r="O1597" i="4"/>
  <c r="D1631" i="4"/>
  <c r="O1624" i="4"/>
  <c r="D1612" i="4"/>
  <c r="D1622" i="4"/>
  <c r="E1425" i="4"/>
  <c r="A1425" i="4" s="1"/>
  <c r="F1425" i="4"/>
  <c r="G1425" i="4"/>
  <c r="H1425" i="4"/>
  <c r="C1426" i="4"/>
  <c r="D1255" i="4"/>
  <c r="D1252" i="4"/>
  <c r="D1271" i="4"/>
  <c r="E1135" i="4"/>
  <c r="A1135" i="4" s="1"/>
  <c r="F1135" i="4"/>
  <c r="G1135" i="4"/>
  <c r="H1135" i="4"/>
  <c r="C1136" i="4"/>
  <c r="O1253" i="4"/>
  <c r="D1260" i="4"/>
  <c r="O1240" i="4"/>
  <c r="D1247" i="4"/>
  <c r="D1263" i="4"/>
  <c r="D1279" i="4"/>
  <c r="D29" i="6"/>
  <c r="C31" i="6"/>
  <c r="E1793" i="4" l="1"/>
  <c r="A1793" i="4" s="1"/>
  <c r="F1793" i="4"/>
  <c r="G1793" i="4"/>
  <c r="H1793" i="4"/>
  <c r="C1794" i="4"/>
  <c r="D1627" i="4"/>
  <c r="D1623" i="4"/>
  <c r="D1611" i="4"/>
  <c r="O1604" i="4"/>
  <c r="D1619" i="4"/>
  <c r="F1495" i="4"/>
  <c r="G1495" i="4"/>
  <c r="H1495" i="4"/>
  <c r="C1496" i="4"/>
  <c r="E1495" i="4"/>
  <c r="A1495" i="4" s="1"/>
  <c r="D1629" i="4"/>
  <c r="D1638" i="4"/>
  <c r="O1631" i="4"/>
  <c r="D1614" i="4"/>
  <c r="E1426" i="4"/>
  <c r="A1426" i="4" s="1"/>
  <c r="F1426" i="4"/>
  <c r="G1426" i="4"/>
  <c r="C1427" i="4"/>
  <c r="H1426" i="4"/>
  <c r="D1270" i="4"/>
  <c r="D1278" i="4"/>
  <c r="D1286" i="4"/>
  <c r="E1136" i="4"/>
  <c r="A1136" i="4" s="1"/>
  <c r="F1136" i="4"/>
  <c r="G1136" i="4"/>
  <c r="H1136" i="4"/>
  <c r="C1137" i="4"/>
  <c r="D1259" i="4"/>
  <c r="D1254" i="4"/>
  <c r="O1247" i="4"/>
  <c r="D1267" i="4"/>
  <c r="O1260" i="4"/>
  <c r="D1262" i="4"/>
  <c r="D30" i="6"/>
  <c r="C32" i="6"/>
  <c r="E1794" i="4" l="1"/>
  <c r="A1794" i="4" s="1"/>
  <c r="F1794" i="4"/>
  <c r="G1794" i="4"/>
  <c r="H1794" i="4"/>
  <c r="C1795" i="4"/>
  <c r="O1638" i="4"/>
  <c r="D1645" i="4"/>
  <c r="D1636" i="4"/>
  <c r="D1621" i="4"/>
  <c r="D1626" i="4"/>
  <c r="D1618" i="4"/>
  <c r="O1611" i="4"/>
  <c r="G1496" i="4"/>
  <c r="H1496" i="4"/>
  <c r="F1496" i="4"/>
  <c r="E1496" i="4"/>
  <c r="A1496" i="4" s="1"/>
  <c r="C1497" i="4"/>
  <c r="D1630" i="4"/>
  <c r="D1634" i="4"/>
  <c r="E1427" i="4"/>
  <c r="A1427" i="4" s="1"/>
  <c r="F1427" i="4"/>
  <c r="G1427" i="4"/>
  <c r="H1427" i="4"/>
  <c r="C1428" i="4"/>
  <c r="D1269" i="4"/>
  <c r="O1254" i="4"/>
  <c r="D1261" i="4"/>
  <c r="D1266" i="4"/>
  <c r="D1293" i="4"/>
  <c r="D1274" i="4"/>
  <c r="O1267" i="4"/>
  <c r="F1137" i="4"/>
  <c r="G1137" i="4"/>
  <c r="H1137" i="4"/>
  <c r="C1138" i="4"/>
  <c r="E1137" i="4"/>
  <c r="A1137" i="4" s="1"/>
  <c r="D1285" i="4"/>
  <c r="D1277" i="4"/>
  <c r="D31" i="6"/>
  <c r="C33" i="6"/>
  <c r="F1795" i="4" l="1"/>
  <c r="G1795" i="4"/>
  <c r="H1795" i="4"/>
  <c r="C1796" i="4"/>
  <c r="E1795" i="4"/>
  <c r="A1795" i="4" s="1"/>
  <c r="D1633" i="4"/>
  <c r="D1628" i="4"/>
  <c r="D1625" i="4"/>
  <c r="O1618" i="4"/>
  <c r="D1643" i="4"/>
  <c r="H1497" i="4"/>
  <c r="C1498" i="4"/>
  <c r="E1497" i="4"/>
  <c r="A1497" i="4" s="1"/>
  <c r="G1497" i="4"/>
  <c r="F1497" i="4"/>
  <c r="D1637" i="4"/>
  <c r="O1645" i="4"/>
  <c r="D1652" i="4"/>
  <c r="D1641" i="4"/>
  <c r="F1428" i="4"/>
  <c r="G1428" i="4"/>
  <c r="H1428" i="4"/>
  <c r="C1429" i="4"/>
  <c r="E1428" i="4"/>
  <c r="A1428" i="4" s="1"/>
  <c r="D1284" i="4"/>
  <c r="G1138" i="4"/>
  <c r="H1138" i="4"/>
  <c r="C1139" i="4"/>
  <c r="E1138" i="4"/>
  <c r="A1138" i="4" s="1"/>
  <c r="F1138" i="4"/>
  <c r="D1273" i="4"/>
  <c r="D1300" i="4"/>
  <c r="D1292" i="4"/>
  <c r="O1261" i="4"/>
  <c r="D1268" i="4"/>
  <c r="D1276" i="4"/>
  <c r="D1281" i="4"/>
  <c r="O1274" i="4"/>
  <c r="D32" i="6"/>
  <c r="C34" i="6"/>
  <c r="G1796" i="4" l="1"/>
  <c r="H1796" i="4"/>
  <c r="C1797" i="4"/>
  <c r="F1796" i="4"/>
  <c r="E1796" i="4"/>
  <c r="A1796" i="4" s="1"/>
  <c r="D1650" i="4"/>
  <c r="O1652" i="4"/>
  <c r="D1659" i="4"/>
  <c r="O1625" i="4"/>
  <c r="D1632" i="4"/>
  <c r="D1644" i="4"/>
  <c r="D1648" i="4"/>
  <c r="D1635" i="4"/>
  <c r="C1499" i="4"/>
  <c r="F1498" i="4"/>
  <c r="E1498" i="4"/>
  <c r="A1498" i="4" s="1"/>
  <c r="H1498" i="4"/>
  <c r="G1498" i="4"/>
  <c r="D1640" i="4"/>
  <c r="G1429" i="4"/>
  <c r="H1429" i="4"/>
  <c r="C1430" i="4"/>
  <c r="E1429" i="4"/>
  <c r="A1429" i="4" s="1"/>
  <c r="F1429" i="4"/>
  <c r="D1288" i="4"/>
  <c r="O1281" i="4"/>
  <c r="H1139" i="4"/>
  <c r="C1140" i="4"/>
  <c r="E1139" i="4"/>
  <c r="A1139" i="4" s="1"/>
  <c r="F1139" i="4"/>
  <c r="G1139" i="4"/>
  <c r="D1307" i="4"/>
  <c r="D1283" i="4"/>
  <c r="D1299" i="4"/>
  <c r="D1280" i="4"/>
  <c r="D1275" i="4"/>
  <c r="O1268" i="4"/>
  <c r="D1291" i="4"/>
  <c r="D33" i="6"/>
  <c r="C35" i="6"/>
  <c r="H1797" i="4" l="1"/>
  <c r="C1798" i="4"/>
  <c r="E1797" i="4"/>
  <c r="A1797" i="4" s="1"/>
  <c r="F1797" i="4"/>
  <c r="G1797" i="4"/>
  <c r="D1647" i="4"/>
  <c r="C1500" i="4"/>
  <c r="G1499" i="4"/>
  <c r="F1499" i="4"/>
  <c r="E1499" i="4"/>
  <c r="A1499" i="4" s="1"/>
  <c r="H1499" i="4"/>
  <c r="D1639" i="4"/>
  <c r="O1632" i="4"/>
  <c r="D1651" i="4"/>
  <c r="D1642" i="4"/>
  <c r="D1666" i="4"/>
  <c r="O1659" i="4"/>
  <c r="D1655" i="4"/>
  <c r="D1657" i="4"/>
  <c r="H1430" i="4"/>
  <c r="C1431" i="4"/>
  <c r="F1430" i="4"/>
  <c r="G1430" i="4"/>
  <c r="E1430" i="4"/>
  <c r="A1430" i="4" s="1"/>
  <c r="D1298" i="4"/>
  <c r="C1141" i="4"/>
  <c r="E1140" i="4"/>
  <c r="A1140" i="4" s="1"/>
  <c r="F1140" i="4"/>
  <c r="G1140" i="4"/>
  <c r="H1140" i="4"/>
  <c r="D1306" i="4"/>
  <c r="D1282" i="4"/>
  <c r="O1275" i="4"/>
  <c r="D1290" i="4"/>
  <c r="D1287" i="4"/>
  <c r="D1314" i="4"/>
  <c r="D1295" i="4"/>
  <c r="O1288" i="4"/>
  <c r="D34" i="6"/>
  <c r="C36" i="6"/>
  <c r="C1799" i="4" l="1"/>
  <c r="E1798" i="4"/>
  <c r="A1798" i="4" s="1"/>
  <c r="F1798" i="4"/>
  <c r="H1798" i="4"/>
  <c r="G1798" i="4"/>
  <c r="D1664" i="4"/>
  <c r="D1658" i="4"/>
  <c r="D1673" i="4"/>
  <c r="O1666" i="4"/>
  <c r="D1662" i="4"/>
  <c r="D1649" i="4"/>
  <c r="E1500" i="4"/>
  <c r="A1500" i="4" s="1"/>
  <c r="H1500" i="4"/>
  <c r="G1500" i="4"/>
  <c r="F1500" i="4"/>
  <c r="C1501" i="4"/>
  <c r="O1639" i="4"/>
  <c r="D1646" i="4"/>
  <c r="D1654" i="4"/>
  <c r="C1432" i="4"/>
  <c r="G1431" i="4"/>
  <c r="E1431" i="4"/>
  <c r="A1431" i="4" s="1"/>
  <c r="F1431" i="4"/>
  <c r="H1431" i="4"/>
  <c r="D1297" i="4"/>
  <c r="O1295" i="4"/>
  <c r="D1302" i="4"/>
  <c r="D1321" i="4"/>
  <c r="C1142" i="4"/>
  <c r="E1141" i="4"/>
  <c r="A1141" i="4" s="1"/>
  <c r="F1141" i="4"/>
  <c r="G1141" i="4"/>
  <c r="H1141" i="4"/>
  <c r="D1294" i="4"/>
  <c r="D1289" i="4"/>
  <c r="O1282" i="4"/>
  <c r="D1313" i="4"/>
  <c r="D1305" i="4"/>
  <c r="D35" i="6"/>
  <c r="C37" i="6"/>
  <c r="C1800" i="4" l="1"/>
  <c r="E1799" i="4"/>
  <c r="A1799" i="4" s="1"/>
  <c r="F1799" i="4"/>
  <c r="G1799" i="4"/>
  <c r="H1799" i="4"/>
  <c r="O1646" i="4"/>
  <c r="D1653" i="4"/>
  <c r="D1680" i="4"/>
  <c r="O1673" i="4"/>
  <c r="D1661" i="4"/>
  <c r="D1656" i="4"/>
  <c r="E1501" i="4"/>
  <c r="A1501" i="4" s="1"/>
  <c r="F1501" i="4"/>
  <c r="H1501" i="4"/>
  <c r="C1502" i="4"/>
  <c r="G1501" i="4"/>
  <c r="D1669" i="4"/>
  <c r="D1665" i="4"/>
  <c r="D1671" i="4"/>
  <c r="C1433" i="4"/>
  <c r="H1432" i="4"/>
  <c r="E1432" i="4"/>
  <c r="A1432" i="4" s="1"/>
  <c r="F1432" i="4"/>
  <c r="G1432" i="4"/>
  <c r="D1328" i="4"/>
  <c r="D1301" i="4"/>
  <c r="O1302" i="4"/>
  <c r="D1309" i="4"/>
  <c r="E1142" i="4"/>
  <c r="A1142" i="4" s="1"/>
  <c r="F1142" i="4"/>
  <c r="G1142" i="4"/>
  <c r="H1142" i="4"/>
  <c r="C1143" i="4"/>
  <c r="D1312" i="4"/>
  <c r="O1289" i="4"/>
  <c r="D1296" i="4"/>
  <c r="D1320" i="4"/>
  <c r="D1304" i="4"/>
  <c r="D36" i="6"/>
  <c r="C38" i="6"/>
  <c r="E1800" i="4" l="1"/>
  <c r="A1800" i="4" s="1"/>
  <c r="F1800" i="4"/>
  <c r="G1800" i="4"/>
  <c r="H1800" i="4"/>
  <c r="C1801" i="4"/>
  <c r="D1678" i="4"/>
  <c r="D1668" i="4"/>
  <c r="D1676" i="4"/>
  <c r="E1502" i="4"/>
  <c r="A1502" i="4" s="1"/>
  <c r="F1502" i="4"/>
  <c r="G1502" i="4"/>
  <c r="C1503" i="4"/>
  <c r="H1502" i="4"/>
  <c r="D1687" i="4"/>
  <c r="O1680" i="4"/>
  <c r="O1653" i="4"/>
  <c r="D1660" i="4"/>
  <c r="D1663" i="4"/>
  <c r="D1672" i="4"/>
  <c r="E1433" i="4"/>
  <c r="A1433" i="4" s="1"/>
  <c r="C1434" i="4"/>
  <c r="F1433" i="4"/>
  <c r="G1433" i="4"/>
  <c r="H1433" i="4"/>
  <c r="D1335" i="4"/>
  <c r="E1143" i="4"/>
  <c r="A1143" i="4" s="1"/>
  <c r="F1143" i="4"/>
  <c r="G1143" i="4"/>
  <c r="H1143" i="4"/>
  <c r="C1144" i="4"/>
  <c r="D1311" i="4"/>
  <c r="D1319" i="4"/>
  <c r="D1308" i="4"/>
  <c r="D1327" i="4"/>
  <c r="O1296" i="4"/>
  <c r="D1303" i="4"/>
  <c r="O1309" i="4"/>
  <c r="D1316" i="4"/>
  <c r="D37" i="6"/>
  <c r="C39" i="6"/>
  <c r="E1801" i="4" l="1"/>
  <c r="A1801" i="4" s="1"/>
  <c r="F1801" i="4"/>
  <c r="G1801" i="4"/>
  <c r="H1801" i="4"/>
  <c r="C1802" i="4"/>
  <c r="D1675" i="4"/>
  <c r="F1503" i="4"/>
  <c r="G1503" i="4"/>
  <c r="H1503" i="4"/>
  <c r="E1503" i="4"/>
  <c r="A1503" i="4" s="1"/>
  <c r="C1504" i="4"/>
  <c r="D1683" i="4"/>
  <c r="O1660" i="4"/>
  <c r="D1667" i="4"/>
  <c r="D1685" i="4"/>
  <c r="O1687" i="4"/>
  <c r="D1694" i="4"/>
  <c r="D1679" i="4"/>
  <c r="D1670" i="4"/>
  <c r="E1434" i="4"/>
  <c r="A1434" i="4" s="1"/>
  <c r="F1434" i="4"/>
  <c r="C1435" i="4"/>
  <c r="G1434" i="4"/>
  <c r="H1434" i="4"/>
  <c r="E1144" i="4"/>
  <c r="A1144" i="4" s="1"/>
  <c r="F1144" i="4"/>
  <c r="G1144" i="4"/>
  <c r="H1144" i="4"/>
  <c r="C1145" i="4"/>
  <c r="O1316" i="4"/>
  <c r="D1323" i="4"/>
  <c r="D1315" i="4"/>
  <c r="D1326" i="4"/>
  <c r="D1334" i="4"/>
  <c r="D1318" i="4"/>
  <c r="D1310" i="4"/>
  <c r="O1303" i="4"/>
  <c r="D1342" i="4"/>
  <c r="D38" i="6"/>
  <c r="C40" i="6"/>
  <c r="E1802" i="4" l="1"/>
  <c r="A1802" i="4" s="1"/>
  <c r="F1802" i="4"/>
  <c r="G1802" i="4"/>
  <c r="H1802" i="4"/>
  <c r="C1803" i="4"/>
  <c r="D1692" i="4"/>
  <c r="D1690" i="4"/>
  <c r="D1682" i="4"/>
  <c r="D1674" i="4"/>
  <c r="O1667" i="4"/>
  <c r="D1677" i="4"/>
  <c r="D1686" i="4"/>
  <c r="O1694" i="4"/>
  <c r="D1701" i="4"/>
  <c r="H1504" i="4"/>
  <c r="G1504" i="4"/>
  <c r="E1504" i="4"/>
  <c r="A1504" i="4" s="1"/>
  <c r="F1504" i="4"/>
  <c r="C1505" i="4"/>
  <c r="E1435" i="4"/>
  <c r="A1435" i="4" s="1"/>
  <c r="F1435" i="4"/>
  <c r="G1435" i="4"/>
  <c r="C1436" i="4"/>
  <c r="H1435" i="4"/>
  <c r="D1330" i="4"/>
  <c r="O1323" i="4"/>
  <c r="D1341" i="4"/>
  <c r="D1333" i="4"/>
  <c r="F1145" i="4"/>
  <c r="G1145" i="4"/>
  <c r="H1145" i="4"/>
  <c r="C1146" i="4"/>
  <c r="E1145" i="4"/>
  <c r="A1145" i="4" s="1"/>
  <c r="D1349" i="4"/>
  <c r="O1310" i="4"/>
  <c r="D1317" i="4"/>
  <c r="D1322" i="4"/>
  <c r="D1325" i="4"/>
  <c r="C41" i="6"/>
  <c r="D39" i="6"/>
  <c r="F1803" i="4" l="1"/>
  <c r="G1803" i="4"/>
  <c r="H1803" i="4"/>
  <c r="C1804" i="4"/>
  <c r="E1803" i="4"/>
  <c r="A1803" i="4" s="1"/>
  <c r="D1681" i="4"/>
  <c r="O1674" i="4"/>
  <c r="D1689" i="4"/>
  <c r="O1701" i="4"/>
  <c r="D1708" i="4"/>
  <c r="C1506" i="4"/>
  <c r="E1505" i="4"/>
  <c r="A1505" i="4" s="1"/>
  <c r="G1505" i="4"/>
  <c r="F1505" i="4"/>
  <c r="H1505" i="4"/>
  <c r="D1693" i="4"/>
  <c r="D1697" i="4"/>
  <c r="D1699" i="4"/>
  <c r="D1684" i="4"/>
  <c r="F1436" i="4"/>
  <c r="G1436" i="4"/>
  <c r="H1436" i="4"/>
  <c r="E1436" i="4"/>
  <c r="A1436" i="4" s="1"/>
  <c r="C1437" i="4"/>
  <c r="D1329" i="4"/>
  <c r="D1348" i="4"/>
  <c r="D1332" i="4"/>
  <c r="D1340" i="4"/>
  <c r="D1356" i="4"/>
  <c r="D1324" i="4"/>
  <c r="O1317" i="4"/>
  <c r="G1146" i="4"/>
  <c r="H1146" i="4"/>
  <c r="C1147" i="4"/>
  <c r="E1146" i="4"/>
  <c r="A1146" i="4" s="1"/>
  <c r="F1146" i="4"/>
  <c r="O1330" i="4"/>
  <c r="D1337" i="4"/>
  <c r="C42" i="6"/>
  <c r="D40" i="6"/>
  <c r="G1804" i="4" l="1"/>
  <c r="H1804" i="4"/>
  <c r="C1805" i="4"/>
  <c r="F1804" i="4"/>
  <c r="E1804" i="4"/>
  <c r="A1804" i="4" s="1"/>
  <c r="D1696" i="4"/>
  <c r="D1691" i="4"/>
  <c r="D1688" i="4"/>
  <c r="O1681" i="4"/>
  <c r="D1706" i="4"/>
  <c r="D1704" i="4"/>
  <c r="C1507" i="4"/>
  <c r="F1506" i="4"/>
  <c r="E1506" i="4"/>
  <c r="A1506" i="4" s="1"/>
  <c r="H1506" i="4"/>
  <c r="G1506" i="4"/>
  <c r="D1700" i="4"/>
  <c r="D1715" i="4"/>
  <c r="O1708" i="4"/>
  <c r="G1437" i="4"/>
  <c r="H1437" i="4"/>
  <c r="E1437" i="4"/>
  <c r="A1437" i="4" s="1"/>
  <c r="F1437" i="4"/>
  <c r="C1438" i="4"/>
  <c r="D1339" i="4"/>
  <c r="D1331" i="4"/>
  <c r="O1324" i="4"/>
  <c r="D1355" i="4"/>
  <c r="H1147" i="4"/>
  <c r="C1148" i="4"/>
  <c r="E1147" i="4"/>
  <c r="A1147" i="4" s="1"/>
  <c r="F1147" i="4"/>
  <c r="G1147" i="4"/>
  <c r="O1337" i="4"/>
  <c r="D1344" i="4"/>
  <c r="D1363" i="4"/>
  <c r="D1336" i="4"/>
  <c r="D1347" i="4"/>
  <c r="C43" i="6"/>
  <c r="D41" i="6"/>
  <c r="H1805" i="4" l="1"/>
  <c r="C1806" i="4"/>
  <c r="F1805" i="4"/>
  <c r="E1805" i="4"/>
  <c r="A1805" i="4" s="1"/>
  <c r="G1805" i="4"/>
  <c r="D1722" i="4"/>
  <c r="O1715" i="4"/>
  <c r="D1707" i="4"/>
  <c r="O1688" i="4"/>
  <c r="D1695" i="4"/>
  <c r="D1713" i="4"/>
  <c r="D1698" i="4"/>
  <c r="G1507" i="4"/>
  <c r="F1507" i="4"/>
  <c r="C1508" i="4"/>
  <c r="E1507" i="4"/>
  <c r="A1507" i="4" s="1"/>
  <c r="H1507" i="4"/>
  <c r="D1711" i="4"/>
  <c r="D1703" i="4"/>
  <c r="H1438" i="4"/>
  <c r="C1439" i="4"/>
  <c r="F1438" i="4"/>
  <c r="E1438" i="4"/>
  <c r="A1438" i="4" s="1"/>
  <c r="G1438" i="4"/>
  <c r="D1370" i="4"/>
  <c r="D1354" i="4"/>
  <c r="O1331" i="4"/>
  <c r="D1338" i="4"/>
  <c r="D1351" i="4"/>
  <c r="O1344" i="4"/>
  <c r="D1362" i="4"/>
  <c r="D1346" i="4"/>
  <c r="D1343" i="4"/>
  <c r="C1149" i="4"/>
  <c r="E1148" i="4"/>
  <c r="A1148" i="4" s="1"/>
  <c r="F1148" i="4"/>
  <c r="G1148" i="4"/>
  <c r="H1148" i="4"/>
  <c r="D42" i="6"/>
  <c r="C44" i="6"/>
  <c r="C1807" i="4" l="1"/>
  <c r="E1806" i="4"/>
  <c r="A1806" i="4" s="1"/>
  <c r="F1806" i="4"/>
  <c r="G1806" i="4"/>
  <c r="H1806" i="4"/>
  <c r="D1710" i="4"/>
  <c r="D1702" i="4"/>
  <c r="O1695" i="4"/>
  <c r="D1718" i="4"/>
  <c r="E1508" i="4"/>
  <c r="A1508" i="4" s="1"/>
  <c r="H1508" i="4"/>
  <c r="C1509" i="4"/>
  <c r="F1508" i="4"/>
  <c r="G1508" i="4"/>
  <c r="D1720" i="4"/>
  <c r="D1714" i="4"/>
  <c r="D1705" i="4"/>
  <c r="D1729" i="4"/>
  <c r="O1722" i="4"/>
  <c r="C1440" i="4"/>
  <c r="G1439" i="4"/>
  <c r="F1439" i="4"/>
  <c r="H1439" i="4"/>
  <c r="E1439" i="4"/>
  <c r="A1439" i="4" s="1"/>
  <c r="D1353" i="4"/>
  <c r="D1369" i="4"/>
  <c r="D1361" i="4"/>
  <c r="D1377" i="4"/>
  <c r="D1350" i="4"/>
  <c r="O1338" i="4"/>
  <c r="D1345" i="4"/>
  <c r="C1150" i="4"/>
  <c r="E1149" i="4"/>
  <c r="A1149" i="4" s="1"/>
  <c r="F1149" i="4"/>
  <c r="G1149" i="4"/>
  <c r="H1149" i="4"/>
  <c r="D1358" i="4"/>
  <c r="O1351" i="4"/>
  <c r="D43" i="6"/>
  <c r="C45" i="6"/>
  <c r="C1808" i="4" l="1"/>
  <c r="E1807" i="4"/>
  <c r="A1807" i="4" s="1"/>
  <c r="F1807" i="4"/>
  <c r="G1807" i="4"/>
  <c r="H1807" i="4"/>
  <c r="D1727" i="4"/>
  <c r="D1725" i="4"/>
  <c r="D1736" i="4"/>
  <c r="O1729" i="4"/>
  <c r="D1717" i="4"/>
  <c r="D1721" i="4"/>
  <c r="O1702" i="4"/>
  <c r="D1709" i="4"/>
  <c r="D1712" i="4"/>
  <c r="E1509" i="4"/>
  <c r="A1509" i="4" s="1"/>
  <c r="F1509" i="4"/>
  <c r="C1510" i="4"/>
  <c r="G1509" i="4"/>
  <c r="H1509" i="4"/>
  <c r="C1441" i="4"/>
  <c r="H1440" i="4"/>
  <c r="G1440" i="4"/>
  <c r="F1440" i="4"/>
  <c r="E1440" i="4"/>
  <c r="A1440" i="4" s="1"/>
  <c r="D1384" i="4"/>
  <c r="D1376" i="4"/>
  <c r="D1365" i="4"/>
  <c r="O1358" i="4"/>
  <c r="E1150" i="4"/>
  <c r="A1150" i="4" s="1"/>
  <c r="F1150" i="4"/>
  <c r="G1150" i="4"/>
  <c r="H1150" i="4"/>
  <c r="C1151" i="4"/>
  <c r="D1368" i="4"/>
  <c r="O1345" i="4"/>
  <c r="D1352" i="4"/>
  <c r="D1360" i="4"/>
  <c r="D1357" i="4"/>
  <c r="D44" i="6"/>
  <c r="C46" i="6"/>
  <c r="E1808" i="4" l="1"/>
  <c r="A1808" i="4" s="1"/>
  <c r="F1808" i="4"/>
  <c r="G1808" i="4"/>
  <c r="C1809" i="4"/>
  <c r="H1808" i="4"/>
  <c r="D1734" i="4"/>
  <c r="D1719" i="4"/>
  <c r="O1736" i="4"/>
  <c r="D1743" i="4"/>
  <c r="D1732" i="4"/>
  <c r="O1709" i="4"/>
  <c r="D1716" i="4"/>
  <c r="F1510" i="4"/>
  <c r="G1510" i="4"/>
  <c r="C1511" i="4"/>
  <c r="E1510" i="4"/>
  <c r="A1510" i="4" s="1"/>
  <c r="H1510" i="4"/>
  <c r="D1728" i="4"/>
  <c r="D1724" i="4"/>
  <c r="E1441" i="4"/>
  <c r="A1441" i="4" s="1"/>
  <c r="H1441" i="4"/>
  <c r="C1442" i="4"/>
  <c r="G1441" i="4"/>
  <c r="F1441" i="4"/>
  <c r="D1383" i="4"/>
  <c r="D1375" i="4"/>
  <c r="D1372" i="4"/>
  <c r="O1365" i="4"/>
  <c r="D1364" i="4"/>
  <c r="E1151" i="4"/>
  <c r="A1151" i="4" s="1"/>
  <c r="F1151" i="4"/>
  <c r="G1151" i="4"/>
  <c r="H1151" i="4"/>
  <c r="C1152" i="4"/>
  <c r="D1367" i="4"/>
  <c r="D1359" i="4"/>
  <c r="O1352" i="4"/>
  <c r="D1391" i="4"/>
  <c r="D45" i="6"/>
  <c r="C47" i="6"/>
  <c r="F1809" i="4" l="1"/>
  <c r="G1809" i="4"/>
  <c r="H1809" i="4"/>
  <c r="C1810" i="4"/>
  <c r="E1809" i="4"/>
  <c r="A1809" i="4" s="1"/>
  <c r="D1739" i="4"/>
  <c r="D1723" i="4"/>
  <c r="O1716" i="4"/>
  <c r="D1726" i="4"/>
  <c r="D1731" i="4"/>
  <c r="D1750" i="4"/>
  <c r="O1743" i="4"/>
  <c r="D1735" i="4"/>
  <c r="G1511" i="4"/>
  <c r="H1511" i="4"/>
  <c r="F1511" i="4"/>
  <c r="E1511" i="4"/>
  <c r="A1511" i="4" s="1"/>
  <c r="C1512" i="4"/>
  <c r="D1741" i="4"/>
  <c r="E1442" i="4"/>
  <c r="A1442" i="4" s="1"/>
  <c r="F1442" i="4"/>
  <c r="C1443" i="4"/>
  <c r="H1442" i="4"/>
  <c r="G1442" i="4"/>
  <c r="O1372" i="4"/>
  <c r="D1379" i="4"/>
  <c r="D1398" i="4"/>
  <c r="D1371" i="4"/>
  <c r="D1382" i="4"/>
  <c r="D1366" i="4"/>
  <c r="O1359" i="4"/>
  <c r="D1390" i="4"/>
  <c r="D1374" i="4"/>
  <c r="E1152" i="4"/>
  <c r="A1152" i="4" s="1"/>
  <c r="F1152" i="4"/>
  <c r="G1152" i="4"/>
  <c r="H1152" i="4"/>
  <c r="C1153" i="4"/>
  <c r="C48" i="6"/>
  <c r="D46" i="6"/>
  <c r="E1810" i="4" l="1"/>
  <c r="A1810" i="4" s="1"/>
  <c r="G1810" i="4"/>
  <c r="H1810" i="4"/>
  <c r="C1811" i="4"/>
  <c r="F1810" i="4"/>
  <c r="D1733" i="4"/>
  <c r="D1748" i="4"/>
  <c r="H1512" i="4"/>
  <c r="E1512" i="4"/>
  <c r="A1512" i="4" s="1"/>
  <c r="C1513" i="4"/>
  <c r="G1512" i="4"/>
  <c r="F1512" i="4"/>
  <c r="D1742" i="4"/>
  <c r="D1757" i="4"/>
  <c r="O1750" i="4"/>
  <c r="D1730" i="4"/>
  <c r="O1723" i="4"/>
  <c r="D1738" i="4"/>
  <c r="D1746" i="4"/>
  <c r="E1443" i="4"/>
  <c r="A1443" i="4" s="1"/>
  <c r="F1443" i="4"/>
  <c r="G1443" i="4"/>
  <c r="C1444" i="4"/>
  <c r="H1443" i="4"/>
  <c r="D1381" i="4"/>
  <c r="D1405" i="4"/>
  <c r="F1153" i="4"/>
  <c r="G1153" i="4"/>
  <c r="H1153" i="4"/>
  <c r="C1154" i="4"/>
  <c r="E1153" i="4"/>
  <c r="A1153" i="4" s="1"/>
  <c r="D1397" i="4"/>
  <c r="O1379" i="4"/>
  <c r="D1386" i="4"/>
  <c r="D1389" i="4"/>
  <c r="D1373" i="4"/>
  <c r="O1366" i="4"/>
  <c r="D1378" i="4"/>
  <c r="C49" i="6"/>
  <c r="D47" i="6"/>
  <c r="F1811" i="4" l="1"/>
  <c r="H1811" i="4"/>
  <c r="C1812" i="4"/>
  <c r="E1811" i="4"/>
  <c r="A1811" i="4" s="1"/>
  <c r="G1811" i="4"/>
  <c r="C1514" i="4"/>
  <c r="E1513" i="4"/>
  <c r="A1513" i="4" s="1"/>
  <c r="F1513" i="4"/>
  <c r="H1513" i="4"/>
  <c r="G1513" i="4"/>
  <c r="D1749" i="4"/>
  <c r="D1755" i="4"/>
  <c r="D1753" i="4"/>
  <c r="D1745" i="4"/>
  <c r="D1764" i="4"/>
  <c r="O1757" i="4"/>
  <c r="D1737" i="4"/>
  <c r="O1730" i="4"/>
  <c r="D1740" i="4"/>
  <c r="F1444" i="4"/>
  <c r="G1444" i="4"/>
  <c r="H1444" i="4"/>
  <c r="C1445" i="4"/>
  <c r="E1444" i="4"/>
  <c r="A1444" i="4" s="1"/>
  <c r="D1404" i="4"/>
  <c r="D1396" i="4"/>
  <c r="D1385" i="4"/>
  <c r="D1380" i="4"/>
  <c r="O1373" i="4"/>
  <c r="O1386" i="4"/>
  <c r="D1393" i="4"/>
  <c r="G1154" i="4"/>
  <c r="H1154" i="4"/>
  <c r="C1155" i="4"/>
  <c r="E1154" i="4"/>
  <c r="A1154" i="4" s="1"/>
  <c r="F1154" i="4"/>
  <c r="D1388" i="4"/>
  <c r="C50" i="6"/>
  <c r="D48" i="6"/>
  <c r="G1812" i="4" l="1"/>
  <c r="C1813" i="4"/>
  <c r="E1812" i="4"/>
  <c r="A1812" i="4" s="1"/>
  <c r="F1812" i="4"/>
  <c r="H1812" i="4"/>
  <c r="D1752" i="4"/>
  <c r="D1760" i="4"/>
  <c r="D1756" i="4"/>
  <c r="D1762" i="4"/>
  <c r="C1515" i="4"/>
  <c r="F1514" i="4"/>
  <c r="G1514" i="4"/>
  <c r="E1514" i="4"/>
  <c r="A1514" i="4" s="1"/>
  <c r="H1514" i="4"/>
  <c r="D1747" i="4"/>
  <c r="O1764" i="4"/>
  <c r="D1771" i="4"/>
  <c r="O1771" i="4" s="1"/>
  <c r="O1737" i="4"/>
  <c r="D1744" i="4"/>
  <c r="G1445" i="4"/>
  <c r="H1445" i="4"/>
  <c r="E1445" i="4"/>
  <c r="A1445" i="4" s="1"/>
  <c r="C1446" i="4"/>
  <c r="F1445" i="4"/>
  <c r="D1403" i="4"/>
  <c r="D1395" i="4"/>
  <c r="O1380" i="4"/>
  <c r="D1387" i="4"/>
  <c r="H1155" i="4"/>
  <c r="C1156" i="4"/>
  <c r="E1155" i="4"/>
  <c r="A1155" i="4" s="1"/>
  <c r="F1155" i="4"/>
  <c r="G1155" i="4"/>
  <c r="D1392" i="4"/>
  <c r="D1400" i="4"/>
  <c r="O1400" i="4" s="1"/>
  <c r="O1393" i="4"/>
  <c r="D49" i="6"/>
  <c r="C51" i="6"/>
  <c r="H1813" i="4" l="1"/>
  <c r="C1814" i="4"/>
  <c r="E1813" i="4"/>
  <c r="A1813" i="4" s="1"/>
  <c r="F1813" i="4"/>
  <c r="G1813" i="4"/>
  <c r="D1769" i="4"/>
  <c r="D1763" i="4"/>
  <c r="D1751" i="4"/>
  <c r="O1744" i="4"/>
  <c r="D1767" i="4"/>
  <c r="D1754" i="4"/>
  <c r="G1515" i="4"/>
  <c r="C1516" i="4"/>
  <c r="H1515" i="4"/>
  <c r="F1515" i="4"/>
  <c r="E1515" i="4"/>
  <c r="A1515" i="4" s="1"/>
  <c r="D1759" i="4"/>
  <c r="H1446" i="4"/>
  <c r="C1447" i="4"/>
  <c r="F1446" i="4"/>
  <c r="E1446" i="4"/>
  <c r="A1446" i="4" s="1"/>
  <c r="G1446" i="4"/>
  <c r="O1387" i="4"/>
  <c r="D1394" i="4"/>
  <c r="D1399" i="4"/>
  <c r="D1402" i="4"/>
  <c r="C1157" i="4"/>
  <c r="E1156" i="4"/>
  <c r="A1156" i="4" s="1"/>
  <c r="F1156" i="4"/>
  <c r="G1156" i="4"/>
  <c r="H1156" i="4"/>
  <c r="C52" i="6"/>
  <c r="D50" i="6"/>
  <c r="E1814" i="4" l="1"/>
  <c r="A1814" i="4" s="1"/>
  <c r="F1814" i="4"/>
  <c r="C1815" i="4"/>
  <c r="G1814" i="4"/>
  <c r="H1814" i="4"/>
  <c r="E1516" i="4"/>
  <c r="A1516" i="4" s="1"/>
  <c r="H1516" i="4"/>
  <c r="C1517" i="4"/>
  <c r="F1516" i="4"/>
  <c r="G1516" i="4"/>
  <c r="D1758" i="4"/>
  <c r="O1751" i="4"/>
  <c r="D1770" i="4"/>
  <c r="D1761" i="4"/>
  <c r="D1766" i="4"/>
  <c r="C1448" i="4"/>
  <c r="G1447" i="4"/>
  <c r="E1447" i="4"/>
  <c r="A1447" i="4" s="1"/>
  <c r="F1447" i="4"/>
  <c r="H1447" i="4"/>
  <c r="D1406" i="4"/>
  <c r="C1158" i="4"/>
  <c r="E1157" i="4"/>
  <c r="A1157" i="4" s="1"/>
  <c r="F1157" i="4"/>
  <c r="G1157" i="4"/>
  <c r="H1157" i="4"/>
  <c r="O1394" i="4"/>
  <c r="D1401" i="4"/>
  <c r="O1401" i="4" s="1"/>
  <c r="D51" i="6"/>
  <c r="C53" i="6"/>
  <c r="C1816" i="4" l="1"/>
  <c r="E1815" i="4"/>
  <c r="A1815" i="4" s="1"/>
  <c r="H1815" i="4"/>
  <c r="F1815" i="4"/>
  <c r="G1815" i="4"/>
  <c r="D1765" i="4"/>
  <c r="O1758" i="4"/>
  <c r="D1768" i="4"/>
  <c r="E1517" i="4"/>
  <c r="A1517" i="4" s="1"/>
  <c r="F1517" i="4"/>
  <c r="G1517" i="4"/>
  <c r="C1518" i="4"/>
  <c r="H1517" i="4"/>
  <c r="D1773" i="4"/>
  <c r="C1449" i="4"/>
  <c r="H1448" i="4"/>
  <c r="E1448" i="4"/>
  <c r="A1448" i="4" s="1"/>
  <c r="F1448" i="4"/>
  <c r="G1448" i="4"/>
  <c r="E1158" i="4"/>
  <c r="A1158" i="4" s="1"/>
  <c r="F1158" i="4"/>
  <c r="G1158" i="4"/>
  <c r="H1158" i="4"/>
  <c r="C1159" i="4"/>
  <c r="D52" i="6"/>
  <c r="C54" i="6"/>
  <c r="E1816" i="4" l="1"/>
  <c r="A1816" i="4" s="1"/>
  <c r="F1816" i="4"/>
  <c r="C1817" i="4"/>
  <c r="G1816" i="4"/>
  <c r="H1816" i="4"/>
  <c r="F1518" i="4"/>
  <c r="C1519" i="4"/>
  <c r="G1518" i="4"/>
  <c r="E1518" i="4"/>
  <c r="A1518" i="4" s="1"/>
  <c r="H1518" i="4"/>
  <c r="D1772" i="4"/>
  <c r="O1772" i="4" s="1"/>
  <c r="O1765" i="4"/>
  <c r="E1449" i="4"/>
  <c r="A1449" i="4" s="1"/>
  <c r="C1450" i="4"/>
  <c r="F1449" i="4"/>
  <c r="G1449" i="4"/>
  <c r="H1449" i="4"/>
  <c r="E1159" i="4"/>
  <c r="A1159" i="4" s="1"/>
  <c r="F1159" i="4"/>
  <c r="G1159" i="4"/>
  <c r="H1159" i="4"/>
  <c r="C1160" i="4"/>
  <c r="D53" i="6"/>
  <c r="C55" i="6"/>
  <c r="F1817" i="4" l="1"/>
  <c r="E1817" i="4"/>
  <c r="A1817" i="4" s="1"/>
  <c r="G1817" i="4"/>
  <c r="H1817" i="4"/>
  <c r="C1818" i="4"/>
  <c r="G1519" i="4"/>
  <c r="E1519" i="4"/>
  <c r="A1519" i="4" s="1"/>
  <c r="C1520" i="4"/>
  <c r="F1519" i="4"/>
  <c r="H1519" i="4"/>
  <c r="E1450" i="4"/>
  <c r="A1450" i="4" s="1"/>
  <c r="F1450" i="4"/>
  <c r="C1451" i="4"/>
  <c r="G1450" i="4"/>
  <c r="H1450" i="4"/>
  <c r="E1160" i="4"/>
  <c r="A1160" i="4" s="1"/>
  <c r="F1160" i="4"/>
  <c r="G1160" i="4"/>
  <c r="H1160" i="4"/>
  <c r="C1161" i="4"/>
  <c r="D54" i="6"/>
  <c r="C56" i="6"/>
  <c r="E1818" i="4" l="1"/>
  <c r="A1818" i="4" s="1"/>
  <c r="G1818" i="4"/>
  <c r="H1818" i="4"/>
  <c r="C1819" i="4"/>
  <c r="F1818" i="4"/>
  <c r="H1520" i="4"/>
  <c r="F1520" i="4"/>
  <c r="C1521" i="4"/>
  <c r="E1520" i="4"/>
  <c r="A1520" i="4" s="1"/>
  <c r="G1520" i="4"/>
  <c r="E1451" i="4"/>
  <c r="A1451" i="4" s="1"/>
  <c r="F1451" i="4"/>
  <c r="G1451" i="4"/>
  <c r="C1452" i="4"/>
  <c r="H1451" i="4"/>
  <c r="F1161" i="4"/>
  <c r="G1161" i="4"/>
  <c r="H1161" i="4"/>
  <c r="C1162" i="4"/>
  <c r="E1161" i="4"/>
  <c r="A1161" i="4" s="1"/>
  <c r="C57" i="6"/>
  <c r="D55" i="6"/>
  <c r="F1819" i="4" l="1"/>
  <c r="H1819" i="4"/>
  <c r="G1819" i="4"/>
  <c r="C1820" i="4"/>
  <c r="E1819" i="4"/>
  <c r="A1819" i="4" s="1"/>
  <c r="E1521" i="4"/>
  <c r="A1521" i="4" s="1"/>
  <c r="C1522" i="4"/>
  <c r="F1521" i="4"/>
  <c r="G1521" i="4"/>
  <c r="H1521" i="4"/>
  <c r="F1452" i="4"/>
  <c r="G1452" i="4"/>
  <c r="H1452" i="4"/>
  <c r="E1452" i="4"/>
  <c r="A1452" i="4" s="1"/>
  <c r="C1453" i="4"/>
  <c r="G1162" i="4"/>
  <c r="H1162" i="4"/>
  <c r="C1163" i="4"/>
  <c r="E1162" i="4"/>
  <c r="A1162" i="4" s="1"/>
  <c r="F1162" i="4"/>
  <c r="D56" i="6"/>
  <c r="C58" i="6"/>
  <c r="G1820" i="4" l="1"/>
  <c r="H1820" i="4"/>
  <c r="E1820" i="4"/>
  <c r="A1820" i="4" s="1"/>
  <c r="F1820" i="4"/>
  <c r="C1821" i="4"/>
  <c r="G1522" i="4"/>
  <c r="C1523" i="4"/>
  <c r="H1522" i="4"/>
  <c r="E1522" i="4"/>
  <c r="A1522" i="4" s="1"/>
  <c r="F1522" i="4"/>
  <c r="G1453" i="4"/>
  <c r="H1453" i="4"/>
  <c r="E1453" i="4"/>
  <c r="A1453" i="4" s="1"/>
  <c r="F1453" i="4"/>
  <c r="C1454" i="4"/>
  <c r="H1163" i="4"/>
  <c r="E1163" i="4"/>
  <c r="A1163" i="4" s="1"/>
  <c r="F1163" i="4"/>
  <c r="G1163" i="4"/>
  <c r="C1164" i="4"/>
  <c r="C59" i="6"/>
  <c r="D57" i="6"/>
  <c r="E1821" i="4" l="1"/>
  <c r="A1821" i="4" s="1"/>
  <c r="F1821" i="4"/>
  <c r="G1821" i="4"/>
  <c r="C1822" i="4"/>
  <c r="H1821" i="4"/>
  <c r="G1523" i="4"/>
  <c r="C1524" i="4"/>
  <c r="H1523" i="4"/>
  <c r="E1523" i="4"/>
  <c r="A1523" i="4" s="1"/>
  <c r="F1523" i="4"/>
  <c r="E1454" i="4"/>
  <c r="A1454" i="4" s="1"/>
  <c r="F1454" i="4"/>
  <c r="G1454" i="4"/>
  <c r="H1454" i="4"/>
  <c r="C1455" i="4"/>
  <c r="E1164" i="4"/>
  <c r="A1164" i="4" s="1"/>
  <c r="F1164" i="4"/>
  <c r="G1164" i="4"/>
  <c r="H1164" i="4"/>
  <c r="C1165" i="4"/>
  <c r="D58" i="6"/>
  <c r="C60" i="6"/>
  <c r="C1823" i="4" l="1"/>
  <c r="E1822" i="4"/>
  <c r="A1822" i="4" s="1"/>
  <c r="F1822" i="4"/>
  <c r="G1822" i="4"/>
  <c r="H1822" i="4"/>
  <c r="C1525" i="4"/>
  <c r="E1524" i="4"/>
  <c r="A1524" i="4" s="1"/>
  <c r="F1524" i="4"/>
  <c r="G1524" i="4"/>
  <c r="H1524" i="4"/>
  <c r="E1455" i="4"/>
  <c r="A1455" i="4" s="1"/>
  <c r="F1455" i="4"/>
  <c r="G1455" i="4"/>
  <c r="H1455" i="4"/>
  <c r="C1456" i="4"/>
  <c r="E1165" i="4"/>
  <c r="A1165" i="4" s="1"/>
  <c r="F1165" i="4"/>
  <c r="G1165" i="4"/>
  <c r="H1165" i="4"/>
  <c r="C1166" i="4"/>
  <c r="C61" i="6"/>
  <c r="D59" i="6"/>
  <c r="F1823" i="4" l="1"/>
  <c r="G1823" i="4"/>
  <c r="H1823" i="4"/>
  <c r="E1823" i="4"/>
  <c r="A1823" i="4" s="1"/>
  <c r="C1824" i="4"/>
  <c r="G1525" i="4"/>
  <c r="H1525" i="4"/>
  <c r="E1525" i="4"/>
  <c r="A1525" i="4" s="1"/>
  <c r="C1526" i="4"/>
  <c r="F1525" i="4"/>
  <c r="F1456" i="4"/>
  <c r="G1456" i="4"/>
  <c r="H1456" i="4"/>
  <c r="C1457" i="4"/>
  <c r="E1456" i="4"/>
  <c r="A1456" i="4" s="1"/>
  <c r="G1166" i="4"/>
  <c r="H1166" i="4"/>
  <c r="E1166" i="4"/>
  <c r="A1166" i="4" s="1"/>
  <c r="F1166" i="4"/>
  <c r="C1167" i="4"/>
  <c r="D60" i="6"/>
  <c r="C62" i="6"/>
  <c r="G1824" i="4" l="1"/>
  <c r="H1824" i="4"/>
  <c r="C1825" i="4"/>
  <c r="F1824" i="4"/>
  <c r="E1824" i="4"/>
  <c r="A1824" i="4" s="1"/>
  <c r="E1526" i="4"/>
  <c r="A1526" i="4" s="1"/>
  <c r="H1526" i="4"/>
  <c r="G1526" i="4"/>
  <c r="F1526" i="4"/>
  <c r="C1527" i="4"/>
  <c r="G1457" i="4"/>
  <c r="H1457" i="4"/>
  <c r="F1457" i="4"/>
  <c r="C1458" i="4"/>
  <c r="E1457" i="4"/>
  <c r="A1457" i="4" s="1"/>
  <c r="C1168" i="4"/>
  <c r="E1167" i="4"/>
  <c r="A1167" i="4" s="1"/>
  <c r="F1167" i="4"/>
  <c r="G1167" i="4"/>
  <c r="H1167" i="4"/>
  <c r="D61" i="6"/>
  <c r="D62" i="6" s="1"/>
  <c r="M11" i="6"/>
  <c r="M12" i="6" s="1"/>
  <c r="E1825" i="4" l="1"/>
  <c r="A1825" i="4" s="1"/>
  <c r="H1825" i="4"/>
  <c r="C1826" i="4"/>
  <c r="F1825" i="4"/>
  <c r="G1825" i="4"/>
  <c r="E1527" i="4"/>
  <c r="A1527" i="4" s="1"/>
  <c r="F1527" i="4"/>
  <c r="H1527" i="4"/>
  <c r="G1527" i="4"/>
  <c r="C1528" i="4"/>
  <c r="H1458" i="4"/>
  <c r="C1459" i="4"/>
  <c r="E1458" i="4"/>
  <c r="A1458" i="4" s="1"/>
  <c r="F1458" i="4"/>
  <c r="G1458" i="4"/>
  <c r="E1168" i="4"/>
  <c r="A1168" i="4" s="1"/>
  <c r="H1168" i="4"/>
  <c r="C1169" i="4"/>
  <c r="F1168" i="4"/>
  <c r="G1168" i="4"/>
  <c r="N11" i="6"/>
  <c r="M13" i="6"/>
  <c r="F1826" i="4" l="1"/>
  <c r="C1827" i="4"/>
  <c r="E1826" i="4"/>
  <c r="A1826" i="4" s="1"/>
  <c r="G1826" i="4"/>
  <c r="H1826" i="4"/>
  <c r="F1528" i="4"/>
  <c r="H1528" i="4"/>
  <c r="C1529" i="4"/>
  <c r="E1528" i="4"/>
  <c r="A1528" i="4" s="1"/>
  <c r="G1528" i="4"/>
  <c r="C1460" i="4"/>
  <c r="H1459" i="4"/>
  <c r="E1459" i="4"/>
  <c r="A1459" i="4" s="1"/>
  <c r="F1459" i="4"/>
  <c r="G1459" i="4"/>
  <c r="E1169" i="4"/>
  <c r="A1169" i="4" s="1"/>
  <c r="F1169" i="4"/>
  <c r="G1169" i="4"/>
  <c r="H1169" i="4"/>
  <c r="C1170" i="4"/>
  <c r="N12" i="6"/>
  <c r="M14" i="6"/>
  <c r="G1827" i="4" l="1"/>
  <c r="C1828" i="4"/>
  <c r="A1827" i="4"/>
  <c r="F1827" i="4"/>
  <c r="H1827" i="4"/>
  <c r="G1529" i="4"/>
  <c r="E1529" i="4"/>
  <c r="A1529" i="4" s="1"/>
  <c r="C1530" i="4"/>
  <c r="H1529" i="4"/>
  <c r="F1529" i="4"/>
  <c r="C1461" i="4"/>
  <c r="E1460" i="4"/>
  <c r="A1460" i="4" s="1"/>
  <c r="F1460" i="4"/>
  <c r="G1460" i="4"/>
  <c r="H1460" i="4"/>
  <c r="G1170" i="4"/>
  <c r="H1170" i="4"/>
  <c r="C1171" i="4"/>
  <c r="F1170" i="4"/>
  <c r="E1170" i="4"/>
  <c r="A1170" i="4" s="1"/>
  <c r="M15" i="6"/>
  <c r="N13" i="6"/>
  <c r="H1828" i="4" l="1"/>
  <c r="A1828" i="4"/>
  <c r="F1828" i="4"/>
  <c r="C1829" i="4"/>
  <c r="G1828" i="4"/>
  <c r="H1530" i="4"/>
  <c r="E1530" i="4"/>
  <c r="A1530" i="4" s="1"/>
  <c r="F1530" i="4"/>
  <c r="C1531" i="4"/>
  <c r="G1530" i="4"/>
  <c r="E1461" i="4"/>
  <c r="A1461" i="4" s="1"/>
  <c r="F1461" i="4"/>
  <c r="G1461" i="4"/>
  <c r="C1462" i="4"/>
  <c r="H1461" i="4"/>
  <c r="H1171" i="4"/>
  <c r="C1172" i="4"/>
  <c r="G1171" i="4"/>
  <c r="F1171" i="4"/>
  <c r="E1171" i="4"/>
  <c r="A1171" i="4" s="1"/>
  <c r="M16" i="6"/>
  <c r="N14" i="6"/>
  <c r="E1829" i="4" l="1"/>
  <c r="A1829" i="4" s="1"/>
  <c r="F1829" i="4"/>
  <c r="G1829" i="4"/>
  <c r="C1830" i="4"/>
  <c r="H1829" i="4"/>
  <c r="H1531" i="4"/>
  <c r="C1532" i="4"/>
  <c r="F1531" i="4"/>
  <c r="G1531" i="4"/>
  <c r="E1531" i="4"/>
  <c r="A1531" i="4" s="1"/>
  <c r="A1462" i="4"/>
  <c r="F1462" i="4"/>
  <c r="G1462" i="4"/>
  <c r="H1462" i="4"/>
  <c r="C1463" i="4"/>
  <c r="C1173" i="4"/>
  <c r="E1172" i="4"/>
  <c r="A1172" i="4" s="1"/>
  <c r="H1172" i="4"/>
  <c r="F1172" i="4"/>
  <c r="G1172" i="4"/>
  <c r="M17" i="6"/>
  <c r="N15" i="6"/>
  <c r="C1831" i="4" l="1"/>
  <c r="E1830" i="4"/>
  <c r="A1830" i="4" s="1"/>
  <c r="F1830" i="4"/>
  <c r="G1830" i="4"/>
  <c r="H1830" i="4"/>
  <c r="C1533" i="4"/>
  <c r="F1532" i="4"/>
  <c r="G1532" i="4"/>
  <c r="E1532" i="4"/>
  <c r="A1532" i="4" s="1"/>
  <c r="H1532" i="4"/>
  <c r="A1463" i="4"/>
  <c r="F1463" i="4"/>
  <c r="G1463" i="4"/>
  <c r="H1463" i="4"/>
  <c r="C1464" i="4"/>
  <c r="C1174" i="4"/>
  <c r="E1173" i="4"/>
  <c r="A1173" i="4" s="1"/>
  <c r="F1173" i="4"/>
  <c r="G1173" i="4"/>
  <c r="H1173" i="4"/>
  <c r="N16" i="6"/>
  <c r="M18" i="6"/>
  <c r="F1831" i="4" l="1"/>
  <c r="G1831" i="4"/>
  <c r="H1831" i="4"/>
  <c r="E1831" i="4"/>
  <c r="A1831" i="4" s="1"/>
  <c r="C1832" i="4"/>
  <c r="F1533" i="4"/>
  <c r="G1533" i="4"/>
  <c r="C1534" i="4"/>
  <c r="H1533" i="4"/>
  <c r="E1533" i="4"/>
  <c r="A1533" i="4" s="1"/>
  <c r="F1464" i="4"/>
  <c r="G1464" i="4"/>
  <c r="H1464" i="4"/>
  <c r="C1465" i="4"/>
  <c r="A1464" i="4"/>
  <c r="E1174" i="4"/>
  <c r="A1174" i="4" s="1"/>
  <c r="F1174" i="4"/>
  <c r="G1174" i="4"/>
  <c r="C1175" i="4"/>
  <c r="H1174" i="4"/>
  <c r="M19" i="6"/>
  <c r="N17" i="6"/>
  <c r="G1832" i="4" l="1"/>
  <c r="H1832" i="4"/>
  <c r="C1833" i="4"/>
  <c r="E1832" i="4"/>
  <c r="A1832" i="4" s="1"/>
  <c r="F1832" i="4"/>
  <c r="C1535" i="4"/>
  <c r="G1534" i="4"/>
  <c r="E1534" i="4"/>
  <c r="A1534" i="4" s="1"/>
  <c r="F1534" i="4"/>
  <c r="H1534" i="4"/>
  <c r="G1465" i="4"/>
  <c r="H1465" i="4"/>
  <c r="C1466" i="4"/>
  <c r="F1465" i="4"/>
  <c r="E1465" i="4"/>
  <c r="A1465" i="4" s="1"/>
  <c r="E1175" i="4"/>
  <c r="A1175" i="4" s="1"/>
  <c r="F1175" i="4"/>
  <c r="G1175" i="4"/>
  <c r="H1175" i="4"/>
  <c r="C1176" i="4"/>
  <c r="M20" i="6"/>
  <c r="N18" i="6"/>
  <c r="E1833" i="4" l="1"/>
  <c r="A1833" i="4" s="1"/>
  <c r="H1833" i="4"/>
  <c r="C1834" i="4"/>
  <c r="F1833" i="4"/>
  <c r="G1833" i="4"/>
  <c r="E1535" i="4"/>
  <c r="A1535" i="4" s="1"/>
  <c r="F1535" i="4"/>
  <c r="C1536" i="4"/>
  <c r="G1535" i="4"/>
  <c r="H1535" i="4"/>
  <c r="H1466" i="4"/>
  <c r="G1466" i="4"/>
  <c r="C1467" i="4"/>
  <c r="E1466" i="4"/>
  <c r="A1466" i="4" s="1"/>
  <c r="F1466" i="4"/>
  <c r="E1176" i="4"/>
  <c r="A1176" i="4" s="1"/>
  <c r="F1176" i="4"/>
  <c r="G1176" i="4"/>
  <c r="H1176" i="4"/>
  <c r="C1177" i="4"/>
  <c r="M21" i="6"/>
  <c r="N19" i="6"/>
  <c r="F1834" i="4" l="1"/>
  <c r="C1835" i="4"/>
  <c r="E1834" i="4"/>
  <c r="A1834" i="4" s="1"/>
  <c r="G1834" i="4"/>
  <c r="H1834" i="4"/>
  <c r="F1536" i="4"/>
  <c r="G1536" i="4"/>
  <c r="H1536" i="4"/>
  <c r="E1536" i="4"/>
  <c r="A1536" i="4" s="1"/>
  <c r="C1537" i="4"/>
  <c r="C1468" i="4"/>
  <c r="E1467" i="4"/>
  <c r="A1467" i="4" s="1"/>
  <c r="F1467" i="4"/>
  <c r="G1467" i="4"/>
  <c r="H1467" i="4"/>
  <c r="F1177" i="4"/>
  <c r="G1177" i="4"/>
  <c r="H1177" i="4"/>
  <c r="C1178" i="4"/>
  <c r="E1177" i="4"/>
  <c r="A1177" i="4" s="1"/>
  <c r="M22" i="6"/>
  <c r="N20" i="6"/>
  <c r="G1835" i="4" l="1"/>
  <c r="C1836" i="4"/>
  <c r="E1835" i="4"/>
  <c r="A1835" i="4" s="1"/>
  <c r="H1835" i="4"/>
  <c r="F1835" i="4"/>
  <c r="G1537" i="4"/>
  <c r="H1537" i="4"/>
  <c r="C1538" i="4"/>
  <c r="F1537" i="4"/>
  <c r="E1537" i="4"/>
  <c r="A1537" i="4" s="1"/>
  <c r="C1469" i="4"/>
  <c r="E1468" i="4"/>
  <c r="A1468" i="4" s="1"/>
  <c r="F1468" i="4"/>
  <c r="G1468" i="4"/>
  <c r="H1468" i="4"/>
  <c r="G1178" i="4"/>
  <c r="H1178" i="4"/>
  <c r="C1179" i="4"/>
  <c r="F1178" i="4"/>
  <c r="E1178" i="4"/>
  <c r="A1178" i="4" s="1"/>
  <c r="N21" i="6"/>
  <c r="M23" i="6"/>
  <c r="H1836" i="4" l="1"/>
  <c r="E1836" i="4"/>
  <c r="A1836" i="4" s="1"/>
  <c r="F1836" i="4"/>
  <c r="C1837" i="4"/>
  <c r="G1836" i="4"/>
  <c r="H1538" i="4"/>
  <c r="E1538" i="4"/>
  <c r="A1538" i="4" s="1"/>
  <c r="C1539" i="4"/>
  <c r="F1538" i="4"/>
  <c r="G1538" i="4"/>
  <c r="E1469" i="4"/>
  <c r="A1469" i="4" s="1"/>
  <c r="F1469" i="4"/>
  <c r="G1469" i="4"/>
  <c r="H1469" i="4"/>
  <c r="C1470" i="4"/>
  <c r="H1179" i="4"/>
  <c r="C1180" i="4"/>
  <c r="G1179" i="4"/>
  <c r="E1179" i="4"/>
  <c r="A1179" i="4" s="1"/>
  <c r="F1179" i="4"/>
  <c r="N22" i="6"/>
  <c r="M24" i="6"/>
  <c r="E1837" i="4" l="1"/>
  <c r="A1837" i="4" s="1"/>
  <c r="F1837" i="4"/>
  <c r="G1837" i="4"/>
  <c r="H1837" i="4"/>
  <c r="C1838" i="4"/>
  <c r="G1539" i="4"/>
  <c r="H1539" i="4"/>
  <c r="C1540" i="4"/>
  <c r="E1539" i="4"/>
  <c r="A1539" i="4" s="1"/>
  <c r="F1539" i="4"/>
  <c r="E1470" i="4"/>
  <c r="A1470" i="4" s="1"/>
  <c r="F1470" i="4"/>
  <c r="G1470" i="4"/>
  <c r="H1470" i="4"/>
  <c r="C1471" i="4"/>
  <c r="C1181" i="4"/>
  <c r="E1180" i="4"/>
  <c r="A1180" i="4" s="1"/>
  <c r="H1180" i="4"/>
  <c r="F1180" i="4"/>
  <c r="G1180" i="4"/>
  <c r="N23" i="6"/>
  <c r="M25" i="6"/>
  <c r="C1839" i="4" l="1"/>
  <c r="E1838" i="4"/>
  <c r="A1838" i="4" s="1"/>
  <c r="F1838" i="4"/>
  <c r="G1838" i="4"/>
  <c r="H1838" i="4"/>
  <c r="C1541" i="4"/>
  <c r="H1540" i="4"/>
  <c r="G1540" i="4"/>
  <c r="E1540" i="4"/>
  <c r="A1540" i="4" s="1"/>
  <c r="F1540" i="4"/>
  <c r="E1471" i="4"/>
  <c r="A1471" i="4" s="1"/>
  <c r="F1471" i="4"/>
  <c r="G1471" i="4"/>
  <c r="H1471" i="4"/>
  <c r="C1472" i="4"/>
  <c r="C1182" i="4"/>
  <c r="E1181" i="4"/>
  <c r="A1181" i="4" s="1"/>
  <c r="F1181" i="4"/>
  <c r="G1181" i="4"/>
  <c r="H1181" i="4"/>
  <c r="N24" i="6"/>
  <c r="M26" i="6"/>
  <c r="F1839" i="4" l="1"/>
  <c r="G1839" i="4"/>
  <c r="H1839" i="4"/>
  <c r="C1840" i="4"/>
  <c r="E1839" i="4"/>
  <c r="A1839" i="4" s="1"/>
  <c r="E1541" i="4"/>
  <c r="A1541" i="4" s="1"/>
  <c r="F1541" i="4"/>
  <c r="H1541" i="4"/>
  <c r="G1541" i="4"/>
  <c r="C1542" i="4"/>
  <c r="F1472" i="4"/>
  <c r="G1472" i="4"/>
  <c r="H1472" i="4"/>
  <c r="C1473" i="4"/>
  <c r="E1472" i="4"/>
  <c r="A1472" i="4" s="1"/>
  <c r="E1182" i="4"/>
  <c r="A1182" i="4" s="1"/>
  <c r="F1182" i="4"/>
  <c r="G1182" i="4"/>
  <c r="C1183" i="4"/>
  <c r="H1182" i="4"/>
  <c r="N25" i="6"/>
  <c r="M27" i="6"/>
  <c r="G1840" i="4" l="1"/>
  <c r="H1840" i="4"/>
  <c r="C1841" i="4"/>
  <c r="E1840" i="4"/>
  <c r="A1840" i="4" s="1"/>
  <c r="F1840" i="4"/>
  <c r="H1542" i="4"/>
  <c r="C1543" i="4"/>
  <c r="F1542" i="4"/>
  <c r="G1542" i="4"/>
  <c r="E1542" i="4"/>
  <c r="A1542" i="4" s="1"/>
  <c r="G1473" i="4"/>
  <c r="H1473" i="4"/>
  <c r="C1474" i="4"/>
  <c r="E1473" i="4"/>
  <c r="A1473" i="4" s="1"/>
  <c r="F1473" i="4"/>
  <c r="E1183" i="4"/>
  <c r="A1183" i="4" s="1"/>
  <c r="F1183" i="4"/>
  <c r="G1183" i="4"/>
  <c r="H1183" i="4"/>
  <c r="C1184" i="4"/>
  <c r="N26" i="6"/>
  <c r="M28" i="6"/>
  <c r="E1841" i="4" l="1"/>
  <c r="A1841" i="4" s="1"/>
  <c r="H1841" i="4"/>
  <c r="C1842" i="4"/>
  <c r="F1841" i="4"/>
  <c r="G1841" i="4"/>
  <c r="C1544" i="4"/>
  <c r="H1543" i="4"/>
  <c r="F1543" i="4"/>
  <c r="E1543" i="4"/>
  <c r="A1543" i="4" s="1"/>
  <c r="G1543" i="4"/>
  <c r="H1474" i="4"/>
  <c r="E1474" i="4"/>
  <c r="A1474" i="4" s="1"/>
  <c r="F1474" i="4"/>
  <c r="G1474" i="4"/>
  <c r="E1184" i="4"/>
  <c r="A1184" i="4" s="1"/>
  <c r="F1184" i="4"/>
  <c r="G1184" i="4"/>
  <c r="H1184" i="4"/>
  <c r="C1185" i="4"/>
  <c r="N27" i="6"/>
  <c r="M29" i="6"/>
  <c r="F1842" i="4" l="1"/>
  <c r="C1843" i="4"/>
  <c r="H1842" i="4"/>
  <c r="E1842" i="4"/>
  <c r="A1842" i="4" s="1"/>
  <c r="G1842" i="4"/>
  <c r="G1544" i="4"/>
  <c r="H1544" i="4"/>
  <c r="E1544" i="4"/>
  <c r="A1544" i="4" s="1"/>
  <c r="C1545" i="4"/>
  <c r="F1544" i="4"/>
  <c r="F1185" i="4"/>
  <c r="G1185" i="4"/>
  <c r="H1185" i="4"/>
  <c r="C1186" i="4"/>
  <c r="E1185" i="4"/>
  <c r="A1185" i="4" s="1"/>
  <c r="N28" i="6"/>
  <c r="M30" i="6"/>
  <c r="G1843" i="4" l="1"/>
  <c r="C1844" i="4"/>
  <c r="E1843" i="4"/>
  <c r="A1843" i="4" s="1"/>
  <c r="F1843" i="4"/>
  <c r="H1843" i="4"/>
  <c r="E1545" i="4"/>
  <c r="A1545" i="4" s="1"/>
  <c r="C1546" i="4"/>
  <c r="F1545" i="4"/>
  <c r="G1545" i="4"/>
  <c r="H1545" i="4"/>
  <c r="G1186" i="4"/>
  <c r="H1186" i="4"/>
  <c r="C1187" i="4"/>
  <c r="F1186" i="4"/>
  <c r="E1186" i="4"/>
  <c r="A1186" i="4" s="1"/>
  <c r="N29" i="6"/>
  <c r="M31" i="6"/>
  <c r="H1844" i="4" l="1"/>
  <c r="E1844" i="4"/>
  <c r="A1844" i="4" s="1"/>
  <c r="F1844" i="4"/>
  <c r="G1844" i="4"/>
  <c r="E1546" i="4"/>
  <c r="A1546" i="4" s="1"/>
  <c r="F1546" i="4"/>
  <c r="H1546" i="4"/>
  <c r="G1546" i="4"/>
  <c r="C1547" i="4"/>
  <c r="H1187" i="4"/>
  <c r="C1188" i="4"/>
  <c r="G1187" i="4"/>
  <c r="F1187" i="4"/>
  <c r="E1187" i="4"/>
  <c r="A1187" i="4" s="1"/>
  <c r="N30" i="6"/>
  <c r="M32" i="6"/>
  <c r="F1547" i="4" l="1"/>
  <c r="G1547" i="4"/>
  <c r="E1547" i="4"/>
  <c r="A1547" i="4" s="1"/>
  <c r="C1548" i="4"/>
  <c r="H1547" i="4"/>
  <c r="C1189" i="4"/>
  <c r="E1188" i="4"/>
  <c r="A1188" i="4" s="1"/>
  <c r="H1188" i="4"/>
  <c r="F1188" i="4"/>
  <c r="G1188" i="4"/>
  <c r="N31" i="6"/>
  <c r="M33" i="6"/>
  <c r="G1548" i="4" l="1"/>
  <c r="H1548" i="4"/>
  <c r="E1548" i="4"/>
  <c r="A1548" i="4" s="1"/>
  <c r="F1548" i="4"/>
  <c r="C1549" i="4"/>
  <c r="C1190" i="4"/>
  <c r="E1189" i="4"/>
  <c r="A1189" i="4" s="1"/>
  <c r="F1189" i="4"/>
  <c r="H1189" i="4"/>
  <c r="G1189" i="4"/>
  <c r="N32" i="6"/>
  <c r="M34" i="6"/>
  <c r="H1549" i="4" l="1"/>
  <c r="F1549" i="4"/>
  <c r="E1549" i="4"/>
  <c r="A1549" i="4" s="1"/>
  <c r="G1549" i="4"/>
  <c r="C1550" i="4"/>
  <c r="E1190" i="4"/>
  <c r="A1190" i="4" s="1"/>
  <c r="F1190" i="4"/>
  <c r="G1190" i="4"/>
  <c r="C1191" i="4"/>
  <c r="H1190" i="4"/>
  <c r="N33" i="6"/>
  <c r="M35" i="6"/>
  <c r="C1551" i="4" l="1"/>
  <c r="G1550" i="4"/>
  <c r="F1550" i="4"/>
  <c r="H1550" i="4"/>
  <c r="E1550" i="4"/>
  <c r="A1550" i="4" s="1"/>
  <c r="E1191" i="4"/>
  <c r="A1191" i="4" s="1"/>
  <c r="F1191" i="4"/>
  <c r="G1191" i="4"/>
  <c r="H1191" i="4"/>
  <c r="C1192" i="4"/>
  <c r="N34" i="6"/>
  <c r="M36" i="6"/>
  <c r="C1552" i="4" l="1"/>
  <c r="H1551" i="4"/>
  <c r="E1551" i="4"/>
  <c r="A1551" i="4" s="1"/>
  <c r="F1551" i="4"/>
  <c r="G1551" i="4"/>
  <c r="E1192" i="4"/>
  <c r="A1192" i="4" s="1"/>
  <c r="F1192" i="4"/>
  <c r="G1192" i="4"/>
  <c r="H1192" i="4"/>
  <c r="C1193" i="4"/>
  <c r="N35" i="6"/>
  <c r="M37" i="6"/>
  <c r="E1552" i="4" l="1"/>
  <c r="A1552" i="4" s="1"/>
  <c r="G1552" i="4"/>
  <c r="C1553" i="4"/>
  <c r="H1552" i="4"/>
  <c r="F1552" i="4"/>
  <c r="F1193" i="4"/>
  <c r="G1193" i="4"/>
  <c r="H1193" i="4"/>
  <c r="C1194" i="4"/>
  <c r="E1193" i="4"/>
  <c r="A1193" i="4" s="1"/>
  <c r="N36" i="6"/>
  <c r="M38" i="6"/>
  <c r="E1553" i="4" l="1"/>
  <c r="A1553" i="4" s="1"/>
  <c r="C1554" i="4"/>
  <c r="F1553" i="4"/>
  <c r="G1553" i="4"/>
  <c r="H1553" i="4"/>
  <c r="G1194" i="4"/>
  <c r="H1194" i="4"/>
  <c r="C1195" i="4"/>
  <c r="F1194" i="4"/>
  <c r="E1194" i="4"/>
  <c r="A1194" i="4" s="1"/>
  <c r="M39" i="6"/>
  <c r="N37" i="6"/>
  <c r="E1554" i="4" l="1"/>
  <c r="A1554" i="4" s="1"/>
  <c r="F1554" i="4"/>
  <c r="H1554" i="4"/>
  <c r="G1554" i="4"/>
  <c r="C1555" i="4"/>
  <c r="H1195" i="4"/>
  <c r="C1196" i="4"/>
  <c r="G1195" i="4"/>
  <c r="E1195" i="4"/>
  <c r="A1195" i="4" s="1"/>
  <c r="F1195" i="4"/>
  <c r="M40" i="6"/>
  <c r="N38" i="6"/>
  <c r="G1555" i="4" l="1"/>
  <c r="H1555" i="4"/>
  <c r="E1555" i="4"/>
  <c r="A1555" i="4" s="1"/>
  <c r="C1556" i="4"/>
  <c r="F1555" i="4"/>
  <c r="C1197" i="4"/>
  <c r="E1196" i="4"/>
  <c r="A1196" i="4" s="1"/>
  <c r="H1196" i="4"/>
  <c r="F1196" i="4"/>
  <c r="G1196" i="4"/>
  <c r="M41" i="6"/>
  <c r="N39" i="6"/>
  <c r="E1556" i="4" l="1"/>
  <c r="A1556" i="4" s="1"/>
  <c r="H1556" i="4"/>
  <c r="C1557" i="4"/>
  <c r="F1556" i="4"/>
  <c r="G1556" i="4"/>
  <c r="C1198" i="4"/>
  <c r="E1197" i="4"/>
  <c r="A1197" i="4" s="1"/>
  <c r="F1197" i="4"/>
  <c r="G1197" i="4"/>
  <c r="H1197" i="4"/>
  <c r="N40" i="6"/>
  <c r="M42" i="6"/>
  <c r="F1557" i="4" l="1"/>
  <c r="E1557" i="4"/>
  <c r="A1557" i="4" s="1"/>
  <c r="H1557" i="4"/>
  <c r="G1557" i="4"/>
  <c r="C1558" i="4"/>
  <c r="E1198" i="4"/>
  <c r="A1198" i="4" s="1"/>
  <c r="F1198" i="4"/>
  <c r="G1198" i="4"/>
  <c r="C1199" i="4"/>
  <c r="H1198" i="4"/>
  <c r="M43" i="6"/>
  <c r="N41" i="6"/>
  <c r="G1558" i="4" l="1"/>
  <c r="H1558" i="4"/>
  <c r="C1559" i="4"/>
  <c r="E1558" i="4"/>
  <c r="A1558" i="4" s="1"/>
  <c r="F1558" i="4"/>
  <c r="E1199" i="4"/>
  <c r="A1199" i="4" s="1"/>
  <c r="F1199" i="4"/>
  <c r="G1199" i="4"/>
  <c r="H1199" i="4"/>
  <c r="C1200" i="4"/>
  <c r="N42" i="6"/>
  <c r="M44" i="6"/>
  <c r="H1559" i="4" l="1"/>
  <c r="F1559" i="4"/>
  <c r="E1559" i="4"/>
  <c r="A1559" i="4" s="1"/>
  <c r="G1559" i="4"/>
  <c r="C1560" i="4"/>
  <c r="E1200" i="4"/>
  <c r="A1200" i="4" s="1"/>
  <c r="F1200" i="4"/>
  <c r="G1200" i="4"/>
  <c r="H1200" i="4"/>
  <c r="C1201" i="4"/>
  <c r="N43" i="6"/>
  <c r="M45" i="6"/>
  <c r="C1561" i="4" l="1"/>
  <c r="G1560" i="4"/>
  <c r="E1560" i="4"/>
  <c r="A1560" i="4" s="1"/>
  <c r="F1560" i="4"/>
  <c r="H1560" i="4"/>
  <c r="F1201" i="4"/>
  <c r="G1201" i="4"/>
  <c r="H1201" i="4"/>
  <c r="C1202" i="4"/>
  <c r="E1201" i="4"/>
  <c r="A1201" i="4" s="1"/>
  <c r="N44" i="6"/>
  <c r="M46" i="6"/>
  <c r="C1562" i="4" l="1"/>
  <c r="E1561" i="4"/>
  <c r="A1561" i="4" s="1"/>
  <c r="H1561" i="4"/>
  <c r="F1561" i="4"/>
  <c r="G1561" i="4"/>
  <c r="G1202" i="4"/>
  <c r="H1202" i="4"/>
  <c r="C1203" i="4"/>
  <c r="F1202" i="4"/>
  <c r="E1202" i="4"/>
  <c r="A1202" i="4" s="1"/>
  <c r="N45" i="6"/>
  <c r="M47" i="6"/>
  <c r="F1562" i="4" l="1"/>
  <c r="E1562" i="4"/>
  <c r="A1562" i="4" s="1"/>
  <c r="G1562" i="4"/>
  <c r="H1562" i="4"/>
  <c r="C1563" i="4"/>
  <c r="H1203" i="4"/>
  <c r="C1204" i="4"/>
  <c r="G1203" i="4"/>
  <c r="E1203" i="4"/>
  <c r="A1203" i="4" s="1"/>
  <c r="F1203" i="4"/>
  <c r="M48" i="6"/>
  <c r="N46" i="6"/>
  <c r="E1563" i="4" l="1"/>
  <c r="A1563" i="4" s="1"/>
  <c r="G1563" i="4"/>
  <c r="C1564" i="4"/>
  <c r="F1563" i="4"/>
  <c r="H1563" i="4"/>
  <c r="C1205" i="4"/>
  <c r="E1204" i="4"/>
  <c r="A1204" i="4" s="1"/>
  <c r="H1204" i="4"/>
  <c r="G1204" i="4"/>
  <c r="F1204" i="4"/>
  <c r="M49" i="6"/>
  <c r="N47" i="6"/>
  <c r="E1564" i="4" l="1"/>
  <c r="A1564" i="4" s="1"/>
  <c r="F1564" i="4"/>
  <c r="H1564" i="4"/>
  <c r="G1564" i="4"/>
  <c r="C1565" i="4"/>
  <c r="C1206" i="4"/>
  <c r="E1205" i="4"/>
  <c r="A1205" i="4" s="1"/>
  <c r="F1205" i="4"/>
  <c r="G1205" i="4"/>
  <c r="H1205" i="4"/>
  <c r="M50" i="6"/>
  <c r="N48" i="6"/>
  <c r="F1565" i="4" l="1"/>
  <c r="G1565" i="4"/>
  <c r="H1565" i="4"/>
  <c r="E1565" i="4"/>
  <c r="A1565" i="4" s="1"/>
  <c r="C1566" i="4"/>
  <c r="E1206" i="4"/>
  <c r="A1206" i="4" s="1"/>
  <c r="F1206" i="4"/>
  <c r="G1206" i="4"/>
  <c r="C1207" i="4"/>
  <c r="H1206" i="4"/>
  <c r="M51" i="6"/>
  <c r="N49" i="6"/>
  <c r="G1566" i="4" l="1"/>
  <c r="H1566" i="4"/>
  <c r="C1567" i="4"/>
  <c r="E1566" i="4"/>
  <c r="A1566" i="4" s="1"/>
  <c r="F1566" i="4"/>
  <c r="E1207" i="4"/>
  <c r="A1207" i="4" s="1"/>
  <c r="F1207" i="4"/>
  <c r="G1207" i="4"/>
  <c r="H1207" i="4"/>
  <c r="C1208" i="4"/>
  <c r="M52" i="6"/>
  <c r="N50" i="6"/>
  <c r="H1567" i="4" l="1"/>
  <c r="F1567" i="4"/>
  <c r="E1567" i="4"/>
  <c r="A1567" i="4" s="1"/>
  <c r="G1567" i="4"/>
  <c r="C1568" i="4"/>
  <c r="E1208" i="4"/>
  <c r="A1208" i="4" s="1"/>
  <c r="F1208" i="4"/>
  <c r="G1208" i="4"/>
  <c r="H1208" i="4"/>
  <c r="C1209" i="4"/>
  <c r="N51" i="6"/>
  <c r="M53" i="6"/>
  <c r="C1569" i="4" l="1"/>
  <c r="G1568" i="4"/>
  <c r="H1568" i="4"/>
  <c r="E1568" i="4"/>
  <c r="A1568" i="4" s="1"/>
  <c r="F1568" i="4"/>
  <c r="F1209" i="4"/>
  <c r="G1209" i="4"/>
  <c r="H1209" i="4"/>
  <c r="C1210" i="4"/>
  <c r="E1209" i="4"/>
  <c r="A1209" i="4" s="1"/>
  <c r="N52" i="6"/>
  <c r="M54" i="6"/>
  <c r="C1570" i="4" l="1"/>
  <c r="E1569" i="4"/>
  <c r="A1569" i="4" s="1"/>
  <c r="H1569" i="4"/>
  <c r="F1569" i="4"/>
  <c r="G1569" i="4"/>
  <c r="G1210" i="4"/>
  <c r="H1210" i="4"/>
  <c r="F1210" i="4"/>
  <c r="C1211" i="4"/>
  <c r="E1210" i="4"/>
  <c r="A1210" i="4" s="1"/>
  <c r="N53" i="6"/>
  <c r="M55" i="6"/>
  <c r="F1570" i="4" l="1"/>
  <c r="G1570" i="4"/>
  <c r="H1570" i="4"/>
  <c r="E1570" i="4"/>
  <c r="A1570" i="4" s="1"/>
  <c r="C1571" i="4"/>
  <c r="H1211" i="4"/>
  <c r="C1212" i="4"/>
  <c r="G1211" i="4"/>
  <c r="E1211" i="4"/>
  <c r="A1211" i="4" s="1"/>
  <c r="F1211" i="4"/>
  <c r="N54" i="6"/>
  <c r="M56" i="6"/>
  <c r="E1571" i="4" l="1"/>
  <c r="A1571" i="4" s="1"/>
  <c r="G1571" i="4"/>
  <c r="C1572" i="4"/>
  <c r="H1571" i="4"/>
  <c r="F1571" i="4"/>
  <c r="C1213" i="4"/>
  <c r="E1212" i="4"/>
  <c r="A1212" i="4" s="1"/>
  <c r="H1212" i="4"/>
  <c r="F1212" i="4"/>
  <c r="G1212" i="4"/>
  <c r="N55" i="6"/>
  <c r="M57" i="6"/>
  <c r="E1572" i="4" l="1"/>
  <c r="A1572" i="4" s="1"/>
  <c r="F1572" i="4"/>
  <c r="H1572" i="4"/>
  <c r="C1573" i="4"/>
  <c r="G1572" i="4"/>
  <c r="C1214" i="4"/>
  <c r="F1213" i="4"/>
  <c r="H1213" i="4"/>
  <c r="E1213" i="4"/>
  <c r="A1213" i="4" s="1"/>
  <c r="G1213" i="4"/>
  <c r="N56" i="6"/>
  <c r="M58" i="6"/>
  <c r="F1573" i="4" l="1"/>
  <c r="G1573" i="4"/>
  <c r="C1574" i="4"/>
  <c r="E1573" i="4"/>
  <c r="A1573" i="4" s="1"/>
  <c r="H1573" i="4"/>
  <c r="E1214" i="4"/>
  <c r="A1214" i="4" s="1"/>
  <c r="G1214" i="4"/>
  <c r="C1215" i="4"/>
  <c r="H1214" i="4"/>
  <c r="F1214" i="4"/>
  <c r="M59" i="6"/>
  <c r="N57" i="6"/>
  <c r="G1574" i="4" l="1"/>
  <c r="H1574" i="4"/>
  <c r="C1575" i="4"/>
  <c r="E1574" i="4"/>
  <c r="A1574" i="4" s="1"/>
  <c r="F1574" i="4"/>
  <c r="E1215" i="4"/>
  <c r="A1215" i="4" s="1"/>
  <c r="F1215" i="4"/>
  <c r="H1215" i="4"/>
  <c r="G1215" i="4"/>
  <c r="C1216" i="4"/>
  <c r="N58" i="6"/>
  <c r="M60" i="6"/>
  <c r="H1575" i="4" l="1"/>
  <c r="F1575" i="4"/>
  <c r="C1576" i="4"/>
  <c r="E1575" i="4"/>
  <c r="A1575" i="4" s="1"/>
  <c r="G1575" i="4"/>
  <c r="E1216" i="4"/>
  <c r="A1216" i="4" s="1"/>
  <c r="F1216" i="4"/>
  <c r="G1216" i="4"/>
  <c r="H1216" i="4"/>
  <c r="C1217" i="4"/>
  <c r="N59" i="6"/>
  <c r="M61" i="6"/>
  <c r="C1577" i="4" l="1"/>
  <c r="G1576" i="4"/>
  <c r="E1576" i="4"/>
  <c r="A1576" i="4" s="1"/>
  <c r="F1576" i="4"/>
  <c r="H1576" i="4"/>
  <c r="F1217" i="4"/>
  <c r="G1217" i="4"/>
  <c r="H1217" i="4"/>
  <c r="C1218" i="4"/>
  <c r="E1217" i="4"/>
  <c r="A1217" i="4" s="1"/>
  <c r="N60" i="6"/>
  <c r="M62" i="6"/>
  <c r="C1578" i="4" l="1"/>
  <c r="E1577" i="4"/>
  <c r="A1577" i="4" s="1"/>
  <c r="H1577" i="4"/>
  <c r="F1577" i="4"/>
  <c r="G1577" i="4"/>
  <c r="G1218" i="4"/>
  <c r="H1218" i="4"/>
  <c r="F1218" i="4"/>
  <c r="E1218" i="4"/>
  <c r="A1218" i="4" s="1"/>
  <c r="C1219" i="4"/>
  <c r="N61" i="6"/>
  <c r="N62" i="6" s="1"/>
  <c r="W12" i="6"/>
  <c r="F1578" i="4" l="1"/>
  <c r="C1579" i="4"/>
  <c r="E1578" i="4"/>
  <c r="A1578" i="4" s="1"/>
  <c r="G1578" i="4"/>
  <c r="H1578" i="4"/>
  <c r="H1219" i="4"/>
  <c r="C1220" i="4"/>
  <c r="G1219" i="4"/>
  <c r="E1219" i="4"/>
  <c r="A1219" i="4" s="1"/>
  <c r="F1219" i="4"/>
  <c r="W13" i="6"/>
  <c r="X11" i="6"/>
  <c r="E1579" i="4" l="1"/>
  <c r="A1579" i="4" s="1"/>
  <c r="G1579" i="4"/>
  <c r="C1580" i="4"/>
  <c r="F1579" i="4"/>
  <c r="H1579" i="4"/>
  <c r="C1221" i="4"/>
  <c r="E1220" i="4"/>
  <c r="A1220" i="4" s="1"/>
  <c r="H1220" i="4"/>
  <c r="F1220" i="4"/>
  <c r="G1220" i="4"/>
  <c r="W14" i="6"/>
  <c r="X12" i="6"/>
  <c r="E1580" i="4" l="1"/>
  <c r="A1580" i="4" s="1"/>
  <c r="F1580" i="4"/>
  <c r="H1580" i="4"/>
  <c r="G1580" i="4"/>
  <c r="C1581" i="4"/>
  <c r="C1222" i="4"/>
  <c r="F1221" i="4"/>
  <c r="E1221" i="4"/>
  <c r="A1221" i="4" s="1"/>
  <c r="H1221" i="4"/>
  <c r="G1221" i="4"/>
  <c r="W15" i="6"/>
  <c r="X13" i="6"/>
  <c r="F1581" i="4" l="1"/>
  <c r="G1581" i="4"/>
  <c r="E1581" i="4"/>
  <c r="A1581" i="4" s="1"/>
  <c r="H1581" i="4"/>
  <c r="C1582" i="4"/>
  <c r="E1222" i="4"/>
  <c r="A1222" i="4" s="1"/>
  <c r="G1222" i="4"/>
  <c r="C1223" i="4"/>
  <c r="F1222" i="4"/>
  <c r="H1222" i="4"/>
  <c r="X14" i="6"/>
  <c r="W16" i="6"/>
  <c r="G1582" i="4" l="1"/>
  <c r="H1582" i="4"/>
  <c r="E1582" i="4"/>
  <c r="A1582" i="4" s="1"/>
  <c r="C1583" i="4"/>
  <c r="F1582" i="4"/>
  <c r="E1223" i="4"/>
  <c r="A1223" i="4" s="1"/>
  <c r="F1223" i="4"/>
  <c r="H1223" i="4"/>
  <c r="G1223" i="4"/>
  <c r="C1224" i="4"/>
  <c r="W17" i="6"/>
  <c r="X15" i="6"/>
  <c r="H1583" i="4" l="1"/>
  <c r="F1583" i="4"/>
  <c r="E1583" i="4"/>
  <c r="A1583" i="4" s="1"/>
  <c r="C1584" i="4"/>
  <c r="G1583" i="4"/>
  <c r="E1224" i="4"/>
  <c r="A1224" i="4" s="1"/>
  <c r="F1224" i="4"/>
  <c r="G1224" i="4"/>
  <c r="C1225" i="4"/>
  <c r="H1224" i="4"/>
  <c r="W18" i="6"/>
  <c r="X16" i="6"/>
  <c r="G1584" i="4" l="1"/>
  <c r="H1584" i="4"/>
  <c r="F1584" i="4"/>
  <c r="C1585" i="4"/>
  <c r="E1584" i="4"/>
  <c r="A1584" i="4" s="1"/>
  <c r="G1225" i="4"/>
  <c r="H1225" i="4"/>
  <c r="C1226" i="4"/>
  <c r="E1225" i="4"/>
  <c r="A1225" i="4" s="1"/>
  <c r="F1225" i="4"/>
  <c r="W19" i="6"/>
  <c r="X17" i="6"/>
  <c r="C1586" i="4" l="1"/>
  <c r="H1585" i="4"/>
  <c r="F1585" i="4"/>
  <c r="G1585" i="4"/>
  <c r="E1585" i="4"/>
  <c r="A1585" i="4" s="1"/>
  <c r="H1226" i="4"/>
  <c r="F1226" i="4"/>
  <c r="C1227" i="4"/>
  <c r="E1226" i="4"/>
  <c r="A1226" i="4" s="1"/>
  <c r="G1226" i="4"/>
  <c r="W20" i="6"/>
  <c r="X18" i="6"/>
  <c r="E1586" i="4" l="1"/>
  <c r="A1586" i="4" s="1"/>
  <c r="F1586" i="4"/>
  <c r="G1586" i="4"/>
  <c r="H1586" i="4"/>
  <c r="C1587" i="4"/>
  <c r="C1228" i="4"/>
  <c r="G1227" i="4"/>
  <c r="E1227" i="4"/>
  <c r="A1227" i="4" s="1"/>
  <c r="F1227" i="4"/>
  <c r="H1227" i="4"/>
  <c r="W21" i="6"/>
  <c r="X19" i="6"/>
  <c r="C1588" i="4" l="1"/>
  <c r="H1587" i="4"/>
  <c r="F1587" i="4"/>
  <c r="E1587" i="4"/>
  <c r="A1587" i="4" s="1"/>
  <c r="G1587" i="4"/>
  <c r="C1229" i="4"/>
  <c r="E1228" i="4"/>
  <c r="A1228" i="4" s="1"/>
  <c r="H1228" i="4"/>
  <c r="F1228" i="4"/>
  <c r="G1228" i="4"/>
  <c r="W22" i="6"/>
  <c r="X20" i="6"/>
  <c r="E1588" i="4" l="1"/>
  <c r="A1588" i="4" s="1"/>
  <c r="F1588" i="4"/>
  <c r="C1589" i="4"/>
  <c r="G1588" i="4"/>
  <c r="H1588" i="4"/>
  <c r="F1229" i="4"/>
  <c r="C1230" i="4"/>
  <c r="E1229" i="4"/>
  <c r="A1229" i="4" s="1"/>
  <c r="G1229" i="4"/>
  <c r="H1229" i="4"/>
  <c r="W23" i="6"/>
  <c r="X21" i="6"/>
  <c r="E1589" i="4" l="1"/>
  <c r="A1589" i="4" s="1"/>
  <c r="F1589" i="4"/>
  <c r="G1589" i="4"/>
  <c r="H1589" i="4"/>
  <c r="C1590" i="4"/>
  <c r="E1230" i="4"/>
  <c r="A1230" i="4" s="1"/>
  <c r="G1230" i="4"/>
  <c r="C1231" i="4"/>
  <c r="F1230" i="4"/>
  <c r="H1230" i="4"/>
  <c r="X22" i="6"/>
  <c r="W24" i="6"/>
  <c r="F1590" i="4" l="1"/>
  <c r="G1590" i="4"/>
  <c r="H1590" i="4"/>
  <c r="C1591" i="4"/>
  <c r="E1590" i="4"/>
  <c r="A1590" i="4" s="1"/>
  <c r="E1231" i="4"/>
  <c r="A1231" i="4" s="1"/>
  <c r="F1231" i="4"/>
  <c r="H1231" i="4"/>
  <c r="G1231" i="4"/>
  <c r="C1232" i="4"/>
  <c r="X23" i="6"/>
  <c r="W25" i="6"/>
  <c r="G1591" i="4" l="1"/>
  <c r="H1591" i="4"/>
  <c r="C1592" i="4"/>
  <c r="E1591" i="4"/>
  <c r="A1591" i="4" s="1"/>
  <c r="F1591" i="4"/>
  <c r="F1232" i="4"/>
  <c r="G1232" i="4"/>
  <c r="E1232" i="4"/>
  <c r="A1232" i="4" s="1"/>
  <c r="H1232" i="4"/>
  <c r="C1233" i="4"/>
  <c r="X24" i="6"/>
  <c r="W26" i="6"/>
  <c r="H1592" i="4" l="1"/>
  <c r="C1593" i="4"/>
  <c r="F1592" i="4"/>
  <c r="G1592" i="4"/>
  <c r="E1592" i="4"/>
  <c r="A1592" i="4" s="1"/>
  <c r="G1233" i="4"/>
  <c r="H1233" i="4"/>
  <c r="C1234" i="4"/>
  <c r="E1233" i="4"/>
  <c r="A1233" i="4" s="1"/>
  <c r="F1233" i="4"/>
  <c r="X25" i="6"/>
  <c r="W27" i="6"/>
  <c r="C1594" i="4" l="1"/>
  <c r="G1593" i="4"/>
  <c r="H1593" i="4"/>
  <c r="E1593" i="4"/>
  <c r="A1593" i="4" s="1"/>
  <c r="F1593" i="4"/>
  <c r="H1234" i="4"/>
  <c r="F1234" i="4"/>
  <c r="G1234" i="4"/>
  <c r="C1235" i="4"/>
  <c r="E1234" i="4"/>
  <c r="A1234" i="4" s="1"/>
  <c r="W28" i="6"/>
  <c r="X26" i="6"/>
  <c r="C1595" i="4" l="1"/>
  <c r="E1594" i="4"/>
  <c r="A1594" i="4" s="1"/>
  <c r="H1594" i="4"/>
  <c r="F1594" i="4"/>
  <c r="G1594" i="4"/>
  <c r="C1236" i="4"/>
  <c r="G1235" i="4"/>
  <c r="H1235" i="4"/>
  <c r="E1235" i="4"/>
  <c r="A1235" i="4" s="1"/>
  <c r="F1235" i="4"/>
  <c r="X27" i="6"/>
  <c r="W29" i="6"/>
  <c r="E1595" i="4" l="1"/>
  <c r="A1595" i="4" s="1"/>
  <c r="F1595" i="4"/>
  <c r="G1595" i="4"/>
  <c r="H1595" i="4"/>
  <c r="C1596" i="4"/>
  <c r="C1237" i="4"/>
  <c r="E1236" i="4"/>
  <c r="A1236" i="4" s="1"/>
  <c r="H1236" i="4"/>
  <c r="F1236" i="4"/>
  <c r="G1236" i="4"/>
  <c r="W30" i="6"/>
  <c r="X28" i="6"/>
  <c r="E1596" i="4" l="1"/>
  <c r="A1596" i="4" s="1"/>
  <c r="F1596" i="4"/>
  <c r="G1596" i="4"/>
  <c r="C1597" i="4"/>
  <c r="H1596" i="4"/>
  <c r="F1237" i="4"/>
  <c r="E1237" i="4"/>
  <c r="A1237" i="4" s="1"/>
  <c r="G1237" i="4"/>
  <c r="H1237" i="4"/>
  <c r="C1238" i="4"/>
  <c r="X29" i="6"/>
  <c r="W31" i="6"/>
  <c r="E1597" i="4" l="1"/>
  <c r="A1597" i="4" s="1"/>
  <c r="F1597" i="4"/>
  <c r="G1597" i="4"/>
  <c r="H1597" i="4"/>
  <c r="C1598" i="4"/>
  <c r="E1238" i="4"/>
  <c r="A1238" i="4" s="1"/>
  <c r="G1238" i="4"/>
  <c r="C1239" i="4"/>
  <c r="F1238" i="4"/>
  <c r="H1238" i="4"/>
  <c r="X30" i="6"/>
  <c r="W32" i="6"/>
  <c r="F1598" i="4" l="1"/>
  <c r="G1598" i="4"/>
  <c r="H1598" i="4"/>
  <c r="E1598" i="4"/>
  <c r="A1598" i="4" s="1"/>
  <c r="C1599" i="4"/>
  <c r="E1239" i="4"/>
  <c r="A1239" i="4" s="1"/>
  <c r="F1239" i="4"/>
  <c r="H1239" i="4"/>
  <c r="C1240" i="4"/>
  <c r="G1239" i="4"/>
  <c r="X31" i="6"/>
  <c r="W33" i="6"/>
  <c r="G1599" i="4" l="1"/>
  <c r="H1599" i="4"/>
  <c r="C1600" i="4"/>
  <c r="E1599" i="4"/>
  <c r="A1599" i="4" s="1"/>
  <c r="F1599" i="4"/>
  <c r="F1240" i="4"/>
  <c r="G1240" i="4"/>
  <c r="C1241" i="4"/>
  <c r="H1240" i="4"/>
  <c r="E1240" i="4"/>
  <c r="A1240" i="4" s="1"/>
  <c r="X32" i="6"/>
  <c r="W34" i="6"/>
  <c r="H1600" i="4" l="1"/>
  <c r="C1601" i="4"/>
  <c r="F1600" i="4"/>
  <c r="E1600" i="4"/>
  <c r="A1600" i="4" s="1"/>
  <c r="G1600" i="4"/>
  <c r="G1241" i="4"/>
  <c r="H1241" i="4"/>
  <c r="C1242" i="4"/>
  <c r="E1241" i="4"/>
  <c r="A1241" i="4" s="1"/>
  <c r="F1241" i="4"/>
  <c r="X33" i="6"/>
  <c r="W35" i="6"/>
  <c r="C1602" i="4" l="1"/>
  <c r="G1601" i="4"/>
  <c r="E1601" i="4"/>
  <c r="A1601" i="4" s="1"/>
  <c r="F1601" i="4"/>
  <c r="H1601" i="4"/>
  <c r="H1242" i="4"/>
  <c r="F1242" i="4"/>
  <c r="C1243" i="4"/>
  <c r="E1242" i="4"/>
  <c r="A1242" i="4" s="1"/>
  <c r="G1242" i="4"/>
  <c r="X34" i="6"/>
  <c r="W36" i="6"/>
  <c r="C1603" i="4" l="1"/>
  <c r="E1602" i="4"/>
  <c r="A1602" i="4" s="1"/>
  <c r="H1602" i="4"/>
  <c r="G1602" i="4"/>
  <c r="F1602" i="4"/>
  <c r="C1244" i="4"/>
  <c r="G1243" i="4"/>
  <c r="E1243" i="4"/>
  <c r="A1243" i="4" s="1"/>
  <c r="F1243" i="4"/>
  <c r="H1243" i="4"/>
  <c r="X35" i="6"/>
  <c r="W37" i="6"/>
  <c r="E1603" i="4" l="1"/>
  <c r="A1603" i="4" s="1"/>
  <c r="F1603" i="4"/>
  <c r="C1604" i="4"/>
  <c r="H1603" i="4"/>
  <c r="G1603" i="4"/>
  <c r="C1245" i="4"/>
  <c r="E1244" i="4"/>
  <c r="A1244" i="4" s="1"/>
  <c r="H1244" i="4"/>
  <c r="F1244" i="4"/>
  <c r="G1244" i="4"/>
  <c r="X36" i="6"/>
  <c r="W38" i="6"/>
  <c r="E1604" i="4" l="1"/>
  <c r="A1604" i="4" s="1"/>
  <c r="F1604" i="4"/>
  <c r="G1604" i="4"/>
  <c r="C1605" i="4"/>
  <c r="H1604" i="4"/>
  <c r="F1245" i="4"/>
  <c r="C1246" i="4"/>
  <c r="E1245" i="4"/>
  <c r="A1245" i="4" s="1"/>
  <c r="G1245" i="4"/>
  <c r="H1245" i="4"/>
  <c r="W39" i="6"/>
  <c r="X37" i="6"/>
  <c r="E1605" i="4" l="1"/>
  <c r="A1605" i="4" s="1"/>
  <c r="F1605" i="4"/>
  <c r="H1605" i="4"/>
  <c r="G1605" i="4"/>
  <c r="C1606" i="4"/>
  <c r="E1246" i="4"/>
  <c r="A1246" i="4" s="1"/>
  <c r="G1246" i="4"/>
  <c r="C1247" i="4"/>
  <c r="F1246" i="4"/>
  <c r="H1246" i="4"/>
  <c r="X38" i="6"/>
  <c r="W40" i="6"/>
  <c r="F1606" i="4" l="1"/>
  <c r="G1606" i="4"/>
  <c r="E1606" i="4"/>
  <c r="A1606" i="4" s="1"/>
  <c r="H1606" i="4"/>
  <c r="C1607" i="4"/>
  <c r="E1247" i="4"/>
  <c r="A1247" i="4" s="1"/>
  <c r="F1247" i="4"/>
  <c r="H1247" i="4"/>
  <c r="G1247" i="4"/>
  <c r="C1248" i="4"/>
  <c r="W41" i="6"/>
  <c r="X39" i="6"/>
  <c r="G1607" i="4" l="1"/>
  <c r="H1607" i="4"/>
  <c r="C1608" i="4"/>
  <c r="E1607" i="4"/>
  <c r="A1607" i="4" s="1"/>
  <c r="F1607" i="4"/>
  <c r="F1248" i="4"/>
  <c r="G1248" i="4"/>
  <c r="E1248" i="4"/>
  <c r="A1248" i="4" s="1"/>
  <c r="H1248" i="4"/>
  <c r="C1249" i="4"/>
  <c r="X40" i="6"/>
  <c r="W42" i="6"/>
  <c r="H1608" i="4" l="1"/>
  <c r="F1608" i="4"/>
  <c r="G1608" i="4"/>
  <c r="C1609" i="4"/>
  <c r="E1608" i="4"/>
  <c r="A1608" i="4" s="1"/>
  <c r="G1249" i="4"/>
  <c r="H1249" i="4"/>
  <c r="C1250" i="4"/>
  <c r="E1249" i="4"/>
  <c r="A1249" i="4" s="1"/>
  <c r="F1249" i="4"/>
  <c r="W43" i="6"/>
  <c r="X41" i="6"/>
  <c r="C1610" i="4" l="1"/>
  <c r="G1609" i="4"/>
  <c r="H1609" i="4"/>
  <c r="E1609" i="4"/>
  <c r="A1609" i="4" s="1"/>
  <c r="F1609" i="4"/>
  <c r="H1250" i="4"/>
  <c r="F1250" i="4"/>
  <c r="G1250" i="4"/>
  <c r="C1251" i="4"/>
  <c r="E1250" i="4"/>
  <c r="A1250" i="4" s="1"/>
  <c r="X42" i="6"/>
  <c r="W44" i="6"/>
  <c r="C1611" i="4" l="1"/>
  <c r="E1610" i="4"/>
  <c r="A1610" i="4" s="1"/>
  <c r="H1610" i="4"/>
  <c r="F1610" i="4"/>
  <c r="G1610" i="4"/>
  <c r="C1252" i="4"/>
  <c r="G1251" i="4"/>
  <c r="H1251" i="4"/>
  <c r="E1251" i="4"/>
  <c r="A1251" i="4" s="1"/>
  <c r="F1251" i="4"/>
  <c r="X43" i="6"/>
  <c r="W45" i="6"/>
  <c r="F1611" i="4" l="1"/>
  <c r="G1611" i="4"/>
  <c r="H1611" i="4"/>
  <c r="C1612" i="4"/>
  <c r="E1611" i="4"/>
  <c r="A1611" i="4" s="1"/>
  <c r="C1253" i="4"/>
  <c r="E1252" i="4"/>
  <c r="A1252" i="4" s="1"/>
  <c r="H1252" i="4"/>
  <c r="F1252" i="4"/>
  <c r="G1252" i="4"/>
  <c r="X44" i="6"/>
  <c r="W46" i="6"/>
  <c r="E1612" i="4" l="1"/>
  <c r="A1612" i="4" s="1"/>
  <c r="G1612" i="4"/>
  <c r="C1613" i="4"/>
  <c r="H1612" i="4"/>
  <c r="F1612" i="4"/>
  <c r="F1253" i="4"/>
  <c r="G1253" i="4"/>
  <c r="C1254" i="4"/>
  <c r="H1253" i="4"/>
  <c r="E1253" i="4"/>
  <c r="A1253" i="4" s="1"/>
  <c r="X45" i="6"/>
  <c r="W47" i="6"/>
  <c r="E1613" i="4" l="1"/>
  <c r="A1613" i="4" s="1"/>
  <c r="F1613" i="4"/>
  <c r="H1613" i="4"/>
  <c r="C1614" i="4"/>
  <c r="G1613" i="4"/>
  <c r="E1254" i="4"/>
  <c r="A1254" i="4" s="1"/>
  <c r="C1255" i="4"/>
  <c r="G1254" i="4"/>
  <c r="F1254" i="4"/>
  <c r="H1254" i="4"/>
  <c r="W48" i="6"/>
  <c r="X46" i="6"/>
  <c r="F1614" i="4" l="1"/>
  <c r="G1614" i="4"/>
  <c r="C1615" i="4"/>
  <c r="E1614" i="4"/>
  <c r="A1614" i="4" s="1"/>
  <c r="H1614" i="4"/>
  <c r="E1255" i="4"/>
  <c r="A1255" i="4" s="1"/>
  <c r="F1255" i="4"/>
  <c r="G1255" i="4"/>
  <c r="C1256" i="4"/>
  <c r="H1255" i="4"/>
  <c r="W49" i="6"/>
  <c r="X47" i="6"/>
  <c r="G1615" i="4" l="1"/>
  <c r="H1615" i="4"/>
  <c r="C1616" i="4"/>
  <c r="E1615" i="4"/>
  <c r="A1615" i="4" s="1"/>
  <c r="F1615" i="4"/>
  <c r="F1256" i="4"/>
  <c r="G1256" i="4"/>
  <c r="H1256" i="4"/>
  <c r="C1257" i="4"/>
  <c r="E1256" i="4"/>
  <c r="A1256" i="4" s="1"/>
  <c r="W50" i="6"/>
  <c r="X48" i="6"/>
  <c r="H1616" i="4" l="1"/>
  <c r="F1616" i="4"/>
  <c r="C1617" i="4"/>
  <c r="E1616" i="4"/>
  <c r="A1616" i="4" s="1"/>
  <c r="G1616" i="4"/>
  <c r="G1257" i="4"/>
  <c r="C1258" i="4"/>
  <c r="E1257" i="4"/>
  <c r="A1257" i="4" s="1"/>
  <c r="F1257" i="4"/>
  <c r="H1257" i="4"/>
  <c r="W51" i="6"/>
  <c r="X49" i="6"/>
  <c r="C1618" i="4" l="1"/>
  <c r="G1617" i="4"/>
  <c r="E1617" i="4"/>
  <c r="A1617" i="4" s="1"/>
  <c r="F1617" i="4"/>
  <c r="H1617" i="4"/>
  <c r="E1258" i="4"/>
  <c r="A1258" i="4" s="1"/>
  <c r="F1258" i="4"/>
  <c r="G1258" i="4"/>
  <c r="H1258" i="4"/>
  <c r="C1259" i="4"/>
  <c r="X50" i="6"/>
  <c r="W52" i="6"/>
  <c r="C1619" i="4" l="1"/>
  <c r="E1618" i="4"/>
  <c r="A1618" i="4" s="1"/>
  <c r="H1618" i="4"/>
  <c r="F1618" i="4"/>
  <c r="G1618" i="4"/>
  <c r="E1259" i="4"/>
  <c r="A1259" i="4" s="1"/>
  <c r="F1259" i="4"/>
  <c r="G1259" i="4"/>
  <c r="H1259" i="4"/>
  <c r="C1260" i="4"/>
  <c r="X51" i="6"/>
  <c r="W53" i="6"/>
  <c r="F1619" i="4" l="1"/>
  <c r="C1620" i="4"/>
  <c r="E1619" i="4"/>
  <c r="A1619" i="4" s="1"/>
  <c r="G1619" i="4"/>
  <c r="H1619" i="4"/>
  <c r="E1260" i="4"/>
  <c r="A1260" i="4" s="1"/>
  <c r="F1260" i="4"/>
  <c r="G1260" i="4"/>
  <c r="H1260" i="4"/>
  <c r="C1261" i="4"/>
  <c r="X52" i="6"/>
  <c r="W54" i="6"/>
  <c r="E1620" i="4" l="1"/>
  <c r="A1620" i="4" s="1"/>
  <c r="G1620" i="4"/>
  <c r="C1621" i="4"/>
  <c r="F1620" i="4"/>
  <c r="H1620" i="4"/>
  <c r="F1261" i="4"/>
  <c r="G1261" i="4"/>
  <c r="H1261" i="4"/>
  <c r="E1261" i="4"/>
  <c r="A1261" i="4" s="1"/>
  <c r="C1262" i="4"/>
  <c r="X53" i="6"/>
  <c r="W55" i="6"/>
  <c r="E1621" i="4" l="1"/>
  <c r="A1621" i="4" s="1"/>
  <c r="F1621" i="4"/>
  <c r="H1621" i="4"/>
  <c r="G1621" i="4"/>
  <c r="C1622" i="4"/>
  <c r="G1262" i="4"/>
  <c r="H1262" i="4"/>
  <c r="C1263" i="4"/>
  <c r="E1262" i="4"/>
  <c r="A1262" i="4" s="1"/>
  <c r="F1262" i="4"/>
  <c r="X54" i="6"/>
  <c r="W56" i="6"/>
  <c r="F1622" i="4" l="1"/>
  <c r="G1622" i="4"/>
  <c r="E1622" i="4"/>
  <c r="A1622" i="4" s="1"/>
  <c r="H1622" i="4"/>
  <c r="C1623" i="4"/>
  <c r="H1263" i="4"/>
  <c r="C1264" i="4"/>
  <c r="E1263" i="4"/>
  <c r="A1263" i="4" s="1"/>
  <c r="G1263" i="4"/>
  <c r="F1263" i="4"/>
  <c r="W57" i="6"/>
  <c r="X55" i="6"/>
  <c r="G1623" i="4" l="1"/>
  <c r="H1623" i="4"/>
  <c r="C1624" i="4"/>
  <c r="E1623" i="4"/>
  <c r="A1623" i="4" s="1"/>
  <c r="F1623" i="4"/>
  <c r="C1265" i="4"/>
  <c r="F1264" i="4"/>
  <c r="E1264" i="4"/>
  <c r="A1264" i="4" s="1"/>
  <c r="G1264" i="4"/>
  <c r="H1264" i="4"/>
  <c r="X56" i="6"/>
  <c r="W58" i="6"/>
  <c r="H1624" i="4" l="1"/>
  <c r="F1624" i="4"/>
  <c r="G1624" i="4"/>
  <c r="C1625" i="4"/>
  <c r="E1624" i="4"/>
  <c r="A1624" i="4" s="1"/>
  <c r="C1266" i="4"/>
  <c r="E1265" i="4"/>
  <c r="A1265" i="4" s="1"/>
  <c r="G1265" i="4"/>
  <c r="F1265" i="4"/>
  <c r="H1265" i="4"/>
  <c r="X57" i="6"/>
  <c r="W59" i="6"/>
  <c r="G1625" i="4" l="1"/>
  <c r="H1625" i="4"/>
  <c r="E1625" i="4"/>
  <c r="A1625" i="4" s="1"/>
  <c r="C1626" i="4"/>
  <c r="F1625" i="4"/>
  <c r="E1266" i="4"/>
  <c r="A1266" i="4" s="1"/>
  <c r="F1266" i="4"/>
  <c r="C1267" i="4"/>
  <c r="H1266" i="4"/>
  <c r="G1266" i="4"/>
  <c r="X58" i="6"/>
  <c r="W60" i="6"/>
  <c r="E1626" i="4" l="1"/>
  <c r="A1626" i="4" s="1"/>
  <c r="H1626" i="4"/>
  <c r="F1626" i="4"/>
  <c r="G1626" i="4"/>
  <c r="C1627" i="4"/>
  <c r="E1267" i="4"/>
  <c r="A1267" i="4" s="1"/>
  <c r="F1267" i="4"/>
  <c r="G1267" i="4"/>
  <c r="C1268" i="4"/>
  <c r="H1267" i="4"/>
  <c r="X59" i="6"/>
  <c r="W61" i="6"/>
  <c r="F1627" i="4" l="1"/>
  <c r="E1627" i="4"/>
  <c r="A1627" i="4" s="1"/>
  <c r="G1627" i="4"/>
  <c r="H1627" i="4"/>
  <c r="C1628" i="4"/>
  <c r="E1268" i="4"/>
  <c r="A1268" i="4" s="1"/>
  <c r="F1268" i="4"/>
  <c r="G1268" i="4"/>
  <c r="H1268" i="4"/>
  <c r="C1269" i="4"/>
  <c r="X60" i="6"/>
  <c r="W62" i="6"/>
  <c r="G1628" i="4" l="1"/>
  <c r="C1629" i="4"/>
  <c r="H1628" i="4"/>
  <c r="E1628" i="4"/>
  <c r="A1628" i="4" s="1"/>
  <c r="F1628" i="4"/>
  <c r="F1269" i="4"/>
  <c r="G1269" i="4"/>
  <c r="H1269" i="4"/>
  <c r="C1270" i="4"/>
  <c r="E1269" i="4"/>
  <c r="A1269" i="4" s="1"/>
  <c r="X61" i="6"/>
  <c r="X62" i="6" s="1"/>
  <c r="H1629" i="4" l="1"/>
  <c r="E1629" i="4"/>
  <c r="A1629" i="4" s="1"/>
  <c r="F1629" i="4"/>
  <c r="G1629" i="4"/>
  <c r="C1630" i="4"/>
  <c r="G1270" i="4"/>
  <c r="H1270" i="4"/>
  <c r="C1271" i="4"/>
  <c r="E1270" i="4"/>
  <c r="A1270" i="4" s="1"/>
  <c r="F1270" i="4"/>
  <c r="E2" i="4"/>
  <c r="A2" i="4" s="1"/>
  <c r="E3" i="4"/>
  <c r="A3" i="4" s="1"/>
  <c r="E4" i="4"/>
  <c r="A4" i="4" s="1"/>
  <c r="E5" i="4"/>
  <c r="A5" i="4" s="1"/>
  <c r="E6" i="4"/>
  <c r="A6" i="4" s="1"/>
  <c r="E7" i="4"/>
  <c r="A7" i="4" s="1"/>
  <c r="E8" i="4"/>
  <c r="A8" i="4" s="1"/>
  <c r="B9" i="4"/>
  <c r="B16" i="4" s="1"/>
  <c r="B23" i="4" s="1"/>
  <c r="B30" i="4" s="1"/>
  <c r="B37" i="4" s="1"/>
  <c r="B44" i="4" s="1"/>
  <c r="B51" i="4" s="1"/>
  <c r="B58" i="4" s="1"/>
  <c r="B65" i="4" s="1"/>
  <c r="B72" i="4" s="1"/>
  <c r="B79" i="4" s="1"/>
  <c r="B86" i="4" s="1"/>
  <c r="B93" i="4" s="1"/>
  <c r="B100" i="4" s="1"/>
  <c r="B107" i="4" s="1"/>
  <c r="B114" i="4" s="1"/>
  <c r="B121" i="4" s="1"/>
  <c r="B128" i="4" s="1"/>
  <c r="B135" i="4" s="1"/>
  <c r="B142" i="4" s="1"/>
  <c r="B149" i="4" s="1"/>
  <c r="B156" i="4" s="1"/>
  <c r="B163" i="4" s="1"/>
  <c r="B170" i="4" s="1"/>
  <c r="B177" i="4" s="1"/>
  <c r="B184" i="4" s="1"/>
  <c r="B191" i="4" s="1"/>
  <c r="B198" i="4" s="1"/>
  <c r="B205" i="4" s="1"/>
  <c r="B212" i="4" s="1"/>
  <c r="B219" i="4" s="1"/>
  <c r="B226" i="4" s="1"/>
  <c r="B233" i="4" s="1"/>
  <c r="B240" i="4" s="1"/>
  <c r="B247" i="4" s="1"/>
  <c r="B254" i="4" s="1"/>
  <c r="B261" i="4" s="1"/>
  <c r="B268" i="4" s="1"/>
  <c r="B275" i="4" s="1"/>
  <c r="B282" i="4" s="1"/>
  <c r="B289" i="4" s="1"/>
  <c r="B296" i="4" s="1"/>
  <c r="B303" i="4" s="1"/>
  <c r="B310" i="4" s="1"/>
  <c r="B317" i="4" s="1"/>
  <c r="B324" i="4" s="1"/>
  <c r="B331" i="4" s="1"/>
  <c r="B338" i="4" s="1"/>
  <c r="B345" i="4" s="1"/>
  <c r="B352" i="4" s="1"/>
  <c r="B359" i="4" s="1"/>
  <c r="C9" i="4"/>
  <c r="D9" i="4"/>
  <c r="I9" i="4"/>
  <c r="B10" i="4"/>
  <c r="B17" i="4" s="1"/>
  <c r="B24" i="4" s="1"/>
  <c r="B31" i="4" s="1"/>
  <c r="B38" i="4" s="1"/>
  <c r="B45" i="4" s="1"/>
  <c r="B52" i="4" s="1"/>
  <c r="B59" i="4" s="1"/>
  <c r="B66" i="4" s="1"/>
  <c r="B73" i="4" s="1"/>
  <c r="B80" i="4" s="1"/>
  <c r="B87" i="4" s="1"/>
  <c r="B94" i="4" s="1"/>
  <c r="B101" i="4" s="1"/>
  <c r="B108" i="4" s="1"/>
  <c r="B115" i="4" s="1"/>
  <c r="B122" i="4" s="1"/>
  <c r="B129" i="4" s="1"/>
  <c r="B136" i="4" s="1"/>
  <c r="B143" i="4" s="1"/>
  <c r="B150" i="4" s="1"/>
  <c r="B157" i="4" s="1"/>
  <c r="B164" i="4" s="1"/>
  <c r="B171" i="4" s="1"/>
  <c r="B178" i="4" s="1"/>
  <c r="B185" i="4" s="1"/>
  <c r="B192" i="4" s="1"/>
  <c r="B199" i="4" s="1"/>
  <c r="B206" i="4" s="1"/>
  <c r="B213" i="4" s="1"/>
  <c r="B220" i="4" s="1"/>
  <c r="B227" i="4" s="1"/>
  <c r="B234" i="4" s="1"/>
  <c r="B241" i="4" s="1"/>
  <c r="B248" i="4" s="1"/>
  <c r="B255" i="4" s="1"/>
  <c r="B262" i="4" s="1"/>
  <c r="B269" i="4" s="1"/>
  <c r="B276" i="4" s="1"/>
  <c r="B283" i="4" s="1"/>
  <c r="B290" i="4" s="1"/>
  <c r="B297" i="4" s="1"/>
  <c r="B304" i="4" s="1"/>
  <c r="B311" i="4" s="1"/>
  <c r="B318" i="4" s="1"/>
  <c r="B325" i="4" s="1"/>
  <c r="B332" i="4" s="1"/>
  <c r="B339" i="4" s="1"/>
  <c r="B346" i="4" s="1"/>
  <c r="B353" i="4" s="1"/>
  <c r="B360" i="4" s="1"/>
  <c r="D10" i="4"/>
  <c r="I10" i="4"/>
  <c r="I17" i="4" s="1"/>
  <c r="B11" i="4"/>
  <c r="B18" i="4" s="1"/>
  <c r="B25" i="4" s="1"/>
  <c r="B32" i="4" s="1"/>
  <c r="B39" i="4" s="1"/>
  <c r="B46" i="4" s="1"/>
  <c r="D11" i="4"/>
  <c r="D18" i="4" s="1"/>
  <c r="D25" i="4" s="1"/>
  <c r="D32" i="4" s="1"/>
  <c r="D39" i="4" s="1"/>
  <c r="D46" i="4" s="1"/>
  <c r="D53" i="4" s="1"/>
  <c r="D60" i="4" s="1"/>
  <c r="D67" i="4" s="1"/>
  <c r="D74" i="4" s="1"/>
  <c r="D81" i="4" s="1"/>
  <c r="D88" i="4" s="1"/>
  <c r="D95" i="4" s="1"/>
  <c r="D102" i="4" s="1"/>
  <c r="D109" i="4" s="1"/>
  <c r="D116" i="4" s="1"/>
  <c r="D123" i="4" s="1"/>
  <c r="D130" i="4" s="1"/>
  <c r="D137" i="4" s="1"/>
  <c r="D144" i="4" s="1"/>
  <c r="D151" i="4" s="1"/>
  <c r="D158" i="4" s="1"/>
  <c r="D165" i="4" s="1"/>
  <c r="D172" i="4" s="1"/>
  <c r="D179" i="4" s="1"/>
  <c r="D186" i="4" s="1"/>
  <c r="D193" i="4" s="1"/>
  <c r="D200" i="4" s="1"/>
  <c r="D207" i="4" s="1"/>
  <c r="D214" i="4" s="1"/>
  <c r="D221" i="4" s="1"/>
  <c r="D228" i="4" s="1"/>
  <c r="D235" i="4" s="1"/>
  <c r="D242" i="4" s="1"/>
  <c r="D249" i="4" s="1"/>
  <c r="D256" i="4" s="1"/>
  <c r="D263" i="4" s="1"/>
  <c r="D270" i="4" s="1"/>
  <c r="D277" i="4" s="1"/>
  <c r="D284" i="4" s="1"/>
  <c r="D291" i="4" s="1"/>
  <c r="D298" i="4" s="1"/>
  <c r="D305" i="4" s="1"/>
  <c r="D312" i="4" s="1"/>
  <c r="D319" i="4" s="1"/>
  <c r="D326" i="4" s="1"/>
  <c r="D333" i="4" s="1"/>
  <c r="D340" i="4" s="1"/>
  <c r="D347" i="4" s="1"/>
  <c r="D354" i="4" s="1"/>
  <c r="D361" i="4" s="1"/>
  <c r="D368" i="4" s="1"/>
  <c r="D375" i="4" s="1"/>
  <c r="D382" i="4" s="1"/>
  <c r="D389" i="4" s="1"/>
  <c r="D396" i="4" s="1"/>
  <c r="D403" i="4" s="1"/>
  <c r="D410" i="4" s="1"/>
  <c r="D417" i="4" s="1"/>
  <c r="D424" i="4" s="1"/>
  <c r="D431" i="4" s="1"/>
  <c r="D438" i="4" s="1"/>
  <c r="D445" i="4" s="1"/>
  <c r="D452" i="4" s="1"/>
  <c r="D459" i="4" s="1"/>
  <c r="D466" i="4" s="1"/>
  <c r="D473" i="4" s="1"/>
  <c r="D480" i="4" s="1"/>
  <c r="D487" i="4" s="1"/>
  <c r="D494" i="4" s="1"/>
  <c r="D501" i="4" s="1"/>
  <c r="D508" i="4" s="1"/>
  <c r="D515" i="4" s="1"/>
  <c r="D522" i="4" s="1"/>
  <c r="D529" i="4" s="1"/>
  <c r="D536" i="4" s="1"/>
  <c r="D543" i="4" s="1"/>
  <c r="D550" i="4" s="1"/>
  <c r="D557" i="4" s="1"/>
  <c r="D564" i="4" s="1"/>
  <c r="D571" i="4" s="1"/>
  <c r="D578" i="4" s="1"/>
  <c r="D585" i="4" s="1"/>
  <c r="D592" i="4" s="1"/>
  <c r="D599" i="4" s="1"/>
  <c r="D606" i="4" s="1"/>
  <c r="D613" i="4" s="1"/>
  <c r="D620" i="4" s="1"/>
  <c r="D627" i="4" s="1"/>
  <c r="D634" i="4" s="1"/>
  <c r="D641" i="4" s="1"/>
  <c r="D648" i="4" s="1"/>
  <c r="D655" i="4" s="1"/>
  <c r="D662" i="4" s="1"/>
  <c r="D669" i="4" s="1"/>
  <c r="D676" i="4" s="1"/>
  <c r="D683" i="4" s="1"/>
  <c r="D690" i="4" s="1"/>
  <c r="D697" i="4" s="1"/>
  <c r="D704" i="4" s="1"/>
  <c r="D711" i="4" s="1"/>
  <c r="D718" i="4" s="1"/>
  <c r="D725" i="4" s="1"/>
  <c r="D732" i="4" s="1"/>
  <c r="D739" i="4" s="1"/>
  <c r="D746" i="4" s="1"/>
  <c r="D753" i="4" s="1"/>
  <c r="D760" i="4" s="1"/>
  <c r="D767" i="4" s="1"/>
  <c r="D774" i="4" s="1"/>
  <c r="D781" i="4" s="1"/>
  <c r="D788" i="4" s="1"/>
  <c r="D795" i="4" s="1"/>
  <c r="D802" i="4" s="1"/>
  <c r="D809" i="4" s="1"/>
  <c r="D816" i="4" s="1"/>
  <c r="D823" i="4" s="1"/>
  <c r="D830" i="4" s="1"/>
  <c r="D837" i="4" s="1"/>
  <c r="D844" i="4" s="1"/>
  <c r="D851" i="4" s="1"/>
  <c r="D858" i="4" s="1"/>
  <c r="D865" i="4" s="1"/>
  <c r="D872" i="4" s="1"/>
  <c r="D879" i="4" s="1"/>
  <c r="D886" i="4" s="1"/>
  <c r="D893" i="4" s="1"/>
  <c r="D900" i="4" s="1"/>
  <c r="D907" i="4" s="1"/>
  <c r="D914" i="4" s="1"/>
  <c r="D921" i="4" s="1"/>
  <c r="D928" i="4" s="1"/>
  <c r="D935" i="4" s="1"/>
  <c r="D942" i="4" s="1"/>
  <c r="D949" i="4" s="1"/>
  <c r="D956" i="4" s="1"/>
  <c r="D963" i="4" s="1"/>
  <c r="D970" i="4" s="1"/>
  <c r="D977" i="4" s="1"/>
  <c r="D984" i="4" s="1"/>
  <c r="D991" i="4" s="1"/>
  <c r="D998" i="4" s="1"/>
  <c r="D1005" i="4" s="1"/>
  <c r="D1012" i="4" s="1"/>
  <c r="D1019" i="4" s="1"/>
  <c r="D1026" i="4" s="1"/>
  <c r="D1033" i="4" s="1"/>
  <c r="D1040" i="4" s="1"/>
  <c r="D1047" i="4" s="1"/>
  <c r="D1054" i="4" s="1"/>
  <c r="D1061" i="4" s="1"/>
  <c r="D1068" i="4" s="1"/>
  <c r="D1075" i="4" s="1"/>
  <c r="D1082" i="4" s="1"/>
  <c r="D1089" i="4" s="1"/>
  <c r="D1096" i="4" s="1"/>
  <c r="D1103" i="4" s="1"/>
  <c r="D1110" i="4" s="1"/>
  <c r="I11" i="4"/>
  <c r="B12" i="4"/>
  <c r="D12" i="4"/>
  <c r="D19" i="4" s="1"/>
  <c r="D26" i="4" s="1"/>
  <c r="I12" i="4"/>
  <c r="I19" i="4" s="1"/>
  <c r="I26" i="4" s="1"/>
  <c r="I33" i="4" s="1"/>
  <c r="I40" i="4" s="1"/>
  <c r="I47" i="4" s="1"/>
  <c r="I54" i="4" s="1"/>
  <c r="I61" i="4" s="1"/>
  <c r="I68" i="4" s="1"/>
  <c r="I75" i="4" s="1"/>
  <c r="I82" i="4" s="1"/>
  <c r="I89" i="4" s="1"/>
  <c r="I96" i="4" s="1"/>
  <c r="I103" i="4" s="1"/>
  <c r="I110" i="4" s="1"/>
  <c r="I117" i="4" s="1"/>
  <c r="I124" i="4" s="1"/>
  <c r="I131" i="4" s="1"/>
  <c r="I138" i="4" s="1"/>
  <c r="I145" i="4" s="1"/>
  <c r="I152" i="4" s="1"/>
  <c r="I159" i="4" s="1"/>
  <c r="I166" i="4" s="1"/>
  <c r="I173" i="4" s="1"/>
  <c r="I180" i="4" s="1"/>
  <c r="I187" i="4" s="1"/>
  <c r="I194" i="4" s="1"/>
  <c r="I201" i="4" s="1"/>
  <c r="I208" i="4" s="1"/>
  <c r="I215" i="4" s="1"/>
  <c r="I222" i="4" s="1"/>
  <c r="I229" i="4" s="1"/>
  <c r="I236" i="4" s="1"/>
  <c r="I243" i="4" s="1"/>
  <c r="I250" i="4" s="1"/>
  <c r="I257" i="4" s="1"/>
  <c r="I264" i="4" s="1"/>
  <c r="I271" i="4" s="1"/>
  <c r="I278" i="4" s="1"/>
  <c r="I285" i="4" s="1"/>
  <c r="I292" i="4" s="1"/>
  <c r="I299" i="4" s="1"/>
  <c r="I306" i="4" s="1"/>
  <c r="I313" i="4" s="1"/>
  <c r="I320" i="4" s="1"/>
  <c r="I327" i="4" s="1"/>
  <c r="I334" i="4" s="1"/>
  <c r="I341" i="4" s="1"/>
  <c r="I348" i="4" s="1"/>
  <c r="I355" i="4" s="1"/>
  <c r="I362" i="4" s="1"/>
  <c r="B13" i="4"/>
  <c r="B20" i="4" s="1"/>
  <c r="D13" i="4"/>
  <c r="I13" i="4"/>
  <c r="B14" i="4"/>
  <c r="B21" i="4" s="1"/>
  <c r="B28" i="4" s="1"/>
  <c r="B35" i="4" s="1"/>
  <c r="B42" i="4" s="1"/>
  <c r="B49" i="4" s="1"/>
  <c r="B56" i="4" s="1"/>
  <c r="B63" i="4" s="1"/>
  <c r="B70" i="4" s="1"/>
  <c r="B77" i="4" s="1"/>
  <c r="B84" i="4" s="1"/>
  <c r="B91" i="4" s="1"/>
  <c r="B98" i="4" s="1"/>
  <c r="B105" i="4" s="1"/>
  <c r="B112" i="4" s="1"/>
  <c r="B119" i="4" s="1"/>
  <c r="B126" i="4" s="1"/>
  <c r="B133" i="4" s="1"/>
  <c r="B140" i="4" s="1"/>
  <c r="B147" i="4" s="1"/>
  <c r="B154" i="4" s="1"/>
  <c r="B161" i="4" s="1"/>
  <c r="B168" i="4" s="1"/>
  <c r="B175" i="4" s="1"/>
  <c r="B182" i="4" s="1"/>
  <c r="B189" i="4" s="1"/>
  <c r="B196" i="4" s="1"/>
  <c r="B203" i="4" s="1"/>
  <c r="B210" i="4" s="1"/>
  <c r="B217" i="4" s="1"/>
  <c r="B224" i="4" s="1"/>
  <c r="B231" i="4" s="1"/>
  <c r="B238" i="4" s="1"/>
  <c r="B245" i="4" s="1"/>
  <c r="B252" i="4" s="1"/>
  <c r="B259" i="4" s="1"/>
  <c r="B266" i="4" s="1"/>
  <c r="B273" i="4" s="1"/>
  <c r="B280" i="4" s="1"/>
  <c r="B287" i="4" s="1"/>
  <c r="B294" i="4" s="1"/>
  <c r="B301" i="4" s="1"/>
  <c r="B308" i="4" s="1"/>
  <c r="B315" i="4" s="1"/>
  <c r="B322" i="4" s="1"/>
  <c r="B329" i="4" s="1"/>
  <c r="B336" i="4" s="1"/>
  <c r="B343" i="4" s="1"/>
  <c r="B350" i="4" s="1"/>
  <c r="B357" i="4" s="1"/>
  <c r="B364" i="4" s="1"/>
  <c r="D14" i="4"/>
  <c r="I14" i="4"/>
  <c r="I21" i="4" s="1"/>
  <c r="B15" i="4"/>
  <c r="D15" i="4"/>
  <c r="D22" i="4" s="1"/>
  <c r="D29" i="4" s="1"/>
  <c r="D36" i="4" s="1"/>
  <c r="D43" i="4" s="1"/>
  <c r="D50" i="4" s="1"/>
  <c r="D57" i="4" s="1"/>
  <c r="D64" i="4" s="1"/>
  <c r="D71" i="4" s="1"/>
  <c r="D78" i="4" s="1"/>
  <c r="D85" i="4" s="1"/>
  <c r="D92" i="4" s="1"/>
  <c r="D99" i="4" s="1"/>
  <c r="D106" i="4" s="1"/>
  <c r="D113" i="4" s="1"/>
  <c r="D120" i="4" s="1"/>
  <c r="D127" i="4" s="1"/>
  <c r="D134" i="4" s="1"/>
  <c r="I15" i="4"/>
  <c r="I22" i="4" s="1"/>
  <c r="I29" i="4" s="1"/>
  <c r="D16" i="4"/>
  <c r="I16" i="4"/>
  <c r="D17" i="4"/>
  <c r="D24" i="4" s="1"/>
  <c r="D31" i="4" s="1"/>
  <c r="D38" i="4" s="1"/>
  <c r="D45" i="4" s="1"/>
  <c r="D52" i="4" s="1"/>
  <c r="D59" i="4" s="1"/>
  <c r="D66" i="4" s="1"/>
  <c r="D73" i="4" s="1"/>
  <c r="D80" i="4" s="1"/>
  <c r="D87" i="4" s="1"/>
  <c r="D94" i="4" s="1"/>
  <c r="D101" i="4" s="1"/>
  <c r="D108" i="4" s="1"/>
  <c r="D115" i="4" s="1"/>
  <c r="D122" i="4" s="1"/>
  <c r="D129" i="4" s="1"/>
  <c r="D136" i="4" s="1"/>
  <c r="D143" i="4" s="1"/>
  <c r="D150" i="4" s="1"/>
  <c r="D157" i="4" s="1"/>
  <c r="D164" i="4" s="1"/>
  <c r="D171" i="4" s="1"/>
  <c r="D178" i="4" s="1"/>
  <c r="D185" i="4" s="1"/>
  <c r="D192" i="4" s="1"/>
  <c r="D199" i="4" s="1"/>
  <c r="D206" i="4" s="1"/>
  <c r="D213" i="4" s="1"/>
  <c r="D220" i="4" s="1"/>
  <c r="D227" i="4" s="1"/>
  <c r="D234" i="4" s="1"/>
  <c r="D241" i="4" s="1"/>
  <c r="D248" i="4" s="1"/>
  <c r="D255" i="4" s="1"/>
  <c r="D262" i="4" s="1"/>
  <c r="D269" i="4" s="1"/>
  <c r="D276" i="4" s="1"/>
  <c r="D283" i="4" s="1"/>
  <c r="D290" i="4" s="1"/>
  <c r="D297" i="4" s="1"/>
  <c r="D304" i="4" s="1"/>
  <c r="D311" i="4" s="1"/>
  <c r="D318" i="4" s="1"/>
  <c r="D325" i="4" s="1"/>
  <c r="D332" i="4" s="1"/>
  <c r="D339" i="4" s="1"/>
  <c r="D346" i="4" s="1"/>
  <c r="D353" i="4" s="1"/>
  <c r="D360" i="4" s="1"/>
  <c r="D367" i="4" s="1"/>
  <c r="D374" i="4" s="1"/>
  <c r="D381" i="4" s="1"/>
  <c r="D388" i="4" s="1"/>
  <c r="D395" i="4" s="1"/>
  <c r="D402" i="4" s="1"/>
  <c r="D409" i="4" s="1"/>
  <c r="D416" i="4" s="1"/>
  <c r="D423" i="4" s="1"/>
  <c r="D430" i="4" s="1"/>
  <c r="D437" i="4" s="1"/>
  <c r="D444" i="4" s="1"/>
  <c r="D451" i="4" s="1"/>
  <c r="D458" i="4" s="1"/>
  <c r="D465" i="4" s="1"/>
  <c r="D472" i="4" s="1"/>
  <c r="D479" i="4" s="1"/>
  <c r="D486" i="4" s="1"/>
  <c r="D493" i="4" s="1"/>
  <c r="D500" i="4" s="1"/>
  <c r="D507" i="4" s="1"/>
  <c r="D514" i="4" s="1"/>
  <c r="D521" i="4" s="1"/>
  <c r="D528" i="4" s="1"/>
  <c r="D535" i="4" s="1"/>
  <c r="D542" i="4" s="1"/>
  <c r="D549" i="4" s="1"/>
  <c r="D556" i="4" s="1"/>
  <c r="D563" i="4" s="1"/>
  <c r="D570" i="4" s="1"/>
  <c r="D577" i="4" s="1"/>
  <c r="D584" i="4" s="1"/>
  <c r="D591" i="4" s="1"/>
  <c r="D598" i="4" s="1"/>
  <c r="D605" i="4" s="1"/>
  <c r="D612" i="4" s="1"/>
  <c r="D619" i="4" s="1"/>
  <c r="D626" i="4" s="1"/>
  <c r="D633" i="4" s="1"/>
  <c r="D640" i="4" s="1"/>
  <c r="D647" i="4" s="1"/>
  <c r="D654" i="4" s="1"/>
  <c r="D661" i="4" s="1"/>
  <c r="D668" i="4" s="1"/>
  <c r="D675" i="4" s="1"/>
  <c r="D682" i="4" s="1"/>
  <c r="D689" i="4" s="1"/>
  <c r="D696" i="4" s="1"/>
  <c r="D703" i="4" s="1"/>
  <c r="D710" i="4" s="1"/>
  <c r="D717" i="4" s="1"/>
  <c r="D724" i="4" s="1"/>
  <c r="D731" i="4" s="1"/>
  <c r="D738" i="4" s="1"/>
  <c r="D745" i="4" s="1"/>
  <c r="D752" i="4" s="1"/>
  <c r="D759" i="4" s="1"/>
  <c r="D766" i="4" s="1"/>
  <c r="D773" i="4" s="1"/>
  <c r="D780" i="4" s="1"/>
  <c r="D787" i="4" s="1"/>
  <c r="D794" i="4" s="1"/>
  <c r="D801" i="4" s="1"/>
  <c r="D808" i="4" s="1"/>
  <c r="D815" i="4" s="1"/>
  <c r="D822" i="4" s="1"/>
  <c r="D829" i="4" s="1"/>
  <c r="D836" i="4" s="1"/>
  <c r="D843" i="4" s="1"/>
  <c r="D850" i="4" s="1"/>
  <c r="D857" i="4" s="1"/>
  <c r="D864" i="4" s="1"/>
  <c r="D871" i="4" s="1"/>
  <c r="D878" i="4" s="1"/>
  <c r="D885" i="4" s="1"/>
  <c r="D892" i="4" s="1"/>
  <c r="D899" i="4" s="1"/>
  <c r="D906" i="4" s="1"/>
  <c r="D913" i="4" s="1"/>
  <c r="D920" i="4" s="1"/>
  <c r="D927" i="4" s="1"/>
  <c r="D934" i="4" s="1"/>
  <c r="D941" i="4" s="1"/>
  <c r="D948" i="4" s="1"/>
  <c r="D955" i="4" s="1"/>
  <c r="D962" i="4" s="1"/>
  <c r="D969" i="4" s="1"/>
  <c r="D976" i="4" s="1"/>
  <c r="D983" i="4" s="1"/>
  <c r="D990" i="4" s="1"/>
  <c r="D997" i="4" s="1"/>
  <c r="D1004" i="4" s="1"/>
  <c r="D1011" i="4" s="1"/>
  <c r="D1018" i="4" s="1"/>
  <c r="D1025" i="4" s="1"/>
  <c r="D1032" i="4" s="1"/>
  <c r="D1039" i="4" s="1"/>
  <c r="D1046" i="4" s="1"/>
  <c r="D1053" i="4" s="1"/>
  <c r="D1060" i="4" s="1"/>
  <c r="D1067" i="4" s="1"/>
  <c r="D1074" i="4" s="1"/>
  <c r="D1081" i="4" s="1"/>
  <c r="D1088" i="4" s="1"/>
  <c r="D1095" i="4" s="1"/>
  <c r="D1102" i="4" s="1"/>
  <c r="D1109" i="4" s="1"/>
  <c r="I18" i="4"/>
  <c r="I25" i="4" s="1"/>
  <c r="I32" i="4" s="1"/>
  <c r="I39" i="4" s="1"/>
  <c r="I46" i="4" s="1"/>
  <c r="I53" i="4" s="1"/>
  <c r="I60" i="4" s="1"/>
  <c r="I67" i="4" s="1"/>
  <c r="I74" i="4" s="1"/>
  <c r="I81" i="4" s="1"/>
  <c r="I88" i="4" s="1"/>
  <c r="I95" i="4" s="1"/>
  <c r="I102" i="4" s="1"/>
  <c r="I109" i="4" s="1"/>
  <c r="I116" i="4" s="1"/>
  <c r="I123" i="4" s="1"/>
  <c r="I130" i="4" s="1"/>
  <c r="I137" i="4" s="1"/>
  <c r="I144" i="4" s="1"/>
  <c r="I151" i="4" s="1"/>
  <c r="I158" i="4" s="1"/>
  <c r="I165" i="4" s="1"/>
  <c r="I172" i="4" s="1"/>
  <c r="I179" i="4" s="1"/>
  <c r="B19" i="4"/>
  <c r="D20" i="4"/>
  <c r="I20" i="4"/>
  <c r="I27" i="4" s="1"/>
  <c r="I34" i="4" s="1"/>
  <c r="I41" i="4" s="1"/>
  <c r="I48" i="4" s="1"/>
  <c r="I55" i="4" s="1"/>
  <c r="I62" i="4" s="1"/>
  <c r="I69" i="4" s="1"/>
  <c r="I76" i="4" s="1"/>
  <c r="I83" i="4" s="1"/>
  <c r="I90" i="4" s="1"/>
  <c r="I97" i="4" s="1"/>
  <c r="I104" i="4" s="1"/>
  <c r="I111" i="4" s="1"/>
  <c r="I118" i="4" s="1"/>
  <c r="I125" i="4" s="1"/>
  <c r="I132" i="4" s="1"/>
  <c r="I139" i="4" s="1"/>
  <c r="I146" i="4" s="1"/>
  <c r="I153" i="4" s="1"/>
  <c r="I160" i="4" s="1"/>
  <c r="I167" i="4" s="1"/>
  <c r="I174" i="4" s="1"/>
  <c r="I181" i="4" s="1"/>
  <c r="I188" i="4" s="1"/>
  <c r="I195" i="4" s="1"/>
  <c r="I202" i="4" s="1"/>
  <c r="I209" i="4" s="1"/>
  <c r="I216" i="4" s="1"/>
  <c r="I223" i="4" s="1"/>
  <c r="I230" i="4" s="1"/>
  <c r="I237" i="4" s="1"/>
  <c r="I244" i="4" s="1"/>
  <c r="I251" i="4" s="1"/>
  <c r="I258" i="4" s="1"/>
  <c r="I265" i="4" s="1"/>
  <c r="I272" i="4" s="1"/>
  <c r="I279" i="4" s="1"/>
  <c r="I286" i="4" s="1"/>
  <c r="I293" i="4" s="1"/>
  <c r="I300" i="4" s="1"/>
  <c r="I307" i="4" s="1"/>
  <c r="I314" i="4" s="1"/>
  <c r="I321" i="4" s="1"/>
  <c r="I328" i="4" s="1"/>
  <c r="I335" i="4" s="1"/>
  <c r="I342" i="4" s="1"/>
  <c r="I349" i="4" s="1"/>
  <c r="I356" i="4" s="1"/>
  <c r="I363" i="4" s="1"/>
  <c r="D21" i="4"/>
  <c r="D28" i="4" s="1"/>
  <c r="D35" i="4" s="1"/>
  <c r="D42" i="4" s="1"/>
  <c r="D49" i="4" s="1"/>
  <c r="D56" i="4" s="1"/>
  <c r="D63" i="4" s="1"/>
  <c r="D70" i="4" s="1"/>
  <c r="D77" i="4" s="1"/>
  <c r="D84" i="4" s="1"/>
  <c r="D91" i="4" s="1"/>
  <c r="D98" i="4" s="1"/>
  <c r="D105" i="4" s="1"/>
  <c r="D112" i="4" s="1"/>
  <c r="B22" i="4"/>
  <c r="B29" i="4" s="1"/>
  <c r="B36" i="4" s="1"/>
  <c r="B43" i="4" s="1"/>
  <c r="B50" i="4" s="1"/>
  <c r="B57" i="4" s="1"/>
  <c r="B64" i="4" s="1"/>
  <c r="B71" i="4" s="1"/>
  <c r="B78" i="4" s="1"/>
  <c r="B85" i="4" s="1"/>
  <c r="D23" i="4"/>
  <c r="D30" i="4" s="1"/>
  <c r="D37" i="4" s="1"/>
  <c r="D44" i="4" s="1"/>
  <c r="D51" i="4" s="1"/>
  <c r="D58" i="4" s="1"/>
  <c r="D65" i="4" s="1"/>
  <c r="D72" i="4" s="1"/>
  <c r="D79" i="4" s="1"/>
  <c r="D86" i="4" s="1"/>
  <c r="D93" i="4" s="1"/>
  <c r="D100" i="4" s="1"/>
  <c r="D107" i="4" s="1"/>
  <c r="D114" i="4" s="1"/>
  <c r="D121" i="4" s="1"/>
  <c r="D128" i="4" s="1"/>
  <c r="D135" i="4" s="1"/>
  <c r="D142" i="4" s="1"/>
  <c r="D149" i="4" s="1"/>
  <c r="D156" i="4" s="1"/>
  <c r="D163" i="4" s="1"/>
  <c r="D170" i="4" s="1"/>
  <c r="D177" i="4" s="1"/>
  <c r="D184" i="4" s="1"/>
  <c r="D191" i="4" s="1"/>
  <c r="D198" i="4" s="1"/>
  <c r="D205" i="4" s="1"/>
  <c r="D212" i="4" s="1"/>
  <c r="D219" i="4" s="1"/>
  <c r="D226" i="4" s="1"/>
  <c r="D233" i="4" s="1"/>
  <c r="D240" i="4" s="1"/>
  <c r="D247" i="4" s="1"/>
  <c r="D254" i="4" s="1"/>
  <c r="D261" i="4" s="1"/>
  <c r="D268" i="4" s="1"/>
  <c r="D275" i="4" s="1"/>
  <c r="D282" i="4" s="1"/>
  <c r="D289" i="4" s="1"/>
  <c r="D296" i="4" s="1"/>
  <c r="D303" i="4" s="1"/>
  <c r="D310" i="4" s="1"/>
  <c r="D317" i="4" s="1"/>
  <c r="D324" i="4" s="1"/>
  <c r="D331" i="4" s="1"/>
  <c r="D338" i="4" s="1"/>
  <c r="D345" i="4" s="1"/>
  <c r="D352" i="4" s="1"/>
  <c r="D359" i="4" s="1"/>
  <c r="D366" i="4" s="1"/>
  <c r="D373" i="4" s="1"/>
  <c r="D380" i="4" s="1"/>
  <c r="D387" i="4" s="1"/>
  <c r="D394" i="4" s="1"/>
  <c r="D401" i="4" s="1"/>
  <c r="D408" i="4" s="1"/>
  <c r="D415" i="4" s="1"/>
  <c r="D422" i="4" s="1"/>
  <c r="D429" i="4" s="1"/>
  <c r="D436" i="4" s="1"/>
  <c r="D443" i="4" s="1"/>
  <c r="D450" i="4" s="1"/>
  <c r="D457" i="4" s="1"/>
  <c r="D464" i="4" s="1"/>
  <c r="D471" i="4" s="1"/>
  <c r="D478" i="4" s="1"/>
  <c r="D485" i="4" s="1"/>
  <c r="D492" i="4" s="1"/>
  <c r="D499" i="4" s="1"/>
  <c r="D506" i="4" s="1"/>
  <c r="D513" i="4" s="1"/>
  <c r="D520" i="4" s="1"/>
  <c r="D527" i="4" s="1"/>
  <c r="D534" i="4" s="1"/>
  <c r="D541" i="4" s="1"/>
  <c r="D548" i="4" s="1"/>
  <c r="D555" i="4" s="1"/>
  <c r="D562" i="4" s="1"/>
  <c r="D569" i="4" s="1"/>
  <c r="D576" i="4" s="1"/>
  <c r="D583" i="4" s="1"/>
  <c r="D590" i="4" s="1"/>
  <c r="D597" i="4" s="1"/>
  <c r="D604" i="4" s="1"/>
  <c r="D611" i="4" s="1"/>
  <c r="D618" i="4" s="1"/>
  <c r="D625" i="4" s="1"/>
  <c r="D632" i="4" s="1"/>
  <c r="D639" i="4" s="1"/>
  <c r="D646" i="4" s="1"/>
  <c r="D653" i="4" s="1"/>
  <c r="D660" i="4" s="1"/>
  <c r="D667" i="4" s="1"/>
  <c r="D674" i="4" s="1"/>
  <c r="D681" i="4" s="1"/>
  <c r="D688" i="4" s="1"/>
  <c r="D695" i="4" s="1"/>
  <c r="D702" i="4" s="1"/>
  <c r="D709" i="4" s="1"/>
  <c r="D716" i="4" s="1"/>
  <c r="D723" i="4" s="1"/>
  <c r="D730" i="4" s="1"/>
  <c r="D737" i="4" s="1"/>
  <c r="D744" i="4" s="1"/>
  <c r="D751" i="4" s="1"/>
  <c r="D758" i="4" s="1"/>
  <c r="D765" i="4" s="1"/>
  <c r="D772" i="4" s="1"/>
  <c r="D779" i="4" s="1"/>
  <c r="D786" i="4" s="1"/>
  <c r="D793" i="4" s="1"/>
  <c r="D800" i="4" s="1"/>
  <c r="D807" i="4" s="1"/>
  <c r="D814" i="4" s="1"/>
  <c r="D821" i="4" s="1"/>
  <c r="D828" i="4" s="1"/>
  <c r="D835" i="4" s="1"/>
  <c r="D842" i="4" s="1"/>
  <c r="D849" i="4" s="1"/>
  <c r="D856" i="4" s="1"/>
  <c r="D863" i="4" s="1"/>
  <c r="D870" i="4" s="1"/>
  <c r="D877" i="4" s="1"/>
  <c r="D884" i="4" s="1"/>
  <c r="D891" i="4" s="1"/>
  <c r="D898" i="4" s="1"/>
  <c r="D905" i="4" s="1"/>
  <c r="D912" i="4" s="1"/>
  <c r="D919" i="4" s="1"/>
  <c r="D926" i="4" s="1"/>
  <c r="D933" i="4" s="1"/>
  <c r="D940" i="4" s="1"/>
  <c r="D947" i="4" s="1"/>
  <c r="D954" i="4" s="1"/>
  <c r="D961" i="4" s="1"/>
  <c r="D968" i="4" s="1"/>
  <c r="D975" i="4" s="1"/>
  <c r="D982" i="4" s="1"/>
  <c r="D989" i="4" s="1"/>
  <c r="D996" i="4" s="1"/>
  <c r="D1003" i="4" s="1"/>
  <c r="D1010" i="4" s="1"/>
  <c r="D1017" i="4" s="1"/>
  <c r="D1024" i="4" s="1"/>
  <c r="D1031" i="4" s="1"/>
  <c r="D1038" i="4" s="1"/>
  <c r="D1045" i="4" s="1"/>
  <c r="D1052" i="4" s="1"/>
  <c r="D1059" i="4" s="1"/>
  <c r="D1066" i="4" s="1"/>
  <c r="D1073" i="4" s="1"/>
  <c r="D1080" i="4" s="1"/>
  <c r="D1087" i="4" s="1"/>
  <c r="D1094" i="4" s="1"/>
  <c r="D1101" i="4" s="1"/>
  <c r="D1108" i="4" s="1"/>
  <c r="D1115" i="4" s="1"/>
  <c r="I23" i="4"/>
  <c r="I24" i="4"/>
  <c r="I31" i="4" s="1"/>
  <c r="B26" i="4"/>
  <c r="B33" i="4" s="1"/>
  <c r="B40" i="4" s="1"/>
  <c r="B47" i="4" s="1"/>
  <c r="B54" i="4" s="1"/>
  <c r="B61" i="4" s="1"/>
  <c r="B68" i="4" s="1"/>
  <c r="B75" i="4" s="1"/>
  <c r="B82" i="4" s="1"/>
  <c r="B89" i="4" s="1"/>
  <c r="B96" i="4" s="1"/>
  <c r="B103" i="4" s="1"/>
  <c r="B110" i="4" s="1"/>
  <c r="B117" i="4" s="1"/>
  <c r="B124" i="4" s="1"/>
  <c r="B131" i="4" s="1"/>
  <c r="B138" i="4" s="1"/>
  <c r="B145" i="4" s="1"/>
  <c r="B152" i="4" s="1"/>
  <c r="B159" i="4" s="1"/>
  <c r="B166" i="4" s="1"/>
  <c r="B173" i="4" s="1"/>
  <c r="B180" i="4" s="1"/>
  <c r="B187" i="4" s="1"/>
  <c r="B194" i="4" s="1"/>
  <c r="B201" i="4" s="1"/>
  <c r="B208" i="4" s="1"/>
  <c r="B215" i="4" s="1"/>
  <c r="B222" i="4" s="1"/>
  <c r="B229" i="4" s="1"/>
  <c r="B236" i="4" s="1"/>
  <c r="B243" i="4" s="1"/>
  <c r="B250" i="4" s="1"/>
  <c r="B257" i="4" s="1"/>
  <c r="B264" i="4" s="1"/>
  <c r="B271" i="4" s="1"/>
  <c r="B278" i="4" s="1"/>
  <c r="B285" i="4" s="1"/>
  <c r="B292" i="4" s="1"/>
  <c r="B299" i="4" s="1"/>
  <c r="B306" i="4" s="1"/>
  <c r="B313" i="4" s="1"/>
  <c r="B320" i="4" s="1"/>
  <c r="B327" i="4" s="1"/>
  <c r="B334" i="4" s="1"/>
  <c r="B341" i="4" s="1"/>
  <c r="B348" i="4" s="1"/>
  <c r="B355" i="4" s="1"/>
  <c r="B362" i="4" s="1"/>
  <c r="B27" i="4"/>
  <c r="B34" i="4" s="1"/>
  <c r="B41" i="4" s="1"/>
  <c r="B48" i="4" s="1"/>
  <c r="B55" i="4" s="1"/>
  <c r="B62" i="4" s="1"/>
  <c r="B69" i="4" s="1"/>
  <c r="B76" i="4" s="1"/>
  <c r="B83" i="4" s="1"/>
  <c r="B90" i="4" s="1"/>
  <c r="B97" i="4" s="1"/>
  <c r="B104" i="4" s="1"/>
  <c r="B111" i="4" s="1"/>
  <c r="B118" i="4" s="1"/>
  <c r="B125" i="4" s="1"/>
  <c r="B132" i="4" s="1"/>
  <c r="B139" i="4" s="1"/>
  <c r="B146" i="4" s="1"/>
  <c r="B153" i="4" s="1"/>
  <c r="B160" i="4" s="1"/>
  <c r="B167" i="4" s="1"/>
  <c r="B174" i="4" s="1"/>
  <c r="B181" i="4" s="1"/>
  <c r="B188" i="4" s="1"/>
  <c r="B195" i="4" s="1"/>
  <c r="B202" i="4" s="1"/>
  <c r="B209" i="4" s="1"/>
  <c r="B216" i="4" s="1"/>
  <c r="B223" i="4" s="1"/>
  <c r="B230" i="4" s="1"/>
  <c r="B237" i="4" s="1"/>
  <c r="B244" i="4" s="1"/>
  <c r="B251" i="4" s="1"/>
  <c r="B258" i="4" s="1"/>
  <c r="B265" i="4" s="1"/>
  <c r="B272" i="4" s="1"/>
  <c r="B279" i="4" s="1"/>
  <c r="B286" i="4" s="1"/>
  <c r="B293" i="4" s="1"/>
  <c r="B300" i="4" s="1"/>
  <c r="B307" i="4" s="1"/>
  <c r="B314" i="4" s="1"/>
  <c r="B321" i="4" s="1"/>
  <c r="B328" i="4" s="1"/>
  <c r="B335" i="4" s="1"/>
  <c r="B342" i="4" s="1"/>
  <c r="B349" i="4" s="1"/>
  <c r="B356" i="4" s="1"/>
  <c r="B363" i="4" s="1"/>
  <c r="D27" i="4"/>
  <c r="D34" i="4" s="1"/>
  <c r="D41" i="4" s="1"/>
  <c r="D48" i="4" s="1"/>
  <c r="D55" i="4" s="1"/>
  <c r="D62" i="4" s="1"/>
  <c r="D69" i="4" s="1"/>
  <c r="D76" i="4" s="1"/>
  <c r="D83" i="4" s="1"/>
  <c r="D90" i="4" s="1"/>
  <c r="D97" i="4" s="1"/>
  <c r="D104" i="4" s="1"/>
  <c r="D111" i="4" s="1"/>
  <c r="D118" i="4" s="1"/>
  <c r="D125" i="4" s="1"/>
  <c r="D132" i="4" s="1"/>
  <c r="D139" i="4" s="1"/>
  <c r="D146" i="4" s="1"/>
  <c r="D153" i="4" s="1"/>
  <c r="D160" i="4" s="1"/>
  <c r="D167" i="4" s="1"/>
  <c r="D174" i="4" s="1"/>
  <c r="D181" i="4" s="1"/>
  <c r="D188" i="4" s="1"/>
  <c r="D195" i="4" s="1"/>
  <c r="D202" i="4" s="1"/>
  <c r="D209" i="4" s="1"/>
  <c r="D216" i="4" s="1"/>
  <c r="D223" i="4" s="1"/>
  <c r="D230" i="4" s="1"/>
  <c r="D237" i="4" s="1"/>
  <c r="D244" i="4" s="1"/>
  <c r="D251" i="4" s="1"/>
  <c r="D258" i="4" s="1"/>
  <c r="D265" i="4" s="1"/>
  <c r="D272" i="4" s="1"/>
  <c r="D279" i="4" s="1"/>
  <c r="D286" i="4" s="1"/>
  <c r="D293" i="4" s="1"/>
  <c r="D300" i="4" s="1"/>
  <c r="D307" i="4" s="1"/>
  <c r="D314" i="4" s="1"/>
  <c r="D321" i="4" s="1"/>
  <c r="D328" i="4" s="1"/>
  <c r="D335" i="4" s="1"/>
  <c r="D342" i="4" s="1"/>
  <c r="D349" i="4" s="1"/>
  <c r="D356" i="4" s="1"/>
  <c r="D363" i="4" s="1"/>
  <c r="D370" i="4" s="1"/>
  <c r="D377" i="4" s="1"/>
  <c r="D384" i="4" s="1"/>
  <c r="D391" i="4" s="1"/>
  <c r="D398" i="4" s="1"/>
  <c r="D405" i="4" s="1"/>
  <c r="D412" i="4" s="1"/>
  <c r="D419" i="4" s="1"/>
  <c r="D426" i="4" s="1"/>
  <c r="D433" i="4" s="1"/>
  <c r="D440" i="4" s="1"/>
  <c r="D447" i="4" s="1"/>
  <c r="D454" i="4" s="1"/>
  <c r="D461" i="4" s="1"/>
  <c r="D468" i="4" s="1"/>
  <c r="D475" i="4" s="1"/>
  <c r="D482" i="4" s="1"/>
  <c r="D489" i="4" s="1"/>
  <c r="D496" i="4" s="1"/>
  <c r="D503" i="4" s="1"/>
  <c r="D510" i="4" s="1"/>
  <c r="D517" i="4" s="1"/>
  <c r="D524" i="4" s="1"/>
  <c r="D531" i="4" s="1"/>
  <c r="D538" i="4" s="1"/>
  <c r="D545" i="4" s="1"/>
  <c r="D552" i="4" s="1"/>
  <c r="D559" i="4" s="1"/>
  <c r="D566" i="4" s="1"/>
  <c r="D573" i="4" s="1"/>
  <c r="D580" i="4" s="1"/>
  <c r="D587" i="4" s="1"/>
  <c r="D594" i="4" s="1"/>
  <c r="D601" i="4" s="1"/>
  <c r="D608" i="4" s="1"/>
  <c r="D615" i="4" s="1"/>
  <c r="D622" i="4" s="1"/>
  <c r="D629" i="4" s="1"/>
  <c r="D636" i="4" s="1"/>
  <c r="D643" i="4" s="1"/>
  <c r="D650" i="4" s="1"/>
  <c r="D657" i="4" s="1"/>
  <c r="D664" i="4" s="1"/>
  <c r="D671" i="4" s="1"/>
  <c r="D678" i="4" s="1"/>
  <c r="D685" i="4" s="1"/>
  <c r="D692" i="4" s="1"/>
  <c r="D699" i="4" s="1"/>
  <c r="D706" i="4" s="1"/>
  <c r="D713" i="4" s="1"/>
  <c r="D720" i="4" s="1"/>
  <c r="D727" i="4" s="1"/>
  <c r="D734" i="4" s="1"/>
  <c r="D741" i="4" s="1"/>
  <c r="D748" i="4" s="1"/>
  <c r="D755" i="4" s="1"/>
  <c r="D762" i="4" s="1"/>
  <c r="D769" i="4" s="1"/>
  <c r="D776" i="4" s="1"/>
  <c r="D783" i="4" s="1"/>
  <c r="D790" i="4" s="1"/>
  <c r="D797" i="4" s="1"/>
  <c r="D804" i="4" s="1"/>
  <c r="D811" i="4" s="1"/>
  <c r="D818" i="4" s="1"/>
  <c r="D825" i="4" s="1"/>
  <c r="D832" i="4" s="1"/>
  <c r="D839" i="4" s="1"/>
  <c r="D846" i="4" s="1"/>
  <c r="D853" i="4" s="1"/>
  <c r="D860" i="4" s="1"/>
  <c r="D867" i="4" s="1"/>
  <c r="D874" i="4" s="1"/>
  <c r="D881" i="4" s="1"/>
  <c r="D888" i="4" s="1"/>
  <c r="D895" i="4" s="1"/>
  <c r="D902" i="4" s="1"/>
  <c r="D909" i="4" s="1"/>
  <c r="D916" i="4" s="1"/>
  <c r="D923" i="4" s="1"/>
  <c r="D930" i="4" s="1"/>
  <c r="D937" i="4" s="1"/>
  <c r="D944" i="4" s="1"/>
  <c r="D951" i="4" s="1"/>
  <c r="D958" i="4" s="1"/>
  <c r="D965" i="4" s="1"/>
  <c r="D972" i="4" s="1"/>
  <c r="D979" i="4" s="1"/>
  <c r="D986" i="4" s="1"/>
  <c r="D993" i="4" s="1"/>
  <c r="D1000" i="4" s="1"/>
  <c r="D1007" i="4" s="1"/>
  <c r="D1014" i="4" s="1"/>
  <c r="D1021" i="4" s="1"/>
  <c r="D1028" i="4" s="1"/>
  <c r="D1035" i="4" s="1"/>
  <c r="D1042" i="4" s="1"/>
  <c r="D1049" i="4" s="1"/>
  <c r="D1056" i="4" s="1"/>
  <c r="D1063" i="4" s="1"/>
  <c r="D1070" i="4" s="1"/>
  <c r="D1077" i="4" s="1"/>
  <c r="D1084" i="4" s="1"/>
  <c r="D1091" i="4" s="1"/>
  <c r="D1098" i="4" s="1"/>
  <c r="D1105" i="4" s="1"/>
  <c r="D1112" i="4" s="1"/>
  <c r="I28" i="4"/>
  <c r="I35" i="4" s="1"/>
  <c r="I42" i="4" s="1"/>
  <c r="I49" i="4" s="1"/>
  <c r="I56" i="4" s="1"/>
  <c r="I63" i="4" s="1"/>
  <c r="I70" i="4" s="1"/>
  <c r="I77" i="4" s="1"/>
  <c r="I84" i="4" s="1"/>
  <c r="I91" i="4" s="1"/>
  <c r="I98" i="4" s="1"/>
  <c r="I105" i="4" s="1"/>
  <c r="I112" i="4" s="1"/>
  <c r="I119" i="4" s="1"/>
  <c r="I126" i="4" s="1"/>
  <c r="I133" i="4" s="1"/>
  <c r="I140" i="4" s="1"/>
  <c r="I147" i="4" s="1"/>
  <c r="I154" i="4" s="1"/>
  <c r="I161" i="4" s="1"/>
  <c r="I168" i="4" s="1"/>
  <c r="I175" i="4" s="1"/>
  <c r="I182" i="4" s="1"/>
  <c r="I189" i="4" s="1"/>
  <c r="I196" i="4" s="1"/>
  <c r="I203" i="4" s="1"/>
  <c r="I210" i="4" s="1"/>
  <c r="I217" i="4" s="1"/>
  <c r="I224" i="4" s="1"/>
  <c r="I231" i="4" s="1"/>
  <c r="I238" i="4" s="1"/>
  <c r="I245" i="4" s="1"/>
  <c r="I252" i="4" s="1"/>
  <c r="I259" i="4" s="1"/>
  <c r="I266" i="4" s="1"/>
  <c r="I273" i="4" s="1"/>
  <c r="I280" i="4" s="1"/>
  <c r="I287" i="4" s="1"/>
  <c r="I294" i="4" s="1"/>
  <c r="I301" i="4" s="1"/>
  <c r="I308" i="4" s="1"/>
  <c r="I315" i="4" s="1"/>
  <c r="I322" i="4" s="1"/>
  <c r="I329" i="4" s="1"/>
  <c r="I336" i="4" s="1"/>
  <c r="I343" i="4" s="1"/>
  <c r="I350" i="4" s="1"/>
  <c r="I357" i="4" s="1"/>
  <c r="I364" i="4" s="1"/>
  <c r="I30" i="4"/>
  <c r="I37" i="4" s="1"/>
  <c r="I44" i="4" s="1"/>
  <c r="I51" i="4" s="1"/>
  <c r="I58" i="4" s="1"/>
  <c r="I65" i="4" s="1"/>
  <c r="I72" i="4" s="1"/>
  <c r="I79" i="4" s="1"/>
  <c r="I86" i="4" s="1"/>
  <c r="I93" i="4" s="1"/>
  <c r="I100" i="4" s="1"/>
  <c r="I107" i="4" s="1"/>
  <c r="I114" i="4" s="1"/>
  <c r="I121" i="4" s="1"/>
  <c r="I128" i="4" s="1"/>
  <c r="I135" i="4" s="1"/>
  <c r="I142" i="4" s="1"/>
  <c r="I149" i="4" s="1"/>
  <c r="I156" i="4" s="1"/>
  <c r="I163" i="4" s="1"/>
  <c r="I170" i="4" s="1"/>
  <c r="I177" i="4" s="1"/>
  <c r="I184" i="4" s="1"/>
  <c r="I191" i="4" s="1"/>
  <c r="I198" i="4" s="1"/>
  <c r="I205" i="4" s="1"/>
  <c r="I212" i="4" s="1"/>
  <c r="I219" i="4" s="1"/>
  <c r="I226" i="4" s="1"/>
  <c r="I233" i="4" s="1"/>
  <c r="I240" i="4" s="1"/>
  <c r="I247" i="4" s="1"/>
  <c r="I254" i="4" s="1"/>
  <c r="I261" i="4" s="1"/>
  <c r="I268" i="4" s="1"/>
  <c r="I275" i="4" s="1"/>
  <c r="I282" i="4" s="1"/>
  <c r="I289" i="4" s="1"/>
  <c r="I296" i="4" s="1"/>
  <c r="I303" i="4" s="1"/>
  <c r="I310" i="4" s="1"/>
  <c r="I317" i="4" s="1"/>
  <c r="I324" i="4" s="1"/>
  <c r="I331" i="4" s="1"/>
  <c r="I338" i="4" s="1"/>
  <c r="I345" i="4" s="1"/>
  <c r="I352" i="4" s="1"/>
  <c r="I359" i="4" s="1"/>
  <c r="D33" i="4"/>
  <c r="D40" i="4" s="1"/>
  <c r="D47" i="4" s="1"/>
  <c r="D54" i="4" s="1"/>
  <c r="I36" i="4"/>
  <c r="I43" i="4" s="1"/>
  <c r="I50" i="4" s="1"/>
  <c r="I57" i="4" s="1"/>
  <c r="I64" i="4" s="1"/>
  <c r="I71" i="4" s="1"/>
  <c r="I78" i="4" s="1"/>
  <c r="I85" i="4" s="1"/>
  <c r="I92" i="4" s="1"/>
  <c r="I99" i="4" s="1"/>
  <c r="I106" i="4" s="1"/>
  <c r="I113" i="4" s="1"/>
  <c r="I120" i="4" s="1"/>
  <c r="I127" i="4" s="1"/>
  <c r="I134" i="4" s="1"/>
  <c r="I141" i="4" s="1"/>
  <c r="I148" i="4" s="1"/>
  <c r="I155" i="4" s="1"/>
  <c r="I162" i="4" s="1"/>
  <c r="I169" i="4" s="1"/>
  <c r="I176" i="4" s="1"/>
  <c r="I183" i="4" s="1"/>
  <c r="I190" i="4" s="1"/>
  <c r="I197" i="4" s="1"/>
  <c r="I204" i="4" s="1"/>
  <c r="I211" i="4" s="1"/>
  <c r="I218" i="4" s="1"/>
  <c r="I225" i="4" s="1"/>
  <c r="I232" i="4" s="1"/>
  <c r="I239" i="4" s="1"/>
  <c r="I246" i="4" s="1"/>
  <c r="I253" i="4" s="1"/>
  <c r="I260" i="4" s="1"/>
  <c r="I267" i="4" s="1"/>
  <c r="I274" i="4" s="1"/>
  <c r="I281" i="4" s="1"/>
  <c r="I288" i="4" s="1"/>
  <c r="I295" i="4" s="1"/>
  <c r="I302" i="4" s="1"/>
  <c r="I309" i="4" s="1"/>
  <c r="I316" i="4" s="1"/>
  <c r="I323" i="4" s="1"/>
  <c r="I330" i="4" s="1"/>
  <c r="I337" i="4" s="1"/>
  <c r="I344" i="4" s="1"/>
  <c r="I351" i="4" s="1"/>
  <c r="I358" i="4" s="1"/>
  <c r="I365" i="4" s="1"/>
  <c r="I38" i="4"/>
  <c r="I45" i="4" s="1"/>
  <c r="I52" i="4" s="1"/>
  <c r="I59" i="4" s="1"/>
  <c r="I66" i="4" s="1"/>
  <c r="I73" i="4" s="1"/>
  <c r="I80" i="4" s="1"/>
  <c r="I87" i="4" s="1"/>
  <c r="I94" i="4" s="1"/>
  <c r="I101" i="4" s="1"/>
  <c r="I108" i="4" s="1"/>
  <c r="I115" i="4" s="1"/>
  <c r="I122" i="4" s="1"/>
  <c r="I129" i="4" s="1"/>
  <c r="I136" i="4" s="1"/>
  <c r="I143" i="4" s="1"/>
  <c r="I150" i="4" s="1"/>
  <c r="I157" i="4" s="1"/>
  <c r="I164" i="4" s="1"/>
  <c r="I171" i="4" s="1"/>
  <c r="I178" i="4" s="1"/>
  <c r="I185" i="4" s="1"/>
  <c r="I192" i="4" s="1"/>
  <c r="I199" i="4" s="1"/>
  <c r="I206" i="4" s="1"/>
  <c r="I213" i="4" s="1"/>
  <c r="I220" i="4" s="1"/>
  <c r="I227" i="4" s="1"/>
  <c r="I234" i="4" s="1"/>
  <c r="I241" i="4" s="1"/>
  <c r="I248" i="4" s="1"/>
  <c r="I255" i="4" s="1"/>
  <c r="I262" i="4" s="1"/>
  <c r="I269" i="4" s="1"/>
  <c r="I276" i="4" s="1"/>
  <c r="I283" i="4" s="1"/>
  <c r="I290" i="4" s="1"/>
  <c r="I297" i="4" s="1"/>
  <c r="I304" i="4" s="1"/>
  <c r="I311" i="4" s="1"/>
  <c r="I318" i="4" s="1"/>
  <c r="I325" i="4" s="1"/>
  <c r="I332" i="4" s="1"/>
  <c r="I339" i="4" s="1"/>
  <c r="I346" i="4" s="1"/>
  <c r="I353" i="4" s="1"/>
  <c r="I360" i="4" s="1"/>
  <c r="B53" i="4"/>
  <c r="B60" i="4" s="1"/>
  <c r="B67" i="4" s="1"/>
  <c r="B74" i="4" s="1"/>
  <c r="B81" i="4" s="1"/>
  <c r="B88" i="4" s="1"/>
  <c r="B95" i="4" s="1"/>
  <c r="B102" i="4" s="1"/>
  <c r="B109" i="4" s="1"/>
  <c r="B116" i="4" s="1"/>
  <c r="B123" i="4" s="1"/>
  <c r="B130" i="4" s="1"/>
  <c r="B137" i="4" s="1"/>
  <c r="B144" i="4" s="1"/>
  <c r="B151" i="4" s="1"/>
  <c r="B158" i="4" s="1"/>
  <c r="B165" i="4" s="1"/>
  <c r="B172" i="4" s="1"/>
  <c r="B179" i="4" s="1"/>
  <c r="B186" i="4" s="1"/>
  <c r="B193" i="4" s="1"/>
  <c r="B200" i="4" s="1"/>
  <c r="B207" i="4" s="1"/>
  <c r="B214" i="4" s="1"/>
  <c r="B221" i="4" s="1"/>
  <c r="B228" i="4" s="1"/>
  <c r="B235" i="4" s="1"/>
  <c r="B242" i="4" s="1"/>
  <c r="B249" i="4" s="1"/>
  <c r="B256" i="4" s="1"/>
  <c r="B263" i="4" s="1"/>
  <c r="B270" i="4" s="1"/>
  <c r="B277" i="4" s="1"/>
  <c r="B284" i="4" s="1"/>
  <c r="B291" i="4" s="1"/>
  <c r="B298" i="4" s="1"/>
  <c r="B305" i="4" s="1"/>
  <c r="B312" i="4" s="1"/>
  <c r="B319" i="4" s="1"/>
  <c r="B326" i="4" s="1"/>
  <c r="B333" i="4" s="1"/>
  <c r="B340" i="4" s="1"/>
  <c r="B347" i="4" s="1"/>
  <c r="B354" i="4" s="1"/>
  <c r="B361" i="4" s="1"/>
  <c r="D61" i="4"/>
  <c r="D68" i="4" s="1"/>
  <c r="D75" i="4" s="1"/>
  <c r="D82" i="4" s="1"/>
  <c r="D89" i="4" s="1"/>
  <c r="D96" i="4" s="1"/>
  <c r="D103" i="4" s="1"/>
  <c r="D110" i="4" s="1"/>
  <c r="D117" i="4" s="1"/>
  <c r="D124" i="4" s="1"/>
  <c r="D131" i="4" s="1"/>
  <c r="D138" i="4" s="1"/>
  <c r="D145" i="4" s="1"/>
  <c r="D152" i="4" s="1"/>
  <c r="D159" i="4" s="1"/>
  <c r="D166" i="4" s="1"/>
  <c r="D173" i="4" s="1"/>
  <c r="D180" i="4" s="1"/>
  <c r="D187" i="4" s="1"/>
  <c r="D194" i="4" s="1"/>
  <c r="D201" i="4" s="1"/>
  <c r="D208" i="4" s="1"/>
  <c r="D215" i="4" s="1"/>
  <c r="D222" i="4" s="1"/>
  <c r="D229" i="4" s="1"/>
  <c r="D236" i="4" s="1"/>
  <c r="D243" i="4" s="1"/>
  <c r="D250" i="4" s="1"/>
  <c r="D257" i="4" s="1"/>
  <c r="D264" i="4" s="1"/>
  <c r="D271" i="4" s="1"/>
  <c r="D278" i="4" s="1"/>
  <c r="D285" i="4" s="1"/>
  <c r="D292" i="4" s="1"/>
  <c r="D299" i="4" s="1"/>
  <c r="D306" i="4" s="1"/>
  <c r="D313" i="4" s="1"/>
  <c r="D320" i="4" s="1"/>
  <c r="D327" i="4" s="1"/>
  <c r="D334" i="4" s="1"/>
  <c r="D341" i="4" s="1"/>
  <c r="D348" i="4" s="1"/>
  <c r="D355" i="4" s="1"/>
  <c r="D362" i="4" s="1"/>
  <c r="D369" i="4" s="1"/>
  <c r="D376" i="4" s="1"/>
  <c r="D383" i="4" s="1"/>
  <c r="D390" i="4" s="1"/>
  <c r="D397" i="4" s="1"/>
  <c r="D404" i="4" s="1"/>
  <c r="D411" i="4" s="1"/>
  <c r="D418" i="4" s="1"/>
  <c r="D425" i="4" s="1"/>
  <c r="D432" i="4" s="1"/>
  <c r="D439" i="4" s="1"/>
  <c r="D446" i="4" s="1"/>
  <c r="D453" i="4" s="1"/>
  <c r="D460" i="4" s="1"/>
  <c r="D467" i="4" s="1"/>
  <c r="D474" i="4" s="1"/>
  <c r="D481" i="4" s="1"/>
  <c r="D488" i="4" s="1"/>
  <c r="D495" i="4" s="1"/>
  <c r="D502" i="4" s="1"/>
  <c r="D509" i="4" s="1"/>
  <c r="D516" i="4" s="1"/>
  <c r="D523" i="4" s="1"/>
  <c r="D530" i="4" s="1"/>
  <c r="D537" i="4" s="1"/>
  <c r="D544" i="4" s="1"/>
  <c r="D551" i="4" s="1"/>
  <c r="D558" i="4" s="1"/>
  <c r="D565" i="4" s="1"/>
  <c r="D572" i="4" s="1"/>
  <c r="D579" i="4" s="1"/>
  <c r="D586" i="4" s="1"/>
  <c r="D593" i="4" s="1"/>
  <c r="D600" i="4" s="1"/>
  <c r="D607" i="4" s="1"/>
  <c r="D614" i="4" s="1"/>
  <c r="D621" i="4" s="1"/>
  <c r="D628" i="4" s="1"/>
  <c r="D635" i="4" s="1"/>
  <c r="D642" i="4" s="1"/>
  <c r="D649" i="4" s="1"/>
  <c r="D656" i="4" s="1"/>
  <c r="D663" i="4" s="1"/>
  <c r="D670" i="4" s="1"/>
  <c r="D677" i="4" s="1"/>
  <c r="D684" i="4" s="1"/>
  <c r="D691" i="4" s="1"/>
  <c r="D698" i="4" s="1"/>
  <c r="D705" i="4" s="1"/>
  <c r="D712" i="4" s="1"/>
  <c r="D719" i="4" s="1"/>
  <c r="D726" i="4" s="1"/>
  <c r="D733" i="4" s="1"/>
  <c r="D740" i="4" s="1"/>
  <c r="D747" i="4" s="1"/>
  <c r="D754" i="4" s="1"/>
  <c r="D761" i="4" s="1"/>
  <c r="D768" i="4" s="1"/>
  <c r="D775" i="4" s="1"/>
  <c r="D782" i="4" s="1"/>
  <c r="D789" i="4" s="1"/>
  <c r="D796" i="4" s="1"/>
  <c r="D803" i="4" s="1"/>
  <c r="D810" i="4" s="1"/>
  <c r="D817" i="4" s="1"/>
  <c r="D824" i="4" s="1"/>
  <c r="D831" i="4" s="1"/>
  <c r="D838" i="4" s="1"/>
  <c r="D845" i="4" s="1"/>
  <c r="D852" i="4" s="1"/>
  <c r="D859" i="4" s="1"/>
  <c r="D866" i="4" s="1"/>
  <c r="D873" i="4" s="1"/>
  <c r="D880" i="4" s="1"/>
  <c r="D887" i="4" s="1"/>
  <c r="D894" i="4" s="1"/>
  <c r="D901" i="4" s="1"/>
  <c r="D908" i="4" s="1"/>
  <c r="D915" i="4" s="1"/>
  <c r="D922" i="4" s="1"/>
  <c r="D929" i="4" s="1"/>
  <c r="D936" i="4" s="1"/>
  <c r="D943" i="4" s="1"/>
  <c r="D950" i="4" s="1"/>
  <c r="D957" i="4" s="1"/>
  <c r="D964" i="4" s="1"/>
  <c r="D971" i="4" s="1"/>
  <c r="D978" i="4" s="1"/>
  <c r="D985" i="4" s="1"/>
  <c r="D992" i="4" s="1"/>
  <c r="D999" i="4" s="1"/>
  <c r="D1006" i="4" s="1"/>
  <c r="D1013" i="4" s="1"/>
  <c r="D1020" i="4" s="1"/>
  <c r="D1027" i="4" s="1"/>
  <c r="D1034" i="4" s="1"/>
  <c r="D1041" i="4" s="1"/>
  <c r="D1048" i="4" s="1"/>
  <c r="D1055" i="4" s="1"/>
  <c r="D1062" i="4" s="1"/>
  <c r="D1069" i="4" s="1"/>
  <c r="D1076" i="4" s="1"/>
  <c r="D1083" i="4" s="1"/>
  <c r="D1090" i="4" s="1"/>
  <c r="D1097" i="4" s="1"/>
  <c r="D1104" i="4" s="1"/>
  <c r="D1111" i="4" s="1"/>
  <c r="B92" i="4"/>
  <c r="B99" i="4" s="1"/>
  <c r="B106" i="4" s="1"/>
  <c r="B113" i="4" s="1"/>
  <c r="B120" i="4" s="1"/>
  <c r="B127" i="4" s="1"/>
  <c r="B134" i="4" s="1"/>
  <c r="B141" i="4" s="1"/>
  <c r="B148" i="4" s="1"/>
  <c r="B155" i="4" s="1"/>
  <c r="B162" i="4" s="1"/>
  <c r="B169" i="4" s="1"/>
  <c r="B176" i="4" s="1"/>
  <c r="B183" i="4" s="1"/>
  <c r="B190" i="4" s="1"/>
  <c r="B197" i="4" s="1"/>
  <c r="B204" i="4" s="1"/>
  <c r="B211" i="4" s="1"/>
  <c r="B218" i="4" s="1"/>
  <c r="B225" i="4" s="1"/>
  <c r="B232" i="4" s="1"/>
  <c r="B239" i="4" s="1"/>
  <c r="B246" i="4" s="1"/>
  <c r="B253" i="4" s="1"/>
  <c r="B260" i="4" s="1"/>
  <c r="B267" i="4" s="1"/>
  <c r="B274" i="4" s="1"/>
  <c r="B281" i="4" s="1"/>
  <c r="B288" i="4" s="1"/>
  <c r="B295" i="4" s="1"/>
  <c r="B302" i="4" s="1"/>
  <c r="B309" i="4" s="1"/>
  <c r="B316" i="4" s="1"/>
  <c r="B323" i="4" s="1"/>
  <c r="B330" i="4" s="1"/>
  <c r="B337" i="4" s="1"/>
  <c r="B344" i="4" s="1"/>
  <c r="B351" i="4" s="1"/>
  <c r="B358" i="4" s="1"/>
  <c r="B365" i="4" s="1"/>
  <c r="D119" i="4"/>
  <c r="D126" i="4" s="1"/>
  <c r="D133" i="4" s="1"/>
  <c r="D140" i="4" s="1"/>
  <c r="D141" i="4"/>
  <c r="D148" i="4" s="1"/>
  <c r="D155" i="4" s="1"/>
  <c r="D162" i="4" s="1"/>
  <c r="D169" i="4" s="1"/>
  <c r="D176" i="4" s="1"/>
  <c r="D183" i="4" s="1"/>
  <c r="D190" i="4" s="1"/>
  <c r="D197" i="4" s="1"/>
  <c r="D204" i="4" s="1"/>
  <c r="D211" i="4" s="1"/>
  <c r="D218" i="4" s="1"/>
  <c r="D225" i="4" s="1"/>
  <c r="D232" i="4" s="1"/>
  <c r="D239" i="4" s="1"/>
  <c r="D246" i="4" s="1"/>
  <c r="D253" i="4" s="1"/>
  <c r="D260" i="4" s="1"/>
  <c r="D267" i="4" s="1"/>
  <c r="D274" i="4" s="1"/>
  <c r="D281" i="4" s="1"/>
  <c r="D288" i="4" s="1"/>
  <c r="D295" i="4" s="1"/>
  <c r="D302" i="4" s="1"/>
  <c r="D309" i="4" s="1"/>
  <c r="D316" i="4" s="1"/>
  <c r="D323" i="4" s="1"/>
  <c r="D330" i="4" s="1"/>
  <c r="D337" i="4" s="1"/>
  <c r="D344" i="4" s="1"/>
  <c r="D351" i="4" s="1"/>
  <c r="D358" i="4" s="1"/>
  <c r="D365" i="4" s="1"/>
  <c r="D372" i="4" s="1"/>
  <c r="D379" i="4" s="1"/>
  <c r="D386" i="4" s="1"/>
  <c r="D393" i="4" s="1"/>
  <c r="D400" i="4" s="1"/>
  <c r="D407" i="4" s="1"/>
  <c r="D414" i="4" s="1"/>
  <c r="D421" i="4" s="1"/>
  <c r="D428" i="4" s="1"/>
  <c r="D435" i="4" s="1"/>
  <c r="D442" i="4" s="1"/>
  <c r="D449" i="4" s="1"/>
  <c r="D456" i="4" s="1"/>
  <c r="D463" i="4" s="1"/>
  <c r="D470" i="4" s="1"/>
  <c r="D477" i="4" s="1"/>
  <c r="D484" i="4" s="1"/>
  <c r="D491" i="4" s="1"/>
  <c r="D498" i="4" s="1"/>
  <c r="D505" i="4" s="1"/>
  <c r="D512" i="4" s="1"/>
  <c r="D519" i="4" s="1"/>
  <c r="D526" i="4" s="1"/>
  <c r="D533" i="4" s="1"/>
  <c r="D540" i="4" s="1"/>
  <c r="D547" i="4" s="1"/>
  <c r="D554" i="4" s="1"/>
  <c r="D561" i="4" s="1"/>
  <c r="D568" i="4" s="1"/>
  <c r="D575" i="4" s="1"/>
  <c r="D582" i="4" s="1"/>
  <c r="D589" i="4" s="1"/>
  <c r="D596" i="4" s="1"/>
  <c r="D603" i="4" s="1"/>
  <c r="D610" i="4" s="1"/>
  <c r="D617" i="4" s="1"/>
  <c r="D624" i="4" s="1"/>
  <c r="D631" i="4" s="1"/>
  <c r="D638" i="4" s="1"/>
  <c r="D645" i="4" s="1"/>
  <c r="D652" i="4" s="1"/>
  <c r="D659" i="4" s="1"/>
  <c r="D666" i="4" s="1"/>
  <c r="D673" i="4" s="1"/>
  <c r="D680" i="4" s="1"/>
  <c r="D687" i="4" s="1"/>
  <c r="D694" i="4" s="1"/>
  <c r="D701" i="4" s="1"/>
  <c r="D708" i="4" s="1"/>
  <c r="D715" i="4" s="1"/>
  <c r="D722" i="4" s="1"/>
  <c r="D729" i="4" s="1"/>
  <c r="D736" i="4" s="1"/>
  <c r="D743" i="4" s="1"/>
  <c r="D750" i="4" s="1"/>
  <c r="D757" i="4" s="1"/>
  <c r="D764" i="4" s="1"/>
  <c r="D771" i="4" s="1"/>
  <c r="D778" i="4" s="1"/>
  <c r="D785" i="4" s="1"/>
  <c r="D792" i="4" s="1"/>
  <c r="D799" i="4" s="1"/>
  <c r="D806" i="4" s="1"/>
  <c r="D813" i="4" s="1"/>
  <c r="D820" i="4" s="1"/>
  <c r="D827" i="4" s="1"/>
  <c r="D834" i="4" s="1"/>
  <c r="D841" i="4" s="1"/>
  <c r="D848" i="4" s="1"/>
  <c r="D855" i="4" s="1"/>
  <c r="D862" i="4" s="1"/>
  <c r="D869" i="4" s="1"/>
  <c r="D876" i="4" s="1"/>
  <c r="D883" i="4" s="1"/>
  <c r="D890" i="4" s="1"/>
  <c r="D897" i="4" s="1"/>
  <c r="D904" i="4" s="1"/>
  <c r="D911" i="4" s="1"/>
  <c r="D918" i="4" s="1"/>
  <c r="D925" i="4" s="1"/>
  <c r="D932" i="4" s="1"/>
  <c r="D939" i="4" s="1"/>
  <c r="D946" i="4" s="1"/>
  <c r="D953" i="4" s="1"/>
  <c r="D960" i="4" s="1"/>
  <c r="D967" i="4" s="1"/>
  <c r="D974" i="4" s="1"/>
  <c r="D981" i="4" s="1"/>
  <c r="D988" i="4" s="1"/>
  <c r="D995" i="4" s="1"/>
  <c r="D1002" i="4" s="1"/>
  <c r="D1009" i="4" s="1"/>
  <c r="D1016" i="4" s="1"/>
  <c r="D1023" i="4" s="1"/>
  <c r="D1030" i="4" s="1"/>
  <c r="D1037" i="4" s="1"/>
  <c r="D1044" i="4" s="1"/>
  <c r="D1051" i="4" s="1"/>
  <c r="D1058" i="4" s="1"/>
  <c r="D1065" i="4" s="1"/>
  <c r="D1072" i="4" s="1"/>
  <c r="D1079" i="4" s="1"/>
  <c r="D1086" i="4" s="1"/>
  <c r="D1093" i="4" s="1"/>
  <c r="D1100" i="4" s="1"/>
  <c r="D1107" i="4" s="1"/>
  <c r="D1114" i="4" s="1"/>
  <c r="D147" i="4"/>
  <c r="D154" i="4" s="1"/>
  <c r="D161" i="4" s="1"/>
  <c r="D168" i="4" s="1"/>
  <c r="D175" i="4" s="1"/>
  <c r="D182" i="4" s="1"/>
  <c r="D189" i="4" s="1"/>
  <c r="D196" i="4" s="1"/>
  <c r="D203" i="4" s="1"/>
  <c r="D210" i="4" s="1"/>
  <c r="D217" i="4" s="1"/>
  <c r="D224" i="4" s="1"/>
  <c r="D231" i="4" s="1"/>
  <c r="D238" i="4" s="1"/>
  <c r="D245" i="4" s="1"/>
  <c r="D252" i="4" s="1"/>
  <c r="D259" i="4" s="1"/>
  <c r="D266" i="4" s="1"/>
  <c r="D273" i="4" s="1"/>
  <c r="D280" i="4" s="1"/>
  <c r="D287" i="4" s="1"/>
  <c r="D294" i="4" s="1"/>
  <c r="D301" i="4" s="1"/>
  <c r="D308" i="4" s="1"/>
  <c r="D315" i="4" s="1"/>
  <c r="D322" i="4" s="1"/>
  <c r="D329" i="4" s="1"/>
  <c r="D336" i="4" s="1"/>
  <c r="D343" i="4" s="1"/>
  <c r="D350" i="4" s="1"/>
  <c r="D357" i="4" s="1"/>
  <c r="D364" i="4" s="1"/>
  <c r="D371" i="4" s="1"/>
  <c r="D378" i="4" s="1"/>
  <c r="D385" i="4" s="1"/>
  <c r="D392" i="4" s="1"/>
  <c r="D399" i="4" s="1"/>
  <c r="D406" i="4" s="1"/>
  <c r="D413" i="4" s="1"/>
  <c r="D420" i="4" s="1"/>
  <c r="D427" i="4" s="1"/>
  <c r="D434" i="4" s="1"/>
  <c r="D441" i="4" s="1"/>
  <c r="D448" i="4" s="1"/>
  <c r="D455" i="4" s="1"/>
  <c r="D462" i="4" s="1"/>
  <c r="D469" i="4" s="1"/>
  <c r="D476" i="4" s="1"/>
  <c r="D483" i="4" s="1"/>
  <c r="D490" i="4" s="1"/>
  <c r="D497" i="4" s="1"/>
  <c r="D504" i="4" s="1"/>
  <c r="D511" i="4" s="1"/>
  <c r="D518" i="4" s="1"/>
  <c r="D525" i="4" s="1"/>
  <c r="D532" i="4" s="1"/>
  <c r="D539" i="4" s="1"/>
  <c r="D546" i="4" s="1"/>
  <c r="D553" i="4" s="1"/>
  <c r="D560" i="4" s="1"/>
  <c r="D567" i="4" s="1"/>
  <c r="D574" i="4" s="1"/>
  <c r="D581" i="4" s="1"/>
  <c r="D588" i="4" s="1"/>
  <c r="D595" i="4" s="1"/>
  <c r="D602" i="4" s="1"/>
  <c r="D609" i="4" s="1"/>
  <c r="D616" i="4" s="1"/>
  <c r="D623" i="4" s="1"/>
  <c r="D630" i="4" s="1"/>
  <c r="D637" i="4" s="1"/>
  <c r="D644" i="4" s="1"/>
  <c r="D651" i="4" s="1"/>
  <c r="D658" i="4" s="1"/>
  <c r="D665" i="4" s="1"/>
  <c r="D672" i="4" s="1"/>
  <c r="D679" i="4" s="1"/>
  <c r="D686" i="4" s="1"/>
  <c r="D693" i="4" s="1"/>
  <c r="D700" i="4" s="1"/>
  <c r="D707" i="4" s="1"/>
  <c r="D714" i="4" s="1"/>
  <c r="D721" i="4" s="1"/>
  <c r="D728" i="4" s="1"/>
  <c r="D735" i="4" s="1"/>
  <c r="D742" i="4" s="1"/>
  <c r="D749" i="4" s="1"/>
  <c r="D756" i="4" s="1"/>
  <c r="D763" i="4" s="1"/>
  <c r="D770" i="4" s="1"/>
  <c r="D777" i="4" s="1"/>
  <c r="D784" i="4" s="1"/>
  <c r="D791" i="4" s="1"/>
  <c r="D798" i="4" s="1"/>
  <c r="D805" i="4" s="1"/>
  <c r="D812" i="4" s="1"/>
  <c r="D819" i="4" s="1"/>
  <c r="D826" i="4" s="1"/>
  <c r="D833" i="4" s="1"/>
  <c r="D840" i="4" s="1"/>
  <c r="D847" i="4" s="1"/>
  <c r="D854" i="4" s="1"/>
  <c r="D861" i="4" s="1"/>
  <c r="D868" i="4" s="1"/>
  <c r="D875" i="4" s="1"/>
  <c r="D882" i="4" s="1"/>
  <c r="D889" i="4" s="1"/>
  <c r="D896" i="4" s="1"/>
  <c r="D903" i="4" s="1"/>
  <c r="D910" i="4" s="1"/>
  <c r="D917" i="4" s="1"/>
  <c r="D924" i="4" s="1"/>
  <c r="D931" i="4" s="1"/>
  <c r="D938" i="4" s="1"/>
  <c r="D945" i="4" s="1"/>
  <c r="D952" i="4" s="1"/>
  <c r="D959" i="4" s="1"/>
  <c r="D966" i="4" s="1"/>
  <c r="D973" i="4" s="1"/>
  <c r="D980" i="4" s="1"/>
  <c r="D987" i="4" s="1"/>
  <c r="D994" i="4" s="1"/>
  <c r="D1001" i="4" s="1"/>
  <c r="D1008" i="4" s="1"/>
  <c r="D1015" i="4" s="1"/>
  <c r="D1022" i="4" s="1"/>
  <c r="D1029" i="4" s="1"/>
  <c r="D1036" i="4" s="1"/>
  <c r="D1043" i="4" s="1"/>
  <c r="D1050" i="4" s="1"/>
  <c r="D1057" i="4" s="1"/>
  <c r="D1064" i="4" s="1"/>
  <c r="D1071" i="4" s="1"/>
  <c r="D1078" i="4" s="1"/>
  <c r="D1085" i="4" s="1"/>
  <c r="D1092" i="4" s="1"/>
  <c r="D1099" i="4" s="1"/>
  <c r="D1106" i="4" s="1"/>
  <c r="D1113" i="4" s="1"/>
  <c r="I186" i="4"/>
  <c r="I193" i="4" s="1"/>
  <c r="I200" i="4" s="1"/>
  <c r="I207" i="4" s="1"/>
  <c r="I214" i="4" s="1"/>
  <c r="I221" i="4" s="1"/>
  <c r="I228" i="4" s="1"/>
  <c r="I235" i="4" s="1"/>
  <c r="I242" i="4" s="1"/>
  <c r="I249" i="4" s="1"/>
  <c r="I256" i="4" s="1"/>
  <c r="I263" i="4" s="1"/>
  <c r="I270" i="4" s="1"/>
  <c r="I277" i="4" s="1"/>
  <c r="I284" i="4" s="1"/>
  <c r="I291" i="4" s="1"/>
  <c r="I298" i="4" s="1"/>
  <c r="I305" i="4" s="1"/>
  <c r="I312" i="4" s="1"/>
  <c r="I319" i="4" s="1"/>
  <c r="I326" i="4" s="1"/>
  <c r="I333" i="4" s="1"/>
  <c r="I340" i="4" s="1"/>
  <c r="I347" i="4" s="1"/>
  <c r="I354" i="4" s="1"/>
  <c r="I361" i="4" s="1"/>
  <c r="B373" i="4"/>
  <c r="I373" i="4"/>
  <c r="I380" i="4" s="1"/>
  <c r="B374" i="4"/>
  <c r="B381" i="4" s="1"/>
  <c r="B388" i="4" s="1"/>
  <c r="B395" i="4" s="1"/>
  <c r="B402" i="4" s="1"/>
  <c r="B409" i="4" s="1"/>
  <c r="B416" i="4" s="1"/>
  <c r="B423" i="4" s="1"/>
  <c r="B430" i="4" s="1"/>
  <c r="B437" i="4" s="1"/>
  <c r="B444" i="4" s="1"/>
  <c r="B451" i="4" s="1"/>
  <c r="B458" i="4" s="1"/>
  <c r="B465" i="4" s="1"/>
  <c r="B472" i="4" s="1"/>
  <c r="B479" i="4" s="1"/>
  <c r="B486" i="4" s="1"/>
  <c r="B493" i="4" s="1"/>
  <c r="B500" i="4" s="1"/>
  <c r="B507" i="4" s="1"/>
  <c r="B514" i="4" s="1"/>
  <c r="B521" i="4" s="1"/>
  <c r="B528" i="4" s="1"/>
  <c r="B535" i="4" s="1"/>
  <c r="B542" i="4" s="1"/>
  <c r="B549" i="4" s="1"/>
  <c r="B556" i="4" s="1"/>
  <c r="B563" i="4" s="1"/>
  <c r="B570" i="4" s="1"/>
  <c r="B577" i="4" s="1"/>
  <c r="B584" i="4" s="1"/>
  <c r="B591" i="4" s="1"/>
  <c r="B598" i="4" s="1"/>
  <c r="B605" i="4" s="1"/>
  <c r="B612" i="4" s="1"/>
  <c r="B619" i="4" s="1"/>
  <c r="B626" i="4" s="1"/>
  <c r="B633" i="4" s="1"/>
  <c r="B640" i="4" s="1"/>
  <c r="B647" i="4" s="1"/>
  <c r="B654" i="4" s="1"/>
  <c r="B661" i="4" s="1"/>
  <c r="B668" i="4" s="1"/>
  <c r="B675" i="4" s="1"/>
  <c r="B682" i="4" s="1"/>
  <c r="B689" i="4" s="1"/>
  <c r="B696" i="4" s="1"/>
  <c r="B703" i="4" s="1"/>
  <c r="B710" i="4" s="1"/>
  <c r="B717" i="4" s="1"/>
  <c r="B724" i="4" s="1"/>
  <c r="I374" i="4"/>
  <c r="I381" i="4" s="1"/>
  <c r="I388" i="4" s="1"/>
  <c r="I395" i="4" s="1"/>
  <c r="I402" i="4" s="1"/>
  <c r="I409" i="4" s="1"/>
  <c r="I416" i="4" s="1"/>
  <c r="I423" i="4" s="1"/>
  <c r="I430" i="4" s="1"/>
  <c r="I437" i="4" s="1"/>
  <c r="I444" i="4" s="1"/>
  <c r="I451" i="4" s="1"/>
  <c r="I458" i="4" s="1"/>
  <c r="I465" i="4" s="1"/>
  <c r="I472" i="4" s="1"/>
  <c r="I479" i="4" s="1"/>
  <c r="I486" i="4" s="1"/>
  <c r="I493" i="4" s="1"/>
  <c r="I500" i="4" s="1"/>
  <c r="I507" i="4" s="1"/>
  <c r="I514" i="4" s="1"/>
  <c r="I521" i="4" s="1"/>
  <c r="I528" i="4" s="1"/>
  <c r="I535" i="4" s="1"/>
  <c r="I542" i="4" s="1"/>
  <c r="I549" i="4" s="1"/>
  <c r="I556" i="4" s="1"/>
  <c r="I563" i="4" s="1"/>
  <c r="I570" i="4" s="1"/>
  <c r="I577" i="4" s="1"/>
  <c r="I584" i="4" s="1"/>
  <c r="I591" i="4" s="1"/>
  <c r="I598" i="4" s="1"/>
  <c r="I605" i="4" s="1"/>
  <c r="I612" i="4" s="1"/>
  <c r="I619" i="4" s="1"/>
  <c r="I626" i="4" s="1"/>
  <c r="I633" i="4" s="1"/>
  <c r="I640" i="4" s="1"/>
  <c r="I647" i="4" s="1"/>
  <c r="I654" i="4" s="1"/>
  <c r="I661" i="4" s="1"/>
  <c r="I668" i="4" s="1"/>
  <c r="I675" i="4" s="1"/>
  <c r="I682" i="4" s="1"/>
  <c r="I689" i="4" s="1"/>
  <c r="I696" i="4" s="1"/>
  <c r="I703" i="4" s="1"/>
  <c r="I710" i="4" s="1"/>
  <c r="I717" i="4" s="1"/>
  <c r="I724" i="4" s="1"/>
  <c r="B375" i="4"/>
  <c r="I375" i="4"/>
  <c r="I382" i="4" s="1"/>
  <c r="I389" i="4" s="1"/>
  <c r="I396" i="4" s="1"/>
  <c r="I403" i="4" s="1"/>
  <c r="I410" i="4" s="1"/>
  <c r="I417" i="4" s="1"/>
  <c r="I424" i="4" s="1"/>
  <c r="I431" i="4" s="1"/>
  <c r="I438" i="4" s="1"/>
  <c r="I445" i="4" s="1"/>
  <c r="I452" i="4" s="1"/>
  <c r="I459" i="4" s="1"/>
  <c r="I466" i="4" s="1"/>
  <c r="I473" i="4" s="1"/>
  <c r="I480" i="4" s="1"/>
  <c r="I487" i="4" s="1"/>
  <c r="I494" i="4" s="1"/>
  <c r="I501" i="4" s="1"/>
  <c r="I508" i="4" s="1"/>
  <c r="I515" i="4" s="1"/>
  <c r="I522" i="4" s="1"/>
  <c r="I529" i="4" s="1"/>
  <c r="I536" i="4" s="1"/>
  <c r="I543" i="4" s="1"/>
  <c r="I550" i="4" s="1"/>
  <c r="I557" i="4" s="1"/>
  <c r="I564" i="4" s="1"/>
  <c r="I571" i="4" s="1"/>
  <c r="I578" i="4" s="1"/>
  <c r="I585" i="4" s="1"/>
  <c r="I592" i="4" s="1"/>
  <c r="I599" i="4" s="1"/>
  <c r="I606" i="4" s="1"/>
  <c r="I613" i="4" s="1"/>
  <c r="I620" i="4" s="1"/>
  <c r="I627" i="4" s="1"/>
  <c r="I634" i="4" s="1"/>
  <c r="I641" i="4" s="1"/>
  <c r="I648" i="4" s="1"/>
  <c r="I655" i="4" s="1"/>
  <c r="I662" i="4" s="1"/>
  <c r="I669" i="4" s="1"/>
  <c r="I676" i="4" s="1"/>
  <c r="I683" i="4" s="1"/>
  <c r="I690" i="4" s="1"/>
  <c r="I697" i="4" s="1"/>
  <c r="I704" i="4" s="1"/>
  <c r="I711" i="4" s="1"/>
  <c r="I718" i="4" s="1"/>
  <c r="I725" i="4" s="1"/>
  <c r="B376" i="4"/>
  <c r="B383" i="4" s="1"/>
  <c r="I376" i="4"/>
  <c r="B377" i="4"/>
  <c r="I377" i="4"/>
  <c r="I384" i="4" s="1"/>
  <c r="I391" i="4" s="1"/>
  <c r="I398" i="4" s="1"/>
  <c r="I405" i="4" s="1"/>
  <c r="I412" i="4" s="1"/>
  <c r="I419" i="4" s="1"/>
  <c r="I426" i="4" s="1"/>
  <c r="I433" i="4" s="1"/>
  <c r="I440" i="4" s="1"/>
  <c r="I447" i="4" s="1"/>
  <c r="I454" i="4" s="1"/>
  <c r="I461" i="4" s="1"/>
  <c r="I468" i="4" s="1"/>
  <c r="I475" i="4" s="1"/>
  <c r="I482" i="4" s="1"/>
  <c r="I489" i="4" s="1"/>
  <c r="I496" i="4" s="1"/>
  <c r="I503" i="4" s="1"/>
  <c r="I510" i="4" s="1"/>
  <c r="I517" i="4" s="1"/>
  <c r="I524" i="4" s="1"/>
  <c r="I531" i="4" s="1"/>
  <c r="I538" i="4" s="1"/>
  <c r="I545" i="4" s="1"/>
  <c r="I552" i="4" s="1"/>
  <c r="I559" i="4" s="1"/>
  <c r="I566" i="4" s="1"/>
  <c r="I573" i="4" s="1"/>
  <c r="I580" i="4" s="1"/>
  <c r="I587" i="4" s="1"/>
  <c r="I594" i="4" s="1"/>
  <c r="I601" i="4" s="1"/>
  <c r="I608" i="4" s="1"/>
  <c r="I615" i="4" s="1"/>
  <c r="I622" i="4" s="1"/>
  <c r="I629" i="4" s="1"/>
  <c r="I636" i="4" s="1"/>
  <c r="I643" i="4" s="1"/>
  <c r="I650" i="4" s="1"/>
  <c r="I657" i="4" s="1"/>
  <c r="I664" i="4" s="1"/>
  <c r="I671" i="4" s="1"/>
  <c r="I678" i="4" s="1"/>
  <c r="I685" i="4" s="1"/>
  <c r="I692" i="4" s="1"/>
  <c r="I699" i="4" s="1"/>
  <c r="I706" i="4" s="1"/>
  <c r="I713" i="4" s="1"/>
  <c r="I720" i="4" s="1"/>
  <c r="I727" i="4" s="1"/>
  <c r="B378" i="4"/>
  <c r="B385" i="4" s="1"/>
  <c r="B392" i="4" s="1"/>
  <c r="B399" i="4" s="1"/>
  <c r="B406" i="4" s="1"/>
  <c r="B413" i="4" s="1"/>
  <c r="B420" i="4" s="1"/>
  <c r="B427" i="4" s="1"/>
  <c r="B434" i="4" s="1"/>
  <c r="B441" i="4" s="1"/>
  <c r="B448" i="4" s="1"/>
  <c r="B455" i="4" s="1"/>
  <c r="B462" i="4" s="1"/>
  <c r="B469" i="4" s="1"/>
  <c r="B476" i="4" s="1"/>
  <c r="B483" i="4" s="1"/>
  <c r="B490" i="4" s="1"/>
  <c r="B497" i="4" s="1"/>
  <c r="B504" i="4" s="1"/>
  <c r="B511" i="4" s="1"/>
  <c r="B518" i="4" s="1"/>
  <c r="B525" i="4" s="1"/>
  <c r="B532" i="4" s="1"/>
  <c r="B539" i="4" s="1"/>
  <c r="B546" i="4" s="1"/>
  <c r="B553" i="4" s="1"/>
  <c r="B560" i="4" s="1"/>
  <c r="B567" i="4" s="1"/>
  <c r="B574" i="4" s="1"/>
  <c r="B581" i="4" s="1"/>
  <c r="B588" i="4" s="1"/>
  <c r="B595" i="4" s="1"/>
  <c r="B602" i="4" s="1"/>
  <c r="B609" i="4" s="1"/>
  <c r="B616" i="4" s="1"/>
  <c r="B623" i="4" s="1"/>
  <c r="B630" i="4" s="1"/>
  <c r="B637" i="4" s="1"/>
  <c r="B644" i="4" s="1"/>
  <c r="B651" i="4" s="1"/>
  <c r="B658" i="4" s="1"/>
  <c r="B665" i="4" s="1"/>
  <c r="B672" i="4" s="1"/>
  <c r="B679" i="4" s="1"/>
  <c r="B686" i="4" s="1"/>
  <c r="B693" i="4" s="1"/>
  <c r="B700" i="4" s="1"/>
  <c r="B707" i="4" s="1"/>
  <c r="B714" i="4" s="1"/>
  <c r="B721" i="4" s="1"/>
  <c r="B728" i="4" s="1"/>
  <c r="I378" i="4"/>
  <c r="I385" i="4" s="1"/>
  <c r="I392" i="4" s="1"/>
  <c r="I399" i="4" s="1"/>
  <c r="I406" i="4" s="1"/>
  <c r="I413" i="4" s="1"/>
  <c r="I420" i="4" s="1"/>
  <c r="I427" i="4" s="1"/>
  <c r="I434" i="4" s="1"/>
  <c r="I441" i="4" s="1"/>
  <c r="I448" i="4" s="1"/>
  <c r="I455" i="4" s="1"/>
  <c r="I462" i="4" s="1"/>
  <c r="I469" i="4" s="1"/>
  <c r="I476" i="4" s="1"/>
  <c r="I483" i="4" s="1"/>
  <c r="I490" i="4" s="1"/>
  <c r="I497" i="4" s="1"/>
  <c r="I504" i="4" s="1"/>
  <c r="I511" i="4" s="1"/>
  <c r="I518" i="4" s="1"/>
  <c r="I525" i="4" s="1"/>
  <c r="I532" i="4" s="1"/>
  <c r="I539" i="4" s="1"/>
  <c r="I546" i="4" s="1"/>
  <c r="I553" i="4" s="1"/>
  <c r="I560" i="4" s="1"/>
  <c r="I567" i="4" s="1"/>
  <c r="I574" i="4" s="1"/>
  <c r="I581" i="4" s="1"/>
  <c r="I588" i="4" s="1"/>
  <c r="I595" i="4" s="1"/>
  <c r="I602" i="4" s="1"/>
  <c r="I609" i="4" s="1"/>
  <c r="I616" i="4" s="1"/>
  <c r="I623" i="4" s="1"/>
  <c r="I630" i="4" s="1"/>
  <c r="I637" i="4" s="1"/>
  <c r="I644" i="4" s="1"/>
  <c r="I651" i="4" s="1"/>
  <c r="I658" i="4" s="1"/>
  <c r="I665" i="4" s="1"/>
  <c r="I672" i="4" s="1"/>
  <c r="I679" i="4" s="1"/>
  <c r="I686" i="4" s="1"/>
  <c r="I693" i="4" s="1"/>
  <c r="I700" i="4" s="1"/>
  <c r="I707" i="4" s="1"/>
  <c r="I714" i="4" s="1"/>
  <c r="I721" i="4" s="1"/>
  <c r="I728" i="4" s="1"/>
  <c r="B379" i="4"/>
  <c r="I379" i="4"/>
  <c r="I386" i="4" s="1"/>
  <c r="I393" i="4" s="1"/>
  <c r="I400" i="4" s="1"/>
  <c r="I407" i="4" s="1"/>
  <c r="I414" i="4" s="1"/>
  <c r="I421" i="4" s="1"/>
  <c r="I428" i="4" s="1"/>
  <c r="I435" i="4" s="1"/>
  <c r="I442" i="4" s="1"/>
  <c r="I449" i="4" s="1"/>
  <c r="I456" i="4" s="1"/>
  <c r="I463" i="4" s="1"/>
  <c r="I470" i="4" s="1"/>
  <c r="I477" i="4" s="1"/>
  <c r="I484" i="4" s="1"/>
  <c r="I491" i="4" s="1"/>
  <c r="I498" i="4" s="1"/>
  <c r="I505" i="4" s="1"/>
  <c r="I512" i="4" s="1"/>
  <c r="I519" i="4" s="1"/>
  <c r="I526" i="4" s="1"/>
  <c r="I533" i="4" s="1"/>
  <c r="I540" i="4" s="1"/>
  <c r="I547" i="4" s="1"/>
  <c r="I554" i="4" s="1"/>
  <c r="I561" i="4" s="1"/>
  <c r="I568" i="4" s="1"/>
  <c r="I575" i="4" s="1"/>
  <c r="I582" i="4" s="1"/>
  <c r="I589" i="4" s="1"/>
  <c r="I596" i="4" s="1"/>
  <c r="I603" i="4" s="1"/>
  <c r="I610" i="4" s="1"/>
  <c r="I617" i="4" s="1"/>
  <c r="I624" i="4" s="1"/>
  <c r="I631" i="4" s="1"/>
  <c r="I638" i="4" s="1"/>
  <c r="I645" i="4" s="1"/>
  <c r="I652" i="4" s="1"/>
  <c r="I659" i="4" s="1"/>
  <c r="I666" i="4" s="1"/>
  <c r="I673" i="4" s="1"/>
  <c r="I680" i="4" s="1"/>
  <c r="I687" i="4" s="1"/>
  <c r="I694" i="4" s="1"/>
  <c r="I701" i="4" s="1"/>
  <c r="I708" i="4" s="1"/>
  <c r="I715" i="4" s="1"/>
  <c r="I722" i="4" s="1"/>
  <c r="I729" i="4" s="1"/>
  <c r="B380" i="4"/>
  <c r="B387" i="4" s="1"/>
  <c r="B394" i="4" s="1"/>
  <c r="B401" i="4" s="1"/>
  <c r="B408" i="4" s="1"/>
  <c r="B415" i="4" s="1"/>
  <c r="B422" i="4" s="1"/>
  <c r="B429" i="4" s="1"/>
  <c r="B436" i="4" s="1"/>
  <c r="B443" i="4" s="1"/>
  <c r="B450" i="4" s="1"/>
  <c r="B457" i="4" s="1"/>
  <c r="B464" i="4" s="1"/>
  <c r="B471" i="4" s="1"/>
  <c r="B478" i="4" s="1"/>
  <c r="B485" i="4" s="1"/>
  <c r="B492" i="4" s="1"/>
  <c r="B499" i="4" s="1"/>
  <c r="B506" i="4" s="1"/>
  <c r="B513" i="4" s="1"/>
  <c r="B520" i="4" s="1"/>
  <c r="B527" i="4" s="1"/>
  <c r="B534" i="4" s="1"/>
  <c r="B541" i="4" s="1"/>
  <c r="B548" i="4" s="1"/>
  <c r="B555" i="4" s="1"/>
  <c r="B562" i="4" s="1"/>
  <c r="B569" i="4" s="1"/>
  <c r="B576" i="4" s="1"/>
  <c r="B583" i="4" s="1"/>
  <c r="B590" i="4" s="1"/>
  <c r="B597" i="4" s="1"/>
  <c r="B604" i="4" s="1"/>
  <c r="B611" i="4" s="1"/>
  <c r="B618" i="4" s="1"/>
  <c r="B625" i="4" s="1"/>
  <c r="B632" i="4" s="1"/>
  <c r="B639" i="4" s="1"/>
  <c r="B646" i="4" s="1"/>
  <c r="B653" i="4" s="1"/>
  <c r="B660" i="4" s="1"/>
  <c r="B667" i="4" s="1"/>
  <c r="B674" i="4" s="1"/>
  <c r="B681" i="4" s="1"/>
  <c r="B688" i="4" s="1"/>
  <c r="B695" i="4" s="1"/>
  <c r="B702" i="4" s="1"/>
  <c r="B709" i="4" s="1"/>
  <c r="B716" i="4" s="1"/>
  <c r="B723" i="4" s="1"/>
  <c r="B382" i="4"/>
  <c r="B389" i="4" s="1"/>
  <c r="B396" i="4" s="1"/>
  <c r="B403" i="4" s="1"/>
  <c r="B410" i="4" s="1"/>
  <c r="B417" i="4" s="1"/>
  <c r="B424" i="4" s="1"/>
  <c r="B431" i="4" s="1"/>
  <c r="B438" i="4" s="1"/>
  <c r="B445" i="4" s="1"/>
  <c r="B452" i="4" s="1"/>
  <c r="B459" i="4" s="1"/>
  <c r="B466" i="4" s="1"/>
  <c r="B473" i="4" s="1"/>
  <c r="B480" i="4" s="1"/>
  <c r="B487" i="4" s="1"/>
  <c r="B494" i="4" s="1"/>
  <c r="B501" i="4" s="1"/>
  <c r="B508" i="4" s="1"/>
  <c r="B515" i="4" s="1"/>
  <c r="B522" i="4" s="1"/>
  <c r="B529" i="4" s="1"/>
  <c r="B536" i="4" s="1"/>
  <c r="B543" i="4" s="1"/>
  <c r="B550" i="4" s="1"/>
  <c r="B557" i="4" s="1"/>
  <c r="B564" i="4" s="1"/>
  <c r="B571" i="4" s="1"/>
  <c r="B578" i="4" s="1"/>
  <c r="B585" i="4" s="1"/>
  <c r="B592" i="4" s="1"/>
  <c r="B599" i="4" s="1"/>
  <c r="B606" i="4" s="1"/>
  <c r="B613" i="4" s="1"/>
  <c r="B620" i="4" s="1"/>
  <c r="B627" i="4" s="1"/>
  <c r="B634" i="4" s="1"/>
  <c r="B641" i="4" s="1"/>
  <c r="B648" i="4" s="1"/>
  <c r="B655" i="4" s="1"/>
  <c r="B662" i="4" s="1"/>
  <c r="B669" i="4" s="1"/>
  <c r="B676" i="4" s="1"/>
  <c r="B683" i="4" s="1"/>
  <c r="B690" i="4" s="1"/>
  <c r="B697" i="4" s="1"/>
  <c r="B704" i="4" s="1"/>
  <c r="B711" i="4" s="1"/>
  <c r="B718" i="4" s="1"/>
  <c r="B725" i="4" s="1"/>
  <c r="I383" i="4"/>
  <c r="I390" i="4" s="1"/>
  <c r="I397" i="4" s="1"/>
  <c r="I404" i="4" s="1"/>
  <c r="I411" i="4" s="1"/>
  <c r="I418" i="4" s="1"/>
  <c r="I425" i="4" s="1"/>
  <c r="I432" i="4" s="1"/>
  <c r="I439" i="4" s="1"/>
  <c r="I446" i="4" s="1"/>
  <c r="I453" i="4" s="1"/>
  <c r="I460" i="4" s="1"/>
  <c r="I467" i="4" s="1"/>
  <c r="I474" i="4" s="1"/>
  <c r="I481" i="4" s="1"/>
  <c r="I488" i="4" s="1"/>
  <c r="I495" i="4" s="1"/>
  <c r="I502" i="4" s="1"/>
  <c r="I509" i="4" s="1"/>
  <c r="I516" i="4" s="1"/>
  <c r="I523" i="4" s="1"/>
  <c r="I530" i="4" s="1"/>
  <c r="I537" i="4" s="1"/>
  <c r="I544" i="4" s="1"/>
  <c r="I551" i="4" s="1"/>
  <c r="I558" i="4" s="1"/>
  <c r="I565" i="4" s="1"/>
  <c r="I572" i="4" s="1"/>
  <c r="I579" i="4" s="1"/>
  <c r="I586" i="4" s="1"/>
  <c r="I593" i="4" s="1"/>
  <c r="I600" i="4" s="1"/>
  <c r="I607" i="4" s="1"/>
  <c r="I614" i="4" s="1"/>
  <c r="I621" i="4" s="1"/>
  <c r="I628" i="4" s="1"/>
  <c r="I635" i="4" s="1"/>
  <c r="I642" i="4" s="1"/>
  <c r="I649" i="4" s="1"/>
  <c r="I656" i="4" s="1"/>
  <c r="I663" i="4" s="1"/>
  <c r="I670" i="4" s="1"/>
  <c r="I677" i="4" s="1"/>
  <c r="I684" i="4" s="1"/>
  <c r="I691" i="4" s="1"/>
  <c r="I698" i="4" s="1"/>
  <c r="I705" i="4" s="1"/>
  <c r="I712" i="4" s="1"/>
  <c r="I719" i="4" s="1"/>
  <c r="I726" i="4" s="1"/>
  <c r="B384" i="4"/>
  <c r="B391" i="4" s="1"/>
  <c r="B398" i="4" s="1"/>
  <c r="B405" i="4" s="1"/>
  <c r="B412" i="4" s="1"/>
  <c r="B419" i="4" s="1"/>
  <c r="B426" i="4" s="1"/>
  <c r="B433" i="4" s="1"/>
  <c r="B440" i="4" s="1"/>
  <c r="B447" i="4" s="1"/>
  <c r="B454" i="4" s="1"/>
  <c r="B461" i="4" s="1"/>
  <c r="B468" i="4" s="1"/>
  <c r="B475" i="4" s="1"/>
  <c r="B482" i="4" s="1"/>
  <c r="B489" i="4" s="1"/>
  <c r="B496" i="4" s="1"/>
  <c r="B503" i="4" s="1"/>
  <c r="B510" i="4" s="1"/>
  <c r="B517" i="4" s="1"/>
  <c r="B524" i="4" s="1"/>
  <c r="B531" i="4" s="1"/>
  <c r="B538" i="4" s="1"/>
  <c r="B545" i="4" s="1"/>
  <c r="B552" i="4" s="1"/>
  <c r="B559" i="4" s="1"/>
  <c r="B566" i="4" s="1"/>
  <c r="B573" i="4" s="1"/>
  <c r="B580" i="4" s="1"/>
  <c r="B587" i="4" s="1"/>
  <c r="B594" i="4" s="1"/>
  <c r="B601" i="4" s="1"/>
  <c r="B608" i="4" s="1"/>
  <c r="B615" i="4" s="1"/>
  <c r="B622" i="4" s="1"/>
  <c r="B629" i="4" s="1"/>
  <c r="B636" i="4" s="1"/>
  <c r="B643" i="4" s="1"/>
  <c r="B650" i="4" s="1"/>
  <c r="B657" i="4" s="1"/>
  <c r="B664" i="4" s="1"/>
  <c r="B671" i="4" s="1"/>
  <c r="B678" i="4" s="1"/>
  <c r="B685" i="4" s="1"/>
  <c r="B692" i="4" s="1"/>
  <c r="B699" i="4" s="1"/>
  <c r="B706" i="4" s="1"/>
  <c r="B713" i="4" s="1"/>
  <c r="B720" i="4" s="1"/>
  <c r="B727" i="4" s="1"/>
  <c r="B386" i="4"/>
  <c r="I387" i="4"/>
  <c r="I394" i="4" s="1"/>
  <c r="I401" i="4" s="1"/>
  <c r="I408" i="4" s="1"/>
  <c r="I415" i="4" s="1"/>
  <c r="I422" i="4" s="1"/>
  <c r="I429" i="4" s="1"/>
  <c r="I436" i="4" s="1"/>
  <c r="I443" i="4" s="1"/>
  <c r="I450" i="4" s="1"/>
  <c r="I457" i="4" s="1"/>
  <c r="I464" i="4" s="1"/>
  <c r="I471" i="4" s="1"/>
  <c r="I478" i="4" s="1"/>
  <c r="I485" i="4" s="1"/>
  <c r="I492" i="4" s="1"/>
  <c r="I499" i="4" s="1"/>
  <c r="I506" i="4" s="1"/>
  <c r="I513" i="4" s="1"/>
  <c r="I520" i="4" s="1"/>
  <c r="I527" i="4" s="1"/>
  <c r="I534" i="4" s="1"/>
  <c r="I541" i="4" s="1"/>
  <c r="I548" i="4" s="1"/>
  <c r="I555" i="4" s="1"/>
  <c r="I562" i="4" s="1"/>
  <c r="I569" i="4" s="1"/>
  <c r="I576" i="4" s="1"/>
  <c r="I583" i="4" s="1"/>
  <c r="I590" i="4" s="1"/>
  <c r="I597" i="4" s="1"/>
  <c r="I604" i="4" s="1"/>
  <c r="I611" i="4" s="1"/>
  <c r="I618" i="4" s="1"/>
  <c r="I625" i="4" s="1"/>
  <c r="I632" i="4" s="1"/>
  <c r="I639" i="4" s="1"/>
  <c r="I646" i="4" s="1"/>
  <c r="I653" i="4" s="1"/>
  <c r="I660" i="4" s="1"/>
  <c r="I667" i="4" s="1"/>
  <c r="I674" i="4" s="1"/>
  <c r="I681" i="4" s="1"/>
  <c r="I688" i="4" s="1"/>
  <c r="I695" i="4" s="1"/>
  <c r="I702" i="4" s="1"/>
  <c r="I709" i="4" s="1"/>
  <c r="I716" i="4" s="1"/>
  <c r="I723" i="4" s="1"/>
  <c r="B390" i="4"/>
  <c r="B393" i="4"/>
  <c r="B400" i="4" s="1"/>
  <c r="B407" i="4" s="1"/>
  <c r="B414" i="4" s="1"/>
  <c r="B421" i="4" s="1"/>
  <c r="B428" i="4" s="1"/>
  <c r="B435" i="4" s="1"/>
  <c r="B442" i="4" s="1"/>
  <c r="B449" i="4" s="1"/>
  <c r="B456" i="4" s="1"/>
  <c r="B463" i="4" s="1"/>
  <c r="B470" i="4" s="1"/>
  <c r="B477" i="4" s="1"/>
  <c r="B484" i="4" s="1"/>
  <c r="B491" i="4" s="1"/>
  <c r="B498" i="4" s="1"/>
  <c r="B505" i="4" s="1"/>
  <c r="B512" i="4" s="1"/>
  <c r="B519" i="4" s="1"/>
  <c r="B526" i="4" s="1"/>
  <c r="B533" i="4" s="1"/>
  <c r="B540" i="4" s="1"/>
  <c r="B547" i="4" s="1"/>
  <c r="B554" i="4" s="1"/>
  <c r="B561" i="4" s="1"/>
  <c r="B568" i="4" s="1"/>
  <c r="B575" i="4" s="1"/>
  <c r="B582" i="4" s="1"/>
  <c r="B589" i="4" s="1"/>
  <c r="B596" i="4" s="1"/>
  <c r="B603" i="4" s="1"/>
  <c r="B610" i="4" s="1"/>
  <c r="B617" i="4" s="1"/>
  <c r="B624" i="4" s="1"/>
  <c r="B631" i="4" s="1"/>
  <c r="B638" i="4" s="1"/>
  <c r="B645" i="4" s="1"/>
  <c r="B652" i="4" s="1"/>
  <c r="B659" i="4" s="1"/>
  <c r="B666" i="4" s="1"/>
  <c r="B673" i="4" s="1"/>
  <c r="B680" i="4" s="1"/>
  <c r="B687" i="4" s="1"/>
  <c r="B694" i="4" s="1"/>
  <c r="B701" i="4" s="1"/>
  <c r="B708" i="4" s="1"/>
  <c r="B715" i="4" s="1"/>
  <c r="B722" i="4" s="1"/>
  <c r="B729" i="4" s="1"/>
  <c r="B397" i="4"/>
  <c r="B404" i="4" s="1"/>
  <c r="B411" i="4" s="1"/>
  <c r="B418" i="4" s="1"/>
  <c r="B425" i="4" s="1"/>
  <c r="B432" i="4" s="1"/>
  <c r="B439" i="4" s="1"/>
  <c r="B446" i="4" s="1"/>
  <c r="B453" i="4" s="1"/>
  <c r="B460" i="4" s="1"/>
  <c r="B467" i="4" s="1"/>
  <c r="B474" i="4" s="1"/>
  <c r="B481" i="4" s="1"/>
  <c r="B488" i="4" s="1"/>
  <c r="B495" i="4" s="1"/>
  <c r="B502" i="4" s="1"/>
  <c r="B509" i="4" s="1"/>
  <c r="B516" i="4" s="1"/>
  <c r="B523" i="4" s="1"/>
  <c r="B530" i="4" s="1"/>
  <c r="B537" i="4" s="1"/>
  <c r="B544" i="4" s="1"/>
  <c r="B551" i="4" s="1"/>
  <c r="B558" i="4" s="1"/>
  <c r="B565" i="4" s="1"/>
  <c r="B572" i="4" s="1"/>
  <c r="B579" i="4" s="1"/>
  <c r="B586" i="4" s="1"/>
  <c r="B593" i="4" s="1"/>
  <c r="B600" i="4" s="1"/>
  <c r="B607" i="4" s="1"/>
  <c r="B614" i="4" s="1"/>
  <c r="B621" i="4" s="1"/>
  <c r="B628" i="4" s="1"/>
  <c r="B635" i="4" s="1"/>
  <c r="B642" i="4" s="1"/>
  <c r="B649" i="4" s="1"/>
  <c r="B656" i="4" s="1"/>
  <c r="B663" i="4" s="1"/>
  <c r="B670" i="4" s="1"/>
  <c r="B677" i="4" s="1"/>
  <c r="B684" i="4" s="1"/>
  <c r="B691" i="4" s="1"/>
  <c r="B698" i="4" s="1"/>
  <c r="B705" i="4" s="1"/>
  <c r="B712" i="4" s="1"/>
  <c r="B719" i="4" s="1"/>
  <c r="B726" i="4" s="1"/>
  <c r="B737" i="4"/>
  <c r="B744" i="4" s="1"/>
  <c r="B751" i="4" s="1"/>
  <c r="B758" i="4" s="1"/>
  <c r="B765" i="4" s="1"/>
  <c r="B772" i="4" s="1"/>
  <c r="B779" i="4" s="1"/>
  <c r="B786" i="4" s="1"/>
  <c r="B793" i="4" s="1"/>
  <c r="B800" i="4" s="1"/>
  <c r="B807" i="4" s="1"/>
  <c r="B814" i="4" s="1"/>
  <c r="B821" i="4" s="1"/>
  <c r="B828" i="4" s="1"/>
  <c r="B835" i="4" s="1"/>
  <c r="B842" i="4" s="1"/>
  <c r="B849" i="4" s="1"/>
  <c r="B856" i="4" s="1"/>
  <c r="B863" i="4" s="1"/>
  <c r="B870" i="4" s="1"/>
  <c r="B877" i="4" s="1"/>
  <c r="B884" i="4" s="1"/>
  <c r="B891" i="4" s="1"/>
  <c r="B898" i="4" s="1"/>
  <c r="B905" i="4" s="1"/>
  <c r="B912" i="4" s="1"/>
  <c r="B919" i="4" s="1"/>
  <c r="B926" i="4" s="1"/>
  <c r="B933" i="4" s="1"/>
  <c r="B940" i="4" s="1"/>
  <c r="B947" i="4" s="1"/>
  <c r="B954" i="4" s="1"/>
  <c r="B961" i="4" s="1"/>
  <c r="B968" i="4" s="1"/>
  <c r="B975" i="4" s="1"/>
  <c r="B982" i="4" s="1"/>
  <c r="B989" i="4" s="1"/>
  <c r="B996" i="4" s="1"/>
  <c r="B1003" i="4" s="1"/>
  <c r="B1010" i="4" s="1"/>
  <c r="B1017" i="4" s="1"/>
  <c r="B1024" i="4" s="1"/>
  <c r="B1031" i="4" s="1"/>
  <c r="B1038" i="4" s="1"/>
  <c r="B1045" i="4" s="1"/>
  <c r="B1052" i="4" s="1"/>
  <c r="B1059" i="4" s="1"/>
  <c r="B1066" i="4" s="1"/>
  <c r="B1073" i="4" s="1"/>
  <c r="B1080" i="4" s="1"/>
  <c r="B1087" i="4" s="1"/>
  <c r="I737" i="4"/>
  <c r="I744" i="4" s="1"/>
  <c r="I751" i="4" s="1"/>
  <c r="I758" i="4" s="1"/>
  <c r="I765" i="4" s="1"/>
  <c r="I772" i="4" s="1"/>
  <c r="I779" i="4" s="1"/>
  <c r="I786" i="4" s="1"/>
  <c r="I793" i="4" s="1"/>
  <c r="I800" i="4" s="1"/>
  <c r="I807" i="4" s="1"/>
  <c r="I814" i="4" s="1"/>
  <c r="I821" i="4" s="1"/>
  <c r="I828" i="4" s="1"/>
  <c r="I835" i="4" s="1"/>
  <c r="I842" i="4" s="1"/>
  <c r="I849" i="4" s="1"/>
  <c r="I856" i="4" s="1"/>
  <c r="I863" i="4" s="1"/>
  <c r="I870" i="4" s="1"/>
  <c r="I877" i="4" s="1"/>
  <c r="I884" i="4" s="1"/>
  <c r="I891" i="4" s="1"/>
  <c r="I898" i="4" s="1"/>
  <c r="I905" i="4" s="1"/>
  <c r="I912" i="4" s="1"/>
  <c r="I919" i="4" s="1"/>
  <c r="I926" i="4" s="1"/>
  <c r="I933" i="4" s="1"/>
  <c r="I940" i="4" s="1"/>
  <c r="I947" i="4" s="1"/>
  <c r="I954" i="4" s="1"/>
  <c r="I961" i="4" s="1"/>
  <c r="I968" i="4" s="1"/>
  <c r="I975" i="4" s="1"/>
  <c r="I982" i="4" s="1"/>
  <c r="I989" i="4" s="1"/>
  <c r="I996" i="4" s="1"/>
  <c r="I1003" i="4" s="1"/>
  <c r="I1010" i="4" s="1"/>
  <c r="I1017" i="4" s="1"/>
  <c r="I1024" i="4" s="1"/>
  <c r="I1031" i="4" s="1"/>
  <c r="I1038" i="4" s="1"/>
  <c r="I1045" i="4" s="1"/>
  <c r="I1052" i="4" s="1"/>
  <c r="I1059" i="4" s="1"/>
  <c r="I1066" i="4" s="1"/>
  <c r="I1073" i="4" s="1"/>
  <c r="I1080" i="4" s="1"/>
  <c r="I1087" i="4" s="1"/>
  <c r="B738" i="4"/>
  <c r="B745" i="4" s="1"/>
  <c r="B752" i="4" s="1"/>
  <c r="B759" i="4" s="1"/>
  <c r="B766" i="4" s="1"/>
  <c r="B773" i="4" s="1"/>
  <c r="B780" i="4" s="1"/>
  <c r="B787" i="4" s="1"/>
  <c r="B794" i="4" s="1"/>
  <c r="B801" i="4" s="1"/>
  <c r="B808" i="4" s="1"/>
  <c r="B815" i="4" s="1"/>
  <c r="B822" i="4" s="1"/>
  <c r="B829" i="4" s="1"/>
  <c r="B836" i="4" s="1"/>
  <c r="B843" i="4" s="1"/>
  <c r="B850" i="4" s="1"/>
  <c r="B857" i="4" s="1"/>
  <c r="B864" i="4" s="1"/>
  <c r="B871" i="4" s="1"/>
  <c r="B878" i="4" s="1"/>
  <c r="B885" i="4" s="1"/>
  <c r="B892" i="4" s="1"/>
  <c r="B899" i="4" s="1"/>
  <c r="B906" i="4" s="1"/>
  <c r="B913" i="4" s="1"/>
  <c r="B920" i="4" s="1"/>
  <c r="B927" i="4" s="1"/>
  <c r="B934" i="4" s="1"/>
  <c r="B941" i="4" s="1"/>
  <c r="B948" i="4" s="1"/>
  <c r="B955" i="4" s="1"/>
  <c r="B962" i="4" s="1"/>
  <c r="B969" i="4" s="1"/>
  <c r="B976" i="4" s="1"/>
  <c r="B983" i="4" s="1"/>
  <c r="B990" i="4" s="1"/>
  <c r="B997" i="4" s="1"/>
  <c r="B1004" i="4" s="1"/>
  <c r="B1011" i="4" s="1"/>
  <c r="B1018" i="4" s="1"/>
  <c r="B1025" i="4" s="1"/>
  <c r="B1032" i="4" s="1"/>
  <c r="B1039" i="4" s="1"/>
  <c r="B1046" i="4" s="1"/>
  <c r="B1053" i="4" s="1"/>
  <c r="B1060" i="4" s="1"/>
  <c r="B1067" i="4" s="1"/>
  <c r="B1074" i="4" s="1"/>
  <c r="B1081" i="4" s="1"/>
  <c r="B1088" i="4" s="1"/>
  <c r="I738" i="4"/>
  <c r="B739" i="4"/>
  <c r="I739" i="4"/>
  <c r="I746" i="4" s="1"/>
  <c r="I753" i="4" s="1"/>
  <c r="I760" i="4" s="1"/>
  <c r="B740" i="4"/>
  <c r="B747" i="4" s="1"/>
  <c r="I740" i="4"/>
  <c r="B741" i="4"/>
  <c r="B748" i="4" s="1"/>
  <c r="B755" i="4" s="1"/>
  <c r="B762" i="4" s="1"/>
  <c r="B769" i="4" s="1"/>
  <c r="B776" i="4" s="1"/>
  <c r="B783" i="4" s="1"/>
  <c r="B790" i="4" s="1"/>
  <c r="B797" i="4" s="1"/>
  <c r="B804" i="4" s="1"/>
  <c r="B811" i="4" s="1"/>
  <c r="B818" i="4" s="1"/>
  <c r="B825" i="4" s="1"/>
  <c r="B832" i="4" s="1"/>
  <c r="B839" i="4" s="1"/>
  <c r="B846" i="4" s="1"/>
  <c r="B853" i="4" s="1"/>
  <c r="B860" i="4" s="1"/>
  <c r="B867" i="4" s="1"/>
  <c r="B874" i="4" s="1"/>
  <c r="B881" i="4" s="1"/>
  <c r="B888" i="4" s="1"/>
  <c r="B895" i="4" s="1"/>
  <c r="B902" i="4" s="1"/>
  <c r="B909" i="4" s="1"/>
  <c r="B916" i="4" s="1"/>
  <c r="B923" i="4" s="1"/>
  <c r="B930" i="4" s="1"/>
  <c r="B937" i="4" s="1"/>
  <c r="B944" i="4" s="1"/>
  <c r="B951" i="4" s="1"/>
  <c r="B958" i="4" s="1"/>
  <c r="B965" i="4" s="1"/>
  <c r="B972" i="4" s="1"/>
  <c r="B979" i="4" s="1"/>
  <c r="B986" i="4" s="1"/>
  <c r="B993" i="4" s="1"/>
  <c r="B1000" i="4" s="1"/>
  <c r="B1007" i="4" s="1"/>
  <c r="B1014" i="4" s="1"/>
  <c r="B1021" i="4" s="1"/>
  <c r="B1028" i="4" s="1"/>
  <c r="B1035" i="4" s="1"/>
  <c r="B1042" i="4" s="1"/>
  <c r="B1049" i="4" s="1"/>
  <c r="B1056" i="4" s="1"/>
  <c r="B1063" i="4" s="1"/>
  <c r="B1070" i="4" s="1"/>
  <c r="B1077" i="4" s="1"/>
  <c r="B1084" i="4" s="1"/>
  <c r="B1091" i="4" s="1"/>
  <c r="I741" i="4"/>
  <c r="I748" i="4" s="1"/>
  <c r="I755" i="4" s="1"/>
  <c r="I762" i="4" s="1"/>
  <c r="I769" i="4" s="1"/>
  <c r="I776" i="4" s="1"/>
  <c r="I783" i="4" s="1"/>
  <c r="I790" i="4" s="1"/>
  <c r="I797" i="4" s="1"/>
  <c r="I804" i="4" s="1"/>
  <c r="I811" i="4" s="1"/>
  <c r="I818" i="4" s="1"/>
  <c r="I825" i="4" s="1"/>
  <c r="I832" i="4" s="1"/>
  <c r="I839" i="4" s="1"/>
  <c r="I846" i="4" s="1"/>
  <c r="I853" i="4" s="1"/>
  <c r="I860" i="4" s="1"/>
  <c r="I867" i="4" s="1"/>
  <c r="I874" i="4" s="1"/>
  <c r="I881" i="4" s="1"/>
  <c r="I888" i="4" s="1"/>
  <c r="I895" i="4" s="1"/>
  <c r="I902" i="4" s="1"/>
  <c r="I909" i="4" s="1"/>
  <c r="I916" i="4" s="1"/>
  <c r="I923" i="4" s="1"/>
  <c r="I930" i="4" s="1"/>
  <c r="I937" i="4" s="1"/>
  <c r="I944" i="4" s="1"/>
  <c r="I951" i="4" s="1"/>
  <c r="I958" i="4" s="1"/>
  <c r="I965" i="4" s="1"/>
  <c r="I972" i="4" s="1"/>
  <c r="I979" i="4" s="1"/>
  <c r="I986" i="4" s="1"/>
  <c r="I993" i="4" s="1"/>
  <c r="I1000" i="4" s="1"/>
  <c r="I1007" i="4" s="1"/>
  <c r="I1014" i="4" s="1"/>
  <c r="I1021" i="4" s="1"/>
  <c r="I1028" i="4" s="1"/>
  <c r="I1035" i="4" s="1"/>
  <c r="I1042" i="4" s="1"/>
  <c r="I1049" i="4" s="1"/>
  <c r="I1056" i="4" s="1"/>
  <c r="I1063" i="4" s="1"/>
  <c r="I1070" i="4" s="1"/>
  <c r="I1077" i="4" s="1"/>
  <c r="I1084" i="4" s="1"/>
  <c r="I1091" i="4" s="1"/>
  <c r="B742" i="4"/>
  <c r="B749" i="4" s="1"/>
  <c r="B756" i="4" s="1"/>
  <c r="B763" i="4" s="1"/>
  <c r="B770" i="4" s="1"/>
  <c r="B777" i="4" s="1"/>
  <c r="B784" i="4" s="1"/>
  <c r="B791" i="4" s="1"/>
  <c r="B798" i="4" s="1"/>
  <c r="B805" i="4" s="1"/>
  <c r="B812" i="4" s="1"/>
  <c r="B819" i="4" s="1"/>
  <c r="B826" i="4" s="1"/>
  <c r="B833" i="4" s="1"/>
  <c r="B840" i="4" s="1"/>
  <c r="B847" i="4" s="1"/>
  <c r="B854" i="4" s="1"/>
  <c r="B861" i="4" s="1"/>
  <c r="B868" i="4" s="1"/>
  <c r="B875" i="4" s="1"/>
  <c r="B882" i="4" s="1"/>
  <c r="B889" i="4" s="1"/>
  <c r="B896" i="4" s="1"/>
  <c r="B903" i="4" s="1"/>
  <c r="B910" i="4" s="1"/>
  <c r="B917" i="4" s="1"/>
  <c r="B924" i="4" s="1"/>
  <c r="B931" i="4" s="1"/>
  <c r="B938" i="4" s="1"/>
  <c r="B945" i="4" s="1"/>
  <c r="B952" i="4" s="1"/>
  <c r="B959" i="4" s="1"/>
  <c r="B966" i="4" s="1"/>
  <c r="B973" i="4" s="1"/>
  <c r="B980" i="4" s="1"/>
  <c r="B987" i="4" s="1"/>
  <c r="B994" i="4" s="1"/>
  <c r="B1001" i="4" s="1"/>
  <c r="B1008" i="4" s="1"/>
  <c r="B1015" i="4" s="1"/>
  <c r="B1022" i="4" s="1"/>
  <c r="B1029" i="4" s="1"/>
  <c r="B1036" i="4" s="1"/>
  <c r="B1043" i="4" s="1"/>
  <c r="B1050" i="4" s="1"/>
  <c r="B1057" i="4" s="1"/>
  <c r="B1064" i="4" s="1"/>
  <c r="B1071" i="4" s="1"/>
  <c r="B1078" i="4" s="1"/>
  <c r="B1085" i="4" s="1"/>
  <c r="B1092" i="4" s="1"/>
  <c r="I742" i="4"/>
  <c r="I749" i="4" s="1"/>
  <c r="I756" i="4" s="1"/>
  <c r="I763" i="4" s="1"/>
  <c r="I770" i="4" s="1"/>
  <c r="I777" i="4" s="1"/>
  <c r="I784" i="4" s="1"/>
  <c r="I791" i="4" s="1"/>
  <c r="I798" i="4" s="1"/>
  <c r="I805" i="4" s="1"/>
  <c r="I812" i="4" s="1"/>
  <c r="I819" i="4" s="1"/>
  <c r="I826" i="4" s="1"/>
  <c r="I833" i="4" s="1"/>
  <c r="I840" i="4" s="1"/>
  <c r="I847" i="4" s="1"/>
  <c r="I854" i="4" s="1"/>
  <c r="I861" i="4" s="1"/>
  <c r="I868" i="4" s="1"/>
  <c r="I875" i="4" s="1"/>
  <c r="I882" i="4" s="1"/>
  <c r="I889" i="4" s="1"/>
  <c r="I896" i="4" s="1"/>
  <c r="I903" i="4" s="1"/>
  <c r="I910" i="4" s="1"/>
  <c r="I917" i="4" s="1"/>
  <c r="I924" i="4" s="1"/>
  <c r="I931" i="4" s="1"/>
  <c r="I938" i="4" s="1"/>
  <c r="I945" i="4" s="1"/>
  <c r="I952" i="4" s="1"/>
  <c r="I959" i="4" s="1"/>
  <c r="I966" i="4" s="1"/>
  <c r="I973" i="4" s="1"/>
  <c r="I980" i="4" s="1"/>
  <c r="I987" i="4" s="1"/>
  <c r="I994" i="4" s="1"/>
  <c r="I1001" i="4" s="1"/>
  <c r="I1008" i="4" s="1"/>
  <c r="I1015" i="4" s="1"/>
  <c r="I1022" i="4" s="1"/>
  <c r="I1029" i="4" s="1"/>
  <c r="I1036" i="4" s="1"/>
  <c r="I1043" i="4" s="1"/>
  <c r="I1050" i="4" s="1"/>
  <c r="I1057" i="4" s="1"/>
  <c r="I1064" i="4" s="1"/>
  <c r="I1071" i="4" s="1"/>
  <c r="I1078" i="4" s="1"/>
  <c r="I1085" i="4" s="1"/>
  <c r="I1092" i="4" s="1"/>
  <c r="B743" i="4"/>
  <c r="I743" i="4"/>
  <c r="I750" i="4" s="1"/>
  <c r="I757" i="4" s="1"/>
  <c r="I764" i="4" s="1"/>
  <c r="I771" i="4" s="1"/>
  <c r="I778" i="4" s="1"/>
  <c r="I785" i="4" s="1"/>
  <c r="I792" i="4" s="1"/>
  <c r="I799" i="4" s="1"/>
  <c r="I806" i="4" s="1"/>
  <c r="I813" i="4" s="1"/>
  <c r="I820" i="4" s="1"/>
  <c r="I827" i="4" s="1"/>
  <c r="I834" i="4" s="1"/>
  <c r="I841" i="4" s="1"/>
  <c r="I848" i="4" s="1"/>
  <c r="I855" i="4" s="1"/>
  <c r="I862" i="4" s="1"/>
  <c r="I869" i="4" s="1"/>
  <c r="I876" i="4" s="1"/>
  <c r="I883" i="4" s="1"/>
  <c r="I890" i="4" s="1"/>
  <c r="I897" i="4" s="1"/>
  <c r="I904" i="4" s="1"/>
  <c r="I911" i="4" s="1"/>
  <c r="I918" i="4" s="1"/>
  <c r="I925" i="4" s="1"/>
  <c r="I932" i="4" s="1"/>
  <c r="I939" i="4" s="1"/>
  <c r="I946" i="4" s="1"/>
  <c r="I953" i="4" s="1"/>
  <c r="I960" i="4" s="1"/>
  <c r="I967" i="4" s="1"/>
  <c r="I974" i="4" s="1"/>
  <c r="I981" i="4" s="1"/>
  <c r="I988" i="4" s="1"/>
  <c r="I995" i="4" s="1"/>
  <c r="I1002" i="4" s="1"/>
  <c r="I1009" i="4" s="1"/>
  <c r="I1016" i="4" s="1"/>
  <c r="I1023" i="4" s="1"/>
  <c r="I1030" i="4" s="1"/>
  <c r="I1037" i="4" s="1"/>
  <c r="I1044" i="4" s="1"/>
  <c r="I1051" i="4" s="1"/>
  <c r="I1058" i="4" s="1"/>
  <c r="I1065" i="4" s="1"/>
  <c r="I1072" i="4" s="1"/>
  <c r="I1079" i="4" s="1"/>
  <c r="I1086" i="4" s="1"/>
  <c r="I1093" i="4" s="1"/>
  <c r="I745" i="4"/>
  <c r="I752" i="4" s="1"/>
  <c r="I759" i="4" s="1"/>
  <c r="I766" i="4" s="1"/>
  <c r="B746" i="4"/>
  <c r="I747" i="4"/>
  <c r="I754" i="4" s="1"/>
  <c r="I761" i="4" s="1"/>
  <c r="I768" i="4" s="1"/>
  <c r="I775" i="4" s="1"/>
  <c r="I782" i="4" s="1"/>
  <c r="I789" i="4" s="1"/>
  <c r="I796" i="4" s="1"/>
  <c r="I803" i="4" s="1"/>
  <c r="I810" i="4" s="1"/>
  <c r="I817" i="4" s="1"/>
  <c r="I824" i="4" s="1"/>
  <c r="I831" i="4" s="1"/>
  <c r="I838" i="4" s="1"/>
  <c r="I845" i="4" s="1"/>
  <c r="I852" i="4" s="1"/>
  <c r="I859" i="4" s="1"/>
  <c r="I866" i="4" s="1"/>
  <c r="I873" i="4" s="1"/>
  <c r="I880" i="4" s="1"/>
  <c r="I887" i="4" s="1"/>
  <c r="I894" i="4" s="1"/>
  <c r="I901" i="4" s="1"/>
  <c r="I908" i="4" s="1"/>
  <c r="I915" i="4" s="1"/>
  <c r="I922" i="4" s="1"/>
  <c r="I929" i="4" s="1"/>
  <c r="I936" i="4" s="1"/>
  <c r="I943" i="4" s="1"/>
  <c r="I950" i="4" s="1"/>
  <c r="I957" i="4" s="1"/>
  <c r="I964" i="4" s="1"/>
  <c r="I971" i="4" s="1"/>
  <c r="I978" i="4" s="1"/>
  <c r="I985" i="4" s="1"/>
  <c r="I992" i="4" s="1"/>
  <c r="I999" i="4" s="1"/>
  <c r="I1006" i="4" s="1"/>
  <c r="I1013" i="4" s="1"/>
  <c r="I1020" i="4" s="1"/>
  <c r="I1027" i="4" s="1"/>
  <c r="I1034" i="4" s="1"/>
  <c r="I1041" i="4" s="1"/>
  <c r="I1048" i="4" s="1"/>
  <c r="I1055" i="4" s="1"/>
  <c r="I1062" i="4" s="1"/>
  <c r="I1069" i="4" s="1"/>
  <c r="I1076" i="4" s="1"/>
  <c r="I1083" i="4" s="1"/>
  <c r="I1090" i="4" s="1"/>
  <c r="B750" i="4"/>
  <c r="B757" i="4" s="1"/>
  <c r="B764" i="4" s="1"/>
  <c r="B771" i="4" s="1"/>
  <c r="B778" i="4" s="1"/>
  <c r="B785" i="4" s="1"/>
  <c r="B792" i="4" s="1"/>
  <c r="B799" i="4" s="1"/>
  <c r="B806" i="4" s="1"/>
  <c r="B813" i="4" s="1"/>
  <c r="B820" i="4" s="1"/>
  <c r="B827" i="4" s="1"/>
  <c r="B834" i="4" s="1"/>
  <c r="B841" i="4" s="1"/>
  <c r="B848" i="4" s="1"/>
  <c r="B855" i="4" s="1"/>
  <c r="B862" i="4" s="1"/>
  <c r="B869" i="4" s="1"/>
  <c r="B876" i="4" s="1"/>
  <c r="B883" i="4" s="1"/>
  <c r="B890" i="4" s="1"/>
  <c r="B897" i="4" s="1"/>
  <c r="B904" i="4" s="1"/>
  <c r="B911" i="4" s="1"/>
  <c r="B918" i="4" s="1"/>
  <c r="B925" i="4" s="1"/>
  <c r="B932" i="4" s="1"/>
  <c r="B939" i="4" s="1"/>
  <c r="B946" i="4" s="1"/>
  <c r="B953" i="4" s="1"/>
  <c r="B960" i="4" s="1"/>
  <c r="B967" i="4" s="1"/>
  <c r="B974" i="4" s="1"/>
  <c r="B981" i="4" s="1"/>
  <c r="B988" i="4" s="1"/>
  <c r="B995" i="4" s="1"/>
  <c r="B1002" i="4" s="1"/>
  <c r="B1009" i="4" s="1"/>
  <c r="B1016" i="4" s="1"/>
  <c r="B1023" i="4" s="1"/>
  <c r="B1030" i="4" s="1"/>
  <c r="B1037" i="4" s="1"/>
  <c r="B1044" i="4" s="1"/>
  <c r="B1051" i="4" s="1"/>
  <c r="B1058" i="4" s="1"/>
  <c r="B1065" i="4" s="1"/>
  <c r="B1072" i="4" s="1"/>
  <c r="B1079" i="4" s="1"/>
  <c r="B1086" i="4" s="1"/>
  <c r="B1093" i="4" s="1"/>
  <c r="B753" i="4"/>
  <c r="B760" i="4" s="1"/>
  <c r="B767" i="4" s="1"/>
  <c r="B774" i="4" s="1"/>
  <c r="B781" i="4" s="1"/>
  <c r="B788" i="4" s="1"/>
  <c r="B795" i="4" s="1"/>
  <c r="B802" i="4" s="1"/>
  <c r="B809" i="4" s="1"/>
  <c r="B816" i="4" s="1"/>
  <c r="B823" i="4" s="1"/>
  <c r="B830" i="4" s="1"/>
  <c r="B837" i="4" s="1"/>
  <c r="B844" i="4" s="1"/>
  <c r="B851" i="4" s="1"/>
  <c r="B858" i="4" s="1"/>
  <c r="B865" i="4" s="1"/>
  <c r="B872" i="4" s="1"/>
  <c r="B879" i="4" s="1"/>
  <c r="B886" i="4" s="1"/>
  <c r="B893" i="4" s="1"/>
  <c r="B900" i="4" s="1"/>
  <c r="B907" i="4" s="1"/>
  <c r="B914" i="4" s="1"/>
  <c r="B921" i="4" s="1"/>
  <c r="B928" i="4" s="1"/>
  <c r="B935" i="4" s="1"/>
  <c r="B942" i="4" s="1"/>
  <c r="B949" i="4" s="1"/>
  <c r="B956" i="4" s="1"/>
  <c r="B963" i="4" s="1"/>
  <c r="B970" i="4" s="1"/>
  <c r="B977" i="4" s="1"/>
  <c r="B984" i="4" s="1"/>
  <c r="B991" i="4" s="1"/>
  <c r="B998" i="4" s="1"/>
  <c r="B1005" i="4" s="1"/>
  <c r="B1012" i="4" s="1"/>
  <c r="B1019" i="4" s="1"/>
  <c r="B1026" i="4" s="1"/>
  <c r="B1033" i="4" s="1"/>
  <c r="B1040" i="4" s="1"/>
  <c r="B1047" i="4" s="1"/>
  <c r="B1054" i="4" s="1"/>
  <c r="B1061" i="4" s="1"/>
  <c r="B1068" i="4" s="1"/>
  <c r="B1075" i="4" s="1"/>
  <c r="B1082" i="4" s="1"/>
  <c r="B1089" i="4" s="1"/>
  <c r="B754" i="4"/>
  <c r="B761" i="4" s="1"/>
  <c r="B768" i="4" s="1"/>
  <c r="B775" i="4" s="1"/>
  <c r="B782" i="4" s="1"/>
  <c r="B789" i="4" s="1"/>
  <c r="B796" i="4" s="1"/>
  <c r="B803" i="4" s="1"/>
  <c r="B810" i="4" s="1"/>
  <c r="B817" i="4" s="1"/>
  <c r="B824" i="4" s="1"/>
  <c r="B831" i="4" s="1"/>
  <c r="B838" i="4" s="1"/>
  <c r="B845" i="4" s="1"/>
  <c r="B852" i="4" s="1"/>
  <c r="B859" i="4" s="1"/>
  <c r="B866" i="4" s="1"/>
  <c r="B873" i="4" s="1"/>
  <c r="B880" i="4" s="1"/>
  <c r="B887" i="4" s="1"/>
  <c r="B894" i="4" s="1"/>
  <c r="B901" i="4" s="1"/>
  <c r="B908" i="4" s="1"/>
  <c r="B915" i="4" s="1"/>
  <c r="B922" i="4" s="1"/>
  <c r="B929" i="4" s="1"/>
  <c r="B936" i="4" s="1"/>
  <c r="B943" i="4" s="1"/>
  <c r="B950" i="4" s="1"/>
  <c r="B957" i="4" s="1"/>
  <c r="B964" i="4" s="1"/>
  <c r="B971" i="4" s="1"/>
  <c r="B978" i="4" s="1"/>
  <c r="B985" i="4" s="1"/>
  <c r="B992" i="4" s="1"/>
  <c r="B999" i="4" s="1"/>
  <c r="B1006" i="4" s="1"/>
  <c r="B1013" i="4" s="1"/>
  <c r="B1020" i="4" s="1"/>
  <c r="B1027" i="4" s="1"/>
  <c r="B1034" i="4" s="1"/>
  <c r="B1041" i="4" s="1"/>
  <c r="B1048" i="4" s="1"/>
  <c r="B1055" i="4" s="1"/>
  <c r="B1062" i="4" s="1"/>
  <c r="B1069" i="4" s="1"/>
  <c r="B1076" i="4" s="1"/>
  <c r="B1083" i="4" s="1"/>
  <c r="B1090" i="4" s="1"/>
  <c r="I767" i="4"/>
  <c r="I774" i="4" s="1"/>
  <c r="I781" i="4" s="1"/>
  <c r="I788" i="4" s="1"/>
  <c r="I795" i="4" s="1"/>
  <c r="I802" i="4" s="1"/>
  <c r="I809" i="4" s="1"/>
  <c r="I816" i="4" s="1"/>
  <c r="I823" i="4" s="1"/>
  <c r="I830" i="4" s="1"/>
  <c r="I837" i="4" s="1"/>
  <c r="I844" i="4" s="1"/>
  <c r="I851" i="4" s="1"/>
  <c r="I858" i="4" s="1"/>
  <c r="I865" i="4" s="1"/>
  <c r="I872" i="4" s="1"/>
  <c r="I879" i="4" s="1"/>
  <c r="I886" i="4" s="1"/>
  <c r="I893" i="4" s="1"/>
  <c r="I900" i="4" s="1"/>
  <c r="I907" i="4" s="1"/>
  <c r="I914" i="4" s="1"/>
  <c r="I921" i="4" s="1"/>
  <c r="I928" i="4" s="1"/>
  <c r="I935" i="4" s="1"/>
  <c r="I942" i="4" s="1"/>
  <c r="I949" i="4" s="1"/>
  <c r="I956" i="4" s="1"/>
  <c r="I963" i="4" s="1"/>
  <c r="I970" i="4" s="1"/>
  <c r="I977" i="4" s="1"/>
  <c r="I984" i="4" s="1"/>
  <c r="I991" i="4" s="1"/>
  <c r="I998" i="4" s="1"/>
  <c r="I1005" i="4" s="1"/>
  <c r="I1012" i="4" s="1"/>
  <c r="I1019" i="4" s="1"/>
  <c r="I1026" i="4" s="1"/>
  <c r="I1033" i="4" s="1"/>
  <c r="I1040" i="4" s="1"/>
  <c r="I1047" i="4" s="1"/>
  <c r="I1054" i="4" s="1"/>
  <c r="I1061" i="4" s="1"/>
  <c r="I1068" i="4" s="1"/>
  <c r="I1075" i="4" s="1"/>
  <c r="I1082" i="4" s="1"/>
  <c r="I1089" i="4" s="1"/>
  <c r="I773" i="4"/>
  <c r="I780" i="4" s="1"/>
  <c r="I787" i="4" s="1"/>
  <c r="I794" i="4" s="1"/>
  <c r="I801" i="4" s="1"/>
  <c r="I808" i="4"/>
  <c r="I815" i="4" s="1"/>
  <c r="I822" i="4" s="1"/>
  <c r="I829" i="4" s="1"/>
  <c r="I836" i="4" s="1"/>
  <c r="I843" i="4" s="1"/>
  <c r="I850" i="4" s="1"/>
  <c r="I857" i="4" s="1"/>
  <c r="I864" i="4" s="1"/>
  <c r="I871" i="4" s="1"/>
  <c r="I878" i="4" s="1"/>
  <c r="I885" i="4" s="1"/>
  <c r="I892" i="4" s="1"/>
  <c r="I899" i="4" s="1"/>
  <c r="I906" i="4" s="1"/>
  <c r="I913" i="4" s="1"/>
  <c r="I920" i="4" s="1"/>
  <c r="I927" i="4" s="1"/>
  <c r="I934" i="4" s="1"/>
  <c r="I941" i="4" s="1"/>
  <c r="I948" i="4" s="1"/>
  <c r="I955" i="4" s="1"/>
  <c r="I962" i="4" s="1"/>
  <c r="I969" i="4" s="1"/>
  <c r="I976" i="4" s="1"/>
  <c r="I983" i="4" s="1"/>
  <c r="I990" i="4" s="1"/>
  <c r="I997" i="4" s="1"/>
  <c r="I1004" i="4" s="1"/>
  <c r="I1011" i="4" s="1"/>
  <c r="I1018" i="4" s="1"/>
  <c r="I1025" i="4" s="1"/>
  <c r="I1032" i="4" s="1"/>
  <c r="I1039" i="4" s="1"/>
  <c r="I1046" i="4" s="1"/>
  <c r="I1053" i="4" s="1"/>
  <c r="I1060" i="4" s="1"/>
  <c r="I1067" i="4" s="1"/>
  <c r="I1074" i="4" s="1"/>
  <c r="I1081" i="4" s="1"/>
  <c r="I1088" i="4" s="1"/>
  <c r="B1101" i="4"/>
  <c r="B1108" i="4" s="1"/>
  <c r="B1115" i="4" s="1"/>
  <c r="I1101" i="4"/>
  <c r="I1108" i="4" s="1"/>
  <c r="I1115" i="4" s="1"/>
  <c r="B1102" i="4"/>
  <c r="B1109" i="4" s="1"/>
  <c r="I1102" i="4"/>
  <c r="I1109" i="4" s="1"/>
  <c r="B1103" i="4"/>
  <c r="B1110" i="4" s="1"/>
  <c r="I1103" i="4"/>
  <c r="I1110" i="4" s="1"/>
  <c r="B1104" i="4"/>
  <c r="I1104" i="4"/>
  <c r="B1105" i="4"/>
  <c r="B1112" i="4" s="1"/>
  <c r="I1105" i="4"/>
  <c r="I1112" i="4" s="1"/>
  <c r="B1106" i="4"/>
  <c r="B1113" i="4" s="1"/>
  <c r="I1106" i="4"/>
  <c r="I1113" i="4" s="1"/>
  <c r="B1107" i="4"/>
  <c r="B1114" i="4" s="1"/>
  <c r="I1107" i="4"/>
  <c r="B1111" i="4"/>
  <c r="I1111" i="4"/>
  <c r="I1114" i="4"/>
  <c r="O3677" i="3"/>
  <c r="O3676" i="3"/>
  <c r="O3670" i="3"/>
  <c r="O3669" i="3"/>
  <c r="O3663" i="3"/>
  <c r="O3662" i="3"/>
  <c r="O3656" i="3"/>
  <c r="O3655" i="3"/>
  <c r="O3649" i="3"/>
  <c r="O3648" i="3"/>
  <c r="O3642" i="3"/>
  <c r="O3641" i="3"/>
  <c r="O3635" i="3"/>
  <c r="O3634" i="3"/>
  <c r="O3628" i="3"/>
  <c r="O3627" i="3"/>
  <c r="O3621" i="3"/>
  <c r="O3620" i="3"/>
  <c r="O3614" i="3"/>
  <c r="O3613" i="3"/>
  <c r="O3607" i="3"/>
  <c r="O3606" i="3"/>
  <c r="O3600" i="3"/>
  <c r="O3599" i="3"/>
  <c r="O3593" i="3"/>
  <c r="O3592" i="3"/>
  <c r="O3586" i="3"/>
  <c r="O3585" i="3"/>
  <c r="O3579" i="3"/>
  <c r="O3578" i="3"/>
  <c r="O3572" i="3"/>
  <c r="O3571" i="3"/>
  <c r="O3565" i="3"/>
  <c r="O3564" i="3"/>
  <c r="O3558" i="3"/>
  <c r="O3557" i="3"/>
  <c r="O3551" i="3"/>
  <c r="O3550" i="3"/>
  <c r="O3544" i="3"/>
  <c r="O3543" i="3"/>
  <c r="O3537" i="3"/>
  <c r="O3536" i="3"/>
  <c r="O3530" i="3"/>
  <c r="O3529" i="3"/>
  <c r="O3523" i="3"/>
  <c r="O3522" i="3"/>
  <c r="O3516" i="3"/>
  <c r="O3515" i="3"/>
  <c r="O3509" i="3"/>
  <c r="O3508" i="3"/>
  <c r="O3502" i="3"/>
  <c r="O3501" i="3"/>
  <c r="O3495" i="3"/>
  <c r="O3494" i="3"/>
  <c r="O3488" i="3"/>
  <c r="O3487" i="3"/>
  <c r="O3481" i="3"/>
  <c r="O3480" i="3"/>
  <c r="O3474" i="3"/>
  <c r="O3473" i="3"/>
  <c r="O3467" i="3"/>
  <c r="O3466" i="3"/>
  <c r="O3460" i="3"/>
  <c r="O3459" i="3"/>
  <c r="O3453" i="3"/>
  <c r="O3452" i="3"/>
  <c r="O3446" i="3"/>
  <c r="O3445" i="3"/>
  <c r="O3439" i="3"/>
  <c r="O3438" i="3"/>
  <c r="O3432" i="3"/>
  <c r="O3431" i="3"/>
  <c r="O3425" i="3"/>
  <c r="O3424" i="3"/>
  <c r="O3418" i="3"/>
  <c r="O3417" i="3"/>
  <c r="O3411" i="3"/>
  <c r="O3410" i="3"/>
  <c r="O3404" i="3"/>
  <c r="O3403" i="3"/>
  <c r="O3397" i="3"/>
  <c r="O3396" i="3"/>
  <c r="O3390" i="3"/>
  <c r="O3389" i="3"/>
  <c r="O3383" i="3"/>
  <c r="O3382" i="3"/>
  <c r="O3376" i="3"/>
  <c r="O3375" i="3"/>
  <c r="O3369" i="3"/>
  <c r="O3368" i="3"/>
  <c r="O3362" i="3"/>
  <c r="O3361" i="3"/>
  <c r="O3355" i="3"/>
  <c r="O3354" i="3"/>
  <c r="O3348" i="3"/>
  <c r="O3347" i="3"/>
  <c r="O3341" i="3"/>
  <c r="O3340" i="3"/>
  <c r="O3334" i="3"/>
  <c r="O3333" i="3"/>
  <c r="O3327" i="3"/>
  <c r="O3326" i="3"/>
  <c r="O3320" i="3"/>
  <c r="O3319" i="3"/>
  <c r="O3313" i="3"/>
  <c r="O3312" i="3"/>
  <c r="O3306" i="3"/>
  <c r="O3305" i="3"/>
  <c r="O3299" i="3"/>
  <c r="O3298" i="3"/>
  <c r="O3292" i="3"/>
  <c r="O3291" i="3"/>
  <c r="O3285" i="3"/>
  <c r="O3284" i="3"/>
  <c r="O3278" i="3"/>
  <c r="O3277" i="3"/>
  <c r="O3271" i="3"/>
  <c r="O3270" i="3"/>
  <c r="O3264" i="3"/>
  <c r="O3263" i="3"/>
  <c r="O3257" i="3"/>
  <c r="O3256" i="3"/>
  <c r="O3250" i="3"/>
  <c r="O3249" i="3"/>
  <c r="O3243" i="3"/>
  <c r="O3242" i="3"/>
  <c r="O3236" i="3"/>
  <c r="O3235" i="3"/>
  <c r="O3229" i="3"/>
  <c r="O3228" i="3"/>
  <c r="O3222" i="3"/>
  <c r="O3221" i="3"/>
  <c r="O3215" i="3"/>
  <c r="O3214" i="3"/>
  <c r="O3208" i="3"/>
  <c r="O3207" i="3"/>
  <c r="O3201" i="3"/>
  <c r="O3200" i="3"/>
  <c r="O3194" i="3"/>
  <c r="O3193" i="3"/>
  <c r="O3187" i="3"/>
  <c r="O3186" i="3"/>
  <c r="O3180" i="3"/>
  <c r="O3179" i="3"/>
  <c r="O3173" i="3"/>
  <c r="O3172" i="3"/>
  <c r="O3166" i="3"/>
  <c r="O3165" i="3"/>
  <c r="O3159" i="3"/>
  <c r="O3158" i="3"/>
  <c r="O3152" i="3"/>
  <c r="O3151" i="3"/>
  <c r="O3145" i="3"/>
  <c r="O3144" i="3"/>
  <c r="O3138" i="3"/>
  <c r="O3137" i="3"/>
  <c r="O3131" i="3"/>
  <c r="O3130" i="3"/>
  <c r="O3124" i="3"/>
  <c r="O3123" i="3"/>
  <c r="O3117" i="3"/>
  <c r="O3116" i="3"/>
  <c r="O3110" i="3"/>
  <c r="O3109" i="3"/>
  <c r="O3103" i="3"/>
  <c r="O3102" i="3"/>
  <c r="O3096" i="3"/>
  <c r="O3095" i="3"/>
  <c r="O3089" i="3"/>
  <c r="O3088" i="3"/>
  <c r="O3082" i="3"/>
  <c r="O3081" i="3"/>
  <c r="O3075" i="3"/>
  <c r="O3074" i="3"/>
  <c r="O3068" i="3"/>
  <c r="O3067" i="3"/>
  <c r="O3061" i="3"/>
  <c r="O3060" i="3"/>
  <c r="O3054" i="3"/>
  <c r="O3053" i="3"/>
  <c r="O3047" i="3"/>
  <c r="O3046" i="3"/>
  <c r="O3040" i="3"/>
  <c r="O3039" i="3"/>
  <c r="O3033" i="3"/>
  <c r="O3032" i="3"/>
  <c r="O3026" i="3"/>
  <c r="O3025" i="3"/>
  <c r="O3019" i="3"/>
  <c r="O3018" i="3"/>
  <c r="O3012" i="3"/>
  <c r="O3011" i="3"/>
  <c r="O3005" i="3"/>
  <c r="O3004" i="3"/>
  <c r="O2998" i="3"/>
  <c r="O2997" i="3"/>
  <c r="O2991" i="3"/>
  <c r="O2990" i="3"/>
  <c r="O2984" i="3"/>
  <c r="O2983" i="3"/>
  <c r="O2977" i="3"/>
  <c r="O2976" i="3"/>
  <c r="O2970" i="3"/>
  <c r="O2969" i="3"/>
  <c r="O2963" i="3"/>
  <c r="O2962" i="3"/>
  <c r="O2956" i="3"/>
  <c r="O2955" i="3"/>
  <c r="O2949" i="3"/>
  <c r="O2948" i="3"/>
  <c r="O2942" i="3"/>
  <c r="O2941" i="3"/>
  <c r="O2935" i="3"/>
  <c r="O2934" i="3"/>
  <c r="O2928" i="3"/>
  <c r="O2927" i="3"/>
  <c r="O2921" i="3"/>
  <c r="O2920" i="3"/>
  <c r="O2914" i="3"/>
  <c r="O2913" i="3"/>
  <c r="O2907" i="3"/>
  <c r="O2906" i="3"/>
  <c r="O2900" i="3"/>
  <c r="O2899" i="3"/>
  <c r="O2893" i="3"/>
  <c r="O2892" i="3"/>
  <c r="O2886" i="3"/>
  <c r="O2885" i="3"/>
  <c r="O2879" i="3"/>
  <c r="O2878" i="3"/>
  <c r="O2872" i="3"/>
  <c r="O2871" i="3"/>
  <c r="O2865" i="3"/>
  <c r="O2864" i="3"/>
  <c r="O2858" i="3"/>
  <c r="O2857" i="3"/>
  <c r="O2851" i="3"/>
  <c r="O2850" i="3"/>
  <c r="O2844" i="3"/>
  <c r="O2843" i="3"/>
  <c r="O2837" i="3"/>
  <c r="O2836" i="3"/>
  <c r="O2830" i="3"/>
  <c r="O2829" i="3"/>
  <c r="O2823" i="3"/>
  <c r="O2822" i="3"/>
  <c r="O2816" i="3"/>
  <c r="O2815" i="3"/>
  <c r="O2809" i="3"/>
  <c r="O2808" i="3"/>
  <c r="O2802" i="3"/>
  <c r="O2801" i="3"/>
  <c r="O2795" i="3"/>
  <c r="O2794" i="3"/>
  <c r="O2788" i="3"/>
  <c r="O2787" i="3"/>
  <c r="O2781" i="3"/>
  <c r="O2780" i="3"/>
  <c r="O2774" i="3"/>
  <c r="O2773" i="3"/>
  <c r="O2767" i="3"/>
  <c r="O2766" i="3"/>
  <c r="O2760" i="3"/>
  <c r="O2759" i="3"/>
  <c r="O2753" i="3"/>
  <c r="O2752" i="3"/>
  <c r="O2746" i="3"/>
  <c r="O2745" i="3"/>
  <c r="O2739" i="3"/>
  <c r="O2738" i="3"/>
  <c r="O2732" i="3"/>
  <c r="O2731" i="3"/>
  <c r="O2725" i="3"/>
  <c r="O2724" i="3"/>
  <c r="O2718" i="3"/>
  <c r="O2717" i="3"/>
  <c r="O2711" i="3"/>
  <c r="O2710" i="3"/>
  <c r="O2704" i="3"/>
  <c r="O2703" i="3"/>
  <c r="O2697" i="3"/>
  <c r="O2696" i="3"/>
  <c r="O2690" i="3"/>
  <c r="O2689" i="3"/>
  <c r="O2683" i="3"/>
  <c r="O2682" i="3"/>
  <c r="O2676" i="3"/>
  <c r="O2675" i="3"/>
  <c r="O2669" i="3"/>
  <c r="O2668" i="3"/>
  <c r="O2662" i="3"/>
  <c r="O2661" i="3"/>
  <c r="O2655" i="3"/>
  <c r="O2654" i="3"/>
  <c r="O2648" i="3"/>
  <c r="O2647" i="3"/>
  <c r="O2641" i="3"/>
  <c r="O2640" i="3"/>
  <c r="O2634" i="3"/>
  <c r="O2633" i="3"/>
  <c r="O2627" i="3"/>
  <c r="O2626" i="3"/>
  <c r="O2620" i="3"/>
  <c r="O2619" i="3"/>
  <c r="O2613" i="3"/>
  <c r="O2612" i="3"/>
  <c r="O2606" i="3"/>
  <c r="O2605" i="3"/>
  <c r="O2599" i="3"/>
  <c r="O2598" i="3"/>
  <c r="O2592" i="3"/>
  <c r="O2591" i="3"/>
  <c r="O2585" i="3"/>
  <c r="O2584" i="3"/>
  <c r="O2578" i="3"/>
  <c r="O2577" i="3"/>
  <c r="G1630" i="4" l="1"/>
  <c r="C1631" i="4"/>
  <c r="E1630" i="4"/>
  <c r="A1630" i="4" s="1"/>
  <c r="F1630" i="4"/>
  <c r="H1630" i="4"/>
  <c r="H1271" i="4"/>
  <c r="C1272" i="4"/>
  <c r="E1271" i="4"/>
  <c r="A1271" i="4" s="1"/>
  <c r="F1271" i="4"/>
  <c r="G1271" i="4"/>
  <c r="E9" i="4"/>
  <c r="C10" i="4"/>
  <c r="A9" i="4"/>
  <c r="R1476" i="3"/>
  <c r="R1477" i="3"/>
  <c r="R1478" i="3"/>
  <c r="R1479" i="3"/>
  <c r="R1480" i="3"/>
  <c r="R1481" i="3"/>
  <c r="R1482" i="3"/>
  <c r="R1483" i="3"/>
  <c r="R1484" i="3"/>
  <c r="R1485" i="3"/>
  <c r="R1486" i="3"/>
  <c r="R1487" i="3"/>
  <c r="R1488" i="3"/>
  <c r="R1489" i="3"/>
  <c r="R1490" i="3"/>
  <c r="R1491" i="3"/>
  <c r="R1492" i="3"/>
  <c r="R1493" i="3"/>
  <c r="R1494" i="3"/>
  <c r="R1495" i="3"/>
  <c r="R1496" i="3"/>
  <c r="R1497" i="3"/>
  <c r="R1498" i="3"/>
  <c r="R1499" i="3"/>
  <c r="R1500" i="3"/>
  <c r="R1501" i="3"/>
  <c r="R1502" i="3"/>
  <c r="R1503" i="3"/>
  <c r="R1504" i="3"/>
  <c r="R1505" i="3"/>
  <c r="R1506" i="3"/>
  <c r="R1507" i="3"/>
  <c r="R1508" i="3"/>
  <c r="R1509" i="3"/>
  <c r="R1510" i="3"/>
  <c r="R1511" i="3"/>
  <c r="R1512" i="3"/>
  <c r="R1513" i="3"/>
  <c r="R1514" i="3"/>
  <c r="R1515" i="3"/>
  <c r="R1516" i="3"/>
  <c r="R1517" i="3"/>
  <c r="R1518" i="3"/>
  <c r="R1519" i="3"/>
  <c r="R1520" i="3"/>
  <c r="R1521" i="3"/>
  <c r="R1522" i="3"/>
  <c r="R1523" i="3"/>
  <c r="R1524" i="3"/>
  <c r="R1525" i="3"/>
  <c r="R1526" i="3"/>
  <c r="R1527" i="3"/>
  <c r="R1528" i="3"/>
  <c r="R1529" i="3"/>
  <c r="R1530" i="3"/>
  <c r="R1531" i="3"/>
  <c r="R1532" i="3"/>
  <c r="R1533" i="3"/>
  <c r="R1534" i="3"/>
  <c r="R1535" i="3"/>
  <c r="R1536" i="3"/>
  <c r="R1537" i="3"/>
  <c r="R1538" i="3"/>
  <c r="R1539" i="3"/>
  <c r="R1540" i="3"/>
  <c r="R1541" i="3"/>
  <c r="R1542" i="3"/>
  <c r="R1543" i="3"/>
  <c r="R1544" i="3"/>
  <c r="R1545" i="3"/>
  <c r="R1546" i="3"/>
  <c r="R1547" i="3"/>
  <c r="R1548" i="3"/>
  <c r="R1549" i="3"/>
  <c r="R1550" i="3"/>
  <c r="R1551" i="3"/>
  <c r="R1552" i="3"/>
  <c r="R1553" i="3"/>
  <c r="R1554" i="3"/>
  <c r="R1555" i="3"/>
  <c r="R1556" i="3"/>
  <c r="R1557" i="3"/>
  <c r="R1558" i="3"/>
  <c r="R1559" i="3"/>
  <c r="R1560" i="3"/>
  <c r="R1561" i="3"/>
  <c r="R1562" i="3"/>
  <c r="R1563" i="3"/>
  <c r="R1564" i="3"/>
  <c r="R1565" i="3"/>
  <c r="R1566" i="3"/>
  <c r="R1567" i="3"/>
  <c r="R1568" i="3"/>
  <c r="R1569" i="3"/>
  <c r="R1570" i="3"/>
  <c r="R1571" i="3"/>
  <c r="R1572" i="3"/>
  <c r="R1573" i="3"/>
  <c r="R1574" i="3"/>
  <c r="R1575" i="3"/>
  <c r="R1576" i="3"/>
  <c r="R1577" i="3"/>
  <c r="R1578" i="3"/>
  <c r="R1579" i="3"/>
  <c r="R1580" i="3"/>
  <c r="R1581" i="3"/>
  <c r="R1582" i="3"/>
  <c r="R1583" i="3"/>
  <c r="R1584" i="3"/>
  <c r="R1585" i="3"/>
  <c r="R1586" i="3"/>
  <c r="R1587" i="3"/>
  <c r="R1588" i="3"/>
  <c r="R1589" i="3"/>
  <c r="R1590" i="3"/>
  <c r="R1591" i="3"/>
  <c r="R1592" i="3"/>
  <c r="R1593" i="3"/>
  <c r="R1594" i="3"/>
  <c r="R1595" i="3"/>
  <c r="R1596" i="3"/>
  <c r="R1597" i="3"/>
  <c r="R1598" i="3"/>
  <c r="R1599" i="3"/>
  <c r="R1600" i="3"/>
  <c r="R1601" i="3"/>
  <c r="R1602" i="3"/>
  <c r="R1603" i="3"/>
  <c r="R1604" i="3"/>
  <c r="R1605" i="3"/>
  <c r="R1606" i="3"/>
  <c r="R1607" i="3"/>
  <c r="R1608" i="3"/>
  <c r="R1609" i="3"/>
  <c r="R1610" i="3"/>
  <c r="R1611" i="3"/>
  <c r="R1612" i="3"/>
  <c r="R1613" i="3"/>
  <c r="R1614" i="3"/>
  <c r="R1615" i="3"/>
  <c r="R1616" i="3"/>
  <c r="R1617" i="3"/>
  <c r="R1618" i="3"/>
  <c r="R1619" i="3"/>
  <c r="R1620" i="3"/>
  <c r="R1621" i="3"/>
  <c r="R1622" i="3"/>
  <c r="R1623" i="3"/>
  <c r="R1624" i="3"/>
  <c r="R1625" i="3"/>
  <c r="R1626" i="3"/>
  <c r="R1627" i="3"/>
  <c r="R1628" i="3"/>
  <c r="R1629" i="3"/>
  <c r="R1630" i="3"/>
  <c r="R1631" i="3"/>
  <c r="R1632" i="3"/>
  <c r="R1633" i="3"/>
  <c r="R1634" i="3"/>
  <c r="R1635" i="3"/>
  <c r="R1636" i="3"/>
  <c r="R1637" i="3"/>
  <c r="R1638" i="3"/>
  <c r="R1639" i="3"/>
  <c r="R1640" i="3"/>
  <c r="R1641" i="3"/>
  <c r="R1642" i="3"/>
  <c r="R1643" i="3"/>
  <c r="R1644" i="3"/>
  <c r="R1645" i="3"/>
  <c r="R1646" i="3"/>
  <c r="R1647" i="3"/>
  <c r="R1648" i="3"/>
  <c r="R1649" i="3"/>
  <c r="R1650" i="3"/>
  <c r="R1651" i="3"/>
  <c r="R1652" i="3"/>
  <c r="R1653" i="3"/>
  <c r="R1654" i="3"/>
  <c r="R1655" i="3"/>
  <c r="R1656" i="3"/>
  <c r="R1657" i="3"/>
  <c r="R1658" i="3"/>
  <c r="R1659" i="3"/>
  <c r="R1660" i="3"/>
  <c r="R1661" i="3"/>
  <c r="R1662" i="3"/>
  <c r="R1663" i="3"/>
  <c r="R1664" i="3"/>
  <c r="R1665" i="3"/>
  <c r="R1666" i="3"/>
  <c r="R1667" i="3"/>
  <c r="R1668" i="3"/>
  <c r="R1669" i="3"/>
  <c r="R1670" i="3"/>
  <c r="R1671" i="3"/>
  <c r="R1672" i="3"/>
  <c r="R1673" i="3"/>
  <c r="R1674" i="3"/>
  <c r="R1675" i="3"/>
  <c r="R1676" i="3"/>
  <c r="R1677" i="3"/>
  <c r="R1678" i="3"/>
  <c r="R1679" i="3"/>
  <c r="R1680" i="3"/>
  <c r="R1681" i="3"/>
  <c r="R1682" i="3"/>
  <c r="R1683" i="3"/>
  <c r="R1684" i="3"/>
  <c r="R1685" i="3"/>
  <c r="R1686" i="3"/>
  <c r="R1687" i="3"/>
  <c r="R1688" i="3"/>
  <c r="R1689" i="3"/>
  <c r="R1690" i="3"/>
  <c r="R1691" i="3"/>
  <c r="R1692" i="3"/>
  <c r="R1693" i="3"/>
  <c r="R1694" i="3"/>
  <c r="R1695" i="3"/>
  <c r="R1696" i="3"/>
  <c r="R1697" i="3"/>
  <c r="R1698" i="3"/>
  <c r="R1699" i="3"/>
  <c r="R1700" i="3"/>
  <c r="R1701" i="3"/>
  <c r="R1702" i="3"/>
  <c r="R1703" i="3"/>
  <c r="R1704" i="3"/>
  <c r="R1705" i="3"/>
  <c r="R1706" i="3"/>
  <c r="R1707" i="3"/>
  <c r="R1708" i="3"/>
  <c r="R1709" i="3"/>
  <c r="R1710" i="3"/>
  <c r="R1711" i="3"/>
  <c r="R1712" i="3"/>
  <c r="R1713" i="3"/>
  <c r="R1714" i="3"/>
  <c r="R1715" i="3"/>
  <c r="R1716" i="3"/>
  <c r="R1717" i="3"/>
  <c r="R1718" i="3"/>
  <c r="R1719" i="3"/>
  <c r="R1720" i="3"/>
  <c r="R1721" i="3"/>
  <c r="R1722" i="3"/>
  <c r="R1723" i="3"/>
  <c r="R1724" i="3"/>
  <c r="R1725" i="3"/>
  <c r="R1726" i="3"/>
  <c r="R1727" i="3"/>
  <c r="R1728" i="3"/>
  <c r="R1729" i="3"/>
  <c r="R1730" i="3"/>
  <c r="R1731" i="3"/>
  <c r="R1732" i="3"/>
  <c r="R1733" i="3"/>
  <c r="R1734" i="3"/>
  <c r="R1735" i="3"/>
  <c r="R1736" i="3"/>
  <c r="R1737" i="3"/>
  <c r="R1738" i="3"/>
  <c r="R1739" i="3"/>
  <c r="R1740" i="3"/>
  <c r="R1741" i="3"/>
  <c r="R1742" i="3"/>
  <c r="R1743" i="3"/>
  <c r="R1744" i="3"/>
  <c r="R1745" i="3"/>
  <c r="R1746" i="3"/>
  <c r="R1747" i="3"/>
  <c r="R1748" i="3"/>
  <c r="R1749" i="3"/>
  <c r="R1750" i="3"/>
  <c r="R1751" i="3"/>
  <c r="R1752" i="3"/>
  <c r="R1753" i="3"/>
  <c r="R1754" i="3"/>
  <c r="R1755" i="3"/>
  <c r="R1756" i="3"/>
  <c r="R1757" i="3"/>
  <c r="R1758" i="3"/>
  <c r="R1759" i="3"/>
  <c r="R1760" i="3"/>
  <c r="R1761" i="3"/>
  <c r="R1762" i="3"/>
  <c r="R1763" i="3"/>
  <c r="R1764" i="3"/>
  <c r="R1765" i="3"/>
  <c r="R1766" i="3"/>
  <c r="R1767" i="3"/>
  <c r="R1768" i="3"/>
  <c r="R1769" i="3"/>
  <c r="R1770" i="3"/>
  <c r="R1771" i="3"/>
  <c r="R1772" i="3"/>
  <c r="R1773" i="3"/>
  <c r="R1774" i="3"/>
  <c r="R1775" i="3"/>
  <c r="R1776" i="3"/>
  <c r="R1777" i="3"/>
  <c r="R1778" i="3"/>
  <c r="R1779" i="3"/>
  <c r="R1780" i="3"/>
  <c r="R1781" i="3"/>
  <c r="R1782" i="3"/>
  <c r="R1783" i="3"/>
  <c r="R1784" i="3"/>
  <c r="R1785" i="3"/>
  <c r="R1786" i="3"/>
  <c r="R1787" i="3"/>
  <c r="R1788" i="3"/>
  <c r="R1789" i="3"/>
  <c r="R1790" i="3"/>
  <c r="R1791" i="3"/>
  <c r="R1792" i="3"/>
  <c r="R1793" i="3"/>
  <c r="R1794" i="3"/>
  <c r="R1795" i="3"/>
  <c r="R1796" i="3"/>
  <c r="R1797" i="3"/>
  <c r="R1798" i="3"/>
  <c r="R1799" i="3"/>
  <c r="R1800" i="3"/>
  <c r="R1801" i="3"/>
  <c r="R1802" i="3"/>
  <c r="R1803" i="3"/>
  <c r="R1804" i="3"/>
  <c r="R1805" i="3"/>
  <c r="R1806" i="3"/>
  <c r="R1807" i="3"/>
  <c r="R1808" i="3"/>
  <c r="R1809" i="3"/>
  <c r="R1810" i="3"/>
  <c r="R1811" i="3"/>
  <c r="R1812" i="3"/>
  <c r="R1813" i="3"/>
  <c r="R1814" i="3"/>
  <c r="R1815" i="3"/>
  <c r="R1816" i="3"/>
  <c r="R1817" i="3"/>
  <c r="R1818" i="3"/>
  <c r="R1819" i="3"/>
  <c r="R1820" i="3"/>
  <c r="R1821" i="3"/>
  <c r="R1822" i="3"/>
  <c r="R1823" i="3"/>
  <c r="R1824" i="3"/>
  <c r="R1825" i="3"/>
  <c r="R1826" i="3"/>
  <c r="R1827" i="3"/>
  <c r="R1828" i="3"/>
  <c r="R1829" i="3"/>
  <c r="R1830" i="3"/>
  <c r="R1831" i="3"/>
  <c r="R1832" i="3"/>
  <c r="R1833" i="3"/>
  <c r="R1834" i="3"/>
  <c r="R1835" i="3"/>
  <c r="R1836" i="3"/>
  <c r="R1837" i="3"/>
  <c r="R1838" i="3"/>
  <c r="R1839" i="3"/>
  <c r="R1840" i="3"/>
  <c r="R1841" i="3"/>
  <c r="R1842" i="3"/>
  <c r="R1843" i="3"/>
  <c r="R1844" i="3"/>
  <c r="R1845" i="3"/>
  <c r="R1846" i="3"/>
  <c r="R1847" i="3"/>
  <c r="R1848" i="3"/>
  <c r="R1849" i="3"/>
  <c r="R1850" i="3"/>
  <c r="R1851" i="3"/>
  <c r="R1852" i="3"/>
  <c r="R1853" i="3"/>
  <c r="R1854" i="3"/>
  <c r="R1855" i="3"/>
  <c r="R1856" i="3"/>
  <c r="R1857" i="3"/>
  <c r="R1858" i="3"/>
  <c r="R1859" i="3"/>
  <c r="R1860" i="3"/>
  <c r="R1861" i="3"/>
  <c r="R1862" i="3"/>
  <c r="R1863" i="3"/>
  <c r="R1864" i="3"/>
  <c r="R1865" i="3"/>
  <c r="R1866" i="3"/>
  <c r="R1867" i="3"/>
  <c r="R1868" i="3"/>
  <c r="R1869" i="3"/>
  <c r="R1870" i="3"/>
  <c r="R1871" i="3"/>
  <c r="R1872" i="3"/>
  <c r="R1873" i="3"/>
  <c r="R1874" i="3"/>
  <c r="R1875" i="3"/>
  <c r="R1876" i="3"/>
  <c r="R1877" i="3"/>
  <c r="R1878" i="3"/>
  <c r="R1879" i="3"/>
  <c r="R1880" i="3"/>
  <c r="R1881" i="3"/>
  <c r="R1882" i="3"/>
  <c r="R1883" i="3"/>
  <c r="R1884" i="3"/>
  <c r="R1885" i="3"/>
  <c r="R1886" i="3"/>
  <c r="R1887" i="3"/>
  <c r="R1888" i="3"/>
  <c r="R1889" i="3"/>
  <c r="R1890" i="3"/>
  <c r="R1891" i="3"/>
  <c r="R1892" i="3"/>
  <c r="R1893" i="3"/>
  <c r="R1894" i="3"/>
  <c r="R1895" i="3"/>
  <c r="R1896" i="3"/>
  <c r="R1897" i="3"/>
  <c r="R1898" i="3"/>
  <c r="R1899" i="3"/>
  <c r="R1900" i="3"/>
  <c r="R1901" i="3"/>
  <c r="R1902" i="3"/>
  <c r="R1903" i="3"/>
  <c r="R1904" i="3"/>
  <c r="R1905" i="3"/>
  <c r="R1906" i="3"/>
  <c r="R1907" i="3"/>
  <c r="R1908" i="3"/>
  <c r="R1909" i="3"/>
  <c r="R1910" i="3"/>
  <c r="R1911" i="3"/>
  <c r="R1912" i="3"/>
  <c r="R1913" i="3"/>
  <c r="R1914" i="3"/>
  <c r="R1915" i="3"/>
  <c r="R1916" i="3"/>
  <c r="R1917" i="3"/>
  <c r="R1918" i="3"/>
  <c r="R1919" i="3"/>
  <c r="R1920" i="3"/>
  <c r="R1921" i="3"/>
  <c r="R1922" i="3"/>
  <c r="R1923" i="3"/>
  <c r="R1924" i="3"/>
  <c r="R1925" i="3"/>
  <c r="R1926" i="3"/>
  <c r="R1927" i="3"/>
  <c r="R1928" i="3"/>
  <c r="R1929" i="3"/>
  <c r="R1930" i="3"/>
  <c r="R1931" i="3"/>
  <c r="R1932" i="3"/>
  <c r="R1933" i="3"/>
  <c r="R1934" i="3"/>
  <c r="R1935" i="3"/>
  <c r="R1936" i="3"/>
  <c r="R1937" i="3"/>
  <c r="R1938" i="3"/>
  <c r="R1939" i="3"/>
  <c r="R1940" i="3"/>
  <c r="R1941" i="3"/>
  <c r="R1942" i="3"/>
  <c r="R1943" i="3"/>
  <c r="R1944" i="3"/>
  <c r="R1945" i="3"/>
  <c r="R1946" i="3"/>
  <c r="R1947" i="3"/>
  <c r="R1948" i="3"/>
  <c r="R1949" i="3"/>
  <c r="R1950" i="3"/>
  <c r="R1951" i="3"/>
  <c r="R1952" i="3"/>
  <c r="R1953" i="3"/>
  <c r="R1954" i="3"/>
  <c r="R1955" i="3"/>
  <c r="R1956" i="3"/>
  <c r="R1957" i="3"/>
  <c r="R1958" i="3"/>
  <c r="R1959" i="3"/>
  <c r="R1960" i="3"/>
  <c r="R1961" i="3"/>
  <c r="R1962" i="3"/>
  <c r="R1963" i="3"/>
  <c r="R1964" i="3"/>
  <c r="R1965" i="3"/>
  <c r="R1966" i="3"/>
  <c r="R1967" i="3"/>
  <c r="R1968" i="3"/>
  <c r="R1969" i="3"/>
  <c r="R1970" i="3"/>
  <c r="R1971" i="3"/>
  <c r="R1972" i="3"/>
  <c r="R1973" i="3"/>
  <c r="R1974" i="3"/>
  <c r="R1975" i="3"/>
  <c r="R1976" i="3"/>
  <c r="R1977" i="3"/>
  <c r="R1978" i="3"/>
  <c r="R1979" i="3"/>
  <c r="R1980" i="3"/>
  <c r="R1981" i="3"/>
  <c r="R1982" i="3"/>
  <c r="R1983" i="3"/>
  <c r="R1984" i="3"/>
  <c r="R1985" i="3"/>
  <c r="R1986" i="3"/>
  <c r="R1987" i="3"/>
  <c r="R1988" i="3"/>
  <c r="R1989" i="3"/>
  <c r="R1990" i="3"/>
  <c r="R1991" i="3"/>
  <c r="R1992" i="3"/>
  <c r="R1993" i="3"/>
  <c r="R1994" i="3"/>
  <c r="R1995" i="3"/>
  <c r="R1996" i="3"/>
  <c r="R1997" i="3"/>
  <c r="R1998" i="3"/>
  <c r="R1999" i="3"/>
  <c r="R2000" i="3"/>
  <c r="R2001" i="3"/>
  <c r="R2002" i="3"/>
  <c r="R2003" i="3"/>
  <c r="R2004" i="3"/>
  <c r="R2005" i="3"/>
  <c r="R2006" i="3"/>
  <c r="R2007" i="3"/>
  <c r="R2008" i="3"/>
  <c r="R2009" i="3"/>
  <c r="R2010" i="3"/>
  <c r="R2011" i="3"/>
  <c r="R2012" i="3"/>
  <c r="R2013" i="3"/>
  <c r="R2014" i="3"/>
  <c r="R2015" i="3"/>
  <c r="R2016" i="3"/>
  <c r="R2017" i="3"/>
  <c r="R2018" i="3"/>
  <c r="R2019" i="3"/>
  <c r="R2020" i="3"/>
  <c r="R2021" i="3"/>
  <c r="R2022" i="3"/>
  <c r="R2023" i="3"/>
  <c r="R2024" i="3"/>
  <c r="R2025" i="3"/>
  <c r="R2026" i="3"/>
  <c r="R2027" i="3"/>
  <c r="R2028" i="3"/>
  <c r="R2029" i="3"/>
  <c r="R2030" i="3"/>
  <c r="R2031" i="3"/>
  <c r="R2032" i="3"/>
  <c r="R2033" i="3"/>
  <c r="R2034" i="3"/>
  <c r="R2035" i="3"/>
  <c r="R2036" i="3"/>
  <c r="R2037" i="3"/>
  <c r="R2038" i="3"/>
  <c r="R2039" i="3"/>
  <c r="R2040" i="3"/>
  <c r="R2041" i="3"/>
  <c r="R2042" i="3"/>
  <c r="R2043" i="3"/>
  <c r="R2044" i="3"/>
  <c r="R2045" i="3"/>
  <c r="R2046" i="3"/>
  <c r="R2047" i="3"/>
  <c r="R2048" i="3"/>
  <c r="R2049" i="3"/>
  <c r="R2050" i="3"/>
  <c r="R2051" i="3"/>
  <c r="R2052" i="3"/>
  <c r="R2053" i="3"/>
  <c r="R2054" i="3"/>
  <c r="R2055" i="3"/>
  <c r="R2056" i="3"/>
  <c r="R2057" i="3"/>
  <c r="R2058" i="3"/>
  <c r="R2059" i="3"/>
  <c r="R2060" i="3"/>
  <c r="R2061" i="3"/>
  <c r="R2062" i="3"/>
  <c r="R2063" i="3"/>
  <c r="R2064" i="3"/>
  <c r="R2065" i="3"/>
  <c r="R2066" i="3"/>
  <c r="R2067" i="3"/>
  <c r="R2068" i="3"/>
  <c r="R2069" i="3"/>
  <c r="R2070" i="3"/>
  <c r="R2071" i="3"/>
  <c r="R2072" i="3"/>
  <c r="R2073" i="3"/>
  <c r="R2074" i="3"/>
  <c r="R2075" i="3"/>
  <c r="R2076" i="3"/>
  <c r="R2077" i="3"/>
  <c r="R2078" i="3"/>
  <c r="R2079" i="3"/>
  <c r="R2080" i="3"/>
  <c r="R2081" i="3"/>
  <c r="R2082" i="3"/>
  <c r="R2083" i="3"/>
  <c r="R2084" i="3"/>
  <c r="R2085" i="3"/>
  <c r="R2086" i="3"/>
  <c r="R2087" i="3"/>
  <c r="R2088" i="3"/>
  <c r="R2089" i="3"/>
  <c r="R2090" i="3"/>
  <c r="R2091" i="3"/>
  <c r="R2092" i="3"/>
  <c r="R2093" i="3"/>
  <c r="R2094" i="3"/>
  <c r="R2095" i="3"/>
  <c r="R2096" i="3"/>
  <c r="R2097" i="3"/>
  <c r="R2098" i="3"/>
  <c r="R2099" i="3"/>
  <c r="R2100" i="3"/>
  <c r="R2101" i="3"/>
  <c r="R2102" i="3"/>
  <c r="R2103" i="3"/>
  <c r="R2104" i="3"/>
  <c r="R2105" i="3"/>
  <c r="R2106" i="3"/>
  <c r="R2107" i="3"/>
  <c r="R2108" i="3"/>
  <c r="R2109" i="3"/>
  <c r="R2110" i="3"/>
  <c r="R2111" i="3"/>
  <c r="R2112" i="3"/>
  <c r="R2113" i="3"/>
  <c r="R2114" i="3"/>
  <c r="R2115" i="3"/>
  <c r="R2116" i="3"/>
  <c r="R2117" i="3"/>
  <c r="R2118" i="3"/>
  <c r="R2119" i="3"/>
  <c r="R2120" i="3"/>
  <c r="R2121" i="3"/>
  <c r="R2122" i="3"/>
  <c r="R2123" i="3"/>
  <c r="R2124" i="3"/>
  <c r="R2125" i="3"/>
  <c r="R2126" i="3"/>
  <c r="R2127" i="3"/>
  <c r="R2128" i="3"/>
  <c r="R2129" i="3"/>
  <c r="R2130" i="3"/>
  <c r="R2131" i="3"/>
  <c r="R2132" i="3"/>
  <c r="R2133" i="3"/>
  <c r="R2134" i="3"/>
  <c r="R2135" i="3"/>
  <c r="R2136" i="3"/>
  <c r="R2137" i="3"/>
  <c r="R2138" i="3"/>
  <c r="R2139" i="3"/>
  <c r="R2140" i="3"/>
  <c r="R2141" i="3"/>
  <c r="R2142" i="3"/>
  <c r="R2143" i="3"/>
  <c r="R2144" i="3"/>
  <c r="R2145" i="3"/>
  <c r="R2146" i="3"/>
  <c r="R2147" i="3"/>
  <c r="R2148" i="3"/>
  <c r="R2149" i="3"/>
  <c r="R2150" i="3"/>
  <c r="R2151" i="3"/>
  <c r="R2152" i="3"/>
  <c r="R2153" i="3"/>
  <c r="R2154" i="3"/>
  <c r="R2155" i="3"/>
  <c r="R2156" i="3"/>
  <c r="R2157" i="3"/>
  <c r="R2158" i="3"/>
  <c r="R2159" i="3"/>
  <c r="R2160" i="3"/>
  <c r="R2161" i="3"/>
  <c r="R2162" i="3"/>
  <c r="R2163" i="3"/>
  <c r="R2164" i="3"/>
  <c r="R2165" i="3"/>
  <c r="R2166" i="3"/>
  <c r="R2167" i="3"/>
  <c r="R2168" i="3"/>
  <c r="R2169" i="3"/>
  <c r="R2170" i="3"/>
  <c r="R2171" i="3"/>
  <c r="R2172" i="3"/>
  <c r="R2173" i="3"/>
  <c r="R2174" i="3"/>
  <c r="R2175" i="3"/>
  <c r="R2176" i="3"/>
  <c r="R2177" i="3"/>
  <c r="R2178" i="3"/>
  <c r="R2179" i="3"/>
  <c r="R2180" i="3"/>
  <c r="R2181" i="3"/>
  <c r="R2182" i="3"/>
  <c r="R2183" i="3"/>
  <c r="R2184" i="3"/>
  <c r="R2185" i="3"/>
  <c r="R2186" i="3"/>
  <c r="R2187" i="3"/>
  <c r="R2188" i="3"/>
  <c r="R2189" i="3"/>
  <c r="R2190" i="3"/>
  <c r="R2191" i="3"/>
  <c r="R2192" i="3"/>
  <c r="R2193" i="3"/>
  <c r="R2194" i="3"/>
  <c r="R2195" i="3"/>
  <c r="R2196" i="3"/>
  <c r="R2197" i="3"/>
  <c r="R2198" i="3"/>
  <c r="R2199" i="3"/>
  <c r="R2200" i="3"/>
  <c r="R2201" i="3"/>
  <c r="R2202" i="3"/>
  <c r="R2203" i="3"/>
  <c r="R2204" i="3"/>
  <c r="R2205" i="3"/>
  <c r="R2206" i="3"/>
  <c r="R2207" i="3"/>
  <c r="R2208" i="3"/>
  <c r="R2209" i="3"/>
  <c r="R2210" i="3"/>
  <c r="R2211" i="3"/>
  <c r="R2212" i="3"/>
  <c r="R2213" i="3"/>
  <c r="R2214" i="3"/>
  <c r="R2215" i="3"/>
  <c r="R2216" i="3"/>
  <c r="R2217" i="3"/>
  <c r="R2218" i="3"/>
  <c r="R2219" i="3"/>
  <c r="R2220" i="3"/>
  <c r="R2221" i="3"/>
  <c r="R2222" i="3"/>
  <c r="R2223" i="3"/>
  <c r="R2224" i="3"/>
  <c r="R2225" i="3"/>
  <c r="R2226" i="3"/>
  <c r="R2227" i="3"/>
  <c r="R2228" i="3"/>
  <c r="R2229" i="3"/>
  <c r="R2230" i="3"/>
  <c r="R2231" i="3"/>
  <c r="R2232" i="3"/>
  <c r="R2233" i="3"/>
  <c r="R2234" i="3"/>
  <c r="R2235" i="3"/>
  <c r="R2236" i="3"/>
  <c r="R2237" i="3"/>
  <c r="R2238" i="3"/>
  <c r="R2239" i="3"/>
  <c r="R2240" i="3"/>
  <c r="R2241" i="3"/>
  <c r="R2242" i="3"/>
  <c r="R2243" i="3"/>
  <c r="R2244" i="3"/>
  <c r="R2245" i="3"/>
  <c r="R2246" i="3"/>
  <c r="R2247" i="3"/>
  <c r="R2248" i="3"/>
  <c r="R2249" i="3"/>
  <c r="R2250" i="3"/>
  <c r="R2251" i="3"/>
  <c r="R2252" i="3"/>
  <c r="R2253" i="3"/>
  <c r="R2254" i="3"/>
  <c r="R2255" i="3"/>
  <c r="R2256" i="3"/>
  <c r="R2257" i="3"/>
  <c r="R2258" i="3"/>
  <c r="R2259" i="3"/>
  <c r="R2260" i="3"/>
  <c r="R2261" i="3"/>
  <c r="R2262" i="3"/>
  <c r="R2263" i="3"/>
  <c r="R2264" i="3"/>
  <c r="R2265" i="3"/>
  <c r="R2266" i="3"/>
  <c r="R2267" i="3"/>
  <c r="R2268" i="3"/>
  <c r="R2269" i="3"/>
  <c r="R2270" i="3"/>
  <c r="R2271" i="3"/>
  <c r="R2272" i="3"/>
  <c r="R2273" i="3"/>
  <c r="R2274" i="3"/>
  <c r="R2275" i="3"/>
  <c r="R2276" i="3"/>
  <c r="R2277" i="3"/>
  <c r="R2278" i="3"/>
  <c r="R2279" i="3"/>
  <c r="R2280" i="3"/>
  <c r="R2281" i="3"/>
  <c r="R2282" i="3"/>
  <c r="R2283" i="3"/>
  <c r="R2284" i="3"/>
  <c r="R2285" i="3"/>
  <c r="R2286" i="3"/>
  <c r="R2287" i="3"/>
  <c r="R2288" i="3"/>
  <c r="R2289" i="3"/>
  <c r="R2290" i="3"/>
  <c r="R2291" i="3"/>
  <c r="R2292" i="3"/>
  <c r="R2293" i="3"/>
  <c r="R2294" i="3"/>
  <c r="R2295" i="3"/>
  <c r="R2296" i="3"/>
  <c r="R2297" i="3"/>
  <c r="R2298" i="3"/>
  <c r="R2299" i="3"/>
  <c r="R2300" i="3"/>
  <c r="R2301" i="3"/>
  <c r="R2302" i="3"/>
  <c r="R2303" i="3"/>
  <c r="R2304" i="3"/>
  <c r="R2305" i="3"/>
  <c r="R2306" i="3"/>
  <c r="R2307" i="3"/>
  <c r="R2308" i="3"/>
  <c r="R2309" i="3"/>
  <c r="R2310" i="3"/>
  <c r="R2311" i="3"/>
  <c r="R2312" i="3"/>
  <c r="R2313" i="3"/>
  <c r="R2314" i="3"/>
  <c r="R2315" i="3"/>
  <c r="R2316" i="3"/>
  <c r="R2317" i="3"/>
  <c r="R2318" i="3"/>
  <c r="R2319" i="3"/>
  <c r="R2320" i="3"/>
  <c r="R2321" i="3"/>
  <c r="R2322" i="3"/>
  <c r="R2323" i="3"/>
  <c r="R2324" i="3"/>
  <c r="R2325" i="3"/>
  <c r="R2326" i="3"/>
  <c r="R2327" i="3"/>
  <c r="R2328" i="3"/>
  <c r="R2329" i="3"/>
  <c r="R2330" i="3"/>
  <c r="R2331" i="3"/>
  <c r="R2332" i="3"/>
  <c r="R2333" i="3"/>
  <c r="R2334" i="3"/>
  <c r="R2335" i="3"/>
  <c r="R2336" i="3"/>
  <c r="R2337" i="3"/>
  <c r="R2338" i="3"/>
  <c r="R2339" i="3"/>
  <c r="R2340" i="3"/>
  <c r="R2341" i="3"/>
  <c r="R2342" i="3"/>
  <c r="R2343" i="3"/>
  <c r="R2344" i="3"/>
  <c r="R2345" i="3"/>
  <c r="R2346" i="3"/>
  <c r="R2347" i="3"/>
  <c r="R2348" i="3"/>
  <c r="R2349" i="3"/>
  <c r="R2350" i="3"/>
  <c r="R2351" i="3"/>
  <c r="R2352" i="3"/>
  <c r="R2353" i="3"/>
  <c r="R2354" i="3"/>
  <c r="R2355" i="3"/>
  <c r="R2356" i="3"/>
  <c r="R2357" i="3"/>
  <c r="R2358" i="3"/>
  <c r="R2359" i="3"/>
  <c r="R2360" i="3"/>
  <c r="R2361" i="3"/>
  <c r="R2362" i="3"/>
  <c r="R2363" i="3"/>
  <c r="R2364" i="3"/>
  <c r="R2365" i="3"/>
  <c r="R2366" i="3"/>
  <c r="R2367" i="3"/>
  <c r="R2368" i="3"/>
  <c r="R2369" i="3"/>
  <c r="R2370" i="3"/>
  <c r="R2371" i="3"/>
  <c r="R2372" i="3"/>
  <c r="R2373" i="3"/>
  <c r="R2374" i="3"/>
  <c r="R2375" i="3"/>
  <c r="R2376" i="3"/>
  <c r="R2377" i="3"/>
  <c r="R2378" i="3"/>
  <c r="R2379" i="3"/>
  <c r="R2380" i="3"/>
  <c r="R2381" i="3"/>
  <c r="R2382" i="3"/>
  <c r="R2383" i="3"/>
  <c r="R2384" i="3"/>
  <c r="R2385" i="3"/>
  <c r="R2386" i="3"/>
  <c r="R2387" i="3"/>
  <c r="R2388" i="3"/>
  <c r="R2389" i="3"/>
  <c r="R2390" i="3"/>
  <c r="R2391" i="3"/>
  <c r="R2392" i="3"/>
  <c r="R2393" i="3"/>
  <c r="R2394" i="3"/>
  <c r="R2395" i="3"/>
  <c r="R2396" i="3"/>
  <c r="R2397" i="3"/>
  <c r="R2398" i="3"/>
  <c r="R2399" i="3"/>
  <c r="R2400" i="3"/>
  <c r="R2401" i="3"/>
  <c r="R2402" i="3"/>
  <c r="R2403" i="3"/>
  <c r="R2404" i="3"/>
  <c r="R2405" i="3"/>
  <c r="R2406" i="3"/>
  <c r="R2407" i="3"/>
  <c r="R2408" i="3"/>
  <c r="R2409" i="3"/>
  <c r="R2410" i="3"/>
  <c r="R2411" i="3"/>
  <c r="R2412" i="3"/>
  <c r="R2413" i="3"/>
  <c r="R2414" i="3"/>
  <c r="R2415" i="3"/>
  <c r="R2416" i="3"/>
  <c r="R2417" i="3"/>
  <c r="R2418" i="3"/>
  <c r="R2419" i="3"/>
  <c r="R2420" i="3"/>
  <c r="R2421" i="3"/>
  <c r="R2422" i="3"/>
  <c r="R2423" i="3"/>
  <c r="R2424" i="3"/>
  <c r="R2425" i="3"/>
  <c r="R2426" i="3"/>
  <c r="R2427" i="3"/>
  <c r="R2428" i="3"/>
  <c r="R2429" i="3"/>
  <c r="R2430" i="3"/>
  <c r="R2431" i="3"/>
  <c r="R2432" i="3"/>
  <c r="R2433" i="3"/>
  <c r="R2434" i="3"/>
  <c r="R2435" i="3"/>
  <c r="R2436" i="3"/>
  <c r="R2437" i="3"/>
  <c r="R2438" i="3"/>
  <c r="R2439" i="3"/>
  <c r="R2440" i="3"/>
  <c r="R2441" i="3"/>
  <c r="R2442" i="3"/>
  <c r="R2443" i="3"/>
  <c r="R2444" i="3"/>
  <c r="R2445" i="3"/>
  <c r="R2446" i="3"/>
  <c r="R2447" i="3"/>
  <c r="R2448" i="3"/>
  <c r="R2449" i="3"/>
  <c r="R2450" i="3"/>
  <c r="R2451" i="3"/>
  <c r="R2452" i="3"/>
  <c r="R2453" i="3"/>
  <c r="R2454" i="3"/>
  <c r="R2455" i="3"/>
  <c r="R2456" i="3"/>
  <c r="R2457" i="3"/>
  <c r="R2458" i="3"/>
  <c r="R2459" i="3"/>
  <c r="R2460" i="3"/>
  <c r="R2461" i="3"/>
  <c r="R2462" i="3"/>
  <c r="R2463" i="3"/>
  <c r="R2464" i="3"/>
  <c r="R2465" i="3"/>
  <c r="R2466" i="3"/>
  <c r="R2467" i="3"/>
  <c r="R2468" i="3"/>
  <c r="R2469" i="3"/>
  <c r="R2470" i="3"/>
  <c r="R2471" i="3"/>
  <c r="R2472" i="3"/>
  <c r="R2473" i="3"/>
  <c r="R2474" i="3"/>
  <c r="R2475" i="3"/>
  <c r="R2476" i="3"/>
  <c r="R2477" i="3"/>
  <c r="R2478" i="3"/>
  <c r="R2479" i="3"/>
  <c r="R2480" i="3"/>
  <c r="R2481" i="3"/>
  <c r="R2482" i="3"/>
  <c r="R2483" i="3"/>
  <c r="R2484" i="3"/>
  <c r="R2485" i="3"/>
  <c r="R2486" i="3"/>
  <c r="R2487" i="3"/>
  <c r="R2488" i="3"/>
  <c r="R2489" i="3"/>
  <c r="R2490" i="3"/>
  <c r="R2491" i="3"/>
  <c r="R2492" i="3"/>
  <c r="R2493" i="3"/>
  <c r="R2494" i="3"/>
  <c r="R2495" i="3"/>
  <c r="R2496" i="3"/>
  <c r="R2497" i="3"/>
  <c r="R2498" i="3"/>
  <c r="R2499" i="3"/>
  <c r="R2500" i="3"/>
  <c r="R2501" i="3"/>
  <c r="R2502" i="3"/>
  <c r="R2503" i="3"/>
  <c r="R2504" i="3"/>
  <c r="R2505" i="3"/>
  <c r="R2506" i="3"/>
  <c r="R2507" i="3"/>
  <c r="R2508" i="3"/>
  <c r="R2509" i="3"/>
  <c r="R2510" i="3"/>
  <c r="R2511" i="3"/>
  <c r="R2512" i="3"/>
  <c r="R2513" i="3"/>
  <c r="R2514" i="3"/>
  <c r="R2515" i="3"/>
  <c r="R2516" i="3"/>
  <c r="R2517" i="3"/>
  <c r="R2518" i="3"/>
  <c r="R2519" i="3"/>
  <c r="R2520" i="3"/>
  <c r="R2521" i="3"/>
  <c r="R2522" i="3"/>
  <c r="R2523" i="3"/>
  <c r="R2524" i="3"/>
  <c r="R2525" i="3"/>
  <c r="R2526" i="3"/>
  <c r="R2527" i="3"/>
  <c r="R2528" i="3"/>
  <c r="R2529" i="3"/>
  <c r="R2530" i="3"/>
  <c r="R2531" i="3"/>
  <c r="R2532" i="3"/>
  <c r="R2533" i="3"/>
  <c r="R2534" i="3"/>
  <c r="R2535" i="3"/>
  <c r="R2536" i="3"/>
  <c r="R2537" i="3"/>
  <c r="R2538" i="3"/>
  <c r="R2539" i="3"/>
  <c r="R2540" i="3"/>
  <c r="R2541" i="3"/>
  <c r="R2542" i="3"/>
  <c r="R2543" i="3"/>
  <c r="R2544" i="3"/>
  <c r="R2545" i="3"/>
  <c r="R2546" i="3"/>
  <c r="R2547" i="3"/>
  <c r="R2548" i="3"/>
  <c r="R2549" i="3"/>
  <c r="R2550" i="3"/>
  <c r="R2551" i="3"/>
  <c r="R2552" i="3"/>
  <c r="R2553" i="3"/>
  <c r="R2554" i="3"/>
  <c r="R2555" i="3"/>
  <c r="R2556" i="3"/>
  <c r="R2557" i="3"/>
  <c r="R2558" i="3"/>
  <c r="R2559" i="3"/>
  <c r="R2560" i="3"/>
  <c r="R2561" i="3"/>
  <c r="R2562" i="3"/>
  <c r="R2563" i="3"/>
  <c r="R2564" i="3"/>
  <c r="R2565" i="3"/>
  <c r="R2566" i="3"/>
  <c r="R2567" i="3"/>
  <c r="R2568" i="3"/>
  <c r="R2569" i="3"/>
  <c r="R2570" i="3"/>
  <c r="R2571" i="3"/>
  <c r="O36" i="1"/>
  <c r="O38" i="1"/>
  <c r="E1631" i="4" l="1"/>
  <c r="A1631" i="4" s="1"/>
  <c r="F1631" i="4"/>
  <c r="G1631" i="4"/>
  <c r="H1631" i="4"/>
  <c r="C1632" i="4"/>
  <c r="C1273" i="4"/>
  <c r="E1272" i="4"/>
  <c r="A1272" i="4" s="1"/>
  <c r="F1272" i="4"/>
  <c r="G1272" i="4"/>
  <c r="H1272" i="4"/>
  <c r="C11" i="4"/>
  <c r="E10" i="4"/>
  <c r="A10" i="4" s="1"/>
  <c r="E11" i="4"/>
  <c r="A11" i="4" s="1"/>
  <c r="C12" i="4"/>
  <c r="G44" i="1"/>
  <c r="F1632" i="4" l="1"/>
  <c r="C1633" i="4"/>
  <c r="H1632" i="4"/>
  <c r="E1632" i="4"/>
  <c r="A1632" i="4" s="1"/>
  <c r="G1632" i="4"/>
  <c r="C1274" i="4"/>
  <c r="E1273" i="4"/>
  <c r="A1273" i="4" s="1"/>
  <c r="F1273" i="4"/>
  <c r="G1273" i="4"/>
  <c r="H1273" i="4"/>
  <c r="E12" i="4"/>
  <c r="A12" i="4" s="1"/>
  <c r="C13" i="4"/>
  <c r="O12" i="3"/>
  <c r="O13" i="3"/>
  <c r="O375" i="3"/>
  <c r="O376" i="3"/>
  <c r="O377" i="3"/>
  <c r="O378" i="3"/>
  <c r="O379" i="3"/>
  <c r="E1633" i="4" l="1"/>
  <c r="A1633" i="4" s="1"/>
  <c r="F1633" i="4"/>
  <c r="C1634" i="4"/>
  <c r="G1633" i="4"/>
  <c r="H1633" i="4"/>
  <c r="E1274" i="4"/>
  <c r="A1274" i="4" s="1"/>
  <c r="F1274" i="4"/>
  <c r="G1274" i="4"/>
  <c r="H1274" i="4"/>
  <c r="C1275" i="4"/>
  <c r="E13" i="4"/>
  <c r="A13" i="4" s="1"/>
  <c r="C14" i="4"/>
  <c r="G35" i="1"/>
  <c r="E1634" i="4" l="1"/>
  <c r="A1634" i="4" s="1"/>
  <c r="F1634" i="4"/>
  <c r="G1634" i="4"/>
  <c r="C1635" i="4"/>
  <c r="H1634" i="4"/>
  <c r="E1275" i="4"/>
  <c r="A1275" i="4" s="1"/>
  <c r="F1275" i="4"/>
  <c r="G1275" i="4"/>
  <c r="H1275" i="4"/>
  <c r="C1276" i="4"/>
  <c r="C15" i="4"/>
  <c r="E14" i="4"/>
  <c r="A14" i="4" s="1"/>
  <c r="G36" i="1"/>
  <c r="E1635" i="4" l="1"/>
  <c r="A1635" i="4" s="1"/>
  <c r="F1635" i="4"/>
  <c r="G1635" i="4"/>
  <c r="H1635" i="4"/>
  <c r="C1636" i="4"/>
  <c r="E1276" i="4"/>
  <c r="A1276" i="4" s="1"/>
  <c r="F1276" i="4"/>
  <c r="G1276" i="4"/>
  <c r="H1276" i="4"/>
  <c r="C1277" i="4"/>
  <c r="E15" i="4"/>
  <c r="A15" i="4" s="1"/>
  <c r="C16" i="4"/>
  <c r="N1" i="3"/>
  <c r="I2216" i="3"/>
  <c r="I2223" i="3" s="1"/>
  <c r="I2230" i="3" s="1"/>
  <c r="I2237" i="3" s="1"/>
  <c r="I2244" i="3" s="1"/>
  <c r="I2251" i="3" s="1"/>
  <c r="I2258" i="3" s="1"/>
  <c r="I2265" i="3" s="1"/>
  <c r="I2272" i="3" s="1"/>
  <c r="I2279" i="3" s="1"/>
  <c r="I2286" i="3" s="1"/>
  <c r="I2293" i="3" s="1"/>
  <c r="I2300" i="3" s="1"/>
  <c r="I2307" i="3" s="1"/>
  <c r="I2314" i="3" s="1"/>
  <c r="I2321" i="3" s="1"/>
  <c r="I2328" i="3" s="1"/>
  <c r="I2335" i="3" s="1"/>
  <c r="I2342" i="3" s="1"/>
  <c r="I2349" i="3" s="1"/>
  <c r="I2356" i="3" s="1"/>
  <c r="I2363" i="3" s="1"/>
  <c r="I2370" i="3" s="1"/>
  <c r="I2377" i="3" s="1"/>
  <c r="I2384" i="3" s="1"/>
  <c r="I2391" i="3" s="1"/>
  <c r="I2398" i="3" s="1"/>
  <c r="I2405" i="3" s="1"/>
  <c r="I2412" i="3" s="1"/>
  <c r="I2419" i="3" s="1"/>
  <c r="I2426" i="3" s="1"/>
  <c r="I2433" i="3" s="1"/>
  <c r="I2440" i="3" s="1"/>
  <c r="I2447" i="3" s="1"/>
  <c r="I2454" i="3" s="1"/>
  <c r="I2461" i="3" s="1"/>
  <c r="I2468" i="3" s="1"/>
  <c r="I2475" i="3" s="1"/>
  <c r="I2482" i="3" s="1"/>
  <c r="I2489" i="3" s="1"/>
  <c r="I2496" i="3" s="1"/>
  <c r="I2503" i="3" s="1"/>
  <c r="I2510" i="3" s="1"/>
  <c r="I2517" i="3" s="1"/>
  <c r="I2524" i="3" s="1"/>
  <c r="I2531" i="3" s="1"/>
  <c r="I2538" i="3" s="1"/>
  <c r="I2545" i="3" s="1"/>
  <c r="I2552" i="3" s="1"/>
  <c r="I2559" i="3" s="1"/>
  <c r="I2566" i="3" s="1"/>
  <c r="B2216" i="3"/>
  <c r="B2223" i="3" s="1"/>
  <c r="B2230" i="3" s="1"/>
  <c r="B2237" i="3" s="1"/>
  <c r="B2244" i="3" s="1"/>
  <c r="B2251" i="3" s="1"/>
  <c r="B2258" i="3" s="1"/>
  <c r="B2265" i="3" s="1"/>
  <c r="B2272" i="3" s="1"/>
  <c r="B2279" i="3" s="1"/>
  <c r="B2286" i="3" s="1"/>
  <c r="B2293" i="3" s="1"/>
  <c r="B2300" i="3" s="1"/>
  <c r="B2307" i="3" s="1"/>
  <c r="B2314" i="3" s="1"/>
  <c r="B2321" i="3" s="1"/>
  <c r="B2328" i="3" s="1"/>
  <c r="B2335" i="3" s="1"/>
  <c r="B2342" i="3" s="1"/>
  <c r="B2349" i="3" s="1"/>
  <c r="B2356" i="3" s="1"/>
  <c r="B2363" i="3" s="1"/>
  <c r="B2370" i="3" s="1"/>
  <c r="B2377" i="3" s="1"/>
  <c r="B2384" i="3" s="1"/>
  <c r="B2391" i="3" s="1"/>
  <c r="B2398" i="3" s="1"/>
  <c r="B2405" i="3" s="1"/>
  <c r="B2412" i="3" s="1"/>
  <c r="B2419" i="3" s="1"/>
  <c r="B2426" i="3" s="1"/>
  <c r="B2433" i="3" s="1"/>
  <c r="B2440" i="3" s="1"/>
  <c r="B2447" i="3" s="1"/>
  <c r="B2454" i="3" s="1"/>
  <c r="B2461" i="3" s="1"/>
  <c r="B2468" i="3" s="1"/>
  <c r="B2475" i="3" s="1"/>
  <c r="B2482" i="3" s="1"/>
  <c r="B2489" i="3" s="1"/>
  <c r="B2496" i="3" s="1"/>
  <c r="B2503" i="3" s="1"/>
  <c r="B2510" i="3" s="1"/>
  <c r="B2517" i="3" s="1"/>
  <c r="B2524" i="3" s="1"/>
  <c r="B2531" i="3" s="1"/>
  <c r="B2538" i="3" s="1"/>
  <c r="B2545" i="3" s="1"/>
  <c r="B2552" i="3" s="1"/>
  <c r="B2559" i="3" s="1"/>
  <c r="B2566" i="3" s="1"/>
  <c r="I2215" i="3"/>
  <c r="I2222" i="3" s="1"/>
  <c r="I2229" i="3" s="1"/>
  <c r="I2236" i="3" s="1"/>
  <c r="I2243" i="3" s="1"/>
  <c r="I2250" i="3" s="1"/>
  <c r="I2257" i="3" s="1"/>
  <c r="I2264" i="3" s="1"/>
  <c r="I2271" i="3" s="1"/>
  <c r="I2278" i="3" s="1"/>
  <c r="I2285" i="3" s="1"/>
  <c r="I2292" i="3" s="1"/>
  <c r="I2299" i="3" s="1"/>
  <c r="I2306" i="3" s="1"/>
  <c r="I2313" i="3" s="1"/>
  <c r="I2320" i="3" s="1"/>
  <c r="I2327" i="3" s="1"/>
  <c r="I2334" i="3" s="1"/>
  <c r="I2341" i="3" s="1"/>
  <c r="I2348" i="3" s="1"/>
  <c r="I2355" i="3" s="1"/>
  <c r="I2362" i="3" s="1"/>
  <c r="I2369" i="3" s="1"/>
  <c r="I2376" i="3" s="1"/>
  <c r="I2383" i="3" s="1"/>
  <c r="I2390" i="3" s="1"/>
  <c r="I2397" i="3" s="1"/>
  <c r="I2404" i="3" s="1"/>
  <c r="I2411" i="3" s="1"/>
  <c r="I2418" i="3" s="1"/>
  <c r="I2425" i="3" s="1"/>
  <c r="I2432" i="3" s="1"/>
  <c r="I2439" i="3" s="1"/>
  <c r="I2446" i="3" s="1"/>
  <c r="I2453" i="3" s="1"/>
  <c r="I2460" i="3" s="1"/>
  <c r="I2467" i="3" s="1"/>
  <c r="I2474" i="3" s="1"/>
  <c r="I2481" i="3" s="1"/>
  <c r="I2488" i="3" s="1"/>
  <c r="I2495" i="3" s="1"/>
  <c r="I2502" i="3" s="1"/>
  <c r="I2509" i="3" s="1"/>
  <c r="I2516" i="3" s="1"/>
  <c r="I2523" i="3" s="1"/>
  <c r="I2530" i="3" s="1"/>
  <c r="I2537" i="3" s="1"/>
  <c r="I2544" i="3" s="1"/>
  <c r="I2551" i="3" s="1"/>
  <c r="I2558" i="3" s="1"/>
  <c r="I2565" i="3" s="1"/>
  <c r="B2215" i="3"/>
  <c r="B2222" i="3" s="1"/>
  <c r="B2229" i="3" s="1"/>
  <c r="B2236" i="3" s="1"/>
  <c r="B2243" i="3" s="1"/>
  <c r="B2250" i="3" s="1"/>
  <c r="B2257" i="3" s="1"/>
  <c r="B2264" i="3" s="1"/>
  <c r="B2271" i="3" s="1"/>
  <c r="B2278" i="3" s="1"/>
  <c r="B2285" i="3" s="1"/>
  <c r="B2292" i="3" s="1"/>
  <c r="B2299" i="3" s="1"/>
  <c r="B2306" i="3" s="1"/>
  <c r="B2313" i="3" s="1"/>
  <c r="B2320" i="3" s="1"/>
  <c r="B2327" i="3" s="1"/>
  <c r="B2334" i="3" s="1"/>
  <c r="B2341" i="3" s="1"/>
  <c r="B2348" i="3" s="1"/>
  <c r="B2355" i="3" s="1"/>
  <c r="B2362" i="3" s="1"/>
  <c r="B2369" i="3" s="1"/>
  <c r="B2376" i="3" s="1"/>
  <c r="B2383" i="3" s="1"/>
  <c r="B2390" i="3" s="1"/>
  <c r="B2397" i="3" s="1"/>
  <c r="B2404" i="3" s="1"/>
  <c r="B2411" i="3" s="1"/>
  <c r="B2418" i="3" s="1"/>
  <c r="B2425" i="3" s="1"/>
  <c r="B2432" i="3" s="1"/>
  <c r="B2439" i="3" s="1"/>
  <c r="B2446" i="3" s="1"/>
  <c r="B2453" i="3" s="1"/>
  <c r="B2460" i="3" s="1"/>
  <c r="B2467" i="3" s="1"/>
  <c r="B2474" i="3" s="1"/>
  <c r="B2481" i="3" s="1"/>
  <c r="B2488" i="3" s="1"/>
  <c r="B2495" i="3" s="1"/>
  <c r="B2502" i="3" s="1"/>
  <c r="B2509" i="3" s="1"/>
  <c r="B2516" i="3" s="1"/>
  <c r="B2523" i="3" s="1"/>
  <c r="B2530" i="3" s="1"/>
  <c r="B2537" i="3" s="1"/>
  <c r="B2544" i="3" s="1"/>
  <c r="B2551" i="3" s="1"/>
  <c r="B2558" i="3" s="1"/>
  <c r="B2565" i="3" s="1"/>
  <c r="I2214" i="3"/>
  <c r="I2221" i="3" s="1"/>
  <c r="I2228" i="3" s="1"/>
  <c r="I2235" i="3" s="1"/>
  <c r="I2242" i="3" s="1"/>
  <c r="I2249" i="3" s="1"/>
  <c r="I2256" i="3" s="1"/>
  <c r="I2263" i="3" s="1"/>
  <c r="I2270" i="3" s="1"/>
  <c r="I2277" i="3" s="1"/>
  <c r="I2284" i="3" s="1"/>
  <c r="I2291" i="3" s="1"/>
  <c r="I2298" i="3" s="1"/>
  <c r="I2305" i="3" s="1"/>
  <c r="I2312" i="3" s="1"/>
  <c r="I2319" i="3" s="1"/>
  <c r="I2326" i="3" s="1"/>
  <c r="I2333" i="3" s="1"/>
  <c r="I2340" i="3" s="1"/>
  <c r="I2347" i="3" s="1"/>
  <c r="I2354" i="3" s="1"/>
  <c r="I2361" i="3" s="1"/>
  <c r="I2368" i="3" s="1"/>
  <c r="I2375" i="3" s="1"/>
  <c r="I2382" i="3" s="1"/>
  <c r="I2389" i="3" s="1"/>
  <c r="I2396" i="3" s="1"/>
  <c r="I2403" i="3" s="1"/>
  <c r="I2410" i="3" s="1"/>
  <c r="I2417" i="3" s="1"/>
  <c r="I2424" i="3" s="1"/>
  <c r="I2431" i="3" s="1"/>
  <c r="I2438" i="3" s="1"/>
  <c r="I2445" i="3" s="1"/>
  <c r="I2452" i="3" s="1"/>
  <c r="I2459" i="3" s="1"/>
  <c r="I2466" i="3" s="1"/>
  <c r="I2473" i="3" s="1"/>
  <c r="I2480" i="3" s="1"/>
  <c r="I2487" i="3" s="1"/>
  <c r="I2494" i="3" s="1"/>
  <c r="I2501" i="3" s="1"/>
  <c r="I2508" i="3" s="1"/>
  <c r="I2515" i="3" s="1"/>
  <c r="I2522" i="3" s="1"/>
  <c r="I2529" i="3" s="1"/>
  <c r="I2536" i="3" s="1"/>
  <c r="I2543" i="3" s="1"/>
  <c r="I2550" i="3" s="1"/>
  <c r="I2557" i="3" s="1"/>
  <c r="I2564" i="3" s="1"/>
  <c r="B2214" i="3"/>
  <c r="B2221" i="3" s="1"/>
  <c r="B2228" i="3" s="1"/>
  <c r="B2235" i="3" s="1"/>
  <c r="B2242" i="3" s="1"/>
  <c r="B2249" i="3" s="1"/>
  <c r="B2256" i="3" s="1"/>
  <c r="B2263" i="3" s="1"/>
  <c r="B2270" i="3" s="1"/>
  <c r="B2277" i="3" s="1"/>
  <c r="B2284" i="3" s="1"/>
  <c r="B2291" i="3" s="1"/>
  <c r="B2298" i="3" s="1"/>
  <c r="B2305" i="3" s="1"/>
  <c r="B2312" i="3" s="1"/>
  <c r="B2319" i="3" s="1"/>
  <c r="B2326" i="3" s="1"/>
  <c r="B2333" i="3" s="1"/>
  <c r="B2340" i="3" s="1"/>
  <c r="B2347" i="3" s="1"/>
  <c r="B2354" i="3" s="1"/>
  <c r="B2361" i="3" s="1"/>
  <c r="B2368" i="3" s="1"/>
  <c r="B2375" i="3" s="1"/>
  <c r="B2382" i="3" s="1"/>
  <c r="B2389" i="3" s="1"/>
  <c r="B2396" i="3" s="1"/>
  <c r="B2403" i="3" s="1"/>
  <c r="B2410" i="3" s="1"/>
  <c r="B2417" i="3" s="1"/>
  <c r="B2424" i="3" s="1"/>
  <c r="B2431" i="3" s="1"/>
  <c r="B2438" i="3" s="1"/>
  <c r="B2445" i="3" s="1"/>
  <c r="B2452" i="3" s="1"/>
  <c r="B2459" i="3" s="1"/>
  <c r="B2466" i="3" s="1"/>
  <c r="B2473" i="3" s="1"/>
  <c r="B2480" i="3" s="1"/>
  <c r="B2487" i="3" s="1"/>
  <c r="B2494" i="3" s="1"/>
  <c r="B2501" i="3" s="1"/>
  <c r="B2508" i="3" s="1"/>
  <c r="B2515" i="3" s="1"/>
  <c r="B2522" i="3" s="1"/>
  <c r="B2529" i="3" s="1"/>
  <c r="B2536" i="3" s="1"/>
  <c r="B2543" i="3" s="1"/>
  <c r="B2550" i="3" s="1"/>
  <c r="B2557" i="3" s="1"/>
  <c r="B2564" i="3" s="1"/>
  <c r="I2213" i="3"/>
  <c r="I2220" i="3" s="1"/>
  <c r="I2227" i="3" s="1"/>
  <c r="I2234" i="3" s="1"/>
  <c r="I2241" i="3" s="1"/>
  <c r="I2248" i="3" s="1"/>
  <c r="I2255" i="3" s="1"/>
  <c r="I2262" i="3" s="1"/>
  <c r="I2269" i="3" s="1"/>
  <c r="I2276" i="3" s="1"/>
  <c r="I2283" i="3" s="1"/>
  <c r="I2290" i="3" s="1"/>
  <c r="I2297" i="3" s="1"/>
  <c r="I2304" i="3" s="1"/>
  <c r="I2311" i="3" s="1"/>
  <c r="I2318" i="3" s="1"/>
  <c r="I2325" i="3" s="1"/>
  <c r="I2332" i="3" s="1"/>
  <c r="I2339" i="3" s="1"/>
  <c r="I2346" i="3" s="1"/>
  <c r="I2353" i="3" s="1"/>
  <c r="I2360" i="3" s="1"/>
  <c r="I2367" i="3" s="1"/>
  <c r="I2374" i="3" s="1"/>
  <c r="I2381" i="3" s="1"/>
  <c r="I2388" i="3" s="1"/>
  <c r="I2395" i="3" s="1"/>
  <c r="I2402" i="3" s="1"/>
  <c r="I2409" i="3" s="1"/>
  <c r="I2416" i="3" s="1"/>
  <c r="I2423" i="3" s="1"/>
  <c r="I2430" i="3" s="1"/>
  <c r="I2437" i="3" s="1"/>
  <c r="I2444" i="3" s="1"/>
  <c r="I2451" i="3" s="1"/>
  <c r="I2458" i="3" s="1"/>
  <c r="I2465" i="3" s="1"/>
  <c r="I2472" i="3" s="1"/>
  <c r="I2479" i="3" s="1"/>
  <c r="I2486" i="3" s="1"/>
  <c r="I2493" i="3" s="1"/>
  <c r="I2500" i="3" s="1"/>
  <c r="I2507" i="3" s="1"/>
  <c r="I2514" i="3" s="1"/>
  <c r="I2521" i="3" s="1"/>
  <c r="I2528" i="3" s="1"/>
  <c r="I2535" i="3" s="1"/>
  <c r="I2542" i="3" s="1"/>
  <c r="I2549" i="3" s="1"/>
  <c r="I2556" i="3" s="1"/>
  <c r="I2563" i="3" s="1"/>
  <c r="B2213" i="3"/>
  <c r="B2220" i="3" s="1"/>
  <c r="B2227" i="3" s="1"/>
  <c r="B2234" i="3" s="1"/>
  <c r="B2241" i="3" s="1"/>
  <c r="B2248" i="3" s="1"/>
  <c r="B2255" i="3" s="1"/>
  <c r="B2262" i="3" s="1"/>
  <c r="B2269" i="3" s="1"/>
  <c r="B2276" i="3" s="1"/>
  <c r="B2283" i="3" s="1"/>
  <c r="B2290" i="3" s="1"/>
  <c r="B2297" i="3" s="1"/>
  <c r="B2304" i="3" s="1"/>
  <c r="B2311" i="3" s="1"/>
  <c r="B2318" i="3" s="1"/>
  <c r="B2325" i="3" s="1"/>
  <c r="B2332" i="3" s="1"/>
  <c r="B2339" i="3" s="1"/>
  <c r="B2346" i="3" s="1"/>
  <c r="B2353" i="3" s="1"/>
  <c r="B2360" i="3" s="1"/>
  <c r="B2367" i="3" s="1"/>
  <c r="B2374" i="3" s="1"/>
  <c r="B2381" i="3" s="1"/>
  <c r="B2388" i="3" s="1"/>
  <c r="B2395" i="3" s="1"/>
  <c r="B2402" i="3" s="1"/>
  <c r="B2409" i="3" s="1"/>
  <c r="B2416" i="3" s="1"/>
  <c r="B2423" i="3" s="1"/>
  <c r="B2430" i="3" s="1"/>
  <c r="B2437" i="3" s="1"/>
  <c r="B2444" i="3" s="1"/>
  <c r="B2451" i="3" s="1"/>
  <c r="B2458" i="3" s="1"/>
  <c r="B2465" i="3" s="1"/>
  <c r="B2472" i="3" s="1"/>
  <c r="B2479" i="3" s="1"/>
  <c r="B2486" i="3" s="1"/>
  <c r="B2493" i="3" s="1"/>
  <c r="B2500" i="3" s="1"/>
  <c r="B2507" i="3" s="1"/>
  <c r="B2514" i="3" s="1"/>
  <c r="B2521" i="3" s="1"/>
  <c r="B2528" i="3" s="1"/>
  <c r="B2535" i="3" s="1"/>
  <c r="B2542" i="3" s="1"/>
  <c r="B2549" i="3" s="1"/>
  <c r="B2556" i="3" s="1"/>
  <c r="B2563" i="3" s="1"/>
  <c r="I2212" i="3"/>
  <c r="I2219" i="3" s="1"/>
  <c r="I2226" i="3" s="1"/>
  <c r="I2233" i="3" s="1"/>
  <c r="I2240" i="3" s="1"/>
  <c r="I2247" i="3" s="1"/>
  <c r="I2254" i="3" s="1"/>
  <c r="I2261" i="3" s="1"/>
  <c r="I2268" i="3" s="1"/>
  <c r="I2275" i="3" s="1"/>
  <c r="I2282" i="3" s="1"/>
  <c r="I2289" i="3" s="1"/>
  <c r="I2296" i="3" s="1"/>
  <c r="I2303" i="3" s="1"/>
  <c r="I2310" i="3" s="1"/>
  <c r="I2317" i="3" s="1"/>
  <c r="I2324" i="3" s="1"/>
  <c r="I2331" i="3" s="1"/>
  <c r="I2338" i="3" s="1"/>
  <c r="I2345" i="3" s="1"/>
  <c r="I2352" i="3" s="1"/>
  <c r="I2359" i="3" s="1"/>
  <c r="I2366" i="3" s="1"/>
  <c r="I2373" i="3" s="1"/>
  <c r="I2380" i="3" s="1"/>
  <c r="I2387" i="3" s="1"/>
  <c r="I2394" i="3" s="1"/>
  <c r="I2401" i="3" s="1"/>
  <c r="I2408" i="3" s="1"/>
  <c r="I2415" i="3" s="1"/>
  <c r="I2422" i="3" s="1"/>
  <c r="I2429" i="3" s="1"/>
  <c r="I2436" i="3" s="1"/>
  <c r="I2443" i="3" s="1"/>
  <c r="I2450" i="3" s="1"/>
  <c r="I2457" i="3" s="1"/>
  <c r="I2464" i="3" s="1"/>
  <c r="I2471" i="3" s="1"/>
  <c r="I2478" i="3" s="1"/>
  <c r="I2485" i="3" s="1"/>
  <c r="I2492" i="3" s="1"/>
  <c r="I2499" i="3" s="1"/>
  <c r="I2506" i="3" s="1"/>
  <c r="I2513" i="3" s="1"/>
  <c r="I2520" i="3" s="1"/>
  <c r="I2527" i="3" s="1"/>
  <c r="I2534" i="3" s="1"/>
  <c r="I2541" i="3" s="1"/>
  <c r="I2548" i="3" s="1"/>
  <c r="I2555" i="3" s="1"/>
  <c r="I2562" i="3" s="1"/>
  <c r="B2212" i="3"/>
  <c r="B2219" i="3" s="1"/>
  <c r="B2226" i="3" s="1"/>
  <c r="B2233" i="3" s="1"/>
  <c r="B2240" i="3" s="1"/>
  <c r="B2247" i="3" s="1"/>
  <c r="B2254" i="3" s="1"/>
  <c r="B2261" i="3" s="1"/>
  <c r="B2268" i="3" s="1"/>
  <c r="B2275" i="3" s="1"/>
  <c r="B2282" i="3" s="1"/>
  <c r="B2289" i="3" s="1"/>
  <c r="B2296" i="3" s="1"/>
  <c r="B2303" i="3" s="1"/>
  <c r="B2310" i="3" s="1"/>
  <c r="B2317" i="3" s="1"/>
  <c r="B2324" i="3" s="1"/>
  <c r="B2331" i="3" s="1"/>
  <c r="B2338" i="3" s="1"/>
  <c r="B2345" i="3" s="1"/>
  <c r="B2352" i="3" s="1"/>
  <c r="B2359" i="3" s="1"/>
  <c r="B2366" i="3" s="1"/>
  <c r="B2373" i="3" s="1"/>
  <c r="B2380" i="3" s="1"/>
  <c r="B2387" i="3" s="1"/>
  <c r="B2394" i="3" s="1"/>
  <c r="B2401" i="3" s="1"/>
  <c r="B2408" i="3" s="1"/>
  <c r="B2415" i="3" s="1"/>
  <c r="B2422" i="3" s="1"/>
  <c r="B2429" i="3" s="1"/>
  <c r="B2436" i="3" s="1"/>
  <c r="B2443" i="3" s="1"/>
  <c r="B2450" i="3" s="1"/>
  <c r="B2457" i="3" s="1"/>
  <c r="B2464" i="3" s="1"/>
  <c r="B2471" i="3" s="1"/>
  <c r="B2478" i="3" s="1"/>
  <c r="B2485" i="3" s="1"/>
  <c r="B2492" i="3" s="1"/>
  <c r="B2499" i="3" s="1"/>
  <c r="B2506" i="3" s="1"/>
  <c r="B2513" i="3" s="1"/>
  <c r="B2520" i="3" s="1"/>
  <c r="B2527" i="3" s="1"/>
  <c r="B2534" i="3" s="1"/>
  <c r="B2541" i="3" s="1"/>
  <c r="B2548" i="3" s="1"/>
  <c r="B2555" i="3" s="1"/>
  <c r="B2562" i="3" s="1"/>
  <c r="I2211" i="3"/>
  <c r="I2218" i="3" s="1"/>
  <c r="I2225" i="3" s="1"/>
  <c r="I2232" i="3" s="1"/>
  <c r="I2239" i="3" s="1"/>
  <c r="I2246" i="3" s="1"/>
  <c r="I2253" i="3" s="1"/>
  <c r="I2260" i="3" s="1"/>
  <c r="I2267" i="3" s="1"/>
  <c r="I2274" i="3" s="1"/>
  <c r="I2281" i="3" s="1"/>
  <c r="I2288" i="3" s="1"/>
  <c r="I2295" i="3" s="1"/>
  <c r="I2302" i="3" s="1"/>
  <c r="I2309" i="3" s="1"/>
  <c r="I2316" i="3" s="1"/>
  <c r="I2323" i="3" s="1"/>
  <c r="I2330" i="3" s="1"/>
  <c r="I2337" i="3" s="1"/>
  <c r="I2344" i="3" s="1"/>
  <c r="I2351" i="3" s="1"/>
  <c r="I2358" i="3" s="1"/>
  <c r="I2365" i="3" s="1"/>
  <c r="I2372" i="3" s="1"/>
  <c r="I2379" i="3" s="1"/>
  <c r="I2386" i="3" s="1"/>
  <c r="I2393" i="3" s="1"/>
  <c r="I2400" i="3" s="1"/>
  <c r="I2407" i="3" s="1"/>
  <c r="I2414" i="3" s="1"/>
  <c r="I2421" i="3" s="1"/>
  <c r="I2428" i="3" s="1"/>
  <c r="I2435" i="3" s="1"/>
  <c r="I2442" i="3" s="1"/>
  <c r="I2449" i="3" s="1"/>
  <c r="I2456" i="3" s="1"/>
  <c r="I2463" i="3" s="1"/>
  <c r="I2470" i="3" s="1"/>
  <c r="I2477" i="3" s="1"/>
  <c r="I2484" i="3" s="1"/>
  <c r="I2491" i="3" s="1"/>
  <c r="I2498" i="3" s="1"/>
  <c r="I2505" i="3" s="1"/>
  <c r="I2512" i="3" s="1"/>
  <c r="I2519" i="3" s="1"/>
  <c r="I2526" i="3" s="1"/>
  <c r="I2533" i="3" s="1"/>
  <c r="I2540" i="3" s="1"/>
  <c r="I2547" i="3" s="1"/>
  <c r="I2554" i="3" s="1"/>
  <c r="I2561" i="3" s="1"/>
  <c r="B2211" i="3"/>
  <c r="B2218" i="3" s="1"/>
  <c r="B2225" i="3" s="1"/>
  <c r="B2232" i="3" s="1"/>
  <c r="B2239" i="3" s="1"/>
  <c r="B2246" i="3" s="1"/>
  <c r="B2253" i="3" s="1"/>
  <c r="B2260" i="3" s="1"/>
  <c r="B2267" i="3" s="1"/>
  <c r="B2274" i="3" s="1"/>
  <c r="B2281" i="3" s="1"/>
  <c r="B2288" i="3" s="1"/>
  <c r="B2295" i="3" s="1"/>
  <c r="B2302" i="3" s="1"/>
  <c r="B2309" i="3" s="1"/>
  <c r="B2316" i="3" s="1"/>
  <c r="B2323" i="3" s="1"/>
  <c r="B2330" i="3" s="1"/>
  <c r="B2337" i="3" s="1"/>
  <c r="B2344" i="3" s="1"/>
  <c r="B2351" i="3" s="1"/>
  <c r="B2358" i="3" s="1"/>
  <c r="B2365" i="3" s="1"/>
  <c r="B2372" i="3" s="1"/>
  <c r="B2379" i="3" s="1"/>
  <c r="B2386" i="3" s="1"/>
  <c r="B2393" i="3" s="1"/>
  <c r="B2400" i="3" s="1"/>
  <c r="B2407" i="3" s="1"/>
  <c r="B2414" i="3" s="1"/>
  <c r="B2421" i="3" s="1"/>
  <c r="B2428" i="3" s="1"/>
  <c r="B2435" i="3" s="1"/>
  <c r="B2442" i="3" s="1"/>
  <c r="B2449" i="3" s="1"/>
  <c r="B2456" i="3" s="1"/>
  <c r="B2463" i="3" s="1"/>
  <c r="B2470" i="3" s="1"/>
  <c r="B2477" i="3" s="1"/>
  <c r="B2484" i="3" s="1"/>
  <c r="B2491" i="3" s="1"/>
  <c r="B2498" i="3" s="1"/>
  <c r="B2505" i="3" s="1"/>
  <c r="B2512" i="3" s="1"/>
  <c r="B2519" i="3" s="1"/>
  <c r="B2526" i="3" s="1"/>
  <c r="B2533" i="3" s="1"/>
  <c r="B2540" i="3" s="1"/>
  <c r="B2547" i="3" s="1"/>
  <c r="B2554" i="3" s="1"/>
  <c r="B2561" i="3" s="1"/>
  <c r="I2210" i="3"/>
  <c r="I2217" i="3" s="1"/>
  <c r="I2224" i="3" s="1"/>
  <c r="I2231" i="3" s="1"/>
  <c r="I2238" i="3" s="1"/>
  <c r="I2245" i="3" s="1"/>
  <c r="I2252" i="3" s="1"/>
  <c r="I2259" i="3" s="1"/>
  <c r="I2266" i="3" s="1"/>
  <c r="I2273" i="3" s="1"/>
  <c r="I2280" i="3" s="1"/>
  <c r="I2287" i="3" s="1"/>
  <c r="I2294" i="3" s="1"/>
  <c r="I2301" i="3" s="1"/>
  <c r="I2308" i="3" s="1"/>
  <c r="I2315" i="3" s="1"/>
  <c r="I2322" i="3" s="1"/>
  <c r="I2329" i="3" s="1"/>
  <c r="I2336" i="3" s="1"/>
  <c r="I2343" i="3" s="1"/>
  <c r="I2350" i="3" s="1"/>
  <c r="I2357" i="3" s="1"/>
  <c r="I2364" i="3" s="1"/>
  <c r="I2371" i="3" s="1"/>
  <c r="I2378" i="3" s="1"/>
  <c r="I2385" i="3" s="1"/>
  <c r="I2392" i="3" s="1"/>
  <c r="I2399" i="3" s="1"/>
  <c r="I2406" i="3" s="1"/>
  <c r="I2413" i="3" s="1"/>
  <c r="I2420" i="3" s="1"/>
  <c r="I2427" i="3" s="1"/>
  <c r="I2434" i="3" s="1"/>
  <c r="I2441" i="3" s="1"/>
  <c r="I2448" i="3" s="1"/>
  <c r="I2455" i="3" s="1"/>
  <c r="I2462" i="3" s="1"/>
  <c r="I2469" i="3" s="1"/>
  <c r="I2476" i="3" s="1"/>
  <c r="I2483" i="3" s="1"/>
  <c r="I2490" i="3" s="1"/>
  <c r="I2497" i="3" s="1"/>
  <c r="I2504" i="3" s="1"/>
  <c r="I2511" i="3" s="1"/>
  <c r="I2518" i="3" s="1"/>
  <c r="I2525" i="3" s="1"/>
  <c r="I2532" i="3" s="1"/>
  <c r="I2539" i="3" s="1"/>
  <c r="I2546" i="3" s="1"/>
  <c r="I2553" i="3" s="1"/>
  <c r="I2560" i="3" s="1"/>
  <c r="B2210" i="3"/>
  <c r="B2217" i="3" s="1"/>
  <c r="B2224" i="3" s="1"/>
  <c r="B2231" i="3" s="1"/>
  <c r="B2238" i="3" s="1"/>
  <c r="B2245" i="3" s="1"/>
  <c r="B2252" i="3" s="1"/>
  <c r="B2259" i="3" s="1"/>
  <c r="B2266" i="3" s="1"/>
  <c r="B2273" i="3" s="1"/>
  <c r="B2280" i="3" s="1"/>
  <c r="B2287" i="3" s="1"/>
  <c r="B2294" i="3" s="1"/>
  <c r="B2301" i="3" s="1"/>
  <c r="B2308" i="3" s="1"/>
  <c r="B2315" i="3" s="1"/>
  <c r="B2322" i="3" s="1"/>
  <c r="B2329" i="3" s="1"/>
  <c r="B2336" i="3" s="1"/>
  <c r="B2343" i="3" s="1"/>
  <c r="B2350" i="3" s="1"/>
  <c r="B2357" i="3" s="1"/>
  <c r="B2364" i="3" s="1"/>
  <c r="B2371" i="3" s="1"/>
  <c r="B2378" i="3" s="1"/>
  <c r="B2385" i="3" s="1"/>
  <c r="B2392" i="3" s="1"/>
  <c r="B2399" i="3" s="1"/>
  <c r="B2406" i="3" s="1"/>
  <c r="B2413" i="3" s="1"/>
  <c r="B2420" i="3" s="1"/>
  <c r="B2427" i="3" s="1"/>
  <c r="B2434" i="3" s="1"/>
  <c r="B2441" i="3" s="1"/>
  <c r="B2448" i="3" s="1"/>
  <c r="B2455" i="3" s="1"/>
  <c r="B2462" i="3" s="1"/>
  <c r="B2469" i="3" s="1"/>
  <c r="B2476" i="3" s="1"/>
  <c r="B2483" i="3" s="1"/>
  <c r="B2490" i="3" s="1"/>
  <c r="B2497" i="3" s="1"/>
  <c r="B2504" i="3" s="1"/>
  <c r="B2511" i="3" s="1"/>
  <c r="B2518" i="3" s="1"/>
  <c r="B2525" i="3" s="1"/>
  <c r="B2532" i="3" s="1"/>
  <c r="B2539" i="3" s="1"/>
  <c r="B2546" i="3" s="1"/>
  <c r="B2553" i="3" s="1"/>
  <c r="B2560" i="3" s="1"/>
  <c r="I1856" i="3"/>
  <c r="I1863" i="3" s="1"/>
  <c r="I1870" i="3" s="1"/>
  <c r="I1877" i="3" s="1"/>
  <c r="I1884" i="3" s="1"/>
  <c r="I1891" i="3" s="1"/>
  <c r="I1898" i="3" s="1"/>
  <c r="I1905" i="3" s="1"/>
  <c r="I1912" i="3" s="1"/>
  <c r="I1919" i="3" s="1"/>
  <c r="I1926" i="3" s="1"/>
  <c r="I1933" i="3" s="1"/>
  <c r="I1940" i="3" s="1"/>
  <c r="I1947" i="3" s="1"/>
  <c r="I1954" i="3" s="1"/>
  <c r="I1961" i="3" s="1"/>
  <c r="I1968" i="3" s="1"/>
  <c r="I1975" i="3" s="1"/>
  <c r="I1982" i="3" s="1"/>
  <c r="I1989" i="3" s="1"/>
  <c r="I1996" i="3" s="1"/>
  <c r="I2003" i="3" s="1"/>
  <c r="I2010" i="3" s="1"/>
  <c r="I2017" i="3" s="1"/>
  <c r="I2024" i="3" s="1"/>
  <c r="I2031" i="3" s="1"/>
  <c r="I2038" i="3" s="1"/>
  <c r="I2045" i="3" s="1"/>
  <c r="I2052" i="3" s="1"/>
  <c r="I2059" i="3" s="1"/>
  <c r="I2066" i="3" s="1"/>
  <c r="I2073" i="3" s="1"/>
  <c r="I2080" i="3" s="1"/>
  <c r="I2087" i="3" s="1"/>
  <c r="I2094" i="3" s="1"/>
  <c r="I2101" i="3" s="1"/>
  <c r="I2108" i="3" s="1"/>
  <c r="I2115" i="3" s="1"/>
  <c r="I2122" i="3" s="1"/>
  <c r="I2129" i="3" s="1"/>
  <c r="I2136" i="3" s="1"/>
  <c r="I2143" i="3" s="1"/>
  <c r="I2150" i="3" s="1"/>
  <c r="I2157" i="3" s="1"/>
  <c r="I2164" i="3" s="1"/>
  <c r="I2171" i="3" s="1"/>
  <c r="I2178" i="3" s="1"/>
  <c r="I2185" i="3" s="1"/>
  <c r="I2192" i="3" s="1"/>
  <c r="I2199" i="3" s="1"/>
  <c r="I1852" i="3"/>
  <c r="I1859" i="3" s="1"/>
  <c r="I1866" i="3" s="1"/>
  <c r="I1873" i="3" s="1"/>
  <c r="I1880" i="3" s="1"/>
  <c r="I1887" i="3" s="1"/>
  <c r="I1894" i="3" s="1"/>
  <c r="I1901" i="3" s="1"/>
  <c r="I1908" i="3" s="1"/>
  <c r="I1915" i="3" s="1"/>
  <c r="I1922" i="3" s="1"/>
  <c r="I1929" i="3" s="1"/>
  <c r="I1936" i="3" s="1"/>
  <c r="I1943" i="3" s="1"/>
  <c r="I1950" i="3" s="1"/>
  <c r="I1957" i="3" s="1"/>
  <c r="I1964" i="3" s="1"/>
  <c r="I1971" i="3" s="1"/>
  <c r="I1978" i="3" s="1"/>
  <c r="I1985" i="3" s="1"/>
  <c r="I1992" i="3" s="1"/>
  <c r="I1999" i="3" s="1"/>
  <c r="I2006" i="3" s="1"/>
  <c r="I2013" i="3" s="1"/>
  <c r="I2020" i="3" s="1"/>
  <c r="I2027" i="3" s="1"/>
  <c r="I2034" i="3" s="1"/>
  <c r="I2041" i="3" s="1"/>
  <c r="I2048" i="3" s="1"/>
  <c r="I2055" i="3" s="1"/>
  <c r="I2062" i="3" s="1"/>
  <c r="I2069" i="3" s="1"/>
  <c r="I2076" i="3" s="1"/>
  <c r="I2083" i="3" s="1"/>
  <c r="I2090" i="3" s="1"/>
  <c r="I2097" i="3" s="1"/>
  <c r="I2104" i="3" s="1"/>
  <c r="I2111" i="3" s="1"/>
  <c r="I2118" i="3" s="1"/>
  <c r="I2125" i="3" s="1"/>
  <c r="I2132" i="3" s="1"/>
  <c r="I2139" i="3" s="1"/>
  <c r="I2146" i="3" s="1"/>
  <c r="I2153" i="3" s="1"/>
  <c r="I2160" i="3" s="1"/>
  <c r="I2167" i="3" s="1"/>
  <c r="I2174" i="3" s="1"/>
  <c r="I2181" i="3" s="1"/>
  <c r="I2188" i="3" s="1"/>
  <c r="I2195" i="3" s="1"/>
  <c r="I2202" i="3" s="1"/>
  <c r="B1852" i="3"/>
  <c r="B1859" i="3" s="1"/>
  <c r="B1866" i="3" s="1"/>
  <c r="B1873" i="3" s="1"/>
  <c r="B1880" i="3" s="1"/>
  <c r="B1887" i="3" s="1"/>
  <c r="B1894" i="3" s="1"/>
  <c r="B1901" i="3" s="1"/>
  <c r="B1908" i="3" s="1"/>
  <c r="B1915" i="3" s="1"/>
  <c r="B1922" i="3" s="1"/>
  <c r="B1929" i="3" s="1"/>
  <c r="B1936" i="3" s="1"/>
  <c r="B1943" i="3" s="1"/>
  <c r="B1950" i="3" s="1"/>
  <c r="B1957" i="3" s="1"/>
  <c r="B1964" i="3" s="1"/>
  <c r="B1971" i="3" s="1"/>
  <c r="B1978" i="3" s="1"/>
  <c r="B1985" i="3" s="1"/>
  <c r="B1992" i="3" s="1"/>
  <c r="B1999" i="3" s="1"/>
  <c r="B2006" i="3" s="1"/>
  <c r="B2013" i="3" s="1"/>
  <c r="B2020" i="3" s="1"/>
  <c r="B2027" i="3" s="1"/>
  <c r="B2034" i="3" s="1"/>
  <c r="B2041" i="3" s="1"/>
  <c r="B2048" i="3" s="1"/>
  <c r="B2055" i="3" s="1"/>
  <c r="B2062" i="3" s="1"/>
  <c r="B2069" i="3" s="1"/>
  <c r="B2076" i="3" s="1"/>
  <c r="B2083" i="3" s="1"/>
  <c r="B2090" i="3" s="1"/>
  <c r="B2097" i="3" s="1"/>
  <c r="B2104" i="3" s="1"/>
  <c r="B2111" i="3" s="1"/>
  <c r="B2118" i="3" s="1"/>
  <c r="B2125" i="3" s="1"/>
  <c r="B2132" i="3" s="1"/>
  <c r="B2139" i="3" s="1"/>
  <c r="B2146" i="3" s="1"/>
  <c r="B2153" i="3" s="1"/>
  <c r="B2160" i="3" s="1"/>
  <c r="B2167" i="3" s="1"/>
  <c r="B2174" i="3" s="1"/>
  <c r="B2181" i="3" s="1"/>
  <c r="B2188" i="3" s="1"/>
  <c r="B2195" i="3" s="1"/>
  <c r="B2202" i="3" s="1"/>
  <c r="I1851" i="3"/>
  <c r="I1858" i="3" s="1"/>
  <c r="I1865" i="3" s="1"/>
  <c r="I1872" i="3" s="1"/>
  <c r="I1879" i="3" s="1"/>
  <c r="I1886" i="3" s="1"/>
  <c r="I1893" i="3" s="1"/>
  <c r="I1900" i="3" s="1"/>
  <c r="I1907" i="3" s="1"/>
  <c r="I1914" i="3" s="1"/>
  <c r="I1921" i="3" s="1"/>
  <c r="I1928" i="3" s="1"/>
  <c r="I1935" i="3" s="1"/>
  <c r="I1942" i="3" s="1"/>
  <c r="I1949" i="3" s="1"/>
  <c r="I1956" i="3" s="1"/>
  <c r="I1963" i="3" s="1"/>
  <c r="I1970" i="3" s="1"/>
  <c r="I1977" i="3" s="1"/>
  <c r="I1984" i="3" s="1"/>
  <c r="I1991" i="3" s="1"/>
  <c r="I1998" i="3" s="1"/>
  <c r="I2005" i="3" s="1"/>
  <c r="I2012" i="3" s="1"/>
  <c r="I2019" i="3" s="1"/>
  <c r="I2026" i="3" s="1"/>
  <c r="I2033" i="3" s="1"/>
  <c r="I2040" i="3" s="1"/>
  <c r="I2047" i="3" s="1"/>
  <c r="I2054" i="3" s="1"/>
  <c r="I2061" i="3" s="1"/>
  <c r="I2068" i="3" s="1"/>
  <c r="I2075" i="3" s="1"/>
  <c r="I2082" i="3" s="1"/>
  <c r="I2089" i="3" s="1"/>
  <c r="I2096" i="3" s="1"/>
  <c r="I2103" i="3" s="1"/>
  <c r="I2110" i="3" s="1"/>
  <c r="I2117" i="3" s="1"/>
  <c r="I2124" i="3" s="1"/>
  <c r="I2131" i="3" s="1"/>
  <c r="I2138" i="3" s="1"/>
  <c r="I2145" i="3" s="1"/>
  <c r="I2152" i="3" s="1"/>
  <c r="I2159" i="3" s="1"/>
  <c r="I2166" i="3" s="1"/>
  <c r="I2173" i="3" s="1"/>
  <c r="I2180" i="3" s="1"/>
  <c r="I2187" i="3" s="1"/>
  <c r="I2194" i="3" s="1"/>
  <c r="I2201" i="3" s="1"/>
  <c r="B1851" i="3"/>
  <c r="B1858" i="3" s="1"/>
  <c r="B1865" i="3" s="1"/>
  <c r="B1872" i="3" s="1"/>
  <c r="B1879" i="3" s="1"/>
  <c r="B1886" i="3" s="1"/>
  <c r="B1893" i="3" s="1"/>
  <c r="B1900" i="3" s="1"/>
  <c r="B1907" i="3" s="1"/>
  <c r="B1914" i="3" s="1"/>
  <c r="B1921" i="3" s="1"/>
  <c r="B1928" i="3" s="1"/>
  <c r="B1935" i="3" s="1"/>
  <c r="B1942" i="3" s="1"/>
  <c r="B1949" i="3" s="1"/>
  <c r="B1956" i="3" s="1"/>
  <c r="B1963" i="3" s="1"/>
  <c r="B1970" i="3" s="1"/>
  <c r="B1977" i="3" s="1"/>
  <c r="B1984" i="3" s="1"/>
  <c r="B1991" i="3" s="1"/>
  <c r="B1998" i="3" s="1"/>
  <c r="B2005" i="3" s="1"/>
  <c r="B2012" i="3" s="1"/>
  <c r="B2019" i="3" s="1"/>
  <c r="B2026" i="3" s="1"/>
  <c r="B2033" i="3" s="1"/>
  <c r="B2040" i="3" s="1"/>
  <c r="B2047" i="3" s="1"/>
  <c r="B2054" i="3" s="1"/>
  <c r="B2061" i="3" s="1"/>
  <c r="B2068" i="3" s="1"/>
  <c r="B2075" i="3" s="1"/>
  <c r="B2082" i="3" s="1"/>
  <c r="B2089" i="3" s="1"/>
  <c r="B2096" i="3" s="1"/>
  <c r="B2103" i="3" s="1"/>
  <c r="B2110" i="3" s="1"/>
  <c r="B2117" i="3" s="1"/>
  <c r="B2124" i="3" s="1"/>
  <c r="B2131" i="3" s="1"/>
  <c r="B2138" i="3" s="1"/>
  <c r="B2145" i="3" s="1"/>
  <c r="B2152" i="3" s="1"/>
  <c r="B2159" i="3" s="1"/>
  <c r="B2166" i="3" s="1"/>
  <c r="B2173" i="3" s="1"/>
  <c r="B2180" i="3" s="1"/>
  <c r="B2187" i="3" s="1"/>
  <c r="B2194" i="3" s="1"/>
  <c r="B2201" i="3" s="1"/>
  <c r="I1850" i="3"/>
  <c r="I1857" i="3" s="1"/>
  <c r="I1864" i="3" s="1"/>
  <c r="I1871" i="3" s="1"/>
  <c r="I1878" i="3" s="1"/>
  <c r="I1885" i="3" s="1"/>
  <c r="I1892" i="3" s="1"/>
  <c r="I1899" i="3" s="1"/>
  <c r="I1906" i="3" s="1"/>
  <c r="I1913" i="3" s="1"/>
  <c r="I1920" i="3" s="1"/>
  <c r="I1927" i="3" s="1"/>
  <c r="I1934" i="3" s="1"/>
  <c r="I1941" i="3" s="1"/>
  <c r="I1948" i="3" s="1"/>
  <c r="I1955" i="3" s="1"/>
  <c r="I1962" i="3" s="1"/>
  <c r="I1969" i="3" s="1"/>
  <c r="I1976" i="3" s="1"/>
  <c r="I1983" i="3" s="1"/>
  <c r="I1990" i="3" s="1"/>
  <c r="I1997" i="3" s="1"/>
  <c r="I2004" i="3" s="1"/>
  <c r="I2011" i="3" s="1"/>
  <c r="I2018" i="3" s="1"/>
  <c r="I2025" i="3" s="1"/>
  <c r="I2032" i="3" s="1"/>
  <c r="I2039" i="3" s="1"/>
  <c r="I2046" i="3" s="1"/>
  <c r="I2053" i="3" s="1"/>
  <c r="I2060" i="3" s="1"/>
  <c r="I2067" i="3" s="1"/>
  <c r="I2074" i="3" s="1"/>
  <c r="I2081" i="3" s="1"/>
  <c r="I2088" i="3" s="1"/>
  <c r="I2095" i="3" s="1"/>
  <c r="I2102" i="3" s="1"/>
  <c r="I2109" i="3" s="1"/>
  <c r="I2116" i="3" s="1"/>
  <c r="I2123" i="3" s="1"/>
  <c r="I2130" i="3" s="1"/>
  <c r="I2137" i="3" s="1"/>
  <c r="I2144" i="3" s="1"/>
  <c r="I2151" i="3" s="1"/>
  <c r="I2158" i="3" s="1"/>
  <c r="I2165" i="3" s="1"/>
  <c r="I2172" i="3" s="1"/>
  <c r="I2179" i="3" s="1"/>
  <c r="I2186" i="3" s="1"/>
  <c r="I2193" i="3" s="1"/>
  <c r="I2200" i="3" s="1"/>
  <c r="B1850" i="3"/>
  <c r="B1857" i="3" s="1"/>
  <c r="B1864" i="3" s="1"/>
  <c r="B1871" i="3" s="1"/>
  <c r="B1878" i="3" s="1"/>
  <c r="B1885" i="3" s="1"/>
  <c r="B1892" i="3" s="1"/>
  <c r="B1899" i="3" s="1"/>
  <c r="B1906" i="3" s="1"/>
  <c r="B1913" i="3" s="1"/>
  <c r="B1920" i="3" s="1"/>
  <c r="B1927" i="3" s="1"/>
  <c r="B1934" i="3" s="1"/>
  <c r="B1941" i="3" s="1"/>
  <c r="B1948" i="3" s="1"/>
  <c r="B1955" i="3" s="1"/>
  <c r="B1962" i="3" s="1"/>
  <c r="B1969" i="3" s="1"/>
  <c r="B1976" i="3" s="1"/>
  <c r="B1983" i="3" s="1"/>
  <c r="B1990" i="3" s="1"/>
  <c r="B1997" i="3" s="1"/>
  <c r="B2004" i="3" s="1"/>
  <c r="B2011" i="3" s="1"/>
  <c r="B2018" i="3" s="1"/>
  <c r="B2025" i="3" s="1"/>
  <c r="B2032" i="3" s="1"/>
  <c r="B2039" i="3" s="1"/>
  <c r="B2046" i="3" s="1"/>
  <c r="B2053" i="3" s="1"/>
  <c r="B2060" i="3" s="1"/>
  <c r="B2067" i="3" s="1"/>
  <c r="B2074" i="3" s="1"/>
  <c r="B2081" i="3" s="1"/>
  <c r="B2088" i="3" s="1"/>
  <c r="B2095" i="3" s="1"/>
  <c r="B2102" i="3" s="1"/>
  <c r="B2109" i="3" s="1"/>
  <c r="B2116" i="3" s="1"/>
  <c r="B2123" i="3" s="1"/>
  <c r="B2130" i="3" s="1"/>
  <c r="B2137" i="3" s="1"/>
  <c r="B2144" i="3" s="1"/>
  <c r="B2151" i="3" s="1"/>
  <c r="B2158" i="3" s="1"/>
  <c r="B2165" i="3" s="1"/>
  <c r="B2172" i="3" s="1"/>
  <c r="B2179" i="3" s="1"/>
  <c r="B2186" i="3" s="1"/>
  <c r="B2193" i="3" s="1"/>
  <c r="B2200" i="3" s="1"/>
  <c r="I1849" i="3"/>
  <c r="B1849" i="3"/>
  <c r="B1856" i="3" s="1"/>
  <c r="B1863" i="3" s="1"/>
  <c r="B1870" i="3" s="1"/>
  <c r="B1877" i="3" s="1"/>
  <c r="B1884" i="3" s="1"/>
  <c r="B1891" i="3" s="1"/>
  <c r="B1898" i="3" s="1"/>
  <c r="B1905" i="3" s="1"/>
  <c r="B1912" i="3" s="1"/>
  <c r="B1919" i="3" s="1"/>
  <c r="B1926" i="3" s="1"/>
  <c r="B1933" i="3" s="1"/>
  <c r="B1940" i="3" s="1"/>
  <c r="B1947" i="3" s="1"/>
  <c r="B1954" i="3" s="1"/>
  <c r="B1961" i="3" s="1"/>
  <c r="B1968" i="3" s="1"/>
  <c r="B1975" i="3" s="1"/>
  <c r="B1982" i="3" s="1"/>
  <c r="B1989" i="3" s="1"/>
  <c r="B1996" i="3" s="1"/>
  <c r="B2003" i="3" s="1"/>
  <c r="B2010" i="3" s="1"/>
  <c r="B2017" i="3" s="1"/>
  <c r="B2024" i="3" s="1"/>
  <c r="B2031" i="3" s="1"/>
  <c r="B2038" i="3" s="1"/>
  <c r="B2045" i="3" s="1"/>
  <c r="B2052" i="3" s="1"/>
  <c r="B2059" i="3" s="1"/>
  <c r="B2066" i="3" s="1"/>
  <c r="B2073" i="3" s="1"/>
  <c r="B2080" i="3" s="1"/>
  <c r="B2087" i="3" s="1"/>
  <c r="B2094" i="3" s="1"/>
  <c r="B2101" i="3" s="1"/>
  <c r="B2108" i="3" s="1"/>
  <c r="B2115" i="3" s="1"/>
  <c r="B2122" i="3" s="1"/>
  <c r="B2129" i="3" s="1"/>
  <c r="B2136" i="3" s="1"/>
  <c r="B2143" i="3" s="1"/>
  <c r="B2150" i="3" s="1"/>
  <c r="B2157" i="3" s="1"/>
  <c r="B2164" i="3" s="1"/>
  <c r="B2171" i="3" s="1"/>
  <c r="B2178" i="3" s="1"/>
  <c r="B2185" i="3" s="1"/>
  <c r="B2192" i="3" s="1"/>
  <c r="B2199" i="3" s="1"/>
  <c r="I1848" i="3"/>
  <c r="I1855" i="3" s="1"/>
  <c r="I1862" i="3" s="1"/>
  <c r="I1869" i="3" s="1"/>
  <c r="I1876" i="3" s="1"/>
  <c r="I1883" i="3" s="1"/>
  <c r="I1890" i="3" s="1"/>
  <c r="I1897" i="3" s="1"/>
  <c r="I1904" i="3" s="1"/>
  <c r="I1911" i="3" s="1"/>
  <c r="I1918" i="3" s="1"/>
  <c r="I1925" i="3" s="1"/>
  <c r="I1932" i="3" s="1"/>
  <c r="I1939" i="3" s="1"/>
  <c r="I1946" i="3" s="1"/>
  <c r="I1953" i="3" s="1"/>
  <c r="I1960" i="3" s="1"/>
  <c r="I1967" i="3" s="1"/>
  <c r="I1974" i="3" s="1"/>
  <c r="I1981" i="3" s="1"/>
  <c r="I1988" i="3" s="1"/>
  <c r="I1995" i="3" s="1"/>
  <c r="I2002" i="3" s="1"/>
  <c r="I2009" i="3" s="1"/>
  <c r="I2016" i="3" s="1"/>
  <c r="I2023" i="3" s="1"/>
  <c r="I2030" i="3" s="1"/>
  <c r="I2037" i="3" s="1"/>
  <c r="I2044" i="3" s="1"/>
  <c r="I2051" i="3" s="1"/>
  <c r="I2058" i="3" s="1"/>
  <c r="I2065" i="3" s="1"/>
  <c r="I2072" i="3" s="1"/>
  <c r="I2079" i="3" s="1"/>
  <c r="I2086" i="3" s="1"/>
  <c r="I2093" i="3" s="1"/>
  <c r="I2100" i="3" s="1"/>
  <c r="I2107" i="3" s="1"/>
  <c r="I2114" i="3" s="1"/>
  <c r="I2121" i="3" s="1"/>
  <c r="I2128" i="3" s="1"/>
  <c r="I2135" i="3" s="1"/>
  <c r="I2142" i="3" s="1"/>
  <c r="I2149" i="3" s="1"/>
  <c r="I2156" i="3" s="1"/>
  <c r="I2163" i="3" s="1"/>
  <c r="I2170" i="3" s="1"/>
  <c r="I2177" i="3" s="1"/>
  <c r="I2184" i="3" s="1"/>
  <c r="I2191" i="3" s="1"/>
  <c r="I2198" i="3" s="1"/>
  <c r="B1848" i="3"/>
  <c r="B1855" i="3" s="1"/>
  <c r="B1862" i="3" s="1"/>
  <c r="B1869" i="3" s="1"/>
  <c r="B1876" i="3" s="1"/>
  <c r="B1883" i="3" s="1"/>
  <c r="B1890" i="3" s="1"/>
  <c r="B1897" i="3" s="1"/>
  <c r="B1904" i="3" s="1"/>
  <c r="B1911" i="3" s="1"/>
  <c r="B1918" i="3" s="1"/>
  <c r="B1925" i="3" s="1"/>
  <c r="B1932" i="3" s="1"/>
  <c r="B1939" i="3" s="1"/>
  <c r="B1946" i="3" s="1"/>
  <c r="B1953" i="3" s="1"/>
  <c r="B1960" i="3" s="1"/>
  <c r="B1967" i="3" s="1"/>
  <c r="B1974" i="3" s="1"/>
  <c r="B1981" i="3" s="1"/>
  <c r="B1988" i="3" s="1"/>
  <c r="B1995" i="3" s="1"/>
  <c r="B2002" i="3" s="1"/>
  <c r="B2009" i="3" s="1"/>
  <c r="B2016" i="3" s="1"/>
  <c r="B2023" i="3" s="1"/>
  <c r="B2030" i="3" s="1"/>
  <c r="B2037" i="3" s="1"/>
  <c r="B2044" i="3" s="1"/>
  <c r="B2051" i="3" s="1"/>
  <c r="B2058" i="3" s="1"/>
  <c r="B2065" i="3" s="1"/>
  <c r="B2072" i="3" s="1"/>
  <c r="B2079" i="3" s="1"/>
  <c r="B2086" i="3" s="1"/>
  <c r="B2093" i="3" s="1"/>
  <c r="B2100" i="3" s="1"/>
  <c r="B2107" i="3" s="1"/>
  <c r="B2114" i="3" s="1"/>
  <c r="B2121" i="3" s="1"/>
  <c r="B2128" i="3" s="1"/>
  <c r="B2135" i="3" s="1"/>
  <c r="B2142" i="3" s="1"/>
  <c r="B2149" i="3" s="1"/>
  <c r="B2156" i="3" s="1"/>
  <c r="B2163" i="3" s="1"/>
  <c r="B2170" i="3" s="1"/>
  <c r="B2177" i="3" s="1"/>
  <c r="B2184" i="3" s="1"/>
  <c r="B2191" i="3" s="1"/>
  <c r="B2198" i="3" s="1"/>
  <c r="I1847" i="3"/>
  <c r="I1854" i="3" s="1"/>
  <c r="I1861" i="3" s="1"/>
  <c r="I1868" i="3" s="1"/>
  <c r="I1875" i="3" s="1"/>
  <c r="I1882" i="3" s="1"/>
  <c r="I1889" i="3" s="1"/>
  <c r="I1896" i="3" s="1"/>
  <c r="I1903" i="3" s="1"/>
  <c r="I1910" i="3" s="1"/>
  <c r="I1917" i="3" s="1"/>
  <c r="I1924" i="3" s="1"/>
  <c r="I1931" i="3" s="1"/>
  <c r="I1938" i="3" s="1"/>
  <c r="I1945" i="3" s="1"/>
  <c r="I1952" i="3" s="1"/>
  <c r="I1959" i="3" s="1"/>
  <c r="I1966" i="3" s="1"/>
  <c r="I1973" i="3" s="1"/>
  <c r="I1980" i="3" s="1"/>
  <c r="I1987" i="3" s="1"/>
  <c r="I1994" i="3" s="1"/>
  <c r="I2001" i="3" s="1"/>
  <c r="I2008" i="3" s="1"/>
  <c r="I2015" i="3" s="1"/>
  <c r="I2022" i="3" s="1"/>
  <c r="I2029" i="3" s="1"/>
  <c r="I2036" i="3" s="1"/>
  <c r="I2043" i="3" s="1"/>
  <c r="I2050" i="3" s="1"/>
  <c r="I2057" i="3" s="1"/>
  <c r="I2064" i="3" s="1"/>
  <c r="I2071" i="3" s="1"/>
  <c r="I2078" i="3" s="1"/>
  <c r="I2085" i="3" s="1"/>
  <c r="I2092" i="3" s="1"/>
  <c r="I2099" i="3" s="1"/>
  <c r="I2106" i="3" s="1"/>
  <c r="I2113" i="3" s="1"/>
  <c r="I2120" i="3" s="1"/>
  <c r="I2127" i="3" s="1"/>
  <c r="I2134" i="3" s="1"/>
  <c r="I2141" i="3" s="1"/>
  <c r="I2148" i="3" s="1"/>
  <c r="I2155" i="3" s="1"/>
  <c r="I2162" i="3" s="1"/>
  <c r="I2169" i="3" s="1"/>
  <c r="I2176" i="3" s="1"/>
  <c r="I2183" i="3" s="1"/>
  <c r="I2190" i="3" s="1"/>
  <c r="I2197" i="3" s="1"/>
  <c r="B1847" i="3"/>
  <c r="B1854" i="3" s="1"/>
  <c r="B1861" i="3" s="1"/>
  <c r="B1868" i="3" s="1"/>
  <c r="B1875" i="3" s="1"/>
  <c r="B1882" i="3" s="1"/>
  <c r="B1889" i="3" s="1"/>
  <c r="B1896" i="3" s="1"/>
  <c r="B1903" i="3" s="1"/>
  <c r="B1910" i="3" s="1"/>
  <c r="B1917" i="3" s="1"/>
  <c r="B1924" i="3" s="1"/>
  <c r="B1931" i="3" s="1"/>
  <c r="B1938" i="3" s="1"/>
  <c r="B1945" i="3" s="1"/>
  <c r="B1952" i="3" s="1"/>
  <c r="B1959" i="3" s="1"/>
  <c r="B1966" i="3" s="1"/>
  <c r="B1973" i="3" s="1"/>
  <c r="B1980" i="3" s="1"/>
  <c r="B1987" i="3" s="1"/>
  <c r="B1994" i="3" s="1"/>
  <c r="B2001" i="3" s="1"/>
  <c r="B2008" i="3" s="1"/>
  <c r="B2015" i="3" s="1"/>
  <c r="B2022" i="3" s="1"/>
  <c r="B2029" i="3" s="1"/>
  <c r="B2036" i="3" s="1"/>
  <c r="B2043" i="3" s="1"/>
  <c r="B2050" i="3" s="1"/>
  <c r="B2057" i="3" s="1"/>
  <c r="B2064" i="3" s="1"/>
  <c r="B2071" i="3" s="1"/>
  <c r="B2078" i="3" s="1"/>
  <c r="B2085" i="3" s="1"/>
  <c r="B2092" i="3" s="1"/>
  <c r="B2099" i="3" s="1"/>
  <c r="B2106" i="3" s="1"/>
  <c r="B2113" i="3" s="1"/>
  <c r="B2120" i="3" s="1"/>
  <c r="B2127" i="3" s="1"/>
  <c r="B2134" i="3" s="1"/>
  <c r="B2141" i="3" s="1"/>
  <c r="B2148" i="3" s="1"/>
  <c r="B2155" i="3" s="1"/>
  <c r="B2162" i="3" s="1"/>
  <c r="B2169" i="3" s="1"/>
  <c r="B2176" i="3" s="1"/>
  <c r="B2183" i="3" s="1"/>
  <c r="B2190" i="3" s="1"/>
  <c r="B2197" i="3" s="1"/>
  <c r="I1846" i="3"/>
  <c r="I1853" i="3" s="1"/>
  <c r="I1860" i="3" s="1"/>
  <c r="I1867" i="3" s="1"/>
  <c r="I1874" i="3" s="1"/>
  <c r="I1881" i="3" s="1"/>
  <c r="I1888" i="3" s="1"/>
  <c r="I1895" i="3" s="1"/>
  <c r="I1902" i="3" s="1"/>
  <c r="I1909" i="3" s="1"/>
  <c r="I1916" i="3" s="1"/>
  <c r="I1923" i="3" s="1"/>
  <c r="I1930" i="3" s="1"/>
  <c r="I1937" i="3" s="1"/>
  <c r="I1944" i="3" s="1"/>
  <c r="I1951" i="3" s="1"/>
  <c r="I1958" i="3" s="1"/>
  <c r="I1965" i="3" s="1"/>
  <c r="I1972" i="3" s="1"/>
  <c r="I1979" i="3" s="1"/>
  <c r="I1986" i="3" s="1"/>
  <c r="I1993" i="3" s="1"/>
  <c r="I2000" i="3" s="1"/>
  <c r="I2007" i="3" s="1"/>
  <c r="I2014" i="3" s="1"/>
  <c r="I2021" i="3" s="1"/>
  <c r="I2028" i="3" s="1"/>
  <c r="I2035" i="3" s="1"/>
  <c r="I2042" i="3" s="1"/>
  <c r="I2049" i="3" s="1"/>
  <c r="I2056" i="3" s="1"/>
  <c r="I2063" i="3" s="1"/>
  <c r="I2070" i="3" s="1"/>
  <c r="I2077" i="3" s="1"/>
  <c r="I2084" i="3" s="1"/>
  <c r="I2091" i="3" s="1"/>
  <c r="I2098" i="3" s="1"/>
  <c r="I2105" i="3" s="1"/>
  <c r="I2112" i="3" s="1"/>
  <c r="I2119" i="3" s="1"/>
  <c r="I2126" i="3" s="1"/>
  <c r="I2133" i="3" s="1"/>
  <c r="I2140" i="3" s="1"/>
  <c r="I2147" i="3" s="1"/>
  <c r="I2154" i="3" s="1"/>
  <c r="I2161" i="3" s="1"/>
  <c r="I2168" i="3" s="1"/>
  <c r="I2175" i="3" s="1"/>
  <c r="I2182" i="3" s="1"/>
  <c r="I2189" i="3" s="1"/>
  <c r="I2196" i="3" s="1"/>
  <c r="B1846" i="3"/>
  <c r="B1853" i="3" s="1"/>
  <c r="B1860" i="3" s="1"/>
  <c r="B1867" i="3" s="1"/>
  <c r="B1874" i="3" s="1"/>
  <c r="B1881" i="3" s="1"/>
  <c r="B1888" i="3" s="1"/>
  <c r="B1895" i="3" s="1"/>
  <c r="B1902" i="3" s="1"/>
  <c r="B1909" i="3" s="1"/>
  <c r="B1916" i="3" s="1"/>
  <c r="B1923" i="3" s="1"/>
  <c r="B1930" i="3" s="1"/>
  <c r="B1937" i="3" s="1"/>
  <c r="B1944" i="3" s="1"/>
  <c r="B1951" i="3" s="1"/>
  <c r="B1958" i="3" s="1"/>
  <c r="B1965" i="3" s="1"/>
  <c r="B1972" i="3" s="1"/>
  <c r="B1979" i="3" s="1"/>
  <c r="B1986" i="3" s="1"/>
  <c r="B1993" i="3" s="1"/>
  <c r="B2000" i="3" s="1"/>
  <c r="B2007" i="3" s="1"/>
  <c r="B2014" i="3" s="1"/>
  <c r="B2021" i="3" s="1"/>
  <c r="B2028" i="3" s="1"/>
  <c r="B2035" i="3" s="1"/>
  <c r="B2042" i="3" s="1"/>
  <c r="B2049" i="3" s="1"/>
  <c r="B2056" i="3" s="1"/>
  <c r="B2063" i="3" s="1"/>
  <c r="B2070" i="3" s="1"/>
  <c r="B2077" i="3" s="1"/>
  <c r="B2084" i="3" s="1"/>
  <c r="B2091" i="3" s="1"/>
  <c r="B2098" i="3" s="1"/>
  <c r="B2105" i="3" s="1"/>
  <c r="B2112" i="3" s="1"/>
  <c r="B2119" i="3" s="1"/>
  <c r="B2126" i="3" s="1"/>
  <c r="B2133" i="3" s="1"/>
  <c r="B2140" i="3" s="1"/>
  <c r="B2147" i="3" s="1"/>
  <c r="B2154" i="3" s="1"/>
  <c r="B2161" i="3" s="1"/>
  <c r="B2168" i="3" s="1"/>
  <c r="B2175" i="3" s="1"/>
  <c r="B2182" i="3" s="1"/>
  <c r="B2189" i="3" s="1"/>
  <c r="B2196" i="3" s="1"/>
  <c r="I1488" i="3"/>
  <c r="I1495" i="3" s="1"/>
  <c r="I1502" i="3" s="1"/>
  <c r="I1509" i="3" s="1"/>
  <c r="I1516" i="3" s="1"/>
  <c r="I1523" i="3" s="1"/>
  <c r="I1530" i="3" s="1"/>
  <c r="I1537" i="3" s="1"/>
  <c r="I1544" i="3" s="1"/>
  <c r="I1551" i="3" s="1"/>
  <c r="I1558" i="3" s="1"/>
  <c r="I1565" i="3" s="1"/>
  <c r="I1572" i="3" s="1"/>
  <c r="I1579" i="3" s="1"/>
  <c r="I1586" i="3" s="1"/>
  <c r="I1593" i="3" s="1"/>
  <c r="I1600" i="3" s="1"/>
  <c r="I1607" i="3" s="1"/>
  <c r="I1614" i="3" s="1"/>
  <c r="I1621" i="3" s="1"/>
  <c r="I1628" i="3" s="1"/>
  <c r="I1635" i="3" s="1"/>
  <c r="I1642" i="3" s="1"/>
  <c r="I1649" i="3" s="1"/>
  <c r="I1656" i="3" s="1"/>
  <c r="I1663" i="3" s="1"/>
  <c r="I1670" i="3" s="1"/>
  <c r="I1677" i="3" s="1"/>
  <c r="I1684" i="3" s="1"/>
  <c r="I1691" i="3" s="1"/>
  <c r="I1698" i="3" s="1"/>
  <c r="I1705" i="3" s="1"/>
  <c r="I1712" i="3" s="1"/>
  <c r="I1719" i="3" s="1"/>
  <c r="I1726" i="3" s="1"/>
  <c r="I1733" i="3" s="1"/>
  <c r="I1740" i="3" s="1"/>
  <c r="I1747" i="3" s="1"/>
  <c r="I1754" i="3" s="1"/>
  <c r="I1761" i="3" s="1"/>
  <c r="I1768" i="3" s="1"/>
  <c r="I1775" i="3" s="1"/>
  <c r="I1782" i="3" s="1"/>
  <c r="I1789" i="3" s="1"/>
  <c r="I1796" i="3" s="1"/>
  <c r="I1803" i="3" s="1"/>
  <c r="I1810" i="3" s="1"/>
  <c r="I1817" i="3" s="1"/>
  <c r="I1824" i="3" s="1"/>
  <c r="I1831" i="3" s="1"/>
  <c r="I1838" i="3" s="1"/>
  <c r="B1488" i="3"/>
  <c r="B1495" i="3" s="1"/>
  <c r="B1502" i="3" s="1"/>
  <c r="B1509" i="3" s="1"/>
  <c r="B1516" i="3" s="1"/>
  <c r="B1523" i="3" s="1"/>
  <c r="B1530" i="3" s="1"/>
  <c r="B1537" i="3" s="1"/>
  <c r="B1544" i="3" s="1"/>
  <c r="B1551" i="3" s="1"/>
  <c r="B1558" i="3" s="1"/>
  <c r="B1565" i="3" s="1"/>
  <c r="B1572" i="3" s="1"/>
  <c r="B1579" i="3" s="1"/>
  <c r="B1586" i="3" s="1"/>
  <c r="B1593" i="3" s="1"/>
  <c r="B1600" i="3" s="1"/>
  <c r="B1607" i="3" s="1"/>
  <c r="B1614" i="3" s="1"/>
  <c r="B1621" i="3" s="1"/>
  <c r="B1628" i="3" s="1"/>
  <c r="B1635" i="3" s="1"/>
  <c r="B1642" i="3" s="1"/>
  <c r="B1649" i="3" s="1"/>
  <c r="B1656" i="3" s="1"/>
  <c r="B1663" i="3" s="1"/>
  <c r="B1670" i="3" s="1"/>
  <c r="B1677" i="3" s="1"/>
  <c r="B1684" i="3" s="1"/>
  <c r="B1691" i="3" s="1"/>
  <c r="B1698" i="3" s="1"/>
  <c r="B1705" i="3" s="1"/>
  <c r="B1712" i="3" s="1"/>
  <c r="B1719" i="3" s="1"/>
  <c r="B1726" i="3" s="1"/>
  <c r="B1733" i="3" s="1"/>
  <c r="B1740" i="3" s="1"/>
  <c r="B1747" i="3" s="1"/>
  <c r="B1754" i="3" s="1"/>
  <c r="B1761" i="3" s="1"/>
  <c r="B1768" i="3" s="1"/>
  <c r="B1775" i="3" s="1"/>
  <c r="B1782" i="3" s="1"/>
  <c r="B1789" i="3" s="1"/>
  <c r="B1796" i="3" s="1"/>
  <c r="B1803" i="3" s="1"/>
  <c r="B1810" i="3" s="1"/>
  <c r="B1817" i="3" s="1"/>
  <c r="B1824" i="3" s="1"/>
  <c r="B1831" i="3" s="1"/>
  <c r="B1838" i="3" s="1"/>
  <c r="I1487" i="3"/>
  <c r="I1494" i="3" s="1"/>
  <c r="I1501" i="3" s="1"/>
  <c r="I1508" i="3" s="1"/>
  <c r="I1515" i="3" s="1"/>
  <c r="I1522" i="3" s="1"/>
  <c r="I1529" i="3" s="1"/>
  <c r="I1536" i="3" s="1"/>
  <c r="I1543" i="3" s="1"/>
  <c r="I1550" i="3" s="1"/>
  <c r="I1557" i="3" s="1"/>
  <c r="I1564" i="3" s="1"/>
  <c r="I1571" i="3" s="1"/>
  <c r="I1578" i="3" s="1"/>
  <c r="I1585" i="3" s="1"/>
  <c r="I1592" i="3" s="1"/>
  <c r="I1599" i="3" s="1"/>
  <c r="I1606" i="3" s="1"/>
  <c r="I1613" i="3" s="1"/>
  <c r="I1620" i="3" s="1"/>
  <c r="I1627" i="3" s="1"/>
  <c r="I1634" i="3" s="1"/>
  <c r="I1641" i="3" s="1"/>
  <c r="I1648" i="3" s="1"/>
  <c r="I1655" i="3" s="1"/>
  <c r="I1662" i="3" s="1"/>
  <c r="I1669" i="3" s="1"/>
  <c r="I1676" i="3" s="1"/>
  <c r="I1683" i="3" s="1"/>
  <c r="I1690" i="3" s="1"/>
  <c r="I1697" i="3" s="1"/>
  <c r="I1704" i="3" s="1"/>
  <c r="I1711" i="3" s="1"/>
  <c r="I1718" i="3" s="1"/>
  <c r="I1725" i="3" s="1"/>
  <c r="I1732" i="3" s="1"/>
  <c r="I1739" i="3" s="1"/>
  <c r="I1746" i="3" s="1"/>
  <c r="I1753" i="3" s="1"/>
  <c r="I1760" i="3" s="1"/>
  <c r="I1767" i="3" s="1"/>
  <c r="I1774" i="3" s="1"/>
  <c r="I1781" i="3" s="1"/>
  <c r="I1788" i="3" s="1"/>
  <c r="I1795" i="3" s="1"/>
  <c r="I1802" i="3" s="1"/>
  <c r="I1809" i="3" s="1"/>
  <c r="I1816" i="3" s="1"/>
  <c r="I1823" i="3" s="1"/>
  <c r="I1830" i="3" s="1"/>
  <c r="I1837" i="3" s="1"/>
  <c r="B1487" i="3"/>
  <c r="B1494" i="3" s="1"/>
  <c r="B1501" i="3" s="1"/>
  <c r="B1508" i="3" s="1"/>
  <c r="B1515" i="3" s="1"/>
  <c r="B1522" i="3" s="1"/>
  <c r="B1529" i="3" s="1"/>
  <c r="B1536" i="3" s="1"/>
  <c r="B1543" i="3" s="1"/>
  <c r="B1550" i="3" s="1"/>
  <c r="B1557" i="3" s="1"/>
  <c r="B1564" i="3" s="1"/>
  <c r="B1571" i="3" s="1"/>
  <c r="B1578" i="3" s="1"/>
  <c r="B1585" i="3" s="1"/>
  <c r="B1592" i="3" s="1"/>
  <c r="B1599" i="3" s="1"/>
  <c r="B1606" i="3" s="1"/>
  <c r="B1613" i="3" s="1"/>
  <c r="B1620" i="3" s="1"/>
  <c r="B1627" i="3" s="1"/>
  <c r="B1634" i="3" s="1"/>
  <c r="B1641" i="3" s="1"/>
  <c r="B1648" i="3" s="1"/>
  <c r="B1655" i="3" s="1"/>
  <c r="B1662" i="3" s="1"/>
  <c r="B1669" i="3" s="1"/>
  <c r="B1676" i="3" s="1"/>
  <c r="B1683" i="3" s="1"/>
  <c r="B1690" i="3" s="1"/>
  <c r="B1697" i="3" s="1"/>
  <c r="B1704" i="3" s="1"/>
  <c r="B1711" i="3" s="1"/>
  <c r="B1718" i="3" s="1"/>
  <c r="B1725" i="3" s="1"/>
  <c r="B1732" i="3" s="1"/>
  <c r="B1739" i="3" s="1"/>
  <c r="B1746" i="3" s="1"/>
  <c r="B1753" i="3" s="1"/>
  <c r="B1760" i="3" s="1"/>
  <c r="B1767" i="3" s="1"/>
  <c r="B1774" i="3" s="1"/>
  <c r="B1781" i="3" s="1"/>
  <c r="B1788" i="3" s="1"/>
  <c r="B1795" i="3" s="1"/>
  <c r="B1802" i="3" s="1"/>
  <c r="B1809" i="3" s="1"/>
  <c r="B1816" i="3" s="1"/>
  <c r="B1823" i="3" s="1"/>
  <c r="B1830" i="3" s="1"/>
  <c r="B1837" i="3" s="1"/>
  <c r="I1486" i="3"/>
  <c r="I1493" i="3" s="1"/>
  <c r="I1500" i="3" s="1"/>
  <c r="I1507" i="3" s="1"/>
  <c r="I1514" i="3" s="1"/>
  <c r="I1521" i="3" s="1"/>
  <c r="I1528" i="3" s="1"/>
  <c r="I1535" i="3" s="1"/>
  <c r="I1542" i="3" s="1"/>
  <c r="I1549" i="3" s="1"/>
  <c r="I1556" i="3" s="1"/>
  <c r="I1563" i="3" s="1"/>
  <c r="I1570" i="3" s="1"/>
  <c r="I1577" i="3" s="1"/>
  <c r="I1584" i="3" s="1"/>
  <c r="I1591" i="3" s="1"/>
  <c r="I1598" i="3" s="1"/>
  <c r="I1605" i="3" s="1"/>
  <c r="I1612" i="3" s="1"/>
  <c r="I1619" i="3" s="1"/>
  <c r="I1626" i="3" s="1"/>
  <c r="I1633" i="3" s="1"/>
  <c r="I1640" i="3" s="1"/>
  <c r="I1647" i="3" s="1"/>
  <c r="I1654" i="3" s="1"/>
  <c r="I1661" i="3" s="1"/>
  <c r="I1668" i="3" s="1"/>
  <c r="I1675" i="3" s="1"/>
  <c r="I1682" i="3" s="1"/>
  <c r="I1689" i="3" s="1"/>
  <c r="I1696" i="3" s="1"/>
  <c r="I1703" i="3" s="1"/>
  <c r="I1710" i="3" s="1"/>
  <c r="I1717" i="3" s="1"/>
  <c r="I1724" i="3" s="1"/>
  <c r="I1731" i="3" s="1"/>
  <c r="I1738" i="3" s="1"/>
  <c r="I1745" i="3" s="1"/>
  <c r="I1752" i="3" s="1"/>
  <c r="I1759" i="3" s="1"/>
  <c r="I1766" i="3" s="1"/>
  <c r="I1773" i="3" s="1"/>
  <c r="I1780" i="3" s="1"/>
  <c r="I1787" i="3" s="1"/>
  <c r="I1794" i="3" s="1"/>
  <c r="I1801" i="3" s="1"/>
  <c r="I1808" i="3" s="1"/>
  <c r="I1815" i="3" s="1"/>
  <c r="I1822" i="3" s="1"/>
  <c r="I1829" i="3" s="1"/>
  <c r="I1836" i="3" s="1"/>
  <c r="B1486" i="3"/>
  <c r="B1493" i="3" s="1"/>
  <c r="B1500" i="3" s="1"/>
  <c r="B1507" i="3" s="1"/>
  <c r="B1514" i="3" s="1"/>
  <c r="B1521" i="3" s="1"/>
  <c r="B1528" i="3" s="1"/>
  <c r="B1535" i="3" s="1"/>
  <c r="B1542" i="3" s="1"/>
  <c r="B1549" i="3" s="1"/>
  <c r="B1556" i="3" s="1"/>
  <c r="B1563" i="3" s="1"/>
  <c r="B1570" i="3" s="1"/>
  <c r="B1577" i="3" s="1"/>
  <c r="B1584" i="3" s="1"/>
  <c r="B1591" i="3" s="1"/>
  <c r="B1598" i="3" s="1"/>
  <c r="B1605" i="3" s="1"/>
  <c r="B1612" i="3" s="1"/>
  <c r="B1619" i="3" s="1"/>
  <c r="B1626" i="3" s="1"/>
  <c r="B1633" i="3" s="1"/>
  <c r="B1640" i="3" s="1"/>
  <c r="B1647" i="3" s="1"/>
  <c r="B1654" i="3" s="1"/>
  <c r="B1661" i="3" s="1"/>
  <c r="B1668" i="3" s="1"/>
  <c r="B1675" i="3" s="1"/>
  <c r="B1682" i="3" s="1"/>
  <c r="B1689" i="3" s="1"/>
  <c r="B1696" i="3" s="1"/>
  <c r="B1703" i="3" s="1"/>
  <c r="B1710" i="3" s="1"/>
  <c r="B1717" i="3" s="1"/>
  <c r="B1724" i="3" s="1"/>
  <c r="B1731" i="3" s="1"/>
  <c r="B1738" i="3" s="1"/>
  <c r="B1745" i="3" s="1"/>
  <c r="B1752" i="3" s="1"/>
  <c r="B1759" i="3" s="1"/>
  <c r="B1766" i="3" s="1"/>
  <c r="B1773" i="3" s="1"/>
  <c r="B1780" i="3" s="1"/>
  <c r="B1787" i="3" s="1"/>
  <c r="B1794" i="3" s="1"/>
  <c r="B1801" i="3" s="1"/>
  <c r="B1808" i="3" s="1"/>
  <c r="B1815" i="3" s="1"/>
  <c r="B1822" i="3" s="1"/>
  <c r="B1829" i="3" s="1"/>
  <c r="B1836" i="3" s="1"/>
  <c r="I1485" i="3"/>
  <c r="I1492" i="3" s="1"/>
  <c r="I1499" i="3" s="1"/>
  <c r="I1506" i="3" s="1"/>
  <c r="I1513" i="3" s="1"/>
  <c r="I1520" i="3" s="1"/>
  <c r="I1527" i="3" s="1"/>
  <c r="I1534" i="3" s="1"/>
  <c r="I1541" i="3" s="1"/>
  <c r="I1548" i="3" s="1"/>
  <c r="I1555" i="3" s="1"/>
  <c r="I1562" i="3" s="1"/>
  <c r="I1569" i="3" s="1"/>
  <c r="I1576" i="3" s="1"/>
  <c r="I1583" i="3" s="1"/>
  <c r="I1590" i="3" s="1"/>
  <c r="I1597" i="3" s="1"/>
  <c r="I1604" i="3" s="1"/>
  <c r="I1611" i="3" s="1"/>
  <c r="I1618" i="3" s="1"/>
  <c r="I1625" i="3" s="1"/>
  <c r="I1632" i="3" s="1"/>
  <c r="I1639" i="3" s="1"/>
  <c r="I1646" i="3" s="1"/>
  <c r="I1653" i="3" s="1"/>
  <c r="I1660" i="3" s="1"/>
  <c r="I1667" i="3" s="1"/>
  <c r="I1674" i="3" s="1"/>
  <c r="I1681" i="3" s="1"/>
  <c r="I1688" i="3" s="1"/>
  <c r="I1695" i="3" s="1"/>
  <c r="I1702" i="3" s="1"/>
  <c r="I1709" i="3" s="1"/>
  <c r="I1716" i="3" s="1"/>
  <c r="I1723" i="3" s="1"/>
  <c r="I1730" i="3" s="1"/>
  <c r="I1737" i="3" s="1"/>
  <c r="I1744" i="3" s="1"/>
  <c r="I1751" i="3" s="1"/>
  <c r="I1758" i="3" s="1"/>
  <c r="I1765" i="3" s="1"/>
  <c r="I1772" i="3" s="1"/>
  <c r="I1779" i="3" s="1"/>
  <c r="I1786" i="3" s="1"/>
  <c r="I1793" i="3" s="1"/>
  <c r="I1800" i="3" s="1"/>
  <c r="I1807" i="3" s="1"/>
  <c r="I1814" i="3" s="1"/>
  <c r="I1821" i="3" s="1"/>
  <c r="I1828" i="3" s="1"/>
  <c r="I1835" i="3" s="1"/>
  <c r="B1485" i="3"/>
  <c r="B1492" i="3" s="1"/>
  <c r="B1499" i="3" s="1"/>
  <c r="B1506" i="3" s="1"/>
  <c r="B1513" i="3" s="1"/>
  <c r="B1520" i="3" s="1"/>
  <c r="B1527" i="3" s="1"/>
  <c r="B1534" i="3" s="1"/>
  <c r="B1541" i="3" s="1"/>
  <c r="B1548" i="3" s="1"/>
  <c r="B1555" i="3" s="1"/>
  <c r="B1562" i="3" s="1"/>
  <c r="B1569" i="3" s="1"/>
  <c r="B1576" i="3" s="1"/>
  <c r="B1583" i="3" s="1"/>
  <c r="B1590" i="3" s="1"/>
  <c r="B1597" i="3" s="1"/>
  <c r="B1604" i="3" s="1"/>
  <c r="B1611" i="3" s="1"/>
  <c r="B1618" i="3" s="1"/>
  <c r="B1625" i="3" s="1"/>
  <c r="B1632" i="3" s="1"/>
  <c r="B1639" i="3" s="1"/>
  <c r="B1646" i="3" s="1"/>
  <c r="B1653" i="3" s="1"/>
  <c r="B1660" i="3" s="1"/>
  <c r="B1667" i="3" s="1"/>
  <c r="B1674" i="3" s="1"/>
  <c r="B1681" i="3" s="1"/>
  <c r="B1688" i="3" s="1"/>
  <c r="B1695" i="3" s="1"/>
  <c r="B1702" i="3" s="1"/>
  <c r="B1709" i="3" s="1"/>
  <c r="B1716" i="3" s="1"/>
  <c r="B1723" i="3" s="1"/>
  <c r="B1730" i="3" s="1"/>
  <c r="B1737" i="3" s="1"/>
  <c r="B1744" i="3" s="1"/>
  <c r="B1751" i="3" s="1"/>
  <c r="B1758" i="3" s="1"/>
  <c r="B1765" i="3" s="1"/>
  <c r="B1772" i="3" s="1"/>
  <c r="B1779" i="3" s="1"/>
  <c r="B1786" i="3" s="1"/>
  <c r="B1793" i="3" s="1"/>
  <c r="B1800" i="3" s="1"/>
  <c r="B1807" i="3" s="1"/>
  <c r="B1814" i="3" s="1"/>
  <c r="B1821" i="3" s="1"/>
  <c r="B1828" i="3" s="1"/>
  <c r="B1835" i="3" s="1"/>
  <c r="I1484" i="3"/>
  <c r="I1491" i="3" s="1"/>
  <c r="I1498" i="3" s="1"/>
  <c r="I1505" i="3" s="1"/>
  <c r="I1512" i="3" s="1"/>
  <c r="I1519" i="3" s="1"/>
  <c r="I1526" i="3" s="1"/>
  <c r="I1533" i="3" s="1"/>
  <c r="I1540" i="3" s="1"/>
  <c r="I1547" i="3" s="1"/>
  <c r="I1554" i="3" s="1"/>
  <c r="I1561" i="3" s="1"/>
  <c r="I1568" i="3" s="1"/>
  <c r="I1575" i="3" s="1"/>
  <c r="I1582" i="3" s="1"/>
  <c r="I1589" i="3" s="1"/>
  <c r="I1596" i="3" s="1"/>
  <c r="I1603" i="3" s="1"/>
  <c r="I1610" i="3" s="1"/>
  <c r="I1617" i="3" s="1"/>
  <c r="I1624" i="3" s="1"/>
  <c r="I1631" i="3" s="1"/>
  <c r="I1638" i="3" s="1"/>
  <c r="I1645" i="3" s="1"/>
  <c r="I1652" i="3" s="1"/>
  <c r="I1659" i="3" s="1"/>
  <c r="I1666" i="3" s="1"/>
  <c r="I1673" i="3" s="1"/>
  <c r="I1680" i="3" s="1"/>
  <c r="I1687" i="3" s="1"/>
  <c r="I1694" i="3" s="1"/>
  <c r="I1701" i="3" s="1"/>
  <c r="I1708" i="3" s="1"/>
  <c r="I1715" i="3" s="1"/>
  <c r="I1722" i="3" s="1"/>
  <c r="I1729" i="3" s="1"/>
  <c r="I1736" i="3" s="1"/>
  <c r="I1743" i="3" s="1"/>
  <c r="I1750" i="3" s="1"/>
  <c r="I1757" i="3" s="1"/>
  <c r="I1764" i="3" s="1"/>
  <c r="I1771" i="3" s="1"/>
  <c r="I1778" i="3" s="1"/>
  <c r="I1785" i="3" s="1"/>
  <c r="I1792" i="3" s="1"/>
  <c r="I1799" i="3" s="1"/>
  <c r="I1806" i="3" s="1"/>
  <c r="I1813" i="3" s="1"/>
  <c r="I1820" i="3" s="1"/>
  <c r="I1827" i="3" s="1"/>
  <c r="I1834" i="3" s="1"/>
  <c r="B1484" i="3"/>
  <c r="B1491" i="3" s="1"/>
  <c r="B1498" i="3" s="1"/>
  <c r="B1505" i="3" s="1"/>
  <c r="B1512" i="3" s="1"/>
  <c r="B1519" i="3" s="1"/>
  <c r="B1526" i="3" s="1"/>
  <c r="B1533" i="3" s="1"/>
  <c r="B1540" i="3" s="1"/>
  <c r="B1547" i="3" s="1"/>
  <c r="B1554" i="3" s="1"/>
  <c r="B1561" i="3" s="1"/>
  <c r="B1568" i="3" s="1"/>
  <c r="B1575" i="3" s="1"/>
  <c r="B1582" i="3" s="1"/>
  <c r="B1589" i="3" s="1"/>
  <c r="B1596" i="3" s="1"/>
  <c r="B1603" i="3" s="1"/>
  <c r="B1610" i="3" s="1"/>
  <c r="B1617" i="3" s="1"/>
  <c r="B1624" i="3" s="1"/>
  <c r="B1631" i="3" s="1"/>
  <c r="B1638" i="3" s="1"/>
  <c r="B1645" i="3" s="1"/>
  <c r="B1652" i="3" s="1"/>
  <c r="B1659" i="3" s="1"/>
  <c r="B1666" i="3" s="1"/>
  <c r="B1673" i="3" s="1"/>
  <c r="B1680" i="3" s="1"/>
  <c r="B1687" i="3" s="1"/>
  <c r="B1694" i="3" s="1"/>
  <c r="B1701" i="3" s="1"/>
  <c r="B1708" i="3" s="1"/>
  <c r="B1715" i="3" s="1"/>
  <c r="B1722" i="3" s="1"/>
  <c r="B1729" i="3" s="1"/>
  <c r="B1736" i="3" s="1"/>
  <c r="B1743" i="3" s="1"/>
  <c r="B1750" i="3" s="1"/>
  <c r="B1757" i="3" s="1"/>
  <c r="B1764" i="3" s="1"/>
  <c r="B1771" i="3" s="1"/>
  <c r="B1778" i="3" s="1"/>
  <c r="B1785" i="3" s="1"/>
  <c r="B1792" i="3" s="1"/>
  <c r="B1799" i="3" s="1"/>
  <c r="B1806" i="3" s="1"/>
  <c r="B1813" i="3" s="1"/>
  <c r="B1820" i="3" s="1"/>
  <c r="B1827" i="3" s="1"/>
  <c r="B1834" i="3" s="1"/>
  <c r="I1483" i="3"/>
  <c r="I1490" i="3" s="1"/>
  <c r="I1497" i="3" s="1"/>
  <c r="I1504" i="3" s="1"/>
  <c r="I1511" i="3" s="1"/>
  <c r="I1518" i="3" s="1"/>
  <c r="I1525" i="3" s="1"/>
  <c r="I1532" i="3" s="1"/>
  <c r="I1539" i="3" s="1"/>
  <c r="I1546" i="3" s="1"/>
  <c r="I1553" i="3" s="1"/>
  <c r="I1560" i="3" s="1"/>
  <c r="I1567" i="3" s="1"/>
  <c r="I1574" i="3" s="1"/>
  <c r="I1581" i="3" s="1"/>
  <c r="I1588" i="3" s="1"/>
  <c r="I1595" i="3" s="1"/>
  <c r="I1602" i="3" s="1"/>
  <c r="I1609" i="3" s="1"/>
  <c r="I1616" i="3" s="1"/>
  <c r="I1623" i="3" s="1"/>
  <c r="I1630" i="3" s="1"/>
  <c r="I1637" i="3" s="1"/>
  <c r="I1644" i="3" s="1"/>
  <c r="I1651" i="3" s="1"/>
  <c r="I1658" i="3" s="1"/>
  <c r="I1665" i="3" s="1"/>
  <c r="I1672" i="3" s="1"/>
  <c r="I1679" i="3" s="1"/>
  <c r="I1686" i="3" s="1"/>
  <c r="I1693" i="3" s="1"/>
  <c r="I1700" i="3" s="1"/>
  <c r="I1707" i="3" s="1"/>
  <c r="I1714" i="3" s="1"/>
  <c r="I1721" i="3" s="1"/>
  <c r="I1728" i="3" s="1"/>
  <c r="I1735" i="3" s="1"/>
  <c r="I1742" i="3" s="1"/>
  <c r="I1749" i="3" s="1"/>
  <c r="I1756" i="3" s="1"/>
  <c r="I1763" i="3" s="1"/>
  <c r="I1770" i="3" s="1"/>
  <c r="I1777" i="3" s="1"/>
  <c r="I1784" i="3" s="1"/>
  <c r="I1791" i="3" s="1"/>
  <c r="I1798" i="3" s="1"/>
  <c r="I1805" i="3" s="1"/>
  <c r="I1812" i="3" s="1"/>
  <c r="I1819" i="3" s="1"/>
  <c r="I1826" i="3" s="1"/>
  <c r="I1833" i="3" s="1"/>
  <c r="B1483" i="3"/>
  <c r="B1490" i="3" s="1"/>
  <c r="B1497" i="3" s="1"/>
  <c r="B1504" i="3" s="1"/>
  <c r="B1511" i="3" s="1"/>
  <c r="B1518" i="3" s="1"/>
  <c r="B1525" i="3" s="1"/>
  <c r="B1532" i="3" s="1"/>
  <c r="B1539" i="3" s="1"/>
  <c r="B1546" i="3" s="1"/>
  <c r="B1553" i="3" s="1"/>
  <c r="B1560" i="3" s="1"/>
  <c r="B1567" i="3" s="1"/>
  <c r="B1574" i="3" s="1"/>
  <c r="B1581" i="3" s="1"/>
  <c r="B1588" i="3" s="1"/>
  <c r="B1595" i="3" s="1"/>
  <c r="B1602" i="3" s="1"/>
  <c r="B1609" i="3" s="1"/>
  <c r="B1616" i="3" s="1"/>
  <c r="B1623" i="3" s="1"/>
  <c r="B1630" i="3" s="1"/>
  <c r="B1637" i="3" s="1"/>
  <c r="B1644" i="3" s="1"/>
  <c r="B1651" i="3" s="1"/>
  <c r="B1658" i="3" s="1"/>
  <c r="B1665" i="3" s="1"/>
  <c r="B1672" i="3" s="1"/>
  <c r="B1679" i="3" s="1"/>
  <c r="B1686" i="3" s="1"/>
  <c r="B1693" i="3" s="1"/>
  <c r="B1700" i="3" s="1"/>
  <c r="B1707" i="3" s="1"/>
  <c r="B1714" i="3" s="1"/>
  <c r="B1721" i="3" s="1"/>
  <c r="B1728" i="3" s="1"/>
  <c r="B1735" i="3" s="1"/>
  <c r="B1742" i="3" s="1"/>
  <c r="B1749" i="3" s="1"/>
  <c r="B1756" i="3" s="1"/>
  <c r="B1763" i="3" s="1"/>
  <c r="B1770" i="3" s="1"/>
  <c r="B1777" i="3" s="1"/>
  <c r="B1784" i="3" s="1"/>
  <c r="B1791" i="3" s="1"/>
  <c r="B1798" i="3" s="1"/>
  <c r="B1805" i="3" s="1"/>
  <c r="B1812" i="3" s="1"/>
  <c r="B1819" i="3" s="1"/>
  <c r="B1826" i="3" s="1"/>
  <c r="B1833" i="3" s="1"/>
  <c r="I1482" i="3"/>
  <c r="I1489" i="3" s="1"/>
  <c r="I1496" i="3" s="1"/>
  <c r="I1503" i="3" s="1"/>
  <c r="I1510" i="3" s="1"/>
  <c r="I1517" i="3" s="1"/>
  <c r="I1524" i="3" s="1"/>
  <c r="I1531" i="3" s="1"/>
  <c r="I1538" i="3" s="1"/>
  <c r="I1545" i="3" s="1"/>
  <c r="I1552" i="3" s="1"/>
  <c r="I1559" i="3" s="1"/>
  <c r="I1566" i="3" s="1"/>
  <c r="I1573" i="3" s="1"/>
  <c r="I1580" i="3" s="1"/>
  <c r="I1587" i="3" s="1"/>
  <c r="I1594" i="3" s="1"/>
  <c r="I1601" i="3" s="1"/>
  <c r="I1608" i="3" s="1"/>
  <c r="I1615" i="3" s="1"/>
  <c r="I1622" i="3" s="1"/>
  <c r="I1629" i="3" s="1"/>
  <c r="I1636" i="3" s="1"/>
  <c r="I1643" i="3" s="1"/>
  <c r="I1650" i="3" s="1"/>
  <c r="I1657" i="3" s="1"/>
  <c r="I1664" i="3" s="1"/>
  <c r="I1671" i="3" s="1"/>
  <c r="I1678" i="3" s="1"/>
  <c r="I1685" i="3" s="1"/>
  <c r="I1692" i="3" s="1"/>
  <c r="I1699" i="3" s="1"/>
  <c r="I1706" i="3" s="1"/>
  <c r="I1713" i="3" s="1"/>
  <c r="I1720" i="3" s="1"/>
  <c r="I1727" i="3" s="1"/>
  <c r="I1734" i="3" s="1"/>
  <c r="I1741" i="3" s="1"/>
  <c r="I1748" i="3" s="1"/>
  <c r="I1755" i="3" s="1"/>
  <c r="I1762" i="3" s="1"/>
  <c r="I1769" i="3" s="1"/>
  <c r="I1776" i="3" s="1"/>
  <c r="I1783" i="3" s="1"/>
  <c r="I1790" i="3" s="1"/>
  <c r="I1797" i="3" s="1"/>
  <c r="I1804" i="3" s="1"/>
  <c r="I1811" i="3" s="1"/>
  <c r="I1818" i="3" s="1"/>
  <c r="I1825" i="3" s="1"/>
  <c r="I1832" i="3" s="1"/>
  <c r="B1482" i="3"/>
  <c r="B1489" i="3" s="1"/>
  <c r="B1496" i="3" s="1"/>
  <c r="B1503" i="3" s="1"/>
  <c r="B1510" i="3" s="1"/>
  <c r="B1517" i="3" s="1"/>
  <c r="B1524" i="3" s="1"/>
  <c r="B1531" i="3" s="1"/>
  <c r="B1538" i="3" s="1"/>
  <c r="B1545" i="3" s="1"/>
  <c r="B1552" i="3" s="1"/>
  <c r="B1559" i="3" s="1"/>
  <c r="B1566" i="3" s="1"/>
  <c r="B1573" i="3" s="1"/>
  <c r="B1580" i="3" s="1"/>
  <c r="B1587" i="3" s="1"/>
  <c r="B1594" i="3" s="1"/>
  <c r="B1601" i="3" s="1"/>
  <c r="B1608" i="3" s="1"/>
  <c r="B1615" i="3" s="1"/>
  <c r="B1622" i="3" s="1"/>
  <c r="B1629" i="3" s="1"/>
  <c r="B1636" i="3" s="1"/>
  <c r="B1643" i="3" s="1"/>
  <c r="B1650" i="3" s="1"/>
  <c r="B1657" i="3" s="1"/>
  <c r="B1664" i="3" s="1"/>
  <c r="B1671" i="3" s="1"/>
  <c r="B1678" i="3" s="1"/>
  <c r="B1685" i="3" s="1"/>
  <c r="B1692" i="3" s="1"/>
  <c r="B1699" i="3" s="1"/>
  <c r="B1706" i="3" s="1"/>
  <c r="B1713" i="3" s="1"/>
  <c r="B1720" i="3" s="1"/>
  <c r="B1727" i="3" s="1"/>
  <c r="B1734" i="3" s="1"/>
  <c r="B1741" i="3" s="1"/>
  <c r="B1748" i="3" s="1"/>
  <c r="B1755" i="3" s="1"/>
  <c r="B1762" i="3" s="1"/>
  <c r="B1769" i="3" s="1"/>
  <c r="B1776" i="3" s="1"/>
  <c r="B1783" i="3" s="1"/>
  <c r="B1790" i="3" s="1"/>
  <c r="B1797" i="3" s="1"/>
  <c r="B1804" i="3" s="1"/>
  <c r="B1811" i="3" s="1"/>
  <c r="B1818" i="3" s="1"/>
  <c r="B1825" i="3" s="1"/>
  <c r="B1832" i="3" s="1"/>
  <c r="B1124" i="3"/>
  <c r="B1131" i="3" s="1"/>
  <c r="B1138" i="3" s="1"/>
  <c r="B1145" i="3" s="1"/>
  <c r="B1152" i="3" s="1"/>
  <c r="B1159" i="3" s="1"/>
  <c r="B1166" i="3" s="1"/>
  <c r="B1173" i="3" s="1"/>
  <c r="B1180" i="3" s="1"/>
  <c r="B1187" i="3" s="1"/>
  <c r="B1194" i="3" s="1"/>
  <c r="B1201" i="3" s="1"/>
  <c r="B1208" i="3" s="1"/>
  <c r="B1215" i="3" s="1"/>
  <c r="B1222" i="3" s="1"/>
  <c r="B1229" i="3" s="1"/>
  <c r="B1236" i="3" s="1"/>
  <c r="B1243" i="3" s="1"/>
  <c r="B1250" i="3" s="1"/>
  <c r="B1257" i="3" s="1"/>
  <c r="B1264" i="3" s="1"/>
  <c r="B1271" i="3" s="1"/>
  <c r="B1278" i="3" s="1"/>
  <c r="B1285" i="3" s="1"/>
  <c r="B1292" i="3" s="1"/>
  <c r="B1299" i="3" s="1"/>
  <c r="B1306" i="3" s="1"/>
  <c r="B1313" i="3" s="1"/>
  <c r="B1320" i="3" s="1"/>
  <c r="B1327" i="3" s="1"/>
  <c r="B1334" i="3" s="1"/>
  <c r="B1341" i="3" s="1"/>
  <c r="B1348" i="3" s="1"/>
  <c r="B1355" i="3" s="1"/>
  <c r="B1362" i="3" s="1"/>
  <c r="B1369" i="3" s="1"/>
  <c r="B1376" i="3" s="1"/>
  <c r="B1383" i="3" s="1"/>
  <c r="B1390" i="3" s="1"/>
  <c r="B1397" i="3" s="1"/>
  <c r="B1404" i="3" s="1"/>
  <c r="B1411" i="3" s="1"/>
  <c r="B1418" i="3" s="1"/>
  <c r="B1425" i="3" s="1"/>
  <c r="B1432" i="3" s="1"/>
  <c r="B1439" i="3" s="1"/>
  <c r="B1446" i="3" s="1"/>
  <c r="B1453" i="3" s="1"/>
  <c r="B1460" i="3" s="1"/>
  <c r="B1467" i="3" s="1"/>
  <c r="B1474" i="3" s="1"/>
  <c r="B1123" i="3"/>
  <c r="B1130" i="3" s="1"/>
  <c r="B1137" i="3" s="1"/>
  <c r="B1144" i="3" s="1"/>
  <c r="B1151" i="3" s="1"/>
  <c r="B1158" i="3" s="1"/>
  <c r="B1165" i="3" s="1"/>
  <c r="B1172" i="3" s="1"/>
  <c r="B1179" i="3" s="1"/>
  <c r="B1186" i="3" s="1"/>
  <c r="B1193" i="3" s="1"/>
  <c r="B1200" i="3" s="1"/>
  <c r="B1207" i="3" s="1"/>
  <c r="B1214" i="3" s="1"/>
  <c r="B1221" i="3" s="1"/>
  <c r="B1228" i="3" s="1"/>
  <c r="B1235" i="3" s="1"/>
  <c r="B1242" i="3" s="1"/>
  <c r="B1249" i="3" s="1"/>
  <c r="B1256" i="3" s="1"/>
  <c r="B1263" i="3" s="1"/>
  <c r="B1270" i="3" s="1"/>
  <c r="B1277" i="3" s="1"/>
  <c r="B1284" i="3" s="1"/>
  <c r="B1291" i="3" s="1"/>
  <c r="B1298" i="3" s="1"/>
  <c r="B1305" i="3" s="1"/>
  <c r="B1312" i="3" s="1"/>
  <c r="B1319" i="3" s="1"/>
  <c r="B1326" i="3" s="1"/>
  <c r="B1333" i="3" s="1"/>
  <c r="B1340" i="3" s="1"/>
  <c r="B1347" i="3" s="1"/>
  <c r="B1354" i="3" s="1"/>
  <c r="B1361" i="3" s="1"/>
  <c r="B1368" i="3" s="1"/>
  <c r="B1375" i="3" s="1"/>
  <c r="B1382" i="3" s="1"/>
  <c r="B1389" i="3" s="1"/>
  <c r="B1396" i="3" s="1"/>
  <c r="B1403" i="3" s="1"/>
  <c r="B1410" i="3" s="1"/>
  <c r="B1417" i="3" s="1"/>
  <c r="B1424" i="3" s="1"/>
  <c r="B1431" i="3" s="1"/>
  <c r="B1438" i="3" s="1"/>
  <c r="B1445" i="3" s="1"/>
  <c r="B1452" i="3" s="1"/>
  <c r="B1459" i="3" s="1"/>
  <c r="B1466" i="3" s="1"/>
  <c r="B1473" i="3" s="1"/>
  <c r="B1122" i="3"/>
  <c r="B1129" i="3" s="1"/>
  <c r="B1136" i="3" s="1"/>
  <c r="B1143" i="3" s="1"/>
  <c r="B1150" i="3" s="1"/>
  <c r="B1157" i="3" s="1"/>
  <c r="B1164" i="3" s="1"/>
  <c r="B1171" i="3" s="1"/>
  <c r="B1178" i="3" s="1"/>
  <c r="B1185" i="3" s="1"/>
  <c r="B1192" i="3" s="1"/>
  <c r="B1199" i="3" s="1"/>
  <c r="B1206" i="3" s="1"/>
  <c r="B1213" i="3" s="1"/>
  <c r="B1220" i="3" s="1"/>
  <c r="B1227" i="3" s="1"/>
  <c r="B1234" i="3" s="1"/>
  <c r="B1241" i="3" s="1"/>
  <c r="B1248" i="3" s="1"/>
  <c r="B1255" i="3" s="1"/>
  <c r="B1262" i="3" s="1"/>
  <c r="B1269" i="3" s="1"/>
  <c r="B1276" i="3" s="1"/>
  <c r="B1283" i="3" s="1"/>
  <c r="B1290" i="3" s="1"/>
  <c r="B1297" i="3" s="1"/>
  <c r="B1304" i="3" s="1"/>
  <c r="B1311" i="3" s="1"/>
  <c r="B1318" i="3" s="1"/>
  <c r="B1325" i="3" s="1"/>
  <c r="B1332" i="3" s="1"/>
  <c r="B1339" i="3" s="1"/>
  <c r="B1346" i="3" s="1"/>
  <c r="B1353" i="3" s="1"/>
  <c r="B1360" i="3" s="1"/>
  <c r="B1367" i="3" s="1"/>
  <c r="B1374" i="3" s="1"/>
  <c r="B1381" i="3" s="1"/>
  <c r="B1388" i="3" s="1"/>
  <c r="B1395" i="3" s="1"/>
  <c r="B1402" i="3" s="1"/>
  <c r="B1409" i="3" s="1"/>
  <c r="B1416" i="3" s="1"/>
  <c r="B1423" i="3" s="1"/>
  <c r="B1430" i="3" s="1"/>
  <c r="B1437" i="3" s="1"/>
  <c r="B1444" i="3" s="1"/>
  <c r="B1451" i="3" s="1"/>
  <c r="B1458" i="3" s="1"/>
  <c r="B1465" i="3" s="1"/>
  <c r="B1472" i="3" s="1"/>
  <c r="B1121" i="3"/>
  <c r="B1128" i="3" s="1"/>
  <c r="B1135" i="3" s="1"/>
  <c r="B1142" i="3" s="1"/>
  <c r="B1149" i="3" s="1"/>
  <c r="B1156" i="3" s="1"/>
  <c r="B1163" i="3" s="1"/>
  <c r="B1170" i="3" s="1"/>
  <c r="B1177" i="3" s="1"/>
  <c r="B1184" i="3" s="1"/>
  <c r="B1191" i="3" s="1"/>
  <c r="B1198" i="3" s="1"/>
  <c r="B1205" i="3" s="1"/>
  <c r="B1212" i="3" s="1"/>
  <c r="B1219" i="3" s="1"/>
  <c r="B1226" i="3" s="1"/>
  <c r="B1233" i="3" s="1"/>
  <c r="B1240" i="3" s="1"/>
  <c r="B1247" i="3" s="1"/>
  <c r="B1254" i="3" s="1"/>
  <c r="B1261" i="3" s="1"/>
  <c r="B1268" i="3" s="1"/>
  <c r="B1275" i="3" s="1"/>
  <c r="B1282" i="3" s="1"/>
  <c r="B1289" i="3" s="1"/>
  <c r="B1296" i="3" s="1"/>
  <c r="B1303" i="3" s="1"/>
  <c r="B1310" i="3" s="1"/>
  <c r="B1317" i="3" s="1"/>
  <c r="B1324" i="3" s="1"/>
  <c r="B1331" i="3" s="1"/>
  <c r="B1338" i="3" s="1"/>
  <c r="B1345" i="3" s="1"/>
  <c r="B1352" i="3" s="1"/>
  <c r="B1359" i="3" s="1"/>
  <c r="B1366" i="3" s="1"/>
  <c r="B1373" i="3" s="1"/>
  <c r="B1380" i="3" s="1"/>
  <c r="B1387" i="3" s="1"/>
  <c r="B1394" i="3" s="1"/>
  <c r="B1401" i="3" s="1"/>
  <c r="B1408" i="3" s="1"/>
  <c r="B1415" i="3" s="1"/>
  <c r="B1422" i="3" s="1"/>
  <c r="B1429" i="3" s="1"/>
  <c r="B1436" i="3" s="1"/>
  <c r="B1443" i="3" s="1"/>
  <c r="B1450" i="3" s="1"/>
  <c r="B1457" i="3" s="1"/>
  <c r="B1464" i="3" s="1"/>
  <c r="B1471" i="3" s="1"/>
  <c r="B1120" i="3"/>
  <c r="B1127" i="3" s="1"/>
  <c r="B1134" i="3" s="1"/>
  <c r="B1141" i="3" s="1"/>
  <c r="B1148" i="3" s="1"/>
  <c r="B1155" i="3" s="1"/>
  <c r="B1162" i="3" s="1"/>
  <c r="B1169" i="3" s="1"/>
  <c r="B1176" i="3" s="1"/>
  <c r="B1183" i="3" s="1"/>
  <c r="B1190" i="3" s="1"/>
  <c r="B1197" i="3" s="1"/>
  <c r="B1204" i="3" s="1"/>
  <c r="B1211" i="3" s="1"/>
  <c r="B1218" i="3" s="1"/>
  <c r="B1225" i="3" s="1"/>
  <c r="B1232" i="3" s="1"/>
  <c r="B1239" i="3" s="1"/>
  <c r="B1246" i="3" s="1"/>
  <c r="B1253" i="3" s="1"/>
  <c r="B1260" i="3" s="1"/>
  <c r="B1267" i="3" s="1"/>
  <c r="B1274" i="3" s="1"/>
  <c r="B1281" i="3" s="1"/>
  <c r="B1288" i="3" s="1"/>
  <c r="B1295" i="3" s="1"/>
  <c r="B1302" i="3" s="1"/>
  <c r="B1309" i="3" s="1"/>
  <c r="B1316" i="3" s="1"/>
  <c r="B1323" i="3" s="1"/>
  <c r="B1330" i="3" s="1"/>
  <c r="B1337" i="3" s="1"/>
  <c r="B1344" i="3" s="1"/>
  <c r="B1351" i="3" s="1"/>
  <c r="B1358" i="3" s="1"/>
  <c r="B1365" i="3" s="1"/>
  <c r="B1372" i="3" s="1"/>
  <c r="B1379" i="3" s="1"/>
  <c r="B1386" i="3" s="1"/>
  <c r="B1393" i="3" s="1"/>
  <c r="B1400" i="3" s="1"/>
  <c r="B1407" i="3" s="1"/>
  <c r="B1414" i="3" s="1"/>
  <c r="B1421" i="3" s="1"/>
  <c r="B1428" i="3" s="1"/>
  <c r="B1435" i="3" s="1"/>
  <c r="B1442" i="3" s="1"/>
  <c r="B1449" i="3" s="1"/>
  <c r="B1456" i="3" s="1"/>
  <c r="B1463" i="3" s="1"/>
  <c r="B1470" i="3" s="1"/>
  <c r="B1119" i="3"/>
  <c r="B1126" i="3" s="1"/>
  <c r="B1133" i="3" s="1"/>
  <c r="B1140" i="3" s="1"/>
  <c r="B1147" i="3" s="1"/>
  <c r="B1154" i="3" s="1"/>
  <c r="B1161" i="3" s="1"/>
  <c r="B1168" i="3" s="1"/>
  <c r="B1175" i="3" s="1"/>
  <c r="B1182" i="3" s="1"/>
  <c r="B1189" i="3" s="1"/>
  <c r="B1196" i="3" s="1"/>
  <c r="B1203" i="3" s="1"/>
  <c r="B1210" i="3" s="1"/>
  <c r="B1217" i="3" s="1"/>
  <c r="B1224" i="3" s="1"/>
  <c r="B1231" i="3" s="1"/>
  <c r="B1238" i="3" s="1"/>
  <c r="B1245" i="3" s="1"/>
  <c r="B1252" i="3" s="1"/>
  <c r="B1259" i="3" s="1"/>
  <c r="B1266" i="3" s="1"/>
  <c r="B1273" i="3" s="1"/>
  <c r="B1280" i="3" s="1"/>
  <c r="B1287" i="3" s="1"/>
  <c r="B1294" i="3" s="1"/>
  <c r="B1301" i="3" s="1"/>
  <c r="B1308" i="3" s="1"/>
  <c r="B1315" i="3" s="1"/>
  <c r="B1322" i="3" s="1"/>
  <c r="B1329" i="3" s="1"/>
  <c r="B1336" i="3" s="1"/>
  <c r="B1343" i="3" s="1"/>
  <c r="B1350" i="3" s="1"/>
  <c r="B1357" i="3" s="1"/>
  <c r="B1364" i="3" s="1"/>
  <c r="B1371" i="3" s="1"/>
  <c r="B1378" i="3" s="1"/>
  <c r="B1385" i="3" s="1"/>
  <c r="B1392" i="3" s="1"/>
  <c r="B1399" i="3" s="1"/>
  <c r="B1406" i="3" s="1"/>
  <c r="B1413" i="3" s="1"/>
  <c r="B1420" i="3" s="1"/>
  <c r="B1427" i="3" s="1"/>
  <c r="B1434" i="3" s="1"/>
  <c r="B1441" i="3" s="1"/>
  <c r="B1448" i="3" s="1"/>
  <c r="B1455" i="3" s="1"/>
  <c r="B1462" i="3" s="1"/>
  <c r="B1469" i="3" s="1"/>
  <c r="B1118" i="3"/>
  <c r="B1125" i="3" s="1"/>
  <c r="B1132" i="3" s="1"/>
  <c r="B1139" i="3" s="1"/>
  <c r="B1146" i="3" s="1"/>
  <c r="B1153" i="3" s="1"/>
  <c r="B1160" i="3" s="1"/>
  <c r="B1167" i="3" s="1"/>
  <c r="B1174" i="3" s="1"/>
  <c r="B1181" i="3" s="1"/>
  <c r="B1188" i="3" s="1"/>
  <c r="B1195" i="3" s="1"/>
  <c r="B1202" i="3" s="1"/>
  <c r="B1209" i="3" s="1"/>
  <c r="B1216" i="3" s="1"/>
  <c r="B1223" i="3" s="1"/>
  <c r="B1230" i="3" s="1"/>
  <c r="B1237" i="3" s="1"/>
  <c r="B1244" i="3" s="1"/>
  <c r="B1251" i="3" s="1"/>
  <c r="B1258" i="3" s="1"/>
  <c r="B1265" i="3" s="1"/>
  <c r="B1272" i="3" s="1"/>
  <c r="B1279" i="3" s="1"/>
  <c r="B1286" i="3" s="1"/>
  <c r="B1293" i="3" s="1"/>
  <c r="B1300" i="3" s="1"/>
  <c r="B1307" i="3" s="1"/>
  <c r="B1314" i="3" s="1"/>
  <c r="B1321" i="3" s="1"/>
  <c r="B1328" i="3" s="1"/>
  <c r="B1335" i="3" s="1"/>
  <c r="B1342" i="3" s="1"/>
  <c r="B1349" i="3" s="1"/>
  <c r="B1356" i="3" s="1"/>
  <c r="B1363" i="3" s="1"/>
  <c r="B1370" i="3" s="1"/>
  <c r="B1377" i="3" s="1"/>
  <c r="B1384" i="3" s="1"/>
  <c r="B1391" i="3" s="1"/>
  <c r="B1398" i="3" s="1"/>
  <c r="B1405" i="3" s="1"/>
  <c r="B1412" i="3" s="1"/>
  <c r="B1419" i="3" s="1"/>
  <c r="B1426" i="3" s="1"/>
  <c r="B1433" i="3" s="1"/>
  <c r="B1440" i="3" s="1"/>
  <c r="B1447" i="3" s="1"/>
  <c r="B1454" i="3" s="1"/>
  <c r="B1461" i="3" s="1"/>
  <c r="B1468" i="3" s="1"/>
  <c r="B769" i="3"/>
  <c r="B776" i="3" s="1"/>
  <c r="B783" i="3" s="1"/>
  <c r="B790" i="3" s="1"/>
  <c r="B797" i="3" s="1"/>
  <c r="B804" i="3" s="1"/>
  <c r="B811" i="3" s="1"/>
  <c r="B818" i="3" s="1"/>
  <c r="B825" i="3" s="1"/>
  <c r="B832" i="3" s="1"/>
  <c r="B839" i="3" s="1"/>
  <c r="B846" i="3" s="1"/>
  <c r="B853" i="3" s="1"/>
  <c r="B860" i="3" s="1"/>
  <c r="B867" i="3" s="1"/>
  <c r="B874" i="3" s="1"/>
  <c r="B881" i="3" s="1"/>
  <c r="B888" i="3" s="1"/>
  <c r="B895" i="3" s="1"/>
  <c r="B902" i="3" s="1"/>
  <c r="B909" i="3" s="1"/>
  <c r="B916" i="3" s="1"/>
  <c r="B923" i="3" s="1"/>
  <c r="B930" i="3" s="1"/>
  <c r="B937" i="3" s="1"/>
  <c r="B944" i="3" s="1"/>
  <c r="B951" i="3" s="1"/>
  <c r="B958" i="3" s="1"/>
  <c r="B965" i="3" s="1"/>
  <c r="B972" i="3" s="1"/>
  <c r="B979" i="3" s="1"/>
  <c r="B986" i="3" s="1"/>
  <c r="B993" i="3" s="1"/>
  <c r="B1000" i="3" s="1"/>
  <c r="B1007" i="3" s="1"/>
  <c r="B1014" i="3" s="1"/>
  <c r="B1021" i="3" s="1"/>
  <c r="B1028" i="3" s="1"/>
  <c r="B1035" i="3" s="1"/>
  <c r="B1042" i="3" s="1"/>
  <c r="B1049" i="3" s="1"/>
  <c r="B1056" i="3" s="1"/>
  <c r="B1063" i="3" s="1"/>
  <c r="B1070" i="3" s="1"/>
  <c r="B1077" i="3" s="1"/>
  <c r="B1084" i="3" s="1"/>
  <c r="B1091" i="3" s="1"/>
  <c r="B1098" i="3" s="1"/>
  <c r="B1105" i="3" s="1"/>
  <c r="I760" i="3"/>
  <c r="I767" i="3" s="1"/>
  <c r="I774" i="3" s="1"/>
  <c r="I781" i="3" s="1"/>
  <c r="I788" i="3" s="1"/>
  <c r="I795" i="3" s="1"/>
  <c r="I802" i="3" s="1"/>
  <c r="I809" i="3" s="1"/>
  <c r="I816" i="3" s="1"/>
  <c r="I823" i="3" s="1"/>
  <c r="I830" i="3" s="1"/>
  <c r="I837" i="3" s="1"/>
  <c r="I844" i="3" s="1"/>
  <c r="I851" i="3" s="1"/>
  <c r="I858" i="3" s="1"/>
  <c r="I865" i="3" s="1"/>
  <c r="I872" i="3" s="1"/>
  <c r="I879" i="3" s="1"/>
  <c r="I886" i="3" s="1"/>
  <c r="I893" i="3" s="1"/>
  <c r="I900" i="3" s="1"/>
  <c r="I907" i="3" s="1"/>
  <c r="I914" i="3" s="1"/>
  <c r="I921" i="3" s="1"/>
  <c r="I928" i="3" s="1"/>
  <c r="I935" i="3" s="1"/>
  <c r="I942" i="3" s="1"/>
  <c r="I949" i="3" s="1"/>
  <c r="I956" i="3" s="1"/>
  <c r="I963" i="3" s="1"/>
  <c r="I970" i="3" s="1"/>
  <c r="I977" i="3" s="1"/>
  <c r="I984" i="3" s="1"/>
  <c r="I991" i="3" s="1"/>
  <c r="I998" i="3" s="1"/>
  <c r="I1005" i="3" s="1"/>
  <c r="I1012" i="3" s="1"/>
  <c r="I1019" i="3" s="1"/>
  <c r="I1026" i="3" s="1"/>
  <c r="I1033" i="3" s="1"/>
  <c r="I1040" i="3" s="1"/>
  <c r="I1047" i="3" s="1"/>
  <c r="I1054" i="3" s="1"/>
  <c r="I1061" i="3" s="1"/>
  <c r="I1068" i="3" s="1"/>
  <c r="I1075" i="3" s="1"/>
  <c r="I1082" i="3" s="1"/>
  <c r="I1089" i="3" s="1"/>
  <c r="I1096" i="3" s="1"/>
  <c r="I1103" i="3" s="1"/>
  <c r="I1110" i="3" s="1"/>
  <c r="I1117" i="3" s="1"/>
  <c r="I1124" i="3" s="1"/>
  <c r="I1131" i="3" s="1"/>
  <c r="I1138" i="3" s="1"/>
  <c r="I1145" i="3" s="1"/>
  <c r="I1152" i="3" s="1"/>
  <c r="I1159" i="3" s="1"/>
  <c r="I1166" i="3" s="1"/>
  <c r="I1173" i="3" s="1"/>
  <c r="I1180" i="3" s="1"/>
  <c r="I1187" i="3" s="1"/>
  <c r="I1194" i="3" s="1"/>
  <c r="I1201" i="3" s="1"/>
  <c r="I1208" i="3" s="1"/>
  <c r="I1215" i="3" s="1"/>
  <c r="I1222" i="3" s="1"/>
  <c r="I1229" i="3" s="1"/>
  <c r="I1236" i="3" s="1"/>
  <c r="I1243" i="3" s="1"/>
  <c r="I1250" i="3" s="1"/>
  <c r="I1257" i="3" s="1"/>
  <c r="I1264" i="3" s="1"/>
  <c r="I1271" i="3" s="1"/>
  <c r="I1278" i="3" s="1"/>
  <c r="I1285" i="3" s="1"/>
  <c r="I1292" i="3" s="1"/>
  <c r="I1299" i="3" s="1"/>
  <c r="I1306" i="3" s="1"/>
  <c r="I1313" i="3" s="1"/>
  <c r="I1320" i="3" s="1"/>
  <c r="I1327" i="3" s="1"/>
  <c r="I1334" i="3" s="1"/>
  <c r="I1341" i="3" s="1"/>
  <c r="I1348" i="3" s="1"/>
  <c r="I1355" i="3" s="1"/>
  <c r="I1362" i="3" s="1"/>
  <c r="I1369" i="3" s="1"/>
  <c r="I1376" i="3" s="1"/>
  <c r="I1383" i="3" s="1"/>
  <c r="I1390" i="3" s="1"/>
  <c r="I1397" i="3" s="1"/>
  <c r="I1404" i="3" s="1"/>
  <c r="I1411" i="3" s="1"/>
  <c r="I1418" i="3" s="1"/>
  <c r="I1425" i="3" s="1"/>
  <c r="I1432" i="3" s="1"/>
  <c r="I1439" i="3" s="1"/>
  <c r="I1446" i="3" s="1"/>
  <c r="I1453" i="3" s="1"/>
  <c r="I1460" i="3" s="1"/>
  <c r="I1467" i="3" s="1"/>
  <c r="I1474" i="3" s="1"/>
  <c r="B760" i="3"/>
  <c r="B767" i="3" s="1"/>
  <c r="B774" i="3" s="1"/>
  <c r="B781" i="3" s="1"/>
  <c r="B788" i="3" s="1"/>
  <c r="B795" i="3" s="1"/>
  <c r="B802" i="3" s="1"/>
  <c r="B809" i="3" s="1"/>
  <c r="B816" i="3" s="1"/>
  <c r="B823" i="3" s="1"/>
  <c r="B830" i="3" s="1"/>
  <c r="B837" i="3" s="1"/>
  <c r="B844" i="3" s="1"/>
  <c r="B851" i="3" s="1"/>
  <c r="B858" i="3" s="1"/>
  <c r="B865" i="3" s="1"/>
  <c r="B872" i="3" s="1"/>
  <c r="B879" i="3" s="1"/>
  <c r="B886" i="3" s="1"/>
  <c r="B893" i="3" s="1"/>
  <c r="B900" i="3" s="1"/>
  <c r="B907" i="3" s="1"/>
  <c r="B914" i="3" s="1"/>
  <c r="B921" i="3" s="1"/>
  <c r="B928" i="3" s="1"/>
  <c r="B935" i="3" s="1"/>
  <c r="B942" i="3" s="1"/>
  <c r="B949" i="3" s="1"/>
  <c r="B956" i="3" s="1"/>
  <c r="B963" i="3" s="1"/>
  <c r="B970" i="3" s="1"/>
  <c r="B977" i="3" s="1"/>
  <c r="B984" i="3" s="1"/>
  <c r="B991" i="3" s="1"/>
  <c r="B998" i="3" s="1"/>
  <c r="B1005" i="3" s="1"/>
  <c r="B1012" i="3" s="1"/>
  <c r="B1019" i="3" s="1"/>
  <c r="B1026" i="3" s="1"/>
  <c r="B1033" i="3" s="1"/>
  <c r="B1040" i="3" s="1"/>
  <c r="B1047" i="3" s="1"/>
  <c r="B1054" i="3" s="1"/>
  <c r="B1061" i="3" s="1"/>
  <c r="B1068" i="3" s="1"/>
  <c r="B1075" i="3" s="1"/>
  <c r="B1082" i="3" s="1"/>
  <c r="B1089" i="3" s="1"/>
  <c r="B1096" i="3" s="1"/>
  <c r="B1103" i="3" s="1"/>
  <c r="B1110" i="3" s="1"/>
  <c r="I759" i="3"/>
  <c r="I766" i="3" s="1"/>
  <c r="I773" i="3" s="1"/>
  <c r="I780" i="3" s="1"/>
  <c r="I787" i="3" s="1"/>
  <c r="I794" i="3" s="1"/>
  <c r="I801" i="3" s="1"/>
  <c r="I808" i="3" s="1"/>
  <c r="I815" i="3" s="1"/>
  <c r="I822" i="3" s="1"/>
  <c r="I829" i="3" s="1"/>
  <c r="I836" i="3" s="1"/>
  <c r="I843" i="3" s="1"/>
  <c r="I850" i="3" s="1"/>
  <c r="I857" i="3" s="1"/>
  <c r="I864" i="3" s="1"/>
  <c r="I871" i="3" s="1"/>
  <c r="I878" i="3" s="1"/>
  <c r="I885" i="3" s="1"/>
  <c r="I892" i="3" s="1"/>
  <c r="I899" i="3" s="1"/>
  <c r="I906" i="3" s="1"/>
  <c r="I913" i="3" s="1"/>
  <c r="I920" i="3" s="1"/>
  <c r="I927" i="3" s="1"/>
  <c r="I934" i="3" s="1"/>
  <c r="I941" i="3" s="1"/>
  <c r="I948" i="3" s="1"/>
  <c r="I955" i="3" s="1"/>
  <c r="I962" i="3" s="1"/>
  <c r="I969" i="3" s="1"/>
  <c r="I976" i="3" s="1"/>
  <c r="I983" i="3" s="1"/>
  <c r="I990" i="3" s="1"/>
  <c r="I997" i="3" s="1"/>
  <c r="I1004" i="3" s="1"/>
  <c r="I1011" i="3" s="1"/>
  <c r="I1018" i="3" s="1"/>
  <c r="I1025" i="3" s="1"/>
  <c r="I1032" i="3" s="1"/>
  <c r="I1039" i="3" s="1"/>
  <c r="I1046" i="3" s="1"/>
  <c r="I1053" i="3" s="1"/>
  <c r="I1060" i="3" s="1"/>
  <c r="I1067" i="3" s="1"/>
  <c r="I1074" i="3" s="1"/>
  <c r="I1081" i="3" s="1"/>
  <c r="I1088" i="3" s="1"/>
  <c r="I1095" i="3" s="1"/>
  <c r="I1102" i="3" s="1"/>
  <c r="I1109" i="3" s="1"/>
  <c r="I1116" i="3" s="1"/>
  <c r="I1123" i="3" s="1"/>
  <c r="I1130" i="3" s="1"/>
  <c r="I1137" i="3" s="1"/>
  <c r="I1144" i="3" s="1"/>
  <c r="I1151" i="3" s="1"/>
  <c r="I1158" i="3" s="1"/>
  <c r="I1165" i="3" s="1"/>
  <c r="I1172" i="3" s="1"/>
  <c r="I1179" i="3" s="1"/>
  <c r="I1186" i="3" s="1"/>
  <c r="I1193" i="3" s="1"/>
  <c r="I1200" i="3" s="1"/>
  <c r="I1207" i="3" s="1"/>
  <c r="I1214" i="3" s="1"/>
  <c r="I1221" i="3" s="1"/>
  <c r="I1228" i="3" s="1"/>
  <c r="I1235" i="3" s="1"/>
  <c r="I1242" i="3" s="1"/>
  <c r="I1249" i="3" s="1"/>
  <c r="I1256" i="3" s="1"/>
  <c r="I1263" i="3" s="1"/>
  <c r="I1270" i="3" s="1"/>
  <c r="I1277" i="3" s="1"/>
  <c r="I1284" i="3" s="1"/>
  <c r="I1291" i="3" s="1"/>
  <c r="I1298" i="3" s="1"/>
  <c r="I1305" i="3" s="1"/>
  <c r="I1312" i="3" s="1"/>
  <c r="I1319" i="3" s="1"/>
  <c r="I1326" i="3" s="1"/>
  <c r="I1333" i="3" s="1"/>
  <c r="I1340" i="3" s="1"/>
  <c r="I1347" i="3" s="1"/>
  <c r="I1354" i="3" s="1"/>
  <c r="I1361" i="3" s="1"/>
  <c r="I1368" i="3" s="1"/>
  <c r="I1375" i="3" s="1"/>
  <c r="I1382" i="3" s="1"/>
  <c r="I1389" i="3" s="1"/>
  <c r="I1396" i="3" s="1"/>
  <c r="I1403" i="3" s="1"/>
  <c r="I1410" i="3" s="1"/>
  <c r="I1417" i="3" s="1"/>
  <c r="I1424" i="3" s="1"/>
  <c r="I1431" i="3" s="1"/>
  <c r="I1438" i="3" s="1"/>
  <c r="I1445" i="3" s="1"/>
  <c r="I1452" i="3" s="1"/>
  <c r="I1459" i="3" s="1"/>
  <c r="I1466" i="3" s="1"/>
  <c r="I1473" i="3" s="1"/>
  <c r="B759" i="3"/>
  <c r="B766" i="3" s="1"/>
  <c r="B773" i="3" s="1"/>
  <c r="B780" i="3" s="1"/>
  <c r="B787" i="3" s="1"/>
  <c r="B794" i="3" s="1"/>
  <c r="B801" i="3" s="1"/>
  <c r="B808" i="3" s="1"/>
  <c r="B815" i="3" s="1"/>
  <c r="B822" i="3" s="1"/>
  <c r="B829" i="3" s="1"/>
  <c r="B836" i="3" s="1"/>
  <c r="B843" i="3" s="1"/>
  <c r="B850" i="3" s="1"/>
  <c r="B857" i="3" s="1"/>
  <c r="B864" i="3" s="1"/>
  <c r="B871" i="3" s="1"/>
  <c r="B878" i="3" s="1"/>
  <c r="B885" i="3" s="1"/>
  <c r="B892" i="3" s="1"/>
  <c r="B899" i="3" s="1"/>
  <c r="B906" i="3" s="1"/>
  <c r="B913" i="3" s="1"/>
  <c r="B920" i="3" s="1"/>
  <c r="B927" i="3" s="1"/>
  <c r="B934" i="3" s="1"/>
  <c r="B941" i="3" s="1"/>
  <c r="B948" i="3" s="1"/>
  <c r="B955" i="3" s="1"/>
  <c r="B962" i="3" s="1"/>
  <c r="B969" i="3" s="1"/>
  <c r="B976" i="3" s="1"/>
  <c r="B983" i="3" s="1"/>
  <c r="B990" i="3" s="1"/>
  <c r="B997" i="3" s="1"/>
  <c r="B1004" i="3" s="1"/>
  <c r="B1011" i="3" s="1"/>
  <c r="B1018" i="3" s="1"/>
  <c r="B1025" i="3" s="1"/>
  <c r="B1032" i="3" s="1"/>
  <c r="B1039" i="3" s="1"/>
  <c r="B1046" i="3" s="1"/>
  <c r="B1053" i="3" s="1"/>
  <c r="B1060" i="3" s="1"/>
  <c r="B1067" i="3" s="1"/>
  <c r="B1074" i="3" s="1"/>
  <c r="B1081" i="3" s="1"/>
  <c r="B1088" i="3" s="1"/>
  <c r="B1095" i="3" s="1"/>
  <c r="B1102" i="3" s="1"/>
  <c r="B1109" i="3" s="1"/>
  <c r="I758" i="3"/>
  <c r="I765" i="3" s="1"/>
  <c r="I772" i="3" s="1"/>
  <c r="I779" i="3" s="1"/>
  <c r="I786" i="3" s="1"/>
  <c r="I793" i="3" s="1"/>
  <c r="I800" i="3" s="1"/>
  <c r="I807" i="3" s="1"/>
  <c r="I814" i="3" s="1"/>
  <c r="I821" i="3" s="1"/>
  <c r="I828" i="3" s="1"/>
  <c r="I835" i="3" s="1"/>
  <c r="I842" i="3" s="1"/>
  <c r="I849" i="3" s="1"/>
  <c r="I856" i="3" s="1"/>
  <c r="I863" i="3" s="1"/>
  <c r="I870" i="3" s="1"/>
  <c r="I877" i="3" s="1"/>
  <c r="I884" i="3" s="1"/>
  <c r="I891" i="3" s="1"/>
  <c r="I898" i="3" s="1"/>
  <c r="I905" i="3" s="1"/>
  <c r="I912" i="3" s="1"/>
  <c r="I919" i="3" s="1"/>
  <c r="I926" i="3" s="1"/>
  <c r="I933" i="3" s="1"/>
  <c r="I940" i="3" s="1"/>
  <c r="I947" i="3" s="1"/>
  <c r="I954" i="3" s="1"/>
  <c r="I961" i="3" s="1"/>
  <c r="I968" i="3" s="1"/>
  <c r="I975" i="3" s="1"/>
  <c r="I982" i="3" s="1"/>
  <c r="I989" i="3" s="1"/>
  <c r="I996" i="3" s="1"/>
  <c r="I1003" i="3" s="1"/>
  <c r="I1010" i="3" s="1"/>
  <c r="I1017" i="3" s="1"/>
  <c r="I1024" i="3" s="1"/>
  <c r="I1031" i="3" s="1"/>
  <c r="I1038" i="3" s="1"/>
  <c r="I1045" i="3" s="1"/>
  <c r="I1052" i="3" s="1"/>
  <c r="I1059" i="3" s="1"/>
  <c r="I1066" i="3" s="1"/>
  <c r="I1073" i="3" s="1"/>
  <c r="I1080" i="3" s="1"/>
  <c r="I1087" i="3" s="1"/>
  <c r="I1094" i="3" s="1"/>
  <c r="I1101" i="3" s="1"/>
  <c r="I1108" i="3" s="1"/>
  <c r="I1115" i="3" s="1"/>
  <c r="I1122" i="3" s="1"/>
  <c r="I1129" i="3" s="1"/>
  <c r="I1136" i="3" s="1"/>
  <c r="I1143" i="3" s="1"/>
  <c r="I1150" i="3" s="1"/>
  <c r="I1157" i="3" s="1"/>
  <c r="I1164" i="3" s="1"/>
  <c r="I1171" i="3" s="1"/>
  <c r="I1178" i="3" s="1"/>
  <c r="I1185" i="3" s="1"/>
  <c r="I1192" i="3" s="1"/>
  <c r="I1199" i="3" s="1"/>
  <c r="I1206" i="3" s="1"/>
  <c r="I1213" i="3" s="1"/>
  <c r="I1220" i="3" s="1"/>
  <c r="I1227" i="3" s="1"/>
  <c r="I1234" i="3" s="1"/>
  <c r="I1241" i="3" s="1"/>
  <c r="I1248" i="3" s="1"/>
  <c r="I1255" i="3" s="1"/>
  <c r="I1262" i="3" s="1"/>
  <c r="I1269" i="3" s="1"/>
  <c r="I1276" i="3" s="1"/>
  <c r="I1283" i="3" s="1"/>
  <c r="I1290" i="3" s="1"/>
  <c r="I1297" i="3" s="1"/>
  <c r="I1304" i="3" s="1"/>
  <c r="I1311" i="3" s="1"/>
  <c r="I1318" i="3" s="1"/>
  <c r="I1325" i="3" s="1"/>
  <c r="I1332" i="3" s="1"/>
  <c r="I1339" i="3" s="1"/>
  <c r="I1346" i="3" s="1"/>
  <c r="I1353" i="3" s="1"/>
  <c r="I1360" i="3" s="1"/>
  <c r="I1367" i="3" s="1"/>
  <c r="I1374" i="3" s="1"/>
  <c r="I1381" i="3" s="1"/>
  <c r="I1388" i="3" s="1"/>
  <c r="I1395" i="3" s="1"/>
  <c r="I1402" i="3" s="1"/>
  <c r="I1409" i="3" s="1"/>
  <c r="I1416" i="3" s="1"/>
  <c r="I1423" i="3" s="1"/>
  <c r="I1430" i="3" s="1"/>
  <c r="I1437" i="3" s="1"/>
  <c r="I1444" i="3" s="1"/>
  <c r="I1451" i="3" s="1"/>
  <c r="I1458" i="3" s="1"/>
  <c r="I1465" i="3" s="1"/>
  <c r="I1472" i="3" s="1"/>
  <c r="B758" i="3"/>
  <c r="B765" i="3" s="1"/>
  <c r="B772" i="3" s="1"/>
  <c r="B779" i="3" s="1"/>
  <c r="B786" i="3" s="1"/>
  <c r="B793" i="3" s="1"/>
  <c r="B800" i="3" s="1"/>
  <c r="B807" i="3" s="1"/>
  <c r="B814" i="3" s="1"/>
  <c r="B821" i="3" s="1"/>
  <c r="B828" i="3" s="1"/>
  <c r="B835" i="3" s="1"/>
  <c r="B842" i="3" s="1"/>
  <c r="B849" i="3" s="1"/>
  <c r="B856" i="3" s="1"/>
  <c r="B863" i="3" s="1"/>
  <c r="B870" i="3" s="1"/>
  <c r="B877" i="3" s="1"/>
  <c r="B884" i="3" s="1"/>
  <c r="B891" i="3" s="1"/>
  <c r="B898" i="3" s="1"/>
  <c r="B905" i="3" s="1"/>
  <c r="B912" i="3" s="1"/>
  <c r="B919" i="3" s="1"/>
  <c r="B926" i="3" s="1"/>
  <c r="B933" i="3" s="1"/>
  <c r="B940" i="3" s="1"/>
  <c r="B947" i="3" s="1"/>
  <c r="B954" i="3" s="1"/>
  <c r="B961" i="3" s="1"/>
  <c r="B968" i="3" s="1"/>
  <c r="B975" i="3" s="1"/>
  <c r="B982" i="3" s="1"/>
  <c r="B989" i="3" s="1"/>
  <c r="B996" i="3" s="1"/>
  <c r="B1003" i="3" s="1"/>
  <c r="B1010" i="3" s="1"/>
  <c r="B1017" i="3" s="1"/>
  <c r="B1024" i="3" s="1"/>
  <c r="B1031" i="3" s="1"/>
  <c r="B1038" i="3" s="1"/>
  <c r="B1045" i="3" s="1"/>
  <c r="B1052" i="3" s="1"/>
  <c r="B1059" i="3" s="1"/>
  <c r="B1066" i="3" s="1"/>
  <c r="B1073" i="3" s="1"/>
  <c r="B1080" i="3" s="1"/>
  <c r="B1087" i="3" s="1"/>
  <c r="B1094" i="3" s="1"/>
  <c r="B1101" i="3" s="1"/>
  <c r="B1108" i="3" s="1"/>
  <c r="I757" i="3"/>
  <c r="I764" i="3" s="1"/>
  <c r="I771" i="3" s="1"/>
  <c r="I778" i="3" s="1"/>
  <c r="I785" i="3" s="1"/>
  <c r="I792" i="3" s="1"/>
  <c r="I799" i="3" s="1"/>
  <c r="I806" i="3" s="1"/>
  <c r="I813" i="3" s="1"/>
  <c r="I820" i="3" s="1"/>
  <c r="I827" i="3" s="1"/>
  <c r="I834" i="3" s="1"/>
  <c r="I841" i="3" s="1"/>
  <c r="I848" i="3" s="1"/>
  <c r="I855" i="3" s="1"/>
  <c r="I862" i="3" s="1"/>
  <c r="I869" i="3" s="1"/>
  <c r="I876" i="3" s="1"/>
  <c r="I883" i="3" s="1"/>
  <c r="I890" i="3" s="1"/>
  <c r="I897" i="3" s="1"/>
  <c r="I904" i="3" s="1"/>
  <c r="I911" i="3" s="1"/>
  <c r="I918" i="3" s="1"/>
  <c r="I925" i="3" s="1"/>
  <c r="I932" i="3" s="1"/>
  <c r="I939" i="3" s="1"/>
  <c r="I946" i="3" s="1"/>
  <c r="I953" i="3" s="1"/>
  <c r="I960" i="3" s="1"/>
  <c r="I967" i="3" s="1"/>
  <c r="I974" i="3" s="1"/>
  <c r="I981" i="3" s="1"/>
  <c r="I988" i="3" s="1"/>
  <c r="I995" i="3" s="1"/>
  <c r="I1002" i="3" s="1"/>
  <c r="I1009" i="3" s="1"/>
  <c r="I1016" i="3" s="1"/>
  <c r="I1023" i="3" s="1"/>
  <c r="I1030" i="3" s="1"/>
  <c r="I1037" i="3" s="1"/>
  <c r="I1044" i="3" s="1"/>
  <c r="I1051" i="3" s="1"/>
  <c r="I1058" i="3" s="1"/>
  <c r="I1065" i="3" s="1"/>
  <c r="I1072" i="3" s="1"/>
  <c r="I1079" i="3" s="1"/>
  <c r="I1086" i="3" s="1"/>
  <c r="I1093" i="3" s="1"/>
  <c r="I1100" i="3" s="1"/>
  <c r="I1107" i="3" s="1"/>
  <c r="I1114" i="3" s="1"/>
  <c r="I1121" i="3" s="1"/>
  <c r="I1128" i="3" s="1"/>
  <c r="I1135" i="3" s="1"/>
  <c r="I1142" i="3" s="1"/>
  <c r="I1149" i="3" s="1"/>
  <c r="I1156" i="3" s="1"/>
  <c r="I1163" i="3" s="1"/>
  <c r="I1170" i="3" s="1"/>
  <c r="I1177" i="3" s="1"/>
  <c r="I1184" i="3" s="1"/>
  <c r="I1191" i="3" s="1"/>
  <c r="I1198" i="3" s="1"/>
  <c r="I1205" i="3" s="1"/>
  <c r="I1212" i="3" s="1"/>
  <c r="I1219" i="3" s="1"/>
  <c r="I1226" i="3" s="1"/>
  <c r="I1233" i="3" s="1"/>
  <c r="I1240" i="3" s="1"/>
  <c r="I1247" i="3" s="1"/>
  <c r="I1254" i="3" s="1"/>
  <c r="I1261" i="3" s="1"/>
  <c r="I1268" i="3" s="1"/>
  <c r="I1275" i="3" s="1"/>
  <c r="I1282" i="3" s="1"/>
  <c r="I1289" i="3" s="1"/>
  <c r="I1296" i="3" s="1"/>
  <c r="I1303" i="3" s="1"/>
  <c r="I1310" i="3" s="1"/>
  <c r="I1317" i="3" s="1"/>
  <c r="I1324" i="3" s="1"/>
  <c r="I1331" i="3" s="1"/>
  <c r="I1338" i="3" s="1"/>
  <c r="I1345" i="3" s="1"/>
  <c r="I1352" i="3" s="1"/>
  <c r="I1359" i="3" s="1"/>
  <c r="I1366" i="3" s="1"/>
  <c r="I1373" i="3" s="1"/>
  <c r="I1380" i="3" s="1"/>
  <c r="I1387" i="3" s="1"/>
  <c r="I1394" i="3" s="1"/>
  <c r="I1401" i="3" s="1"/>
  <c r="I1408" i="3" s="1"/>
  <c r="I1415" i="3" s="1"/>
  <c r="I1422" i="3" s="1"/>
  <c r="I1429" i="3" s="1"/>
  <c r="I1436" i="3" s="1"/>
  <c r="I1443" i="3" s="1"/>
  <c r="I1450" i="3" s="1"/>
  <c r="I1457" i="3" s="1"/>
  <c r="I1464" i="3" s="1"/>
  <c r="I1471" i="3" s="1"/>
  <c r="B757" i="3"/>
  <c r="B764" i="3" s="1"/>
  <c r="B771" i="3" s="1"/>
  <c r="B778" i="3" s="1"/>
  <c r="B785" i="3" s="1"/>
  <c r="B792" i="3" s="1"/>
  <c r="B799" i="3" s="1"/>
  <c r="B806" i="3" s="1"/>
  <c r="B813" i="3" s="1"/>
  <c r="B820" i="3" s="1"/>
  <c r="B827" i="3" s="1"/>
  <c r="B834" i="3" s="1"/>
  <c r="B841" i="3" s="1"/>
  <c r="B848" i="3" s="1"/>
  <c r="B855" i="3" s="1"/>
  <c r="B862" i="3" s="1"/>
  <c r="B869" i="3" s="1"/>
  <c r="B876" i="3" s="1"/>
  <c r="B883" i="3" s="1"/>
  <c r="B890" i="3" s="1"/>
  <c r="B897" i="3" s="1"/>
  <c r="B904" i="3" s="1"/>
  <c r="B911" i="3" s="1"/>
  <c r="B918" i="3" s="1"/>
  <c r="B925" i="3" s="1"/>
  <c r="B932" i="3" s="1"/>
  <c r="B939" i="3" s="1"/>
  <c r="B946" i="3" s="1"/>
  <c r="B953" i="3" s="1"/>
  <c r="B960" i="3" s="1"/>
  <c r="B967" i="3" s="1"/>
  <c r="B974" i="3" s="1"/>
  <c r="B981" i="3" s="1"/>
  <c r="B988" i="3" s="1"/>
  <c r="B995" i="3" s="1"/>
  <c r="B1002" i="3" s="1"/>
  <c r="B1009" i="3" s="1"/>
  <c r="B1016" i="3" s="1"/>
  <c r="B1023" i="3" s="1"/>
  <c r="B1030" i="3" s="1"/>
  <c r="B1037" i="3" s="1"/>
  <c r="B1044" i="3" s="1"/>
  <c r="B1051" i="3" s="1"/>
  <c r="B1058" i="3" s="1"/>
  <c r="B1065" i="3" s="1"/>
  <c r="B1072" i="3" s="1"/>
  <c r="B1079" i="3" s="1"/>
  <c r="B1086" i="3" s="1"/>
  <c r="B1093" i="3" s="1"/>
  <c r="B1100" i="3" s="1"/>
  <c r="B1107" i="3" s="1"/>
  <c r="I756" i="3"/>
  <c r="I763" i="3" s="1"/>
  <c r="I770" i="3" s="1"/>
  <c r="I777" i="3" s="1"/>
  <c r="I784" i="3" s="1"/>
  <c r="I791" i="3" s="1"/>
  <c r="I798" i="3" s="1"/>
  <c r="I805" i="3" s="1"/>
  <c r="I812" i="3" s="1"/>
  <c r="I819" i="3" s="1"/>
  <c r="I826" i="3" s="1"/>
  <c r="I833" i="3" s="1"/>
  <c r="I840" i="3" s="1"/>
  <c r="I847" i="3" s="1"/>
  <c r="I854" i="3" s="1"/>
  <c r="I861" i="3" s="1"/>
  <c r="I868" i="3" s="1"/>
  <c r="I875" i="3" s="1"/>
  <c r="I882" i="3" s="1"/>
  <c r="I889" i="3" s="1"/>
  <c r="I896" i="3" s="1"/>
  <c r="I903" i="3" s="1"/>
  <c r="I910" i="3" s="1"/>
  <c r="I917" i="3" s="1"/>
  <c r="I924" i="3" s="1"/>
  <c r="I931" i="3" s="1"/>
  <c r="I938" i="3" s="1"/>
  <c r="I945" i="3" s="1"/>
  <c r="I952" i="3" s="1"/>
  <c r="I959" i="3" s="1"/>
  <c r="I966" i="3" s="1"/>
  <c r="I973" i="3" s="1"/>
  <c r="I980" i="3" s="1"/>
  <c r="I987" i="3" s="1"/>
  <c r="I994" i="3" s="1"/>
  <c r="I1001" i="3" s="1"/>
  <c r="I1008" i="3" s="1"/>
  <c r="I1015" i="3" s="1"/>
  <c r="I1022" i="3" s="1"/>
  <c r="I1029" i="3" s="1"/>
  <c r="I1036" i="3" s="1"/>
  <c r="I1043" i="3" s="1"/>
  <c r="I1050" i="3" s="1"/>
  <c r="I1057" i="3" s="1"/>
  <c r="I1064" i="3" s="1"/>
  <c r="I1071" i="3" s="1"/>
  <c r="I1078" i="3" s="1"/>
  <c r="I1085" i="3" s="1"/>
  <c r="I1092" i="3" s="1"/>
  <c r="I1099" i="3" s="1"/>
  <c r="I1106" i="3" s="1"/>
  <c r="I1113" i="3" s="1"/>
  <c r="I1120" i="3" s="1"/>
  <c r="I1127" i="3" s="1"/>
  <c r="I1134" i="3" s="1"/>
  <c r="I1141" i="3" s="1"/>
  <c r="I1148" i="3" s="1"/>
  <c r="I1155" i="3" s="1"/>
  <c r="I1162" i="3" s="1"/>
  <c r="I1169" i="3" s="1"/>
  <c r="I1176" i="3" s="1"/>
  <c r="I1183" i="3" s="1"/>
  <c r="I1190" i="3" s="1"/>
  <c r="I1197" i="3" s="1"/>
  <c r="I1204" i="3" s="1"/>
  <c r="I1211" i="3" s="1"/>
  <c r="I1218" i="3" s="1"/>
  <c r="I1225" i="3" s="1"/>
  <c r="I1232" i="3" s="1"/>
  <c r="I1239" i="3" s="1"/>
  <c r="I1246" i="3" s="1"/>
  <c r="I1253" i="3" s="1"/>
  <c r="I1260" i="3" s="1"/>
  <c r="I1267" i="3" s="1"/>
  <c r="I1274" i="3" s="1"/>
  <c r="I1281" i="3" s="1"/>
  <c r="I1288" i="3" s="1"/>
  <c r="I1295" i="3" s="1"/>
  <c r="I1302" i="3" s="1"/>
  <c r="I1309" i="3" s="1"/>
  <c r="I1316" i="3" s="1"/>
  <c r="I1323" i="3" s="1"/>
  <c r="I1330" i="3" s="1"/>
  <c r="I1337" i="3" s="1"/>
  <c r="I1344" i="3" s="1"/>
  <c r="I1351" i="3" s="1"/>
  <c r="I1358" i="3" s="1"/>
  <c r="I1365" i="3" s="1"/>
  <c r="I1372" i="3" s="1"/>
  <c r="I1379" i="3" s="1"/>
  <c r="I1386" i="3" s="1"/>
  <c r="I1393" i="3" s="1"/>
  <c r="I1400" i="3" s="1"/>
  <c r="I1407" i="3" s="1"/>
  <c r="I1414" i="3" s="1"/>
  <c r="I1421" i="3" s="1"/>
  <c r="I1428" i="3" s="1"/>
  <c r="I1435" i="3" s="1"/>
  <c r="I1442" i="3" s="1"/>
  <c r="I1449" i="3" s="1"/>
  <c r="I1456" i="3" s="1"/>
  <c r="I1463" i="3" s="1"/>
  <c r="I1470" i="3" s="1"/>
  <c r="B756" i="3"/>
  <c r="B763" i="3" s="1"/>
  <c r="B770" i="3" s="1"/>
  <c r="B777" i="3" s="1"/>
  <c r="B784" i="3" s="1"/>
  <c r="B791" i="3" s="1"/>
  <c r="B798" i="3" s="1"/>
  <c r="B805" i="3" s="1"/>
  <c r="B812" i="3" s="1"/>
  <c r="B819" i="3" s="1"/>
  <c r="B826" i="3" s="1"/>
  <c r="B833" i="3" s="1"/>
  <c r="B840" i="3" s="1"/>
  <c r="B847" i="3" s="1"/>
  <c r="B854" i="3" s="1"/>
  <c r="B861" i="3" s="1"/>
  <c r="B868" i="3" s="1"/>
  <c r="B875" i="3" s="1"/>
  <c r="B882" i="3" s="1"/>
  <c r="B889" i="3" s="1"/>
  <c r="B896" i="3" s="1"/>
  <c r="B903" i="3" s="1"/>
  <c r="B910" i="3" s="1"/>
  <c r="B917" i="3" s="1"/>
  <c r="B924" i="3" s="1"/>
  <c r="B931" i="3" s="1"/>
  <c r="B938" i="3" s="1"/>
  <c r="B945" i="3" s="1"/>
  <c r="B952" i="3" s="1"/>
  <c r="B959" i="3" s="1"/>
  <c r="B966" i="3" s="1"/>
  <c r="B973" i="3" s="1"/>
  <c r="B980" i="3" s="1"/>
  <c r="B987" i="3" s="1"/>
  <c r="B994" i="3" s="1"/>
  <c r="B1001" i="3" s="1"/>
  <c r="B1008" i="3" s="1"/>
  <c r="B1015" i="3" s="1"/>
  <c r="B1022" i="3" s="1"/>
  <c r="B1029" i="3" s="1"/>
  <c r="B1036" i="3" s="1"/>
  <c r="B1043" i="3" s="1"/>
  <c r="B1050" i="3" s="1"/>
  <c r="B1057" i="3" s="1"/>
  <c r="B1064" i="3" s="1"/>
  <c r="B1071" i="3" s="1"/>
  <c r="B1078" i="3" s="1"/>
  <c r="B1085" i="3" s="1"/>
  <c r="B1092" i="3" s="1"/>
  <c r="B1099" i="3" s="1"/>
  <c r="B1106" i="3" s="1"/>
  <c r="I755" i="3"/>
  <c r="I762" i="3" s="1"/>
  <c r="I769" i="3" s="1"/>
  <c r="I776" i="3" s="1"/>
  <c r="I783" i="3" s="1"/>
  <c r="I790" i="3" s="1"/>
  <c r="I797" i="3" s="1"/>
  <c r="I804" i="3" s="1"/>
  <c r="I811" i="3" s="1"/>
  <c r="I818" i="3" s="1"/>
  <c r="I825" i="3" s="1"/>
  <c r="I832" i="3" s="1"/>
  <c r="I839" i="3" s="1"/>
  <c r="I846" i="3" s="1"/>
  <c r="I853" i="3" s="1"/>
  <c r="I860" i="3" s="1"/>
  <c r="I867" i="3" s="1"/>
  <c r="I874" i="3" s="1"/>
  <c r="I881" i="3" s="1"/>
  <c r="I888" i="3" s="1"/>
  <c r="I895" i="3" s="1"/>
  <c r="I902" i="3" s="1"/>
  <c r="I909" i="3" s="1"/>
  <c r="I916" i="3" s="1"/>
  <c r="I923" i="3" s="1"/>
  <c r="I930" i="3" s="1"/>
  <c r="I937" i="3" s="1"/>
  <c r="I944" i="3" s="1"/>
  <c r="I951" i="3" s="1"/>
  <c r="I958" i="3" s="1"/>
  <c r="I965" i="3" s="1"/>
  <c r="I972" i="3" s="1"/>
  <c r="I979" i="3" s="1"/>
  <c r="I986" i="3" s="1"/>
  <c r="I993" i="3" s="1"/>
  <c r="I1000" i="3" s="1"/>
  <c r="I1007" i="3" s="1"/>
  <c r="I1014" i="3" s="1"/>
  <c r="I1021" i="3" s="1"/>
  <c r="I1028" i="3" s="1"/>
  <c r="I1035" i="3" s="1"/>
  <c r="I1042" i="3" s="1"/>
  <c r="I1049" i="3" s="1"/>
  <c r="I1056" i="3" s="1"/>
  <c r="I1063" i="3" s="1"/>
  <c r="I1070" i="3" s="1"/>
  <c r="I1077" i="3" s="1"/>
  <c r="I1084" i="3" s="1"/>
  <c r="I1091" i="3" s="1"/>
  <c r="I1098" i="3" s="1"/>
  <c r="I1105" i="3" s="1"/>
  <c r="I1112" i="3" s="1"/>
  <c r="I1119" i="3" s="1"/>
  <c r="I1126" i="3" s="1"/>
  <c r="I1133" i="3" s="1"/>
  <c r="I1140" i="3" s="1"/>
  <c r="I1147" i="3" s="1"/>
  <c r="I1154" i="3" s="1"/>
  <c r="I1161" i="3" s="1"/>
  <c r="I1168" i="3" s="1"/>
  <c r="I1175" i="3" s="1"/>
  <c r="I1182" i="3" s="1"/>
  <c r="I1189" i="3" s="1"/>
  <c r="I1196" i="3" s="1"/>
  <c r="I1203" i="3" s="1"/>
  <c r="I1210" i="3" s="1"/>
  <c r="I1217" i="3" s="1"/>
  <c r="I1224" i="3" s="1"/>
  <c r="I1231" i="3" s="1"/>
  <c r="I1238" i="3" s="1"/>
  <c r="I1245" i="3" s="1"/>
  <c r="I1252" i="3" s="1"/>
  <c r="I1259" i="3" s="1"/>
  <c r="I1266" i="3" s="1"/>
  <c r="I1273" i="3" s="1"/>
  <c r="I1280" i="3" s="1"/>
  <c r="I1287" i="3" s="1"/>
  <c r="I1294" i="3" s="1"/>
  <c r="I1301" i="3" s="1"/>
  <c r="I1308" i="3" s="1"/>
  <c r="I1315" i="3" s="1"/>
  <c r="I1322" i="3" s="1"/>
  <c r="I1329" i="3" s="1"/>
  <c r="I1336" i="3" s="1"/>
  <c r="I1343" i="3" s="1"/>
  <c r="I1350" i="3" s="1"/>
  <c r="I1357" i="3" s="1"/>
  <c r="I1364" i="3" s="1"/>
  <c r="I1371" i="3" s="1"/>
  <c r="I1378" i="3" s="1"/>
  <c r="I1385" i="3" s="1"/>
  <c r="I1392" i="3" s="1"/>
  <c r="I1399" i="3" s="1"/>
  <c r="I1406" i="3" s="1"/>
  <c r="I1413" i="3" s="1"/>
  <c r="I1420" i="3" s="1"/>
  <c r="I1427" i="3" s="1"/>
  <c r="I1434" i="3" s="1"/>
  <c r="I1441" i="3" s="1"/>
  <c r="I1448" i="3" s="1"/>
  <c r="I1455" i="3" s="1"/>
  <c r="I1462" i="3" s="1"/>
  <c r="I1469" i="3" s="1"/>
  <c r="B755" i="3"/>
  <c r="B762" i="3" s="1"/>
  <c r="I754" i="3"/>
  <c r="I761" i="3" s="1"/>
  <c r="I768" i="3" s="1"/>
  <c r="I775" i="3" s="1"/>
  <c r="I782" i="3" s="1"/>
  <c r="I789" i="3" s="1"/>
  <c r="I796" i="3" s="1"/>
  <c r="I803" i="3" s="1"/>
  <c r="I810" i="3" s="1"/>
  <c r="I817" i="3" s="1"/>
  <c r="I824" i="3" s="1"/>
  <c r="I831" i="3" s="1"/>
  <c r="I838" i="3" s="1"/>
  <c r="I845" i="3" s="1"/>
  <c r="I852" i="3" s="1"/>
  <c r="I859" i="3" s="1"/>
  <c r="I866" i="3" s="1"/>
  <c r="I873" i="3" s="1"/>
  <c r="I880" i="3" s="1"/>
  <c r="I887" i="3" s="1"/>
  <c r="I894" i="3" s="1"/>
  <c r="I901" i="3" s="1"/>
  <c r="I908" i="3" s="1"/>
  <c r="I915" i="3" s="1"/>
  <c r="I922" i="3" s="1"/>
  <c r="I929" i="3" s="1"/>
  <c r="I936" i="3" s="1"/>
  <c r="I943" i="3" s="1"/>
  <c r="I950" i="3" s="1"/>
  <c r="I957" i="3" s="1"/>
  <c r="I964" i="3" s="1"/>
  <c r="I971" i="3" s="1"/>
  <c r="I978" i="3" s="1"/>
  <c r="I985" i="3" s="1"/>
  <c r="I992" i="3" s="1"/>
  <c r="I999" i="3" s="1"/>
  <c r="I1006" i="3" s="1"/>
  <c r="I1013" i="3" s="1"/>
  <c r="I1020" i="3" s="1"/>
  <c r="I1027" i="3" s="1"/>
  <c r="I1034" i="3" s="1"/>
  <c r="I1041" i="3" s="1"/>
  <c r="I1048" i="3" s="1"/>
  <c r="I1055" i="3" s="1"/>
  <c r="I1062" i="3" s="1"/>
  <c r="I1069" i="3" s="1"/>
  <c r="I1076" i="3" s="1"/>
  <c r="I1083" i="3" s="1"/>
  <c r="I1090" i="3" s="1"/>
  <c r="I1097" i="3" s="1"/>
  <c r="I1104" i="3" s="1"/>
  <c r="I1111" i="3" s="1"/>
  <c r="I1118" i="3" s="1"/>
  <c r="I1125" i="3" s="1"/>
  <c r="I1132" i="3" s="1"/>
  <c r="I1139" i="3" s="1"/>
  <c r="I1146" i="3" s="1"/>
  <c r="I1153" i="3" s="1"/>
  <c r="I1160" i="3" s="1"/>
  <c r="I1167" i="3" s="1"/>
  <c r="I1174" i="3" s="1"/>
  <c r="I1181" i="3" s="1"/>
  <c r="I1188" i="3" s="1"/>
  <c r="I1195" i="3" s="1"/>
  <c r="I1202" i="3" s="1"/>
  <c r="I1209" i="3" s="1"/>
  <c r="I1216" i="3" s="1"/>
  <c r="I1223" i="3" s="1"/>
  <c r="I1230" i="3" s="1"/>
  <c r="I1237" i="3" s="1"/>
  <c r="I1244" i="3" s="1"/>
  <c r="I1251" i="3" s="1"/>
  <c r="I1258" i="3" s="1"/>
  <c r="I1265" i="3" s="1"/>
  <c r="I1272" i="3" s="1"/>
  <c r="I1279" i="3" s="1"/>
  <c r="I1286" i="3" s="1"/>
  <c r="I1293" i="3" s="1"/>
  <c r="I1300" i="3" s="1"/>
  <c r="I1307" i="3" s="1"/>
  <c r="I1314" i="3" s="1"/>
  <c r="I1321" i="3" s="1"/>
  <c r="I1328" i="3" s="1"/>
  <c r="I1335" i="3" s="1"/>
  <c r="I1342" i="3" s="1"/>
  <c r="I1349" i="3" s="1"/>
  <c r="I1356" i="3" s="1"/>
  <c r="I1363" i="3" s="1"/>
  <c r="I1370" i="3" s="1"/>
  <c r="I1377" i="3" s="1"/>
  <c r="I1384" i="3" s="1"/>
  <c r="I1391" i="3" s="1"/>
  <c r="I1398" i="3" s="1"/>
  <c r="I1405" i="3" s="1"/>
  <c r="I1412" i="3" s="1"/>
  <c r="I1419" i="3" s="1"/>
  <c r="I1426" i="3" s="1"/>
  <c r="I1433" i="3" s="1"/>
  <c r="I1440" i="3" s="1"/>
  <c r="I1447" i="3" s="1"/>
  <c r="I1454" i="3" s="1"/>
  <c r="I1461" i="3" s="1"/>
  <c r="I1468" i="3" s="1"/>
  <c r="B754" i="3"/>
  <c r="B761" i="3" s="1"/>
  <c r="B768" i="3" s="1"/>
  <c r="B775" i="3" s="1"/>
  <c r="B782" i="3" s="1"/>
  <c r="B789" i="3" s="1"/>
  <c r="B796" i="3" s="1"/>
  <c r="B803" i="3" s="1"/>
  <c r="B810" i="3" s="1"/>
  <c r="B817" i="3" s="1"/>
  <c r="B824" i="3" s="1"/>
  <c r="B831" i="3" s="1"/>
  <c r="B838" i="3" s="1"/>
  <c r="B845" i="3" s="1"/>
  <c r="B852" i="3" s="1"/>
  <c r="B859" i="3" s="1"/>
  <c r="B866" i="3" s="1"/>
  <c r="B873" i="3" s="1"/>
  <c r="B880" i="3" s="1"/>
  <c r="B887" i="3" s="1"/>
  <c r="B894" i="3" s="1"/>
  <c r="B901" i="3" s="1"/>
  <c r="B908" i="3" s="1"/>
  <c r="B915" i="3" s="1"/>
  <c r="B922" i="3" s="1"/>
  <c r="B929" i="3" s="1"/>
  <c r="B936" i="3" s="1"/>
  <c r="B943" i="3" s="1"/>
  <c r="B950" i="3" s="1"/>
  <c r="B957" i="3" s="1"/>
  <c r="B964" i="3" s="1"/>
  <c r="B971" i="3" s="1"/>
  <c r="B978" i="3" s="1"/>
  <c r="B985" i="3" s="1"/>
  <c r="B992" i="3" s="1"/>
  <c r="B999" i="3" s="1"/>
  <c r="B1006" i="3" s="1"/>
  <c r="B1013" i="3" s="1"/>
  <c r="B1020" i="3" s="1"/>
  <c r="B1027" i="3" s="1"/>
  <c r="B1034" i="3" s="1"/>
  <c r="B1041" i="3" s="1"/>
  <c r="B1048" i="3" s="1"/>
  <c r="B1055" i="3" s="1"/>
  <c r="B1062" i="3" s="1"/>
  <c r="B1069" i="3" s="1"/>
  <c r="B1076" i="3" s="1"/>
  <c r="B1083" i="3" s="1"/>
  <c r="B1090" i="3" s="1"/>
  <c r="B1097" i="3" s="1"/>
  <c r="B1104" i="3" s="1"/>
  <c r="I393" i="3"/>
  <c r="I400" i="3" s="1"/>
  <c r="I407" i="3" s="1"/>
  <c r="I414" i="3" s="1"/>
  <c r="I421" i="3" s="1"/>
  <c r="I428" i="3" s="1"/>
  <c r="I435" i="3" s="1"/>
  <c r="I442" i="3" s="1"/>
  <c r="I449" i="3" s="1"/>
  <c r="I456" i="3" s="1"/>
  <c r="I463" i="3" s="1"/>
  <c r="I470" i="3" s="1"/>
  <c r="I477" i="3" s="1"/>
  <c r="I484" i="3" s="1"/>
  <c r="I491" i="3" s="1"/>
  <c r="I498" i="3" s="1"/>
  <c r="I505" i="3" s="1"/>
  <c r="I512" i="3" s="1"/>
  <c r="I519" i="3" s="1"/>
  <c r="I526" i="3" s="1"/>
  <c r="I533" i="3" s="1"/>
  <c r="I540" i="3" s="1"/>
  <c r="I547" i="3" s="1"/>
  <c r="I554" i="3" s="1"/>
  <c r="I561" i="3" s="1"/>
  <c r="I568" i="3" s="1"/>
  <c r="I575" i="3" s="1"/>
  <c r="I582" i="3" s="1"/>
  <c r="I589" i="3" s="1"/>
  <c r="I596" i="3" s="1"/>
  <c r="I603" i="3" s="1"/>
  <c r="I610" i="3" s="1"/>
  <c r="I617" i="3" s="1"/>
  <c r="I624" i="3" s="1"/>
  <c r="I631" i="3" s="1"/>
  <c r="I638" i="3" s="1"/>
  <c r="I645" i="3" s="1"/>
  <c r="I652" i="3" s="1"/>
  <c r="I659" i="3" s="1"/>
  <c r="I666" i="3" s="1"/>
  <c r="I673" i="3" s="1"/>
  <c r="I680" i="3" s="1"/>
  <c r="I687" i="3" s="1"/>
  <c r="I694" i="3" s="1"/>
  <c r="I701" i="3" s="1"/>
  <c r="I708" i="3" s="1"/>
  <c r="I715" i="3" s="1"/>
  <c r="I722" i="3" s="1"/>
  <c r="I729" i="3" s="1"/>
  <c r="I736" i="3" s="1"/>
  <c r="I743" i="3" s="1"/>
  <c r="B393" i="3"/>
  <c r="B400" i="3" s="1"/>
  <c r="B407" i="3" s="1"/>
  <c r="B414" i="3" s="1"/>
  <c r="B421" i="3" s="1"/>
  <c r="B428" i="3" s="1"/>
  <c r="B435" i="3" s="1"/>
  <c r="B442" i="3" s="1"/>
  <c r="B449" i="3" s="1"/>
  <c r="B456" i="3" s="1"/>
  <c r="B463" i="3" s="1"/>
  <c r="B470" i="3" s="1"/>
  <c r="B477" i="3" s="1"/>
  <c r="B484" i="3" s="1"/>
  <c r="B491" i="3" s="1"/>
  <c r="B498" i="3" s="1"/>
  <c r="B505" i="3" s="1"/>
  <c r="B512" i="3" s="1"/>
  <c r="B519" i="3" s="1"/>
  <c r="B526" i="3" s="1"/>
  <c r="B533" i="3" s="1"/>
  <c r="B540" i="3" s="1"/>
  <c r="B547" i="3" s="1"/>
  <c r="B554" i="3" s="1"/>
  <c r="B561" i="3" s="1"/>
  <c r="B568" i="3" s="1"/>
  <c r="B575" i="3" s="1"/>
  <c r="B582" i="3" s="1"/>
  <c r="B589" i="3" s="1"/>
  <c r="B596" i="3" s="1"/>
  <c r="B603" i="3" s="1"/>
  <c r="B610" i="3" s="1"/>
  <c r="B617" i="3" s="1"/>
  <c r="B624" i="3" s="1"/>
  <c r="B631" i="3" s="1"/>
  <c r="B638" i="3" s="1"/>
  <c r="B645" i="3" s="1"/>
  <c r="B652" i="3" s="1"/>
  <c r="B659" i="3" s="1"/>
  <c r="B666" i="3" s="1"/>
  <c r="B673" i="3" s="1"/>
  <c r="B680" i="3" s="1"/>
  <c r="B687" i="3" s="1"/>
  <c r="B694" i="3" s="1"/>
  <c r="B701" i="3" s="1"/>
  <c r="B708" i="3" s="1"/>
  <c r="B715" i="3" s="1"/>
  <c r="B722" i="3" s="1"/>
  <c r="B729" i="3" s="1"/>
  <c r="B736" i="3" s="1"/>
  <c r="B743" i="3" s="1"/>
  <c r="I392" i="3"/>
  <c r="I399" i="3" s="1"/>
  <c r="I406" i="3" s="1"/>
  <c r="I413" i="3" s="1"/>
  <c r="I420" i="3" s="1"/>
  <c r="I427" i="3" s="1"/>
  <c r="I434" i="3" s="1"/>
  <c r="I441" i="3" s="1"/>
  <c r="I448" i="3" s="1"/>
  <c r="I455" i="3" s="1"/>
  <c r="I462" i="3" s="1"/>
  <c r="I469" i="3" s="1"/>
  <c r="I476" i="3" s="1"/>
  <c r="I483" i="3" s="1"/>
  <c r="I490" i="3" s="1"/>
  <c r="I497" i="3" s="1"/>
  <c r="I504" i="3" s="1"/>
  <c r="I511" i="3" s="1"/>
  <c r="I518" i="3" s="1"/>
  <c r="I525" i="3" s="1"/>
  <c r="I532" i="3" s="1"/>
  <c r="I539" i="3" s="1"/>
  <c r="I546" i="3" s="1"/>
  <c r="I553" i="3" s="1"/>
  <c r="I560" i="3" s="1"/>
  <c r="I567" i="3" s="1"/>
  <c r="I574" i="3" s="1"/>
  <c r="I581" i="3" s="1"/>
  <c r="I588" i="3" s="1"/>
  <c r="I595" i="3" s="1"/>
  <c r="I602" i="3" s="1"/>
  <c r="I609" i="3" s="1"/>
  <c r="I616" i="3" s="1"/>
  <c r="I623" i="3" s="1"/>
  <c r="I630" i="3" s="1"/>
  <c r="I637" i="3" s="1"/>
  <c r="I644" i="3" s="1"/>
  <c r="I651" i="3" s="1"/>
  <c r="I658" i="3" s="1"/>
  <c r="I665" i="3" s="1"/>
  <c r="I672" i="3" s="1"/>
  <c r="I679" i="3" s="1"/>
  <c r="I686" i="3" s="1"/>
  <c r="I693" i="3" s="1"/>
  <c r="I700" i="3" s="1"/>
  <c r="I707" i="3" s="1"/>
  <c r="I714" i="3" s="1"/>
  <c r="I721" i="3" s="1"/>
  <c r="I728" i="3" s="1"/>
  <c r="I735" i="3" s="1"/>
  <c r="I742" i="3" s="1"/>
  <c r="B392" i="3"/>
  <c r="B399" i="3" s="1"/>
  <c r="B406" i="3" s="1"/>
  <c r="B413" i="3" s="1"/>
  <c r="B420" i="3" s="1"/>
  <c r="B427" i="3" s="1"/>
  <c r="B434" i="3" s="1"/>
  <c r="B441" i="3" s="1"/>
  <c r="B448" i="3" s="1"/>
  <c r="B455" i="3" s="1"/>
  <c r="B462" i="3" s="1"/>
  <c r="B469" i="3" s="1"/>
  <c r="B476" i="3" s="1"/>
  <c r="B483" i="3" s="1"/>
  <c r="B490" i="3" s="1"/>
  <c r="B497" i="3" s="1"/>
  <c r="B504" i="3" s="1"/>
  <c r="B511" i="3" s="1"/>
  <c r="B518" i="3" s="1"/>
  <c r="B525" i="3" s="1"/>
  <c r="B532" i="3" s="1"/>
  <c r="B539" i="3" s="1"/>
  <c r="B546" i="3" s="1"/>
  <c r="B553" i="3" s="1"/>
  <c r="B560" i="3" s="1"/>
  <c r="B567" i="3" s="1"/>
  <c r="B574" i="3" s="1"/>
  <c r="B581" i="3" s="1"/>
  <c r="B588" i="3" s="1"/>
  <c r="B595" i="3" s="1"/>
  <c r="B602" i="3" s="1"/>
  <c r="B609" i="3" s="1"/>
  <c r="B616" i="3" s="1"/>
  <c r="B623" i="3" s="1"/>
  <c r="B630" i="3" s="1"/>
  <c r="B637" i="3" s="1"/>
  <c r="B644" i="3" s="1"/>
  <c r="B651" i="3" s="1"/>
  <c r="B658" i="3" s="1"/>
  <c r="B665" i="3" s="1"/>
  <c r="B672" i="3" s="1"/>
  <c r="B679" i="3" s="1"/>
  <c r="B686" i="3" s="1"/>
  <c r="B693" i="3" s="1"/>
  <c r="B700" i="3" s="1"/>
  <c r="B707" i="3" s="1"/>
  <c r="B714" i="3" s="1"/>
  <c r="B721" i="3" s="1"/>
  <c r="B728" i="3" s="1"/>
  <c r="B735" i="3" s="1"/>
  <c r="B742" i="3" s="1"/>
  <c r="I391" i="3"/>
  <c r="I398" i="3" s="1"/>
  <c r="I405" i="3" s="1"/>
  <c r="I412" i="3" s="1"/>
  <c r="I419" i="3" s="1"/>
  <c r="I426" i="3" s="1"/>
  <c r="I433" i="3" s="1"/>
  <c r="I440" i="3" s="1"/>
  <c r="I447" i="3" s="1"/>
  <c r="I454" i="3" s="1"/>
  <c r="I461" i="3" s="1"/>
  <c r="I468" i="3" s="1"/>
  <c r="I475" i="3" s="1"/>
  <c r="I482" i="3" s="1"/>
  <c r="I489" i="3" s="1"/>
  <c r="I496" i="3" s="1"/>
  <c r="I503" i="3" s="1"/>
  <c r="I510" i="3" s="1"/>
  <c r="I517" i="3" s="1"/>
  <c r="I524" i="3" s="1"/>
  <c r="I531" i="3" s="1"/>
  <c r="I538" i="3" s="1"/>
  <c r="I545" i="3" s="1"/>
  <c r="I552" i="3" s="1"/>
  <c r="I559" i="3" s="1"/>
  <c r="I566" i="3" s="1"/>
  <c r="I573" i="3" s="1"/>
  <c r="I580" i="3" s="1"/>
  <c r="I587" i="3" s="1"/>
  <c r="I594" i="3" s="1"/>
  <c r="I601" i="3" s="1"/>
  <c r="I608" i="3" s="1"/>
  <c r="I615" i="3" s="1"/>
  <c r="I622" i="3" s="1"/>
  <c r="I629" i="3" s="1"/>
  <c r="I636" i="3" s="1"/>
  <c r="I643" i="3" s="1"/>
  <c r="I650" i="3" s="1"/>
  <c r="I657" i="3" s="1"/>
  <c r="I664" i="3" s="1"/>
  <c r="I671" i="3" s="1"/>
  <c r="I678" i="3" s="1"/>
  <c r="I685" i="3" s="1"/>
  <c r="I692" i="3" s="1"/>
  <c r="I699" i="3" s="1"/>
  <c r="I706" i="3" s="1"/>
  <c r="I713" i="3" s="1"/>
  <c r="I720" i="3" s="1"/>
  <c r="I727" i="3" s="1"/>
  <c r="I734" i="3" s="1"/>
  <c r="I741" i="3" s="1"/>
  <c r="B391" i="3"/>
  <c r="B398" i="3" s="1"/>
  <c r="B405" i="3" s="1"/>
  <c r="B412" i="3" s="1"/>
  <c r="B419" i="3" s="1"/>
  <c r="B426" i="3" s="1"/>
  <c r="B433" i="3" s="1"/>
  <c r="B440" i="3" s="1"/>
  <c r="B447" i="3" s="1"/>
  <c r="B454" i="3" s="1"/>
  <c r="B461" i="3" s="1"/>
  <c r="B468" i="3" s="1"/>
  <c r="B475" i="3" s="1"/>
  <c r="B482" i="3" s="1"/>
  <c r="B489" i="3" s="1"/>
  <c r="B496" i="3" s="1"/>
  <c r="B503" i="3" s="1"/>
  <c r="B510" i="3" s="1"/>
  <c r="B517" i="3" s="1"/>
  <c r="B524" i="3" s="1"/>
  <c r="B531" i="3" s="1"/>
  <c r="B538" i="3" s="1"/>
  <c r="B545" i="3" s="1"/>
  <c r="B552" i="3" s="1"/>
  <c r="B559" i="3" s="1"/>
  <c r="B566" i="3" s="1"/>
  <c r="B573" i="3" s="1"/>
  <c r="B580" i="3" s="1"/>
  <c r="B587" i="3" s="1"/>
  <c r="B594" i="3" s="1"/>
  <c r="B601" i="3" s="1"/>
  <c r="B608" i="3" s="1"/>
  <c r="B615" i="3" s="1"/>
  <c r="B622" i="3" s="1"/>
  <c r="B629" i="3" s="1"/>
  <c r="B636" i="3" s="1"/>
  <c r="B643" i="3" s="1"/>
  <c r="B650" i="3" s="1"/>
  <c r="B657" i="3" s="1"/>
  <c r="B664" i="3" s="1"/>
  <c r="B671" i="3" s="1"/>
  <c r="B678" i="3" s="1"/>
  <c r="B685" i="3" s="1"/>
  <c r="B692" i="3" s="1"/>
  <c r="B699" i="3" s="1"/>
  <c r="B706" i="3" s="1"/>
  <c r="B713" i="3" s="1"/>
  <c r="B720" i="3" s="1"/>
  <c r="B727" i="3" s="1"/>
  <c r="B734" i="3" s="1"/>
  <c r="B741" i="3" s="1"/>
  <c r="I390" i="3"/>
  <c r="I397" i="3" s="1"/>
  <c r="I404" i="3" s="1"/>
  <c r="I411" i="3" s="1"/>
  <c r="I418" i="3" s="1"/>
  <c r="I425" i="3" s="1"/>
  <c r="I432" i="3" s="1"/>
  <c r="I439" i="3" s="1"/>
  <c r="I446" i="3" s="1"/>
  <c r="I453" i="3" s="1"/>
  <c r="I460" i="3" s="1"/>
  <c r="I467" i="3" s="1"/>
  <c r="I474" i="3" s="1"/>
  <c r="I481" i="3" s="1"/>
  <c r="I488" i="3" s="1"/>
  <c r="I495" i="3" s="1"/>
  <c r="I502" i="3" s="1"/>
  <c r="I509" i="3" s="1"/>
  <c r="I516" i="3" s="1"/>
  <c r="I523" i="3" s="1"/>
  <c r="I530" i="3" s="1"/>
  <c r="I537" i="3" s="1"/>
  <c r="I544" i="3" s="1"/>
  <c r="I551" i="3" s="1"/>
  <c r="I558" i="3" s="1"/>
  <c r="I565" i="3" s="1"/>
  <c r="I572" i="3" s="1"/>
  <c r="I579" i="3" s="1"/>
  <c r="I586" i="3" s="1"/>
  <c r="I593" i="3" s="1"/>
  <c r="I600" i="3" s="1"/>
  <c r="I607" i="3" s="1"/>
  <c r="I614" i="3" s="1"/>
  <c r="I621" i="3" s="1"/>
  <c r="I628" i="3" s="1"/>
  <c r="I635" i="3" s="1"/>
  <c r="I642" i="3" s="1"/>
  <c r="I649" i="3" s="1"/>
  <c r="I656" i="3" s="1"/>
  <c r="I663" i="3" s="1"/>
  <c r="I670" i="3" s="1"/>
  <c r="I677" i="3" s="1"/>
  <c r="I684" i="3" s="1"/>
  <c r="I691" i="3" s="1"/>
  <c r="I698" i="3" s="1"/>
  <c r="I705" i="3" s="1"/>
  <c r="I712" i="3" s="1"/>
  <c r="I719" i="3" s="1"/>
  <c r="I726" i="3" s="1"/>
  <c r="I733" i="3" s="1"/>
  <c r="I740" i="3" s="1"/>
  <c r="B390" i="3"/>
  <c r="B397" i="3" s="1"/>
  <c r="B404" i="3" s="1"/>
  <c r="B411" i="3" s="1"/>
  <c r="B418" i="3" s="1"/>
  <c r="B425" i="3" s="1"/>
  <c r="B432" i="3" s="1"/>
  <c r="B439" i="3" s="1"/>
  <c r="B446" i="3" s="1"/>
  <c r="B453" i="3" s="1"/>
  <c r="B460" i="3" s="1"/>
  <c r="B467" i="3" s="1"/>
  <c r="B474" i="3" s="1"/>
  <c r="B481" i="3" s="1"/>
  <c r="B488" i="3" s="1"/>
  <c r="B495" i="3" s="1"/>
  <c r="B502" i="3" s="1"/>
  <c r="B509" i="3" s="1"/>
  <c r="B516" i="3" s="1"/>
  <c r="B523" i="3" s="1"/>
  <c r="B530" i="3" s="1"/>
  <c r="B537" i="3" s="1"/>
  <c r="B544" i="3" s="1"/>
  <c r="B551" i="3" s="1"/>
  <c r="B558" i="3" s="1"/>
  <c r="B565" i="3" s="1"/>
  <c r="B572" i="3" s="1"/>
  <c r="B579" i="3" s="1"/>
  <c r="B586" i="3" s="1"/>
  <c r="B593" i="3" s="1"/>
  <c r="B600" i="3" s="1"/>
  <c r="B607" i="3" s="1"/>
  <c r="B614" i="3" s="1"/>
  <c r="B621" i="3" s="1"/>
  <c r="B628" i="3" s="1"/>
  <c r="B635" i="3" s="1"/>
  <c r="B642" i="3" s="1"/>
  <c r="B649" i="3" s="1"/>
  <c r="B656" i="3" s="1"/>
  <c r="B663" i="3" s="1"/>
  <c r="B670" i="3" s="1"/>
  <c r="B677" i="3" s="1"/>
  <c r="B684" i="3" s="1"/>
  <c r="B691" i="3" s="1"/>
  <c r="B698" i="3" s="1"/>
  <c r="B705" i="3" s="1"/>
  <c r="B712" i="3" s="1"/>
  <c r="B719" i="3" s="1"/>
  <c r="B726" i="3" s="1"/>
  <c r="B733" i="3" s="1"/>
  <c r="B740" i="3" s="1"/>
  <c r="I389" i="3"/>
  <c r="I396" i="3" s="1"/>
  <c r="I403" i="3" s="1"/>
  <c r="I410" i="3" s="1"/>
  <c r="I417" i="3" s="1"/>
  <c r="I424" i="3" s="1"/>
  <c r="I431" i="3" s="1"/>
  <c r="I438" i="3" s="1"/>
  <c r="I445" i="3" s="1"/>
  <c r="I452" i="3" s="1"/>
  <c r="I459" i="3" s="1"/>
  <c r="I466" i="3" s="1"/>
  <c r="I473" i="3" s="1"/>
  <c r="I480" i="3" s="1"/>
  <c r="I487" i="3" s="1"/>
  <c r="I494" i="3" s="1"/>
  <c r="I501" i="3" s="1"/>
  <c r="I508" i="3" s="1"/>
  <c r="I515" i="3" s="1"/>
  <c r="I522" i="3" s="1"/>
  <c r="I529" i="3" s="1"/>
  <c r="I536" i="3" s="1"/>
  <c r="I543" i="3" s="1"/>
  <c r="I550" i="3" s="1"/>
  <c r="I557" i="3" s="1"/>
  <c r="I564" i="3" s="1"/>
  <c r="I571" i="3" s="1"/>
  <c r="I578" i="3" s="1"/>
  <c r="I585" i="3" s="1"/>
  <c r="I592" i="3" s="1"/>
  <c r="I599" i="3" s="1"/>
  <c r="I606" i="3" s="1"/>
  <c r="I613" i="3" s="1"/>
  <c r="I620" i="3" s="1"/>
  <c r="I627" i="3" s="1"/>
  <c r="I634" i="3" s="1"/>
  <c r="I641" i="3" s="1"/>
  <c r="I648" i="3" s="1"/>
  <c r="I655" i="3" s="1"/>
  <c r="I662" i="3" s="1"/>
  <c r="I669" i="3" s="1"/>
  <c r="I676" i="3" s="1"/>
  <c r="I683" i="3" s="1"/>
  <c r="I690" i="3" s="1"/>
  <c r="I697" i="3" s="1"/>
  <c r="I704" i="3" s="1"/>
  <c r="I711" i="3" s="1"/>
  <c r="I718" i="3" s="1"/>
  <c r="I725" i="3" s="1"/>
  <c r="I732" i="3" s="1"/>
  <c r="I739" i="3" s="1"/>
  <c r="I746" i="3" s="1"/>
  <c r="B396" i="3"/>
  <c r="B403" i="3" s="1"/>
  <c r="B410" i="3" s="1"/>
  <c r="B417" i="3" s="1"/>
  <c r="B424" i="3" s="1"/>
  <c r="B431" i="3" s="1"/>
  <c r="B438" i="3" s="1"/>
  <c r="B445" i="3" s="1"/>
  <c r="B452" i="3" s="1"/>
  <c r="B459" i="3" s="1"/>
  <c r="B466" i="3" s="1"/>
  <c r="B473" i="3" s="1"/>
  <c r="B480" i="3" s="1"/>
  <c r="B487" i="3" s="1"/>
  <c r="B494" i="3" s="1"/>
  <c r="B501" i="3" s="1"/>
  <c r="B508" i="3" s="1"/>
  <c r="B515" i="3" s="1"/>
  <c r="B522" i="3" s="1"/>
  <c r="B529" i="3" s="1"/>
  <c r="B536" i="3" s="1"/>
  <c r="B543" i="3" s="1"/>
  <c r="B550" i="3" s="1"/>
  <c r="B557" i="3" s="1"/>
  <c r="B564" i="3" s="1"/>
  <c r="B571" i="3" s="1"/>
  <c r="B578" i="3" s="1"/>
  <c r="B585" i="3" s="1"/>
  <c r="B592" i="3" s="1"/>
  <c r="B599" i="3" s="1"/>
  <c r="B606" i="3" s="1"/>
  <c r="B613" i="3" s="1"/>
  <c r="B620" i="3" s="1"/>
  <c r="B627" i="3" s="1"/>
  <c r="B634" i="3" s="1"/>
  <c r="B641" i="3" s="1"/>
  <c r="B648" i="3" s="1"/>
  <c r="B655" i="3" s="1"/>
  <c r="B662" i="3" s="1"/>
  <c r="B669" i="3" s="1"/>
  <c r="B676" i="3" s="1"/>
  <c r="B683" i="3" s="1"/>
  <c r="B690" i="3" s="1"/>
  <c r="B697" i="3" s="1"/>
  <c r="B704" i="3" s="1"/>
  <c r="B711" i="3" s="1"/>
  <c r="B718" i="3" s="1"/>
  <c r="B725" i="3" s="1"/>
  <c r="B732" i="3" s="1"/>
  <c r="B739" i="3" s="1"/>
  <c r="B746" i="3" s="1"/>
  <c r="I388" i="3"/>
  <c r="I395" i="3" s="1"/>
  <c r="I402" i="3" s="1"/>
  <c r="I409" i="3" s="1"/>
  <c r="I416" i="3" s="1"/>
  <c r="I423" i="3" s="1"/>
  <c r="I430" i="3" s="1"/>
  <c r="I437" i="3" s="1"/>
  <c r="I444" i="3" s="1"/>
  <c r="I451" i="3" s="1"/>
  <c r="I458" i="3" s="1"/>
  <c r="I465" i="3" s="1"/>
  <c r="I472" i="3" s="1"/>
  <c r="I479" i="3" s="1"/>
  <c r="I486" i="3" s="1"/>
  <c r="I493" i="3" s="1"/>
  <c r="I500" i="3" s="1"/>
  <c r="I507" i="3" s="1"/>
  <c r="I514" i="3" s="1"/>
  <c r="I521" i="3" s="1"/>
  <c r="I528" i="3" s="1"/>
  <c r="I535" i="3" s="1"/>
  <c r="I542" i="3" s="1"/>
  <c r="I549" i="3" s="1"/>
  <c r="I556" i="3" s="1"/>
  <c r="I563" i="3" s="1"/>
  <c r="I570" i="3" s="1"/>
  <c r="I577" i="3" s="1"/>
  <c r="I584" i="3" s="1"/>
  <c r="I591" i="3" s="1"/>
  <c r="I598" i="3" s="1"/>
  <c r="I605" i="3" s="1"/>
  <c r="I612" i="3" s="1"/>
  <c r="I619" i="3" s="1"/>
  <c r="I626" i="3" s="1"/>
  <c r="I633" i="3" s="1"/>
  <c r="I640" i="3" s="1"/>
  <c r="I647" i="3" s="1"/>
  <c r="I654" i="3" s="1"/>
  <c r="I661" i="3" s="1"/>
  <c r="I668" i="3" s="1"/>
  <c r="I675" i="3" s="1"/>
  <c r="I682" i="3" s="1"/>
  <c r="I689" i="3" s="1"/>
  <c r="I696" i="3" s="1"/>
  <c r="I703" i="3" s="1"/>
  <c r="I710" i="3" s="1"/>
  <c r="I717" i="3" s="1"/>
  <c r="I724" i="3" s="1"/>
  <c r="I731" i="3" s="1"/>
  <c r="I738" i="3" s="1"/>
  <c r="I745" i="3" s="1"/>
  <c r="B395" i="3"/>
  <c r="B402" i="3" s="1"/>
  <c r="B409" i="3" s="1"/>
  <c r="B416" i="3" s="1"/>
  <c r="B423" i="3" s="1"/>
  <c r="B430" i="3" s="1"/>
  <c r="B437" i="3" s="1"/>
  <c r="B444" i="3" s="1"/>
  <c r="B451" i="3" s="1"/>
  <c r="B458" i="3" s="1"/>
  <c r="B465" i="3" s="1"/>
  <c r="B472" i="3" s="1"/>
  <c r="B479" i="3" s="1"/>
  <c r="B486" i="3" s="1"/>
  <c r="B493" i="3" s="1"/>
  <c r="B500" i="3" s="1"/>
  <c r="B507" i="3" s="1"/>
  <c r="B514" i="3" s="1"/>
  <c r="B521" i="3" s="1"/>
  <c r="B528" i="3" s="1"/>
  <c r="B535" i="3" s="1"/>
  <c r="B542" i="3" s="1"/>
  <c r="B549" i="3" s="1"/>
  <c r="B556" i="3" s="1"/>
  <c r="B563" i="3" s="1"/>
  <c r="B570" i="3" s="1"/>
  <c r="B577" i="3" s="1"/>
  <c r="B584" i="3" s="1"/>
  <c r="B591" i="3" s="1"/>
  <c r="B598" i="3" s="1"/>
  <c r="B605" i="3" s="1"/>
  <c r="B612" i="3" s="1"/>
  <c r="B619" i="3" s="1"/>
  <c r="B626" i="3" s="1"/>
  <c r="B633" i="3" s="1"/>
  <c r="B640" i="3" s="1"/>
  <c r="B647" i="3" s="1"/>
  <c r="B654" i="3" s="1"/>
  <c r="B661" i="3" s="1"/>
  <c r="B668" i="3" s="1"/>
  <c r="B675" i="3" s="1"/>
  <c r="B682" i="3" s="1"/>
  <c r="B689" i="3" s="1"/>
  <c r="B696" i="3" s="1"/>
  <c r="B703" i="3" s="1"/>
  <c r="B710" i="3" s="1"/>
  <c r="B717" i="3" s="1"/>
  <c r="B724" i="3" s="1"/>
  <c r="B731" i="3" s="1"/>
  <c r="B738" i="3" s="1"/>
  <c r="B745" i="3" s="1"/>
  <c r="I387" i="3"/>
  <c r="I394" i="3" s="1"/>
  <c r="I401" i="3" s="1"/>
  <c r="I408" i="3" s="1"/>
  <c r="I415" i="3" s="1"/>
  <c r="I422" i="3" s="1"/>
  <c r="I429" i="3" s="1"/>
  <c r="I436" i="3" s="1"/>
  <c r="I443" i="3" s="1"/>
  <c r="I450" i="3" s="1"/>
  <c r="I457" i="3" s="1"/>
  <c r="I464" i="3" s="1"/>
  <c r="I471" i="3" s="1"/>
  <c r="I478" i="3" s="1"/>
  <c r="I485" i="3" s="1"/>
  <c r="I492" i="3" s="1"/>
  <c r="I499" i="3" s="1"/>
  <c r="I506" i="3" s="1"/>
  <c r="I513" i="3" s="1"/>
  <c r="I520" i="3" s="1"/>
  <c r="I527" i="3" s="1"/>
  <c r="I534" i="3" s="1"/>
  <c r="I541" i="3" s="1"/>
  <c r="I548" i="3" s="1"/>
  <c r="I555" i="3" s="1"/>
  <c r="I562" i="3" s="1"/>
  <c r="I569" i="3" s="1"/>
  <c r="I576" i="3" s="1"/>
  <c r="I583" i="3" s="1"/>
  <c r="I590" i="3" s="1"/>
  <c r="I597" i="3" s="1"/>
  <c r="I604" i="3" s="1"/>
  <c r="I611" i="3" s="1"/>
  <c r="I618" i="3" s="1"/>
  <c r="I625" i="3" s="1"/>
  <c r="I632" i="3" s="1"/>
  <c r="I639" i="3" s="1"/>
  <c r="I646" i="3" s="1"/>
  <c r="I653" i="3" s="1"/>
  <c r="I660" i="3" s="1"/>
  <c r="I667" i="3" s="1"/>
  <c r="I674" i="3" s="1"/>
  <c r="I681" i="3" s="1"/>
  <c r="I688" i="3" s="1"/>
  <c r="I695" i="3" s="1"/>
  <c r="I702" i="3" s="1"/>
  <c r="I709" i="3" s="1"/>
  <c r="I716" i="3" s="1"/>
  <c r="I723" i="3" s="1"/>
  <c r="I730" i="3" s="1"/>
  <c r="I737" i="3" s="1"/>
  <c r="I744" i="3" s="1"/>
  <c r="B394" i="3"/>
  <c r="B401" i="3" s="1"/>
  <c r="B408" i="3" s="1"/>
  <c r="B415" i="3" s="1"/>
  <c r="B422" i="3" s="1"/>
  <c r="B429" i="3" s="1"/>
  <c r="B436" i="3" s="1"/>
  <c r="B443" i="3" s="1"/>
  <c r="B450" i="3" s="1"/>
  <c r="B457" i="3" s="1"/>
  <c r="B464" i="3" s="1"/>
  <c r="B471" i="3" s="1"/>
  <c r="B478" i="3" s="1"/>
  <c r="B485" i="3" s="1"/>
  <c r="B492" i="3" s="1"/>
  <c r="B499" i="3" s="1"/>
  <c r="B506" i="3" s="1"/>
  <c r="B513" i="3" s="1"/>
  <c r="B520" i="3" s="1"/>
  <c r="B527" i="3" s="1"/>
  <c r="B534" i="3" s="1"/>
  <c r="B541" i="3" s="1"/>
  <c r="B548" i="3" s="1"/>
  <c r="B555" i="3" s="1"/>
  <c r="B562" i="3" s="1"/>
  <c r="B569" i="3" s="1"/>
  <c r="B576" i="3" s="1"/>
  <c r="B583" i="3" s="1"/>
  <c r="B590" i="3" s="1"/>
  <c r="B597" i="3" s="1"/>
  <c r="B604" i="3" s="1"/>
  <c r="B611" i="3" s="1"/>
  <c r="B618" i="3" s="1"/>
  <c r="B625" i="3" s="1"/>
  <c r="B632" i="3" s="1"/>
  <c r="B639" i="3" s="1"/>
  <c r="B646" i="3" s="1"/>
  <c r="B653" i="3" s="1"/>
  <c r="B660" i="3" s="1"/>
  <c r="B667" i="3" s="1"/>
  <c r="B674" i="3" s="1"/>
  <c r="B681" i="3" s="1"/>
  <c r="B688" i="3" s="1"/>
  <c r="B695" i="3" s="1"/>
  <c r="B702" i="3" s="1"/>
  <c r="B709" i="3" s="1"/>
  <c r="B716" i="3" s="1"/>
  <c r="B723" i="3" s="1"/>
  <c r="B730" i="3" s="1"/>
  <c r="B737" i="3" s="1"/>
  <c r="B744" i="3" s="1"/>
  <c r="A379" i="3"/>
  <c r="A378" i="3"/>
  <c r="A377" i="3"/>
  <c r="A376" i="3"/>
  <c r="H375" i="3"/>
  <c r="G375" i="3"/>
  <c r="F375" i="3"/>
  <c r="A375" i="3"/>
  <c r="I23" i="3"/>
  <c r="I30" i="3" s="1"/>
  <c r="I37" i="3" s="1"/>
  <c r="I44" i="3" s="1"/>
  <c r="I51" i="3" s="1"/>
  <c r="I58" i="3" s="1"/>
  <c r="I65" i="3" s="1"/>
  <c r="I72" i="3" s="1"/>
  <c r="I79" i="3" s="1"/>
  <c r="I86" i="3" s="1"/>
  <c r="I93" i="3" s="1"/>
  <c r="I100" i="3" s="1"/>
  <c r="I107" i="3" s="1"/>
  <c r="I114" i="3" s="1"/>
  <c r="I121" i="3" s="1"/>
  <c r="I128" i="3" s="1"/>
  <c r="I135" i="3" s="1"/>
  <c r="I142" i="3" s="1"/>
  <c r="I149" i="3" s="1"/>
  <c r="I156" i="3" s="1"/>
  <c r="I163" i="3" s="1"/>
  <c r="I170" i="3" s="1"/>
  <c r="I177" i="3" s="1"/>
  <c r="I184" i="3" s="1"/>
  <c r="I191" i="3" s="1"/>
  <c r="I198" i="3" s="1"/>
  <c r="I205" i="3" s="1"/>
  <c r="I212" i="3" s="1"/>
  <c r="I219" i="3" s="1"/>
  <c r="I226" i="3" s="1"/>
  <c r="I233" i="3" s="1"/>
  <c r="I240" i="3" s="1"/>
  <c r="I247" i="3" s="1"/>
  <c r="I254" i="3" s="1"/>
  <c r="I261" i="3" s="1"/>
  <c r="I268" i="3" s="1"/>
  <c r="I275" i="3" s="1"/>
  <c r="I282" i="3" s="1"/>
  <c r="I289" i="3" s="1"/>
  <c r="I296" i="3" s="1"/>
  <c r="I303" i="3" s="1"/>
  <c r="I310" i="3" s="1"/>
  <c r="I317" i="3" s="1"/>
  <c r="I324" i="3" s="1"/>
  <c r="I331" i="3" s="1"/>
  <c r="I338" i="3" s="1"/>
  <c r="I345" i="3" s="1"/>
  <c r="I352" i="3" s="1"/>
  <c r="I359" i="3" s="1"/>
  <c r="I366" i="3" s="1"/>
  <c r="I373" i="3" s="1"/>
  <c r="B23" i="3"/>
  <c r="B30" i="3" s="1"/>
  <c r="B37" i="3" s="1"/>
  <c r="B44" i="3" s="1"/>
  <c r="B51" i="3" s="1"/>
  <c r="B58" i="3" s="1"/>
  <c r="B65" i="3" s="1"/>
  <c r="B72" i="3" s="1"/>
  <c r="B79" i="3" s="1"/>
  <c r="B86" i="3" s="1"/>
  <c r="B93" i="3" s="1"/>
  <c r="B100" i="3" s="1"/>
  <c r="B107" i="3" s="1"/>
  <c r="B114" i="3" s="1"/>
  <c r="B121" i="3" s="1"/>
  <c r="B128" i="3" s="1"/>
  <c r="B135" i="3" s="1"/>
  <c r="B142" i="3" s="1"/>
  <c r="B149" i="3" s="1"/>
  <c r="B156" i="3" s="1"/>
  <c r="B163" i="3" s="1"/>
  <c r="B170" i="3" s="1"/>
  <c r="B177" i="3" s="1"/>
  <c r="B184" i="3" s="1"/>
  <c r="B191" i="3" s="1"/>
  <c r="B198" i="3" s="1"/>
  <c r="B205" i="3" s="1"/>
  <c r="B212" i="3" s="1"/>
  <c r="B219" i="3" s="1"/>
  <c r="B226" i="3" s="1"/>
  <c r="B233" i="3" s="1"/>
  <c r="B240" i="3" s="1"/>
  <c r="B247" i="3" s="1"/>
  <c r="B254" i="3" s="1"/>
  <c r="B261" i="3" s="1"/>
  <c r="B268" i="3" s="1"/>
  <c r="B275" i="3" s="1"/>
  <c r="B282" i="3" s="1"/>
  <c r="B289" i="3" s="1"/>
  <c r="B296" i="3" s="1"/>
  <c r="B303" i="3" s="1"/>
  <c r="B310" i="3" s="1"/>
  <c r="B317" i="3" s="1"/>
  <c r="B324" i="3" s="1"/>
  <c r="B331" i="3" s="1"/>
  <c r="B338" i="3" s="1"/>
  <c r="B345" i="3" s="1"/>
  <c r="B352" i="3" s="1"/>
  <c r="B359" i="3" s="1"/>
  <c r="B366" i="3" s="1"/>
  <c r="B373" i="3" s="1"/>
  <c r="I22" i="3"/>
  <c r="I29" i="3" s="1"/>
  <c r="I36" i="3" s="1"/>
  <c r="I43" i="3" s="1"/>
  <c r="I50" i="3" s="1"/>
  <c r="I57" i="3" s="1"/>
  <c r="I64" i="3" s="1"/>
  <c r="I71" i="3" s="1"/>
  <c r="I78" i="3" s="1"/>
  <c r="I85" i="3" s="1"/>
  <c r="I92" i="3" s="1"/>
  <c r="I99" i="3" s="1"/>
  <c r="I106" i="3" s="1"/>
  <c r="I113" i="3" s="1"/>
  <c r="I120" i="3" s="1"/>
  <c r="I127" i="3" s="1"/>
  <c r="I134" i="3" s="1"/>
  <c r="I141" i="3" s="1"/>
  <c r="I148" i="3" s="1"/>
  <c r="I155" i="3" s="1"/>
  <c r="I162" i="3" s="1"/>
  <c r="I169" i="3" s="1"/>
  <c r="I176" i="3" s="1"/>
  <c r="I183" i="3" s="1"/>
  <c r="I190" i="3" s="1"/>
  <c r="I197" i="3" s="1"/>
  <c r="I204" i="3" s="1"/>
  <c r="I211" i="3" s="1"/>
  <c r="I218" i="3" s="1"/>
  <c r="I225" i="3" s="1"/>
  <c r="I232" i="3" s="1"/>
  <c r="I239" i="3" s="1"/>
  <c r="I246" i="3" s="1"/>
  <c r="I253" i="3" s="1"/>
  <c r="I260" i="3" s="1"/>
  <c r="I267" i="3" s="1"/>
  <c r="I274" i="3" s="1"/>
  <c r="I281" i="3" s="1"/>
  <c r="I288" i="3" s="1"/>
  <c r="I295" i="3" s="1"/>
  <c r="I302" i="3" s="1"/>
  <c r="I309" i="3" s="1"/>
  <c r="I316" i="3" s="1"/>
  <c r="I323" i="3" s="1"/>
  <c r="I330" i="3" s="1"/>
  <c r="I337" i="3" s="1"/>
  <c r="I344" i="3" s="1"/>
  <c r="I351" i="3" s="1"/>
  <c r="I358" i="3" s="1"/>
  <c r="I365" i="3" s="1"/>
  <c r="I372" i="3" s="1"/>
  <c r="B22" i="3"/>
  <c r="B29" i="3" s="1"/>
  <c r="B36" i="3" s="1"/>
  <c r="B43" i="3" s="1"/>
  <c r="B50" i="3" s="1"/>
  <c r="B57" i="3" s="1"/>
  <c r="B64" i="3" s="1"/>
  <c r="B71" i="3" s="1"/>
  <c r="B78" i="3" s="1"/>
  <c r="B85" i="3" s="1"/>
  <c r="B92" i="3" s="1"/>
  <c r="B99" i="3" s="1"/>
  <c r="B106" i="3" s="1"/>
  <c r="B113" i="3" s="1"/>
  <c r="B120" i="3" s="1"/>
  <c r="B127" i="3" s="1"/>
  <c r="B134" i="3" s="1"/>
  <c r="B141" i="3" s="1"/>
  <c r="B148" i="3" s="1"/>
  <c r="B155" i="3" s="1"/>
  <c r="B162" i="3" s="1"/>
  <c r="B169" i="3" s="1"/>
  <c r="B176" i="3" s="1"/>
  <c r="B183" i="3" s="1"/>
  <c r="B190" i="3" s="1"/>
  <c r="B197" i="3" s="1"/>
  <c r="B204" i="3" s="1"/>
  <c r="B211" i="3" s="1"/>
  <c r="B218" i="3" s="1"/>
  <c r="B225" i="3" s="1"/>
  <c r="B232" i="3" s="1"/>
  <c r="B239" i="3" s="1"/>
  <c r="B246" i="3" s="1"/>
  <c r="B253" i="3" s="1"/>
  <c r="B260" i="3" s="1"/>
  <c r="B267" i="3" s="1"/>
  <c r="B274" i="3" s="1"/>
  <c r="B281" i="3" s="1"/>
  <c r="B288" i="3" s="1"/>
  <c r="B295" i="3" s="1"/>
  <c r="B302" i="3" s="1"/>
  <c r="B309" i="3" s="1"/>
  <c r="B316" i="3" s="1"/>
  <c r="B323" i="3" s="1"/>
  <c r="B330" i="3" s="1"/>
  <c r="B337" i="3" s="1"/>
  <c r="B344" i="3" s="1"/>
  <c r="B351" i="3" s="1"/>
  <c r="B358" i="3" s="1"/>
  <c r="B365" i="3" s="1"/>
  <c r="B372" i="3" s="1"/>
  <c r="I21" i="3"/>
  <c r="I28" i="3" s="1"/>
  <c r="I35" i="3" s="1"/>
  <c r="I42" i="3" s="1"/>
  <c r="I49" i="3" s="1"/>
  <c r="I56" i="3" s="1"/>
  <c r="I63" i="3" s="1"/>
  <c r="I70" i="3" s="1"/>
  <c r="I77" i="3" s="1"/>
  <c r="I84" i="3" s="1"/>
  <c r="I91" i="3" s="1"/>
  <c r="I98" i="3" s="1"/>
  <c r="I105" i="3" s="1"/>
  <c r="I112" i="3" s="1"/>
  <c r="I119" i="3" s="1"/>
  <c r="I126" i="3" s="1"/>
  <c r="I133" i="3" s="1"/>
  <c r="I140" i="3" s="1"/>
  <c r="I147" i="3" s="1"/>
  <c r="I154" i="3" s="1"/>
  <c r="I161" i="3" s="1"/>
  <c r="I168" i="3" s="1"/>
  <c r="I175" i="3" s="1"/>
  <c r="I182" i="3" s="1"/>
  <c r="I189" i="3" s="1"/>
  <c r="I196" i="3" s="1"/>
  <c r="I203" i="3" s="1"/>
  <c r="I210" i="3" s="1"/>
  <c r="I217" i="3" s="1"/>
  <c r="I224" i="3" s="1"/>
  <c r="I231" i="3" s="1"/>
  <c r="I238" i="3" s="1"/>
  <c r="I245" i="3" s="1"/>
  <c r="I252" i="3" s="1"/>
  <c r="I259" i="3" s="1"/>
  <c r="I266" i="3" s="1"/>
  <c r="I273" i="3" s="1"/>
  <c r="I280" i="3" s="1"/>
  <c r="I287" i="3" s="1"/>
  <c r="I294" i="3" s="1"/>
  <c r="I301" i="3" s="1"/>
  <c r="I308" i="3" s="1"/>
  <c r="I315" i="3" s="1"/>
  <c r="I322" i="3" s="1"/>
  <c r="I329" i="3" s="1"/>
  <c r="I336" i="3" s="1"/>
  <c r="I343" i="3" s="1"/>
  <c r="I350" i="3" s="1"/>
  <c r="I357" i="3" s="1"/>
  <c r="I364" i="3" s="1"/>
  <c r="I371" i="3" s="1"/>
  <c r="B21" i="3"/>
  <c r="B28" i="3" s="1"/>
  <c r="B35" i="3" s="1"/>
  <c r="B42" i="3" s="1"/>
  <c r="B49" i="3" s="1"/>
  <c r="B56" i="3" s="1"/>
  <c r="B63" i="3" s="1"/>
  <c r="B70" i="3" s="1"/>
  <c r="B77" i="3" s="1"/>
  <c r="B84" i="3" s="1"/>
  <c r="B91" i="3" s="1"/>
  <c r="B98" i="3" s="1"/>
  <c r="B105" i="3" s="1"/>
  <c r="B112" i="3" s="1"/>
  <c r="B119" i="3" s="1"/>
  <c r="B126" i="3" s="1"/>
  <c r="B133" i="3" s="1"/>
  <c r="B140" i="3" s="1"/>
  <c r="B147" i="3" s="1"/>
  <c r="B154" i="3" s="1"/>
  <c r="B161" i="3" s="1"/>
  <c r="B168" i="3" s="1"/>
  <c r="B175" i="3" s="1"/>
  <c r="B182" i="3" s="1"/>
  <c r="B189" i="3" s="1"/>
  <c r="B196" i="3" s="1"/>
  <c r="B203" i="3" s="1"/>
  <c r="B210" i="3" s="1"/>
  <c r="B217" i="3" s="1"/>
  <c r="B224" i="3" s="1"/>
  <c r="B231" i="3" s="1"/>
  <c r="B238" i="3" s="1"/>
  <c r="B245" i="3" s="1"/>
  <c r="B252" i="3" s="1"/>
  <c r="B259" i="3" s="1"/>
  <c r="B266" i="3" s="1"/>
  <c r="B273" i="3" s="1"/>
  <c r="B280" i="3" s="1"/>
  <c r="B287" i="3" s="1"/>
  <c r="B294" i="3" s="1"/>
  <c r="B301" i="3" s="1"/>
  <c r="B308" i="3" s="1"/>
  <c r="B315" i="3" s="1"/>
  <c r="B322" i="3" s="1"/>
  <c r="B329" i="3" s="1"/>
  <c r="B336" i="3" s="1"/>
  <c r="B343" i="3" s="1"/>
  <c r="B350" i="3" s="1"/>
  <c r="B357" i="3" s="1"/>
  <c r="B364" i="3" s="1"/>
  <c r="B371" i="3" s="1"/>
  <c r="I20" i="3"/>
  <c r="I27" i="3" s="1"/>
  <c r="I34" i="3" s="1"/>
  <c r="I41" i="3" s="1"/>
  <c r="I48" i="3" s="1"/>
  <c r="I55" i="3" s="1"/>
  <c r="I62" i="3" s="1"/>
  <c r="I69" i="3" s="1"/>
  <c r="I76" i="3" s="1"/>
  <c r="I83" i="3" s="1"/>
  <c r="I90" i="3" s="1"/>
  <c r="I97" i="3" s="1"/>
  <c r="I104" i="3" s="1"/>
  <c r="I111" i="3" s="1"/>
  <c r="I118" i="3" s="1"/>
  <c r="I125" i="3" s="1"/>
  <c r="I132" i="3" s="1"/>
  <c r="I139" i="3" s="1"/>
  <c r="I146" i="3" s="1"/>
  <c r="I153" i="3" s="1"/>
  <c r="I160" i="3" s="1"/>
  <c r="I167" i="3" s="1"/>
  <c r="I174" i="3" s="1"/>
  <c r="I181" i="3" s="1"/>
  <c r="I188" i="3" s="1"/>
  <c r="I195" i="3" s="1"/>
  <c r="I202" i="3" s="1"/>
  <c r="I209" i="3" s="1"/>
  <c r="I216" i="3" s="1"/>
  <c r="I223" i="3" s="1"/>
  <c r="I230" i="3" s="1"/>
  <c r="I237" i="3" s="1"/>
  <c r="I244" i="3" s="1"/>
  <c r="I251" i="3" s="1"/>
  <c r="I258" i="3" s="1"/>
  <c r="I265" i="3" s="1"/>
  <c r="I272" i="3" s="1"/>
  <c r="I279" i="3" s="1"/>
  <c r="I286" i="3" s="1"/>
  <c r="I293" i="3" s="1"/>
  <c r="I300" i="3" s="1"/>
  <c r="I307" i="3" s="1"/>
  <c r="I314" i="3" s="1"/>
  <c r="I321" i="3" s="1"/>
  <c r="I328" i="3" s="1"/>
  <c r="I335" i="3" s="1"/>
  <c r="I342" i="3" s="1"/>
  <c r="I349" i="3" s="1"/>
  <c r="I356" i="3" s="1"/>
  <c r="I363" i="3" s="1"/>
  <c r="I370" i="3" s="1"/>
  <c r="D20" i="3"/>
  <c r="O20" i="3" s="1"/>
  <c r="B20" i="3"/>
  <c r="B27" i="3" s="1"/>
  <c r="B34" i="3" s="1"/>
  <c r="B41" i="3" s="1"/>
  <c r="B48" i="3" s="1"/>
  <c r="B55" i="3" s="1"/>
  <c r="B62" i="3" s="1"/>
  <c r="B69" i="3" s="1"/>
  <c r="B76" i="3" s="1"/>
  <c r="B83" i="3" s="1"/>
  <c r="B90" i="3" s="1"/>
  <c r="B97" i="3" s="1"/>
  <c r="B104" i="3" s="1"/>
  <c r="B111" i="3" s="1"/>
  <c r="B118" i="3" s="1"/>
  <c r="B125" i="3" s="1"/>
  <c r="B132" i="3" s="1"/>
  <c r="B139" i="3" s="1"/>
  <c r="B146" i="3" s="1"/>
  <c r="B153" i="3" s="1"/>
  <c r="B160" i="3" s="1"/>
  <c r="B167" i="3" s="1"/>
  <c r="B174" i="3" s="1"/>
  <c r="B181" i="3" s="1"/>
  <c r="B188" i="3" s="1"/>
  <c r="B195" i="3" s="1"/>
  <c r="B202" i="3" s="1"/>
  <c r="B209" i="3" s="1"/>
  <c r="B216" i="3" s="1"/>
  <c r="B223" i="3" s="1"/>
  <c r="B230" i="3" s="1"/>
  <c r="B237" i="3" s="1"/>
  <c r="B244" i="3" s="1"/>
  <c r="B251" i="3" s="1"/>
  <c r="B258" i="3" s="1"/>
  <c r="B265" i="3" s="1"/>
  <c r="B272" i="3" s="1"/>
  <c r="B279" i="3" s="1"/>
  <c r="B286" i="3" s="1"/>
  <c r="B293" i="3" s="1"/>
  <c r="B300" i="3" s="1"/>
  <c r="B307" i="3" s="1"/>
  <c r="B314" i="3" s="1"/>
  <c r="B321" i="3" s="1"/>
  <c r="B328" i="3" s="1"/>
  <c r="B335" i="3" s="1"/>
  <c r="B342" i="3" s="1"/>
  <c r="B349" i="3" s="1"/>
  <c r="B356" i="3" s="1"/>
  <c r="B363" i="3" s="1"/>
  <c r="B370" i="3" s="1"/>
  <c r="I19" i="3"/>
  <c r="I26" i="3" s="1"/>
  <c r="I33" i="3" s="1"/>
  <c r="I40" i="3" s="1"/>
  <c r="I47" i="3" s="1"/>
  <c r="I54" i="3" s="1"/>
  <c r="I61" i="3" s="1"/>
  <c r="I68" i="3" s="1"/>
  <c r="I75" i="3" s="1"/>
  <c r="I82" i="3" s="1"/>
  <c r="I89" i="3" s="1"/>
  <c r="I96" i="3" s="1"/>
  <c r="I103" i="3" s="1"/>
  <c r="I110" i="3" s="1"/>
  <c r="I117" i="3" s="1"/>
  <c r="I124" i="3" s="1"/>
  <c r="I131" i="3" s="1"/>
  <c r="I138" i="3" s="1"/>
  <c r="I145" i="3" s="1"/>
  <c r="I152" i="3" s="1"/>
  <c r="I159" i="3" s="1"/>
  <c r="I166" i="3" s="1"/>
  <c r="I173" i="3" s="1"/>
  <c r="I180" i="3" s="1"/>
  <c r="I187" i="3" s="1"/>
  <c r="I194" i="3" s="1"/>
  <c r="I201" i="3" s="1"/>
  <c r="I208" i="3" s="1"/>
  <c r="I215" i="3" s="1"/>
  <c r="I222" i="3" s="1"/>
  <c r="I229" i="3" s="1"/>
  <c r="I236" i="3" s="1"/>
  <c r="I243" i="3" s="1"/>
  <c r="I250" i="3" s="1"/>
  <c r="I257" i="3" s="1"/>
  <c r="I264" i="3" s="1"/>
  <c r="I271" i="3" s="1"/>
  <c r="I278" i="3" s="1"/>
  <c r="I285" i="3" s="1"/>
  <c r="I292" i="3" s="1"/>
  <c r="I299" i="3" s="1"/>
  <c r="I306" i="3" s="1"/>
  <c r="I313" i="3" s="1"/>
  <c r="I320" i="3" s="1"/>
  <c r="I327" i="3" s="1"/>
  <c r="I334" i="3" s="1"/>
  <c r="I341" i="3" s="1"/>
  <c r="I348" i="3" s="1"/>
  <c r="I355" i="3" s="1"/>
  <c r="I362" i="3" s="1"/>
  <c r="I369" i="3" s="1"/>
  <c r="D19" i="3"/>
  <c r="B19" i="3"/>
  <c r="B26" i="3" s="1"/>
  <c r="B33" i="3" s="1"/>
  <c r="B40" i="3" s="1"/>
  <c r="B47" i="3" s="1"/>
  <c r="B54" i="3" s="1"/>
  <c r="B61" i="3" s="1"/>
  <c r="B68" i="3" s="1"/>
  <c r="B75" i="3" s="1"/>
  <c r="B82" i="3" s="1"/>
  <c r="B89" i="3" s="1"/>
  <c r="B96" i="3" s="1"/>
  <c r="B103" i="3" s="1"/>
  <c r="B110" i="3" s="1"/>
  <c r="B117" i="3" s="1"/>
  <c r="B124" i="3" s="1"/>
  <c r="B131" i="3" s="1"/>
  <c r="B138" i="3" s="1"/>
  <c r="B145" i="3" s="1"/>
  <c r="B152" i="3" s="1"/>
  <c r="B159" i="3" s="1"/>
  <c r="B166" i="3" s="1"/>
  <c r="B173" i="3" s="1"/>
  <c r="B180" i="3" s="1"/>
  <c r="B187" i="3" s="1"/>
  <c r="B194" i="3" s="1"/>
  <c r="B201" i="3" s="1"/>
  <c r="B208" i="3" s="1"/>
  <c r="B215" i="3" s="1"/>
  <c r="B222" i="3" s="1"/>
  <c r="B229" i="3" s="1"/>
  <c r="B236" i="3" s="1"/>
  <c r="B243" i="3" s="1"/>
  <c r="B250" i="3" s="1"/>
  <c r="B257" i="3" s="1"/>
  <c r="B264" i="3" s="1"/>
  <c r="B271" i="3" s="1"/>
  <c r="B278" i="3" s="1"/>
  <c r="B285" i="3" s="1"/>
  <c r="B292" i="3" s="1"/>
  <c r="B299" i="3" s="1"/>
  <c r="B306" i="3" s="1"/>
  <c r="B313" i="3" s="1"/>
  <c r="B320" i="3" s="1"/>
  <c r="B327" i="3" s="1"/>
  <c r="B334" i="3" s="1"/>
  <c r="B341" i="3" s="1"/>
  <c r="B348" i="3" s="1"/>
  <c r="B355" i="3" s="1"/>
  <c r="B362" i="3" s="1"/>
  <c r="B369" i="3" s="1"/>
  <c r="I18" i="3"/>
  <c r="I25" i="3" s="1"/>
  <c r="I32" i="3" s="1"/>
  <c r="I39" i="3" s="1"/>
  <c r="I46" i="3" s="1"/>
  <c r="I53" i="3" s="1"/>
  <c r="I60" i="3" s="1"/>
  <c r="I67" i="3" s="1"/>
  <c r="I74" i="3" s="1"/>
  <c r="I81" i="3" s="1"/>
  <c r="I88" i="3" s="1"/>
  <c r="I95" i="3" s="1"/>
  <c r="I102" i="3" s="1"/>
  <c r="I109" i="3" s="1"/>
  <c r="I116" i="3" s="1"/>
  <c r="I123" i="3" s="1"/>
  <c r="I130" i="3" s="1"/>
  <c r="I137" i="3" s="1"/>
  <c r="I144" i="3" s="1"/>
  <c r="I151" i="3" s="1"/>
  <c r="I158" i="3" s="1"/>
  <c r="I165" i="3" s="1"/>
  <c r="I172" i="3" s="1"/>
  <c r="I179" i="3" s="1"/>
  <c r="I186" i="3" s="1"/>
  <c r="I193" i="3" s="1"/>
  <c r="I200" i="3" s="1"/>
  <c r="I207" i="3" s="1"/>
  <c r="I214" i="3" s="1"/>
  <c r="I221" i="3" s="1"/>
  <c r="I228" i="3" s="1"/>
  <c r="I235" i="3" s="1"/>
  <c r="I242" i="3" s="1"/>
  <c r="I249" i="3" s="1"/>
  <c r="I256" i="3" s="1"/>
  <c r="I263" i="3" s="1"/>
  <c r="I270" i="3" s="1"/>
  <c r="I277" i="3" s="1"/>
  <c r="I284" i="3" s="1"/>
  <c r="I291" i="3" s="1"/>
  <c r="I298" i="3" s="1"/>
  <c r="I305" i="3" s="1"/>
  <c r="I312" i="3" s="1"/>
  <c r="I319" i="3" s="1"/>
  <c r="I326" i="3" s="1"/>
  <c r="I333" i="3" s="1"/>
  <c r="I340" i="3" s="1"/>
  <c r="I347" i="3" s="1"/>
  <c r="I354" i="3" s="1"/>
  <c r="I361" i="3" s="1"/>
  <c r="I368" i="3" s="1"/>
  <c r="D18" i="3"/>
  <c r="D25" i="3" s="1"/>
  <c r="D32" i="3" s="1"/>
  <c r="D39" i="3" s="1"/>
  <c r="D46" i="3" s="1"/>
  <c r="D53" i="3" s="1"/>
  <c r="D60" i="3" s="1"/>
  <c r="D67" i="3" s="1"/>
  <c r="D74" i="3" s="1"/>
  <c r="D81" i="3" s="1"/>
  <c r="D88" i="3" s="1"/>
  <c r="D95" i="3" s="1"/>
  <c r="D102" i="3" s="1"/>
  <c r="D109" i="3" s="1"/>
  <c r="D116" i="3" s="1"/>
  <c r="D123" i="3" s="1"/>
  <c r="D130" i="3" s="1"/>
  <c r="D137" i="3" s="1"/>
  <c r="D144" i="3" s="1"/>
  <c r="D151" i="3" s="1"/>
  <c r="D158" i="3" s="1"/>
  <c r="D165" i="3" s="1"/>
  <c r="D172" i="3" s="1"/>
  <c r="D179" i="3" s="1"/>
  <c r="D186" i="3" s="1"/>
  <c r="D193" i="3" s="1"/>
  <c r="D200" i="3" s="1"/>
  <c r="D207" i="3" s="1"/>
  <c r="D214" i="3" s="1"/>
  <c r="D221" i="3" s="1"/>
  <c r="D228" i="3" s="1"/>
  <c r="D235" i="3" s="1"/>
  <c r="D242" i="3" s="1"/>
  <c r="D249" i="3" s="1"/>
  <c r="D256" i="3" s="1"/>
  <c r="D263" i="3" s="1"/>
  <c r="D270" i="3" s="1"/>
  <c r="D277" i="3" s="1"/>
  <c r="D284" i="3" s="1"/>
  <c r="D291" i="3" s="1"/>
  <c r="D298" i="3" s="1"/>
  <c r="D305" i="3" s="1"/>
  <c r="D312" i="3" s="1"/>
  <c r="D319" i="3" s="1"/>
  <c r="D326" i="3" s="1"/>
  <c r="D333" i="3" s="1"/>
  <c r="D340" i="3" s="1"/>
  <c r="D347" i="3" s="1"/>
  <c r="D354" i="3" s="1"/>
  <c r="D361" i="3" s="1"/>
  <c r="D368" i="3" s="1"/>
  <c r="D380" i="3" s="1"/>
  <c r="D387" i="3" s="1"/>
  <c r="D394" i="3" s="1"/>
  <c r="D401" i="3" s="1"/>
  <c r="D408" i="3" s="1"/>
  <c r="D415" i="3" s="1"/>
  <c r="D422" i="3" s="1"/>
  <c r="D429" i="3" s="1"/>
  <c r="D436" i="3" s="1"/>
  <c r="D443" i="3" s="1"/>
  <c r="D450" i="3" s="1"/>
  <c r="D457" i="3" s="1"/>
  <c r="D464" i="3" s="1"/>
  <c r="D471" i="3" s="1"/>
  <c r="D478" i="3" s="1"/>
  <c r="D485" i="3" s="1"/>
  <c r="D492" i="3" s="1"/>
  <c r="D499" i="3" s="1"/>
  <c r="B18" i="3"/>
  <c r="B25" i="3" s="1"/>
  <c r="B32" i="3" s="1"/>
  <c r="B39" i="3" s="1"/>
  <c r="B46" i="3" s="1"/>
  <c r="B53" i="3" s="1"/>
  <c r="B60" i="3" s="1"/>
  <c r="B67" i="3" s="1"/>
  <c r="B74" i="3" s="1"/>
  <c r="B81" i="3" s="1"/>
  <c r="B88" i="3" s="1"/>
  <c r="B95" i="3" s="1"/>
  <c r="B102" i="3" s="1"/>
  <c r="B109" i="3" s="1"/>
  <c r="B116" i="3" s="1"/>
  <c r="B123" i="3" s="1"/>
  <c r="B130" i="3" s="1"/>
  <c r="B137" i="3" s="1"/>
  <c r="B144" i="3" s="1"/>
  <c r="B151" i="3" s="1"/>
  <c r="B158" i="3" s="1"/>
  <c r="B165" i="3" s="1"/>
  <c r="B172" i="3" s="1"/>
  <c r="B179" i="3" s="1"/>
  <c r="B186" i="3" s="1"/>
  <c r="B193" i="3" s="1"/>
  <c r="B200" i="3" s="1"/>
  <c r="B207" i="3" s="1"/>
  <c r="B214" i="3" s="1"/>
  <c r="B221" i="3" s="1"/>
  <c r="B228" i="3" s="1"/>
  <c r="B235" i="3" s="1"/>
  <c r="B242" i="3" s="1"/>
  <c r="B249" i="3" s="1"/>
  <c r="B256" i="3" s="1"/>
  <c r="B263" i="3" s="1"/>
  <c r="B270" i="3" s="1"/>
  <c r="B277" i="3" s="1"/>
  <c r="B284" i="3" s="1"/>
  <c r="B291" i="3" s="1"/>
  <c r="B298" i="3" s="1"/>
  <c r="B305" i="3" s="1"/>
  <c r="B312" i="3" s="1"/>
  <c r="B319" i="3" s="1"/>
  <c r="B326" i="3" s="1"/>
  <c r="B333" i="3" s="1"/>
  <c r="B340" i="3" s="1"/>
  <c r="B347" i="3" s="1"/>
  <c r="B354" i="3" s="1"/>
  <c r="B361" i="3" s="1"/>
  <c r="B368" i="3" s="1"/>
  <c r="I17" i="3"/>
  <c r="I24" i="3" s="1"/>
  <c r="I31" i="3" s="1"/>
  <c r="I38" i="3" s="1"/>
  <c r="I45" i="3" s="1"/>
  <c r="I52" i="3" s="1"/>
  <c r="I59" i="3" s="1"/>
  <c r="I66" i="3" s="1"/>
  <c r="I73" i="3" s="1"/>
  <c r="I80" i="3" s="1"/>
  <c r="I87" i="3" s="1"/>
  <c r="I94" i="3" s="1"/>
  <c r="I101" i="3" s="1"/>
  <c r="I108" i="3" s="1"/>
  <c r="I115" i="3" s="1"/>
  <c r="I122" i="3" s="1"/>
  <c r="I129" i="3" s="1"/>
  <c r="I136" i="3" s="1"/>
  <c r="I143" i="3" s="1"/>
  <c r="I150" i="3" s="1"/>
  <c r="I157" i="3" s="1"/>
  <c r="I164" i="3" s="1"/>
  <c r="I171" i="3" s="1"/>
  <c r="I178" i="3" s="1"/>
  <c r="I185" i="3" s="1"/>
  <c r="I192" i="3" s="1"/>
  <c r="I199" i="3" s="1"/>
  <c r="I206" i="3" s="1"/>
  <c r="I213" i="3" s="1"/>
  <c r="I220" i="3" s="1"/>
  <c r="I227" i="3" s="1"/>
  <c r="I234" i="3" s="1"/>
  <c r="I241" i="3" s="1"/>
  <c r="I248" i="3" s="1"/>
  <c r="I255" i="3" s="1"/>
  <c r="I262" i="3" s="1"/>
  <c r="I269" i="3" s="1"/>
  <c r="I276" i="3" s="1"/>
  <c r="I283" i="3" s="1"/>
  <c r="I290" i="3" s="1"/>
  <c r="I297" i="3" s="1"/>
  <c r="I304" i="3" s="1"/>
  <c r="I311" i="3" s="1"/>
  <c r="I318" i="3" s="1"/>
  <c r="I325" i="3" s="1"/>
  <c r="I332" i="3" s="1"/>
  <c r="I339" i="3" s="1"/>
  <c r="I346" i="3" s="1"/>
  <c r="I353" i="3" s="1"/>
  <c r="I360" i="3" s="1"/>
  <c r="I367" i="3" s="1"/>
  <c r="I374" i="3" s="1"/>
  <c r="D17" i="3"/>
  <c r="D24" i="3" s="1"/>
  <c r="D31" i="3" s="1"/>
  <c r="D38" i="3" s="1"/>
  <c r="D45" i="3" s="1"/>
  <c r="D52" i="3" s="1"/>
  <c r="D59" i="3" s="1"/>
  <c r="D66" i="3" s="1"/>
  <c r="D73" i="3" s="1"/>
  <c r="D80" i="3" s="1"/>
  <c r="D87" i="3" s="1"/>
  <c r="D94" i="3" s="1"/>
  <c r="D101" i="3" s="1"/>
  <c r="D108" i="3" s="1"/>
  <c r="D115" i="3" s="1"/>
  <c r="D122" i="3" s="1"/>
  <c r="D129" i="3" s="1"/>
  <c r="D136" i="3" s="1"/>
  <c r="D143" i="3" s="1"/>
  <c r="D150" i="3" s="1"/>
  <c r="D157" i="3" s="1"/>
  <c r="D164" i="3" s="1"/>
  <c r="D171" i="3" s="1"/>
  <c r="D178" i="3" s="1"/>
  <c r="D185" i="3" s="1"/>
  <c r="D192" i="3" s="1"/>
  <c r="D199" i="3" s="1"/>
  <c r="D206" i="3" s="1"/>
  <c r="D213" i="3" s="1"/>
  <c r="D220" i="3" s="1"/>
  <c r="D227" i="3" s="1"/>
  <c r="D234" i="3" s="1"/>
  <c r="D241" i="3" s="1"/>
  <c r="D248" i="3" s="1"/>
  <c r="D255" i="3" s="1"/>
  <c r="D262" i="3" s="1"/>
  <c r="D269" i="3" s="1"/>
  <c r="D276" i="3" s="1"/>
  <c r="D283" i="3" s="1"/>
  <c r="D290" i="3" s="1"/>
  <c r="D297" i="3" s="1"/>
  <c r="D304" i="3" s="1"/>
  <c r="D311" i="3" s="1"/>
  <c r="D318" i="3" s="1"/>
  <c r="D325" i="3" s="1"/>
  <c r="D332" i="3" s="1"/>
  <c r="D339" i="3" s="1"/>
  <c r="D346" i="3" s="1"/>
  <c r="D353" i="3" s="1"/>
  <c r="D360" i="3" s="1"/>
  <c r="D367" i="3" s="1"/>
  <c r="D374" i="3" s="1"/>
  <c r="D386" i="3" s="1"/>
  <c r="D393" i="3" s="1"/>
  <c r="D400" i="3" s="1"/>
  <c r="D407" i="3" s="1"/>
  <c r="D414" i="3" s="1"/>
  <c r="D421" i="3" s="1"/>
  <c r="D428" i="3" s="1"/>
  <c r="D435" i="3" s="1"/>
  <c r="D442" i="3" s="1"/>
  <c r="D449" i="3" s="1"/>
  <c r="D456" i="3" s="1"/>
  <c r="D463" i="3" s="1"/>
  <c r="D470" i="3" s="1"/>
  <c r="D477" i="3" s="1"/>
  <c r="D484" i="3" s="1"/>
  <c r="D491" i="3" s="1"/>
  <c r="D498" i="3" s="1"/>
  <c r="B17" i="3"/>
  <c r="B24" i="3" s="1"/>
  <c r="B31" i="3" s="1"/>
  <c r="B38" i="3" s="1"/>
  <c r="B45" i="3" s="1"/>
  <c r="B52" i="3" s="1"/>
  <c r="B59" i="3" s="1"/>
  <c r="B66" i="3" s="1"/>
  <c r="B73" i="3" s="1"/>
  <c r="B80" i="3" s="1"/>
  <c r="B87" i="3" s="1"/>
  <c r="B94" i="3" s="1"/>
  <c r="B101" i="3" s="1"/>
  <c r="B108" i="3" s="1"/>
  <c r="B115" i="3" s="1"/>
  <c r="B122" i="3" s="1"/>
  <c r="B129" i="3" s="1"/>
  <c r="B136" i="3" s="1"/>
  <c r="B143" i="3" s="1"/>
  <c r="B150" i="3" s="1"/>
  <c r="B157" i="3" s="1"/>
  <c r="B164" i="3" s="1"/>
  <c r="B171" i="3" s="1"/>
  <c r="B178" i="3" s="1"/>
  <c r="B185" i="3" s="1"/>
  <c r="B192" i="3" s="1"/>
  <c r="B199" i="3" s="1"/>
  <c r="B206" i="3" s="1"/>
  <c r="B213" i="3" s="1"/>
  <c r="B220" i="3" s="1"/>
  <c r="B227" i="3" s="1"/>
  <c r="B234" i="3" s="1"/>
  <c r="B241" i="3" s="1"/>
  <c r="B248" i="3" s="1"/>
  <c r="B255" i="3" s="1"/>
  <c r="B262" i="3" s="1"/>
  <c r="B269" i="3" s="1"/>
  <c r="B276" i="3" s="1"/>
  <c r="B283" i="3" s="1"/>
  <c r="B290" i="3" s="1"/>
  <c r="B297" i="3" s="1"/>
  <c r="B304" i="3" s="1"/>
  <c r="B311" i="3" s="1"/>
  <c r="B318" i="3" s="1"/>
  <c r="B325" i="3" s="1"/>
  <c r="B332" i="3" s="1"/>
  <c r="B339" i="3" s="1"/>
  <c r="B346" i="3" s="1"/>
  <c r="B353" i="3" s="1"/>
  <c r="B360" i="3" s="1"/>
  <c r="B367" i="3" s="1"/>
  <c r="B374" i="3" s="1"/>
  <c r="D16" i="3"/>
  <c r="D23" i="3" s="1"/>
  <c r="D30" i="3" s="1"/>
  <c r="D37" i="3" s="1"/>
  <c r="D44" i="3" s="1"/>
  <c r="D51" i="3" s="1"/>
  <c r="D58" i="3" s="1"/>
  <c r="D65" i="3" s="1"/>
  <c r="D72" i="3" s="1"/>
  <c r="D79" i="3" s="1"/>
  <c r="D86" i="3" s="1"/>
  <c r="D93" i="3" s="1"/>
  <c r="D100" i="3" s="1"/>
  <c r="D107" i="3" s="1"/>
  <c r="D114" i="3" s="1"/>
  <c r="D121" i="3" s="1"/>
  <c r="D128" i="3" s="1"/>
  <c r="D135" i="3" s="1"/>
  <c r="D142" i="3" s="1"/>
  <c r="D149" i="3" s="1"/>
  <c r="D156" i="3" s="1"/>
  <c r="D163" i="3" s="1"/>
  <c r="D170" i="3" s="1"/>
  <c r="D177" i="3" s="1"/>
  <c r="D184" i="3" s="1"/>
  <c r="D191" i="3" s="1"/>
  <c r="D198" i="3" s="1"/>
  <c r="D205" i="3" s="1"/>
  <c r="D212" i="3" s="1"/>
  <c r="D219" i="3" s="1"/>
  <c r="D226" i="3" s="1"/>
  <c r="D233" i="3" s="1"/>
  <c r="D240" i="3" s="1"/>
  <c r="D247" i="3" s="1"/>
  <c r="D254" i="3" s="1"/>
  <c r="D261" i="3" s="1"/>
  <c r="D268" i="3" s="1"/>
  <c r="D275" i="3" s="1"/>
  <c r="D282" i="3" s="1"/>
  <c r="D289" i="3" s="1"/>
  <c r="D296" i="3" s="1"/>
  <c r="D303" i="3" s="1"/>
  <c r="D310" i="3" s="1"/>
  <c r="D317" i="3" s="1"/>
  <c r="D324" i="3" s="1"/>
  <c r="D331" i="3" s="1"/>
  <c r="D338" i="3" s="1"/>
  <c r="D345" i="3" s="1"/>
  <c r="D352" i="3" s="1"/>
  <c r="D359" i="3" s="1"/>
  <c r="D366" i="3" s="1"/>
  <c r="D373" i="3" s="1"/>
  <c r="D385" i="3" s="1"/>
  <c r="D392" i="3" s="1"/>
  <c r="D399" i="3" s="1"/>
  <c r="D406" i="3" s="1"/>
  <c r="D413" i="3" s="1"/>
  <c r="D420" i="3" s="1"/>
  <c r="D427" i="3" s="1"/>
  <c r="D434" i="3" s="1"/>
  <c r="D441" i="3" s="1"/>
  <c r="D448" i="3" s="1"/>
  <c r="D455" i="3" s="1"/>
  <c r="D462" i="3" s="1"/>
  <c r="D469" i="3" s="1"/>
  <c r="D476" i="3" s="1"/>
  <c r="D483" i="3" s="1"/>
  <c r="D490" i="3" s="1"/>
  <c r="D497" i="3" s="1"/>
  <c r="D15" i="3"/>
  <c r="D22" i="3" s="1"/>
  <c r="D29" i="3" s="1"/>
  <c r="D36" i="3" s="1"/>
  <c r="D43" i="3" s="1"/>
  <c r="D50" i="3" s="1"/>
  <c r="D57" i="3" s="1"/>
  <c r="D64" i="3" s="1"/>
  <c r="D71" i="3" s="1"/>
  <c r="D78" i="3" s="1"/>
  <c r="D85" i="3" s="1"/>
  <c r="D92" i="3" s="1"/>
  <c r="D99" i="3" s="1"/>
  <c r="D106" i="3" s="1"/>
  <c r="D113" i="3" s="1"/>
  <c r="D120" i="3" s="1"/>
  <c r="D127" i="3" s="1"/>
  <c r="D134" i="3" s="1"/>
  <c r="D141" i="3" s="1"/>
  <c r="D148" i="3" s="1"/>
  <c r="D155" i="3" s="1"/>
  <c r="D162" i="3" s="1"/>
  <c r="D169" i="3" s="1"/>
  <c r="D176" i="3" s="1"/>
  <c r="D183" i="3" s="1"/>
  <c r="D190" i="3" s="1"/>
  <c r="D197" i="3" s="1"/>
  <c r="D204" i="3" s="1"/>
  <c r="D211" i="3" s="1"/>
  <c r="D218" i="3" s="1"/>
  <c r="D225" i="3" s="1"/>
  <c r="D232" i="3" s="1"/>
  <c r="D239" i="3" s="1"/>
  <c r="D246" i="3" s="1"/>
  <c r="D253" i="3" s="1"/>
  <c r="D260" i="3" s="1"/>
  <c r="D267" i="3" s="1"/>
  <c r="D274" i="3" s="1"/>
  <c r="D281" i="3" s="1"/>
  <c r="D288" i="3" s="1"/>
  <c r="D295" i="3" s="1"/>
  <c r="D302" i="3" s="1"/>
  <c r="D309" i="3" s="1"/>
  <c r="D316" i="3" s="1"/>
  <c r="D323" i="3" s="1"/>
  <c r="D330" i="3" s="1"/>
  <c r="D337" i="3" s="1"/>
  <c r="D344" i="3" s="1"/>
  <c r="D351" i="3" s="1"/>
  <c r="D358" i="3" s="1"/>
  <c r="D365" i="3" s="1"/>
  <c r="D372" i="3" s="1"/>
  <c r="D384" i="3" s="1"/>
  <c r="D391" i="3" s="1"/>
  <c r="D398" i="3" s="1"/>
  <c r="D405" i="3" s="1"/>
  <c r="D412" i="3" s="1"/>
  <c r="D419" i="3" s="1"/>
  <c r="D426" i="3" s="1"/>
  <c r="D433" i="3" s="1"/>
  <c r="D440" i="3" s="1"/>
  <c r="D447" i="3" s="1"/>
  <c r="D454" i="3" s="1"/>
  <c r="D461" i="3" s="1"/>
  <c r="D468" i="3" s="1"/>
  <c r="D475" i="3" s="1"/>
  <c r="D482" i="3" s="1"/>
  <c r="D489" i="3" s="1"/>
  <c r="D496" i="3" s="1"/>
  <c r="D14" i="3"/>
  <c r="D21" i="3" s="1"/>
  <c r="D28" i="3" s="1"/>
  <c r="D35" i="3" s="1"/>
  <c r="D42" i="3" s="1"/>
  <c r="D49" i="3" s="1"/>
  <c r="D56" i="3" s="1"/>
  <c r="D63" i="3" s="1"/>
  <c r="D70" i="3" s="1"/>
  <c r="D77" i="3" s="1"/>
  <c r="D84" i="3" s="1"/>
  <c r="D91" i="3" s="1"/>
  <c r="D98" i="3" s="1"/>
  <c r="D105" i="3" s="1"/>
  <c r="D112" i="3" s="1"/>
  <c r="D119" i="3" s="1"/>
  <c r="D126" i="3" s="1"/>
  <c r="D133" i="3" s="1"/>
  <c r="D140" i="3" s="1"/>
  <c r="D147" i="3" s="1"/>
  <c r="D154" i="3" s="1"/>
  <c r="D161" i="3" s="1"/>
  <c r="D168" i="3" s="1"/>
  <c r="D175" i="3" s="1"/>
  <c r="D182" i="3" s="1"/>
  <c r="D189" i="3" s="1"/>
  <c r="D196" i="3" s="1"/>
  <c r="D203" i="3" s="1"/>
  <c r="D210" i="3" s="1"/>
  <c r="D217" i="3" s="1"/>
  <c r="D224" i="3" s="1"/>
  <c r="D231" i="3" s="1"/>
  <c r="D238" i="3" s="1"/>
  <c r="D245" i="3" s="1"/>
  <c r="D252" i="3" s="1"/>
  <c r="D259" i="3" s="1"/>
  <c r="D266" i="3" s="1"/>
  <c r="D273" i="3" s="1"/>
  <c r="D280" i="3" s="1"/>
  <c r="D287" i="3" s="1"/>
  <c r="D294" i="3" s="1"/>
  <c r="D301" i="3" s="1"/>
  <c r="D308" i="3" s="1"/>
  <c r="D315" i="3" s="1"/>
  <c r="D322" i="3" s="1"/>
  <c r="D329" i="3" s="1"/>
  <c r="D336" i="3" s="1"/>
  <c r="D343" i="3" s="1"/>
  <c r="D350" i="3" s="1"/>
  <c r="D357" i="3" s="1"/>
  <c r="D364" i="3" s="1"/>
  <c r="D371" i="3" s="1"/>
  <c r="D383" i="3" s="1"/>
  <c r="D390" i="3" s="1"/>
  <c r="D397" i="3" s="1"/>
  <c r="D404" i="3" s="1"/>
  <c r="D411" i="3" s="1"/>
  <c r="D418" i="3" s="1"/>
  <c r="D425" i="3" s="1"/>
  <c r="D432" i="3" s="1"/>
  <c r="D439" i="3" s="1"/>
  <c r="D446" i="3" s="1"/>
  <c r="D453" i="3" s="1"/>
  <c r="D460" i="3" s="1"/>
  <c r="D467" i="3" s="1"/>
  <c r="D474" i="3" s="1"/>
  <c r="D481" i="3" s="1"/>
  <c r="D488" i="3" s="1"/>
  <c r="D495" i="3" s="1"/>
  <c r="A9" i="3"/>
  <c r="A8" i="3"/>
  <c r="A7" i="3"/>
  <c r="H6" i="3"/>
  <c r="G6" i="3"/>
  <c r="F6" i="3"/>
  <c r="A6" i="3"/>
  <c r="H5" i="3"/>
  <c r="G5" i="3"/>
  <c r="F5" i="3"/>
  <c r="A5" i="3"/>
  <c r="G3" i="3"/>
  <c r="C3" i="3"/>
  <c r="H2" i="3"/>
  <c r="G2" i="3"/>
  <c r="F2" i="3"/>
  <c r="E2" i="3"/>
  <c r="A2" i="3" s="1"/>
  <c r="F1636" i="4" l="1"/>
  <c r="G1636" i="4"/>
  <c r="H1636" i="4"/>
  <c r="C1637" i="4"/>
  <c r="E1636" i="4"/>
  <c r="A1636" i="4" s="1"/>
  <c r="F1277" i="4"/>
  <c r="G1277" i="4"/>
  <c r="H1277" i="4"/>
  <c r="C1278" i="4"/>
  <c r="E1277" i="4"/>
  <c r="A1277" i="4" s="1"/>
  <c r="E16" i="4"/>
  <c r="A16" i="4" s="1"/>
  <c r="C17" i="4"/>
  <c r="D27" i="3"/>
  <c r="D26" i="3"/>
  <c r="O19" i="3"/>
  <c r="D505" i="3"/>
  <c r="D512" i="3" s="1"/>
  <c r="D519" i="3" s="1"/>
  <c r="D526" i="3" s="1"/>
  <c r="D533" i="3" s="1"/>
  <c r="D540" i="3" s="1"/>
  <c r="D547" i="3" s="1"/>
  <c r="D554" i="3" s="1"/>
  <c r="D561" i="3" s="1"/>
  <c r="D568" i="3" s="1"/>
  <c r="D575" i="3" s="1"/>
  <c r="D582" i="3" s="1"/>
  <c r="D589" i="3" s="1"/>
  <c r="D596" i="3" s="1"/>
  <c r="D603" i="3" s="1"/>
  <c r="D610" i="3" s="1"/>
  <c r="D617" i="3" s="1"/>
  <c r="D624" i="3" s="1"/>
  <c r="D631" i="3" s="1"/>
  <c r="D638" i="3" s="1"/>
  <c r="D645" i="3" s="1"/>
  <c r="D652" i="3" s="1"/>
  <c r="D659" i="3" s="1"/>
  <c r="D666" i="3" s="1"/>
  <c r="D673" i="3" s="1"/>
  <c r="D680" i="3" s="1"/>
  <c r="D687" i="3" s="1"/>
  <c r="D694" i="3" s="1"/>
  <c r="D701" i="3" s="1"/>
  <c r="D708" i="3" s="1"/>
  <c r="D715" i="3" s="1"/>
  <c r="D722" i="3" s="1"/>
  <c r="D729" i="3" s="1"/>
  <c r="D736" i="3" s="1"/>
  <c r="D743" i="3" s="1"/>
  <c r="D750" i="3" s="1"/>
  <c r="D757" i="3" s="1"/>
  <c r="D764" i="3" s="1"/>
  <c r="D771" i="3" s="1"/>
  <c r="D778" i="3" s="1"/>
  <c r="D785" i="3" s="1"/>
  <c r="D792" i="3" s="1"/>
  <c r="D799" i="3" s="1"/>
  <c r="D806" i="3" s="1"/>
  <c r="D813" i="3" s="1"/>
  <c r="D820" i="3" s="1"/>
  <c r="D827" i="3" s="1"/>
  <c r="D834" i="3" s="1"/>
  <c r="D841" i="3" s="1"/>
  <c r="D848" i="3" s="1"/>
  <c r="D855" i="3" s="1"/>
  <c r="D862" i="3" s="1"/>
  <c r="D869" i="3" s="1"/>
  <c r="D876" i="3" s="1"/>
  <c r="D883" i="3" s="1"/>
  <c r="D890" i="3" s="1"/>
  <c r="D897" i="3" s="1"/>
  <c r="D904" i="3" s="1"/>
  <c r="D911" i="3" s="1"/>
  <c r="D918" i="3" s="1"/>
  <c r="D925" i="3" s="1"/>
  <c r="D932" i="3" s="1"/>
  <c r="D939" i="3" s="1"/>
  <c r="D946" i="3" s="1"/>
  <c r="D953" i="3" s="1"/>
  <c r="D960" i="3" s="1"/>
  <c r="D967" i="3" s="1"/>
  <c r="D974" i="3" s="1"/>
  <c r="D981" i="3" s="1"/>
  <c r="D988" i="3" s="1"/>
  <c r="D995" i="3" s="1"/>
  <c r="D1002" i="3" s="1"/>
  <c r="D1009" i="3" s="1"/>
  <c r="D1016" i="3" s="1"/>
  <c r="D1023" i="3" s="1"/>
  <c r="D1030" i="3" s="1"/>
  <c r="D1037" i="3" s="1"/>
  <c r="D1044" i="3" s="1"/>
  <c r="D1051" i="3" s="1"/>
  <c r="D1058" i="3" s="1"/>
  <c r="D1065" i="3" s="1"/>
  <c r="D1072" i="3" s="1"/>
  <c r="D1079" i="3" s="1"/>
  <c r="D1086" i="3" s="1"/>
  <c r="D1093" i="3" s="1"/>
  <c r="D1100" i="3" s="1"/>
  <c r="D1107" i="3" s="1"/>
  <c r="D1114" i="3" s="1"/>
  <c r="D1121" i="3" s="1"/>
  <c r="D1128" i="3" s="1"/>
  <c r="D1135" i="3" s="1"/>
  <c r="D1142" i="3" s="1"/>
  <c r="D1149" i="3" s="1"/>
  <c r="D1156" i="3" s="1"/>
  <c r="D1163" i="3" s="1"/>
  <c r="D1170" i="3" s="1"/>
  <c r="D1177" i="3" s="1"/>
  <c r="D1184" i="3" s="1"/>
  <c r="D1191" i="3" s="1"/>
  <c r="D1198" i="3" s="1"/>
  <c r="D1205" i="3" s="1"/>
  <c r="D1212" i="3" s="1"/>
  <c r="D1219" i="3" s="1"/>
  <c r="D1226" i="3" s="1"/>
  <c r="D1233" i="3" s="1"/>
  <c r="D1240" i="3" s="1"/>
  <c r="D1247" i="3" s="1"/>
  <c r="D1254" i="3" s="1"/>
  <c r="D1261" i="3" s="1"/>
  <c r="D1268" i="3" s="1"/>
  <c r="D1275" i="3" s="1"/>
  <c r="D1282" i="3" s="1"/>
  <c r="D1289" i="3" s="1"/>
  <c r="D1296" i="3" s="1"/>
  <c r="D1303" i="3" s="1"/>
  <c r="D1310" i="3" s="1"/>
  <c r="D1317" i="3" s="1"/>
  <c r="D1324" i="3" s="1"/>
  <c r="D1331" i="3" s="1"/>
  <c r="D1338" i="3" s="1"/>
  <c r="D1345" i="3" s="1"/>
  <c r="D1352" i="3" s="1"/>
  <c r="D1359" i="3" s="1"/>
  <c r="D1366" i="3" s="1"/>
  <c r="D1373" i="3" s="1"/>
  <c r="D1380" i="3" s="1"/>
  <c r="D1387" i="3" s="1"/>
  <c r="D1394" i="3" s="1"/>
  <c r="D1401" i="3" s="1"/>
  <c r="D1408" i="3" s="1"/>
  <c r="D1415" i="3" s="1"/>
  <c r="D1422" i="3" s="1"/>
  <c r="D1429" i="3" s="1"/>
  <c r="D1436" i="3" s="1"/>
  <c r="D1443" i="3" s="1"/>
  <c r="D1450" i="3" s="1"/>
  <c r="D1457" i="3" s="1"/>
  <c r="D1464" i="3" s="1"/>
  <c r="D1471" i="3" s="1"/>
  <c r="D1478" i="3" s="1"/>
  <c r="D1485" i="3" s="1"/>
  <c r="D1492" i="3" s="1"/>
  <c r="D1499" i="3" s="1"/>
  <c r="D1506" i="3" s="1"/>
  <c r="D1513" i="3" s="1"/>
  <c r="D1520" i="3" s="1"/>
  <c r="D1527" i="3" s="1"/>
  <c r="D1534" i="3" s="1"/>
  <c r="D1541" i="3" s="1"/>
  <c r="D1548" i="3" s="1"/>
  <c r="D1555" i="3" s="1"/>
  <c r="D1562" i="3" s="1"/>
  <c r="D1569" i="3" s="1"/>
  <c r="D1576" i="3" s="1"/>
  <c r="D1583" i="3" s="1"/>
  <c r="D1590" i="3" s="1"/>
  <c r="D1597" i="3" s="1"/>
  <c r="D1604" i="3" s="1"/>
  <c r="D1611" i="3" s="1"/>
  <c r="D1618" i="3" s="1"/>
  <c r="D1625" i="3" s="1"/>
  <c r="D1632" i="3" s="1"/>
  <c r="D1639" i="3" s="1"/>
  <c r="D1646" i="3" s="1"/>
  <c r="D1653" i="3" s="1"/>
  <c r="D1660" i="3" s="1"/>
  <c r="D1667" i="3" s="1"/>
  <c r="D1674" i="3" s="1"/>
  <c r="D1681" i="3" s="1"/>
  <c r="D1688" i="3" s="1"/>
  <c r="D1695" i="3" s="1"/>
  <c r="D1702" i="3" s="1"/>
  <c r="D1709" i="3" s="1"/>
  <c r="D1716" i="3" s="1"/>
  <c r="D1723" i="3" s="1"/>
  <c r="D1730" i="3" s="1"/>
  <c r="D1737" i="3" s="1"/>
  <c r="D1744" i="3" s="1"/>
  <c r="D1751" i="3" s="1"/>
  <c r="D1758" i="3" s="1"/>
  <c r="D1765" i="3" s="1"/>
  <c r="D1772" i="3" s="1"/>
  <c r="D1779" i="3" s="1"/>
  <c r="D1786" i="3" s="1"/>
  <c r="D1793" i="3" s="1"/>
  <c r="D1800" i="3" s="1"/>
  <c r="D1807" i="3" s="1"/>
  <c r="D1814" i="3" s="1"/>
  <c r="D1821" i="3" s="1"/>
  <c r="D1828" i="3" s="1"/>
  <c r="D1835" i="3" s="1"/>
  <c r="D1842" i="3" s="1"/>
  <c r="D1849" i="3" s="1"/>
  <c r="D1856" i="3" s="1"/>
  <c r="D1863" i="3" s="1"/>
  <c r="D1870" i="3" s="1"/>
  <c r="D1877" i="3" s="1"/>
  <c r="D1884" i="3" s="1"/>
  <c r="D1891" i="3" s="1"/>
  <c r="D1898" i="3" s="1"/>
  <c r="D1905" i="3" s="1"/>
  <c r="D1912" i="3" s="1"/>
  <c r="D1919" i="3" s="1"/>
  <c r="D1926" i="3" s="1"/>
  <c r="D1933" i="3" s="1"/>
  <c r="D1940" i="3" s="1"/>
  <c r="D1947" i="3" s="1"/>
  <c r="D1954" i="3" s="1"/>
  <c r="D1961" i="3" s="1"/>
  <c r="D1968" i="3" s="1"/>
  <c r="D1975" i="3" s="1"/>
  <c r="D1982" i="3" s="1"/>
  <c r="D1989" i="3" s="1"/>
  <c r="D1996" i="3" s="1"/>
  <c r="D2003" i="3" s="1"/>
  <c r="D2010" i="3" s="1"/>
  <c r="D2017" i="3" s="1"/>
  <c r="D2024" i="3" s="1"/>
  <c r="D2031" i="3" s="1"/>
  <c r="D2038" i="3" s="1"/>
  <c r="D2045" i="3" s="1"/>
  <c r="D2052" i="3" s="1"/>
  <c r="D2059" i="3" s="1"/>
  <c r="D2066" i="3" s="1"/>
  <c r="D2073" i="3" s="1"/>
  <c r="D2080" i="3" s="1"/>
  <c r="D2087" i="3" s="1"/>
  <c r="D2094" i="3" s="1"/>
  <c r="D2101" i="3" s="1"/>
  <c r="D2108" i="3" s="1"/>
  <c r="D2115" i="3" s="1"/>
  <c r="D2122" i="3" s="1"/>
  <c r="D2129" i="3" s="1"/>
  <c r="D2136" i="3" s="1"/>
  <c r="D2143" i="3" s="1"/>
  <c r="D2150" i="3" s="1"/>
  <c r="D2157" i="3" s="1"/>
  <c r="D2164" i="3" s="1"/>
  <c r="D2171" i="3" s="1"/>
  <c r="D2178" i="3" s="1"/>
  <c r="D2185" i="3" s="1"/>
  <c r="D2192" i="3" s="1"/>
  <c r="D2199" i="3" s="1"/>
  <c r="D2206" i="3" s="1"/>
  <c r="D2213" i="3" s="1"/>
  <c r="D2220" i="3" s="1"/>
  <c r="D2227" i="3" s="1"/>
  <c r="D2234" i="3" s="1"/>
  <c r="D2241" i="3" s="1"/>
  <c r="D2248" i="3" s="1"/>
  <c r="D2255" i="3" s="1"/>
  <c r="D2262" i="3" s="1"/>
  <c r="D2269" i="3" s="1"/>
  <c r="D2276" i="3" s="1"/>
  <c r="D2283" i="3" s="1"/>
  <c r="D2290" i="3" s="1"/>
  <c r="D2297" i="3" s="1"/>
  <c r="D2304" i="3" s="1"/>
  <c r="D2311" i="3" s="1"/>
  <c r="D2318" i="3" s="1"/>
  <c r="D2325" i="3" s="1"/>
  <c r="D2332" i="3" s="1"/>
  <c r="D2339" i="3" s="1"/>
  <c r="D2346" i="3" s="1"/>
  <c r="D2353" i="3" s="1"/>
  <c r="D2360" i="3" s="1"/>
  <c r="D2367" i="3" s="1"/>
  <c r="D2374" i="3" s="1"/>
  <c r="D2381" i="3" s="1"/>
  <c r="D2388" i="3" s="1"/>
  <c r="D2395" i="3" s="1"/>
  <c r="D2402" i="3" s="1"/>
  <c r="D2409" i="3" s="1"/>
  <c r="D2416" i="3" s="1"/>
  <c r="D2423" i="3" s="1"/>
  <c r="D2430" i="3" s="1"/>
  <c r="D2437" i="3" s="1"/>
  <c r="D2444" i="3" s="1"/>
  <c r="D2451" i="3" s="1"/>
  <c r="D2458" i="3" s="1"/>
  <c r="D2465" i="3" s="1"/>
  <c r="D2472" i="3" s="1"/>
  <c r="D2479" i="3" s="1"/>
  <c r="D2486" i="3" s="1"/>
  <c r="D2493" i="3" s="1"/>
  <c r="D2500" i="3" s="1"/>
  <c r="D2507" i="3" s="1"/>
  <c r="D2514" i="3" s="1"/>
  <c r="D2521" i="3" s="1"/>
  <c r="D2528" i="3" s="1"/>
  <c r="D2535" i="3" s="1"/>
  <c r="D2542" i="3" s="1"/>
  <c r="D2549" i="3" s="1"/>
  <c r="D2556" i="3" s="1"/>
  <c r="D2563" i="3" s="1"/>
  <c r="D2570" i="3" s="1"/>
  <c r="D506" i="3"/>
  <c r="D513" i="3" s="1"/>
  <c r="D520" i="3" s="1"/>
  <c r="D527" i="3" s="1"/>
  <c r="D534" i="3" s="1"/>
  <c r="D541" i="3" s="1"/>
  <c r="D548" i="3" s="1"/>
  <c r="D555" i="3" s="1"/>
  <c r="D562" i="3" s="1"/>
  <c r="D569" i="3" s="1"/>
  <c r="D576" i="3" s="1"/>
  <c r="D583" i="3" s="1"/>
  <c r="D590" i="3" s="1"/>
  <c r="D597" i="3" s="1"/>
  <c r="D604" i="3" s="1"/>
  <c r="D611" i="3" s="1"/>
  <c r="D618" i="3" s="1"/>
  <c r="D625" i="3" s="1"/>
  <c r="D632" i="3" s="1"/>
  <c r="D639" i="3" s="1"/>
  <c r="D646" i="3" s="1"/>
  <c r="D653" i="3" s="1"/>
  <c r="D660" i="3" s="1"/>
  <c r="D667" i="3" s="1"/>
  <c r="D674" i="3" s="1"/>
  <c r="D681" i="3" s="1"/>
  <c r="D688" i="3" s="1"/>
  <c r="D695" i="3" s="1"/>
  <c r="D702" i="3" s="1"/>
  <c r="D709" i="3" s="1"/>
  <c r="D716" i="3" s="1"/>
  <c r="D723" i="3" s="1"/>
  <c r="D730" i="3" s="1"/>
  <c r="D737" i="3" s="1"/>
  <c r="D744" i="3" s="1"/>
  <c r="D751" i="3" s="1"/>
  <c r="D758" i="3" s="1"/>
  <c r="D765" i="3" s="1"/>
  <c r="D772" i="3" s="1"/>
  <c r="D779" i="3" s="1"/>
  <c r="D786" i="3" s="1"/>
  <c r="D793" i="3" s="1"/>
  <c r="D800" i="3" s="1"/>
  <c r="D807" i="3" s="1"/>
  <c r="D814" i="3" s="1"/>
  <c r="D821" i="3" s="1"/>
  <c r="D828" i="3" s="1"/>
  <c r="D835" i="3" s="1"/>
  <c r="D842" i="3" s="1"/>
  <c r="D849" i="3" s="1"/>
  <c r="D856" i="3" s="1"/>
  <c r="D863" i="3" s="1"/>
  <c r="D870" i="3" s="1"/>
  <c r="D877" i="3" s="1"/>
  <c r="D884" i="3" s="1"/>
  <c r="D891" i="3" s="1"/>
  <c r="D898" i="3" s="1"/>
  <c r="D905" i="3" s="1"/>
  <c r="D912" i="3" s="1"/>
  <c r="D919" i="3" s="1"/>
  <c r="D926" i="3" s="1"/>
  <c r="D933" i="3" s="1"/>
  <c r="D940" i="3" s="1"/>
  <c r="D947" i="3" s="1"/>
  <c r="D954" i="3" s="1"/>
  <c r="D961" i="3" s="1"/>
  <c r="D968" i="3" s="1"/>
  <c r="D975" i="3" s="1"/>
  <c r="D982" i="3" s="1"/>
  <c r="D989" i="3" s="1"/>
  <c r="D996" i="3" s="1"/>
  <c r="D1003" i="3" s="1"/>
  <c r="D1010" i="3" s="1"/>
  <c r="D1017" i="3" s="1"/>
  <c r="D1024" i="3" s="1"/>
  <c r="D1031" i="3" s="1"/>
  <c r="D1038" i="3" s="1"/>
  <c r="D1045" i="3" s="1"/>
  <c r="D1052" i="3" s="1"/>
  <c r="D1059" i="3" s="1"/>
  <c r="D1066" i="3" s="1"/>
  <c r="D1073" i="3" s="1"/>
  <c r="D1080" i="3" s="1"/>
  <c r="D1087" i="3" s="1"/>
  <c r="D1094" i="3" s="1"/>
  <c r="D1101" i="3" s="1"/>
  <c r="D1108" i="3" s="1"/>
  <c r="D1115" i="3" s="1"/>
  <c r="D1122" i="3" s="1"/>
  <c r="D1129" i="3" s="1"/>
  <c r="D1136" i="3" s="1"/>
  <c r="D1143" i="3" s="1"/>
  <c r="D1150" i="3" s="1"/>
  <c r="D1157" i="3" s="1"/>
  <c r="D1164" i="3" s="1"/>
  <c r="D1171" i="3" s="1"/>
  <c r="D1178" i="3" s="1"/>
  <c r="D1185" i="3" s="1"/>
  <c r="D1192" i="3" s="1"/>
  <c r="D1199" i="3" s="1"/>
  <c r="D1206" i="3" s="1"/>
  <c r="D1213" i="3" s="1"/>
  <c r="D1220" i="3" s="1"/>
  <c r="D1227" i="3" s="1"/>
  <c r="D1234" i="3" s="1"/>
  <c r="D1241" i="3" s="1"/>
  <c r="D1248" i="3" s="1"/>
  <c r="D1255" i="3" s="1"/>
  <c r="D1262" i="3" s="1"/>
  <c r="D1269" i="3" s="1"/>
  <c r="D1276" i="3" s="1"/>
  <c r="D1283" i="3" s="1"/>
  <c r="D1290" i="3" s="1"/>
  <c r="D1297" i="3" s="1"/>
  <c r="D1304" i="3" s="1"/>
  <c r="D1311" i="3" s="1"/>
  <c r="D1318" i="3" s="1"/>
  <c r="D1325" i="3" s="1"/>
  <c r="D1332" i="3" s="1"/>
  <c r="D1339" i="3" s="1"/>
  <c r="D1346" i="3" s="1"/>
  <c r="D1353" i="3" s="1"/>
  <c r="D1360" i="3" s="1"/>
  <c r="D1367" i="3" s="1"/>
  <c r="D1374" i="3" s="1"/>
  <c r="D1381" i="3" s="1"/>
  <c r="D1388" i="3" s="1"/>
  <c r="D1395" i="3" s="1"/>
  <c r="D1402" i="3" s="1"/>
  <c r="D1409" i="3" s="1"/>
  <c r="D1416" i="3" s="1"/>
  <c r="D1423" i="3" s="1"/>
  <c r="D1430" i="3" s="1"/>
  <c r="D1437" i="3" s="1"/>
  <c r="D1444" i="3" s="1"/>
  <c r="D1451" i="3" s="1"/>
  <c r="D1458" i="3" s="1"/>
  <c r="D1465" i="3" s="1"/>
  <c r="D1472" i="3" s="1"/>
  <c r="D1479" i="3" s="1"/>
  <c r="D1486" i="3" s="1"/>
  <c r="D1493" i="3" s="1"/>
  <c r="D1500" i="3" s="1"/>
  <c r="D1507" i="3" s="1"/>
  <c r="D1514" i="3" s="1"/>
  <c r="D1521" i="3" s="1"/>
  <c r="D1528" i="3" s="1"/>
  <c r="D1535" i="3" s="1"/>
  <c r="D1542" i="3" s="1"/>
  <c r="D1549" i="3" s="1"/>
  <c r="D1556" i="3" s="1"/>
  <c r="D1563" i="3" s="1"/>
  <c r="D1570" i="3" s="1"/>
  <c r="D1577" i="3" s="1"/>
  <c r="D1584" i="3" s="1"/>
  <c r="D1591" i="3" s="1"/>
  <c r="D1598" i="3" s="1"/>
  <c r="D1605" i="3" s="1"/>
  <c r="D1612" i="3" s="1"/>
  <c r="D1619" i="3" s="1"/>
  <c r="D1626" i="3" s="1"/>
  <c r="D1633" i="3" s="1"/>
  <c r="D1640" i="3" s="1"/>
  <c r="D1647" i="3" s="1"/>
  <c r="D1654" i="3" s="1"/>
  <c r="D1661" i="3" s="1"/>
  <c r="D1668" i="3" s="1"/>
  <c r="D1675" i="3" s="1"/>
  <c r="D1682" i="3" s="1"/>
  <c r="D1689" i="3" s="1"/>
  <c r="D1696" i="3" s="1"/>
  <c r="D1703" i="3" s="1"/>
  <c r="D1710" i="3" s="1"/>
  <c r="D1717" i="3" s="1"/>
  <c r="D1724" i="3" s="1"/>
  <c r="D1731" i="3" s="1"/>
  <c r="D1738" i="3" s="1"/>
  <c r="D1745" i="3" s="1"/>
  <c r="D1752" i="3" s="1"/>
  <c r="D1759" i="3" s="1"/>
  <c r="D1766" i="3" s="1"/>
  <c r="D1773" i="3" s="1"/>
  <c r="D1780" i="3" s="1"/>
  <c r="D1787" i="3" s="1"/>
  <c r="D1794" i="3" s="1"/>
  <c r="D1801" i="3" s="1"/>
  <c r="D1808" i="3" s="1"/>
  <c r="D1815" i="3" s="1"/>
  <c r="D1822" i="3" s="1"/>
  <c r="D1829" i="3" s="1"/>
  <c r="D1836" i="3" s="1"/>
  <c r="D1843" i="3" s="1"/>
  <c r="D1850" i="3" s="1"/>
  <c r="D1857" i="3" s="1"/>
  <c r="D1864" i="3" s="1"/>
  <c r="D1871" i="3" s="1"/>
  <c r="D1878" i="3" s="1"/>
  <c r="D1885" i="3" s="1"/>
  <c r="D1892" i="3" s="1"/>
  <c r="D1899" i="3" s="1"/>
  <c r="D1906" i="3" s="1"/>
  <c r="D1913" i="3" s="1"/>
  <c r="D1920" i="3" s="1"/>
  <c r="D1927" i="3" s="1"/>
  <c r="D1934" i="3" s="1"/>
  <c r="D1941" i="3" s="1"/>
  <c r="D1948" i="3" s="1"/>
  <c r="D1955" i="3" s="1"/>
  <c r="D1962" i="3" s="1"/>
  <c r="D1969" i="3" s="1"/>
  <c r="D1976" i="3" s="1"/>
  <c r="D1983" i="3" s="1"/>
  <c r="D1990" i="3" s="1"/>
  <c r="D1997" i="3" s="1"/>
  <c r="D2004" i="3" s="1"/>
  <c r="D2011" i="3" s="1"/>
  <c r="D2018" i="3" s="1"/>
  <c r="D2025" i="3" s="1"/>
  <c r="D2032" i="3" s="1"/>
  <c r="D2039" i="3" s="1"/>
  <c r="D2046" i="3" s="1"/>
  <c r="D2053" i="3" s="1"/>
  <c r="D2060" i="3" s="1"/>
  <c r="D2067" i="3" s="1"/>
  <c r="D2074" i="3" s="1"/>
  <c r="D2081" i="3" s="1"/>
  <c r="D2088" i="3" s="1"/>
  <c r="D2095" i="3" s="1"/>
  <c r="D2102" i="3" s="1"/>
  <c r="D2109" i="3" s="1"/>
  <c r="D2116" i="3" s="1"/>
  <c r="D2123" i="3" s="1"/>
  <c r="D2130" i="3" s="1"/>
  <c r="D2137" i="3" s="1"/>
  <c r="D2144" i="3" s="1"/>
  <c r="D2151" i="3" s="1"/>
  <c r="D2158" i="3" s="1"/>
  <c r="D2165" i="3" s="1"/>
  <c r="D2172" i="3" s="1"/>
  <c r="D2179" i="3" s="1"/>
  <c r="D2186" i="3" s="1"/>
  <c r="D2193" i="3" s="1"/>
  <c r="D2200" i="3" s="1"/>
  <c r="D2207" i="3" s="1"/>
  <c r="D2214" i="3" s="1"/>
  <c r="D2221" i="3" s="1"/>
  <c r="D2228" i="3" s="1"/>
  <c r="D2235" i="3" s="1"/>
  <c r="D2242" i="3" s="1"/>
  <c r="D2249" i="3" s="1"/>
  <c r="D2256" i="3" s="1"/>
  <c r="D2263" i="3" s="1"/>
  <c r="D2270" i="3" s="1"/>
  <c r="D2277" i="3" s="1"/>
  <c r="D2284" i="3" s="1"/>
  <c r="D2291" i="3" s="1"/>
  <c r="D2298" i="3" s="1"/>
  <c r="D2305" i="3" s="1"/>
  <c r="D2312" i="3" s="1"/>
  <c r="D2319" i="3" s="1"/>
  <c r="D2326" i="3" s="1"/>
  <c r="D2333" i="3" s="1"/>
  <c r="D2340" i="3" s="1"/>
  <c r="D2347" i="3" s="1"/>
  <c r="D2354" i="3" s="1"/>
  <c r="D2361" i="3" s="1"/>
  <c r="D2368" i="3" s="1"/>
  <c r="D2375" i="3" s="1"/>
  <c r="D2382" i="3" s="1"/>
  <c r="D2389" i="3" s="1"/>
  <c r="D2396" i="3" s="1"/>
  <c r="D2403" i="3" s="1"/>
  <c r="D2410" i="3" s="1"/>
  <c r="D2417" i="3" s="1"/>
  <c r="D2424" i="3" s="1"/>
  <c r="D2431" i="3" s="1"/>
  <c r="D2438" i="3" s="1"/>
  <c r="D2445" i="3" s="1"/>
  <c r="D2452" i="3" s="1"/>
  <c r="D2459" i="3" s="1"/>
  <c r="D2466" i="3" s="1"/>
  <c r="D2473" i="3" s="1"/>
  <c r="D2480" i="3" s="1"/>
  <c r="D2487" i="3" s="1"/>
  <c r="D2494" i="3" s="1"/>
  <c r="D2501" i="3" s="1"/>
  <c r="D2508" i="3" s="1"/>
  <c r="D2515" i="3" s="1"/>
  <c r="D2522" i="3" s="1"/>
  <c r="D2529" i="3" s="1"/>
  <c r="D2536" i="3" s="1"/>
  <c r="D2543" i="3" s="1"/>
  <c r="D2550" i="3" s="1"/>
  <c r="D2557" i="3" s="1"/>
  <c r="D2564" i="3" s="1"/>
  <c r="D2571" i="3" s="1"/>
  <c r="D503" i="3"/>
  <c r="D510" i="3" s="1"/>
  <c r="D517" i="3" s="1"/>
  <c r="D524" i="3" s="1"/>
  <c r="D531" i="3" s="1"/>
  <c r="D538" i="3" s="1"/>
  <c r="D545" i="3" s="1"/>
  <c r="D552" i="3" s="1"/>
  <c r="D559" i="3" s="1"/>
  <c r="D566" i="3" s="1"/>
  <c r="D573" i="3" s="1"/>
  <c r="D580" i="3" s="1"/>
  <c r="D587" i="3" s="1"/>
  <c r="D594" i="3" s="1"/>
  <c r="D601" i="3" s="1"/>
  <c r="D608" i="3" s="1"/>
  <c r="D615" i="3" s="1"/>
  <c r="D622" i="3" s="1"/>
  <c r="D629" i="3" s="1"/>
  <c r="D636" i="3" s="1"/>
  <c r="D643" i="3" s="1"/>
  <c r="D650" i="3" s="1"/>
  <c r="D657" i="3" s="1"/>
  <c r="D664" i="3" s="1"/>
  <c r="D671" i="3" s="1"/>
  <c r="D678" i="3" s="1"/>
  <c r="D685" i="3" s="1"/>
  <c r="D692" i="3" s="1"/>
  <c r="D699" i="3" s="1"/>
  <c r="D706" i="3" s="1"/>
  <c r="D713" i="3" s="1"/>
  <c r="D720" i="3" s="1"/>
  <c r="D727" i="3" s="1"/>
  <c r="D734" i="3" s="1"/>
  <c r="D741" i="3" s="1"/>
  <c r="D748" i="3" s="1"/>
  <c r="D755" i="3" s="1"/>
  <c r="D762" i="3" s="1"/>
  <c r="D769" i="3" s="1"/>
  <c r="D776" i="3" s="1"/>
  <c r="D783" i="3" s="1"/>
  <c r="D790" i="3" s="1"/>
  <c r="D797" i="3" s="1"/>
  <c r="D804" i="3" s="1"/>
  <c r="D811" i="3" s="1"/>
  <c r="D818" i="3" s="1"/>
  <c r="D825" i="3" s="1"/>
  <c r="D832" i="3" s="1"/>
  <c r="D839" i="3" s="1"/>
  <c r="D846" i="3" s="1"/>
  <c r="D853" i="3" s="1"/>
  <c r="D860" i="3" s="1"/>
  <c r="D867" i="3" s="1"/>
  <c r="D874" i="3" s="1"/>
  <c r="D881" i="3" s="1"/>
  <c r="D888" i="3" s="1"/>
  <c r="D895" i="3" s="1"/>
  <c r="D902" i="3" s="1"/>
  <c r="D909" i="3" s="1"/>
  <c r="D916" i="3" s="1"/>
  <c r="D923" i="3" s="1"/>
  <c r="D930" i="3" s="1"/>
  <c r="D937" i="3" s="1"/>
  <c r="D944" i="3" s="1"/>
  <c r="D951" i="3" s="1"/>
  <c r="D958" i="3" s="1"/>
  <c r="D965" i="3" s="1"/>
  <c r="D972" i="3" s="1"/>
  <c r="D979" i="3" s="1"/>
  <c r="D986" i="3" s="1"/>
  <c r="D993" i="3" s="1"/>
  <c r="D1000" i="3" s="1"/>
  <c r="D1007" i="3" s="1"/>
  <c r="D1014" i="3" s="1"/>
  <c r="D1021" i="3" s="1"/>
  <c r="D1028" i="3" s="1"/>
  <c r="D1035" i="3" s="1"/>
  <c r="D1042" i="3" s="1"/>
  <c r="D1049" i="3" s="1"/>
  <c r="D1056" i="3" s="1"/>
  <c r="D1063" i="3" s="1"/>
  <c r="D1070" i="3" s="1"/>
  <c r="D1077" i="3" s="1"/>
  <c r="D1084" i="3" s="1"/>
  <c r="D1091" i="3" s="1"/>
  <c r="D1098" i="3" s="1"/>
  <c r="D1105" i="3" s="1"/>
  <c r="D1112" i="3" s="1"/>
  <c r="D1119" i="3" s="1"/>
  <c r="D1126" i="3" s="1"/>
  <c r="D1133" i="3" s="1"/>
  <c r="D1140" i="3" s="1"/>
  <c r="D1147" i="3" s="1"/>
  <c r="D1154" i="3" s="1"/>
  <c r="D1161" i="3" s="1"/>
  <c r="D1168" i="3" s="1"/>
  <c r="D1175" i="3" s="1"/>
  <c r="D1182" i="3" s="1"/>
  <c r="D1189" i="3" s="1"/>
  <c r="D1196" i="3" s="1"/>
  <c r="D1203" i="3" s="1"/>
  <c r="D1210" i="3" s="1"/>
  <c r="D1217" i="3" s="1"/>
  <c r="D1224" i="3" s="1"/>
  <c r="D1231" i="3" s="1"/>
  <c r="D1238" i="3" s="1"/>
  <c r="D1245" i="3" s="1"/>
  <c r="D1252" i="3" s="1"/>
  <c r="D1259" i="3" s="1"/>
  <c r="D1266" i="3" s="1"/>
  <c r="D1273" i="3" s="1"/>
  <c r="D1280" i="3" s="1"/>
  <c r="D1287" i="3" s="1"/>
  <c r="D1294" i="3" s="1"/>
  <c r="D1301" i="3" s="1"/>
  <c r="D1308" i="3" s="1"/>
  <c r="D1315" i="3" s="1"/>
  <c r="D1322" i="3" s="1"/>
  <c r="D1329" i="3" s="1"/>
  <c r="D1336" i="3" s="1"/>
  <c r="D1343" i="3" s="1"/>
  <c r="D1350" i="3" s="1"/>
  <c r="D1357" i="3" s="1"/>
  <c r="D1364" i="3" s="1"/>
  <c r="D1371" i="3" s="1"/>
  <c r="D1378" i="3" s="1"/>
  <c r="D1385" i="3" s="1"/>
  <c r="D1392" i="3" s="1"/>
  <c r="D1399" i="3" s="1"/>
  <c r="D1406" i="3" s="1"/>
  <c r="D1413" i="3" s="1"/>
  <c r="D1420" i="3" s="1"/>
  <c r="D1427" i="3" s="1"/>
  <c r="D1434" i="3" s="1"/>
  <c r="D1441" i="3" s="1"/>
  <c r="D1448" i="3" s="1"/>
  <c r="D1455" i="3" s="1"/>
  <c r="D1462" i="3" s="1"/>
  <c r="D1469" i="3" s="1"/>
  <c r="D1476" i="3" s="1"/>
  <c r="D1483" i="3" s="1"/>
  <c r="D1490" i="3" s="1"/>
  <c r="D1497" i="3" s="1"/>
  <c r="D1504" i="3" s="1"/>
  <c r="D1511" i="3" s="1"/>
  <c r="D1518" i="3" s="1"/>
  <c r="D1525" i="3" s="1"/>
  <c r="D1532" i="3" s="1"/>
  <c r="D1539" i="3" s="1"/>
  <c r="D1546" i="3" s="1"/>
  <c r="D1553" i="3" s="1"/>
  <c r="D1560" i="3" s="1"/>
  <c r="D1567" i="3" s="1"/>
  <c r="D1574" i="3" s="1"/>
  <c r="D1581" i="3" s="1"/>
  <c r="D1588" i="3" s="1"/>
  <c r="D1595" i="3" s="1"/>
  <c r="D1602" i="3" s="1"/>
  <c r="D1609" i="3" s="1"/>
  <c r="D1616" i="3" s="1"/>
  <c r="D1623" i="3" s="1"/>
  <c r="D1630" i="3" s="1"/>
  <c r="D1637" i="3" s="1"/>
  <c r="D1644" i="3" s="1"/>
  <c r="D1651" i="3" s="1"/>
  <c r="D1658" i="3" s="1"/>
  <c r="D1665" i="3" s="1"/>
  <c r="D1672" i="3" s="1"/>
  <c r="D1679" i="3" s="1"/>
  <c r="D1686" i="3" s="1"/>
  <c r="D1693" i="3" s="1"/>
  <c r="D1700" i="3" s="1"/>
  <c r="D1707" i="3" s="1"/>
  <c r="D1714" i="3" s="1"/>
  <c r="D1721" i="3" s="1"/>
  <c r="D1728" i="3" s="1"/>
  <c r="D1735" i="3" s="1"/>
  <c r="D1742" i="3" s="1"/>
  <c r="D1749" i="3" s="1"/>
  <c r="D1756" i="3" s="1"/>
  <c r="D1763" i="3" s="1"/>
  <c r="D1770" i="3" s="1"/>
  <c r="D1777" i="3" s="1"/>
  <c r="D1784" i="3" s="1"/>
  <c r="D1791" i="3" s="1"/>
  <c r="D1798" i="3" s="1"/>
  <c r="D1805" i="3" s="1"/>
  <c r="D1812" i="3" s="1"/>
  <c r="D1819" i="3" s="1"/>
  <c r="D1826" i="3" s="1"/>
  <c r="D1833" i="3" s="1"/>
  <c r="D1840" i="3" s="1"/>
  <c r="D1847" i="3" s="1"/>
  <c r="D1854" i="3" s="1"/>
  <c r="D1861" i="3" s="1"/>
  <c r="D1868" i="3" s="1"/>
  <c r="D1875" i="3" s="1"/>
  <c r="D1882" i="3" s="1"/>
  <c r="D1889" i="3" s="1"/>
  <c r="D1896" i="3" s="1"/>
  <c r="D1903" i="3" s="1"/>
  <c r="D1910" i="3" s="1"/>
  <c r="D1917" i="3" s="1"/>
  <c r="D1924" i="3" s="1"/>
  <c r="D1931" i="3" s="1"/>
  <c r="D1938" i="3" s="1"/>
  <c r="D1945" i="3" s="1"/>
  <c r="D1952" i="3" s="1"/>
  <c r="D1959" i="3" s="1"/>
  <c r="D1966" i="3" s="1"/>
  <c r="D1973" i="3" s="1"/>
  <c r="D1980" i="3" s="1"/>
  <c r="D1987" i="3" s="1"/>
  <c r="D1994" i="3" s="1"/>
  <c r="D2001" i="3" s="1"/>
  <c r="D2008" i="3" s="1"/>
  <c r="D2015" i="3" s="1"/>
  <c r="D2022" i="3" s="1"/>
  <c r="D2029" i="3" s="1"/>
  <c r="D2036" i="3" s="1"/>
  <c r="D2043" i="3" s="1"/>
  <c r="D2050" i="3" s="1"/>
  <c r="D2057" i="3" s="1"/>
  <c r="D2064" i="3" s="1"/>
  <c r="D2071" i="3" s="1"/>
  <c r="D2078" i="3" s="1"/>
  <c r="D2085" i="3" s="1"/>
  <c r="D2092" i="3" s="1"/>
  <c r="D2099" i="3" s="1"/>
  <c r="D2106" i="3" s="1"/>
  <c r="D2113" i="3" s="1"/>
  <c r="D2120" i="3" s="1"/>
  <c r="D2127" i="3" s="1"/>
  <c r="D2134" i="3" s="1"/>
  <c r="D2141" i="3" s="1"/>
  <c r="D2148" i="3" s="1"/>
  <c r="D2155" i="3" s="1"/>
  <c r="D2162" i="3" s="1"/>
  <c r="D2169" i="3" s="1"/>
  <c r="D2176" i="3" s="1"/>
  <c r="D2183" i="3" s="1"/>
  <c r="D2190" i="3" s="1"/>
  <c r="D2197" i="3" s="1"/>
  <c r="D2204" i="3" s="1"/>
  <c r="D2211" i="3" s="1"/>
  <c r="D2218" i="3" s="1"/>
  <c r="D2225" i="3" s="1"/>
  <c r="D2232" i="3" s="1"/>
  <c r="D2239" i="3" s="1"/>
  <c r="D2246" i="3" s="1"/>
  <c r="D2253" i="3" s="1"/>
  <c r="D2260" i="3" s="1"/>
  <c r="D2267" i="3" s="1"/>
  <c r="D2274" i="3" s="1"/>
  <c r="D2281" i="3" s="1"/>
  <c r="D2288" i="3" s="1"/>
  <c r="D2295" i="3" s="1"/>
  <c r="D2302" i="3" s="1"/>
  <c r="D2309" i="3" s="1"/>
  <c r="D2316" i="3" s="1"/>
  <c r="D2323" i="3" s="1"/>
  <c r="D2330" i="3" s="1"/>
  <c r="D2337" i="3" s="1"/>
  <c r="D2344" i="3" s="1"/>
  <c r="D2351" i="3" s="1"/>
  <c r="D2358" i="3" s="1"/>
  <c r="D2365" i="3" s="1"/>
  <c r="D2372" i="3" s="1"/>
  <c r="D2379" i="3" s="1"/>
  <c r="D2386" i="3" s="1"/>
  <c r="D2393" i="3" s="1"/>
  <c r="D2400" i="3" s="1"/>
  <c r="D2407" i="3" s="1"/>
  <c r="D2414" i="3" s="1"/>
  <c r="D2421" i="3" s="1"/>
  <c r="D2428" i="3" s="1"/>
  <c r="D2435" i="3" s="1"/>
  <c r="D2442" i="3" s="1"/>
  <c r="D2449" i="3" s="1"/>
  <c r="D2456" i="3" s="1"/>
  <c r="D2463" i="3" s="1"/>
  <c r="D2470" i="3" s="1"/>
  <c r="D2477" i="3" s="1"/>
  <c r="D2484" i="3" s="1"/>
  <c r="D2491" i="3" s="1"/>
  <c r="D2498" i="3" s="1"/>
  <c r="D2505" i="3" s="1"/>
  <c r="D2512" i="3" s="1"/>
  <c r="D2519" i="3" s="1"/>
  <c r="D2526" i="3" s="1"/>
  <c r="D2533" i="3" s="1"/>
  <c r="D2540" i="3" s="1"/>
  <c r="D2547" i="3" s="1"/>
  <c r="D2554" i="3" s="1"/>
  <c r="D2561" i="3" s="1"/>
  <c r="D2568" i="3" s="1"/>
  <c r="D502" i="3"/>
  <c r="D504" i="3"/>
  <c r="D511" i="3" s="1"/>
  <c r="D518" i="3" s="1"/>
  <c r="D525" i="3" s="1"/>
  <c r="D532" i="3" s="1"/>
  <c r="D539" i="3" s="1"/>
  <c r="D546" i="3" s="1"/>
  <c r="D553" i="3" s="1"/>
  <c r="D560" i="3" s="1"/>
  <c r="D567" i="3" s="1"/>
  <c r="D574" i="3" s="1"/>
  <c r="D581" i="3" s="1"/>
  <c r="D588" i="3" s="1"/>
  <c r="D595" i="3" s="1"/>
  <c r="D602" i="3" s="1"/>
  <c r="D609" i="3" s="1"/>
  <c r="D616" i="3" s="1"/>
  <c r="D623" i="3" s="1"/>
  <c r="D630" i="3" s="1"/>
  <c r="D637" i="3" s="1"/>
  <c r="D644" i="3" s="1"/>
  <c r="D651" i="3" s="1"/>
  <c r="D658" i="3" s="1"/>
  <c r="D665" i="3" s="1"/>
  <c r="D672" i="3" s="1"/>
  <c r="D679" i="3" s="1"/>
  <c r="D686" i="3" s="1"/>
  <c r="D693" i="3" s="1"/>
  <c r="D700" i="3" s="1"/>
  <c r="D707" i="3" s="1"/>
  <c r="D714" i="3" s="1"/>
  <c r="D721" i="3" s="1"/>
  <c r="D728" i="3" s="1"/>
  <c r="D735" i="3" s="1"/>
  <c r="D742" i="3" s="1"/>
  <c r="D749" i="3" s="1"/>
  <c r="D756" i="3" s="1"/>
  <c r="D763" i="3" s="1"/>
  <c r="D770" i="3" s="1"/>
  <c r="D777" i="3" s="1"/>
  <c r="D784" i="3" s="1"/>
  <c r="D791" i="3" s="1"/>
  <c r="D798" i="3" s="1"/>
  <c r="D805" i="3" s="1"/>
  <c r="D812" i="3" s="1"/>
  <c r="D819" i="3" s="1"/>
  <c r="D826" i="3" s="1"/>
  <c r="D833" i="3" s="1"/>
  <c r="D840" i="3" s="1"/>
  <c r="D847" i="3" s="1"/>
  <c r="D854" i="3" s="1"/>
  <c r="D861" i="3" s="1"/>
  <c r="D868" i="3" s="1"/>
  <c r="D875" i="3" s="1"/>
  <c r="D882" i="3" s="1"/>
  <c r="D889" i="3" s="1"/>
  <c r="D896" i="3" s="1"/>
  <c r="D903" i="3" s="1"/>
  <c r="D910" i="3" s="1"/>
  <c r="D917" i="3" s="1"/>
  <c r="D924" i="3" s="1"/>
  <c r="D931" i="3" s="1"/>
  <c r="D938" i="3" s="1"/>
  <c r="D945" i="3" s="1"/>
  <c r="D952" i="3" s="1"/>
  <c r="D959" i="3" s="1"/>
  <c r="D966" i="3" s="1"/>
  <c r="D973" i="3" s="1"/>
  <c r="D980" i="3" s="1"/>
  <c r="D987" i="3" s="1"/>
  <c r="D994" i="3" s="1"/>
  <c r="D1001" i="3" s="1"/>
  <c r="D1008" i="3" s="1"/>
  <c r="D1015" i="3" s="1"/>
  <c r="D1022" i="3" s="1"/>
  <c r="D1029" i="3" s="1"/>
  <c r="D1036" i="3" s="1"/>
  <c r="D1043" i="3" s="1"/>
  <c r="D1050" i="3" s="1"/>
  <c r="D1057" i="3" s="1"/>
  <c r="D1064" i="3" s="1"/>
  <c r="D1071" i="3" s="1"/>
  <c r="D1078" i="3" s="1"/>
  <c r="D1085" i="3" s="1"/>
  <c r="D1092" i="3" s="1"/>
  <c r="D1099" i="3" s="1"/>
  <c r="D1106" i="3" s="1"/>
  <c r="D1113" i="3" s="1"/>
  <c r="D1120" i="3" s="1"/>
  <c r="D1127" i="3" s="1"/>
  <c r="D1134" i="3" s="1"/>
  <c r="D1141" i="3" s="1"/>
  <c r="D1148" i="3" s="1"/>
  <c r="D1155" i="3" s="1"/>
  <c r="D1162" i="3" s="1"/>
  <c r="D1169" i="3" s="1"/>
  <c r="D1176" i="3" s="1"/>
  <c r="D1183" i="3" s="1"/>
  <c r="D1190" i="3" s="1"/>
  <c r="D1197" i="3" s="1"/>
  <c r="D1204" i="3" s="1"/>
  <c r="D1211" i="3" s="1"/>
  <c r="D1218" i="3" s="1"/>
  <c r="D1225" i="3" s="1"/>
  <c r="D1232" i="3" s="1"/>
  <c r="D1239" i="3" s="1"/>
  <c r="D1246" i="3" s="1"/>
  <c r="D1253" i="3" s="1"/>
  <c r="D1260" i="3" s="1"/>
  <c r="D1267" i="3" s="1"/>
  <c r="D1274" i="3" s="1"/>
  <c r="D1281" i="3" s="1"/>
  <c r="D1288" i="3" s="1"/>
  <c r="D1295" i="3" s="1"/>
  <c r="D1302" i="3" s="1"/>
  <c r="D1309" i="3" s="1"/>
  <c r="D1316" i="3" s="1"/>
  <c r="D1323" i="3" s="1"/>
  <c r="D1330" i="3" s="1"/>
  <c r="D1337" i="3" s="1"/>
  <c r="D1344" i="3" s="1"/>
  <c r="D1351" i="3" s="1"/>
  <c r="D1358" i="3" s="1"/>
  <c r="D1365" i="3" s="1"/>
  <c r="D1372" i="3" s="1"/>
  <c r="D1379" i="3" s="1"/>
  <c r="D1386" i="3" s="1"/>
  <c r="D1393" i="3" s="1"/>
  <c r="D1400" i="3" s="1"/>
  <c r="D1407" i="3" s="1"/>
  <c r="D1414" i="3" s="1"/>
  <c r="D1421" i="3" s="1"/>
  <c r="D1428" i="3" s="1"/>
  <c r="D1435" i="3" s="1"/>
  <c r="D1442" i="3" s="1"/>
  <c r="D1449" i="3" s="1"/>
  <c r="D1456" i="3" s="1"/>
  <c r="D1463" i="3" s="1"/>
  <c r="D1470" i="3" s="1"/>
  <c r="D1477" i="3" s="1"/>
  <c r="D1484" i="3" s="1"/>
  <c r="D1491" i="3" s="1"/>
  <c r="D1498" i="3" s="1"/>
  <c r="D1505" i="3" s="1"/>
  <c r="D1512" i="3" s="1"/>
  <c r="D1519" i="3" s="1"/>
  <c r="D1526" i="3" s="1"/>
  <c r="D1533" i="3" s="1"/>
  <c r="D1540" i="3" s="1"/>
  <c r="D1547" i="3" s="1"/>
  <c r="D1554" i="3" s="1"/>
  <c r="D1561" i="3" s="1"/>
  <c r="D1568" i="3" s="1"/>
  <c r="D1575" i="3" s="1"/>
  <c r="D1582" i="3" s="1"/>
  <c r="D1589" i="3" s="1"/>
  <c r="D1596" i="3" s="1"/>
  <c r="D1603" i="3" s="1"/>
  <c r="D1610" i="3" s="1"/>
  <c r="D1617" i="3" s="1"/>
  <c r="D1624" i="3" s="1"/>
  <c r="D1631" i="3" s="1"/>
  <c r="D1638" i="3" s="1"/>
  <c r="D1645" i="3" s="1"/>
  <c r="D1652" i="3" s="1"/>
  <c r="D1659" i="3" s="1"/>
  <c r="D1666" i="3" s="1"/>
  <c r="D1673" i="3" s="1"/>
  <c r="D1680" i="3" s="1"/>
  <c r="D1687" i="3" s="1"/>
  <c r="D1694" i="3" s="1"/>
  <c r="D1701" i="3" s="1"/>
  <c r="D1708" i="3" s="1"/>
  <c r="D1715" i="3" s="1"/>
  <c r="D1722" i="3" s="1"/>
  <c r="D1729" i="3" s="1"/>
  <c r="D1736" i="3" s="1"/>
  <c r="D1743" i="3" s="1"/>
  <c r="D1750" i="3" s="1"/>
  <c r="D1757" i="3" s="1"/>
  <c r="D1764" i="3" s="1"/>
  <c r="D1771" i="3" s="1"/>
  <c r="D1778" i="3" s="1"/>
  <c r="D1785" i="3" s="1"/>
  <c r="D1792" i="3" s="1"/>
  <c r="D1799" i="3" s="1"/>
  <c r="D1806" i="3" s="1"/>
  <c r="D1813" i="3" s="1"/>
  <c r="D1820" i="3" s="1"/>
  <c r="D1827" i="3" s="1"/>
  <c r="D1834" i="3" s="1"/>
  <c r="D1841" i="3" s="1"/>
  <c r="D1848" i="3" s="1"/>
  <c r="D1855" i="3" s="1"/>
  <c r="D1862" i="3" s="1"/>
  <c r="D1869" i="3" s="1"/>
  <c r="D1876" i="3" s="1"/>
  <c r="D1883" i="3" s="1"/>
  <c r="D1890" i="3" s="1"/>
  <c r="D1897" i="3" s="1"/>
  <c r="D1904" i="3" s="1"/>
  <c r="D1911" i="3" s="1"/>
  <c r="D1918" i="3" s="1"/>
  <c r="D1925" i="3" s="1"/>
  <c r="D1932" i="3" s="1"/>
  <c r="D1939" i="3" s="1"/>
  <c r="D1946" i="3" s="1"/>
  <c r="D1953" i="3" s="1"/>
  <c r="D1960" i="3" s="1"/>
  <c r="D1967" i="3" s="1"/>
  <c r="D1974" i="3" s="1"/>
  <c r="D1981" i="3" s="1"/>
  <c r="D1988" i="3" s="1"/>
  <c r="D1995" i="3" s="1"/>
  <c r="D2002" i="3" s="1"/>
  <c r="D2009" i="3" s="1"/>
  <c r="D2016" i="3" s="1"/>
  <c r="D2023" i="3" s="1"/>
  <c r="D2030" i="3" s="1"/>
  <c r="D2037" i="3" s="1"/>
  <c r="D2044" i="3" s="1"/>
  <c r="D2051" i="3" s="1"/>
  <c r="D2058" i="3" s="1"/>
  <c r="D2065" i="3" s="1"/>
  <c r="D2072" i="3" s="1"/>
  <c r="D2079" i="3" s="1"/>
  <c r="D2086" i="3" s="1"/>
  <c r="D2093" i="3" s="1"/>
  <c r="D2100" i="3" s="1"/>
  <c r="D2107" i="3" s="1"/>
  <c r="D2114" i="3" s="1"/>
  <c r="D2121" i="3" s="1"/>
  <c r="D2128" i="3" s="1"/>
  <c r="D2135" i="3" s="1"/>
  <c r="D2142" i="3" s="1"/>
  <c r="D2149" i="3" s="1"/>
  <c r="D2156" i="3" s="1"/>
  <c r="D2163" i="3" s="1"/>
  <c r="D2170" i="3" s="1"/>
  <c r="D2177" i="3" s="1"/>
  <c r="D2184" i="3" s="1"/>
  <c r="D2191" i="3" s="1"/>
  <c r="D2198" i="3" s="1"/>
  <c r="D2205" i="3" s="1"/>
  <c r="D2212" i="3" s="1"/>
  <c r="D2219" i="3" s="1"/>
  <c r="D2226" i="3" s="1"/>
  <c r="D2233" i="3" s="1"/>
  <c r="D2240" i="3" s="1"/>
  <c r="D2247" i="3" s="1"/>
  <c r="D2254" i="3" s="1"/>
  <c r="D2261" i="3" s="1"/>
  <c r="D2268" i="3" s="1"/>
  <c r="D2275" i="3" s="1"/>
  <c r="D2282" i="3" s="1"/>
  <c r="D2289" i="3" s="1"/>
  <c r="D2296" i="3" s="1"/>
  <c r="D2303" i="3" s="1"/>
  <c r="D2310" i="3" s="1"/>
  <c r="D2317" i="3" s="1"/>
  <c r="D2324" i="3" s="1"/>
  <c r="D2331" i="3" s="1"/>
  <c r="D2338" i="3" s="1"/>
  <c r="D2345" i="3" s="1"/>
  <c r="D2352" i="3" s="1"/>
  <c r="D2359" i="3" s="1"/>
  <c r="D2366" i="3" s="1"/>
  <c r="D2373" i="3" s="1"/>
  <c r="D2380" i="3" s="1"/>
  <c r="D2387" i="3" s="1"/>
  <c r="D2394" i="3" s="1"/>
  <c r="D2401" i="3" s="1"/>
  <c r="D2408" i="3" s="1"/>
  <c r="D2415" i="3" s="1"/>
  <c r="D2422" i="3" s="1"/>
  <c r="D2429" i="3" s="1"/>
  <c r="D2436" i="3" s="1"/>
  <c r="D2443" i="3" s="1"/>
  <c r="D2450" i="3" s="1"/>
  <c r="D2457" i="3" s="1"/>
  <c r="D2464" i="3" s="1"/>
  <c r="D2471" i="3" s="1"/>
  <c r="D2478" i="3" s="1"/>
  <c r="D2485" i="3" s="1"/>
  <c r="D2492" i="3" s="1"/>
  <c r="D2499" i="3" s="1"/>
  <c r="D2506" i="3" s="1"/>
  <c r="D2513" i="3" s="1"/>
  <c r="D2520" i="3" s="1"/>
  <c r="D2527" i="3" s="1"/>
  <c r="D2534" i="3" s="1"/>
  <c r="D2541" i="3" s="1"/>
  <c r="D2548" i="3" s="1"/>
  <c r="D2555" i="3" s="1"/>
  <c r="D2562" i="3" s="1"/>
  <c r="D2569" i="3" s="1"/>
  <c r="H3" i="3"/>
  <c r="E3" i="3"/>
  <c r="A3" i="3" s="1"/>
  <c r="F3" i="3"/>
  <c r="C4" i="3"/>
  <c r="G1637" i="4" l="1"/>
  <c r="H1637" i="4"/>
  <c r="C1638" i="4"/>
  <c r="E1637" i="4"/>
  <c r="A1637" i="4" s="1"/>
  <c r="F1637" i="4"/>
  <c r="G1278" i="4"/>
  <c r="H1278" i="4"/>
  <c r="C1279" i="4"/>
  <c r="E1278" i="4"/>
  <c r="A1278" i="4" s="1"/>
  <c r="F1278" i="4"/>
  <c r="E17" i="4"/>
  <c r="A17" i="4" s="1"/>
  <c r="C18" i="4"/>
  <c r="D33" i="3"/>
  <c r="O26" i="3"/>
  <c r="D34" i="3"/>
  <c r="O27" i="3"/>
  <c r="D509" i="3"/>
  <c r="D516" i="3" s="1"/>
  <c r="D523" i="3" s="1"/>
  <c r="D530" i="3" s="1"/>
  <c r="D537" i="3" s="1"/>
  <c r="D544" i="3" s="1"/>
  <c r="D551" i="3" s="1"/>
  <c r="D558" i="3" s="1"/>
  <c r="D565" i="3" s="1"/>
  <c r="D572" i="3" s="1"/>
  <c r="D579" i="3" s="1"/>
  <c r="D586" i="3" s="1"/>
  <c r="D593" i="3" s="1"/>
  <c r="D600" i="3" s="1"/>
  <c r="D607" i="3" s="1"/>
  <c r="D614" i="3" s="1"/>
  <c r="D621" i="3" s="1"/>
  <c r="D628" i="3" s="1"/>
  <c r="D635" i="3" s="1"/>
  <c r="D642" i="3" s="1"/>
  <c r="D649" i="3" s="1"/>
  <c r="D656" i="3" s="1"/>
  <c r="D663" i="3" s="1"/>
  <c r="D670" i="3" s="1"/>
  <c r="D677" i="3" s="1"/>
  <c r="D684" i="3" s="1"/>
  <c r="D691" i="3" s="1"/>
  <c r="D698" i="3" s="1"/>
  <c r="D705" i="3" s="1"/>
  <c r="D712" i="3" s="1"/>
  <c r="D719" i="3" s="1"/>
  <c r="D726" i="3" s="1"/>
  <c r="D733" i="3" s="1"/>
  <c r="D740" i="3" s="1"/>
  <c r="D747" i="3" s="1"/>
  <c r="D754" i="3" s="1"/>
  <c r="D761" i="3" s="1"/>
  <c r="D768" i="3" s="1"/>
  <c r="D775" i="3" s="1"/>
  <c r="D782" i="3" s="1"/>
  <c r="D789" i="3" s="1"/>
  <c r="D796" i="3" s="1"/>
  <c r="D803" i="3" s="1"/>
  <c r="D810" i="3" s="1"/>
  <c r="D817" i="3" s="1"/>
  <c r="D824" i="3" s="1"/>
  <c r="D831" i="3" s="1"/>
  <c r="D838" i="3" s="1"/>
  <c r="D845" i="3" s="1"/>
  <c r="D852" i="3" s="1"/>
  <c r="D859" i="3" s="1"/>
  <c r="D866" i="3" s="1"/>
  <c r="D873" i="3" s="1"/>
  <c r="D880" i="3" s="1"/>
  <c r="D887" i="3" s="1"/>
  <c r="D894" i="3" s="1"/>
  <c r="D901" i="3" s="1"/>
  <c r="D908" i="3" s="1"/>
  <c r="D915" i="3" s="1"/>
  <c r="D922" i="3" s="1"/>
  <c r="D929" i="3" s="1"/>
  <c r="D936" i="3" s="1"/>
  <c r="D943" i="3" s="1"/>
  <c r="D950" i="3" s="1"/>
  <c r="D957" i="3" s="1"/>
  <c r="D964" i="3" s="1"/>
  <c r="D971" i="3" s="1"/>
  <c r="D978" i="3" s="1"/>
  <c r="D985" i="3" s="1"/>
  <c r="D992" i="3" s="1"/>
  <c r="D999" i="3" s="1"/>
  <c r="D1006" i="3" s="1"/>
  <c r="D1013" i="3" s="1"/>
  <c r="D1020" i="3" s="1"/>
  <c r="D1027" i="3" s="1"/>
  <c r="D1034" i="3" s="1"/>
  <c r="D1041" i="3" s="1"/>
  <c r="D1048" i="3" s="1"/>
  <c r="D1055" i="3" s="1"/>
  <c r="D1062" i="3" s="1"/>
  <c r="D1069" i="3" s="1"/>
  <c r="D1076" i="3" s="1"/>
  <c r="D1083" i="3" s="1"/>
  <c r="D1090" i="3" s="1"/>
  <c r="D1097" i="3" s="1"/>
  <c r="D1104" i="3" s="1"/>
  <c r="D1111" i="3" s="1"/>
  <c r="D1118" i="3" s="1"/>
  <c r="D1125" i="3" s="1"/>
  <c r="D1132" i="3" s="1"/>
  <c r="D1139" i="3" s="1"/>
  <c r="D1146" i="3" s="1"/>
  <c r="D1153" i="3" s="1"/>
  <c r="D1160" i="3" s="1"/>
  <c r="D1167" i="3" s="1"/>
  <c r="D1174" i="3" s="1"/>
  <c r="D1181" i="3" s="1"/>
  <c r="D1188" i="3" s="1"/>
  <c r="D1195" i="3" s="1"/>
  <c r="D1202" i="3" s="1"/>
  <c r="D1209" i="3" s="1"/>
  <c r="D1216" i="3" s="1"/>
  <c r="D1223" i="3" s="1"/>
  <c r="D1230" i="3" s="1"/>
  <c r="D1237" i="3" s="1"/>
  <c r="D1244" i="3" s="1"/>
  <c r="D1251" i="3" s="1"/>
  <c r="D1258" i="3" s="1"/>
  <c r="D1265" i="3" s="1"/>
  <c r="D1272" i="3" s="1"/>
  <c r="D1279" i="3" s="1"/>
  <c r="D1286" i="3" s="1"/>
  <c r="D1293" i="3" s="1"/>
  <c r="D1300" i="3" s="1"/>
  <c r="D1307" i="3" s="1"/>
  <c r="D1314" i="3" s="1"/>
  <c r="D1321" i="3" s="1"/>
  <c r="D1328" i="3" s="1"/>
  <c r="D1335" i="3" s="1"/>
  <c r="D1342" i="3" s="1"/>
  <c r="D1349" i="3" s="1"/>
  <c r="D1356" i="3" s="1"/>
  <c r="D1363" i="3" s="1"/>
  <c r="D1370" i="3" s="1"/>
  <c r="D1377" i="3" s="1"/>
  <c r="D1384" i="3" s="1"/>
  <c r="D1391" i="3" s="1"/>
  <c r="D1398" i="3" s="1"/>
  <c r="D1405" i="3" s="1"/>
  <c r="D1412" i="3" s="1"/>
  <c r="D1419" i="3" s="1"/>
  <c r="D1426" i="3" s="1"/>
  <c r="D1433" i="3" s="1"/>
  <c r="D1440" i="3" s="1"/>
  <c r="D1447" i="3" s="1"/>
  <c r="D1454" i="3" s="1"/>
  <c r="D1461" i="3" s="1"/>
  <c r="D1468" i="3" s="1"/>
  <c r="D1475" i="3" s="1"/>
  <c r="D1482" i="3" s="1"/>
  <c r="D1489" i="3" s="1"/>
  <c r="D1496" i="3" s="1"/>
  <c r="D1503" i="3" s="1"/>
  <c r="D1510" i="3" s="1"/>
  <c r="D1517" i="3" s="1"/>
  <c r="D1524" i="3" s="1"/>
  <c r="D1531" i="3" s="1"/>
  <c r="D1538" i="3" s="1"/>
  <c r="D1545" i="3" s="1"/>
  <c r="D1552" i="3" s="1"/>
  <c r="D1559" i="3" s="1"/>
  <c r="D1566" i="3" s="1"/>
  <c r="D1573" i="3" s="1"/>
  <c r="D1580" i="3" s="1"/>
  <c r="D1587" i="3" s="1"/>
  <c r="D1594" i="3" s="1"/>
  <c r="D1601" i="3" s="1"/>
  <c r="D1608" i="3" s="1"/>
  <c r="D1615" i="3" s="1"/>
  <c r="D1622" i="3" s="1"/>
  <c r="D1629" i="3" s="1"/>
  <c r="D1636" i="3" s="1"/>
  <c r="D1643" i="3" s="1"/>
  <c r="D1650" i="3" s="1"/>
  <c r="D1657" i="3" s="1"/>
  <c r="D1664" i="3" s="1"/>
  <c r="D1671" i="3" s="1"/>
  <c r="D1678" i="3" s="1"/>
  <c r="D1685" i="3" s="1"/>
  <c r="D1692" i="3" s="1"/>
  <c r="D1699" i="3" s="1"/>
  <c r="D1706" i="3" s="1"/>
  <c r="D1713" i="3" s="1"/>
  <c r="D1720" i="3" s="1"/>
  <c r="D1727" i="3" s="1"/>
  <c r="D1734" i="3" s="1"/>
  <c r="D1741" i="3" s="1"/>
  <c r="D1748" i="3" s="1"/>
  <c r="D1755" i="3" s="1"/>
  <c r="D1762" i="3" s="1"/>
  <c r="D1769" i="3" s="1"/>
  <c r="D1776" i="3" s="1"/>
  <c r="D1783" i="3" s="1"/>
  <c r="D1790" i="3" s="1"/>
  <c r="D1797" i="3" s="1"/>
  <c r="D1804" i="3" s="1"/>
  <c r="D1811" i="3" s="1"/>
  <c r="D1818" i="3" s="1"/>
  <c r="D1825" i="3" s="1"/>
  <c r="D1832" i="3" s="1"/>
  <c r="D1839" i="3" s="1"/>
  <c r="D1846" i="3" s="1"/>
  <c r="D1853" i="3" s="1"/>
  <c r="D1860" i="3" s="1"/>
  <c r="D1867" i="3" s="1"/>
  <c r="D1874" i="3" s="1"/>
  <c r="D1881" i="3" s="1"/>
  <c r="D1888" i="3" s="1"/>
  <c r="D1895" i="3" s="1"/>
  <c r="D1902" i="3" s="1"/>
  <c r="D1909" i="3" s="1"/>
  <c r="D1916" i="3" s="1"/>
  <c r="D1923" i="3" s="1"/>
  <c r="D1930" i="3" s="1"/>
  <c r="D1937" i="3" s="1"/>
  <c r="D1944" i="3" s="1"/>
  <c r="D1951" i="3" s="1"/>
  <c r="D1958" i="3" s="1"/>
  <c r="D1965" i="3" s="1"/>
  <c r="D1972" i="3" s="1"/>
  <c r="D1979" i="3" s="1"/>
  <c r="D1986" i="3" s="1"/>
  <c r="D1993" i="3" s="1"/>
  <c r="D2000" i="3" s="1"/>
  <c r="D2007" i="3" s="1"/>
  <c r="D2014" i="3" s="1"/>
  <c r="D2021" i="3" s="1"/>
  <c r="D2028" i="3" s="1"/>
  <c r="D2035" i="3" s="1"/>
  <c r="D2042" i="3" s="1"/>
  <c r="D2049" i="3" s="1"/>
  <c r="D2056" i="3" s="1"/>
  <c r="D2063" i="3" s="1"/>
  <c r="D2070" i="3" s="1"/>
  <c r="D2077" i="3" s="1"/>
  <c r="D2084" i="3" s="1"/>
  <c r="D2091" i="3" s="1"/>
  <c r="D2098" i="3" s="1"/>
  <c r="D2105" i="3" s="1"/>
  <c r="D2112" i="3" s="1"/>
  <c r="D2119" i="3" s="1"/>
  <c r="D2126" i="3" s="1"/>
  <c r="D2133" i="3" s="1"/>
  <c r="D2140" i="3" s="1"/>
  <c r="D2147" i="3" s="1"/>
  <c r="D2154" i="3" s="1"/>
  <c r="D2161" i="3" s="1"/>
  <c r="D2168" i="3" s="1"/>
  <c r="D2175" i="3" s="1"/>
  <c r="D2182" i="3" s="1"/>
  <c r="D2189" i="3" s="1"/>
  <c r="D2196" i="3" s="1"/>
  <c r="D2203" i="3" s="1"/>
  <c r="D2210" i="3" s="1"/>
  <c r="D2217" i="3" s="1"/>
  <c r="D2224" i="3" s="1"/>
  <c r="D2231" i="3" s="1"/>
  <c r="D2238" i="3" s="1"/>
  <c r="D2245" i="3" s="1"/>
  <c r="D2252" i="3" s="1"/>
  <c r="D2259" i="3" s="1"/>
  <c r="D2266" i="3" s="1"/>
  <c r="D2273" i="3" s="1"/>
  <c r="D2280" i="3" s="1"/>
  <c r="D2287" i="3" s="1"/>
  <c r="D2294" i="3" s="1"/>
  <c r="D2301" i="3" s="1"/>
  <c r="D2308" i="3" s="1"/>
  <c r="D2315" i="3" s="1"/>
  <c r="D2322" i="3" s="1"/>
  <c r="D2329" i="3" s="1"/>
  <c r="D2336" i="3" s="1"/>
  <c r="D2343" i="3" s="1"/>
  <c r="D2350" i="3" s="1"/>
  <c r="D2357" i="3" s="1"/>
  <c r="D2364" i="3" s="1"/>
  <c r="D2371" i="3" s="1"/>
  <c r="D2378" i="3" s="1"/>
  <c r="D2385" i="3" s="1"/>
  <c r="D2392" i="3" s="1"/>
  <c r="D2399" i="3" s="1"/>
  <c r="D2406" i="3" s="1"/>
  <c r="D2413" i="3" s="1"/>
  <c r="D2420" i="3" s="1"/>
  <c r="D2427" i="3" s="1"/>
  <c r="D2434" i="3" s="1"/>
  <c r="D2441" i="3" s="1"/>
  <c r="D2448" i="3" s="1"/>
  <c r="D2455" i="3" s="1"/>
  <c r="D2462" i="3" s="1"/>
  <c r="D2469" i="3" s="1"/>
  <c r="D2476" i="3" s="1"/>
  <c r="D2483" i="3" s="1"/>
  <c r="D2490" i="3" s="1"/>
  <c r="D2497" i="3" s="1"/>
  <c r="D2504" i="3" s="1"/>
  <c r="D2511" i="3" s="1"/>
  <c r="D2518" i="3" s="1"/>
  <c r="D2525" i="3" s="1"/>
  <c r="D2532" i="3" s="1"/>
  <c r="D2539" i="3" s="1"/>
  <c r="D2546" i="3" s="1"/>
  <c r="D2553" i="3" s="1"/>
  <c r="D2560" i="3" s="1"/>
  <c r="D2567" i="3" s="1"/>
  <c r="H4" i="3"/>
  <c r="E4" i="3"/>
  <c r="A4" i="3" s="1"/>
  <c r="G4" i="3"/>
  <c r="F4" i="3"/>
  <c r="C10" i="3"/>
  <c r="H1638" i="4" l="1"/>
  <c r="C1639" i="4"/>
  <c r="F1638" i="4"/>
  <c r="G1638" i="4"/>
  <c r="E1638" i="4"/>
  <c r="A1638" i="4" s="1"/>
  <c r="H1279" i="4"/>
  <c r="C1280" i="4"/>
  <c r="E1279" i="4"/>
  <c r="A1279" i="4" s="1"/>
  <c r="F1279" i="4"/>
  <c r="G1279" i="4"/>
  <c r="C19" i="4"/>
  <c r="E18" i="4"/>
  <c r="A18" i="4" s="1"/>
  <c r="D41" i="3"/>
  <c r="O34" i="3"/>
  <c r="D40" i="3"/>
  <c r="O33" i="3"/>
  <c r="G10" i="3"/>
  <c r="C11" i="3"/>
  <c r="F11" i="3" s="1"/>
  <c r="F10" i="3"/>
  <c r="H10" i="3"/>
  <c r="E10" i="3"/>
  <c r="A10" i="3" s="1"/>
  <c r="C1640" i="4" l="1"/>
  <c r="G1639" i="4"/>
  <c r="E1639" i="4"/>
  <c r="A1639" i="4" s="1"/>
  <c r="F1639" i="4"/>
  <c r="H1639" i="4"/>
  <c r="C1281" i="4"/>
  <c r="F1280" i="4"/>
  <c r="H1280" i="4"/>
  <c r="E1280" i="4"/>
  <c r="A1280" i="4" s="1"/>
  <c r="G1280" i="4"/>
  <c r="E19" i="4"/>
  <c r="A19" i="4" s="1"/>
  <c r="C20" i="4"/>
  <c r="D47" i="3"/>
  <c r="O40" i="3"/>
  <c r="D48" i="3"/>
  <c r="O41" i="3"/>
  <c r="E11" i="3"/>
  <c r="A11" i="3" s="1"/>
  <c r="H11" i="3"/>
  <c r="C12" i="3"/>
  <c r="G11" i="3"/>
  <c r="C1641" i="4" l="1"/>
  <c r="E1640" i="4"/>
  <c r="A1640" i="4" s="1"/>
  <c r="H1640" i="4"/>
  <c r="F1640" i="4"/>
  <c r="G1640" i="4"/>
  <c r="C1282" i="4"/>
  <c r="E1281" i="4"/>
  <c r="A1281" i="4" s="1"/>
  <c r="G1281" i="4"/>
  <c r="F1281" i="4"/>
  <c r="H1281" i="4"/>
  <c r="E20" i="4"/>
  <c r="A20" i="4" s="1"/>
  <c r="C21" i="4"/>
  <c r="D55" i="3"/>
  <c r="O48" i="3"/>
  <c r="D54" i="3"/>
  <c r="O47" i="3"/>
  <c r="G12" i="3"/>
  <c r="C13" i="3"/>
  <c r="F12" i="3"/>
  <c r="E12" i="3"/>
  <c r="A12" i="3" s="1"/>
  <c r="H12" i="3"/>
  <c r="E1641" i="4" l="1"/>
  <c r="A1641" i="4" s="1"/>
  <c r="F1641" i="4"/>
  <c r="G1641" i="4"/>
  <c r="H1641" i="4"/>
  <c r="C1642" i="4"/>
  <c r="E1282" i="4"/>
  <c r="A1282" i="4" s="1"/>
  <c r="F1282" i="4"/>
  <c r="C1283" i="4"/>
  <c r="H1282" i="4"/>
  <c r="G1282" i="4"/>
  <c r="E21" i="4"/>
  <c r="A21" i="4" s="1"/>
  <c r="C22" i="4"/>
  <c r="D61" i="3"/>
  <c r="O54" i="3"/>
  <c r="D62" i="3"/>
  <c r="O55" i="3"/>
  <c r="E13" i="3"/>
  <c r="A13" i="3" s="1"/>
  <c r="F13" i="3"/>
  <c r="H13" i="3"/>
  <c r="C14" i="3"/>
  <c r="G13" i="3"/>
  <c r="E1642" i="4" l="1"/>
  <c r="A1642" i="4" s="1"/>
  <c r="F1642" i="4"/>
  <c r="G1642" i="4"/>
  <c r="C1643" i="4"/>
  <c r="H1642" i="4"/>
  <c r="E1283" i="4"/>
  <c r="A1283" i="4" s="1"/>
  <c r="F1283" i="4"/>
  <c r="G1283" i="4"/>
  <c r="C1284" i="4"/>
  <c r="H1283" i="4"/>
  <c r="C23" i="4"/>
  <c r="E22" i="4"/>
  <c r="A22" i="4" s="1"/>
  <c r="D69" i="3"/>
  <c r="O62" i="3"/>
  <c r="D68" i="3"/>
  <c r="O61" i="3"/>
  <c r="C15" i="3"/>
  <c r="F14" i="3"/>
  <c r="G14" i="3"/>
  <c r="E14" i="3"/>
  <c r="A14" i="3" s="1"/>
  <c r="H14" i="3"/>
  <c r="E1643" i="4" l="1"/>
  <c r="A1643" i="4" s="1"/>
  <c r="F1643" i="4"/>
  <c r="G1643" i="4"/>
  <c r="H1643" i="4"/>
  <c r="C1644" i="4"/>
  <c r="E1284" i="4"/>
  <c r="A1284" i="4" s="1"/>
  <c r="F1284" i="4"/>
  <c r="G1284" i="4"/>
  <c r="H1284" i="4"/>
  <c r="C1285" i="4"/>
  <c r="E23" i="4"/>
  <c r="A23" i="4" s="1"/>
  <c r="C24" i="4"/>
  <c r="D75" i="3"/>
  <c r="O68" i="3"/>
  <c r="D76" i="3"/>
  <c r="O69" i="3"/>
  <c r="G15" i="3"/>
  <c r="C16" i="3"/>
  <c r="F15" i="3"/>
  <c r="H15" i="3"/>
  <c r="E15" i="3"/>
  <c r="A15" i="3" s="1"/>
  <c r="F1644" i="4" l="1"/>
  <c r="G1644" i="4"/>
  <c r="H1644" i="4"/>
  <c r="E1644" i="4"/>
  <c r="A1644" i="4" s="1"/>
  <c r="C1645" i="4"/>
  <c r="F1285" i="4"/>
  <c r="G1285" i="4"/>
  <c r="H1285" i="4"/>
  <c r="E1285" i="4"/>
  <c r="A1285" i="4" s="1"/>
  <c r="C1286" i="4"/>
  <c r="C25" i="4"/>
  <c r="E24" i="4"/>
  <c r="A24" i="4" s="1"/>
  <c r="D83" i="3"/>
  <c r="O76" i="3"/>
  <c r="D82" i="3"/>
  <c r="O75" i="3"/>
  <c r="H16" i="3"/>
  <c r="C17" i="3"/>
  <c r="G16" i="3"/>
  <c r="F16" i="3"/>
  <c r="E16" i="3"/>
  <c r="A16" i="3" s="1"/>
  <c r="G1645" i="4" l="1"/>
  <c r="H1645" i="4"/>
  <c r="C1646" i="4"/>
  <c r="E1645" i="4"/>
  <c r="A1645" i="4" s="1"/>
  <c r="F1645" i="4"/>
  <c r="G1286" i="4"/>
  <c r="H1286" i="4"/>
  <c r="C1287" i="4"/>
  <c r="E1286" i="4"/>
  <c r="A1286" i="4" s="1"/>
  <c r="F1286" i="4"/>
  <c r="E25" i="4"/>
  <c r="A25" i="4" s="1"/>
  <c r="C26" i="4"/>
  <c r="D89" i="3"/>
  <c r="O82" i="3"/>
  <c r="D90" i="3"/>
  <c r="O83" i="3"/>
  <c r="C18" i="3"/>
  <c r="H17" i="3"/>
  <c r="G17" i="3"/>
  <c r="F17" i="3"/>
  <c r="E17" i="3"/>
  <c r="A17" i="3" s="1"/>
  <c r="H1646" i="4" l="1"/>
  <c r="C1647" i="4"/>
  <c r="F1646" i="4"/>
  <c r="G1646" i="4"/>
  <c r="E1646" i="4"/>
  <c r="A1646" i="4" s="1"/>
  <c r="H1287" i="4"/>
  <c r="C1288" i="4"/>
  <c r="E1287" i="4"/>
  <c r="A1287" i="4" s="1"/>
  <c r="F1287" i="4"/>
  <c r="G1287" i="4"/>
  <c r="C27" i="4"/>
  <c r="E26" i="4"/>
  <c r="A26" i="4" s="1"/>
  <c r="D97" i="3"/>
  <c r="O90" i="3"/>
  <c r="D96" i="3"/>
  <c r="O89" i="3"/>
  <c r="G18" i="3"/>
  <c r="C19" i="3"/>
  <c r="F18" i="3"/>
  <c r="E18" i="3"/>
  <c r="A18" i="3" s="1"/>
  <c r="H18" i="3"/>
  <c r="C1648" i="4" l="1"/>
  <c r="G1647" i="4"/>
  <c r="E1647" i="4"/>
  <c r="A1647" i="4" s="1"/>
  <c r="F1647" i="4"/>
  <c r="H1647" i="4"/>
  <c r="C1289" i="4"/>
  <c r="F1288" i="4"/>
  <c r="G1288" i="4"/>
  <c r="H1288" i="4"/>
  <c r="E1288" i="4"/>
  <c r="A1288" i="4" s="1"/>
  <c r="C28" i="4"/>
  <c r="E27" i="4"/>
  <c r="A27" i="4" s="1"/>
  <c r="D103" i="3"/>
  <c r="O96" i="3"/>
  <c r="D104" i="3"/>
  <c r="O97" i="3"/>
  <c r="F19" i="3"/>
  <c r="G19" i="3"/>
  <c r="E19" i="3"/>
  <c r="A19" i="3" s="1"/>
  <c r="C20" i="3"/>
  <c r="H19" i="3"/>
  <c r="C1649" i="4" l="1"/>
  <c r="E1648" i="4"/>
  <c r="A1648" i="4" s="1"/>
  <c r="H1648" i="4"/>
  <c r="G1648" i="4"/>
  <c r="F1648" i="4"/>
  <c r="C1290" i="4"/>
  <c r="E1289" i="4"/>
  <c r="A1289" i="4" s="1"/>
  <c r="G1289" i="4"/>
  <c r="H1289" i="4"/>
  <c r="F1289" i="4"/>
  <c r="E28" i="4"/>
  <c r="A28" i="4" s="1"/>
  <c r="C29" i="4"/>
  <c r="D111" i="3"/>
  <c r="O104" i="3"/>
  <c r="D110" i="3"/>
  <c r="O103" i="3"/>
  <c r="E20" i="3"/>
  <c r="A20" i="3" s="1"/>
  <c r="F20" i="3"/>
  <c r="C21" i="3"/>
  <c r="H20" i="3"/>
  <c r="G20" i="3"/>
  <c r="E1649" i="4" l="1"/>
  <c r="A1649" i="4" s="1"/>
  <c r="F1649" i="4"/>
  <c r="C1650" i="4"/>
  <c r="G1649" i="4"/>
  <c r="H1649" i="4"/>
  <c r="E1290" i="4"/>
  <c r="A1290" i="4" s="1"/>
  <c r="F1290" i="4"/>
  <c r="H1290" i="4"/>
  <c r="G1290" i="4"/>
  <c r="C1291" i="4"/>
  <c r="E29" i="4"/>
  <c r="A29" i="4" s="1"/>
  <c r="C30" i="4"/>
  <c r="D117" i="3"/>
  <c r="O110" i="3"/>
  <c r="D118" i="3"/>
  <c r="O111" i="3"/>
  <c r="C22" i="3"/>
  <c r="H21" i="3"/>
  <c r="E21" i="3"/>
  <c r="A21" i="3" s="1"/>
  <c r="G21" i="3"/>
  <c r="F21" i="3"/>
  <c r="E1650" i="4" l="1"/>
  <c r="A1650" i="4" s="1"/>
  <c r="F1650" i="4"/>
  <c r="G1650" i="4"/>
  <c r="C1651" i="4"/>
  <c r="H1650" i="4"/>
  <c r="E1291" i="4"/>
  <c r="A1291" i="4" s="1"/>
  <c r="F1291" i="4"/>
  <c r="G1291" i="4"/>
  <c r="C1292" i="4"/>
  <c r="H1291" i="4"/>
  <c r="C31" i="4"/>
  <c r="E30" i="4"/>
  <c r="A30" i="4" s="1"/>
  <c r="D125" i="3"/>
  <c r="O118" i="3"/>
  <c r="D124" i="3"/>
  <c r="O117" i="3"/>
  <c r="G22" i="3"/>
  <c r="H22" i="3"/>
  <c r="F22" i="3"/>
  <c r="C23" i="3"/>
  <c r="E22" i="3"/>
  <c r="A22" i="3" s="1"/>
  <c r="E1651" i="4" l="1"/>
  <c r="A1651" i="4" s="1"/>
  <c r="F1651" i="4"/>
  <c r="G1651" i="4"/>
  <c r="H1651" i="4"/>
  <c r="C1652" i="4"/>
  <c r="E1292" i="4"/>
  <c r="A1292" i="4" s="1"/>
  <c r="G1292" i="4"/>
  <c r="H1292" i="4"/>
  <c r="F1292" i="4"/>
  <c r="C1293" i="4"/>
  <c r="E31" i="4"/>
  <c r="A31" i="4" s="1"/>
  <c r="C32" i="4"/>
  <c r="D131" i="3"/>
  <c r="O124" i="3"/>
  <c r="D132" i="3"/>
  <c r="O125" i="3"/>
  <c r="F23" i="3"/>
  <c r="E23" i="3"/>
  <c r="A23" i="3" s="1"/>
  <c r="G23" i="3"/>
  <c r="C24" i="3"/>
  <c r="H23" i="3"/>
  <c r="F1652" i="4" l="1"/>
  <c r="G1652" i="4"/>
  <c r="H1652" i="4"/>
  <c r="C1653" i="4"/>
  <c r="E1652" i="4"/>
  <c r="A1652" i="4" s="1"/>
  <c r="F1293" i="4"/>
  <c r="H1293" i="4"/>
  <c r="E1293" i="4"/>
  <c r="A1293" i="4" s="1"/>
  <c r="G1293" i="4"/>
  <c r="C1294" i="4"/>
  <c r="E32" i="4"/>
  <c r="A32" i="4" s="1"/>
  <c r="C33" i="4"/>
  <c r="D139" i="3"/>
  <c r="O132" i="3"/>
  <c r="D138" i="3"/>
  <c r="O131" i="3"/>
  <c r="E24" i="3"/>
  <c r="A24" i="3" s="1"/>
  <c r="C25" i="3"/>
  <c r="H24" i="3"/>
  <c r="F24" i="3"/>
  <c r="G24" i="3"/>
  <c r="G1653" i="4" l="1"/>
  <c r="H1653" i="4"/>
  <c r="C1654" i="4"/>
  <c r="E1653" i="4"/>
  <c r="A1653" i="4" s="1"/>
  <c r="F1653" i="4"/>
  <c r="G1294" i="4"/>
  <c r="C1295" i="4"/>
  <c r="E1294" i="4"/>
  <c r="A1294" i="4" s="1"/>
  <c r="H1294" i="4"/>
  <c r="F1294" i="4"/>
  <c r="E33" i="4"/>
  <c r="A33" i="4" s="1"/>
  <c r="C34" i="4"/>
  <c r="D145" i="3"/>
  <c r="O138" i="3"/>
  <c r="F25" i="3"/>
  <c r="D146" i="3"/>
  <c r="O139" i="3"/>
  <c r="C26" i="3"/>
  <c r="F26" i="3" s="1"/>
  <c r="H25" i="3"/>
  <c r="G25" i="3"/>
  <c r="E25" i="3"/>
  <c r="A25" i="3" s="1"/>
  <c r="H1654" i="4" l="1"/>
  <c r="C1655" i="4"/>
  <c r="F1654" i="4"/>
  <c r="E1654" i="4"/>
  <c r="A1654" i="4" s="1"/>
  <c r="G1654" i="4"/>
  <c r="H1295" i="4"/>
  <c r="E1295" i="4"/>
  <c r="A1295" i="4" s="1"/>
  <c r="C1296" i="4"/>
  <c r="F1295" i="4"/>
  <c r="G1295" i="4"/>
  <c r="C35" i="4"/>
  <c r="E34" i="4"/>
  <c r="A34" i="4" s="1"/>
  <c r="D153" i="3"/>
  <c r="O146" i="3"/>
  <c r="D152" i="3"/>
  <c r="O145" i="3"/>
  <c r="G26" i="3"/>
  <c r="C27" i="3"/>
  <c r="H26" i="3"/>
  <c r="E26" i="3"/>
  <c r="A26" i="3" s="1"/>
  <c r="C1656" i="4" l="1"/>
  <c r="G1655" i="4"/>
  <c r="H1655" i="4"/>
  <c r="E1655" i="4"/>
  <c r="A1655" i="4" s="1"/>
  <c r="F1655" i="4"/>
  <c r="E1296" i="4"/>
  <c r="A1296" i="4" s="1"/>
  <c r="F1296" i="4"/>
  <c r="H1296" i="4"/>
  <c r="C1297" i="4"/>
  <c r="G1296" i="4"/>
  <c r="E35" i="4"/>
  <c r="A35" i="4" s="1"/>
  <c r="C36" i="4"/>
  <c r="D159" i="3"/>
  <c r="O152" i="3"/>
  <c r="D160" i="3"/>
  <c r="O153" i="3"/>
  <c r="F27" i="3"/>
  <c r="G27" i="3"/>
  <c r="E27" i="3"/>
  <c r="A27" i="3" s="1"/>
  <c r="C28" i="3"/>
  <c r="H27" i="3"/>
  <c r="C1657" i="4" l="1"/>
  <c r="E1656" i="4"/>
  <c r="A1656" i="4" s="1"/>
  <c r="H1656" i="4"/>
  <c r="F1656" i="4"/>
  <c r="G1656" i="4"/>
  <c r="C1298" i="4"/>
  <c r="H1297" i="4"/>
  <c r="E1297" i="4"/>
  <c r="A1297" i="4" s="1"/>
  <c r="F1297" i="4"/>
  <c r="G1297" i="4"/>
  <c r="C37" i="4"/>
  <c r="E36" i="4"/>
  <c r="A36" i="4" s="1"/>
  <c r="D167" i="3"/>
  <c r="O160" i="3"/>
  <c r="D166" i="3"/>
  <c r="O159" i="3"/>
  <c r="E28" i="3"/>
  <c r="A28" i="3" s="1"/>
  <c r="F28" i="3"/>
  <c r="C29" i="3"/>
  <c r="H28" i="3"/>
  <c r="G28" i="3"/>
  <c r="E1657" i="4" l="1"/>
  <c r="A1657" i="4" s="1"/>
  <c r="F1657" i="4"/>
  <c r="G1657" i="4"/>
  <c r="H1657" i="4"/>
  <c r="C1658" i="4"/>
  <c r="F1298" i="4"/>
  <c r="E1298" i="4"/>
  <c r="A1298" i="4" s="1"/>
  <c r="C1299" i="4"/>
  <c r="G1298" i="4"/>
  <c r="H1298" i="4"/>
  <c r="E37" i="4"/>
  <c r="A37" i="4" s="1"/>
  <c r="C38" i="4"/>
  <c r="D173" i="3"/>
  <c r="O166" i="3"/>
  <c r="D174" i="3"/>
  <c r="O167" i="3"/>
  <c r="H29" i="3"/>
  <c r="C30" i="3"/>
  <c r="G29" i="3"/>
  <c r="E29" i="3"/>
  <c r="A29" i="3" s="1"/>
  <c r="F29" i="3"/>
  <c r="E1658" i="4" l="1"/>
  <c r="A1658" i="4" s="1"/>
  <c r="F1658" i="4"/>
  <c r="G1658" i="4"/>
  <c r="C1659" i="4"/>
  <c r="H1658" i="4"/>
  <c r="F1299" i="4"/>
  <c r="G1299" i="4"/>
  <c r="C1300" i="4"/>
  <c r="E1299" i="4"/>
  <c r="A1299" i="4" s="1"/>
  <c r="H1299" i="4"/>
  <c r="C39" i="4"/>
  <c r="E38" i="4"/>
  <c r="A38" i="4" s="1"/>
  <c r="D181" i="3"/>
  <c r="O174" i="3"/>
  <c r="D180" i="3"/>
  <c r="O173" i="3"/>
  <c r="F30" i="3"/>
  <c r="E30" i="3"/>
  <c r="A30" i="3" s="1"/>
  <c r="C31" i="3"/>
  <c r="G30" i="3"/>
  <c r="H30" i="3"/>
  <c r="E1659" i="4" l="1"/>
  <c r="A1659" i="4" s="1"/>
  <c r="F1659" i="4"/>
  <c r="G1659" i="4"/>
  <c r="H1659" i="4"/>
  <c r="C1660" i="4"/>
  <c r="E1300" i="4"/>
  <c r="A1300" i="4" s="1"/>
  <c r="C1301" i="4"/>
  <c r="H1300" i="4"/>
  <c r="F1300" i="4"/>
  <c r="G1300" i="4"/>
  <c r="C40" i="4"/>
  <c r="E39" i="4"/>
  <c r="A39" i="4" s="1"/>
  <c r="D187" i="3"/>
  <c r="O180" i="3"/>
  <c r="D188" i="3"/>
  <c r="O181" i="3"/>
  <c r="E31" i="3"/>
  <c r="A31" i="3" s="1"/>
  <c r="C32" i="3"/>
  <c r="H31" i="3"/>
  <c r="F31" i="3"/>
  <c r="G31" i="3"/>
  <c r="F1660" i="4" l="1"/>
  <c r="G1660" i="4"/>
  <c r="H1660" i="4"/>
  <c r="E1660" i="4"/>
  <c r="A1660" i="4" s="1"/>
  <c r="C1661" i="4"/>
  <c r="F1301" i="4"/>
  <c r="G1301" i="4"/>
  <c r="C1302" i="4"/>
  <c r="E1301" i="4"/>
  <c r="A1301" i="4" s="1"/>
  <c r="H1301" i="4"/>
  <c r="E40" i="4"/>
  <c r="A40" i="4" s="1"/>
  <c r="C41" i="4"/>
  <c r="D195" i="3"/>
  <c r="O188" i="3"/>
  <c r="D194" i="3"/>
  <c r="O187" i="3"/>
  <c r="C33" i="3"/>
  <c r="H32" i="3"/>
  <c r="G32" i="3"/>
  <c r="F32" i="3"/>
  <c r="E32" i="3"/>
  <c r="A32" i="3" s="1"/>
  <c r="G1661" i="4" l="1"/>
  <c r="H1661" i="4"/>
  <c r="C1662" i="4"/>
  <c r="E1661" i="4"/>
  <c r="A1661" i="4" s="1"/>
  <c r="F1661" i="4"/>
  <c r="G1302" i="4"/>
  <c r="F1302" i="4"/>
  <c r="H1302" i="4"/>
  <c r="C1303" i="4"/>
  <c r="E1302" i="4"/>
  <c r="A1302" i="4" s="1"/>
  <c r="E41" i="4"/>
  <c r="A41" i="4" s="1"/>
  <c r="C42" i="4"/>
  <c r="D201" i="3"/>
  <c r="O194" i="3"/>
  <c r="D202" i="3"/>
  <c r="O195" i="3"/>
  <c r="G33" i="3"/>
  <c r="F33" i="3"/>
  <c r="H33" i="3"/>
  <c r="E33" i="3"/>
  <c r="A33" i="3" s="1"/>
  <c r="C34" i="3"/>
  <c r="H1662" i="4" l="1"/>
  <c r="C1663" i="4"/>
  <c r="F1662" i="4"/>
  <c r="G1662" i="4"/>
  <c r="E1662" i="4"/>
  <c r="A1662" i="4" s="1"/>
  <c r="H1303" i="4"/>
  <c r="G1303" i="4"/>
  <c r="E1303" i="4"/>
  <c r="A1303" i="4" s="1"/>
  <c r="F1303" i="4"/>
  <c r="C1304" i="4"/>
  <c r="C43" i="4"/>
  <c r="E42" i="4"/>
  <c r="A42" i="4" s="1"/>
  <c r="D209" i="3"/>
  <c r="O202" i="3"/>
  <c r="D208" i="3"/>
  <c r="O201" i="3"/>
  <c r="F34" i="3"/>
  <c r="E34" i="3"/>
  <c r="A34" i="3" s="1"/>
  <c r="H34" i="3"/>
  <c r="G34" i="3"/>
  <c r="C35" i="3"/>
  <c r="C1664" i="4" l="1"/>
  <c r="G1663" i="4"/>
  <c r="E1663" i="4"/>
  <c r="A1663" i="4" s="1"/>
  <c r="H1663" i="4"/>
  <c r="F1663" i="4"/>
  <c r="E1304" i="4"/>
  <c r="A1304" i="4" s="1"/>
  <c r="G1304" i="4"/>
  <c r="H1304" i="4"/>
  <c r="C1305" i="4"/>
  <c r="F1304" i="4"/>
  <c r="E43" i="4"/>
  <c r="A43" i="4" s="1"/>
  <c r="C44" i="4"/>
  <c r="D215" i="3"/>
  <c r="O208" i="3"/>
  <c r="D216" i="3"/>
  <c r="O209" i="3"/>
  <c r="F35" i="3"/>
  <c r="E35" i="3"/>
  <c r="A35" i="3" s="1"/>
  <c r="C36" i="3"/>
  <c r="H35" i="3"/>
  <c r="G35" i="3"/>
  <c r="C1665" i="4" l="1"/>
  <c r="E1664" i="4"/>
  <c r="A1664" i="4" s="1"/>
  <c r="H1664" i="4"/>
  <c r="F1664" i="4"/>
  <c r="G1664" i="4"/>
  <c r="C1306" i="4"/>
  <c r="G1305" i="4"/>
  <c r="H1305" i="4"/>
  <c r="F1305" i="4"/>
  <c r="E1305" i="4"/>
  <c r="A1305" i="4" s="1"/>
  <c r="C45" i="4"/>
  <c r="E44" i="4"/>
  <c r="A44" i="4" s="1"/>
  <c r="D223" i="3"/>
  <c r="O216" i="3"/>
  <c r="D222" i="3"/>
  <c r="O215" i="3"/>
  <c r="E36" i="3"/>
  <c r="A36" i="3" s="1"/>
  <c r="C37" i="3"/>
  <c r="H36" i="3"/>
  <c r="G36" i="3"/>
  <c r="F36" i="3"/>
  <c r="E1665" i="4" l="1"/>
  <c r="A1665" i="4" s="1"/>
  <c r="F1665" i="4"/>
  <c r="H1665" i="4"/>
  <c r="G1665" i="4"/>
  <c r="C1666" i="4"/>
  <c r="E1306" i="4"/>
  <c r="A1306" i="4" s="1"/>
  <c r="G1306" i="4"/>
  <c r="H1306" i="4"/>
  <c r="F1306" i="4"/>
  <c r="C1307" i="4"/>
  <c r="E45" i="4"/>
  <c r="A45" i="4" s="1"/>
  <c r="C46" i="4"/>
  <c r="D229" i="3"/>
  <c r="O222" i="3"/>
  <c r="D230" i="3"/>
  <c r="O223" i="3"/>
  <c r="C38" i="3"/>
  <c r="H37" i="3"/>
  <c r="G37" i="3"/>
  <c r="F37" i="3"/>
  <c r="E37" i="3"/>
  <c r="A37" i="3" s="1"/>
  <c r="E1666" i="4" l="1"/>
  <c r="A1666" i="4" s="1"/>
  <c r="F1666" i="4"/>
  <c r="G1666" i="4"/>
  <c r="C1667" i="4"/>
  <c r="H1666" i="4"/>
  <c r="E1307" i="4"/>
  <c r="A1307" i="4" s="1"/>
  <c r="F1307" i="4"/>
  <c r="H1307" i="4"/>
  <c r="G1307" i="4"/>
  <c r="C1308" i="4"/>
  <c r="C47" i="4"/>
  <c r="E46" i="4"/>
  <c r="A46" i="4" s="1"/>
  <c r="D237" i="3"/>
  <c r="O230" i="3"/>
  <c r="D236" i="3"/>
  <c r="O229" i="3"/>
  <c r="G38" i="3"/>
  <c r="F38" i="3"/>
  <c r="E38" i="3"/>
  <c r="A38" i="3" s="1"/>
  <c r="H38" i="3"/>
  <c r="C39" i="3"/>
  <c r="E1667" i="4" l="1"/>
  <c r="A1667" i="4" s="1"/>
  <c r="F1667" i="4"/>
  <c r="G1667" i="4"/>
  <c r="H1667" i="4"/>
  <c r="C1668" i="4"/>
  <c r="E1308" i="4"/>
  <c r="A1308" i="4" s="1"/>
  <c r="H1308" i="4"/>
  <c r="C1309" i="4"/>
  <c r="F1308" i="4"/>
  <c r="G1308" i="4"/>
  <c r="C48" i="4"/>
  <c r="E47" i="4"/>
  <c r="A47" i="4" s="1"/>
  <c r="D243" i="3"/>
  <c r="O236" i="3"/>
  <c r="D244" i="3"/>
  <c r="O237" i="3"/>
  <c r="F39" i="3"/>
  <c r="E39" i="3"/>
  <c r="A39" i="3" s="1"/>
  <c r="C40" i="3"/>
  <c r="H39" i="3"/>
  <c r="G39" i="3"/>
  <c r="F1668" i="4" l="1"/>
  <c r="G1668" i="4"/>
  <c r="H1668" i="4"/>
  <c r="E1668" i="4"/>
  <c r="A1668" i="4" s="1"/>
  <c r="C1669" i="4"/>
  <c r="F1309" i="4"/>
  <c r="E1309" i="4"/>
  <c r="A1309" i="4" s="1"/>
  <c r="G1309" i="4"/>
  <c r="H1309" i="4"/>
  <c r="C1310" i="4"/>
  <c r="E48" i="4"/>
  <c r="A48" i="4" s="1"/>
  <c r="C49" i="4"/>
  <c r="D251" i="3"/>
  <c r="O244" i="3"/>
  <c r="D250" i="3"/>
  <c r="O243" i="3"/>
  <c r="E40" i="3"/>
  <c r="A40" i="3" s="1"/>
  <c r="C41" i="3"/>
  <c r="H40" i="3"/>
  <c r="G40" i="3"/>
  <c r="F40" i="3"/>
  <c r="G1669" i="4" l="1"/>
  <c r="H1669" i="4"/>
  <c r="C1670" i="4"/>
  <c r="E1669" i="4"/>
  <c r="A1669" i="4" s="1"/>
  <c r="F1669" i="4"/>
  <c r="G1310" i="4"/>
  <c r="E1310" i="4"/>
  <c r="A1310" i="4" s="1"/>
  <c r="F1310" i="4"/>
  <c r="C1311" i="4"/>
  <c r="H1310" i="4"/>
  <c r="E49" i="4"/>
  <c r="A49" i="4" s="1"/>
  <c r="C50" i="4"/>
  <c r="D257" i="3"/>
  <c r="O250" i="3"/>
  <c r="D258" i="3"/>
  <c r="O251" i="3"/>
  <c r="C42" i="3"/>
  <c r="H41" i="3"/>
  <c r="G41" i="3"/>
  <c r="F41" i="3"/>
  <c r="E41" i="3"/>
  <c r="A41" i="3" s="1"/>
  <c r="H1670" i="4" l="1"/>
  <c r="C1671" i="4"/>
  <c r="E1670" i="4"/>
  <c r="A1670" i="4" s="1"/>
  <c r="F1670" i="4"/>
  <c r="G1670" i="4"/>
  <c r="H1311" i="4"/>
  <c r="C1312" i="4"/>
  <c r="E1311" i="4"/>
  <c r="A1311" i="4" s="1"/>
  <c r="F1311" i="4"/>
  <c r="G1311" i="4"/>
  <c r="C51" i="4"/>
  <c r="E50" i="4"/>
  <c r="A50" i="4" s="1"/>
  <c r="D265" i="3"/>
  <c r="O258" i="3"/>
  <c r="D264" i="3"/>
  <c r="O257" i="3"/>
  <c r="G42" i="3"/>
  <c r="F42" i="3"/>
  <c r="E42" i="3"/>
  <c r="A42" i="3" s="1"/>
  <c r="C43" i="3"/>
  <c r="H42" i="3"/>
  <c r="C1672" i="4" l="1"/>
  <c r="E1671" i="4"/>
  <c r="A1671" i="4" s="1"/>
  <c r="G1671" i="4"/>
  <c r="H1671" i="4"/>
  <c r="F1671" i="4"/>
  <c r="F1312" i="4"/>
  <c r="E1312" i="4"/>
  <c r="A1312" i="4" s="1"/>
  <c r="G1312" i="4"/>
  <c r="H1312" i="4"/>
  <c r="C1313" i="4"/>
  <c r="E51" i="4"/>
  <c r="A51" i="4" s="1"/>
  <c r="C52" i="4"/>
  <c r="D271" i="3"/>
  <c r="O264" i="3"/>
  <c r="D272" i="3"/>
  <c r="O265" i="3"/>
  <c r="F43" i="3"/>
  <c r="E43" i="3"/>
  <c r="A43" i="3" s="1"/>
  <c r="C44" i="3"/>
  <c r="H43" i="3"/>
  <c r="G43" i="3"/>
  <c r="C1673" i="4" l="1"/>
  <c r="E1672" i="4"/>
  <c r="A1672" i="4" s="1"/>
  <c r="F1672" i="4"/>
  <c r="G1672" i="4"/>
  <c r="H1672" i="4"/>
  <c r="F1313" i="4"/>
  <c r="G1313" i="4"/>
  <c r="C1314" i="4"/>
  <c r="E1313" i="4"/>
  <c r="A1313" i="4" s="1"/>
  <c r="H1313" i="4"/>
  <c r="C53" i="4"/>
  <c r="E52" i="4"/>
  <c r="A52" i="4" s="1"/>
  <c r="D279" i="3"/>
  <c r="O272" i="3"/>
  <c r="D278" i="3"/>
  <c r="O271" i="3"/>
  <c r="E44" i="3"/>
  <c r="A44" i="3" s="1"/>
  <c r="C45" i="3"/>
  <c r="H44" i="3"/>
  <c r="G44" i="3"/>
  <c r="F44" i="3"/>
  <c r="E1673" i="4" l="1"/>
  <c r="A1673" i="4" s="1"/>
  <c r="F1673" i="4"/>
  <c r="C1674" i="4"/>
  <c r="G1673" i="4"/>
  <c r="H1673" i="4"/>
  <c r="G1314" i="4"/>
  <c r="H1314" i="4"/>
  <c r="C1315" i="4"/>
  <c r="E1314" i="4"/>
  <c r="A1314" i="4" s="1"/>
  <c r="F1314" i="4"/>
  <c r="E53" i="4"/>
  <c r="A53" i="4" s="1"/>
  <c r="C54" i="4"/>
  <c r="D285" i="3"/>
  <c r="O278" i="3"/>
  <c r="D286" i="3"/>
  <c r="O279" i="3"/>
  <c r="C46" i="3"/>
  <c r="H45" i="3"/>
  <c r="G45" i="3"/>
  <c r="F45" i="3"/>
  <c r="E45" i="3"/>
  <c r="A45" i="3" s="1"/>
  <c r="E1674" i="4" l="1"/>
  <c r="A1674" i="4" s="1"/>
  <c r="F1674" i="4"/>
  <c r="G1674" i="4"/>
  <c r="C1675" i="4"/>
  <c r="H1674" i="4"/>
  <c r="H1315" i="4"/>
  <c r="E1315" i="4"/>
  <c r="A1315" i="4" s="1"/>
  <c r="C1316" i="4"/>
  <c r="F1315" i="4"/>
  <c r="G1315" i="4"/>
  <c r="C55" i="4"/>
  <c r="E54" i="4"/>
  <c r="A54" i="4" s="1"/>
  <c r="D293" i="3"/>
  <c r="O286" i="3"/>
  <c r="D292" i="3"/>
  <c r="O285" i="3"/>
  <c r="G46" i="3"/>
  <c r="F46" i="3"/>
  <c r="E46" i="3"/>
  <c r="A46" i="3" s="1"/>
  <c r="C47" i="3"/>
  <c r="H46" i="3"/>
  <c r="E1675" i="4" l="1"/>
  <c r="A1675" i="4" s="1"/>
  <c r="F1675" i="4"/>
  <c r="G1675" i="4"/>
  <c r="H1675" i="4"/>
  <c r="C1676" i="4"/>
  <c r="C1317" i="4"/>
  <c r="E1316" i="4"/>
  <c r="A1316" i="4" s="1"/>
  <c r="H1316" i="4"/>
  <c r="F1316" i="4"/>
  <c r="G1316" i="4"/>
  <c r="C56" i="4"/>
  <c r="E55" i="4"/>
  <c r="A55" i="4" s="1"/>
  <c r="D299" i="3"/>
  <c r="O292" i="3"/>
  <c r="D300" i="3"/>
  <c r="O293" i="3"/>
  <c r="F47" i="3"/>
  <c r="E47" i="3"/>
  <c r="A47" i="3" s="1"/>
  <c r="C48" i="3"/>
  <c r="H47" i="3"/>
  <c r="G47" i="3"/>
  <c r="F1676" i="4" l="1"/>
  <c r="G1676" i="4"/>
  <c r="H1676" i="4"/>
  <c r="E1676" i="4"/>
  <c r="A1676" i="4" s="1"/>
  <c r="C1677" i="4"/>
  <c r="C1318" i="4"/>
  <c r="E1317" i="4"/>
  <c r="A1317" i="4" s="1"/>
  <c r="H1317" i="4"/>
  <c r="G1317" i="4"/>
  <c r="F1317" i="4"/>
  <c r="E56" i="4"/>
  <c r="A56" i="4" s="1"/>
  <c r="C57" i="4"/>
  <c r="D307" i="3"/>
  <c r="O300" i="3"/>
  <c r="D306" i="3"/>
  <c r="O299" i="3"/>
  <c r="E48" i="3"/>
  <c r="A48" i="3" s="1"/>
  <c r="C49" i="3"/>
  <c r="H48" i="3"/>
  <c r="G48" i="3"/>
  <c r="F48" i="3"/>
  <c r="G1677" i="4" l="1"/>
  <c r="H1677" i="4"/>
  <c r="C1678" i="4"/>
  <c r="E1677" i="4"/>
  <c r="A1677" i="4" s="1"/>
  <c r="F1677" i="4"/>
  <c r="F1318" i="4"/>
  <c r="G1318" i="4"/>
  <c r="C1319" i="4"/>
  <c r="H1318" i="4"/>
  <c r="E1318" i="4"/>
  <c r="A1318" i="4" s="1"/>
  <c r="E57" i="4"/>
  <c r="A57" i="4" s="1"/>
  <c r="C58" i="4"/>
  <c r="D313" i="3"/>
  <c r="O306" i="3"/>
  <c r="D314" i="3"/>
  <c r="O307" i="3"/>
  <c r="C50" i="3"/>
  <c r="H49" i="3"/>
  <c r="G49" i="3"/>
  <c r="F49" i="3"/>
  <c r="E49" i="3"/>
  <c r="A49" i="3" s="1"/>
  <c r="H1678" i="4" l="1"/>
  <c r="C1679" i="4"/>
  <c r="E1678" i="4"/>
  <c r="A1678" i="4" s="1"/>
  <c r="F1678" i="4"/>
  <c r="G1678" i="4"/>
  <c r="E1319" i="4"/>
  <c r="A1319" i="4" s="1"/>
  <c r="G1319" i="4"/>
  <c r="F1319" i="4"/>
  <c r="C1320" i="4"/>
  <c r="H1319" i="4"/>
  <c r="E58" i="4"/>
  <c r="A58" i="4" s="1"/>
  <c r="C59" i="4"/>
  <c r="D321" i="3"/>
  <c r="O314" i="3"/>
  <c r="D320" i="3"/>
  <c r="O313" i="3"/>
  <c r="G50" i="3"/>
  <c r="F50" i="3"/>
  <c r="E50" i="3"/>
  <c r="A50" i="3" s="1"/>
  <c r="H50" i="3"/>
  <c r="C51" i="3"/>
  <c r="C1680" i="4" l="1"/>
  <c r="F1679" i="4"/>
  <c r="G1679" i="4"/>
  <c r="H1679" i="4"/>
  <c r="E1679" i="4"/>
  <c r="A1679" i="4" s="1"/>
  <c r="E1320" i="4"/>
  <c r="A1320" i="4" s="1"/>
  <c r="F1320" i="4"/>
  <c r="H1320" i="4"/>
  <c r="C1321" i="4"/>
  <c r="G1320" i="4"/>
  <c r="C60" i="4"/>
  <c r="E59" i="4"/>
  <c r="A59" i="4" s="1"/>
  <c r="D327" i="3"/>
  <c r="O320" i="3"/>
  <c r="D328" i="3"/>
  <c r="O321" i="3"/>
  <c r="F51" i="3"/>
  <c r="E51" i="3"/>
  <c r="A51" i="3" s="1"/>
  <c r="C52" i="3"/>
  <c r="H51" i="3"/>
  <c r="G51" i="3"/>
  <c r="C1681" i="4" l="1"/>
  <c r="E1680" i="4"/>
  <c r="A1680" i="4" s="1"/>
  <c r="G1680" i="4"/>
  <c r="H1680" i="4"/>
  <c r="F1680" i="4"/>
  <c r="F1321" i="4"/>
  <c r="G1321" i="4"/>
  <c r="C1322" i="4"/>
  <c r="E1321" i="4"/>
  <c r="A1321" i="4" s="1"/>
  <c r="H1321" i="4"/>
  <c r="C61" i="4"/>
  <c r="E60" i="4"/>
  <c r="A60" i="4" s="1"/>
  <c r="D335" i="3"/>
  <c r="O328" i="3"/>
  <c r="D334" i="3"/>
  <c r="O327" i="3"/>
  <c r="E52" i="3"/>
  <c r="A52" i="3" s="1"/>
  <c r="C53" i="3"/>
  <c r="H52" i="3"/>
  <c r="G52" i="3"/>
  <c r="F52" i="3"/>
  <c r="E1681" i="4" l="1"/>
  <c r="A1681" i="4" s="1"/>
  <c r="F1681" i="4"/>
  <c r="H1681" i="4"/>
  <c r="C1682" i="4"/>
  <c r="G1681" i="4"/>
  <c r="G1322" i="4"/>
  <c r="H1322" i="4"/>
  <c r="C1323" i="4"/>
  <c r="E1322" i="4"/>
  <c r="A1322" i="4" s="1"/>
  <c r="F1322" i="4"/>
  <c r="E61" i="4"/>
  <c r="A61" i="4" s="1"/>
  <c r="C62" i="4"/>
  <c r="D341" i="3"/>
  <c r="O334" i="3"/>
  <c r="D342" i="3"/>
  <c r="O335" i="3"/>
  <c r="C54" i="3"/>
  <c r="H53" i="3"/>
  <c r="G53" i="3"/>
  <c r="F53" i="3"/>
  <c r="E53" i="3"/>
  <c r="A53" i="3" s="1"/>
  <c r="E1682" i="4" l="1"/>
  <c r="A1682" i="4" s="1"/>
  <c r="F1682" i="4"/>
  <c r="G1682" i="4"/>
  <c r="H1682" i="4"/>
  <c r="C1683" i="4"/>
  <c r="H1323" i="4"/>
  <c r="G1323" i="4"/>
  <c r="C1324" i="4"/>
  <c r="E1323" i="4"/>
  <c r="A1323" i="4" s="1"/>
  <c r="F1323" i="4"/>
  <c r="E62" i="4"/>
  <c r="A62" i="4" s="1"/>
  <c r="C63" i="4"/>
  <c r="D349" i="3"/>
  <c r="O342" i="3"/>
  <c r="D348" i="3"/>
  <c r="O341" i="3"/>
  <c r="G54" i="3"/>
  <c r="F54" i="3"/>
  <c r="E54" i="3"/>
  <c r="A54" i="3" s="1"/>
  <c r="H54" i="3"/>
  <c r="C55" i="3"/>
  <c r="E1683" i="4" l="1"/>
  <c r="A1683" i="4" s="1"/>
  <c r="F1683" i="4"/>
  <c r="G1683" i="4"/>
  <c r="H1683" i="4"/>
  <c r="C1684" i="4"/>
  <c r="C1325" i="4"/>
  <c r="F1324" i="4"/>
  <c r="G1324" i="4"/>
  <c r="H1324" i="4"/>
  <c r="E1324" i="4"/>
  <c r="A1324" i="4" s="1"/>
  <c r="C64" i="4"/>
  <c r="E63" i="4"/>
  <c r="A63" i="4" s="1"/>
  <c r="D355" i="3"/>
  <c r="O348" i="3"/>
  <c r="D356" i="3"/>
  <c r="O349" i="3"/>
  <c r="F55" i="3"/>
  <c r="E55" i="3"/>
  <c r="A55" i="3" s="1"/>
  <c r="C56" i="3"/>
  <c r="H55" i="3"/>
  <c r="G55" i="3"/>
  <c r="F1684" i="4" l="1"/>
  <c r="G1684" i="4"/>
  <c r="H1684" i="4"/>
  <c r="C1685" i="4"/>
  <c r="E1684" i="4"/>
  <c r="A1684" i="4" s="1"/>
  <c r="C1326" i="4"/>
  <c r="E1325" i="4"/>
  <c r="A1325" i="4" s="1"/>
  <c r="F1325" i="4"/>
  <c r="G1325" i="4"/>
  <c r="H1325" i="4"/>
  <c r="E64" i="4"/>
  <c r="A64" i="4" s="1"/>
  <c r="C65" i="4"/>
  <c r="D363" i="3"/>
  <c r="O356" i="3"/>
  <c r="D362" i="3"/>
  <c r="O355" i="3"/>
  <c r="E56" i="3"/>
  <c r="A56" i="3" s="1"/>
  <c r="C57" i="3"/>
  <c r="H56" i="3"/>
  <c r="G56" i="3"/>
  <c r="F56" i="3"/>
  <c r="G1685" i="4" l="1"/>
  <c r="H1685" i="4"/>
  <c r="C1686" i="4"/>
  <c r="E1685" i="4"/>
  <c r="A1685" i="4" s="1"/>
  <c r="F1685" i="4"/>
  <c r="F1326" i="4"/>
  <c r="E1326" i="4"/>
  <c r="A1326" i="4" s="1"/>
  <c r="G1326" i="4"/>
  <c r="C1327" i="4"/>
  <c r="H1326" i="4"/>
  <c r="C66" i="4"/>
  <c r="E65" i="4"/>
  <c r="A65" i="4" s="1"/>
  <c r="D369" i="3"/>
  <c r="O362" i="3"/>
  <c r="D370" i="3"/>
  <c r="O363" i="3"/>
  <c r="C58" i="3"/>
  <c r="H57" i="3"/>
  <c r="G57" i="3"/>
  <c r="F57" i="3"/>
  <c r="E57" i="3"/>
  <c r="A57" i="3" s="1"/>
  <c r="H1686" i="4" l="1"/>
  <c r="C1687" i="4"/>
  <c r="F1686" i="4"/>
  <c r="G1686" i="4"/>
  <c r="E1686" i="4"/>
  <c r="A1686" i="4" s="1"/>
  <c r="E1327" i="4"/>
  <c r="A1327" i="4" s="1"/>
  <c r="G1327" i="4"/>
  <c r="F1327" i="4"/>
  <c r="C1328" i="4"/>
  <c r="H1327" i="4"/>
  <c r="E66" i="4"/>
  <c r="A66" i="4" s="1"/>
  <c r="C67" i="4"/>
  <c r="D382" i="3"/>
  <c r="O370" i="3"/>
  <c r="D381" i="3"/>
  <c r="O369" i="3"/>
  <c r="G58" i="3"/>
  <c r="F58" i="3"/>
  <c r="E58" i="3"/>
  <c r="A58" i="3" s="1"/>
  <c r="C59" i="3"/>
  <c r="H58" i="3"/>
  <c r="C1688" i="4" l="1"/>
  <c r="E1687" i="4"/>
  <c r="A1687" i="4" s="1"/>
  <c r="F1687" i="4"/>
  <c r="G1687" i="4"/>
  <c r="H1687" i="4"/>
  <c r="E1328" i="4"/>
  <c r="A1328" i="4" s="1"/>
  <c r="F1328" i="4"/>
  <c r="H1328" i="4"/>
  <c r="G1328" i="4"/>
  <c r="C1329" i="4"/>
  <c r="C68" i="4"/>
  <c r="E67" i="4"/>
  <c r="A67" i="4" s="1"/>
  <c r="D388" i="3"/>
  <c r="O381" i="3"/>
  <c r="D389" i="3"/>
  <c r="O382" i="3"/>
  <c r="F59" i="3"/>
  <c r="E59" i="3"/>
  <c r="A59" i="3" s="1"/>
  <c r="C60" i="3"/>
  <c r="H59" i="3"/>
  <c r="G59" i="3"/>
  <c r="C1689" i="4" l="1"/>
  <c r="E1688" i="4"/>
  <c r="A1688" i="4" s="1"/>
  <c r="F1688" i="4"/>
  <c r="H1688" i="4"/>
  <c r="G1688" i="4"/>
  <c r="F1329" i="4"/>
  <c r="G1329" i="4"/>
  <c r="H1329" i="4"/>
  <c r="E1329" i="4"/>
  <c r="A1329" i="4" s="1"/>
  <c r="C1330" i="4"/>
  <c r="C69" i="4"/>
  <c r="E68" i="4"/>
  <c r="A68" i="4" s="1"/>
  <c r="D396" i="3"/>
  <c r="O389" i="3"/>
  <c r="D395" i="3"/>
  <c r="O388" i="3"/>
  <c r="E60" i="3"/>
  <c r="A60" i="3" s="1"/>
  <c r="C61" i="3"/>
  <c r="H60" i="3"/>
  <c r="G60" i="3"/>
  <c r="F60" i="3"/>
  <c r="E1689" i="4" l="1"/>
  <c r="A1689" i="4" s="1"/>
  <c r="F1689" i="4"/>
  <c r="C1690" i="4"/>
  <c r="G1689" i="4"/>
  <c r="H1689" i="4"/>
  <c r="G1330" i="4"/>
  <c r="H1330" i="4"/>
  <c r="C1331" i="4"/>
  <c r="E1330" i="4"/>
  <c r="A1330" i="4" s="1"/>
  <c r="F1330" i="4"/>
  <c r="E69" i="4"/>
  <c r="A69" i="4" s="1"/>
  <c r="C70" i="4"/>
  <c r="D402" i="3"/>
  <c r="O395" i="3"/>
  <c r="D403" i="3"/>
  <c r="O396" i="3"/>
  <c r="C62" i="3"/>
  <c r="H61" i="3"/>
  <c r="G61" i="3"/>
  <c r="F61" i="3"/>
  <c r="E61" i="3"/>
  <c r="A61" i="3" s="1"/>
  <c r="E1690" i="4" l="1"/>
  <c r="A1690" i="4" s="1"/>
  <c r="F1690" i="4"/>
  <c r="G1690" i="4"/>
  <c r="C1691" i="4"/>
  <c r="H1690" i="4"/>
  <c r="H1331" i="4"/>
  <c r="E1331" i="4"/>
  <c r="A1331" i="4" s="1"/>
  <c r="C1332" i="4"/>
  <c r="F1331" i="4"/>
  <c r="G1331" i="4"/>
  <c r="E70" i="4"/>
  <c r="A70" i="4" s="1"/>
  <c r="C71" i="4"/>
  <c r="D410" i="3"/>
  <c r="O403" i="3"/>
  <c r="D409" i="3"/>
  <c r="O402" i="3"/>
  <c r="G62" i="3"/>
  <c r="F62" i="3"/>
  <c r="E62" i="3"/>
  <c r="A62" i="3" s="1"/>
  <c r="C63" i="3"/>
  <c r="H62" i="3"/>
  <c r="E1691" i="4" l="1"/>
  <c r="A1691" i="4" s="1"/>
  <c r="F1691" i="4"/>
  <c r="G1691" i="4"/>
  <c r="H1691" i="4"/>
  <c r="C1692" i="4"/>
  <c r="C1333" i="4"/>
  <c r="E1332" i="4"/>
  <c r="A1332" i="4" s="1"/>
  <c r="F1332" i="4"/>
  <c r="G1332" i="4"/>
  <c r="H1332" i="4"/>
  <c r="C72" i="4"/>
  <c r="E71" i="4"/>
  <c r="A71" i="4" s="1"/>
  <c r="D416" i="3"/>
  <c r="O409" i="3"/>
  <c r="D417" i="3"/>
  <c r="O410" i="3"/>
  <c r="F63" i="3"/>
  <c r="E63" i="3"/>
  <c r="A63" i="3" s="1"/>
  <c r="C64" i="3"/>
  <c r="H63" i="3"/>
  <c r="G63" i="3"/>
  <c r="F1692" i="4" l="1"/>
  <c r="G1692" i="4"/>
  <c r="H1692" i="4"/>
  <c r="C1693" i="4"/>
  <c r="E1692" i="4"/>
  <c r="A1692" i="4" s="1"/>
  <c r="C1334" i="4"/>
  <c r="E1333" i="4"/>
  <c r="A1333" i="4" s="1"/>
  <c r="F1333" i="4"/>
  <c r="G1333" i="4"/>
  <c r="H1333" i="4"/>
  <c r="E72" i="4"/>
  <c r="A72" i="4" s="1"/>
  <c r="C73" i="4"/>
  <c r="D424" i="3"/>
  <c r="O417" i="3"/>
  <c r="D423" i="3"/>
  <c r="O416" i="3"/>
  <c r="E64" i="3"/>
  <c r="A64" i="3" s="1"/>
  <c r="C65" i="3"/>
  <c r="H64" i="3"/>
  <c r="G64" i="3"/>
  <c r="F64" i="3"/>
  <c r="G1693" i="4" l="1"/>
  <c r="H1693" i="4"/>
  <c r="E1693" i="4"/>
  <c r="A1693" i="4" s="1"/>
  <c r="F1693" i="4"/>
  <c r="C1694" i="4"/>
  <c r="F1334" i="4"/>
  <c r="C1335" i="4"/>
  <c r="E1334" i="4"/>
  <c r="A1334" i="4" s="1"/>
  <c r="G1334" i="4"/>
  <c r="H1334" i="4"/>
  <c r="C74" i="4"/>
  <c r="E73" i="4"/>
  <c r="A73" i="4" s="1"/>
  <c r="D430" i="3"/>
  <c r="O423" i="3"/>
  <c r="D431" i="3"/>
  <c r="O424" i="3"/>
  <c r="C66" i="3"/>
  <c r="H65" i="3"/>
  <c r="G65" i="3"/>
  <c r="F65" i="3"/>
  <c r="E65" i="3"/>
  <c r="A65" i="3" s="1"/>
  <c r="G1694" i="4" l="1"/>
  <c r="H1694" i="4"/>
  <c r="C1695" i="4"/>
  <c r="E1694" i="4"/>
  <c r="A1694" i="4" s="1"/>
  <c r="F1694" i="4"/>
  <c r="E1335" i="4"/>
  <c r="A1335" i="4" s="1"/>
  <c r="G1335" i="4"/>
  <c r="H1335" i="4"/>
  <c r="C1336" i="4"/>
  <c r="F1335" i="4"/>
  <c r="E74" i="4"/>
  <c r="A74" i="4" s="1"/>
  <c r="C75" i="4"/>
  <c r="D438" i="3"/>
  <c r="O431" i="3"/>
  <c r="D437" i="3"/>
  <c r="O430" i="3"/>
  <c r="G66" i="3"/>
  <c r="F66" i="3"/>
  <c r="E66" i="3"/>
  <c r="A66" i="3" s="1"/>
  <c r="H66" i="3"/>
  <c r="C67" i="3"/>
  <c r="H1695" i="4" l="1"/>
  <c r="C1696" i="4"/>
  <c r="E1695" i="4"/>
  <c r="A1695" i="4" s="1"/>
  <c r="F1695" i="4"/>
  <c r="G1695" i="4"/>
  <c r="E1336" i="4"/>
  <c r="A1336" i="4" s="1"/>
  <c r="F1336" i="4"/>
  <c r="H1336" i="4"/>
  <c r="C1337" i="4"/>
  <c r="G1336" i="4"/>
  <c r="C76" i="4"/>
  <c r="E75" i="4"/>
  <c r="A75" i="4" s="1"/>
  <c r="D444" i="3"/>
  <c r="O437" i="3"/>
  <c r="D445" i="3"/>
  <c r="O438" i="3"/>
  <c r="F67" i="3"/>
  <c r="E67" i="3"/>
  <c r="A67" i="3" s="1"/>
  <c r="C68" i="3"/>
  <c r="H67" i="3"/>
  <c r="G67" i="3"/>
  <c r="C1697" i="4" l="1"/>
  <c r="F1696" i="4"/>
  <c r="G1696" i="4"/>
  <c r="H1696" i="4"/>
  <c r="E1696" i="4"/>
  <c r="A1696" i="4" s="1"/>
  <c r="F1337" i="4"/>
  <c r="G1337" i="4"/>
  <c r="C1338" i="4"/>
  <c r="E1337" i="4"/>
  <c r="A1337" i="4" s="1"/>
  <c r="H1337" i="4"/>
  <c r="C77" i="4"/>
  <c r="E76" i="4"/>
  <c r="A76" i="4" s="1"/>
  <c r="D452" i="3"/>
  <c r="O445" i="3"/>
  <c r="D451" i="3"/>
  <c r="O444" i="3"/>
  <c r="E68" i="3"/>
  <c r="A68" i="3" s="1"/>
  <c r="C69" i="3"/>
  <c r="H68" i="3"/>
  <c r="G68" i="3"/>
  <c r="F68" i="3"/>
  <c r="C1698" i="4" l="1"/>
  <c r="E1697" i="4"/>
  <c r="A1697" i="4" s="1"/>
  <c r="G1697" i="4"/>
  <c r="H1697" i="4"/>
  <c r="F1697" i="4"/>
  <c r="G1338" i="4"/>
  <c r="H1338" i="4"/>
  <c r="C1339" i="4"/>
  <c r="E1338" i="4"/>
  <c r="A1338" i="4" s="1"/>
  <c r="F1338" i="4"/>
  <c r="E77" i="4"/>
  <c r="A77" i="4" s="1"/>
  <c r="C78" i="4"/>
  <c r="D458" i="3"/>
  <c r="O451" i="3"/>
  <c r="D459" i="3"/>
  <c r="O452" i="3"/>
  <c r="C70" i="3"/>
  <c r="H69" i="3"/>
  <c r="G69" i="3"/>
  <c r="F69" i="3"/>
  <c r="E69" i="3"/>
  <c r="A69" i="3" s="1"/>
  <c r="E1698" i="4" l="1"/>
  <c r="A1698" i="4" s="1"/>
  <c r="F1698" i="4"/>
  <c r="H1698" i="4"/>
  <c r="C1699" i="4"/>
  <c r="G1698" i="4"/>
  <c r="H1339" i="4"/>
  <c r="E1339" i="4"/>
  <c r="A1339" i="4" s="1"/>
  <c r="C1340" i="4"/>
  <c r="G1339" i="4"/>
  <c r="F1339" i="4"/>
  <c r="E78" i="4"/>
  <c r="A78" i="4" s="1"/>
  <c r="C79" i="4"/>
  <c r="D466" i="3"/>
  <c r="O459" i="3"/>
  <c r="D465" i="3"/>
  <c r="O458" i="3"/>
  <c r="G70" i="3"/>
  <c r="F70" i="3"/>
  <c r="E70" i="3"/>
  <c r="A70" i="3" s="1"/>
  <c r="C71" i="3"/>
  <c r="H70" i="3"/>
  <c r="E1699" i="4" l="1"/>
  <c r="A1699" i="4" s="1"/>
  <c r="F1699" i="4"/>
  <c r="G1699" i="4"/>
  <c r="H1699" i="4"/>
  <c r="C1700" i="4"/>
  <c r="C1341" i="4"/>
  <c r="H1340" i="4"/>
  <c r="E1340" i="4"/>
  <c r="A1340" i="4" s="1"/>
  <c r="F1340" i="4"/>
  <c r="G1340" i="4"/>
  <c r="C80" i="4"/>
  <c r="E79" i="4"/>
  <c r="A79" i="4" s="1"/>
  <c r="D472" i="3"/>
  <c r="O465" i="3"/>
  <c r="D473" i="3"/>
  <c r="O466" i="3"/>
  <c r="F71" i="3"/>
  <c r="E71" i="3"/>
  <c r="A71" i="3" s="1"/>
  <c r="C72" i="3"/>
  <c r="H71" i="3"/>
  <c r="G71" i="3"/>
  <c r="E1700" i="4" l="1"/>
  <c r="A1700" i="4" s="1"/>
  <c r="F1700" i="4"/>
  <c r="G1700" i="4"/>
  <c r="H1700" i="4"/>
  <c r="C1701" i="4"/>
  <c r="C1342" i="4"/>
  <c r="E1341" i="4"/>
  <c r="A1341" i="4" s="1"/>
  <c r="G1341" i="4"/>
  <c r="H1341" i="4"/>
  <c r="F1341" i="4"/>
  <c r="E80" i="4"/>
  <c r="A80" i="4" s="1"/>
  <c r="C81" i="4"/>
  <c r="D480" i="3"/>
  <c r="O473" i="3"/>
  <c r="D479" i="3"/>
  <c r="O472" i="3"/>
  <c r="E72" i="3"/>
  <c r="A72" i="3" s="1"/>
  <c r="C73" i="3"/>
  <c r="H72" i="3"/>
  <c r="G72" i="3"/>
  <c r="F72" i="3"/>
  <c r="F1701" i="4" l="1"/>
  <c r="G1701" i="4"/>
  <c r="H1701" i="4"/>
  <c r="C1702" i="4"/>
  <c r="E1701" i="4"/>
  <c r="A1701" i="4" s="1"/>
  <c r="F1342" i="4"/>
  <c r="E1342" i="4"/>
  <c r="A1342" i="4" s="1"/>
  <c r="G1342" i="4"/>
  <c r="C1343" i="4"/>
  <c r="H1342" i="4"/>
  <c r="C82" i="4"/>
  <c r="E81" i="4"/>
  <c r="A81" i="4" s="1"/>
  <c r="D486" i="3"/>
  <c r="O479" i="3"/>
  <c r="D487" i="3"/>
  <c r="O480" i="3"/>
  <c r="C74" i="3"/>
  <c r="H73" i="3"/>
  <c r="G73" i="3"/>
  <c r="F73" i="3"/>
  <c r="E73" i="3"/>
  <c r="A73" i="3" s="1"/>
  <c r="G1702" i="4" l="1"/>
  <c r="H1702" i="4"/>
  <c r="C1703" i="4"/>
  <c r="F1702" i="4"/>
  <c r="E1702" i="4"/>
  <c r="A1702" i="4" s="1"/>
  <c r="E1343" i="4"/>
  <c r="A1343" i="4" s="1"/>
  <c r="F1343" i="4"/>
  <c r="G1343" i="4"/>
  <c r="H1343" i="4"/>
  <c r="C1344" i="4"/>
  <c r="E82" i="4"/>
  <c r="A82" i="4" s="1"/>
  <c r="C83" i="4"/>
  <c r="D494" i="3"/>
  <c r="O487" i="3"/>
  <c r="D493" i="3"/>
  <c r="O486" i="3"/>
  <c r="G74" i="3"/>
  <c r="F74" i="3"/>
  <c r="E74" i="3"/>
  <c r="A74" i="3" s="1"/>
  <c r="C75" i="3"/>
  <c r="H74" i="3"/>
  <c r="H1703" i="4" l="1"/>
  <c r="C1704" i="4"/>
  <c r="E1703" i="4"/>
  <c r="A1703" i="4" s="1"/>
  <c r="G1703" i="4"/>
  <c r="F1703" i="4"/>
  <c r="F1344" i="4"/>
  <c r="H1344" i="4"/>
  <c r="C1345" i="4"/>
  <c r="E1344" i="4"/>
  <c r="A1344" i="4" s="1"/>
  <c r="G1344" i="4"/>
  <c r="C84" i="4"/>
  <c r="E83" i="4"/>
  <c r="A83" i="4" s="1"/>
  <c r="D500" i="3"/>
  <c r="O493" i="3"/>
  <c r="O494" i="3"/>
  <c r="D501" i="3"/>
  <c r="F75" i="3"/>
  <c r="E75" i="3"/>
  <c r="A75" i="3" s="1"/>
  <c r="C76" i="3"/>
  <c r="H75" i="3"/>
  <c r="G75" i="3"/>
  <c r="C1705" i="4" l="1"/>
  <c r="E1704" i="4"/>
  <c r="A1704" i="4" s="1"/>
  <c r="F1704" i="4"/>
  <c r="H1704" i="4"/>
  <c r="G1704" i="4"/>
  <c r="G1345" i="4"/>
  <c r="E1345" i="4"/>
  <c r="A1345" i="4" s="1"/>
  <c r="F1345" i="4"/>
  <c r="H1345" i="4"/>
  <c r="C1346" i="4"/>
  <c r="C85" i="4"/>
  <c r="E84" i="4"/>
  <c r="A84" i="4" s="1"/>
  <c r="O501" i="3"/>
  <c r="D508" i="3"/>
  <c r="O500" i="3"/>
  <c r="D507" i="3"/>
  <c r="E76" i="3"/>
  <c r="A76" i="3" s="1"/>
  <c r="C77" i="3"/>
  <c r="H76" i="3"/>
  <c r="G76" i="3"/>
  <c r="F76" i="3"/>
  <c r="C1706" i="4" l="1"/>
  <c r="E1705" i="4"/>
  <c r="A1705" i="4" s="1"/>
  <c r="F1705" i="4"/>
  <c r="G1705" i="4"/>
  <c r="H1705" i="4"/>
  <c r="H1346" i="4"/>
  <c r="E1346" i="4"/>
  <c r="A1346" i="4" s="1"/>
  <c r="F1346" i="4"/>
  <c r="G1346" i="4"/>
  <c r="C1347" i="4"/>
  <c r="E85" i="4"/>
  <c r="A85" i="4" s="1"/>
  <c r="C86" i="4"/>
  <c r="D514" i="3"/>
  <c r="O507" i="3"/>
  <c r="D515" i="3"/>
  <c r="O508" i="3"/>
  <c r="C78" i="3"/>
  <c r="H77" i="3"/>
  <c r="G77" i="3"/>
  <c r="F77" i="3"/>
  <c r="E77" i="3"/>
  <c r="A77" i="3" s="1"/>
  <c r="E1706" i="4" l="1"/>
  <c r="A1706" i="4" s="1"/>
  <c r="F1706" i="4"/>
  <c r="C1707" i="4"/>
  <c r="G1706" i="4"/>
  <c r="H1706" i="4"/>
  <c r="H1347" i="4"/>
  <c r="C1348" i="4"/>
  <c r="F1347" i="4"/>
  <c r="G1347" i="4"/>
  <c r="E1347" i="4"/>
  <c r="A1347" i="4" s="1"/>
  <c r="E86" i="4"/>
  <c r="A86" i="4" s="1"/>
  <c r="C87" i="4"/>
  <c r="D522" i="3"/>
  <c r="O515" i="3"/>
  <c r="D521" i="3"/>
  <c r="O514" i="3"/>
  <c r="G78" i="3"/>
  <c r="F78" i="3"/>
  <c r="E78" i="3"/>
  <c r="A78" i="3" s="1"/>
  <c r="C79" i="3"/>
  <c r="H78" i="3"/>
  <c r="E1707" i="4" l="1"/>
  <c r="A1707" i="4" s="1"/>
  <c r="F1707" i="4"/>
  <c r="G1707" i="4"/>
  <c r="C1708" i="4"/>
  <c r="H1707" i="4"/>
  <c r="C1349" i="4"/>
  <c r="E1348" i="4"/>
  <c r="A1348" i="4" s="1"/>
  <c r="F1348" i="4"/>
  <c r="G1348" i="4"/>
  <c r="H1348" i="4"/>
  <c r="C88" i="4"/>
  <c r="E87" i="4"/>
  <c r="A87" i="4" s="1"/>
  <c r="D528" i="3"/>
  <c r="O521" i="3"/>
  <c r="D529" i="3"/>
  <c r="O522" i="3"/>
  <c r="F79" i="3"/>
  <c r="E79" i="3"/>
  <c r="A79" i="3" s="1"/>
  <c r="C80" i="3"/>
  <c r="H79" i="3"/>
  <c r="G79" i="3"/>
  <c r="E1708" i="4" l="1"/>
  <c r="A1708" i="4" s="1"/>
  <c r="F1708" i="4"/>
  <c r="G1708" i="4"/>
  <c r="H1708" i="4"/>
  <c r="C1709" i="4"/>
  <c r="F1349" i="4"/>
  <c r="G1349" i="4"/>
  <c r="H1349" i="4"/>
  <c r="C1350" i="4"/>
  <c r="E1349" i="4"/>
  <c r="A1349" i="4" s="1"/>
  <c r="E88" i="4"/>
  <c r="A88" i="4" s="1"/>
  <c r="C89" i="4"/>
  <c r="D536" i="3"/>
  <c r="O529" i="3"/>
  <c r="D535" i="3"/>
  <c r="O528" i="3"/>
  <c r="E80" i="3"/>
  <c r="A80" i="3" s="1"/>
  <c r="C81" i="3"/>
  <c r="H80" i="3"/>
  <c r="G80" i="3"/>
  <c r="F80" i="3"/>
  <c r="F1709" i="4" l="1"/>
  <c r="G1709" i="4"/>
  <c r="H1709" i="4"/>
  <c r="E1709" i="4"/>
  <c r="A1709" i="4" s="1"/>
  <c r="C1710" i="4"/>
  <c r="C1351" i="4"/>
  <c r="E1350" i="4"/>
  <c r="A1350" i="4" s="1"/>
  <c r="H1350" i="4"/>
  <c r="G1350" i="4"/>
  <c r="F1350" i="4"/>
  <c r="C90" i="4"/>
  <c r="E89" i="4"/>
  <c r="A89" i="4" s="1"/>
  <c r="D542" i="3"/>
  <c r="O535" i="3"/>
  <c r="D543" i="3"/>
  <c r="O536" i="3"/>
  <c r="C82" i="3"/>
  <c r="H81" i="3"/>
  <c r="G81" i="3"/>
  <c r="F81" i="3"/>
  <c r="E81" i="3"/>
  <c r="A81" i="3" s="1"/>
  <c r="G1710" i="4" l="1"/>
  <c r="H1710" i="4"/>
  <c r="C1711" i="4"/>
  <c r="E1710" i="4"/>
  <c r="A1710" i="4" s="1"/>
  <c r="F1710" i="4"/>
  <c r="E1351" i="4"/>
  <c r="A1351" i="4" s="1"/>
  <c r="F1351" i="4"/>
  <c r="G1351" i="4"/>
  <c r="H1351" i="4"/>
  <c r="C1352" i="4"/>
  <c r="E90" i="4"/>
  <c r="A90" i="4" s="1"/>
  <c r="C91" i="4"/>
  <c r="D550" i="3"/>
  <c r="O543" i="3"/>
  <c r="D549" i="3"/>
  <c r="O542" i="3"/>
  <c r="G82" i="3"/>
  <c r="F82" i="3"/>
  <c r="E82" i="3"/>
  <c r="A82" i="3" s="1"/>
  <c r="H82" i="3"/>
  <c r="C83" i="3"/>
  <c r="H1711" i="4" l="1"/>
  <c r="C1712" i="4"/>
  <c r="E1711" i="4"/>
  <c r="A1711" i="4" s="1"/>
  <c r="F1711" i="4"/>
  <c r="G1711" i="4"/>
  <c r="F1352" i="4"/>
  <c r="G1352" i="4"/>
  <c r="H1352" i="4"/>
  <c r="C1353" i="4"/>
  <c r="E1352" i="4"/>
  <c r="A1352" i="4" s="1"/>
  <c r="C92" i="4"/>
  <c r="E91" i="4"/>
  <c r="A91" i="4" s="1"/>
  <c r="D556" i="3"/>
  <c r="O549" i="3"/>
  <c r="D557" i="3"/>
  <c r="O550" i="3"/>
  <c r="F83" i="3"/>
  <c r="E83" i="3"/>
  <c r="A83" i="3" s="1"/>
  <c r="C84" i="3"/>
  <c r="H83" i="3"/>
  <c r="G83" i="3"/>
  <c r="C1713" i="4" l="1"/>
  <c r="F1712" i="4"/>
  <c r="G1712" i="4"/>
  <c r="H1712" i="4"/>
  <c r="E1712" i="4"/>
  <c r="A1712" i="4" s="1"/>
  <c r="G1353" i="4"/>
  <c r="E1353" i="4"/>
  <c r="A1353" i="4" s="1"/>
  <c r="C1354" i="4"/>
  <c r="F1353" i="4"/>
  <c r="H1353" i="4"/>
  <c r="C93" i="4"/>
  <c r="E92" i="4"/>
  <c r="A92" i="4" s="1"/>
  <c r="D564" i="3"/>
  <c r="O557" i="3"/>
  <c r="D563" i="3"/>
  <c r="O556" i="3"/>
  <c r="E84" i="3"/>
  <c r="A84" i="3" s="1"/>
  <c r="C85" i="3"/>
  <c r="H84" i="3"/>
  <c r="G84" i="3"/>
  <c r="F84" i="3"/>
  <c r="C1714" i="4" l="1"/>
  <c r="E1713" i="4"/>
  <c r="A1713" i="4" s="1"/>
  <c r="G1713" i="4"/>
  <c r="H1713" i="4"/>
  <c r="F1713" i="4"/>
  <c r="H1354" i="4"/>
  <c r="E1354" i="4"/>
  <c r="A1354" i="4" s="1"/>
  <c r="F1354" i="4"/>
  <c r="G1354" i="4"/>
  <c r="C1355" i="4"/>
  <c r="E93" i="4"/>
  <c r="A93" i="4" s="1"/>
  <c r="C94" i="4"/>
  <c r="D570" i="3"/>
  <c r="O563" i="3"/>
  <c r="D571" i="3"/>
  <c r="O564" i="3"/>
  <c r="C86" i="3"/>
  <c r="H85" i="3"/>
  <c r="G85" i="3"/>
  <c r="F85" i="3"/>
  <c r="E85" i="3"/>
  <c r="A85" i="3" s="1"/>
  <c r="E1714" i="4" l="1"/>
  <c r="A1714" i="4" s="1"/>
  <c r="F1714" i="4"/>
  <c r="H1714" i="4"/>
  <c r="C1715" i="4"/>
  <c r="G1714" i="4"/>
  <c r="G1355" i="4"/>
  <c r="H1355" i="4"/>
  <c r="C1356" i="4"/>
  <c r="F1355" i="4"/>
  <c r="E1355" i="4"/>
  <c r="A1355" i="4" s="1"/>
  <c r="E94" i="4"/>
  <c r="A94" i="4" s="1"/>
  <c r="C95" i="4"/>
  <c r="D578" i="3"/>
  <c r="O571" i="3"/>
  <c r="D577" i="3"/>
  <c r="O570" i="3"/>
  <c r="G86" i="3"/>
  <c r="F86" i="3"/>
  <c r="E86" i="3"/>
  <c r="A86" i="3" s="1"/>
  <c r="C87" i="3"/>
  <c r="H86" i="3"/>
  <c r="E1715" i="4" l="1"/>
  <c r="A1715" i="4" s="1"/>
  <c r="F1715" i="4"/>
  <c r="G1715" i="4"/>
  <c r="H1715" i="4"/>
  <c r="C1716" i="4"/>
  <c r="C1357" i="4"/>
  <c r="E1356" i="4"/>
  <c r="A1356" i="4" s="1"/>
  <c r="F1356" i="4"/>
  <c r="G1356" i="4"/>
  <c r="H1356" i="4"/>
  <c r="C96" i="4"/>
  <c r="E95" i="4"/>
  <c r="A95" i="4" s="1"/>
  <c r="D584" i="3"/>
  <c r="O577" i="3"/>
  <c r="D585" i="3"/>
  <c r="O578" i="3"/>
  <c r="F87" i="3"/>
  <c r="E87" i="3"/>
  <c r="A87" i="3" s="1"/>
  <c r="C88" i="3"/>
  <c r="H87" i="3"/>
  <c r="G87" i="3"/>
  <c r="E1716" i="4" l="1"/>
  <c r="A1716" i="4" s="1"/>
  <c r="F1716" i="4"/>
  <c r="G1716" i="4"/>
  <c r="H1716" i="4"/>
  <c r="C1717" i="4"/>
  <c r="E1357" i="4"/>
  <c r="A1357" i="4" s="1"/>
  <c r="F1357" i="4"/>
  <c r="G1357" i="4"/>
  <c r="H1357" i="4"/>
  <c r="C1358" i="4"/>
  <c r="C97" i="4"/>
  <c r="E96" i="4"/>
  <c r="A96" i="4" s="1"/>
  <c r="D592" i="3"/>
  <c r="O585" i="3"/>
  <c r="D591" i="3"/>
  <c r="O584" i="3"/>
  <c r="E88" i="3"/>
  <c r="A88" i="3" s="1"/>
  <c r="C89" i="3"/>
  <c r="H88" i="3"/>
  <c r="G88" i="3"/>
  <c r="F88" i="3"/>
  <c r="F1717" i="4" l="1"/>
  <c r="G1717" i="4"/>
  <c r="H1717" i="4"/>
  <c r="C1718" i="4"/>
  <c r="E1717" i="4"/>
  <c r="A1717" i="4" s="1"/>
  <c r="H1358" i="4"/>
  <c r="C1359" i="4"/>
  <c r="G1358" i="4"/>
  <c r="E1358" i="4"/>
  <c r="A1358" i="4" s="1"/>
  <c r="F1358" i="4"/>
  <c r="E97" i="4"/>
  <c r="A97" i="4" s="1"/>
  <c r="C98" i="4"/>
  <c r="D598" i="3"/>
  <c r="O591" i="3"/>
  <c r="D599" i="3"/>
  <c r="O592" i="3"/>
  <c r="C90" i="3"/>
  <c r="H89" i="3"/>
  <c r="G89" i="3"/>
  <c r="F89" i="3"/>
  <c r="E89" i="3"/>
  <c r="A89" i="3" s="1"/>
  <c r="G1718" i="4" l="1"/>
  <c r="H1718" i="4"/>
  <c r="C1719" i="4"/>
  <c r="F1718" i="4"/>
  <c r="E1718" i="4"/>
  <c r="A1718" i="4" s="1"/>
  <c r="E1359" i="4"/>
  <c r="A1359" i="4" s="1"/>
  <c r="F1359" i="4"/>
  <c r="G1359" i="4"/>
  <c r="C1360" i="4"/>
  <c r="H1359" i="4"/>
  <c r="E98" i="4"/>
  <c r="A98" i="4" s="1"/>
  <c r="C99" i="4"/>
  <c r="D606" i="3"/>
  <c r="O599" i="3"/>
  <c r="D605" i="3"/>
  <c r="O598" i="3"/>
  <c r="G90" i="3"/>
  <c r="F90" i="3"/>
  <c r="E90" i="3"/>
  <c r="A90" i="3" s="1"/>
  <c r="C91" i="3"/>
  <c r="H90" i="3"/>
  <c r="H1719" i="4" l="1"/>
  <c r="C1720" i="4"/>
  <c r="E1719" i="4"/>
  <c r="A1719" i="4" s="1"/>
  <c r="G1719" i="4"/>
  <c r="F1719" i="4"/>
  <c r="E1360" i="4"/>
  <c r="A1360" i="4" s="1"/>
  <c r="F1360" i="4"/>
  <c r="G1360" i="4"/>
  <c r="H1360" i="4"/>
  <c r="C1361" i="4"/>
  <c r="C100" i="4"/>
  <c r="E99" i="4"/>
  <c r="A99" i="4" s="1"/>
  <c r="D612" i="3"/>
  <c r="O605" i="3"/>
  <c r="D613" i="3"/>
  <c r="O606" i="3"/>
  <c r="F91" i="3"/>
  <c r="E91" i="3"/>
  <c r="A91" i="3" s="1"/>
  <c r="C92" i="3"/>
  <c r="H91" i="3"/>
  <c r="G91" i="3"/>
  <c r="C1721" i="4" l="1"/>
  <c r="E1720" i="4"/>
  <c r="A1720" i="4" s="1"/>
  <c r="F1720" i="4"/>
  <c r="H1720" i="4"/>
  <c r="G1720" i="4"/>
  <c r="E1361" i="4"/>
  <c r="A1361" i="4" s="1"/>
  <c r="F1361" i="4"/>
  <c r="G1361" i="4"/>
  <c r="H1361" i="4"/>
  <c r="C1362" i="4"/>
  <c r="C101" i="4"/>
  <c r="E100" i="4"/>
  <c r="A100" i="4" s="1"/>
  <c r="D620" i="3"/>
  <c r="O613" i="3"/>
  <c r="D619" i="3"/>
  <c r="O612" i="3"/>
  <c r="E92" i="3"/>
  <c r="A92" i="3" s="1"/>
  <c r="C93" i="3"/>
  <c r="H92" i="3"/>
  <c r="G92" i="3"/>
  <c r="F92" i="3"/>
  <c r="C1722" i="4" l="1"/>
  <c r="E1721" i="4"/>
  <c r="A1721" i="4" s="1"/>
  <c r="F1721" i="4"/>
  <c r="G1721" i="4"/>
  <c r="H1721" i="4"/>
  <c r="F1362" i="4"/>
  <c r="G1362" i="4"/>
  <c r="H1362" i="4"/>
  <c r="C1363" i="4"/>
  <c r="E1362" i="4"/>
  <c r="A1362" i="4" s="1"/>
  <c r="C102" i="4"/>
  <c r="E101" i="4"/>
  <c r="A101" i="4" s="1"/>
  <c r="D626" i="3"/>
  <c r="O619" i="3"/>
  <c r="D627" i="3"/>
  <c r="O620" i="3"/>
  <c r="C94" i="3"/>
  <c r="H93" i="3"/>
  <c r="G93" i="3"/>
  <c r="F93" i="3"/>
  <c r="E93" i="3"/>
  <c r="A93" i="3" s="1"/>
  <c r="E1722" i="4" l="1"/>
  <c r="A1722" i="4" s="1"/>
  <c r="F1722" i="4"/>
  <c r="C1723" i="4"/>
  <c r="G1722" i="4"/>
  <c r="H1722" i="4"/>
  <c r="G1363" i="4"/>
  <c r="H1363" i="4"/>
  <c r="C1364" i="4"/>
  <c r="E1363" i="4"/>
  <c r="A1363" i="4" s="1"/>
  <c r="F1363" i="4"/>
  <c r="E102" i="4"/>
  <c r="A102" i="4" s="1"/>
  <c r="C103" i="4"/>
  <c r="D634" i="3"/>
  <c r="O627" i="3"/>
  <c r="D633" i="3"/>
  <c r="O626" i="3"/>
  <c r="G94" i="3"/>
  <c r="F94" i="3"/>
  <c r="E94" i="3"/>
  <c r="A94" i="3" s="1"/>
  <c r="C95" i="3"/>
  <c r="H94" i="3"/>
  <c r="E1723" i="4" l="1"/>
  <c r="A1723" i="4" s="1"/>
  <c r="F1723" i="4"/>
  <c r="G1723" i="4"/>
  <c r="C1724" i="4"/>
  <c r="H1723" i="4"/>
  <c r="H1364" i="4"/>
  <c r="C1365" i="4"/>
  <c r="G1364" i="4"/>
  <c r="F1364" i="4"/>
  <c r="E1364" i="4"/>
  <c r="A1364" i="4" s="1"/>
  <c r="C104" i="4"/>
  <c r="E103" i="4"/>
  <c r="A103" i="4" s="1"/>
  <c r="D640" i="3"/>
  <c r="O633" i="3"/>
  <c r="D641" i="3"/>
  <c r="O634" i="3"/>
  <c r="F95" i="3"/>
  <c r="E95" i="3"/>
  <c r="A95" i="3" s="1"/>
  <c r="C96" i="3"/>
  <c r="H95" i="3"/>
  <c r="G95" i="3"/>
  <c r="E1724" i="4" l="1"/>
  <c r="A1724" i="4" s="1"/>
  <c r="F1724" i="4"/>
  <c r="G1724" i="4"/>
  <c r="H1724" i="4"/>
  <c r="C1725" i="4"/>
  <c r="C1366" i="4"/>
  <c r="E1365" i="4"/>
  <c r="A1365" i="4" s="1"/>
  <c r="F1365" i="4"/>
  <c r="G1365" i="4"/>
  <c r="H1365" i="4"/>
  <c r="E104" i="4"/>
  <c r="A104" i="4" s="1"/>
  <c r="C105" i="4"/>
  <c r="D648" i="3"/>
  <c r="O641" i="3"/>
  <c r="D647" i="3"/>
  <c r="O640" i="3"/>
  <c r="E96" i="3"/>
  <c r="A96" i="3" s="1"/>
  <c r="C97" i="3"/>
  <c r="H96" i="3"/>
  <c r="G96" i="3"/>
  <c r="F96" i="3"/>
  <c r="F1725" i="4" l="1"/>
  <c r="G1725" i="4"/>
  <c r="H1725" i="4"/>
  <c r="E1725" i="4"/>
  <c r="A1725" i="4" s="1"/>
  <c r="C1726" i="4"/>
  <c r="C1367" i="4"/>
  <c r="E1366" i="4"/>
  <c r="A1366" i="4" s="1"/>
  <c r="F1366" i="4"/>
  <c r="G1366" i="4"/>
  <c r="H1366" i="4"/>
  <c r="E105" i="4"/>
  <c r="A105" i="4" s="1"/>
  <c r="C106" i="4"/>
  <c r="D654" i="3"/>
  <c r="O647" i="3"/>
  <c r="D655" i="3"/>
  <c r="O648" i="3"/>
  <c r="C98" i="3"/>
  <c r="H97" i="3"/>
  <c r="G97" i="3"/>
  <c r="F97" i="3"/>
  <c r="E97" i="3"/>
  <c r="A97" i="3" s="1"/>
  <c r="G1726" i="4" l="1"/>
  <c r="H1726" i="4"/>
  <c r="C1727" i="4"/>
  <c r="E1726" i="4"/>
  <c r="A1726" i="4" s="1"/>
  <c r="F1726" i="4"/>
  <c r="E1367" i="4"/>
  <c r="A1367" i="4" s="1"/>
  <c r="F1367" i="4"/>
  <c r="G1367" i="4"/>
  <c r="H1367" i="4"/>
  <c r="C1368" i="4"/>
  <c r="E106" i="4"/>
  <c r="A106" i="4" s="1"/>
  <c r="C107" i="4"/>
  <c r="D662" i="3"/>
  <c r="O655" i="3"/>
  <c r="D661" i="3"/>
  <c r="O654" i="3"/>
  <c r="G98" i="3"/>
  <c r="F98" i="3"/>
  <c r="E98" i="3"/>
  <c r="A98" i="3" s="1"/>
  <c r="H98" i="3"/>
  <c r="C99" i="3"/>
  <c r="H1727" i="4" l="1"/>
  <c r="C1728" i="4"/>
  <c r="E1727" i="4"/>
  <c r="A1727" i="4" s="1"/>
  <c r="F1727" i="4"/>
  <c r="G1727" i="4"/>
  <c r="E1368" i="4"/>
  <c r="A1368" i="4" s="1"/>
  <c r="F1368" i="4"/>
  <c r="G1368" i="4"/>
  <c r="H1368" i="4"/>
  <c r="C1369" i="4"/>
  <c r="E107" i="4"/>
  <c r="A107" i="4" s="1"/>
  <c r="C108" i="4"/>
  <c r="D668" i="3"/>
  <c r="O661" i="3"/>
  <c r="D669" i="3"/>
  <c r="O662" i="3"/>
  <c r="F99" i="3"/>
  <c r="E99" i="3"/>
  <c r="A99" i="3" s="1"/>
  <c r="C100" i="3"/>
  <c r="H99" i="3"/>
  <c r="G99" i="3"/>
  <c r="C1729" i="4" l="1"/>
  <c r="F1728" i="4"/>
  <c r="G1728" i="4"/>
  <c r="H1728" i="4"/>
  <c r="E1728" i="4"/>
  <c r="A1728" i="4" s="1"/>
  <c r="E1369" i="4"/>
  <c r="A1369" i="4" s="1"/>
  <c r="F1369" i="4"/>
  <c r="G1369" i="4"/>
  <c r="H1369" i="4"/>
  <c r="C1370" i="4"/>
  <c r="E108" i="4"/>
  <c r="A108" i="4" s="1"/>
  <c r="C109" i="4"/>
  <c r="D676" i="3"/>
  <c r="O669" i="3"/>
  <c r="D675" i="3"/>
  <c r="O668" i="3"/>
  <c r="E100" i="3"/>
  <c r="A100" i="3" s="1"/>
  <c r="C101" i="3"/>
  <c r="H100" i="3"/>
  <c r="G100" i="3"/>
  <c r="F100" i="3"/>
  <c r="C1730" i="4" l="1"/>
  <c r="E1729" i="4"/>
  <c r="A1729" i="4" s="1"/>
  <c r="G1729" i="4"/>
  <c r="H1729" i="4"/>
  <c r="F1729" i="4"/>
  <c r="F1370" i="4"/>
  <c r="G1370" i="4"/>
  <c r="H1370" i="4"/>
  <c r="C1371" i="4"/>
  <c r="E1370" i="4"/>
  <c r="A1370" i="4" s="1"/>
  <c r="E109" i="4"/>
  <c r="A109" i="4" s="1"/>
  <c r="C110" i="4"/>
  <c r="D682" i="3"/>
  <c r="O675" i="3"/>
  <c r="D683" i="3"/>
  <c r="O676" i="3"/>
  <c r="C102" i="3"/>
  <c r="H101" i="3"/>
  <c r="G101" i="3"/>
  <c r="F101" i="3"/>
  <c r="E101" i="3"/>
  <c r="A101" i="3" s="1"/>
  <c r="E1730" i="4" l="1"/>
  <c r="A1730" i="4" s="1"/>
  <c r="F1730" i="4"/>
  <c r="H1730" i="4"/>
  <c r="C1731" i="4"/>
  <c r="G1730" i="4"/>
  <c r="G1371" i="4"/>
  <c r="H1371" i="4"/>
  <c r="C1372" i="4"/>
  <c r="F1371" i="4"/>
  <c r="E1371" i="4"/>
  <c r="A1371" i="4" s="1"/>
  <c r="C111" i="4"/>
  <c r="E110" i="4"/>
  <c r="A110" i="4" s="1"/>
  <c r="D690" i="3"/>
  <c r="O683" i="3"/>
  <c r="D689" i="3"/>
  <c r="O682" i="3"/>
  <c r="G102" i="3"/>
  <c r="F102" i="3"/>
  <c r="E102" i="3"/>
  <c r="A102" i="3" s="1"/>
  <c r="H102" i="3"/>
  <c r="C103" i="3"/>
  <c r="E1731" i="4" l="1"/>
  <c r="A1731" i="4" s="1"/>
  <c r="F1731" i="4"/>
  <c r="G1731" i="4"/>
  <c r="C1732" i="4"/>
  <c r="H1731" i="4"/>
  <c r="H1372" i="4"/>
  <c r="C1373" i="4"/>
  <c r="F1372" i="4"/>
  <c r="E1372" i="4"/>
  <c r="A1372" i="4" s="1"/>
  <c r="G1372" i="4"/>
  <c r="E111" i="4"/>
  <c r="A111" i="4" s="1"/>
  <c r="C112" i="4"/>
  <c r="D696" i="3"/>
  <c r="O689" i="3"/>
  <c r="D697" i="3"/>
  <c r="O690" i="3"/>
  <c r="F103" i="3"/>
  <c r="E103" i="3"/>
  <c r="A103" i="3" s="1"/>
  <c r="C104" i="3"/>
  <c r="H103" i="3"/>
  <c r="G103" i="3"/>
  <c r="E1732" i="4" l="1"/>
  <c r="A1732" i="4" s="1"/>
  <c r="F1732" i="4"/>
  <c r="G1732" i="4"/>
  <c r="H1732" i="4"/>
  <c r="C1733" i="4"/>
  <c r="C1374" i="4"/>
  <c r="E1373" i="4"/>
  <c r="A1373" i="4" s="1"/>
  <c r="F1373" i="4"/>
  <c r="G1373" i="4"/>
  <c r="H1373" i="4"/>
  <c r="C113" i="4"/>
  <c r="E112" i="4"/>
  <c r="A112" i="4" s="1"/>
  <c r="D704" i="3"/>
  <c r="O697" i="3"/>
  <c r="D703" i="3"/>
  <c r="O696" i="3"/>
  <c r="E104" i="3"/>
  <c r="A104" i="3" s="1"/>
  <c r="C105" i="3"/>
  <c r="H104" i="3"/>
  <c r="G104" i="3"/>
  <c r="F104" i="3"/>
  <c r="F1733" i="4" l="1"/>
  <c r="G1733" i="4"/>
  <c r="H1733" i="4"/>
  <c r="C1734" i="4"/>
  <c r="E1733" i="4"/>
  <c r="A1733" i="4" s="1"/>
  <c r="C1375" i="4"/>
  <c r="E1374" i="4"/>
  <c r="A1374" i="4" s="1"/>
  <c r="F1374" i="4"/>
  <c r="H1374" i="4"/>
  <c r="G1374" i="4"/>
  <c r="E113" i="4"/>
  <c r="A113" i="4" s="1"/>
  <c r="C114" i="4"/>
  <c r="D710" i="3"/>
  <c r="O703" i="3"/>
  <c r="D711" i="3"/>
  <c r="O704" i="3"/>
  <c r="C106" i="3"/>
  <c r="H105" i="3"/>
  <c r="G105" i="3"/>
  <c r="F105" i="3"/>
  <c r="E105" i="3"/>
  <c r="A105" i="3" s="1"/>
  <c r="G1734" i="4" l="1"/>
  <c r="H1734" i="4"/>
  <c r="C1735" i="4"/>
  <c r="F1734" i="4"/>
  <c r="E1734" i="4"/>
  <c r="A1734" i="4" s="1"/>
  <c r="E1375" i="4"/>
  <c r="A1375" i="4" s="1"/>
  <c r="F1375" i="4"/>
  <c r="G1375" i="4"/>
  <c r="C1376" i="4"/>
  <c r="H1375" i="4"/>
  <c r="C115" i="4"/>
  <c r="E114" i="4"/>
  <c r="A114" i="4" s="1"/>
  <c r="D718" i="3"/>
  <c r="O711" i="3"/>
  <c r="D717" i="3"/>
  <c r="O710" i="3"/>
  <c r="G106" i="3"/>
  <c r="F106" i="3"/>
  <c r="E106" i="3"/>
  <c r="A106" i="3" s="1"/>
  <c r="C107" i="3"/>
  <c r="H106" i="3"/>
  <c r="H1735" i="4" l="1"/>
  <c r="C1736" i="4"/>
  <c r="E1735" i="4"/>
  <c r="A1735" i="4" s="1"/>
  <c r="G1735" i="4"/>
  <c r="F1735" i="4"/>
  <c r="E1376" i="4"/>
  <c r="A1376" i="4" s="1"/>
  <c r="F1376" i="4"/>
  <c r="G1376" i="4"/>
  <c r="H1376" i="4"/>
  <c r="C1377" i="4"/>
  <c r="C116" i="4"/>
  <c r="E115" i="4"/>
  <c r="A115" i="4" s="1"/>
  <c r="D724" i="3"/>
  <c r="O717" i="3"/>
  <c r="D725" i="3"/>
  <c r="O718" i="3"/>
  <c r="F107" i="3"/>
  <c r="E107" i="3"/>
  <c r="A107" i="3" s="1"/>
  <c r="C108" i="3"/>
  <c r="H107" i="3"/>
  <c r="G107" i="3"/>
  <c r="E1736" i="4" l="1"/>
  <c r="A1736" i="4" s="1"/>
  <c r="C1737" i="4"/>
  <c r="F1736" i="4"/>
  <c r="H1736" i="4"/>
  <c r="G1736" i="4"/>
  <c r="E1377" i="4"/>
  <c r="A1377" i="4" s="1"/>
  <c r="F1377" i="4"/>
  <c r="G1377" i="4"/>
  <c r="H1377" i="4"/>
  <c r="C1378" i="4"/>
  <c r="E116" i="4"/>
  <c r="A116" i="4" s="1"/>
  <c r="C117" i="4"/>
  <c r="D732" i="3"/>
  <c r="O725" i="3"/>
  <c r="D731" i="3"/>
  <c r="O724" i="3"/>
  <c r="E108" i="3"/>
  <c r="A108" i="3" s="1"/>
  <c r="C109" i="3"/>
  <c r="H108" i="3"/>
  <c r="G108" i="3"/>
  <c r="F108" i="3"/>
  <c r="C1738" i="4" l="1"/>
  <c r="E1737" i="4"/>
  <c r="A1737" i="4" s="1"/>
  <c r="G1737" i="4"/>
  <c r="F1737" i="4"/>
  <c r="H1737" i="4"/>
  <c r="F1378" i="4"/>
  <c r="G1378" i="4"/>
  <c r="H1378" i="4"/>
  <c r="C1379" i="4"/>
  <c r="E1378" i="4"/>
  <c r="A1378" i="4" s="1"/>
  <c r="E117" i="4"/>
  <c r="A117" i="4" s="1"/>
  <c r="C118" i="4"/>
  <c r="D738" i="3"/>
  <c r="O731" i="3"/>
  <c r="D739" i="3"/>
  <c r="O732" i="3"/>
  <c r="C110" i="3"/>
  <c r="H109" i="3"/>
  <c r="G109" i="3"/>
  <c r="F109" i="3"/>
  <c r="E109" i="3"/>
  <c r="A109" i="3" s="1"/>
  <c r="E1738" i="4" l="1"/>
  <c r="A1738" i="4" s="1"/>
  <c r="F1738" i="4"/>
  <c r="G1738" i="4"/>
  <c r="H1738" i="4"/>
  <c r="C1739" i="4"/>
  <c r="G1379" i="4"/>
  <c r="H1379" i="4"/>
  <c r="C1380" i="4"/>
  <c r="F1379" i="4"/>
  <c r="E1379" i="4"/>
  <c r="A1379" i="4" s="1"/>
  <c r="C119" i="4"/>
  <c r="E118" i="4"/>
  <c r="A118" i="4" s="1"/>
  <c r="D746" i="3"/>
  <c r="O739" i="3"/>
  <c r="D745" i="3"/>
  <c r="O738" i="3"/>
  <c r="G110" i="3"/>
  <c r="F110" i="3"/>
  <c r="E110" i="3"/>
  <c r="A110" i="3" s="1"/>
  <c r="C111" i="3"/>
  <c r="H110" i="3"/>
  <c r="F1739" i="4" l="1"/>
  <c r="G1739" i="4"/>
  <c r="H1739" i="4"/>
  <c r="C1740" i="4"/>
  <c r="E1739" i="4"/>
  <c r="A1739" i="4" s="1"/>
  <c r="H1380" i="4"/>
  <c r="C1381" i="4"/>
  <c r="E1380" i="4"/>
  <c r="A1380" i="4" s="1"/>
  <c r="F1380" i="4"/>
  <c r="G1380" i="4"/>
  <c r="E119" i="4"/>
  <c r="A119" i="4" s="1"/>
  <c r="C120" i="4"/>
  <c r="D752" i="3"/>
  <c r="O745" i="3"/>
  <c r="D753" i="3"/>
  <c r="O746" i="3"/>
  <c r="F111" i="3"/>
  <c r="E111" i="3"/>
  <c r="A111" i="3" s="1"/>
  <c r="C112" i="3"/>
  <c r="H111" i="3"/>
  <c r="G111" i="3"/>
  <c r="G1740" i="4" l="1"/>
  <c r="E1740" i="4"/>
  <c r="A1740" i="4" s="1"/>
  <c r="H1740" i="4"/>
  <c r="F1740" i="4"/>
  <c r="C1741" i="4"/>
  <c r="C1382" i="4"/>
  <c r="E1381" i="4"/>
  <c r="A1381" i="4" s="1"/>
  <c r="H1381" i="4"/>
  <c r="F1381" i="4"/>
  <c r="G1381" i="4"/>
  <c r="C121" i="4"/>
  <c r="E120" i="4"/>
  <c r="A120" i="4" s="1"/>
  <c r="D760" i="3"/>
  <c r="O753" i="3"/>
  <c r="D759" i="3"/>
  <c r="O752" i="3"/>
  <c r="E112" i="3"/>
  <c r="A112" i="3" s="1"/>
  <c r="C113" i="3"/>
  <c r="H112" i="3"/>
  <c r="G112" i="3"/>
  <c r="F112" i="3"/>
  <c r="H1741" i="4" l="1"/>
  <c r="E1741" i="4"/>
  <c r="A1741" i="4" s="1"/>
  <c r="F1741" i="4"/>
  <c r="G1741" i="4"/>
  <c r="C1742" i="4"/>
  <c r="C1383" i="4"/>
  <c r="E1382" i="4"/>
  <c r="A1382" i="4" s="1"/>
  <c r="F1382" i="4"/>
  <c r="G1382" i="4"/>
  <c r="H1382" i="4"/>
  <c r="E121" i="4"/>
  <c r="A121" i="4" s="1"/>
  <c r="C122" i="4"/>
  <c r="D766" i="3"/>
  <c r="O759" i="3"/>
  <c r="D767" i="3"/>
  <c r="O760" i="3"/>
  <c r="C114" i="3"/>
  <c r="H113" i="3"/>
  <c r="G113" i="3"/>
  <c r="F113" i="3"/>
  <c r="E113" i="3"/>
  <c r="A113" i="3" s="1"/>
  <c r="G1742" i="4" l="1"/>
  <c r="H1742" i="4"/>
  <c r="C1743" i="4"/>
  <c r="E1742" i="4"/>
  <c r="A1742" i="4" s="1"/>
  <c r="F1742" i="4"/>
  <c r="E1383" i="4"/>
  <c r="A1383" i="4" s="1"/>
  <c r="F1383" i="4"/>
  <c r="G1383" i="4"/>
  <c r="C1384" i="4"/>
  <c r="H1383" i="4"/>
  <c r="C123" i="4"/>
  <c r="E122" i="4"/>
  <c r="A122" i="4" s="1"/>
  <c r="D774" i="3"/>
  <c r="O767" i="3"/>
  <c r="D773" i="3"/>
  <c r="O766" i="3"/>
  <c r="G114" i="3"/>
  <c r="F114" i="3"/>
  <c r="E114" i="3"/>
  <c r="A114" i="3" s="1"/>
  <c r="H114" i="3"/>
  <c r="C115" i="3"/>
  <c r="C1744" i="4" l="1"/>
  <c r="E1743" i="4"/>
  <c r="A1743" i="4" s="1"/>
  <c r="H1743" i="4"/>
  <c r="G1743" i="4"/>
  <c r="F1743" i="4"/>
  <c r="E1384" i="4"/>
  <c r="A1384" i="4" s="1"/>
  <c r="F1384" i="4"/>
  <c r="G1384" i="4"/>
  <c r="H1384" i="4"/>
  <c r="C1385" i="4"/>
  <c r="E123" i="4"/>
  <c r="A123" i="4" s="1"/>
  <c r="C124" i="4"/>
  <c r="D780" i="3"/>
  <c r="O773" i="3"/>
  <c r="D781" i="3"/>
  <c r="O774" i="3"/>
  <c r="F115" i="3"/>
  <c r="E115" i="3"/>
  <c r="A115" i="3" s="1"/>
  <c r="C116" i="3"/>
  <c r="H115" i="3"/>
  <c r="G115" i="3"/>
  <c r="E1744" i="4" l="1"/>
  <c r="A1744" i="4" s="1"/>
  <c r="F1744" i="4"/>
  <c r="G1744" i="4"/>
  <c r="H1744" i="4"/>
  <c r="C1745" i="4"/>
  <c r="E1385" i="4"/>
  <c r="A1385" i="4" s="1"/>
  <c r="F1385" i="4"/>
  <c r="G1385" i="4"/>
  <c r="H1385" i="4"/>
  <c r="C1386" i="4"/>
  <c r="E124" i="4"/>
  <c r="A124" i="4" s="1"/>
  <c r="C125" i="4"/>
  <c r="D788" i="3"/>
  <c r="O781" i="3"/>
  <c r="D787" i="3"/>
  <c r="O780" i="3"/>
  <c r="E116" i="3"/>
  <c r="A116" i="3" s="1"/>
  <c r="C117" i="3"/>
  <c r="H116" i="3"/>
  <c r="G116" i="3"/>
  <c r="F116" i="3"/>
  <c r="H1745" i="4" l="1"/>
  <c r="C1746" i="4"/>
  <c r="F1745" i="4"/>
  <c r="E1745" i="4"/>
  <c r="A1745" i="4" s="1"/>
  <c r="G1745" i="4"/>
  <c r="F1386" i="4"/>
  <c r="G1386" i="4"/>
  <c r="H1386" i="4"/>
  <c r="E1386" i="4"/>
  <c r="A1386" i="4" s="1"/>
  <c r="C1387" i="4"/>
  <c r="E125" i="4"/>
  <c r="A125" i="4" s="1"/>
  <c r="C126" i="4"/>
  <c r="D794" i="3"/>
  <c r="O787" i="3"/>
  <c r="D795" i="3"/>
  <c r="O788" i="3"/>
  <c r="C118" i="3"/>
  <c r="H117" i="3"/>
  <c r="G117" i="3"/>
  <c r="F117" i="3"/>
  <c r="E117" i="3"/>
  <c r="A117" i="3" s="1"/>
  <c r="E1746" i="4" l="1"/>
  <c r="A1746" i="4" s="1"/>
  <c r="F1746" i="4"/>
  <c r="C1747" i="4"/>
  <c r="G1746" i="4"/>
  <c r="H1746" i="4"/>
  <c r="G1387" i="4"/>
  <c r="H1387" i="4"/>
  <c r="C1388" i="4"/>
  <c r="F1387" i="4"/>
  <c r="E1387" i="4"/>
  <c r="A1387" i="4" s="1"/>
  <c r="C127" i="4"/>
  <c r="E126" i="4"/>
  <c r="A126" i="4" s="1"/>
  <c r="D802" i="3"/>
  <c r="O795" i="3"/>
  <c r="D801" i="3"/>
  <c r="O794" i="3"/>
  <c r="G118" i="3"/>
  <c r="F118" i="3"/>
  <c r="E118" i="3"/>
  <c r="A118" i="3" s="1"/>
  <c r="H118" i="3"/>
  <c r="C119" i="3"/>
  <c r="F1747" i="4" l="1"/>
  <c r="E1747" i="4"/>
  <c r="A1747" i="4" s="1"/>
  <c r="G1747" i="4"/>
  <c r="H1747" i="4"/>
  <c r="C1748" i="4"/>
  <c r="H1388" i="4"/>
  <c r="C1389" i="4"/>
  <c r="G1388" i="4"/>
  <c r="E1388" i="4"/>
  <c r="A1388" i="4" s="1"/>
  <c r="F1388" i="4"/>
  <c r="E127" i="4"/>
  <c r="A127" i="4" s="1"/>
  <c r="C128" i="4"/>
  <c r="D808" i="3"/>
  <c r="O801" i="3"/>
  <c r="D809" i="3"/>
  <c r="O802" i="3"/>
  <c r="F119" i="3"/>
  <c r="E119" i="3"/>
  <c r="A119" i="3" s="1"/>
  <c r="C120" i="3"/>
  <c r="H119" i="3"/>
  <c r="G119" i="3"/>
  <c r="G1748" i="4" l="1"/>
  <c r="C1749" i="4"/>
  <c r="F1748" i="4"/>
  <c r="H1748" i="4"/>
  <c r="E1748" i="4"/>
  <c r="A1748" i="4" s="1"/>
  <c r="C1390" i="4"/>
  <c r="H1389" i="4"/>
  <c r="E1389" i="4"/>
  <c r="A1389" i="4" s="1"/>
  <c r="F1389" i="4"/>
  <c r="G1389" i="4"/>
  <c r="C129" i="4"/>
  <c r="E128" i="4"/>
  <c r="A128" i="4" s="1"/>
  <c r="D815" i="3"/>
  <c r="O808" i="3"/>
  <c r="D816" i="3"/>
  <c r="O809" i="3"/>
  <c r="E120" i="3"/>
  <c r="A120" i="3" s="1"/>
  <c r="C121" i="3"/>
  <c r="H120" i="3"/>
  <c r="G120" i="3"/>
  <c r="F120" i="3"/>
  <c r="C1750" i="4" l="1"/>
  <c r="E1749" i="4"/>
  <c r="A1749" i="4" s="1"/>
  <c r="H1749" i="4"/>
  <c r="F1749" i="4"/>
  <c r="G1749" i="4"/>
  <c r="C1391" i="4"/>
  <c r="E1390" i="4"/>
  <c r="A1390" i="4" s="1"/>
  <c r="G1390" i="4"/>
  <c r="H1390" i="4"/>
  <c r="F1390" i="4"/>
  <c r="E129" i="4"/>
  <c r="A129" i="4" s="1"/>
  <c r="C130" i="4"/>
  <c r="D823" i="3"/>
  <c r="O816" i="3"/>
  <c r="D822" i="3"/>
  <c r="O815" i="3"/>
  <c r="C122" i="3"/>
  <c r="H121" i="3"/>
  <c r="G121" i="3"/>
  <c r="F121" i="3"/>
  <c r="E121" i="3"/>
  <c r="A121" i="3" s="1"/>
  <c r="E1750" i="4" l="1"/>
  <c r="A1750" i="4" s="1"/>
  <c r="F1750" i="4"/>
  <c r="G1750" i="4"/>
  <c r="H1750" i="4"/>
  <c r="C1751" i="4"/>
  <c r="E1391" i="4"/>
  <c r="A1391" i="4" s="1"/>
  <c r="F1391" i="4"/>
  <c r="C1392" i="4"/>
  <c r="G1391" i="4"/>
  <c r="H1391" i="4"/>
  <c r="C131" i="4"/>
  <c r="E130" i="4"/>
  <c r="A130" i="4" s="1"/>
  <c r="D829" i="3"/>
  <c r="O822" i="3"/>
  <c r="D830" i="3"/>
  <c r="O823" i="3"/>
  <c r="G122" i="3"/>
  <c r="F122" i="3"/>
  <c r="E122" i="3"/>
  <c r="A122" i="3" s="1"/>
  <c r="C123" i="3"/>
  <c r="H122" i="3"/>
  <c r="E1751" i="4" l="1"/>
  <c r="A1751" i="4" s="1"/>
  <c r="F1751" i="4"/>
  <c r="G1751" i="4"/>
  <c r="C1752" i="4"/>
  <c r="H1751" i="4"/>
  <c r="E1392" i="4"/>
  <c r="A1392" i="4" s="1"/>
  <c r="F1392" i="4"/>
  <c r="G1392" i="4"/>
  <c r="C1393" i="4"/>
  <c r="H1392" i="4"/>
  <c r="C132" i="4"/>
  <c r="E131" i="4"/>
  <c r="A131" i="4" s="1"/>
  <c r="D837" i="3"/>
  <c r="O830" i="3"/>
  <c r="D836" i="3"/>
  <c r="O829" i="3"/>
  <c r="F123" i="3"/>
  <c r="E123" i="3"/>
  <c r="A123" i="3" s="1"/>
  <c r="C124" i="3"/>
  <c r="H123" i="3"/>
  <c r="G123" i="3"/>
  <c r="E1752" i="4" l="1"/>
  <c r="A1752" i="4" s="1"/>
  <c r="F1752" i="4"/>
  <c r="G1752" i="4"/>
  <c r="H1752" i="4"/>
  <c r="C1753" i="4"/>
  <c r="E1393" i="4"/>
  <c r="A1393" i="4" s="1"/>
  <c r="F1393" i="4"/>
  <c r="G1393" i="4"/>
  <c r="H1393" i="4"/>
  <c r="C1394" i="4"/>
  <c r="E132" i="4"/>
  <c r="A132" i="4" s="1"/>
  <c r="C133" i="4"/>
  <c r="D843" i="3"/>
  <c r="O836" i="3"/>
  <c r="D844" i="3"/>
  <c r="O837" i="3"/>
  <c r="H124" i="3"/>
  <c r="G124" i="3"/>
  <c r="F124" i="3"/>
  <c r="E124" i="3"/>
  <c r="A124" i="3" s="1"/>
  <c r="C125" i="3"/>
  <c r="F1753" i="4" l="1"/>
  <c r="G1753" i="4"/>
  <c r="H1753" i="4"/>
  <c r="E1753" i="4"/>
  <c r="A1753" i="4" s="1"/>
  <c r="C1754" i="4"/>
  <c r="F1394" i="4"/>
  <c r="G1394" i="4"/>
  <c r="H1394" i="4"/>
  <c r="E1394" i="4"/>
  <c r="A1394" i="4" s="1"/>
  <c r="C1395" i="4"/>
  <c r="E133" i="4"/>
  <c r="A133" i="4" s="1"/>
  <c r="C134" i="4"/>
  <c r="D851" i="3"/>
  <c r="O844" i="3"/>
  <c r="D850" i="3"/>
  <c r="O843" i="3"/>
  <c r="F125" i="3"/>
  <c r="G125" i="3"/>
  <c r="H125" i="3"/>
  <c r="C126" i="3"/>
  <c r="E125" i="3"/>
  <c r="A125" i="3" s="1"/>
  <c r="G1754" i="4" l="1"/>
  <c r="H1754" i="4"/>
  <c r="C1755" i="4"/>
  <c r="E1754" i="4"/>
  <c r="A1754" i="4" s="1"/>
  <c r="F1754" i="4"/>
  <c r="G1395" i="4"/>
  <c r="H1395" i="4"/>
  <c r="C1396" i="4"/>
  <c r="F1395" i="4"/>
  <c r="E1395" i="4"/>
  <c r="A1395" i="4" s="1"/>
  <c r="C135" i="4"/>
  <c r="E134" i="4"/>
  <c r="A134" i="4" s="1"/>
  <c r="D857" i="3"/>
  <c r="O850" i="3"/>
  <c r="D858" i="3"/>
  <c r="O851" i="3"/>
  <c r="F126" i="3"/>
  <c r="G126" i="3"/>
  <c r="H126" i="3"/>
  <c r="E126" i="3"/>
  <c r="A126" i="3" s="1"/>
  <c r="C127" i="3"/>
  <c r="H1755" i="4" l="1"/>
  <c r="C1756" i="4"/>
  <c r="F1755" i="4"/>
  <c r="G1755" i="4"/>
  <c r="E1755" i="4"/>
  <c r="A1755" i="4" s="1"/>
  <c r="H1396" i="4"/>
  <c r="C1397" i="4"/>
  <c r="G1396" i="4"/>
  <c r="E1396" i="4"/>
  <c r="A1396" i="4" s="1"/>
  <c r="F1396" i="4"/>
  <c r="E135" i="4"/>
  <c r="A135" i="4" s="1"/>
  <c r="C136" i="4"/>
  <c r="D865" i="3"/>
  <c r="O858" i="3"/>
  <c r="D864" i="3"/>
  <c r="O857" i="3"/>
  <c r="G127" i="3"/>
  <c r="H127" i="3"/>
  <c r="F127" i="3"/>
  <c r="E127" i="3"/>
  <c r="A127" i="3" s="1"/>
  <c r="C128" i="3"/>
  <c r="C1757" i="4" l="1"/>
  <c r="G1756" i="4"/>
  <c r="E1756" i="4"/>
  <c r="A1756" i="4" s="1"/>
  <c r="F1756" i="4"/>
  <c r="H1756" i="4"/>
  <c r="C1398" i="4"/>
  <c r="E1397" i="4"/>
  <c r="A1397" i="4" s="1"/>
  <c r="H1397" i="4"/>
  <c r="F1397" i="4"/>
  <c r="G1397" i="4"/>
  <c r="E136" i="4"/>
  <c r="A136" i="4" s="1"/>
  <c r="C137" i="4"/>
  <c r="D871" i="3"/>
  <c r="O864" i="3"/>
  <c r="D872" i="3"/>
  <c r="O865" i="3"/>
  <c r="H128" i="3"/>
  <c r="G128" i="3"/>
  <c r="F128" i="3"/>
  <c r="E128" i="3"/>
  <c r="A128" i="3" s="1"/>
  <c r="C129" i="3"/>
  <c r="C1758" i="4" l="1"/>
  <c r="E1757" i="4"/>
  <c r="A1757" i="4" s="1"/>
  <c r="H1757" i="4"/>
  <c r="F1757" i="4"/>
  <c r="G1757" i="4"/>
  <c r="C1399" i="4"/>
  <c r="E1398" i="4"/>
  <c r="A1398" i="4" s="1"/>
  <c r="G1398" i="4"/>
  <c r="F1398" i="4"/>
  <c r="H1398" i="4"/>
  <c r="E137" i="4"/>
  <c r="A137" i="4" s="1"/>
  <c r="C138" i="4"/>
  <c r="D879" i="3"/>
  <c r="O872" i="3"/>
  <c r="D878" i="3"/>
  <c r="O871" i="3"/>
  <c r="F129" i="3"/>
  <c r="H129" i="3"/>
  <c r="G129" i="3"/>
  <c r="C130" i="3"/>
  <c r="E129" i="3"/>
  <c r="A129" i="3" s="1"/>
  <c r="E1758" i="4" l="1"/>
  <c r="A1758" i="4" s="1"/>
  <c r="F1758" i="4"/>
  <c r="H1758" i="4"/>
  <c r="C1759" i="4"/>
  <c r="G1758" i="4"/>
  <c r="F1399" i="4"/>
  <c r="E1399" i="4"/>
  <c r="A1399" i="4" s="1"/>
  <c r="H1399" i="4"/>
  <c r="G1399" i="4"/>
  <c r="C1400" i="4"/>
  <c r="C139" i="4"/>
  <c r="E138" i="4"/>
  <c r="A138" i="4" s="1"/>
  <c r="D885" i="3"/>
  <c r="O878" i="3"/>
  <c r="D886" i="3"/>
  <c r="O879" i="3"/>
  <c r="F130" i="3"/>
  <c r="G130" i="3"/>
  <c r="H130" i="3"/>
  <c r="E130" i="3"/>
  <c r="A130" i="3" s="1"/>
  <c r="C131" i="3"/>
  <c r="E1759" i="4" l="1"/>
  <c r="A1759" i="4" s="1"/>
  <c r="F1759" i="4"/>
  <c r="G1759" i="4"/>
  <c r="C1760" i="4"/>
  <c r="H1759" i="4"/>
  <c r="E1400" i="4"/>
  <c r="A1400" i="4" s="1"/>
  <c r="G1400" i="4"/>
  <c r="C1401" i="4"/>
  <c r="H1400" i="4"/>
  <c r="F1400" i="4"/>
  <c r="C140" i="4"/>
  <c r="E139" i="4"/>
  <c r="A139" i="4" s="1"/>
  <c r="D893" i="3"/>
  <c r="O886" i="3"/>
  <c r="D892" i="3"/>
  <c r="O885" i="3"/>
  <c r="G131" i="3"/>
  <c r="H131" i="3"/>
  <c r="F131" i="3"/>
  <c r="E131" i="3"/>
  <c r="A131" i="3" s="1"/>
  <c r="C132" i="3"/>
  <c r="E1760" i="4" l="1"/>
  <c r="A1760" i="4" s="1"/>
  <c r="F1760" i="4"/>
  <c r="G1760" i="4"/>
  <c r="H1760" i="4"/>
  <c r="C1761" i="4"/>
  <c r="E1401" i="4"/>
  <c r="A1401" i="4" s="1"/>
  <c r="F1401" i="4"/>
  <c r="G1401" i="4"/>
  <c r="H1401" i="4"/>
  <c r="C1402" i="4"/>
  <c r="E140" i="4"/>
  <c r="A140" i="4" s="1"/>
  <c r="C141" i="4"/>
  <c r="D899" i="3"/>
  <c r="O892" i="3"/>
  <c r="D900" i="3"/>
  <c r="O893" i="3"/>
  <c r="H132" i="3"/>
  <c r="G132" i="3"/>
  <c r="F132" i="3"/>
  <c r="E132" i="3"/>
  <c r="A132" i="3" s="1"/>
  <c r="C133" i="3"/>
  <c r="F1761" i="4" l="1"/>
  <c r="G1761" i="4"/>
  <c r="H1761" i="4"/>
  <c r="E1761" i="4"/>
  <c r="A1761" i="4" s="1"/>
  <c r="C1762" i="4"/>
  <c r="C1403" i="4"/>
  <c r="F1402" i="4"/>
  <c r="H1402" i="4"/>
  <c r="E1402" i="4"/>
  <c r="A1402" i="4" s="1"/>
  <c r="G1402" i="4"/>
  <c r="E141" i="4"/>
  <c r="A141" i="4" s="1"/>
  <c r="C142" i="4"/>
  <c r="D907" i="3"/>
  <c r="O900" i="3"/>
  <c r="D906" i="3"/>
  <c r="O899" i="3"/>
  <c r="C134" i="3"/>
  <c r="H133" i="3"/>
  <c r="G133" i="3"/>
  <c r="F133" i="3"/>
  <c r="E133" i="3"/>
  <c r="A133" i="3" s="1"/>
  <c r="G1762" i="4" l="1"/>
  <c r="H1762" i="4"/>
  <c r="C1763" i="4"/>
  <c r="E1762" i="4"/>
  <c r="A1762" i="4" s="1"/>
  <c r="F1762" i="4"/>
  <c r="G1403" i="4"/>
  <c r="E1403" i="4"/>
  <c r="A1403" i="4" s="1"/>
  <c r="F1403" i="4"/>
  <c r="H1403" i="4"/>
  <c r="C1404" i="4"/>
  <c r="C143" i="4"/>
  <c r="E142" i="4"/>
  <c r="A142" i="4" s="1"/>
  <c r="D913" i="3"/>
  <c r="O906" i="3"/>
  <c r="D914" i="3"/>
  <c r="O907" i="3"/>
  <c r="G134" i="3"/>
  <c r="F134" i="3"/>
  <c r="E134" i="3"/>
  <c r="A134" i="3" s="1"/>
  <c r="H134" i="3"/>
  <c r="C135" i="3"/>
  <c r="H1763" i="4" l="1"/>
  <c r="C1764" i="4"/>
  <c r="F1763" i="4"/>
  <c r="E1763" i="4"/>
  <c r="A1763" i="4" s="1"/>
  <c r="G1763" i="4"/>
  <c r="H1404" i="4"/>
  <c r="E1404" i="4"/>
  <c r="A1404" i="4" s="1"/>
  <c r="F1404" i="4"/>
  <c r="G1404" i="4"/>
  <c r="C1405" i="4"/>
  <c r="E143" i="4"/>
  <c r="A143" i="4" s="1"/>
  <c r="C144" i="4"/>
  <c r="D921" i="3"/>
  <c r="O914" i="3"/>
  <c r="D920" i="3"/>
  <c r="O913" i="3"/>
  <c r="F135" i="3"/>
  <c r="E135" i="3"/>
  <c r="A135" i="3" s="1"/>
  <c r="C136" i="3"/>
  <c r="H135" i="3"/>
  <c r="G135" i="3"/>
  <c r="C1765" i="4" l="1"/>
  <c r="G1764" i="4"/>
  <c r="E1764" i="4"/>
  <c r="A1764" i="4" s="1"/>
  <c r="F1764" i="4"/>
  <c r="H1764" i="4"/>
  <c r="E1405" i="4"/>
  <c r="A1405" i="4" s="1"/>
  <c r="F1405" i="4"/>
  <c r="G1405" i="4"/>
  <c r="H1405" i="4"/>
  <c r="C1406" i="4"/>
  <c r="C145" i="4"/>
  <c r="E144" i="4"/>
  <c r="A144" i="4" s="1"/>
  <c r="D927" i="3"/>
  <c r="O920" i="3"/>
  <c r="D928" i="3"/>
  <c r="O921" i="3"/>
  <c r="E136" i="3"/>
  <c r="A136" i="3" s="1"/>
  <c r="C137" i="3"/>
  <c r="H136" i="3"/>
  <c r="G136" i="3"/>
  <c r="F136" i="3"/>
  <c r="C1766" i="4" l="1"/>
  <c r="E1765" i="4"/>
  <c r="A1765" i="4" s="1"/>
  <c r="H1765" i="4"/>
  <c r="G1765" i="4"/>
  <c r="F1765" i="4"/>
  <c r="F1406" i="4"/>
  <c r="G1406" i="4"/>
  <c r="H1406" i="4"/>
  <c r="E1406" i="4"/>
  <c r="A1406" i="4" s="1"/>
  <c r="E145" i="4"/>
  <c r="A145" i="4" s="1"/>
  <c r="C146" i="4"/>
  <c r="D935" i="3"/>
  <c r="O928" i="3"/>
  <c r="D934" i="3"/>
  <c r="O927" i="3"/>
  <c r="C138" i="3"/>
  <c r="H137" i="3"/>
  <c r="G137" i="3"/>
  <c r="F137" i="3"/>
  <c r="E137" i="3"/>
  <c r="A137" i="3" s="1"/>
  <c r="E1766" i="4" l="1"/>
  <c r="A1766" i="4" s="1"/>
  <c r="F1766" i="4"/>
  <c r="C1767" i="4"/>
  <c r="G1766" i="4"/>
  <c r="H1766" i="4"/>
  <c r="C147" i="4"/>
  <c r="E146" i="4"/>
  <c r="A146" i="4" s="1"/>
  <c r="D941" i="3"/>
  <c r="O934" i="3"/>
  <c r="D942" i="3"/>
  <c r="O935" i="3"/>
  <c r="G138" i="3"/>
  <c r="F138" i="3"/>
  <c r="E138" i="3"/>
  <c r="A138" i="3" s="1"/>
  <c r="C139" i="3"/>
  <c r="H138" i="3"/>
  <c r="E1767" i="4" l="1"/>
  <c r="A1767" i="4" s="1"/>
  <c r="F1767" i="4"/>
  <c r="G1767" i="4"/>
  <c r="C1768" i="4"/>
  <c r="H1767" i="4"/>
  <c r="C148" i="4"/>
  <c r="E147" i="4"/>
  <c r="A147" i="4" s="1"/>
  <c r="D949" i="3"/>
  <c r="O942" i="3"/>
  <c r="D948" i="3"/>
  <c r="O941" i="3"/>
  <c r="F139" i="3"/>
  <c r="E139" i="3"/>
  <c r="A139" i="3" s="1"/>
  <c r="C140" i="3"/>
  <c r="H139" i="3"/>
  <c r="G139" i="3"/>
  <c r="E1768" i="4" l="1"/>
  <c r="A1768" i="4" s="1"/>
  <c r="F1768" i="4"/>
  <c r="G1768" i="4"/>
  <c r="H1768" i="4"/>
  <c r="C1769" i="4"/>
  <c r="E148" i="4"/>
  <c r="A148" i="4" s="1"/>
  <c r="C149" i="4"/>
  <c r="D955" i="3"/>
  <c r="O948" i="3"/>
  <c r="D956" i="3"/>
  <c r="O949" i="3"/>
  <c r="E140" i="3"/>
  <c r="A140" i="3" s="1"/>
  <c r="C141" i="3"/>
  <c r="H140" i="3"/>
  <c r="G140" i="3"/>
  <c r="F140" i="3"/>
  <c r="F1769" i="4" l="1"/>
  <c r="G1769" i="4"/>
  <c r="H1769" i="4"/>
  <c r="C1770" i="4"/>
  <c r="E1769" i="4"/>
  <c r="A1769" i="4" s="1"/>
  <c r="E149" i="4"/>
  <c r="A149" i="4" s="1"/>
  <c r="C150" i="4"/>
  <c r="D963" i="3"/>
  <c r="O956" i="3"/>
  <c r="D962" i="3"/>
  <c r="O955" i="3"/>
  <c r="C142" i="3"/>
  <c r="H141" i="3"/>
  <c r="G141" i="3"/>
  <c r="F141" i="3"/>
  <c r="E141" i="3"/>
  <c r="A141" i="3" s="1"/>
  <c r="G1770" i="4" l="1"/>
  <c r="H1770" i="4"/>
  <c r="C1771" i="4"/>
  <c r="E1770" i="4"/>
  <c r="A1770" i="4" s="1"/>
  <c r="F1770" i="4"/>
  <c r="C151" i="4"/>
  <c r="E150" i="4"/>
  <c r="A150" i="4" s="1"/>
  <c r="D969" i="3"/>
  <c r="O962" i="3"/>
  <c r="D970" i="3"/>
  <c r="O963" i="3"/>
  <c r="G142" i="3"/>
  <c r="F142" i="3"/>
  <c r="E142" i="3"/>
  <c r="A142" i="3" s="1"/>
  <c r="C143" i="3"/>
  <c r="H142" i="3"/>
  <c r="H1771" i="4" l="1"/>
  <c r="C1772" i="4"/>
  <c r="F1771" i="4"/>
  <c r="E1771" i="4"/>
  <c r="A1771" i="4" s="1"/>
  <c r="G1771" i="4"/>
  <c r="E151" i="4"/>
  <c r="A151" i="4" s="1"/>
  <c r="C152" i="4"/>
  <c r="D977" i="3"/>
  <c r="O970" i="3"/>
  <c r="D976" i="3"/>
  <c r="O969" i="3"/>
  <c r="F143" i="3"/>
  <c r="E143" i="3"/>
  <c r="A143" i="3" s="1"/>
  <c r="C144" i="3"/>
  <c r="H143" i="3"/>
  <c r="G143" i="3"/>
  <c r="C1773" i="4" l="1"/>
  <c r="G1772" i="4"/>
  <c r="H1772" i="4"/>
  <c r="E1772" i="4"/>
  <c r="A1772" i="4" s="1"/>
  <c r="F1772" i="4"/>
  <c r="C153" i="4"/>
  <c r="E152" i="4"/>
  <c r="A152" i="4" s="1"/>
  <c r="D983" i="3"/>
  <c r="O976" i="3"/>
  <c r="D984" i="3"/>
  <c r="O977" i="3"/>
  <c r="E144" i="3"/>
  <c r="A144" i="3" s="1"/>
  <c r="C145" i="3"/>
  <c r="H144" i="3"/>
  <c r="G144" i="3"/>
  <c r="F144" i="3"/>
  <c r="E1773" i="4" l="1"/>
  <c r="A1773" i="4" s="1"/>
  <c r="H1773" i="4"/>
  <c r="F1773" i="4"/>
  <c r="G1773" i="4"/>
  <c r="E153" i="4"/>
  <c r="A153" i="4" s="1"/>
  <c r="C154" i="4"/>
  <c r="D991" i="3"/>
  <c r="O984" i="3"/>
  <c r="D990" i="3"/>
  <c r="O983" i="3"/>
  <c r="C146" i="3"/>
  <c r="H145" i="3"/>
  <c r="G145" i="3"/>
  <c r="F145" i="3"/>
  <c r="E145" i="3"/>
  <c r="A145" i="3" s="1"/>
  <c r="C155" i="4" l="1"/>
  <c r="E154" i="4"/>
  <c r="A154" i="4" s="1"/>
  <c r="D997" i="3"/>
  <c r="O990" i="3"/>
  <c r="D998" i="3"/>
  <c r="O991" i="3"/>
  <c r="G146" i="3"/>
  <c r="F146" i="3"/>
  <c r="E146" i="3"/>
  <c r="A146" i="3" s="1"/>
  <c r="H146" i="3"/>
  <c r="C147" i="3"/>
  <c r="E155" i="4" l="1"/>
  <c r="A155" i="4" s="1"/>
  <c r="C156" i="4"/>
  <c r="D1005" i="3"/>
  <c r="O998" i="3"/>
  <c r="D1004" i="3"/>
  <c r="O997" i="3"/>
  <c r="F147" i="3"/>
  <c r="E147" i="3"/>
  <c r="A147" i="3" s="1"/>
  <c r="C148" i="3"/>
  <c r="H147" i="3"/>
  <c r="G147" i="3"/>
  <c r="E156" i="4" l="1"/>
  <c r="A156" i="4" s="1"/>
  <c r="C157" i="4"/>
  <c r="D1011" i="3"/>
  <c r="O1004" i="3"/>
  <c r="D1012" i="3"/>
  <c r="O1005" i="3"/>
  <c r="E148" i="3"/>
  <c r="A148" i="3" s="1"/>
  <c r="C149" i="3"/>
  <c r="H148" i="3"/>
  <c r="G148" i="3"/>
  <c r="F148" i="3"/>
  <c r="E157" i="4" l="1"/>
  <c r="A157" i="4" s="1"/>
  <c r="C158" i="4"/>
  <c r="D1019" i="3"/>
  <c r="O1012" i="3"/>
  <c r="D1018" i="3"/>
  <c r="O1011" i="3"/>
  <c r="C150" i="3"/>
  <c r="H149" i="3"/>
  <c r="G149" i="3"/>
  <c r="F149" i="3"/>
  <c r="E149" i="3"/>
  <c r="A149" i="3" s="1"/>
  <c r="C159" i="4" l="1"/>
  <c r="E158" i="4"/>
  <c r="A158" i="4" s="1"/>
  <c r="D1025" i="3"/>
  <c r="O1018" i="3"/>
  <c r="D1026" i="3"/>
  <c r="O1019" i="3"/>
  <c r="G150" i="3"/>
  <c r="F150" i="3"/>
  <c r="E150" i="3"/>
  <c r="A150" i="3" s="1"/>
  <c r="C151" i="3"/>
  <c r="H150" i="3"/>
  <c r="E159" i="4" l="1"/>
  <c r="A159" i="4" s="1"/>
  <c r="C160" i="4"/>
  <c r="D1033" i="3"/>
  <c r="O1026" i="3"/>
  <c r="D1032" i="3"/>
  <c r="O1025" i="3"/>
  <c r="F151" i="3"/>
  <c r="E151" i="3"/>
  <c r="A151" i="3" s="1"/>
  <c r="C152" i="3"/>
  <c r="H151" i="3"/>
  <c r="G151" i="3"/>
  <c r="C161" i="4" l="1"/>
  <c r="E160" i="4"/>
  <c r="A160" i="4" s="1"/>
  <c r="D1039" i="3"/>
  <c r="O1032" i="3"/>
  <c r="D1040" i="3"/>
  <c r="O1033" i="3"/>
  <c r="E152" i="3"/>
  <c r="A152" i="3" s="1"/>
  <c r="C153" i="3"/>
  <c r="H152" i="3"/>
  <c r="G152" i="3"/>
  <c r="F152" i="3"/>
  <c r="C162" i="4" l="1"/>
  <c r="E161" i="4"/>
  <c r="A161" i="4" s="1"/>
  <c r="D1047" i="3"/>
  <c r="O1040" i="3"/>
  <c r="D1046" i="3"/>
  <c r="O1039" i="3"/>
  <c r="C154" i="3"/>
  <c r="H153" i="3"/>
  <c r="G153" i="3"/>
  <c r="F153" i="3"/>
  <c r="E153" i="3"/>
  <c r="A153" i="3" s="1"/>
  <c r="E162" i="4" l="1"/>
  <c r="A162" i="4" s="1"/>
  <c r="C163" i="4"/>
  <c r="D1053" i="3"/>
  <c r="O1046" i="3"/>
  <c r="D1054" i="3"/>
  <c r="O1047" i="3"/>
  <c r="G154" i="3"/>
  <c r="F154" i="3"/>
  <c r="E154" i="3"/>
  <c r="A154" i="3" s="1"/>
  <c r="C155" i="3"/>
  <c r="H154" i="3"/>
  <c r="E163" i="4" l="1"/>
  <c r="A163" i="4" s="1"/>
  <c r="C164" i="4"/>
  <c r="D1061" i="3"/>
  <c r="O1054" i="3"/>
  <c r="D1060" i="3"/>
  <c r="O1053" i="3"/>
  <c r="F155" i="3"/>
  <c r="E155" i="3"/>
  <c r="A155" i="3" s="1"/>
  <c r="C156" i="3"/>
  <c r="H155" i="3"/>
  <c r="G155" i="3"/>
  <c r="C165" i="4" l="1"/>
  <c r="E164" i="4"/>
  <c r="A164" i="4" s="1"/>
  <c r="D1067" i="3"/>
  <c r="O1060" i="3"/>
  <c r="D1068" i="3"/>
  <c r="O1061" i="3"/>
  <c r="E156" i="3"/>
  <c r="A156" i="3" s="1"/>
  <c r="C157" i="3"/>
  <c r="H156" i="3"/>
  <c r="G156" i="3"/>
  <c r="F156" i="3"/>
  <c r="E165" i="4" l="1"/>
  <c r="A165" i="4" s="1"/>
  <c r="C166" i="4"/>
  <c r="D1075" i="3"/>
  <c r="O1068" i="3"/>
  <c r="D1074" i="3"/>
  <c r="O1067" i="3"/>
  <c r="C158" i="3"/>
  <c r="H157" i="3"/>
  <c r="G157" i="3"/>
  <c r="F157" i="3"/>
  <c r="E157" i="3"/>
  <c r="A157" i="3" s="1"/>
  <c r="C167" i="4" l="1"/>
  <c r="E166" i="4"/>
  <c r="A166" i="4" s="1"/>
  <c r="D1081" i="3"/>
  <c r="O1074" i="3"/>
  <c r="D1082" i="3"/>
  <c r="O1075" i="3"/>
  <c r="G158" i="3"/>
  <c r="F158" i="3"/>
  <c r="E158" i="3"/>
  <c r="A158" i="3" s="1"/>
  <c r="C159" i="3"/>
  <c r="H158" i="3"/>
  <c r="E167" i="4" l="1"/>
  <c r="A167" i="4" s="1"/>
  <c r="C168" i="4"/>
  <c r="D1088" i="3"/>
  <c r="O1081" i="3"/>
  <c r="D1089" i="3"/>
  <c r="O1082" i="3"/>
  <c r="F159" i="3"/>
  <c r="E159" i="3"/>
  <c r="A159" i="3" s="1"/>
  <c r="C160" i="3"/>
  <c r="H159" i="3"/>
  <c r="G159" i="3"/>
  <c r="C169" i="4" l="1"/>
  <c r="E168" i="4"/>
  <c r="A168" i="4" s="1"/>
  <c r="D1096" i="3"/>
  <c r="O1089" i="3"/>
  <c r="D1095" i="3"/>
  <c r="O1088" i="3"/>
  <c r="E160" i="3"/>
  <c r="A160" i="3" s="1"/>
  <c r="C161" i="3"/>
  <c r="H160" i="3"/>
  <c r="G160" i="3"/>
  <c r="F160" i="3"/>
  <c r="C170" i="4" l="1"/>
  <c r="E169" i="4"/>
  <c r="A169" i="4" s="1"/>
  <c r="D1102" i="3"/>
  <c r="O1095" i="3"/>
  <c r="D1103" i="3"/>
  <c r="O1096" i="3"/>
  <c r="C162" i="3"/>
  <c r="H161" i="3"/>
  <c r="G161" i="3"/>
  <c r="F161" i="3"/>
  <c r="E161" i="3"/>
  <c r="A161" i="3" s="1"/>
  <c r="E170" i="4" l="1"/>
  <c r="A170" i="4" s="1"/>
  <c r="C171" i="4"/>
  <c r="D1110" i="3"/>
  <c r="O1103" i="3"/>
  <c r="D1109" i="3"/>
  <c r="O1102" i="3"/>
  <c r="G162" i="3"/>
  <c r="F162" i="3"/>
  <c r="E162" i="3"/>
  <c r="A162" i="3" s="1"/>
  <c r="H162" i="3"/>
  <c r="C163" i="3"/>
  <c r="E171" i="4" l="1"/>
  <c r="A171" i="4" s="1"/>
  <c r="C172" i="4"/>
  <c r="D1116" i="3"/>
  <c r="O1109" i="3"/>
  <c r="D1117" i="3"/>
  <c r="O1110" i="3"/>
  <c r="F163" i="3"/>
  <c r="E163" i="3"/>
  <c r="A163" i="3" s="1"/>
  <c r="C164" i="3"/>
  <c r="H163" i="3"/>
  <c r="G163" i="3"/>
  <c r="C173" i="4" l="1"/>
  <c r="E172" i="4"/>
  <c r="A172" i="4" s="1"/>
  <c r="D1124" i="3"/>
  <c r="O1117" i="3"/>
  <c r="D1123" i="3"/>
  <c r="O1116" i="3"/>
  <c r="E164" i="3"/>
  <c r="A164" i="3" s="1"/>
  <c r="C165" i="3"/>
  <c r="H164" i="3"/>
  <c r="G164" i="3"/>
  <c r="F164" i="3"/>
  <c r="E173" i="4" l="1"/>
  <c r="A173" i="4" s="1"/>
  <c r="C174" i="4"/>
  <c r="D1130" i="3"/>
  <c r="O1123" i="3"/>
  <c r="D1131" i="3"/>
  <c r="O1124" i="3"/>
  <c r="C166" i="3"/>
  <c r="H165" i="3"/>
  <c r="G165" i="3"/>
  <c r="F165" i="3"/>
  <c r="E165" i="3"/>
  <c r="A165" i="3" s="1"/>
  <c r="C175" i="4" l="1"/>
  <c r="E174" i="4"/>
  <c r="A174" i="4" s="1"/>
  <c r="D1138" i="3"/>
  <c r="O1131" i="3"/>
  <c r="D1137" i="3"/>
  <c r="O1130" i="3"/>
  <c r="G166" i="3"/>
  <c r="F166" i="3"/>
  <c r="E166" i="3"/>
  <c r="A166" i="3" s="1"/>
  <c r="H166" i="3"/>
  <c r="C167" i="3"/>
  <c r="E175" i="4" l="1"/>
  <c r="A175" i="4" s="1"/>
  <c r="C176" i="4"/>
  <c r="D1144" i="3"/>
  <c r="O1137" i="3"/>
  <c r="D1145" i="3"/>
  <c r="O1138" i="3"/>
  <c r="F167" i="3"/>
  <c r="E167" i="3"/>
  <c r="A167" i="3" s="1"/>
  <c r="C168" i="3"/>
  <c r="H167" i="3"/>
  <c r="G167" i="3"/>
  <c r="C177" i="4" l="1"/>
  <c r="E176" i="4"/>
  <c r="A176" i="4" s="1"/>
  <c r="D1152" i="3"/>
  <c r="O1145" i="3"/>
  <c r="D1151" i="3"/>
  <c r="O1144" i="3"/>
  <c r="E168" i="3"/>
  <c r="A168" i="3" s="1"/>
  <c r="C169" i="3"/>
  <c r="H168" i="3"/>
  <c r="G168" i="3"/>
  <c r="F168" i="3"/>
  <c r="C178" i="4" l="1"/>
  <c r="E177" i="4"/>
  <c r="A177" i="4" s="1"/>
  <c r="D1158" i="3"/>
  <c r="O1151" i="3"/>
  <c r="D1159" i="3"/>
  <c r="O1152" i="3"/>
  <c r="C170" i="3"/>
  <c r="H169" i="3"/>
  <c r="G169" i="3"/>
  <c r="F169" i="3"/>
  <c r="E169" i="3"/>
  <c r="A169" i="3" s="1"/>
  <c r="E178" i="4" l="1"/>
  <c r="A178" i="4" s="1"/>
  <c r="C179" i="4"/>
  <c r="D1166" i="3"/>
  <c r="O1159" i="3"/>
  <c r="D1165" i="3"/>
  <c r="O1158" i="3"/>
  <c r="G170" i="3"/>
  <c r="F170" i="3"/>
  <c r="E170" i="3"/>
  <c r="A170" i="3" s="1"/>
  <c r="C171" i="3"/>
  <c r="H170" i="3"/>
  <c r="E179" i="4" l="1"/>
  <c r="A179" i="4" s="1"/>
  <c r="C180" i="4"/>
  <c r="D1172" i="3"/>
  <c r="O1165" i="3"/>
  <c r="D1173" i="3"/>
  <c r="O1166" i="3"/>
  <c r="F171" i="3"/>
  <c r="E171" i="3"/>
  <c r="A171" i="3" s="1"/>
  <c r="C172" i="3"/>
  <c r="H171" i="3"/>
  <c r="G171" i="3"/>
  <c r="C181" i="4" l="1"/>
  <c r="E180" i="4"/>
  <c r="A180" i="4" s="1"/>
  <c r="D1180" i="3"/>
  <c r="O1173" i="3"/>
  <c r="D1179" i="3"/>
  <c r="O1172" i="3"/>
  <c r="E172" i="3"/>
  <c r="A172" i="3" s="1"/>
  <c r="C173" i="3"/>
  <c r="H172" i="3"/>
  <c r="G172" i="3"/>
  <c r="F172" i="3"/>
  <c r="E181" i="4" l="1"/>
  <c r="A181" i="4" s="1"/>
  <c r="C182" i="4"/>
  <c r="D1186" i="3"/>
  <c r="O1179" i="3"/>
  <c r="D1187" i="3"/>
  <c r="O1180" i="3"/>
  <c r="C174" i="3"/>
  <c r="H173" i="3"/>
  <c r="G173" i="3"/>
  <c r="F173" i="3"/>
  <c r="E173" i="3"/>
  <c r="A173" i="3" s="1"/>
  <c r="C183" i="4" l="1"/>
  <c r="E182" i="4"/>
  <c r="A182" i="4" s="1"/>
  <c r="D1194" i="3"/>
  <c r="O1187" i="3"/>
  <c r="D1193" i="3"/>
  <c r="O1186" i="3"/>
  <c r="G174" i="3"/>
  <c r="F174" i="3"/>
  <c r="E174" i="3"/>
  <c r="A174" i="3" s="1"/>
  <c r="C175" i="3"/>
  <c r="H174" i="3"/>
  <c r="E183" i="4" l="1"/>
  <c r="A183" i="4" s="1"/>
  <c r="C184" i="4"/>
  <c r="D1200" i="3"/>
  <c r="O1193" i="3"/>
  <c r="D1201" i="3"/>
  <c r="O1194" i="3"/>
  <c r="F175" i="3"/>
  <c r="E175" i="3"/>
  <c r="A175" i="3" s="1"/>
  <c r="C176" i="3"/>
  <c r="H175" i="3"/>
  <c r="G175" i="3"/>
  <c r="C185" i="4" l="1"/>
  <c r="E184" i="4"/>
  <c r="A184" i="4" s="1"/>
  <c r="D1208" i="3"/>
  <c r="O1201" i="3"/>
  <c r="D1207" i="3"/>
  <c r="O1200" i="3"/>
  <c r="E176" i="3"/>
  <c r="A176" i="3" s="1"/>
  <c r="C177" i="3"/>
  <c r="H176" i="3"/>
  <c r="G176" i="3"/>
  <c r="F176" i="3"/>
  <c r="C186" i="4" l="1"/>
  <c r="E185" i="4"/>
  <c r="A185" i="4" s="1"/>
  <c r="D1214" i="3"/>
  <c r="O1207" i="3"/>
  <c r="D1215" i="3"/>
  <c r="O1208" i="3"/>
  <c r="C178" i="3"/>
  <c r="H177" i="3"/>
  <c r="G177" i="3"/>
  <c r="F177" i="3"/>
  <c r="E177" i="3"/>
  <c r="A177" i="3" s="1"/>
  <c r="E186" i="4" l="1"/>
  <c r="A186" i="4" s="1"/>
  <c r="C187" i="4"/>
  <c r="D1222" i="3"/>
  <c r="O1215" i="3"/>
  <c r="D1221" i="3"/>
  <c r="O1214" i="3"/>
  <c r="G178" i="3"/>
  <c r="F178" i="3"/>
  <c r="E178" i="3"/>
  <c r="A178" i="3" s="1"/>
  <c r="H178" i="3"/>
  <c r="C179" i="3"/>
  <c r="E187" i="4" l="1"/>
  <c r="A187" i="4" s="1"/>
  <c r="C188" i="4"/>
  <c r="D1228" i="3"/>
  <c r="O1221" i="3"/>
  <c r="D1229" i="3"/>
  <c r="O1222" i="3"/>
  <c r="F179" i="3"/>
  <c r="E179" i="3"/>
  <c r="A179" i="3" s="1"/>
  <c r="C180" i="3"/>
  <c r="H179" i="3"/>
  <c r="G179" i="3"/>
  <c r="C189" i="4" l="1"/>
  <c r="E188" i="4"/>
  <c r="A188" i="4" s="1"/>
  <c r="D1236" i="3"/>
  <c r="O1229" i="3"/>
  <c r="D1235" i="3"/>
  <c r="O1228" i="3"/>
  <c r="E180" i="3"/>
  <c r="A180" i="3" s="1"/>
  <c r="C181" i="3"/>
  <c r="H180" i="3"/>
  <c r="G180" i="3"/>
  <c r="F180" i="3"/>
  <c r="E189" i="4" l="1"/>
  <c r="A189" i="4" s="1"/>
  <c r="C190" i="4"/>
  <c r="D1242" i="3"/>
  <c r="O1235" i="3"/>
  <c r="D1243" i="3"/>
  <c r="O1236" i="3"/>
  <c r="C182" i="3"/>
  <c r="H181" i="3"/>
  <c r="G181" i="3"/>
  <c r="F181" i="3"/>
  <c r="E181" i="3"/>
  <c r="A181" i="3" s="1"/>
  <c r="C191" i="4" l="1"/>
  <c r="E190" i="4"/>
  <c r="A190" i="4" s="1"/>
  <c r="D1250" i="3"/>
  <c r="O1243" i="3"/>
  <c r="D1249" i="3"/>
  <c r="O1242" i="3"/>
  <c r="G182" i="3"/>
  <c r="F182" i="3"/>
  <c r="E182" i="3"/>
  <c r="A182" i="3" s="1"/>
  <c r="H182" i="3"/>
  <c r="C183" i="3"/>
  <c r="E191" i="4" l="1"/>
  <c r="A191" i="4" s="1"/>
  <c r="C192" i="4"/>
  <c r="D1256" i="3"/>
  <c r="O1249" i="3"/>
  <c r="D1257" i="3"/>
  <c r="O1250" i="3"/>
  <c r="F183" i="3"/>
  <c r="E183" i="3"/>
  <c r="A183" i="3" s="1"/>
  <c r="C184" i="3"/>
  <c r="H183" i="3"/>
  <c r="G183" i="3"/>
  <c r="C193" i="4" l="1"/>
  <c r="E192" i="4"/>
  <c r="A192" i="4" s="1"/>
  <c r="D1264" i="3"/>
  <c r="O1257" i="3"/>
  <c r="D1263" i="3"/>
  <c r="O1256" i="3"/>
  <c r="E184" i="3"/>
  <c r="A184" i="3" s="1"/>
  <c r="C185" i="3"/>
  <c r="H184" i="3"/>
  <c r="G184" i="3"/>
  <c r="F184" i="3"/>
  <c r="C194" i="4" l="1"/>
  <c r="E193" i="4"/>
  <c r="A193" i="4" s="1"/>
  <c r="D1270" i="3"/>
  <c r="O1263" i="3"/>
  <c r="D1271" i="3"/>
  <c r="O1264" i="3"/>
  <c r="C186" i="3"/>
  <c r="H185" i="3"/>
  <c r="G185" i="3"/>
  <c r="F185" i="3"/>
  <c r="E185" i="3"/>
  <c r="A185" i="3" s="1"/>
  <c r="E194" i="4" l="1"/>
  <c r="A194" i="4" s="1"/>
  <c r="C195" i="4"/>
  <c r="D1278" i="3"/>
  <c r="O1271" i="3"/>
  <c r="D1277" i="3"/>
  <c r="O1270" i="3"/>
  <c r="G186" i="3"/>
  <c r="F186" i="3"/>
  <c r="E186" i="3"/>
  <c r="A186" i="3" s="1"/>
  <c r="C187" i="3"/>
  <c r="H186" i="3"/>
  <c r="E195" i="4" l="1"/>
  <c r="A195" i="4" s="1"/>
  <c r="C196" i="4"/>
  <c r="D1284" i="3"/>
  <c r="O1277" i="3"/>
  <c r="D1285" i="3"/>
  <c r="O1278" i="3"/>
  <c r="F187" i="3"/>
  <c r="E187" i="3"/>
  <c r="A187" i="3" s="1"/>
  <c r="C188" i="3"/>
  <c r="H187" i="3"/>
  <c r="G187" i="3"/>
  <c r="C197" i="4" l="1"/>
  <c r="E196" i="4"/>
  <c r="A196" i="4" s="1"/>
  <c r="D1292" i="3"/>
  <c r="O1285" i="3"/>
  <c r="D1291" i="3"/>
  <c r="O1284" i="3"/>
  <c r="E188" i="3"/>
  <c r="A188" i="3" s="1"/>
  <c r="C189" i="3"/>
  <c r="H188" i="3"/>
  <c r="G188" i="3"/>
  <c r="F188" i="3"/>
  <c r="E197" i="4" l="1"/>
  <c r="A197" i="4" s="1"/>
  <c r="C198" i="4"/>
  <c r="D1298" i="3"/>
  <c r="O1291" i="3"/>
  <c r="D1299" i="3"/>
  <c r="O1292" i="3"/>
  <c r="C190" i="3"/>
  <c r="H189" i="3"/>
  <c r="G189" i="3"/>
  <c r="F189" i="3"/>
  <c r="E189" i="3"/>
  <c r="A189" i="3" s="1"/>
  <c r="C199" i="4" l="1"/>
  <c r="E198" i="4"/>
  <c r="A198" i="4" s="1"/>
  <c r="D1306" i="3"/>
  <c r="O1299" i="3"/>
  <c r="D1305" i="3"/>
  <c r="O1298" i="3"/>
  <c r="G190" i="3"/>
  <c r="F190" i="3"/>
  <c r="E190" i="3"/>
  <c r="A190" i="3" s="1"/>
  <c r="C191" i="3"/>
  <c r="H190" i="3"/>
  <c r="E199" i="4" l="1"/>
  <c r="A199" i="4" s="1"/>
  <c r="C200" i="4"/>
  <c r="D1312" i="3"/>
  <c r="O1305" i="3"/>
  <c r="D1313" i="3"/>
  <c r="O1306" i="3"/>
  <c r="F191" i="3"/>
  <c r="E191" i="3"/>
  <c r="A191" i="3" s="1"/>
  <c r="C192" i="3"/>
  <c r="H191" i="3"/>
  <c r="G191" i="3"/>
  <c r="C201" i="4" l="1"/>
  <c r="E200" i="4"/>
  <c r="A200" i="4" s="1"/>
  <c r="D1320" i="3"/>
  <c r="O1313" i="3"/>
  <c r="D1319" i="3"/>
  <c r="O1312" i="3"/>
  <c r="E192" i="3"/>
  <c r="A192" i="3" s="1"/>
  <c r="C193" i="3"/>
  <c r="H192" i="3"/>
  <c r="G192" i="3"/>
  <c r="F192" i="3"/>
  <c r="C202" i="4" l="1"/>
  <c r="E201" i="4"/>
  <c r="A201" i="4" s="1"/>
  <c r="D1326" i="3"/>
  <c r="O1319" i="3"/>
  <c r="D1327" i="3"/>
  <c r="O1320" i="3"/>
  <c r="C194" i="3"/>
  <c r="H193" i="3"/>
  <c r="G193" i="3"/>
  <c r="F193" i="3"/>
  <c r="E193" i="3"/>
  <c r="A193" i="3" s="1"/>
  <c r="E202" i="4" l="1"/>
  <c r="A202" i="4" s="1"/>
  <c r="C203" i="4"/>
  <c r="D1334" i="3"/>
  <c r="O1327" i="3"/>
  <c r="D1333" i="3"/>
  <c r="O1326" i="3"/>
  <c r="G194" i="3"/>
  <c r="F194" i="3"/>
  <c r="E194" i="3"/>
  <c r="A194" i="3" s="1"/>
  <c r="H194" i="3"/>
  <c r="C195" i="3"/>
  <c r="E203" i="4" l="1"/>
  <c r="A203" i="4" s="1"/>
  <c r="C204" i="4"/>
  <c r="D1340" i="3"/>
  <c r="O1333" i="3"/>
  <c r="D1341" i="3"/>
  <c r="O1334" i="3"/>
  <c r="F195" i="3"/>
  <c r="E195" i="3"/>
  <c r="A195" i="3" s="1"/>
  <c r="C196" i="3"/>
  <c r="H195" i="3"/>
  <c r="G195" i="3"/>
  <c r="C205" i="4" l="1"/>
  <c r="E204" i="4"/>
  <c r="A204" i="4" s="1"/>
  <c r="D1348" i="3"/>
  <c r="O1341" i="3"/>
  <c r="D1347" i="3"/>
  <c r="O1340" i="3"/>
  <c r="E196" i="3"/>
  <c r="A196" i="3" s="1"/>
  <c r="C197" i="3"/>
  <c r="H196" i="3"/>
  <c r="G196" i="3"/>
  <c r="F196" i="3"/>
  <c r="E205" i="4" l="1"/>
  <c r="A205" i="4" s="1"/>
  <c r="C206" i="4"/>
  <c r="D1354" i="3"/>
  <c r="O1347" i="3"/>
  <c r="D1355" i="3"/>
  <c r="O1348" i="3"/>
  <c r="C198" i="3"/>
  <c r="H197" i="3"/>
  <c r="G197" i="3"/>
  <c r="F197" i="3"/>
  <c r="E197" i="3"/>
  <c r="A197" i="3" s="1"/>
  <c r="C207" i="4" l="1"/>
  <c r="E206" i="4"/>
  <c r="A206" i="4" s="1"/>
  <c r="D1362" i="3"/>
  <c r="O1355" i="3"/>
  <c r="D1361" i="3"/>
  <c r="O1354" i="3"/>
  <c r="G198" i="3"/>
  <c r="F198" i="3"/>
  <c r="E198" i="3"/>
  <c r="A198" i="3" s="1"/>
  <c r="C199" i="3"/>
  <c r="H198" i="3"/>
  <c r="E207" i="4" l="1"/>
  <c r="A207" i="4" s="1"/>
  <c r="C208" i="4"/>
  <c r="D1368" i="3"/>
  <c r="O1361" i="3"/>
  <c r="D1369" i="3"/>
  <c r="O1362" i="3"/>
  <c r="F199" i="3"/>
  <c r="E199" i="3"/>
  <c r="A199" i="3" s="1"/>
  <c r="C200" i="3"/>
  <c r="H199" i="3"/>
  <c r="G199" i="3"/>
  <c r="C209" i="4" l="1"/>
  <c r="E208" i="4"/>
  <c r="A208" i="4" s="1"/>
  <c r="D1376" i="3"/>
  <c r="O1369" i="3"/>
  <c r="D1375" i="3"/>
  <c r="O1368" i="3"/>
  <c r="E200" i="3"/>
  <c r="A200" i="3" s="1"/>
  <c r="C201" i="3"/>
  <c r="H200" i="3"/>
  <c r="G200" i="3"/>
  <c r="F200" i="3"/>
  <c r="C210" i="4" l="1"/>
  <c r="E209" i="4"/>
  <c r="A209" i="4" s="1"/>
  <c r="D1382" i="3"/>
  <c r="O1375" i="3"/>
  <c r="D1383" i="3"/>
  <c r="O1376" i="3"/>
  <c r="C202" i="3"/>
  <c r="H201" i="3"/>
  <c r="G201" i="3"/>
  <c r="F201" i="3"/>
  <c r="E201" i="3"/>
  <c r="A201" i="3" s="1"/>
  <c r="E210" i="4" l="1"/>
  <c r="A210" i="4" s="1"/>
  <c r="C211" i="4"/>
  <c r="D1390" i="3"/>
  <c r="O1383" i="3"/>
  <c r="D1389" i="3"/>
  <c r="O1382" i="3"/>
  <c r="G202" i="3"/>
  <c r="F202" i="3"/>
  <c r="E202" i="3"/>
  <c r="A202" i="3" s="1"/>
  <c r="C203" i="3"/>
  <c r="H202" i="3"/>
  <c r="E211" i="4" l="1"/>
  <c r="A211" i="4" s="1"/>
  <c r="C212" i="4"/>
  <c r="D1396" i="3"/>
  <c r="O1389" i="3"/>
  <c r="D1397" i="3"/>
  <c r="O1390" i="3"/>
  <c r="F203" i="3"/>
  <c r="E203" i="3"/>
  <c r="A203" i="3" s="1"/>
  <c r="C204" i="3"/>
  <c r="H203" i="3"/>
  <c r="G203" i="3"/>
  <c r="C213" i="4" l="1"/>
  <c r="E212" i="4"/>
  <c r="A212" i="4" s="1"/>
  <c r="D1404" i="3"/>
  <c r="O1397" i="3"/>
  <c r="D1403" i="3"/>
  <c r="O1396" i="3"/>
  <c r="E204" i="3"/>
  <c r="A204" i="3" s="1"/>
  <c r="C205" i="3"/>
  <c r="H204" i="3"/>
  <c r="G204" i="3"/>
  <c r="F204" i="3"/>
  <c r="E213" i="4" l="1"/>
  <c r="A213" i="4" s="1"/>
  <c r="C214" i="4"/>
  <c r="D1410" i="3"/>
  <c r="O1403" i="3"/>
  <c r="D1411" i="3"/>
  <c r="O1404" i="3"/>
  <c r="C206" i="3"/>
  <c r="H205" i="3"/>
  <c r="G205" i="3"/>
  <c r="F205" i="3"/>
  <c r="E205" i="3"/>
  <c r="A205" i="3" s="1"/>
  <c r="C215" i="4" l="1"/>
  <c r="E214" i="4"/>
  <c r="A214" i="4" s="1"/>
  <c r="D1418" i="3"/>
  <c r="O1411" i="3"/>
  <c r="D1417" i="3"/>
  <c r="O1410" i="3"/>
  <c r="G206" i="3"/>
  <c r="F206" i="3"/>
  <c r="E206" i="3"/>
  <c r="A206" i="3" s="1"/>
  <c r="C207" i="3"/>
  <c r="H206" i="3"/>
  <c r="E215" i="4" l="1"/>
  <c r="A215" i="4" s="1"/>
  <c r="C216" i="4"/>
  <c r="D1424" i="3"/>
  <c r="O1417" i="3"/>
  <c r="D1425" i="3"/>
  <c r="O1418" i="3"/>
  <c r="F207" i="3"/>
  <c r="E207" i="3"/>
  <c r="A207" i="3" s="1"/>
  <c r="C208" i="3"/>
  <c r="H207" i="3"/>
  <c r="G207" i="3"/>
  <c r="C217" i="4" l="1"/>
  <c r="E216" i="4"/>
  <c r="A216" i="4" s="1"/>
  <c r="D1432" i="3"/>
  <c r="O1425" i="3"/>
  <c r="D1431" i="3"/>
  <c r="O1424" i="3"/>
  <c r="E208" i="3"/>
  <c r="A208" i="3" s="1"/>
  <c r="C209" i="3"/>
  <c r="H208" i="3"/>
  <c r="G208" i="3"/>
  <c r="F208" i="3"/>
  <c r="C218" i="4" l="1"/>
  <c r="E217" i="4"/>
  <c r="A217" i="4" s="1"/>
  <c r="D1438" i="3"/>
  <c r="O1431" i="3"/>
  <c r="D1439" i="3"/>
  <c r="O1432" i="3"/>
  <c r="C210" i="3"/>
  <c r="H209" i="3"/>
  <c r="G209" i="3"/>
  <c r="F209" i="3"/>
  <c r="E209" i="3"/>
  <c r="A209" i="3" s="1"/>
  <c r="E218" i="4" l="1"/>
  <c r="A218" i="4" s="1"/>
  <c r="C219" i="4"/>
  <c r="D1446" i="3"/>
  <c r="O1439" i="3"/>
  <c r="D1445" i="3"/>
  <c r="O1438" i="3"/>
  <c r="G210" i="3"/>
  <c r="F210" i="3"/>
  <c r="E210" i="3"/>
  <c r="A210" i="3" s="1"/>
  <c r="H210" i="3"/>
  <c r="C211" i="3"/>
  <c r="E219" i="4" l="1"/>
  <c r="A219" i="4" s="1"/>
  <c r="C220" i="4"/>
  <c r="D1452" i="3"/>
  <c r="O1445" i="3"/>
  <c r="D1453" i="3"/>
  <c r="O1446" i="3"/>
  <c r="F211" i="3"/>
  <c r="E211" i="3"/>
  <c r="A211" i="3" s="1"/>
  <c r="C212" i="3"/>
  <c r="H211" i="3"/>
  <c r="G211" i="3"/>
  <c r="C221" i="4" l="1"/>
  <c r="E220" i="4"/>
  <c r="A220" i="4" s="1"/>
  <c r="D1460" i="3"/>
  <c r="O1453" i="3"/>
  <c r="D1459" i="3"/>
  <c r="O1452" i="3"/>
  <c r="E212" i="3"/>
  <c r="A212" i="3" s="1"/>
  <c r="C213" i="3"/>
  <c r="H212" i="3"/>
  <c r="G212" i="3"/>
  <c r="F212" i="3"/>
  <c r="E221" i="4" l="1"/>
  <c r="A221" i="4" s="1"/>
  <c r="C222" i="4"/>
  <c r="D1466" i="3"/>
  <c r="O1459" i="3"/>
  <c r="D1467" i="3"/>
  <c r="O1460" i="3"/>
  <c r="C214" i="3"/>
  <c r="H213" i="3"/>
  <c r="G213" i="3"/>
  <c r="F213" i="3"/>
  <c r="E213" i="3"/>
  <c r="A213" i="3" s="1"/>
  <c r="C223" i="4" l="1"/>
  <c r="E222" i="4"/>
  <c r="A222" i="4" s="1"/>
  <c r="D1474" i="3"/>
  <c r="O1467" i="3"/>
  <c r="D1473" i="3"/>
  <c r="O1466" i="3"/>
  <c r="G214" i="3"/>
  <c r="F214" i="3"/>
  <c r="E214" i="3"/>
  <c r="A214" i="3" s="1"/>
  <c r="C215" i="3"/>
  <c r="H214" i="3"/>
  <c r="E223" i="4" l="1"/>
  <c r="A223" i="4" s="1"/>
  <c r="C224" i="4"/>
  <c r="D1480" i="3"/>
  <c r="O1473" i="3"/>
  <c r="D1481" i="3"/>
  <c r="O1474" i="3"/>
  <c r="F215" i="3"/>
  <c r="E215" i="3"/>
  <c r="A215" i="3" s="1"/>
  <c r="C216" i="3"/>
  <c r="H215" i="3"/>
  <c r="G215" i="3"/>
  <c r="C225" i="4" l="1"/>
  <c r="E224" i="4"/>
  <c r="A224" i="4" s="1"/>
  <c r="D1488" i="3"/>
  <c r="O1481" i="3"/>
  <c r="D1487" i="3"/>
  <c r="O1480" i="3"/>
  <c r="E216" i="3"/>
  <c r="A216" i="3" s="1"/>
  <c r="C217" i="3"/>
  <c r="H216" i="3"/>
  <c r="G216" i="3"/>
  <c r="F216" i="3"/>
  <c r="C226" i="4" l="1"/>
  <c r="E225" i="4"/>
  <c r="A225" i="4" s="1"/>
  <c r="D1494" i="3"/>
  <c r="O1487" i="3"/>
  <c r="D1495" i="3"/>
  <c r="O1488" i="3"/>
  <c r="C218" i="3"/>
  <c r="H217" i="3"/>
  <c r="G217" i="3"/>
  <c r="F217" i="3"/>
  <c r="E217" i="3"/>
  <c r="A217" i="3" s="1"/>
  <c r="E226" i="4" l="1"/>
  <c r="A226" i="4" s="1"/>
  <c r="C227" i="4"/>
  <c r="D1502" i="3"/>
  <c r="O1495" i="3"/>
  <c r="D1501" i="3"/>
  <c r="O1494" i="3"/>
  <c r="G218" i="3"/>
  <c r="F218" i="3"/>
  <c r="E218" i="3"/>
  <c r="A218" i="3" s="1"/>
  <c r="C219" i="3"/>
  <c r="H218" i="3"/>
  <c r="E227" i="4" l="1"/>
  <c r="A227" i="4" s="1"/>
  <c r="C228" i="4"/>
  <c r="D1508" i="3"/>
  <c r="O1501" i="3"/>
  <c r="D1509" i="3"/>
  <c r="O1502" i="3"/>
  <c r="F219" i="3"/>
  <c r="E219" i="3"/>
  <c r="A219" i="3" s="1"/>
  <c r="C220" i="3"/>
  <c r="H219" i="3"/>
  <c r="G219" i="3"/>
  <c r="C229" i="4" l="1"/>
  <c r="E228" i="4"/>
  <c r="A228" i="4" s="1"/>
  <c r="D1516" i="3"/>
  <c r="O1509" i="3"/>
  <c r="D1515" i="3"/>
  <c r="O1508" i="3"/>
  <c r="E220" i="3"/>
  <c r="A220" i="3" s="1"/>
  <c r="C221" i="3"/>
  <c r="H220" i="3"/>
  <c r="G220" i="3"/>
  <c r="F220" i="3"/>
  <c r="E229" i="4" l="1"/>
  <c r="A229" i="4" s="1"/>
  <c r="C230" i="4"/>
  <c r="D1522" i="3"/>
  <c r="O1515" i="3"/>
  <c r="D1523" i="3"/>
  <c r="O1516" i="3"/>
  <c r="C222" i="3"/>
  <c r="H221" i="3"/>
  <c r="G221" i="3"/>
  <c r="F221" i="3"/>
  <c r="E221" i="3"/>
  <c r="A221" i="3" s="1"/>
  <c r="C231" i="4" l="1"/>
  <c r="E230" i="4"/>
  <c r="A230" i="4" s="1"/>
  <c r="D1530" i="3"/>
  <c r="O1523" i="3"/>
  <c r="D1529" i="3"/>
  <c r="O1522" i="3"/>
  <c r="G222" i="3"/>
  <c r="F222" i="3"/>
  <c r="E222" i="3"/>
  <c r="A222" i="3" s="1"/>
  <c r="C223" i="3"/>
  <c r="H222" i="3"/>
  <c r="E231" i="4" l="1"/>
  <c r="A231" i="4" s="1"/>
  <c r="C232" i="4"/>
  <c r="D1536" i="3"/>
  <c r="O1529" i="3"/>
  <c r="D1537" i="3"/>
  <c r="O1530" i="3"/>
  <c r="F223" i="3"/>
  <c r="E223" i="3"/>
  <c r="A223" i="3" s="1"/>
  <c r="C224" i="3"/>
  <c r="H223" i="3"/>
  <c r="G223" i="3"/>
  <c r="C233" i="4" l="1"/>
  <c r="E232" i="4"/>
  <c r="A232" i="4" s="1"/>
  <c r="D1544" i="3"/>
  <c r="O1537" i="3"/>
  <c r="D1543" i="3"/>
  <c r="O1536" i="3"/>
  <c r="E224" i="3"/>
  <c r="A224" i="3" s="1"/>
  <c r="C225" i="3"/>
  <c r="H224" i="3"/>
  <c r="G224" i="3"/>
  <c r="F224" i="3"/>
  <c r="C234" i="4" l="1"/>
  <c r="E233" i="4"/>
  <c r="A233" i="4" s="1"/>
  <c r="D1550" i="3"/>
  <c r="O1543" i="3"/>
  <c r="D1551" i="3"/>
  <c r="O1544" i="3"/>
  <c r="C226" i="3"/>
  <c r="H225" i="3"/>
  <c r="G225" i="3"/>
  <c r="F225" i="3"/>
  <c r="E225" i="3"/>
  <c r="A225" i="3" s="1"/>
  <c r="E234" i="4" l="1"/>
  <c r="A234" i="4" s="1"/>
  <c r="C235" i="4"/>
  <c r="D1558" i="3"/>
  <c r="O1551" i="3"/>
  <c r="D1557" i="3"/>
  <c r="O1550" i="3"/>
  <c r="G226" i="3"/>
  <c r="F226" i="3"/>
  <c r="E226" i="3"/>
  <c r="A226" i="3" s="1"/>
  <c r="H226" i="3"/>
  <c r="C227" i="3"/>
  <c r="E235" i="4" l="1"/>
  <c r="A235" i="4" s="1"/>
  <c r="C236" i="4"/>
  <c r="D1564" i="3"/>
  <c r="O1557" i="3"/>
  <c r="D1565" i="3"/>
  <c r="O1558" i="3"/>
  <c r="F227" i="3"/>
  <c r="E227" i="3"/>
  <c r="A227" i="3" s="1"/>
  <c r="C228" i="3"/>
  <c r="H227" i="3"/>
  <c r="G227" i="3"/>
  <c r="C237" i="4" l="1"/>
  <c r="E236" i="4"/>
  <c r="A236" i="4" s="1"/>
  <c r="D1572" i="3"/>
  <c r="O1565" i="3"/>
  <c r="D1571" i="3"/>
  <c r="O1564" i="3"/>
  <c r="E228" i="3"/>
  <c r="A228" i="3" s="1"/>
  <c r="C229" i="3"/>
  <c r="H228" i="3"/>
  <c r="G228" i="3"/>
  <c r="F228" i="3"/>
  <c r="E237" i="4" l="1"/>
  <c r="A237" i="4" s="1"/>
  <c r="C238" i="4"/>
  <c r="D1578" i="3"/>
  <c r="O1571" i="3"/>
  <c r="D1579" i="3"/>
  <c r="O1572" i="3"/>
  <c r="C230" i="3"/>
  <c r="H229" i="3"/>
  <c r="G229" i="3"/>
  <c r="F229" i="3"/>
  <c r="E229" i="3"/>
  <c r="A229" i="3" s="1"/>
  <c r="C239" i="4" l="1"/>
  <c r="E238" i="4"/>
  <c r="A238" i="4" s="1"/>
  <c r="D1586" i="3"/>
  <c r="O1579" i="3"/>
  <c r="D1585" i="3"/>
  <c r="O1578" i="3"/>
  <c r="G230" i="3"/>
  <c r="F230" i="3"/>
  <c r="E230" i="3"/>
  <c r="A230" i="3" s="1"/>
  <c r="H230" i="3"/>
  <c r="C231" i="3"/>
  <c r="E239" i="4" l="1"/>
  <c r="A239" i="4" s="1"/>
  <c r="C240" i="4"/>
  <c r="D1592" i="3"/>
  <c r="O1585" i="3"/>
  <c r="D1593" i="3"/>
  <c r="O1586" i="3"/>
  <c r="F231" i="3"/>
  <c r="E231" i="3"/>
  <c r="A231" i="3" s="1"/>
  <c r="C232" i="3"/>
  <c r="H231" i="3"/>
  <c r="G231" i="3"/>
  <c r="C241" i="4" l="1"/>
  <c r="E240" i="4"/>
  <c r="A240" i="4" s="1"/>
  <c r="D1600" i="3"/>
  <c r="O1593" i="3"/>
  <c r="D1599" i="3"/>
  <c r="O1592" i="3"/>
  <c r="E232" i="3"/>
  <c r="A232" i="3" s="1"/>
  <c r="C233" i="3"/>
  <c r="H232" i="3"/>
  <c r="G232" i="3"/>
  <c r="F232" i="3"/>
  <c r="C242" i="4" l="1"/>
  <c r="E241" i="4"/>
  <c r="A241" i="4" s="1"/>
  <c r="D1606" i="3"/>
  <c r="O1599" i="3"/>
  <c r="D1607" i="3"/>
  <c r="O1600" i="3"/>
  <c r="C234" i="3"/>
  <c r="H233" i="3"/>
  <c r="G233" i="3"/>
  <c r="F233" i="3"/>
  <c r="E233" i="3"/>
  <c r="A233" i="3" s="1"/>
  <c r="E242" i="4" l="1"/>
  <c r="A242" i="4" s="1"/>
  <c r="C243" i="4"/>
  <c r="D1614" i="3"/>
  <c r="O1607" i="3"/>
  <c r="D1613" i="3"/>
  <c r="O1606" i="3"/>
  <c r="G234" i="3"/>
  <c r="F234" i="3"/>
  <c r="E234" i="3"/>
  <c r="A234" i="3" s="1"/>
  <c r="C235" i="3"/>
  <c r="H234" i="3"/>
  <c r="E243" i="4" l="1"/>
  <c r="A243" i="4" s="1"/>
  <c r="C244" i="4"/>
  <c r="D1620" i="3"/>
  <c r="O1613" i="3"/>
  <c r="D1621" i="3"/>
  <c r="O1614" i="3"/>
  <c r="F235" i="3"/>
  <c r="E235" i="3"/>
  <c r="A235" i="3" s="1"/>
  <c r="C236" i="3"/>
  <c r="H235" i="3"/>
  <c r="G235" i="3"/>
  <c r="C245" i="4" l="1"/>
  <c r="E244" i="4"/>
  <c r="A244" i="4" s="1"/>
  <c r="D1628" i="3"/>
  <c r="O1621" i="3"/>
  <c r="D1627" i="3"/>
  <c r="O1620" i="3"/>
  <c r="E236" i="3"/>
  <c r="A236" i="3" s="1"/>
  <c r="C237" i="3"/>
  <c r="H236" i="3"/>
  <c r="G236" i="3"/>
  <c r="F236" i="3"/>
  <c r="E245" i="4" l="1"/>
  <c r="A245" i="4" s="1"/>
  <c r="C246" i="4"/>
  <c r="D1634" i="3"/>
  <c r="O1627" i="3"/>
  <c r="D1635" i="3"/>
  <c r="O1628" i="3"/>
  <c r="C238" i="3"/>
  <c r="H237" i="3"/>
  <c r="G237" i="3"/>
  <c r="F237" i="3"/>
  <c r="E237" i="3"/>
  <c r="A237" i="3" s="1"/>
  <c r="C247" i="4" l="1"/>
  <c r="E246" i="4"/>
  <c r="A246" i="4" s="1"/>
  <c r="D1642" i="3"/>
  <c r="O1635" i="3"/>
  <c r="D1641" i="3"/>
  <c r="O1634" i="3"/>
  <c r="G238" i="3"/>
  <c r="F238" i="3"/>
  <c r="E238" i="3"/>
  <c r="A238" i="3" s="1"/>
  <c r="C239" i="3"/>
  <c r="H238" i="3"/>
  <c r="E247" i="4" l="1"/>
  <c r="A247" i="4" s="1"/>
  <c r="C248" i="4"/>
  <c r="D1648" i="3"/>
  <c r="O1641" i="3"/>
  <c r="D1649" i="3"/>
  <c r="O1642" i="3"/>
  <c r="F239" i="3"/>
  <c r="E239" i="3"/>
  <c r="A239" i="3" s="1"/>
  <c r="C240" i="3"/>
  <c r="H239" i="3"/>
  <c r="G239" i="3"/>
  <c r="C249" i="4" l="1"/>
  <c r="E248" i="4"/>
  <c r="A248" i="4" s="1"/>
  <c r="D1656" i="3"/>
  <c r="O1649" i="3"/>
  <c r="D1655" i="3"/>
  <c r="O1648" i="3"/>
  <c r="E240" i="3"/>
  <c r="A240" i="3" s="1"/>
  <c r="C241" i="3"/>
  <c r="H240" i="3"/>
  <c r="G240" i="3"/>
  <c r="F240" i="3"/>
  <c r="C250" i="4" l="1"/>
  <c r="E249" i="4"/>
  <c r="A249" i="4" s="1"/>
  <c r="D1662" i="3"/>
  <c r="O1655" i="3"/>
  <c r="D1663" i="3"/>
  <c r="O1656" i="3"/>
  <c r="C242" i="3"/>
  <c r="H241" i="3"/>
  <c r="G241" i="3"/>
  <c r="F241" i="3"/>
  <c r="E241" i="3"/>
  <c r="A241" i="3" s="1"/>
  <c r="E250" i="4" l="1"/>
  <c r="A250" i="4" s="1"/>
  <c r="C251" i="4"/>
  <c r="D1670" i="3"/>
  <c r="O1663" i="3"/>
  <c r="D1669" i="3"/>
  <c r="O1662" i="3"/>
  <c r="G242" i="3"/>
  <c r="F242" i="3"/>
  <c r="E242" i="3"/>
  <c r="A242" i="3" s="1"/>
  <c r="H242" i="3"/>
  <c r="C243" i="3"/>
  <c r="E251" i="4" l="1"/>
  <c r="A251" i="4" s="1"/>
  <c r="C252" i="4"/>
  <c r="D1676" i="3"/>
  <c r="O1669" i="3"/>
  <c r="D1677" i="3"/>
  <c r="O1670" i="3"/>
  <c r="F243" i="3"/>
  <c r="E243" i="3"/>
  <c r="A243" i="3" s="1"/>
  <c r="C244" i="3"/>
  <c r="H243" i="3"/>
  <c r="G243" i="3"/>
  <c r="C253" i="4" l="1"/>
  <c r="E252" i="4"/>
  <c r="A252" i="4" s="1"/>
  <c r="D1684" i="3"/>
  <c r="O1677" i="3"/>
  <c r="D1683" i="3"/>
  <c r="O1676" i="3"/>
  <c r="E244" i="3"/>
  <c r="A244" i="3" s="1"/>
  <c r="C245" i="3"/>
  <c r="H244" i="3"/>
  <c r="G244" i="3"/>
  <c r="F244" i="3"/>
  <c r="E253" i="4" l="1"/>
  <c r="A253" i="4" s="1"/>
  <c r="C254" i="4"/>
  <c r="D1690" i="3"/>
  <c r="O1683" i="3"/>
  <c r="D1691" i="3"/>
  <c r="O1684" i="3"/>
  <c r="C246" i="3"/>
  <c r="H245" i="3"/>
  <c r="G245" i="3"/>
  <c r="F245" i="3"/>
  <c r="E245" i="3"/>
  <c r="A245" i="3" s="1"/>
  <c r="E254" i="4" l="1"/>
  <c r="A254" i="4" s="1"/>
  <c r="C255" i="4"/>
  <c r="D1698" i="3"/>
  <c r="O1691" i="3"/>
  <c r="D1697" i="3"/>
  <c r="O1690" i="3"/>
  <c r="G246" i="3"/>
  <c r="F246" i="3"/>
  <c r="E246" i="3"/>
  <c r="A246" i="3" s="1"/>
  <c r="H246" i="3"/>
  <c r="C247" i="3"/>
  <c r="C256" i="4" l="1"/>
  <c r="E255" i="4"/>
  <c r="A255" i="4" s="1"/>
  <c r="D1704" i="3"/>
  <c r="O1697" i="3"/>
  <c r="D1705" i="3"/>
  <c r="O1698" i="3"/>
  <c r="F247" i="3"/>
  <c r="E247" i="3"/>
  <c r="A247" i="3" s="1"/>
  <c r="C248" i="3"/>
  <c r="H247" i="3"/>
  <c r="G247" i="3"/>
  <c r="E256" i="4" l="1"/>
  <c r="A256" i="4" s="1"/>
  <c r="C257" i="4"/>
  <c r="D1712" i="3"/>
  <c r="O1705" i="3"/>
  <c r="D1711" i="3"/>
  <c r="O1704" i="3"/>
  <c r="E248" i="3"/>
  <c r="A248" i="3" s="1"/>
  <c r="C249" i="3"/>
  <c r="H248" i="3"/>
  <c r="G248" i="3"/>
  <c r="F248" i="3"/>
  <c r="C258" i="4" l="1"/>
  <c r="E257" i="4"/>
  <c r="A257" i="4" s="1"/>
  <c r="D1718" i="3"/>
  <c r="O1711" i="3"/>
  <c r="D1719" i="3"/>
  <c r="O1712" i="3"/>
  <c r="C250" i="3"/>
  <c r="H249" i="3"/>
  <c r="G249" i="3"/>
  <c r="F249" i="3"/>
  <c r="E249" i="3"/>
  <c r="A249" i="3" s="1"/>
  <c r="E258" i="4" l="1"/>
  <c r="A258" i="4" s="1"/>
  <c r="C259" i="4"/>
  <c r="D1726" i="3"/>
  <c r="O1719" i="3"/>
  <c r="D1725" i="3"/>
  <c r="O1718" i="3"/>
  <c r="G250" i="3"/>
  <c r="F250" i="3"/>
  <c r="E250" i="3"/>
  <c r="A250" i="3" s="1"/>
  <c r="C251" i="3"/>
  <c r="H250" i="3"/>
  <c r="C260" i="4" l="1"/>
  <c r="E259" i="4"/>
  <c r="A259" i="4" s="1"/>
  <c r="D1732" i="3"/>
  <c r="O1725" i="3"/>
  <c r="D1733" i="3"/>
  <c r="O1726" i="3"/>
  <c r="F251" i="3"/>
  <c r="E251" i="3"/>
  <c r="A251" i="3" s="1"/>
  <c r="C252" i="3"/>
  <c r="H251" i="3"/>
  <c r="G251" i="3"/>
  <c r="E260" i="4" l="1"/>
  <c r="A260" i="4" s="1"/>
  <c r="C261" i="4"/>
  <c r="D1740" i="3"/>
  <c r="O1733" i="3"/>
  <c r="D1739" i="3"/>
  <c r="O1732" i="3"/>
  <c r="E252" i="3"/>
  <c r="A252" i="3" s="1"/>
  <c r="C253" i="3"/>
  <c r="H252" i="3"/>
  <c r="G252" i="3"/>
  <c r="F252" i="3"/>
  <c r="C262" i="4" l="1"/>
  <c r="E261" i="4"/>
  <c r="A261" i="4" s="1"/>
  <c r="D1746" i="3"/>
  <c r="O1739" i="3"/>
  <c r="D1747" i="3"/>
  <c r="O1740" i="3"/>
  <c r="C254" i="3"/>
  <c r="H253" i="3"/>
  <c r="G253" i="3"/>
  <c r="F253" i="3"/>
  <c r="E253" i="3"/>
  <c r="A253" i="3" s="1"/>
  <c r="E262" i="4" l="1"/>
  <c r="A262" i="4" s="1"/>
  <c r="C263" i="4"/>
  <c r="D1754" i="3"/>
  <c r="O1747" i="3"/>
  <c r="D1753" i="3"/>
  <c r="O1746" i="3"/>
  <c r="G254" i="3"/>
  <c r="F254" i="3"/>
  <c r="E254" i="3"/>
  <c r="A254" i="3" s="1"/>
  <c r="C255" i="3"/>
  <c r="H254" i="3"/>
  <c r="C264" i="4" l="1"/>
  <c r="E263" i="4"/>
  <c r="A263" i="4" s="1"/>
  <c r="D1760" i="3"/>
  <c r="O1753" i="3"/>
  <c r="D1761" i="3"/>
  <c r="O1754" i="3"/>
  <c r="F255" i="3"/>
  <c r="E255" i="3"/>
  <c r="A255" i="3" s="1"/>
  <c r="C256" i="3"/>
  <c r="H255" i="3"/>
  <c r="G255" i="3"/>
  <c r="E264" i="4" l="1"/>
  <c r="A264" i="4" s="1"/>
  <c r="C265" i="4"/>
  <c r="D1768" i="3"/>
  <c r="O1761" i="3"/>
  <c r="D1767" i="3"/>
  <c r="O1760" i="3"/>
  <c r="E256" i="3"/>
  <c r="A256" i="3" s="1"/>
  <c r="C257" i="3"/>
  <c r="H256" i="3"/>
  <c r="G256" i="3"/>
  <c r="F256" i="3"/>
  <c r="C266" i="4" l="1"/>
  <c r="E265" i="4"/>
  <c r="A265" i="4" s="1"/>
  <c r="D1774" i="3"/>
  <c r="O1767" i="3"/>
  <c r="D1775" i="3"/>
  <c r="O1768" i="3"/>
  <c r="C258" i="3"/>
  <c r="H257" i="3"/>
  <c r="G257" i="3"/>
  <c r="F257" i="3"/>
  <c r="E257" i="3"/>
  <c r="A257" i="3" s="1"/>
  <c r="E266" i="4" l="1"/>
  <c r="A266" i="4" s="1"/>
  <c r="C267" i="4"/>
  <c r="D1782" i="3"/>
  <c r="O1775" i="3"/>
  <c r="D1781" i="3"/>
  <c r="O1774" i="3"/>
  <c r="G258" i="3"/>
  <c r="F258" i="3"/>
  <c r="E258" i="3"/>
  <c r="A258" i="3" s="1"/>
  <c r="H258" i="3"/>
  <c r="C259" i="3"/>
  <c r="C268" i="4" l="1"/>
  <c r="E267" i="4"/>
  <c r="A267" i="4" s="1"/>
  <c r="D1788" i="3"/>
  <c r="O1781" i="3"/>
  <c r="D1789" i="3"/>
  <c r="O1782" i="3"/>
  <c r="F259" i="3"/>
  <c r="E259" i="3"/>
  <c r="A259" i="3" s="1"/>
  <c r="C260" i="3"/>
  <c r="H259" i="3"/>
  <c r="G259" i="3"/>
  <c r="E268" i="4" l="1"/>
  <c r="A268" i="4" s="1"/>
  <c r="C269" i="4"/>
  <c r="D1796" i="3"/>
  <c r="O1789" i="3"/>
  <c r="D1795" i="3"/>
  <c r="O1788" i="3"/>
  <c r="E260" i="3"/>
  <c r="A260" i="3" s="1"/>
  <c r="C261" i="3"/>
  <c r="H260" i="3"/>
  <c r="G260" i="3"/>
  <c r="F260" i="3"/>
  <c r="C270" i="4" l="1"/>
  <c r="E269" i="4"/>
  <c r="A269" i="4" s="1"/>
  <c r="D1802" i="3"/>
  <c r="O1795" i="3"/>
  <c r="D1803" i="3"/>
  <c r="O1796" i="3"/>
  <c r="C262" i="3"/>
  <c r="H261" i="3"/>
  <c r="G261" i="3"/>
  <c r="F261" i="3"/>
  <c r="E261" i="3"/>
  <c r="A261" i="3" s="1"/>
  <c r="E270" i="4" l="1"/>
  <c r="A270" i="4" s="1"/>
  <c r="C271" i="4"/>
  <c r="D1810" i="3"/>
  <c r="O1803" i="3"/>
  <c r="D1809" i="3"/>
  <c r="O1802" i="3"/>
  <c r="G262" i="3"/>
  <c r="F262" i="3"/>
  <c r="E262" i="3"/>
  <c r="A262" i="3" s="1"/>
  <c r="H262" i="3"/>
  <c r="C263" i="3"/>
  <c r="C272" i="4" l="1"/>
  <c r="E271" i="4"/>
  <c r="A271" i="4" s="1"/>
  <c r="D1816" i="3"/>
  <c r="O1809" i="3"/>
  <c r="D1817" i="3"/>
  <c r="O1810" i="3"/>
  <c r="F263" i="3"/>
  <c r="E263" i="3"/>
  <c r="A263" i="3" s="1"/>
  <c r="C264" i="3"/>
  <c r="H263" i="3"/>
  <c r="G263" i="3"/>
  <c r="E272" i="4" l="1"/>
  <c r="A272" i="4" s="1"/>
  <c r="C273" i="4"/>
  <c r="D1824" i="3"/>
  <c r="O1817" i="3"/>
  <c r="D1823" i="3"/>
  <c r="O1816" i="3"/>
  <c r="E264" i="3"/>
  <c r="A264" i="3" s="1"/>
  <c r="C265" i="3"/>
  <c r="H264" i="3"/>
  <c r="G264" i="3"/>
  <c r="F264" i="3"/>
  <c r="C274" i="4" l="1"/>
  <c r="E273" i="4"/>
  <c r="A273" i="4" s="1"/>
  <c r="D1830" i="3"/>
  <c r="O1823" i="3"/>
  <c r="D1831" i="3"/>
  <c r="O1824" i="3"/>
  <c r="C266" i="3"/>
  <c r="H265" i="3"/>
  <c r="G265" i="3"/>
  <c r="F265" i="3"/>
  <c r="E265" i="3"/>
  <c r="A265" i="3" s="1"/>
  <c r="E274" i="4" l="1"/>
  <c r="A274" i="4" s="1"/>
  <c r="C275" i="4"/>
  <c r="D1838" i="3"/>
  <c r="O1831" i="3"/>
  <c r="D1837" i="3"/>
  <c r="O1830" i="3"/>
  <c r="G266" i="3"/>
  <c r="F266" i="3"/>
  <c r="E266" i="3"/>
  <c r="A266" i="3" s="1"/>
  <c r="C267" i="3"/>
  <c r="H266" i="3"/>
  <c r="C276" i="4" l="1"/>
  <c r="E275" i="4"/>
  <c r="A275" i="4" s="1"/>
  <c r="D1844" i="3"/>
  <c r="O1837" i="3"/>
  <c r="D1845" i="3"/>
  <c r="O1838" i="3"/>
  <c r="F267" i="3"/>
  <c r="E267" i="3"/>
  <c r="A267" i="3" s="1"/>
  <c r="C268" i="3"/>
  <c r="H267" i="3"/>
  <c r="G267" i="3"/>
  <c r="E276" i="4" l="1"/>
  <c r="A276" i="4" s="1"/>
  <c r="C277" i="4"/>
  <c r="D1852" i="3"/>
  <c r="O1845" i="3"/>
  <c r="D1851" i="3"/>
  <c r="O1844" i="3"/>
  <c r="E268" i="3"/>
  <c r="A268" i="3" s="1"/>
  <c r="C269" i="3"/>
  <c r="H268" i="3"/>
  <c r="G268" i="3"/>
  <c r="F268" i="3"/>
  <c r="C278" i="4" l="1"/>
  <c r="E277" i="4"/>
  <c r="A277" i="4" s="1"/>
  <c r="D1858" i="3"/>
  <c r="O1851" i="3"/>
  <c r="D1859" i="3"/>
  <c r="O1852" i="3"/>
  <c r="C270" i="3"/>
  <c r="H269" i="3"/>
  <c r="G269" i="3"/>
  <c r="F269" i="3"/>
  <c r="E269" i="3"/>
  <c r="A269" i="3" s="1"/>
  <c r="E278" i="4" l="1"/>
  <c r="A278" i="4" s="1"/>
  <c r="C279" i="4"/>
  <c r="D1866" i="3"/>
  <c r="O1859" i="3"/>
  <c r="D1865" i="3"/>
  <c r="O1858" i="3"/>
  <c r="G270" i="3"/>
  <c r="F270" i="3"/>
  <c r="E270" i="3"/>
  <c r="A270" i="3" s="1"/>
  <c r="C271" i="3"/>
  <c r="H270" i="3"/>
  <c r="C280" i="4" l="1"/>
  <c r="E279" i="4"/>
  <c r="A279" i="4" s="1"/>
  <c r="D1872" i="3"/>
  <c r="O1865" i="3"/>
  <c r="D1873" i="3"/>
  <c r="O1866" i="3"/>
  <c r="F271" i="3"/>
  <c r="E271" i="3"/>
  <c r="A271" i="3" s="1"/>
  <c r="C272" i="3"/>
  <c r="H271" i="3"/>
  <c r="G271" i="3"/>
  <c r="E280" i="4" l="1"/>
  <c r="A280" i="4" s="1"/>
  <c r="C281" i="4"/>
  <c r="D1880" i="3"/>
  <c r="O1873" i="3"/>
  <c r="D1879" i="3"/>
  <c r="O1872" i="3"/>
  <c r="E272" i="3"/>
  <c r="A272" i="3" s="1"/>
  <c r="C273" i="3"/>
  <c r="H272" i="3"/>
  <c r="G272" i="3"/>
  <c r="F272" i="3"/>
  <c r="C282" i="4" l="1"/>
  <c r="E281" i="4"/>
  <c r="A281" i="4" s="1"/>
  <c r="D1886" i="3"/>
  <c r="O1879" i="3"/>
  <c r="D1887" i="3"/>
  <c r="O1880" i="3"/>
  <c r="C274" i="3"/>
  <c r="H273" i="3"/>
  <c r="G273" i="3"/>
  <c r="F273" i="3"/>
  <c r="E273" i="3"/>
  <c r="A273" i="3" s="1"/>
  <c r="E282" i="4" l="1"/>
  <c r="A282" i="4" s="1"/>
  <c r="C283" i="4"/>
  <c r="D1894" i="3"/>
  <c r="O1887" i="3"/>
  <c r="D1893" i="3"/>
  <c r="O1886" i="3"/>
  <c r="G274" i="3"/>
  <c r="F274" i="3"/>
  <c r="E274" i="3"/>
  <c r="A274" i="3" s="1"/>
  <c r="H274" i="3"/>
  <c r="C275" i="3"/>
  <c r="C284" i="4" l="1"/>
  <c r="E283" i="4"/>
  <c r="A283" i="4" s="1"/>
  <c r="D1900" i="3"/>
  <c r="O1893" i="3"/>
  <c r="D1901" i="3"/>
  <c r="O1894" i="3"/>
  <c r="F275" i="3"/>
  <c r="E275" i="3"/>
  <c r="A275" i="3" s="1"/>
  <c r="C276" i="3"/>
  <c r="H275" i="3"/>
  <c r="G275" i="3"/>
  <c r="E284" i="4" l="1"/>
  <c r="A284" i="4" s="1"/>
  <c r="C285" i="4"/>
  <c r="D1908" i="3"/>
  <c r="O1901" i="3"/>
  <c r="D1907" i="3"/>
  <c r="O1900" i="3"/>
  <c r="E276" i="3"/>
  <c r="A276" i="3" s="1"/>
  <c r="C277" i="3"/>
  <c r="H276" i="3"/>
  <c r="G276" i="3"/>
  <c r="F276" i="3"/>
  <c r="C286" i="4" l="1"/>
  <c r="E285" i="4"/>
  <c r="A285" i="4" s="1"/>
  <c r="D1914" i="3"/>
  <c r="O1907" i="3"/>
  <c r="D1915" i="3"/>
  <c r="O1908" i="3"/>
  <c r="C278" i="3"/>
  <c r="H277" i="3"/>
  <c r="G277" i="3"/>
  <c r="F277" i="3"/>
  <c r="E277" i="3"/>
  <c r="A277" i="3" s="1"/>
  <c r="E286" i="4" l="1"/>
  <c r="A286" i="4" s="1"/>
  <c r="C287" i="4"/>
  <c r="D1922" i="3"/>
  <c r="O1915" i="3"/>
  <c r="D1921" i="3"/>
  <c r="O1914" i="3"/>
  <c r="G278" i="3"/>
  <c r="F278" i="3"/>
  <c r="E278" i="3"/>
  <c r="A278" i="3" s="1"/>
  <c r="H278" i="3"/>
  <c r="C279" i="3"/>
  <c r="C288" i="4" l="1"/>
  <c r="E287" i="4"/>
  <c r="A287" i="4" s="1"/>
  <c r="D1928" i="3"/>
  <c r="O1921" i="3"/>
  <c r="D1929" i="3"/>
  <c r="O1922" i="3"/>
  <c r="F279" i="3"/>
  <c r="E279" i="3"/>
  <c r="A279" i="3" s="1"/>
  <c r="C280" i="3"/>
  <c r="H279" i="3"/>
  <c r="G279" i="3"/>
  <c r="E288" i="4" l="1"/>
  <c r="A288" i="4" s="1"/>
  <c r="C289" i="4"/>
  <c r="D1936" i="3"/>
  <c r="O1929" i="3"/>
  <c r="D1935" i="3"/>
  <c r="O1928" i="3"/>
  <c r="E280" i="3"/>
  <c r="A280" i="3" s="1"/>
  <c r="C281" i="3"/>
  <c r="H280" i="3"/>
  <c r="G280" i="3"/>
  <c r="F280" i="3"/>
  <c r="C290" i="4" l="1"/>
  <c r="E289" i="4"/>
  <c r="A289" i="4" s="1"/>
  <c r="D1942" i="3"/>
  <c r="O1935" i="3"/>
  <c r="D1943" i="3"/>
  <c r="O1936" i="3"/>
  <c r="C282" i="3"/>
  <c r="H281" i="3"/>
  <c r="G281" i="3"/>
  <c r="F281" i="3"/>
  <c r="E281" i="3"/>
  <c r="A281" i="3" s="1"/>
  <c r="E290" i="4" l="1"/>
  <c r="A290" i="4" s="1"/>
  <c r="C291" i="4"/>
  <c r="D1950" i="3"/>
  <c r="O1943" i="3"/>
  <c r="D1949" i="3"/>
  <c r="O1942" i="3"/>
  <c r="G282" i="3"/>
  <c r="F282" i="3"/>
  <c r="E282" i="3"/>
  <c r="A282" i="3" s="1"/>
  <c r="C283" i="3"/>
  <c r="H282" i="3"/>
  <c r="E291" i="4" l="1"/>
  <c r="A291" i="4" s="1"/>
  <c r="C292" i="4"/>
  <c r="D1956" i="3"/>
  <c r="O1949" i="3"/>
  <c r="D1957" i="3"/>
  <c r="O1950" i="3"/>
  <c r="F283" i="3"/>
  <c r="E283" i="3"/>
  <c r="A283" i="3" s="1"/>
  <c r="C284" i="3"/>
  <c r="H283" i="3"/>
  <c r="G283" i="3"/>
  <c r="E292" i="4" l="1"/>
  <c r="A292" i="4" s="1"/>
  <c r="C293" i="4"/>
  <c r="D1964" i="3"/>
  <c r="O1957" i="3"/>
  <c r="D1963" i="3"/>
  <c r="O1956" i="3"/>
  <c r="E284" i="3"/>
  <c r="A284" i="3" s="1"/>
  <c r="C285" i="3"/>
  <c r="H284" i="3"/>
  <c r="G284" i="3"/>
  <c r="F284" i="3"/>
  <c r="C294" i="4" l="1"/>
  <c r="E293" i="4"/>
  <c r="A293" i="4" s="1"/>
  <c r="D1970" i="3"/>
  <c r="O1963" i="3"/>
  <c r="D1971" i="3"/>
  <c r="O1964" i="3"/>
  <c r="C286" i="3"/>
  <c r="H285" i="3"/>
  <c r="G285" i="3"/>
  <c r="F285" i="3"/>
  <c r="E285" i="3"/>
  <c r="A285" i="3" s="1"/>
  <c r="E294" i="4" l="1"/>
  <c r="A294" i="4" s="1"/>
  <c r="C295" i="4"/>
  <c r="D1978" i="3"/>
  <c r="O1971" i="3"/>
  <c r="D1977" i="3"/>
  <c r="O1970" i="3"/>
  <c r="G286" i="3"/>
  <c r="F286" i="3"/>
  <c r="E286" i="3"/>
  <c r="A286" i="3" s="1"/>
  <c r="C287" i="3"/>
  <c r="H286" i="3"/>
  <c r="E295" i="4" l="1"/>
  <c r="A295" i="4" s="1"/>
  <c r="C296" i="4"/>
  <c r="D1984" i="3"/>
  <c r="O1977" i="3"/>
  <c r="D1985" i="3"/>
  <c r="O1978" i="3"/>
  <c r="F287" i="3"/>
  <c r="E287" i="3"/>
  <c r="A287" i="3" s="1"/>
  <c r="C288" i="3"/>
  <c r="H287" i="3"/>
  <c r="G287" i="3"/>
  <c r="E296" i="4" l="1"/>
  <c r="A296" i="4" s="1"/>
  <c r="C297" i="4"/>
  <c r="D1992" i="3"/>
  <c r="O1985" i="3"/>
  <c r="D1991" i="3"/>
  <c r="O1984" i="3"/>
  <c r="E288" i="3"/>
  <c r="A288" i="3" s="1"/>
  <c r="C289" i="3"/>
  <c r="H288" i="3"/>
  <c r="G288" i="3"/>
  <c r="F288" i="3"/>
  <c r="C298" i="4" l="1"/>
  <c r="E297" i="4"/>
  <c r="A297" i="4" s="1"/>
  <c r="D1998" i="3"/>
  <c r="O1991" i="3"/>
  <c r="D1999" i="3"/>
  <c r="O1992" i="3"/>
  <c r="C290" i="3"/>
  <c r="H289" i="3"/>
  <c r="G289" i="3"/>
  <c r="F289" i="3"/>
  <c r="E289" i="3"/>
  <c r="A289" i="3" s="1"/>
  <c r="C299" i="4" l="1"/>
  <c r="E298" i="4"/>
  <c r="A298" i="4" s="1"/>
  <c r="D2006" i="3"/>
  <c r="O1999" i="3"/>
  <c r="D2005" i="3"/>
  <c r="O1998" i="3"/>
  <c r="G290" i="3"/>
  <c r="F290" i="3"/>
  <c r="E290" i="3"/>
  <c r="A290" i="3" s="1"/>
  <c r="H290" i="3"/>
  <c r="C291" i="3"/>
  <c r="E299" i="4" l="1"/>
  <c r="A299" i="4" s="1"/>
  <c r="C300" i="4"/>
  <c r="D2012" i="3"/>
  <c r="O2005" i="3"/>
  <c r="D2013" i="3"/>
  <c r="O2006" i="3"/>
  <c r="F291" i="3"/>
  <c r="E291" i="3"/>
  <c r="A291" i="3" s="1"/>
  <c r="C292" i="3"/>
  <c r="H291" i="3"/>
  <c r="G291" i="3"/>
  <c r="E300" i="4" l="1"/>
  <c r="A300" i="4" s="1"/>
  <c r="C301" i="4"/>
  <c r="D2020" i="3"/>
  <c r="O2013" i="3"/>
  <c r="D2019" i="3"/>
  <c r="O2012" i="3"/>
  <c r="E292" i="3"/>
  <c r="A292" i="3" s="1"/>
  <c r="C293" i="3"/>
  <c r="H292" i="3"/>
  <c r="G292" i="3"/>
  <c r="F292" i="3"/>
  <c r="C302" i="4" l="1"/>
  <c r="E301" i="4"/>
  <c r="A301" i="4" s="1"/>
  <c r="D2026" i="3"/>
  <c r="O2019" i="3"/>
  <c r="D2027" i="3"/>
  <c r="O2020" i="3"/>
  <c r="C294" i="3"/>
  <c r="H293" i="3"/>
  <c r="G293" i="3"/>
  <c r="F293" i="3"/>
  <c r="E293" i="3"/>
  <c r="A293" i="3" s="1"/>
  <c r="C303" i="4" l="1"/>
  <c r="E302" i="4"/>
  <c r="A302" i="4" s="1"/>
  <c r="D2034" i="3"/>
  <c r="O2027" i="3"/>
  <c r="D2033" i="3"/>
  <c r="O2026" i="3"/>
  <c r="G294" i="3"/>
  <c r="F294" i="3"/>
  <c r="E294" i="3"/>
  <c r="A294" i="3" s="1"/>
  <c r="H294" i="3"/>
  <c r="C295" i="3"/>
  <c r="E303" i="4" l="1"/>
  <c r="A303" i="4" s="1"/>
  <c r="C304" i="4"/>
  <c r="D2040" i="3"/>
  <c r="O2033" i="3"/>
  <c r="D2041" i="3"/>
  <c r="O2034" i="3"/>
  <c r="F295" i="3"/>
  <c r="E295" i="3"/>
  <c r="A295" i="3" s="1"/>
  <c r="C296" i="3"/>
  <c r="H295" i="3"/>
  <c r="G295" i="3"/>
  <c r="E304" i="4" l="1"/>
  <c r="A304" i="4" s="1"/>
  <c r="C305" i="4"/>
  <c r="D2048" i="3"/>
  <c r="O2041" i="3"/>
  <c r="D2047" i="3"/>
  <c r="O2040" i="3"/>
  <c r="E296" i="3"/>
  <c r="A296" i="3" s="1"/>
  <c r="C297" i="3"/>
  <c r="H296" i="3"/>
  <c r="G296" i="3"/>
  <c r="F296" i="3"/>
  <c r="C306" i="4" l="1"/>
  <c r="E305" i="4"/>
  <c r="A305" i="4" s="1"/>
  <c r="D2054" i="3"/>
  <c r="O2047" i="3"/>
  <c r="D2055" i="3"/>
  <c r="O2048" i="3"/>
  <c r="C298" i="3"/>
  <c r="H297" i="3"/>
  <c r="G297" i="3"/>
  <c r="F297" i="3"/>
  <c r="E297" i="3"/>
  <c r="A297" i="3" s="1"/>
  <c r="E306" i="4" l="1"/>
  <c r="A306" i="4" s="1"/>
  <c r="C307" i="4"/>
  <c r="D2062" i="3"/>
  <c r="O2055" i="3"/>
  <c r="D2061" i="3"/>
  <c r="O2054" i="3"/>
  <c r="G298" i="3"/>
  <c r="F298" i="3"/>
  <c r="E298" i="3"/>
  <c r="A298" i="3" s="1"/>
  <c r="C299" i="3"/>
  <c r="H298" i="3"/>
  <c r="E307" i="4" l="1"/>
  <c r="A307" i="4" s="1"/>
  <c r="C308" i="4"/>
  <c r="D2068" i="3"/>
  <c r="O2061" i="3"/>
  <c r="D2069" i="3"/>
  <c r="O2062" i="3"/>
  <c r="F299" i="3"/>
  <c r="E299" i="3"/>
  <c r="A299" i="3" s="1"/>
  <c r="C300" i="3"/>
  <c r="H299" i="3"/>
  <c r="G299" i="3"/>
  <c r="E308" i="4" l="1"/>
  <c r="A308" i="4" s="1"/>
  <c r="C309" i="4"/>
  <c r="D2076" i="3"/>
  <c r="O2069" i="3"/>
  <c r="D2075" i="3"/>
  <c r="O2068" i="3"/>
  <c r="E300" i="3"/>
  <c r="A300" i="3" s="1"/>
  <c r="C301" i="3"/>
  <c r="H300" i="3"/>
  <c r="G300" i="3"/>
  <c r="F300" i="3"/>
  <c r="C310" i="4" l="1"/>
  <c r="E309" i="4"/>
  <c r="A309" i="4" s="1"/>
  <c r="D2082" i="3"/>
  <c r="O2075" i="3"/>
  <c r="D2083" i="3"/>
  <c r="O2076" i="3"/>
  <c r="C302" i="3"/>
  <c r="H301" i="3"/>
  <c r="G301" i="3"/>
  <c r="F301" i="3"/>
  <c r="E301" i="3"/>
  <c r="A301" i="3" s="1"/>
  <c r="E310" i="4" l="1"/>
  <c r="A310" i="4" s="1"/>
  <c r="C311" i="4"/>
  <c r="D2090" i="3"/>
  <c r="O2083" i="3"/>
  <c r="D2089" i="3"/>
  <c r="O2082" i="3"/>
  <c r="G302" i="3"/>
  <c r="F302" i="3"/>
  <c r="E302" i="3"/>
  <c r="A302" i="3" s="1"/>
  <c r="C303" i="3"/>
  <c r="H302" i="3"/>
  <c r="C312" i="4" l="1"/>
  <c r="E311" i="4"/>
  <c r="A311" i="4" s="1"/>
  <c r="D2096" i="3"/>
  <c r="O2089" i="3"/>
  <c r="D2097" i="3"/>
  <c r="O2090" i="3"/>
  <c r="F303" i="3"/>
  <c r="E303" i="3"/>
  <c r="A303" i="3" s="1"/>
  <c r="C304" i="3"/>
  <c r="H303" i="3"/>
  <c r="G303" i="3"/>
  <c r="E312" i="4" l="1"/>
  <c r="A312" i="4" s="1"/>
  <c r="C313" i="4"/>
  <c r="D2104" i="3"/>
  <c r="O2097" i="3"/>
  <c r="D2103" i="3"/>
  <c r="O2096" i="3"/>
  <c r="E304" i="3"/>
  <c r="A304" i="3" s="1"/>
  <c r="C305" i="3"/>
  <c r="H304" i="3"/>
  <c r="G304" i="3"/>
  <c r="F304" i="3"/>
  <c r="C314" i="4" l="1"/>
  <c r="E313" i="4"/>
  <c r="A313" i="4" s="1"/>
  <c r="D2110" i="3"/>
  <c r="O2103" i="3"/>
  <c r="D2111" i="3"/>
  <c r="O2104" i="3"/>
  <c r="C306" i="3"/>
  <c r="H305" i="3"/>
  <c r="G305" i="3"/>
  <c r="F305" i="3"/>
  <c r="E305" i="3"/>
  <c r="A305" i="3" s="1"/>
  <c r="C315" i="4" l="1"/>
  <c r="E314" i="4"/>
  <c r="A314" i="4" s="1"/>
  <c r="D2118" i="3"/>
  <c r="O2111" i="3"/>
  <c r="D2117" i="3"/>
  <c r="O2110" i="3"/>
  <c r="G306" i="3"/>
  <c r="F306" i="3"/>
  <c r="E306" i="3"/>
  <c r="A306" i="3" s="1"/>
  <c r="H306" i="3"/>
  <c r="C307" i="3"/>
  <c r="E315" i="4" l="1"/>
  <c r="A315" i="4" s="1"/>
  <c r="C316" i="4"/>
  <c r="D2124" i="3"/>
  <c r="O2117" i="3"/>
  <c r="D2125" i="3"/>
  <c r="O2118" i="3"/>
  <c r="F307" i="3"/>
  <c r="E307" i="3"/>
  <c r="A307" i="3" s="1"/>
  <c r="C308" i="3"/>
  <c r="H307" i="3"/>
  <c r="G307" i="3"/>
  <c r="E316" i="4" l="1"/>
  <c r="A316" i="4" s="1"/>
  <c r="C317" i="4"/>
  <c r="D2132" i="3"/>
  <c r="O2125" i="3"/>
  <c r="D2131" i="3"/>
  <c r="O2124" i="3"/>
  <c r="E308" i="3"/>
  <c r="A308" i="3" s="1"/>
  <c r="C309" i="3"/>
  <c r="F309" i="3" s="1"/>
  <c r="H308" i="3"/>
  <c r="G308" i="3"/>
  <c r="F308" i="3"/>
  <c r="C318" i="4" l="1"/>
  <c r="E317" i="4"/>
  <c r="A317" i="4" s="1"/>
  <c r="D2138" i="3"/>
  <c r="O2131" i="3"/>
  <c r="D2139" i="3"/>
  <c r="O2132" i="3"/>
  <c r="C310" i="3"/>
  <c r="H309" i="3"/>
  <c r="G309" i="3"/>
  <c r="E309" i="3"/>
  <c r="A309" i="3" s="1"/>
  <c r="E318" i="4" l="1"/>
  <c r="A318" i="4" s="1"/>
  <c r="C319" i="4"/>
  <c r="D2146" i="3"/>
  <c r="O2139" i="3"/>
  <c r="D2145" i="3"/>
  <c r="O2138" i="3"/>
  <c r="G310" i="3"/>
  <c r="F310" i="3"/>
  <c r="E310" i="3"/>
  <c r="A310" i="3" s="1"/>
  <c r="H310" i="3"/>
  <c r="C311" i="3"/>
  <c r="E319" i="4" l="1"/>
  <c r="A319" i="4" s="1"/>
  <c r="C320" i="4"/>
  <c r="D2152" i="3"/>
  <c r="O2145" i="3"/>
  <c r="D2153" i="3"/>
  <c r="O2146" i="3"/>
  <c r="F311" i="3"/>
  <c r="E311" i="3"/>
  <c r="A311" i="3" s="1"/>
  <c r="C312" i="3"/>
  <c r="H311" i="3"/>
  <c r="G311" i="3"/>
  <c r="E320" i="4" l="1"/>
  <c r="A320" i="4" s="1"/>
  <c r="C321" i="4"/>
  <c r="D2160" i="3"/>
  <c r="O2153" i="3"/>
  <c r="D2159" i="3"/>
  <c r="O2152" i="3"/>
  <c r="E312" i="3"/>
  <c r="A312" i="3" s="1"/>
  <c r="C313" i="3"/>
  <c r="H312" i="3"/>
  <c r="G312" i="3"/>
  <c r="F312" i="3"/>
  <c r="C322" i="4" l="1"/>
  <c r="E321" i="4"/>
  <c r="A321" i="4" s="1"/>
  <c r="D2166" i="3"/>
  <c r="O2159" i="3"/>
  <c r="D2167" i="3"/>
  <c r="O2160" i="3"/>
  <c r="C314" i="3"/>
  <c r="H313" i="3"/>
  <c r="G313" i="3"/>
  <c r="F313" i="3"/>
  <c r="E313" i="3"/>
  <c r="A313" i="3" s="1"/>
  <c r="E322" i="4" l="1"/>
  <c r="A322" i="4" s="1"/>
  <c r="C323" i="4"/>
  <c r="D2174" i="3"/>
  <c r="O2167" i="3"/>
  <c r="D2173" i="3"/>
  <c r="O2166" i="3"/>
  <c r="G314" i="3"/>
  <c r="F314" i="3"/>
  <c r="E314" i="3"/>
  <c r="A314" i="3" s="1"/>
  <c r="C315" i="3"/>
  <c r="H314" i="3"/>
  <c r="E323" i="4" l="1"/>
  <c r="A323" i="4" s="1"/>
  <c r="C324" i="4"/>
  <c r="D2180" i="3"/>
  <c r="O2173" i="3"/>
  <c r="D2181" i="3"/>
  <c r="O2174" i="3"/>
  <c r="F315" i="3"/>
  <c r="E315" i="3"/>
  <c r="A315" i="3" s="1"/>
  <c r="C316" i="3"/>
  <c r="H315" i="3"/>
  <c r="G315" i="3"/>
  <c r="E324" i="4" l="1"/>
  <c r="A324" i="4" s="1"/>
  <c r="C325" i="4"/>
  <c r="D2188" i="3"/>
  <c r="O2181" i="3"/>
  <c r="D2187" i="3"/>
  <c r="O2180" i="3"/>
  <c r="E316" i="3"/>
  <c r="A316" i="3" s="1"/>
  <c r="C317" i="3"/>
  <c r="H316" i="3"/>
  <c r="G316" i="3"/>
  <c r="F316" i="3"/>
  <c r="C326" i="4" l="1"/>
  <c r="E325" i="4"/>
  <c r="A325" i="4" s="1"/>
  <c r="D2194" i="3"/>
  <c r="O2187" i="3"/>
  <c r="D2195" i="3"/>
  <c r="O2188" i="3"/>
  <c r="C318" i="3"/>
  <c r="H317" i="3"/>
  <c r="G317" i="3"/>
  <c r="F317" i="3"/>
  <c r="E317" i="3"/>
  <c r="A317" i="3" s="1"/>
  <c r="E326" i="4" l="1"/>
  <c r="A326" i="4" s="1"/>
  <c r="C327" i="4"/>
  <c r="D2202" i="3"/>
  <c r="O2195" i="3"/>
  <c r="D2201" i="3"/>
  <c r="O2194" i="3"/>
  <c r="G318" i="3"/>
  <c r="F318" i="3"/>
  <c r="E318" i="3"/>
  <c r="A318" i="3" s="1"/>
  <c r="C319" i="3"/>
  <c r="H318" i="3"/>
  <c r="C328" i="4" l="1"/>
  <c r="E327" i="4"/>
  <c r="A327" i="4" s="1"/>
  <c r="D2208" i="3"/>
  <c r="O2201" i="3"/>
  <c r="D2209" i="3"/>
  <c r="O2202" i="3"/>
  <c r="F319" i="3"/>
  <c r="E319" i="3"/>
  <c r="A319" i="3" s="1"/>
  <c r="C320" i="3"/>
  <c r="H319" i="3"/>
  <c r="G319" i="3"/>
  <c r="E328" i="4" l="1"/>
  <c r="A328" i="4" s="1"/>
  <c r="C329" i="4"/>
  <c r="D2216" i="3"/>
  <c r="O2209" i="3"/>
  <c r="D2215" i="3"/>
  <c r="O2208" i="3"/>
  <c r="E320" i="3"/>
  <c r="A320" i="3" s="1"/>
  <c r="C321" i="3"/>
  <c r="H320" i="3"/>
  <c r="G320" i="3"/>
  <c r="F320" i="3"/>
  <c r="C330" i="4" l="1"/>
  <c r="E329" i="4"/>
  <c r="A329" i="4" s="1"/>
  <c r="D2222" i="3"/>
  <c r="O2215" i="3"/>
  <c r="D2223" i="3"/>
  <c r="O2216" i="3"/>
  <c r="C322" i="3"/>
  <c r="H321" i="3"/>
  <c r="G321" i="3"/>
  <c r="F321" i="3"/>
  <c r="E321" i="3"/>
  <c r="A321" i="3" s="1"/>
  <c r="C331" i="4" l="1"/>
  <c r="E330" i="4"/>
  <c r="A330" i="4" s="1"/>
  <c r="D2230" i="3"/>
  <c r="O2223" i="3"/>
  <c r="D2229" i="3"/>
  <c r="O2222" i="3"/>
  <c r="G322" i="3"/>
  <c r="F322" i="3"/>
  <c r="E322" i="3"/>
  <c r="A322" i="3" s="1"/>
  <c r="H322" i="3"/>
  <c r="C323" i="3"/>
  <c r="E331" i="4" l="1"/>
  <c r="A331" i="4" s="1"/>
  <c r="C332" i="4"/>
  <c r="D2236" i="3"/>
  <c r="O2229" i="3"/>
  <c r="D2237" i="3"/>
  <c r="O2230" i="3"/>
  <c r="F323" i="3"/>
  <c r="E323" i="3"/>
  <c r="A323" i="3" s="1"/>
  <c r="C324" i="3"/>
  <c r="H323" i="3"/>
  <c r="G323" i="3"/>
  <c r="E332" i="4" l="1"/>
  <c r="A332" i="4" s="1"/>
  <c r="C333" i="4"/>
  <c r="D2244" i="3"/>
  <c r="O2237" i="3"/>
  <c r="D2243" i="3"/>
  <c r="O2236" i="3"/>
  <c r="E324" i="3"/>
  <c r="A324" i="3" s="1"/>
  <c r="C325" i="3"/>
  <c r="H324" i="3"/>
  <c r="G324" i="3"/>
  <c r="F324" i="3"/>
  <c r="C334" i="4" l="1"/>
  <c r="E333" i="4"/>
  <c r="A333" i="4" s="1"/>
  <c r="D2250" i="3"/>
  <c r="O2243" i="3"/>
  <c r="D2251" i="3"/>
  <c r="O2244" i="3"/>
  <c r="C326" i="3"/>
  <c r="H325" i="3"/>
  <c r="G325" i="3"/>
  <c r="F325" i="3"/>
  <c r="E325" i="3"/>
  <c r="A325" i="3" s="1"/>
  <c r="E334" i="4" l="1"/>
  <c r="A334" i="4" s="1"/>
  <c r="C335" i="4"/>
  <c r="D2258" i="3"/>
  <c r="O2251" i="3"/>
  <c r="D2257" i="3"/>
  <c r="O2250" i="3"/>
  <c r="G326" i="3"/>
  <c r="F326" i="3"/>
  <c r="E326" i="3"/>
  <c r="A326" i="3" s="1"/>
  <c r="C327" i="3"/>
  <c r="H326" i="3"/>
  <c r="C336" i="4" l="1"/>
  <c r="E335" i="4"/>
  <c r="A335" i="4" s="1"/>
  <c r="D2264" i="3"/>
  <c r="O2257" i="3"/>
  <c r="D2265" i="3"/>
  <c r="O2258" i="3"/>
  <c r="F327" i="3"/>
  <c r="E327" i="3"/>
  <c r="A327" i="3" s="1"/>
  <c r="C328" i="3"/>
  <c r="H327" i="3"/>
  <c r="G327" i="3"/>
  <c r="E336" i="4" l="1"/>
  <c r="A336" i="4" s="1"/>
  <c r="C337" i="4"/>
  <c r="D2272" i="3"/>
  <c r="O2265" i="3"/>
  <c r="D2271" i="3"/>
  <c r="O2264" i="3"/>
  <c r="E328" i="3"/>
  <c r="A328" i="3" s="1"/>
  <c r="C329" i="3"/>
  <c r="H328" i="3"/>
  <c r="G328" i="3"/>
  <c r="F328" i="3"/>
  <c r="C338" i="4" l="1"/>
  <c r="E337" i="4"/>
  <c r="A337" i="4" s="1"/>
  <c r="D2278" i="3"/>
  <c r="O2271" i="3"/>
  <c r="D2279" i="3"/>
  <c r="O2272" i="3"/>
  <c r="C330" i="3"/>
  <c r="H329" i="3"/>
  <c r="G329" i="3"/>
  <c r="F329" i="3"/>
  <c r="E329" i="3"/>
  <c r="A329" i="3" s="1"/>
  <c r="E338" i="4" l="1"/>
  <c r="A338" i="4" s="1"/>
  <c r="C339" i="4"/>
  <c r="D2286" i="3"/>
  <c r="O2279" i="3"/>
  <c r="D2285" i="3"/>
  <c r="O2278" i="3"/>
  <c r="G330" i="3"/>
  <c r="F330" i="3"/>
  <c r="E330" i="3"/>
  <c r="A330" i="3" s="1"/>
  <c r="C331" i="3"/>
  <c r="H330" i="3"/>
  <c r="E339" i="4" l="1"/>
  <c r="A339" i="4" s="1"/>
  <c r="C340" i="4"/>
  <c r="D2292" i="3"/>
  <c r="O2285" i="3"/>
  <c r="D2293" i="3"/>
  <c r="O2286" i="3"/>
  <c r="F331" i="3"/>
  <c r="E331" i="3"/>
  <c r="A331" i="3" s="1"/>
  <c r="C332" i="3"/>
  <c r="H331" i="3"/>
  <c r="G331" i="3"/>
  <c r="E340" i="4" l="1"/>
  <c r="A340" i="4" s="1"/>
  <c r="C341" i="4"/>
  <c r="D2300" i="3"/>
  <c r="O2293" i="3"/>
  <c r="D2299" i="3"/>
  <c r="O2292" i="3"/>
  <c r="E332" i="3"/>
  <c r="A332" i="3" s="1"/>
  <c r="C333" i="3"/>
  <c r="H332" i="3"/>
  <c r="G332" i="3"/>
  <c r="F332" i="3"/>
  <c r="C342" i="4" l="1"/>
  <c r="E341" i="4"/>
  <c r="A341" i="4" s="1"/>
  <c r="D2306" i="3"/>
  <c r="O2299" i="3"/>
  <c r="D2307" i="3"/>
  <c r="O2300" i="3"/>
  <c r="C334" i="3"/>
  <c r="H333" i="3"/>
  <c r="G333" i="3"/>
  <c r="F333" i="3"/>
  <c r="E333" i="3"/>
  <c r="A333" i="3" s="1"/>
  <c r="E342" i="4" l="1"/>
  <c r="A342" i="4" s="1"/>
  <c r="C343" i="4"/>
  <c r="D2314" i="3"/>
  <c r="O2307" i="3"/>
  <c r="D2313" i="3"/>
  <c r="O2306" i="3"/>
  <c r="G334" i="3"/>
  <c r="F334" i="3"/>
  <c r="E334" i="3"/>
  <c r="A334" i="3" s="1"/>
  <c r="C335" i="3"/>
  <c r="H334" i="3"/>
  <c r="C344" i="4" l="1"/>
  <c r="E343" i="4"/>
  <c r="A343" i="4" s="1"/>
  <c r="D2320" i="3"/>
  <c r="O2313" i="3"/>
  <c r="D2321" i="3"/>
  <c r="O2314" i="3"/>
  <c r="F335" i="3"/>
  <c r="E335" i="3"/>
  <c r="A335" i="3" s="1"/>
  <c r="C336" i="3"/>
  <c r="H335" i="3"/>
  <c r="G335" i="3"/>
  <c r="E344" i="4" l="1"/>
  <c r="A344" i="4" s="1"/>
  <c r="C345" i="4"/>
  <c r="D2328" i="3"/>
  <c r="O2321" i="3"/>
  <c r="D2327" i="3"/>
  <c r="O2320" i="3"/>
  <c r="E336" i="3"/>
  <c r="A336" i="3" s="1"/>
  <c r="C337" i="3"/>
  <c r="H336" i="3"/>
  <c r="G336" i="3"/>
  <c r="F336" i="3"/>
  <c r="C346" i="4" l="1"/>
  <c r="E345" i="4"/>
  <c r="A345" i="4" s="1"/>
  <c r="D2334" i="3"/>
  <c r="O2327" i="3"/>
  <c r="D2335" i="3"/>
  <c r="O2328" i="3"/>
  <c r="C338" i="3"/>
  <c r="H337" i="3"/>
  <c r="G337" i="3"/>
  <c r="F337" i="3"/>
  <c r="E337" i="3"/>
  <c r="A337" i="3" s="1"/>
  <c r="C347" i="4" l="1"/>
  <c r="E346" i="4"/>
  <c r="A346" i="4" s="1"/>
  <c r="D2342" i="3"/>
  <c r="O2335" i="3"/>
  <c r="D2341" i="3"/>
  <c r="O2334" i="3"/>
  <c r="G338" i="3"/>
  <c r="F338" i="3"/>
  <c r="E338" i="3"/>
  <c r="A338" i="3" s="1"/>
  <c r="H338" i="3"/>
  <c r="C339" i="3"/>
  <c r="E347" i="4" l="1"/>
  <c r="A347" i="4" s="1"/>
  <c r="C348" i="4"/>
  <c r="D2348" i="3"/>
  <c r="O2341" i="3"/>
  <c r="D2349" i="3"/>
  <c r="O2342" i="3"/>
  <c r="F339" i="3"/>
  <c r="E339" i="3"/>
  <c r="A339" i="3" s="1"/>
  <c r="C340" i="3"/>
  <c r="H339" i="3"/>
  <c r="G339" i="3"/>
  <c r="E348" i="4" l="1"/>
  <c r="A348" i="4" s="1"/>
  <c r="C349" i="4"/>
  <c r="D2356" i="3"/>
  <c r="O2349" i="3"/>
  <c r="D2355" i="3"/>
  <c r="O2348" i="3"/>
  <c r="E340" i="3"/>
  <c r="A340" i="3" s="1"/>
  <c r="C341" i="3"/>
  <c r="H340" i="3"/>
  <c r="G340" i="3"/>
  <c r="F340" i="3"/>
  <c r="C350" i="4" l="1"/>
  <c r="E349" i="4"/>
  <c r="A349" i="4" s="1"/>
  <c r="D2362" i="3"/>
  <c r="O2355" i="3"/>
  <c r="D2363" i="3"/>
  <c r="O2356" i="3"/>
  <c r="C342" i="3"/>
  <c r="H341" i="3"/>
  <c r="G341" i="3"/>
  <c r="F341" i="3"/>
  <c r="E341" i="3"/>
  <c r="A341" i="3" s="1"/>
  <c r="E350" i="4" l="1"/>
  <c r="A350" i="4" s="1"/>
  <c r="C351" i="4"/>
  <c r="D2370" i="3"/>
  <c r="O2363" i="3"/>
  <c r="D2369" i="3"/>
  <c r="O2362" i="3"/>
  <c r="G342" i="3"/>
  <c r="F342" i="3"/>
  <c r="E342" i="3"/>
  <c r="A342" i="3" s="1"/>
  <c r="C343" i="3"/>
  <c r="H342" i="3"/>
  <c r="C352" i="4" l="1"/>
  <c r="E351" i="4"/>
  <c r="A351" i="4" s="1"/>
  <c r="D2376" i="3"/>
  <c r="O2369" i="3"/>
  <c r="D2377" i="3"/>
  <c r="O2370" i="3"/>
  <c r="F343" i="3"/>
  <c r="E343" i="3"/>
  <c r="A343" i="3" s="1"/>
  <c r="C344" i="3"/>
  <c r="H343" i="3"/>
  <c r="G343" i="3"/>
  <c r="E352" i="4" l="1"/>
  <c r="A352" i="4" s="1"/>
  <c r="C353" i="4"/>
  <c r="D2384" i="3"/>
  <c r="O2377" i="3"/>
  <c r="D2383" i="3"/>
  <c r="O2376" i="3"/>
  <c r="E344" i="3"/>
  <c r="A344" i="3" s="1"/>
  <c r="C345" i="3"/>
  <c r="H344" i="3"/>
  <c r="G344" i="3"/>
  <c r="F344" i="3"/>
  <c r="C354" i="4" l="1"/>
  <c r="E353" i="4"/>
  <c r="A353" i="4" s="1"/>
  <c r="D2390" i="3"/>
  <c r="O2383" i="3"/>
  <c r="D2391" i="3"/>
  <c r="O2384" i="3"/>
  <c r="C346" i="3"/>
  <c r="H345" i="3"/>
  <c r="G345" i="3"/>
  <c r="F345" i="3"/>
  <c r="E345" i="3"/>
  <c r="A345" i="3" s="1"/>
  <c r="C355" i="4" l="1"/>
  <c r="E354" i="4"/>
  <c r="A354" i="4" s="1"/>
  <c r="D2398" i="3"/>
  <c r="O2391" i="3"/>
  <c r="D2397" i="3"/>
  <c r="O2390" i="3"/>
  <c r="G346" i="3"/>
  <c r="F346" i="3"/>
  <c r="E346" i="3"/>
  <c r="A346" i="3" s="1"/>
  <c r="C347" i="3"/>
  <c r="H346" i="3"/>
  <c r="E355" i="4" l="1"/>
  <c r="A355" i="4" s="1"/>
  <c r="C356" i="4"/>
  <c r="D2404" i="3"/>
  <c r="O2397" i="3"/>
  <c r="D2405" i="3"/>
  <c r="O2398" i="3"/>
  <c r="F347" i="3"/>
  <c r="E347" i="3"/>
  <c r="A347" i="3" s="1"/>
  <c r="C348" i="3"/>
  <c r="H347" i="3"/>
  <c r="G347" i="3"/>
  <c r="E356" i="4" l="1"/>
  <c r="A356" i="4" s="1"/>
  <c r="C357" i="4"/>
  <c r="D2412" i="3"/>
  <c r="O2405" i="3"/>
  <c r="D2411" i="3"/>
  <c r="O2404" i="3"/>
  <c r="E348" i="3"/>
  <c r="A348" i="3" s="1"/>
  <c r="C349" i="3"/>
  <c r="H348" i="3"/>
  <c r="G348" i="3"/>
  <c r="F348" i="3"/>
  <c r="C358" i="4" l="1"/>
  <c r="E357" i="4"/>
  <c r="A357" i="4" s="1"/>
  <c r="D2418" i="3"/>
  <c r="O2411" i="3"/>
  <c r="D2419" i="3"/>
  <c r="O2412" i="3"/>
  <c r="C350" i="3"/>
  <c r="H349" i="3"/>
  <c r="G349" i="3"/>
  <c r="F349" i="3"/>
  <c r="E349" i="3"/>
  <c r="A349" i="3" s="1"/>
  <c r="E358" i="4" l="1"/>
  <c r="A358" i="4" s="1"/>
  <c r="C359" i="4"/>
  <c r="D2426" i="3"/>
  <c r="O2419" i="3"/>
  <c r="D2425" i="3"/>
  <c r="O2418" i="3"/>
  <c r="G350" i="3"/>
  <c r="F350" i="3"/>
  <c r="E350" i="3"/>
  <c r="A350" i="3" s="1"/>
  <c r="C351" i="3"/>
  <c r="H350" i="3"/>
  <c r="C360" i="4" l="1"/>
  <c r="E359" i="4"/>
  <c r="A359" i="4" s="1"/>
  <c r="D2432" i="3"/>
  <c r="O2425" i="3"/>
  <c r="D2433" i="3"/>
  <c r="O2426" i="3"/>
  <c r="F351" i="3"/>
  <c r="E351" i="3"/>
  <c r="A351" i="3" s="1"/>
  <c r="C352" i="3"/>
  <c r="H351" i="3"/>
  <c r="G351" i="3"/>
  <c r="E360" i="4" l="1"/>
  <c r="A360" i="4" s="1"/>
  <c r="C361" i="4"/>
  <c r="D2440" i="3"/>
  <c r="O2433" i="3"/>
  <c r="D2439" i="3"/>
  <c r="O2432" i="3"/>
  <c r="E352" i="3"/>
  <c r="A352" i="3" s="1"/>
  <c r="C353" i="3"/>
  <c r="H352" i="3"/>
  <c r="G352" i="3"/>
  <c r="F352" i="3"/>
  <c r="E361" i="4" l="1"/>
  <c r="A361" i="4" s="1"/>
  <c r="C362" i="4"/>
  <c r="D2446" i="3"/>
  <c r="O2439" i="3"/>
  <c r="D2447" i="3"/>
  <c r="O2440" i="3"/>
  <c r="C354" i="3"/>
  <c r="H353" i="3"/>
  <c r="G353" i="3"/>
  <c r="F353" i="3"/>
  <c r="E353" i="3"/>
  <c r="A353" i="3" s="1"/>
  <c r="E362" i="4" l="1"/>
  <c r="A362" i="4" s="1"/>
  <c r="C363" i="4"/>
  <c r="D2454" i="3"/>
  <c r="O2447" i="3"/>
  <c r="D2453" i="3"/>
  <c r="O2446" i="3"/>
  <c r="G354" i="3"/>
  <c r="F354" i="3"/>
  <c r="E354" i="3"/>
  <c r="A354" i="3" s="1"/>
  <c r="H354" i="3"/>
  <c r="C355" i="3"/>
  <c r="C364" i="4" l="1"/>
  <c r="E363" i="4"/>
  <c r="A363" i="4" s="1"/>
  <c r="D2460" i="3"/>
  <c r="O2453" i="3"/>
  <c r="D2461" i="3"/>
  <c r="O2454" i="3"/>
  <c r="F355" i="3"/>
  <c r="E355" i="3"/>
  <c r="A355" i="3" s="1"/>
  <c r="C356" i="3"/>
  <c r="H355" i="3"/>
  <c r="G355" i="3"/>
  <c r="E364" i="4" l="1"/>
  <c r="A364" i="4" s="1"/>
  <c r="C365" i="4"/>
  <c r="D2468" i="3"/>
  <c r="O2461" i="3"/>
  <c r="D2467" i="3"/>
  <c r="O2460" i="3"/>
  <c r="E356" i="3"/>
  <c r="A356" i="3" s="1"/>
  <c r="C357" i="3"/>
  <c r="H356" i="3"/>
  <c r="G356" i="3"/>
  <c r="F356" i="3"/>
  <c r="C366" i="4" l="1"/>
  <c r="E365" i="4"/>
  <c r="A365" i="4" s="1"/>
  <c r="D2474" i="3"/>
  <c r="O2467" i="3"/>
  <c r="D2475" i="3"/>
  <c r="O2468" i="3"/>
  <c r="C358" i="3"/>
  <c r="H357" i="3"/>
  <c r="G357" i="3"/>
  <c r="F357" i="3"/>
  <c r="E357" i="3"/>
  <c r="A357" i="3" s="1"/>
  <c r="C367" i="4" l="1"/>
  <c r="E366" i="4"/>
  <c r="A366" i="4" s="1"/>
  <c r="D2482" i="3"/>
  <c r="O2475" i="3"/>
  <c r="D2481" i="3"/>
  <c r="O2474" i="3"/>
  <c r="G358" i="3"/>
  <c r="F358" i="3"/>
  <c r="E358" i="3"/>
  <c r="A358" i="3" s="1"/>
  <c r="H358" i="3"/>
  <c r="C359" i="3"/>
  <c r="C368" i="4" l="1"/>
  <c r="E367" i="4"/>
  <c r="A367" i="4" s="1"/>
  <c r="D2488" i="3"/>
  <c r="O2481" i="3"/>
  <c r="D2489" i="3"/>
  <c r="O2482" i="3"/>
  <c r="F359" i="3"/>
  <c r="E359" i="3"/>
  <c r="A359" i="3" s="1"/>
  <c r="C360" i="3"/>
  <c r="H359" i="3"/>
  <c r="G359" i="3"/>
  <c r="C369" i="4" l="1"/>
  <c r="E368" i="4"/>
  <c r="A368" i="4" s="1"/>
  <c r="D2496" i="3"/>
  <c r="O2489" i="3"/>
  <c r="D2495" i="3"/>
  <c r="O2488" i="3"/>
  <c r="E360" i="3"/>
  <c r="A360" i="3" s="1"/>
  <c r="C361" i="3"/>
  <c r="H360" i="3"/>
  <c r="G360" i="3"/>
  <c r="F360" i="3"/>
  <c r="E369" i="4" l="1"/>
  <c r="A369" i="4" s="1"/>
  <c r="C370" i="4"/>
  <c r="D2502" i="3"/>
  <c r="O2495" i="3"/>
  <c r="D2503" i="3"/>
  <c r="O2496" i="3"/>
  <c r="C362" i="3"/>
  <c r="H361" i="3"/>
  <c r="G361" i="3"/>
  <c r="F361" i="3"/>
  <c r="E361" i="3"/>
  <c r="A361" i="3" s="1"/>
  <c r="C371" i="4" l="1"/>
  <c r="E370" i="4"/>
  <c r="A370" i="4" s="1"/>
  <c r="D2510" i="3"/>
  <c r="O2503" i="3"/>
  <c r="D2509" i="3"/>
  <c r="O2502" i="3"/>
  <c r="G362" i="3"/>
  <c r="F362" i="3"/>
  <c r="E362" i="3"/>
  <c r="A362" i="3" s="1"/>
  <c r="C363" i="3"/>
  <c r="H362" i="3"/>
  <c r="C372" i="4" l="1"/>
  <c r="E371" i="4"/>
  <c r="A371" i="4" s="1"/>
  <c r="D2516" i="3"/>
  <c r="O2509" i="3"/>
  <c r="D2517" i="3"/>
  <c r="O2510" i="3"/>
  <c r="F363" i="3"/>
  <c r="E363" i="3"/>
  <c r="A363" i="3" s="1"/>
  <c r="C364" i="3"/>
  <c r="H363" i="3"/>
  <c r="G363" i="3"/>
  <c r="E372" i="4" l="1"/>
  <c r="A372" i="4" s="1"/>
  <c r="C373" i="4"/>
  <c r="D2524" i="3"/>
  <c r="O2517" i="3"/>
  <c r="D2523" i="3"/>
  <c r="O2516" i="3"/>
  <c r="E364" i="3"/>
  <c r="A364" i="3" s="1"/>
  <c r="C365" i="3"/>
  <c r="H364" i="3"/>
  <c r="G364" i="3"/>
  <c r="F364" i="3"/>
  <c r="C374" i="4" l="1"/>
  <c r="E373" i="4"/>
  <c r="A373" i="4" s="1"/>
  <c r="D2531" i="3"/>
  <c r="O2524" i="3"/>
  <c r="D2530" i="3"/>
  <c r="O2523" i="3"/>
  <c r="C366" i="3"/>
  <c r="H365" i="3"/>
  <c r="G365" i="3"/>
  <c r="F365" i="3"/>
  <c r="E365" i="3"/>
  <c r="A365" i="3" s="1"/>
  <c r="C375" i="4" l="1"/>
  <c r="E374" i="4"/>
  <c r="A374" i="4" s="1"/>
  <c r="D2537" i="3"/>
  <c r="O2530" i="3"/>
  <c r="D2538" i="3"/>
  <c r="O2531" i="3"/>
  <c r="G366" i="3"/>
  <c r="F366" i="3"/>
  <c r="E366" i="3"/>
  <c r="A366" i="3" s="1"/>
  <c r="C367" i="3"/>
  <c r="H366" i="3"/>
  <c r="E375" i="4" l="1"/>
  <c r="A375" i="4" s="1"/>
  <c r="C376" i="4"/>
  <c r="D2545" i="3"/>
  <c r="O2538" i="3"/>
  <c r="D2544" i="3"/>
  <c r="O2537" i="3"/>
  <c r="F367" i="3"/>
  <c r="E367" i="3"/>
  <c r="A367" i="3" s="1"/>
  <c r="C368" i="3"/>
  <c r="H367" i="3"/>
  <c r="G367" i="3"/>
  <c r="E376" i="4" l="1"/>
  <c r="A376" i="4" s="1"/>
  <c r="C377" i="4"/>
  <c r="D2551" i="3"/>
  <c r="O2544" i="3"/>
  <c r="D2552" i="3"/>
  <c r="O2545" i="3"/>
  <c r="E368" i="3"/>
  <c r="A368" i="3" s="1"/>
  <c r="C369" i="3"/>
  <c r="H368" i="3"/>
  <c r="G368" i="3"/>
  <c r="F368" i="3"/>
  <c r="C378" i="4" l="1"/>
  <c r="E377" i="4"/>
  <c r="A377" i="4" s="1"/>
  <c r="D2559" i="3"/>
  <c r="O2552" i="3"/>
  <c r="D2558" i="3"/>
  <c r="O2551" i="3"/>
  <c r="C370" i="3"/>
  <c r="H369" i="3"/>
  <c r="G369" i="3"/>
  <c r="F369" i="3"/>
  <c r="E369" i="3"/>
  <c r="A369" i="3" s="1"/>
  <c r="C379" i="4" l="1"/>
  <c r="E378" i="4"/>
  <c r="A378" i="4" s="1"/>
  <c r="D2565" i="3"/>
  <c r="O2565" i="3" s="1"/>
  <c r="O2558" i="3"/>
  <c r="D2566" i="3"/>
  <c r="O2566" i="3" s="1"/>
  <c r="O2559" i="3"/>
  <c r="G370" i="3"/>
  <c r="F370" i="3"/>
  <c r="E370" i="3"/>
  <c r="A370" i="3" s="1"/>
  <c r="H370" i="3"/>
  <c r="C371" i="3"/>
  <c r="E379" i="4" l="1"/>
  <c r="A379" i="4" s="1"/>
  <c r="C380" i="4"/>
  <c r="F371" i="3"/>
  <c r="E371" i="3"/>
  <c r="A371" i="3" s="1"/>
  <c r="C372" i="3"/>
  <c r="H371" i="3"/>
  <c r="G371" i="3"/>
  <c r="E380" i="4" l="1"/>
  <c r="A380" i="4" s="1"/>
  <c r="C381" i="4"/>
  <c r="E372" i="3"/>
  <c r="A372" i="3" s="1"/>
  <c r="C373" i="3"/>
  <c r="H372" i="3"/>
  <c r="G372" i="3"/>
  <c r="F372" i="3"/>
  <c r="C382" i="4" l="1"/>
  <c r="E381" i="4"/>
  <c r="A381" i="4" s="1"/>
  <c r="C374" i="3"/>
  <c r="H373" i="3"/>
  <c r="G373" i="3"/>
  <c r="F373" i="3"/>
  <c r="E373" i="3"/>
  <c r="A373" i="3" s="1"/>
  <c r="C383" i="4" l="1"/>
  <c r="E382" i="4"/>
  <c r="A382" i="4" s="1"/>
  <c r="C380" i="3"/>
  <c r="F380" i="3" s="1"/>
  <c r="G374" i="3"/>
  <c r="F374" i="3"/>
  <c r="E374" i="3"/>
  <c r="A374" i="3" s="1"/>
  <c r="H374" i="3"/>
  <c r="C384" i="4" l="1"/>
  <c r="E383" i="4"/>
  <c r="A383" i="4" s="1"/>
  <c r="G380" i="3"/>
  <c r="C381" i="3"/>
  <c r="E380" i="3"/>
  <c r="A380" i="3" s="1"/>
  <c r="H380" i="3"/>
  <c r="E384" i="4" l="1"/>
  <c r="A384" i="4" s="1"/>
  <c r="C385" i="4"/>
  <c r="H381" i="3"/>
  <c r="G381" i="3"/>
  <c r="C382" i="3"/>
  <c r="F382" i="3" s="1"/>
  <c r="F381" i="3"/>
  <c r="E381" i="3"/>
  <c r="A381" i="3" s="1"/>
  <c r="C386" i="4" l="1"/>
  <c r="E385" i="4"/>
  <c r="A385" i="4" s="1"/>
  <c r="E382" i="3"/>
  <c r="A382" i="3" s="1"/>
  <c r="H382" i="3"/>
  <c r="G382" i="3"/>
  <c r="C383" i="3"/>
  <c r="E386" i="4" l="1"/>
  <c r="A386" i="4" s="1"/>
  <c r="C387" i="4"/>
  <c r="G383" i="3"/>
  <c r="H383" i="3"/>
  <c r="F383" i="3"/>
  <c r="C384" i="3"/>
  <c r="E383" i="3"/>
  <c r="A383" i="3" s="1"/>
  <c r="E387" i="4" l="1"/>
  <c r="A387" i="4" s="1"/>
  <c r="C388" i="4"/>
  <c r="G384" i="3"/>
  <c r="H384" i="3"/>
  <c r="F384" i="3"/>
  <c r="C385" i="3"/>
  <c r="E384" i="3"/>
  <c r="A384" i="3" s="1"/>
  <c r="E388" i="4" l="1"/>
  <c r="A388" i="4" s="1"/>
  <c r="C389" i="4"/>
  <c r="H385" i="3"/>
  <c r="F385" i="3"/>
  <c r="G385" i="3"/>
  <c r="C386" i="3"/>
  <c r="E385" i="3"/>
  <c r="A385" i="3" s="1"/>
  <c r="C390" i="4" l="1"/>
  <c r="E389" i="4"/>
  <c r="A389" i="4" s="1"/>
  <c r="G386" i="3"/>
  <c r="F386" i="3"/>
  <c r="H386" i="3"/>
  <c r="E386" i="3"/>
  <c r="A386" i="3" s="1"/>
  <c r="C387" i="3"/>
  <c r="E390" i="4" l="1"/>
  <c r="A390" i="4" s="1"/>
  <c r="C391" i="4"/>
  <c r="F387" i="3"/>
  <c r="H387" i="3"/>
  <c r="G387" i="3"/>
  <c r="E387" i="3"/>
  <c r="A387" i="3" s="1"/>
  <c r="C388" i="3"/>
  <c r="C392" i="4" l="1"/>
  <c r="E391" i="4"/>
  <c r="A391" i="4" s="1"/>
  <c r="F388" i="3"/>
  <c r="H388" i="3"/>
  <c r="G388" i="3"/>
  <c r="C389" i="3"/>
  <c r="E388" i="3"/>
  <c r="A388" i="3" s="1"/>
  <c r="E392" i="4" l="1"/>
  <c r="A392" i="4" s="1"/>
  <c r="C393" i="4"/>
  <c r="H389" i="3"/>
  <c r="G389" i="3"/>
  <c r="F389" i="3"/>
  <c r="E389" i="3"/>
  <c r="A389" i="3" s="1"/>
  <c r="C390" i="3"/>
  <c r="C394" i="4" l="1"/>
  <c r="E393" i="4"/>
  <c r="A393" i="4" s="1"/>
  <c r="F390" i="3"/>
  <c r="H390" i="3"/>
  <c r="G390" i="3"/>
  <c r="E390" i="3"/>
  <c r="A390" i="3" s="1"/>
  <c r="C391" i="3"/>
  <c r="C395" i="4" l="1"/>
  <c r="E394" i="4"/>
  <c r="A394" i="4" s="1"/>
  <c r="G391" i="3"/>
  <c r="H391" i="3"/>
  <c r="F391" i="3"/>
  <c r="E391" i="3"/>
  <c r="A391" i="3" s="1"/>
  <c r="C392" i="3"/>
  <c r="E395" i="4" l="1"/>
  <c r="A395" i="4" s="1"/>
  <c r="C396" i="4"/>
  <c r="H392" i="3"/>
  <c r="G392" i="3"/>
  <c r="F392" i="3"/>
  <c r="C393" i="3"/>
  <c r="E392" i="3"/>
  <c r="A392" i="3" s="1"/>
  <c r="E396" i="4" l="1"/>
  <c r="A396" i="4" s="1"/>
  <c r="C397" i="4"/>
  <c r="G393" i="3"/>
  <c r="F393" i="3"/>
  <c r="H393" i="3"/>
  <c r="E393" i="3"/>
  <c r="A393" i="3" s="1"/>
  <c r="C394" i="3"/>
  <c r="C398" i="4" l="1"/>
  <c r="E397" i="4"/>
  <c r="A397" i="4" s="1"/>
  <c r="G394" i="3"/>
  <c r="F394" i="3"/>
  <c r="H394" i="3"/>
  <c r="E394" i="3"/>
  <c r="A394" i="3" s="1"/>
  <c r="C395" i="3"/>
  <c r="E398" i="4" l="1"/>
  <c r="A398" i="4" s="1"/>
  <c r="C399" i="4"/>
  <c r="F395" i="3"/>
  <c r="H395" i="3"/>
  <c r="G395" i="3"/>
  <c r="E395" i="3"/>
  <c r="A395" i="3" s="1"/>
  <c r="C396" i="3"/>
  <c r="C400" i="4" l="1"/>
  <c r="E399" i="4"/>
  <c r="A399" i="4" s="1"/>
  <c r="F396" i="3"/>
  <c r="G396" i="3"/>
  <c r="H396" i="3"/>
  <c r="C397" i="3"/>
  <c r="E396" i="3"/>
  <c r="A396" i="3" s="1"/>
  <c r="E400" i="4" l="1"/>
  <c r="A400" i="4" s="1"/>
  <c r="C401" i="4"/>
  <c r="F397" i="3"/>
  <c r="G397" i="3"/>
  <c r="H397" i="3"/>
  <c r="E397" i="3"/>
  <c r="A397" i="3" s="1"/>
  <c r="C398" i="3"/>
  <c r="C402" i="4" l="1"/>
  <c r="E401" i="4"/>
  <c r="A401" i="4" s="1"/>
  <c r="H398" i="3"/>
  <c r="G398" i="3"/>
  <c r="F398" i="3"/>
  <c r="E398" i="3"/>
  <c r="A398" i="3" s="1"/>
  <c r="C399" i="3"/>
  <c r="E402" i="4" l="1"/>
  <c r="A402" i="4" s="1"/>
  <c r="C403" i="4"/>
  <c r="G399" i="3"/>
  <c r="H399" i="3"/>
  <c r="F399" i="3"/>
  <c r="E399" i="3"/>
  <c r="A399" i="3" s="1"/>
  <c r="C400" i="3"/>
  <c r="E403" i="4" l="1"/>
  <c r="A403" i="4" s="1"/>
  <c r="C404" i="4"/>
  <c r="H400" i="3"/>
  <c r="F400" i="3"/>
  <c r="G400" i="3"/>
  <c r="C401" i="3"/>
  <c r="E400" i="3"/>
  <c r="A400" i="3" s="1"/>
  <c r="E404" i="4" l="1"/>
  <c r="A404" i="4" s="1"/>
  <c r="C405" i="4"/>
  <c r="H401" i="3"/>
  <c r="G401" i="3"/>
  <c r="F401" i="3"/>
  <c r="E401" i="3"/>
  <c r="A401" i="3" s="1"/>
  <c r="C402" i="3"/>
  <c r="C406" i="4" l="1"/>
  <c r="E405" i="4"/>
  <c r="A405" i="4" s="1"/>
  <c r="G402" i="3"/>
  <c r="F402" i="3"/>
  <c r="H402" i="3"/>
  <c r="E402" i="3"/>
  <c r="A402" i="3" s="1"/>
  <c r="C403" i="3"/>
  <c r="E406" i="4" l="1"/>
  <c r="A406" i="4" s="1"/>
  <c r="C407" i="4"/>
  <c r="G403" i="3"/>
  <c r="F403" i="3"/>
  <c r="H403" i="3"/>
  <c r="E403" i="3"/>
  <c r="A403" i="3" s="1"/>
  <c r="C404" i="3"/>
  <c r="C408" i="4" l="1"/>
  <c r="E407" i="4"/>
  <c r="A407" i="4" s="1"/>
  <c r="G404" i="3"/>
  <c r="F404" i="3"/>
  <c r="H404" i="3"/>
  <c r="C405" i="3"/>
  <c r="E404" i="3"/>
  <c r="A404" i="3" s="1"/>
  <c r="E408" i="4" l="1"/>
  <c r="A408" i="4" s="1"/>
  <c r="C409" i="4"/>
  <c r="H405" i="3"/>
  <c r="G405" i="3"/>
  <c r="F405" i="3"/>
  <c r="E405" i="3"/>
  <c r="A405" i="3" s="1"/>
  <c r="C406" i="3"/>
  <c r="C410" i="4" l="1"/>
  <c r="E409" i="4"/>
  <c r="A409" i="4" s="1"/>
  <c r="G406" i="3"/>
  <c r="F406" i="3"/>
  <c r="H406" i="3"/>
  <c r="E406" i="3"/>
  <c r="A406" i="3" s="1"/>
  <c r="C407" i="3"/>
  <c r="C411" i="4" l="1"/>
  <c r="E410" i="4"/>
  <c r="A410" i="4" s="1"/>
  <c r="F407" i="3"/>
  <c r="H407" i="3"/>
  <c r="G407" i="3"/>
  <c r="E407" i="3"/>
  <c r="A407" i="3" s="1"/>
  <c r="C408" i="3"/>
  <c r="C412" i="4" l="1"/>
  <c r="E411" i="4"/>
  <c r="A411" i="4" s="1"/>
  <c r="H408" i="3"/>
  <c r="F408" i="3"/>
  <c r="G408" i="3"/>
  <c r="C409" i="3"/>
  <c r="E408" i="3"/>
  <c r="A408" i="3" s="1"/>
  <c r="E412" i="4" l="1"/>
  <c r="A412" i="4" s="1"/>
  <c r="C413" i="4"/>
  <c r="F409" i="3"/>
  <c r="H409" i="3"/>
  <c r="G409" i="3"/>
  <c r="E409" i="3"/>
  <c r="A409" i="3" s="1"/>
  <c r="C410" i="3"/>
  <c r="C414" i="4" l="1"/>
  <c r="E413" i="4"/>
  <c r="A413" i="4" s="1"/>
  <c r="F410" i="3"/>
  <c r="H410" i="3"/>
  <c r="G410" i="3"/>
  <c r="E410" i="3"/>
  <c r="A410" i="3" s="1"/>
  <c r="C411" i="3"/>
  <c r="E414" i="4" l="1"/>
  <c r="A414" i="4" s="1"/>
  <c r="C415" i="4"/>
  <c r="H411" i="3"/>
  <c r="G411" i="3"/>
  <c r="F411" i="3"/>
  <c r="E411" i="3"/>
  <c r="A411" i="3" s="1"/>
  <c r="C412" i="3"/>
  <c r="E415" i="4" l="1"/>
  <c r="A415" i="4" s="1"/>
  <c r="C416" i="4"/>
  <c r="G412" i="3"/>
  <c r="F412" i="3"/>
  <c r="H412" i="3"/>
  <c r="C413" i="3"/>
  <c r="E412" i="3"/>
  <c r="A412" i="3" s="1"/>
  <c r="E416" i="4" l="1"/>
  <c r="A416" i="4" s="1"/>
  <c r="C417" i="4"/>
  <c r="F413" i="3"/>
  <c r="G413" i="3"/>
  <c r="H413" i="3"/>
  <c r="E413" i="3"/>
  <c r="A413" i="3" s="1"/>
  <c r="C414" i="3"/>
  <c r="C418" i="4" l="1"/>
  <c r="E417" i="4"/>
  <c r="A417" i="4" s="1"/>
  <c r="H414" i="3"/>
  <c r="F414" i="3"/>
  <c r="G414" i="3"/>
  <c r="E414" i="3"/>
  <c r="A414" i="3" s="1"/>
  <c r="C415" i="3"/>
  <c r="C419" i="4" l="1"/>
  <c r="E418" i="4"/>
  <c r="A418" i="4" s="1"/>
  <c r="F415" i="3"/>
  <c r="H415" i="3"/>
  <c r="G415" i="3"/>
  <c r="E415" i="3"/>
  <c r="A415" i="3" s="1"/>
  <c r="C416" i="3"/>
  <c r="C420" i="4" l="1"/>
  <c r="E419" i="4"/>
  <c r="A419" i="4" s="1"/>
  <c r="F416" i="3"/>
  <c r="H416" i="3"/>
  <c r="G416" i="3"/>
  <c r="C417" i="3"/>
  <c r="E416" i="3"/>
  <c r="A416" i="3" s="1"/>
  <c r="C421" i="4" l="1"/>
  <c r="E420" i="4"/>
  <c r="A420" i="4" s="1"/>
  <c r="F417" i="3"/>
  <c r="H417" i="3"/>
  <c r="G417" i="3"/>
  <c r="E417" i="3"/>
  <c r="A417" i="3" s="1"/>
  <c r="C418" i="3"/>
  <c r="C422" i="4" l="1"/>
  <c r="E421" i="4"/>
  <c r="A421" i="4" s="1"/>
  <c r="G418" i="3"/>
  <c r="H418" i="3"/>
  <c r="F418" i="3"/>
  <c r="E418" i="3"/>
  <c r="A418" i="3" s="1"/>
  <c r="C419" i="3"/>
  <c r="E422" i="4" l="1"/>
  <c r="A422" i="4" s="1"/>
  <c r="C423" i="4"/>
  <c r="G419" i="3"/>
  <c r="H419" i="3"/>
  <c r="F419" i="3"/>
  <c r="E419" i="3"/>
  <c r="A419" i="3" s="1"/>
  <c r="C420" i="3"/>
  <c r="C424" i="4" l="1"/>
  <c r="E423" i="4"/>
  <c r="A423" i="4" s="1"/>
  <c r="H420" i="3"/>
  <c r="F420" i="3"/>
  <c r="G420" i="3"/>
  <c r="C421" i="3"/>
  <c r="E420" i="3"/>
  <c r="A420" i="3" s="1"/>
  <c r="E424" i="4" l="1"/>
  <c r="A424" i="4" s="1"/>
  <c r="C425" i="4"/>
  <c r="H421" i="3"/>
  <c r="G421" i="3"/>
  <c r="F421" i="3"/>
  <c r="E421" i="3"/>
  <c r="A421" i="3" s="1"/>
  <c r="C422" i="3"/>
  <c r="E425" i="4" l="1"/>
  <c r="A425" i="4" s="1"/>
  <c r="C426" i="4"/>
  <c r="G422" i="3"/>
  <c r="H422" i="3"/>
  <c r="F422" i="3"/>
  <c r="E422" i="3"/>
  <c r="A422" i="3" s="1"/>
  <c r="C423" i="3"/>
  <c r="E426" i="4" l="1"/>
  <c r="A426" i="4" s="1"/>
  <c r="C427" i="4"/>
  <c r="F423" i="3"/>
  <c r="H423" i="3"/>
  <c r="G423" i="3"/>
  <c r="E423" i="3"/>
  <c r="A423" i="3" s="1"/>
  <c r="C424" i="3"/>
  <c r="C428" i="4" l="1"/>
  <c r="E427" i="4"/>
  <c r="A427" i="4" s="1"/>
  <c r="G424" i="3"/>
  <c r="F424" i="3"/>
  <c r="H424" i="3"/>
  <c r="C425" i="3"/>
  <c r="E424" i="3"/>
  <c r="A424" i="3" s="1"/>
  <c r="E428" i="4" l="1"/>
  <c r="A428" i="4" s="1"/>
  <c r="C429" i="4"/>
  <c r="H425" i="3"/>
  <c r="G425" i="3"/>
  <c r="F425" i="3"/>
  <c r="E425" i="3"/>
  <c r="A425" i="3" s="1"/>
  <c r="C426" i="3"/>
  <c r="E429" i="4" l="1"/>
  <c r="A429" i="4" s="1"/>
  <c r="C430" i="4"/>
  <c r="F426" i="3"/>
  <c r="H426" i="3"/>
  <c r="G426" i="3"/>
  <c r="E426" i="3"/>
  <c r="A426" i="3" s="1"/>
  <c r="C427" i="3"/>
  <c r="E430" i="4" l="1"/>
  <c r="A430" i="4" s="1"/>
  <c r="C431" i="4"/>
  <c r="H427" i="3"/>
  <c r="G427" i="3"/>
  <c r="F427" i="3"/>
  <c r="E427" i="3"/>
  <c r="A427" i="3" s="1"/>
  <c r="C428" i="3"/>
  <c r="C432" i="4" l="1"/>
  <c r="E431" i="4"/>
  <c r="A431" i="4" s="1"/>
  <c r="G428" i="3"/>
  <c r="F428" i="3"/>
  <c r="H428" i="3"/>
  <c r="C429" i="3"/>
  <c r="E428" i="3"/>
  <c r="A428" i="3" s="1"/>
  <c r="E432" i="4" l="1"/>
  <c r="A432" i="4" s="1"/>
  <c r="C433" i="4"/>
  <c r="H429" i="3"/>
  <c r="G429" i="3"/>
  <c r="F429" i="3"/>
  <c r="E429" i="3"/>
  <c r="A429" i="3" s="1"/>
  <c r="C430" i="3"/>
  <c r="C434" i="4" l="1"/>
  <c r="E433" i="4"/>
  <c r="A433" i="4" s="1"/>
  <c r="H430" i="3"/>
  <c r="F430" i="3"/>
  <c r="G430" i="3"/>
  <c r="E430" i="3"/>
  <c r="A430" i="3" s="1"/>
  <c r="C431" i="3"/>
  <c r="E434" i="4" l="1"/>
  <c r="A434" i="4" s="1"/>
  <c r="C435" i="4"/>
  <c r="G431" i="3"/>
  <c r="F431" i="3"/>
  <c r="H431" i="3"/>
  <c r="E431" i="3"/>
  <c r="A431" i="3" s="1"/>
  <c r="C432" i="3"/>
  <c r="C436" i="4" l="1"/>
  <c r="E435" i="4"/>
  <c r="A435" i="4" s="1"/>
  <c r="H432" i="3"/>
  <c r="G432" i="3"/>
  <c r="F432" i="3"/>
  <c r="C433" i="3"/>
  <c r="E432" i="3"/>
  <c r="A432" i="3" s="1"/>
  <c r="C437" i="4" l="1"/>
  <c r="E436" i="4"/>
  <c r="A436" i="4" s="1"/>
  <c r="H433" i="3"/>
  <c r="G433" i="3"/>
  <c r="F433" i="3"/>
  <c r="E433" i="3"/>
  <c r="A433" i="3" s="1"/>
  <c r="C434" i="3"/>
  <c r="E437" i="4" l="1"/>
  <c r="A437" i="4" s="1"/>
  <c r="C438" i="4"/>
  <c r="H434" i="3"/>
  <c r="G434" i="3"/>
  <c r="F434" i="3"/>
  <c r="E434" i="3"/>
  <c r="A434" i="3" s="1"/>
  <c r="C435" i="3"/>
  <c r="E438" i="4" l="1"/>
  <c r="A438" i="4" s="1"/>
  <c r="C439" i="4"/>
  <c r="H435" i="3"/>
  <c r="G435" i="3"/>
  <c r="F435" i="3"/>
  <c r="E435" i="3"/>
  <c r="A435" i="3" s="1"/>
  <c r="C436" i="3"/>
  <c r="C440" i="4" l="1"/>
  <c r="E439" i="4"/>
  <c r="A439" i="4" s="1"/>
  <c r="H436" i="3"/>
  <c r="G436" i="3"/>
  <c r="F436" i="3"/>
  <c r="C437" i="3"/>
  <c r="E436" i="3"/>
  <c r="A436" i="3" s="1"/>
  <c r="C441" i="4" l="1"/>
  <c r="E440" i="4"/>
  <c r="A440" i="4" s="1"/>
  <c r="H437" i="3"/>
  <c r="G437" i="3"/>
  <c r="F437" i="3"/>
  <c r="E437" i="3"/>
  <c r="A437" i="3" s="1"/>
  <c r="C438" i="3"/>
  <c r="E441" i="4" l="1"/>
  <c r="A441" i="4" s="1"/>
  <c r="C442" i="4"/>
  <c r="H438" i="3"/>
  <c r="G438" i="3"/>
  <c r="F438" i="3"/>
  <c r="E438" i="3"/>
  <c r="A438" i="3" s="1"/>
  <c r="C439" i="3"/>
  <c r="E442" i="4" l="1"/>
  <c r="A442" i="4" s="1"/>
  <c r="C443" i="4"/>
  <c r="F439" i="3"/>
  <c r="G439" i="3"/>
  <c r="H439" i="3"/>
  <c r="E439" i="3"/>
  <c r="A439" i="3" s="1"/>
  <c r="C440" i="3"/>
  <c r="C444" i="4" l="1"/>
  <c r="E443" i="4"/>
  <c r="A443" i="4" s="1"/>
  <c r="F440" i="3"/>
  <c r="G440" i="3"/>
  <c r="H440" i="3"/>
  <c r="C441" i="3"/>
  <c r="E440" i="3"/>
  <c r="A440" i="3" s="1"/>
  <c r="E444" i="4" l="1"/>
  <c r="A444" i="4" s="1"/>
  <c r="C445" i="4"/>
  <c r="F441" i="3"/>
  <c r="H441" i="3"/>
  <c r="G441" i="3"/>
  <c r="E441" i="3"/>
  <c r="A441" i="3" s="1"/>
  <c r="C442" i="3"/>
  <c r="E445" i="4" l="1"/>
  <c r="A445" i="4" s="1"/>
  <c r="C446" i="4"/>
  <c r="F442" i="3"/>
  <c r="H442" i="3"/>
  <c r="G442" i="3"/>
  <c r="E442" i="3"/>
  <c r="A442" i="3" s="1"/>
  <c r="C443" i="3"/>
  <c r="E446" i="4" l="1"/>
  <c r="A446" i="4" s="1"/>
  <c r="C447" i="4"/>
  <c r="F443" i="3"/>
  <c r="H443" i="3"/>
  <c r="G443" i="3"/>
  <c r="E443" i="3"/>
  <c r="A443" i="3" s="1"/>
  <c r="C444" i="3"/>
  <c r="C448" i="4" l="1"/>
  <c r="E447" i="4"/>
  <c r="A447" i="4" s="1"/>
  <c r="F444" i="3"/>
  <c r="G444" i="3"/>
  <c r="H444" i="3"/>
  <c r="C445" i="3"/>
  <c r="E444" i="3"/>
  <c r="A444" i="3" s="1"/>
  <c r="E448" i="4" l="1"/>
  <c r="A448" i="4" s="1"/>
  <c r="C449" i="4"/>
  <c r="F445" i="3"/>
  <c r="H445" i="3"/>
  <c r="G445" i="3"/>
  <c r="E445" i="3"/>
  <c r="A445" i="3" s="1"/>
  <c r="C446" i="3"/>
  <c r="C450" i="4" l="1"/>
  <c r="E449" i="4"/>
  <c r="A449" i="4" s="1"/>
  <c r="G446" i="3"/>
  <c r="F446" i="3"/>
  <c r="H446" i="3"/>
  <c r="E446" i="3"/>
  <c r="A446" i="3" s="1"/>
  <c r="C447" i="3"/>
  <c r="E450" i="4" l="1"/>
  <c r="A450" i="4" s="1"/>
  <c r="C451" i="4"/>
  <c r="F447" i="3"/>
  <c r="G447" i="3"/>
  <c r="H447" i="3"/>
  <c r="E447" i="3"/>
  <c r="A447" i="3" s="1"/>
  <c r="C448" i="3"/>
  <c r="C452" i="4" l="1"/>
  <c r="E451" i="4"/>
  <c r="A451" i="4" s="1"/>
  <c r="G448" i="3"/>
  <c r="H448" i="3"/>
  <c r="F448" i="3"/>
  <c r="C449" i="3"/>
  <c r="E448" i="3"/>
  <c r="A448" i="3" s="1"/>
  <c r="C453" i="4" l="1"/>
  <c r="E452" i="4"/>
  <c r="A452" i="4" s="1"/>
  <c r="H449" i="3"/>
  <c r="F449" i="3"/>
  <c r="G449" i="3"/>
  <c r="E449" i="3"/>
  <c r="A449" i="3" s="1"/>
  <c r="C450" i="3"/>
  <c r="C454" i="4" l="1"/>
  <c r="E453" i="4"/>
  <c r="A453" i="4" s="1"/>
  <c r="H450" i="3"/>
  <c r="F450" i="3"/>
  <c r="G450" i="3"/>
  <c r="E450" i="3"/>
  <c r="A450" i="3" s="1"/>
  <c r="C451" i="3"/>
  <c r="E454" i="4" l="1"/>
  <c r="A454" i="4" s="1"/>
  <c r="C455" i="4"/>
  <c r="G451" i="3"/>
  <c r="H451" i="3"/>
  <c r="F451" i="3"/>
  <c r="E451" i="3"/>
  <c r="A451" i="3" s="1"/>
  <c r="C452" i="3"/>
  <c r="C456" i="4" l="1"/>
  <c r="E455" i="4"/>
  <c r="A455" i="4" s="1"/>
  <c r="G452" i="3"/>
  <c r="F452" i="3"/>
  <c r="H452" i="3"/>
  <c r="C453" i="3"/>
  <c r="E452" i="3"/>
  <c r="A452" i="3" s="1"/>
  <c r="E456" i="4" l="1"/>
  <c r="A456" i="4" s="1"/>
  <c r="C457" i="4"/>
  <c r="H453" i="3"/>
  <c r="G453" i="3"/>
  <c r="F453" i="3"/>
  <c r="E453" i="3"/>
  <c r="A453" i="3" s="1"/>
  <c r="C454" i="3"/>
  <c r="E457" i="4" l="1"/>
  <c r="A457" i="4" s="1"/>
  <c r="C458" i="4"/>
  <c r="H454" i="3"/>
  <c r="G454" i="3"/>
  <c r="F454" i="3"/>
  <c r="E454" i="3"/>
  <c r="A454" i="3" s="1"/>
  <c r="C455" i="3"/>
  <c r="E458" i="4" l="1"/>
  <c r="A458" i="4" s="1"/>
  <c r="C459" i="4"/>
  <c r="F455" i="3"/>
  <c r="G455" i="3"/>
  <c r="H455" i="3"/>
  <c r="E455" i="3"/>
  <c r="A455" i="3" s="1"/>
  <c r="C456" i="3"/>
  <c r="C460" i="4" l="1"/>
  <c r="E459" i="4"/>
  <c r="A459" i="4" s="1"/>
  <c r="H456" i="3"/>
  <c r="G456" i="3"/>
  <c r="F456" i="3"/>
  <c r="C457" i="3"/>
  <c r="E456" i="3"/>
  <c r="A456" i="3" s="1"/>
  <c r="E460" i="4" l="1"/>
  <c r="A460" i="4" s="1"/>
  <c r="C461" i="4"/>
  <c r="H457" i="3"/>
  <c r="G457" i="3"/>
  <c r="F457" i="3"/>
  <c r="E457" i="3"/>
  <c r="A457" i="3" s="1"/>
  <c r="C458" i="3"/>
  <c r="E461" i="4" l="1"/>
  <c r="A461" i="4" s="1"/>
  <c r="C462" i="4"/>
  <c r="H458" i="3"/>
  <c r="F458" i="3"/>
  <c r="G458" i="3"/>
  <c r="E458" i="3"/>
  <c r="A458" i="3" s="1"/>
  <c r="C459" i="3"/>
  <c r="E462" i="4" l="1"/>
  <c r="A462" i="4" s="1"/>
  <c r="C463" i="4"/>
  <c r="G459" i="3"/>
  <c r="H459" i="3"/>
  <c r="F459" i="3"/>
  <c r="E459" i="3"/>
  <c r="A459" i="3" s="1"/>
  <c r="C460" i="3"/>
  <c r="C464" i="4" l="1"/>
  <c r="E463" i="4"/>
  <c r="A463" i="4" s="1"/>
  <c r="G460" i="3"/>
  <c r="F460" i="3"/>
  <c r="H460" i="3"/>
  <c r="C461" i="3"/>
  <c r="E460" i="3"/>
  <c r="A460" i="3" s="1"/>
  <c r="E464" i="4" l="1"/>
  <c r="A464" i="4" s="1"/>
  <c r="C465" i="4"/>
  <c r="H461" i="3"/>
  <c r="G461" i="3"/>
  <c r="F461" i="3"/>
  <c r="E461" i="3"/>
  <c r="A461" i="3" s="1"/>
  <c r="C462" i="3"/>
  <c r="C466" i="4" l="1"/>
  <c r="E465" i="4"/>
  <c r="A465" i="4" s="1"/>
  <c r="H462" i="3"/>
  <c r="F462" i="3"/>
  <c r="G462" i="3"/>
  <c r="E462" i="3"/>
  <c r="A462" i="3" s="1"/>
  <c r="C463" i="3"/>
  <c r="E466" i="4" l="1"/>
  <c r="A466" i="4" s="1"/>
  <c r="C467" i="4"/>
  <c r="F463" i="3"/>
  <c r="G463" i="3"/>
  <c r="H463" i="3"/>
  <c r="E463" i="3"/>
  <c r="A463" i="3" s="1"/>
  <c r="C464" i="3"/>
  <c r="C468" i="4" l="1"/>
  <c r="E467" i="4"/>
  <c r="A467" i="4" s="1"/>
  <c r="G464" i="3"/>
  <c r="F464" i="3"/>
  <c r="H464" i="3"/>
  <c r="C465" i="3"/>
  <c r="E464" i="3"/>
  <c r="A464" i="3" s="1"/>
  <c r="C469" i="4" l="1"/>
  <c r="E468" i="4"/>
  <c r="A468" i="4" s="1"/>
  <c r="H465" i="3"/>
  <c r="F465" i="3"/>
  <c r="G465" i="3"/>
  <c r="E465" i="3"/>
  <c r="A465" i="3" s="1"/>
  <c r="C466" i="3"/>
  <c r="E469" i="4" l="1"/>
  <c r="A469" i="4" s="1"/>
  <c r="C470" i="4"/>
  <c r="H466" i="3"/>
  <c r="F466" i="3"/>
  <c r="G466" i="3"/>
  <c r="E466" i="3"/>
  <c r="A466" i="3" s="1"/>
  <c r="C467" i="3"/>
  <c r="E470" i="4" l="1"/>
  <c r="A470" i="4" s="1"/>
  <c r="C471" i="4"/>
  <c r="G467" i="3"/>
  <c r="H467" i="3"/>
  <c r="F467" i="3"/>
  <c r="E467" i="3"/>
  <c r="A467" i="3" s="1"/>
  <c r="C468" i="3"/>
  <c r="C472" i="4" l="1"/>
  <c r="E471" i="4"/>
  <c r="A471" i="4" s="1"/>
  <c r="G468" i="3"/>
  <c r="F468" i="3"/>
  <c r="H468" i="3"/>
  <c r="C469" i="3"/>
  <c r="E468" i="3"/>
  <c r="A468" i="3" s="1"/>
  <c r="C473" i="4" l="1"/>
  <c r="E472" i="4"/>
  <c r="A472" i="4" s="1"/>
  <c r="H469" i="3"/>
  <c r="G469" i="3"/>
  <c r="F469" i="3"/>
  <c r="E469" i="3"/>
  <c r="A469" i="3" s="1"/>
  <c r="C470" i="3"/>
  <c r="E473" i="4" l="1"/>
  <c r="A473" i="4" s="1"/>
  <c r="C474" i="4"/>
  <c r="H470" i="3"/>
  <c r="G470" i="3"/>
  <c r="F470" i="3"/>
  <c r="E470" i="3"/>
  <c r="A470" i="3" s="1"/>
  <c r="C471" i="3"/>
  <c r="E474" i="4" l="1"/>
  <c r="A474" i="4" s="1"/>
  <c r="C475" i="4"/>
  <c r="G471" i="3"/>
  <c r="F471" i="3"/>
  <c r="H471" i="3"/>
  <c r="E471" i="3"/>
  <c r="A471" i="3" s="1"/>
  <c r="C472" i="3"/>
  <c r="C476" i="4" l="1"/>
  <c r="E475" i="4"/>
  <c r="A475" i="4" s="1"/>
  <c r="H472" i="3"/>
  <c r="G472" i="3"/>
  <c r="F472" i="3"/>
  <c r="C473" i="3"/>
  <c r="E472" i="3"/>
  <c r="A472" i="3" s="1"/>
  <c r="E476" i="4" l="1"/>
  <c r="A476" i="4" s="1"/>
  <c r="C477" i="4"/>
  <c r="H473" i="3"/>
  <c r="G473" i="3"/>
  <c r="F473" i="3"/>
  <c r="E473" i="3"/>
  <c r="A473" i="3" s="1"/>
  <c r="C474" i="3"/>
  <c r="E477" i="4" l="1"/>
  <c r="A477" i="4" s="1"/>
  <c r="C478" i="4"/>
  <c r="H474" i="3"/>
  <c r="G474" i="3"/>
  <c r="F474" i="3"/>
  <c r="E474" i="3"/>
  <c r="A474" i="3" s="1"/>
  <c r="C475" i="3"/>
  <c r="E478" i="4" l="1"/>
  <c r="A478" i="4" s="1"/>
  <c r="C479" i="4"/>
  <c r="G475" i="3"/>
  <c r="H475" i="3"/>
  <c r="F475" i="3"/>
  <c r="E475" i="3"/>
  <c r="A475" i="3" s="1"/>
  <c r="C476" i="3"/>
  <c r="C480" i="4" l="1"/>
  <c r="E479" i="4"/>
  <c r="A479" i="4" s="1"/>
  <c r="H476" i="3"/>
  <c r="G476" i="3"/>
  <c r="F476" i="3"/>
  <c r="C477" i="3"/>
  <c r="E476" i="3"/>
  <c r="A476" i="3" s="1"/>
  <c r="E480" i="4" l="1"/>
  <c r="A480" i="4" s="1"/>
  <c r="C481" i="4"/>
  <c r="H477" i="3"/>
  <c r="G477" i="3"/>
  <c r="F477" i="3"/>
  <c r="E477" i="3"/>
  <c r="A477" i="3" s="1"/>
  <c r="C478" i="3"/>
  <c r="C482" i="4" l="1"/>
  <c r="E481" i="4"/>
  <c r="A481" i="4" s="1"/>
  <c r="H478" i="3"/>
  <c r="F478" i="3"/>
  <c r="G478" i="3"/>
  <c r="E478" i="3"/>
  <c r="A478" i="3" s="1"/>
  <c r="C479" i="3"/>
  <c r="E482" i="4" l="1"/>
  <c r="A482" i="4" s="1"/>
  <c r="C483" i="4"/>
  <c r="G479" i="3"/>
  <c r="F479" i="3"/>
  <c r="H479" i="3"/>
  <c r="E479" i="3"/>
  <c r="A479" i="3" s="1"/>
  <c r="C480" i="3"/>
  <c r="C484" i="4" l="1"/>
  <c r="E483" i="4"/>
  <c r="A483" i="4" s="1"/>
  <c r="H480" i="3"/>
  <c r="G480" i="3"/>
  <c r="F480" i="3"/>
  <c r="C481" i="3"/>
  <c r="E480" i="3"/>
  <c r="A480" i="3" s="1"/>
  <c r="C485" i="4" l="1"/>
  <c r="E484" i="4"/>
  <c r="A484" i="4" s="1"/>
  <c r="H481" i="3"/>
  <c r="F481" i="3"/>
  <c r="G481" i="3"/>
  <c r="E481" i="3"/>
  <c r="A481" i="3" s="1"/>
  <c r="C482" i="3"/>
  <c r="C486" i="4" l="1"/>
  <c r="E485" i="4"/>
  <c r="A485" i="4" s="1"/>
  <c r="H482" i="3"/>
  <c r="F482" i="3"/>
  <c r="G482" i="3"/>
  <c r="E482" i="3"/>
  <c r="A482" i="3" s="1"/>
  <c r="C483" i="3"/>
  <c r="E486" i="4" l="1"/>
  <c r="A486" i="4" s="1"/>
  <c r="C487" i="4"/>
  <c r="G483" i="3"/>
  <c r="F483" i="3"/>
  <c r="H483" i="3"/>
  <c r="E483" i="3"/>
  <c r="A483" i="3" s="1"/>
  <c r="C484" i="3"/>
  <c r="C488" i="4" l="1"/>
  <c r="E487" i="4"/>
  <c r="A487" i="4" s="1"/>
  <c r="H484" i="3"/>
  <c r="G484" i="3"/>
  <c r="F484" i="3"/>
  <c r="C485" i="3"/>
  <c r="E484" i="3"/>
  <c r="A484" i="3" s="1"/>
  <c r="E488" i="4" l="1"/>
  <c r="A488" i="4" s="1"/>
  <c r="C489" i="4"/>
  <c r="H485" i="3"/>
  <c r="G485" i="3"/>
  <c r="F485" i="3"/>
  <c r="E485" i="3"/>
  <c r="A485" i="3" s="1"/>
  <c r="C486" i="3"/>
  <c r="E489" i="4" l="1"/>
  <c r="A489" i="4" s="1"/>
  <c r="C490" i="4"/>
  <c r="H486" i="3"/>
  <c r="G486" i="3"/>
  <c r="F486" i="3"/>
  <c r="E486" i="3"/>
  <c r="A486" i="3" s="1"/>
  <c r="C487" i="3"/>
  <c r="E490" i="4" l="1"/>
  <c r="A490" i="4" s="1"/>
  <c r="C491" i="4"/>
  <c r="G487" i="3"/>
  <c r="F487" i="3"/>
  <c r="H487" i="3"/>
  <c r="E487" i="3"/>
  <c r="A487" i="3" s="1"/>
  <c r="C488" i="3"/>
  <c r="C492" i="4" l="1"/>
  <c r="E491" i="4"/>
  <c r="A491" i="4" s="1"/>
  <c r="H488" i="3"/>
  <c r="G488" i="3"/>
  <c r="F488" i="3"/>
  <c r="C489" i="3"/>
  <c r="E488" i="3"/>
  <c r="A488" i="3" s="1"/>
  <c r="E492" i="4" l="1"/>
  <c r="A492" i="4" s="1"/>
  <c r="C493" i="4"/>
  <c r="H489" i="3"/>
  <c r="G489" i="3"/>
  <c r="F489" i="3"/>
  <c r="E489" i="3"/>
  <c r="A489" i="3" s="1"/>
  <c r="C490" i="3"/>
  <c r="E493" i="4" l="1"/>
  <c r="A493" i="4" s="1"/>
  <c r="C494" i="4"/>
  <c r="G490" i="3"/>
  <c r="H490" i="3"/>
  <c r="F490" i="3"/>
  <c r="E490" i="3"/>
  <c r="A490" i="3" s="1"/>
  <c r="C491" i="3"/>
  <c r="E494" i="4" l="1"/>
  <c r="A494" i="4" s="1"/>
  <c r="C495" i="4"/>
  <c r="G491" i="3"/>
  <c r="H491" i="3"/>
  <c r="F491" i="3"/>
  <c r="E491" i="3"/>
  <c r="A491" i="3" s="1"/>
  <c r="C492" i="3"/>
  <c r="C496" i="4" l="1"/>
  <c r="E495" i="4"/>
  <c r="A495" i="4" s="1"/>
  <c r="H492" i="3"/>
  <c r="G492" i="3"/>
  <c r="F492" i="3"/>
  <c r="C493" i="3"/>
  <c r="E492" i="3"/>
  <c r="A492" i="3" s="1"/>
  <c r="E496" i="4" l="1"/>
  <c r="A496" i="4" s="1"/>
  <c r="C497" i="4"/>
  <c r="H493" i="3"/>
  <c r="G493" i="3"/>
  <c r="F493" i="3"/>
  <c r="E493" i="3"/>
  <c r="A493" i="3" s="1"/>
  <c r="C494" i="3"/>
  <c r="C498" i="4" l="1"/>
  <c r="E497" i="4"/>
  <c r="A497" i="4" s="1"/>
  <c r="H494" i="3"/>
  <c r="F494" i="3"/>
  <c r="G494" i="3"/>
  <c r="E494" i="3"/>
  <c r="A494" i="3" s="1"/>
  <c r="C495" i="3"/>
  <c r="E498" i="4" l="1"/>
  <c r="A498" i="4" s="1"/>
  <c r="C499" i="4"/>
  <c r="G495" i="3"/>
  <c r="H495" i="3"/>
  <c r="F495" i="3"/>
  <c r="E495" i="3"/>
  <c r="A495" i="3" s="1"/>
  <c r="C496" i="3"/>
  <c r="C500" i="4" l="1"/>
  <c r="E499" i="4"/>
  <c r="A499" i="4" s="1"/>
  <c r="H496" i="3"/>
  <c r="G496" i="3"/>
  <c r="F496" i="3"/>
  <c r="C497" i="3"/>
  <c r="E496" i="3"/>
  <c r="A496" i="3" s="1"/>
  <c r="C501" i="4" l="1"/>
  <c r="E500" i="4"/>
  <c r="A500" i="4" s="1"/>
  <c r="H497" i="3"/>
  <c r="G497" i="3"/>
  <c r="F497" i="3"/>
  <c r="E497" i="3"/>
  <c r="A497" i="3" s="1"/>
  <c r="C498" i="3"/>
  <c r="E501" i="4" l="1"/>
  <c r="A501" i="4" s="1"/>
  <c r="C502" i="4"/>
  <c r="H498" i="3"/>
  <c r="F498" i="3"/>
  <c r="G498" i="3"/>
  <c r="E498" i="3"/>
  <c r="A498" i="3" s="1"/>
  <c r="C499" i="3"/>
  <c r="E502" i="4" l="1"/>
  <c r="A502" i="4" s="1"/>
  <c r="C503" i="4"/>
  <c r="G499" i="3"/>
  <c r="F499" i="3"/>
  <c r="H499" i="3"/>
  <c r="E499" i="3"/>
  <c r="A499" i="3" s="1"/>
  <c r="C500" i="3"/>
  <c r="C504" i="4" l="1"/>
  <c r="E503" i="4"/>
  <c r="A503" i="4" s="1"/>
  <c r="H500" i="3"/>
  <c r="G500" i="3"/>
  <c r="F500" i="3"/>
  <c r="C501" i="3"/>
  <c r="E500" i="3"/>
  <c r="A500" i="3" s="1"/>
  <c r="C505" i="4" l="1"/>
  <c r="E504" i="4"/>
  <c r="A504" i="4" s="1"/>
  <c r="H501" i="3"/>
  <c r="G501" i="3"/>
  <c r="F501" i="3"/>
  <c r="E501" i="3"/>
  <c r="A501" i="3" s="1"/>
  <c r="C502" i="3"/>
  <c r="E505" i="4" l="1"/>
  <c r="A505" i="4" s="1"/>
  <c r="C506" i="4"/>
  <c r="H502" i="3"/>
  <c r="G502" i="3"/>
  <c r="F502" i="3"/>
  <c r="E502" i="3"/>
  <c r="A502" i="3" s="1"/>
  <c r="C503" i="3"/>
  <c r="E506" i="4" l="1"/>
  <c r="A506" i="4" s="1"/>
  <c r="C507" i="4"/>
  <c r="G503" i="3"/>
  <c r="F503" i="3"/>
  <c r="H503" i="3"/>
  <c r="E503" i="3"/>
  <c r="A503" i="3" s="1"/>
  <c r="C504" i="3"/>
  <c r="C508" i="4" l="1"/>
  <c r="E507" i="4"/>
  <c r="A507" i="4" s="1"/>
  <c r="H504" i="3"/>
  <c r="G504" i="3"/>
  <c r="F504" i="3"/>
  <c r="C505" i="3"/>
  <c r="E504" i="3"/>
  <c r="A504" i="3" s="1"/>
  <c r="E508" i="4" l="1"/>
  <c r="A508" i="4" s="1"/>
  <c r="C509" i="4"/>
  <c r="H505" i="3"/>
  <c r="G505" i="3"/>
  <c r="F505" i="3"/>
  <c r="E505" i="3"/>
  <c r="A505" i="3" s="1"/>
  <c r="C506" i="3"/>
  <c r="E509" i="4" l="1"/>
  <c r="A509" i="4" s="1"/>
  <c r="C510" i="4"/>
  <c r="G506" i="3"/>
  <c r="H506" i="3"/>
  <c r="F506" i="3"/>
  <c r="E506" i="3"/>
  <c r="A506" i="3" s="1"/>
  <c r="C507" i="3"/>
  <c r="E510" i="4" l="1"/>
  <c r="A510" i="4" s="1"/>
  <c r="C511" i="4"/>
  <c r="H507" i="3"/>
  <c r="G507" i="3"/>
  <c r="F507" i="3"/>
  <c r="E507" i="3"/>
  <c r="A507" i="3" s="1"/>
  <c r="C508" i="3"/>
  <c r="C512" i="4" l="1"/>
  <c r="E511" i="4"/>
  <c r="A511" i="4" s="1"/>
  <c r="H508" i="3"/>
  <c r="G508" i="3"/>
  <c r="F508" i="3"/>
  <c r="C509" i="3"/>
  <c r="E508" i="3"/>
  <c r="A508" i="3" s="1"/>
  <c r="E512" i="4" l="1"/>
  <c r="A512" i="4" s="1"/>
  <c r="C513" i="4"/>
  <c r="H509" i="3"/>
  <c r="G509" i="3"/>
  <c r="F509" i="3"/>
  <c r="E509" i="3"/>
  <c r="A509" i="3" s="1"/>
  <c r="C510" i="3"/>
  <c r="C514" i="4" l="1"/>
  <c r="E513" i="4"/>
  <c r="A513" i="4" s="1"/>
  <c r="H510" i="3"/>
  <c r="F510" i="3"/>
  <c r="G510" i="3"/>
  <c r="E510" i="3"/>
  <c r="A510" i="3" s="1"/>
  <c r="C511" i="3"/>
  <c r="E514" i="4" l="1"/>
  <c r="A514" i="4" s="1"/>
  <c r="C515" i="4"/>
  <c r="G511" i="3"/>
  <c r="H511" i="3"/>
  <c r="F511" i="3"/>
  <c r="E511" i="3"/>
  <c r="A511" i="3" s="1"/>
  <c r="C512" i="3"/>
  <c r="C516" i="4" l="1"/>
  <c r="E515" i="4"/>
  <c r="A515" i="4" s="1"/>
  <c r="H512" i="3"/>
  <c r="G512" i="3"/>
  <c r="F512" i="3"/>
  <c r="C513" i="3"/>
  <c r="E512" i="3"/>
  <c r="A512" i="3" s="1"/>
  <c r="C517" i="4" l="1"/>
  <c r="E516" i="4"/>
  <c r="A516" i="4" s="1"/>
  <c r="H513" i="3"/>
  <c r="F513" i="3"/>
  <c r="G513" i="3"/>
  <c r="E513" i="3"/>
  <c r="A513" i="3" s="1"/>
  <c r="C514" i="3"/>
  <c r="C518" i="4" l="1"/>
  <c r="E517" i="4"/>
  <c r="A517" i="4" s="1"/>
  <c r="H514" i="3"/>
  <c r="F514" i="3"/>
  <c r="G514" i="3"/>
  <c r="E514" i="3"/>
  <c r="A514" i="3" s="1"/>
  <c r="C515" i="3"/>
  <c r="E518" i="4" l="1"/>
  <c r="A518" i="4" s="1"/>
  <c r="C519" i="4"/>
  <c r="G515" i="3"/>
  <c r="F515" i="3"/>
  <c r="H515" i="3"/>
  <c r="E515" i="3"/>
  <c r="A515" i="3" s="1"/>
  <c r="C516" i="3"/>
  <c r="C520" i="4" l="1"/>
  <c r="E519" i="4"/>
  <c r="A519" i="4" s="1"/>
  <c r="H516" i="3"/>
  <c r="G516" i="3"/>
  <c r="F516" i="3"/>
  <c r="C517" i="3"/>
  <c r="E516" i="3"/>
  <c r="A516" i="3" s="1"/>
  <c r="E520" i="4" l="1"/>
  <c r="A520" i="4" s="1"/>
  <c r="C521" i="4"/>
  <c r="H517" i="3"/>
  <c r="G517" i="3"/>
  <c r="F517" i="3"/>
  <c r="E517" i="3"/>
  <c r="A517" i="3" s="1"/>
  <c r="C518" i="3"/>
  <c r="E521" i="4" l="1"/>
  <c r="A521" i="4" s="1"/>
  <c r="C522" i="4"/>
  <c r="H518" i="3"/>
  <c r="G518" i="3"/>
  <c r="F518" i="3"/>
  <c r="E518" i="3"/>
  <c r="A518" i="3" s="1"/>
  <c r="C519" i="3"/>
  <c r="E522" i="4" l="1"/>
  <c r="A522" i="4" s="1"/>
  <c r="C523" i="4"/>
  <c r="G519" i="3"/>
  <c r="F519" i="3"/>
  <c r="H519" i="3"/>
  <c r="E519" i="3"/>
  <c r="A519" i="3" s="1"/>
  <c r="C520" i="3"/>
  <c r="C524" i="4" l="1"/>
  <c r="E523" i="4"/>
  <c r="A523" i="4" s="1"/>
  <c r="H520" i="3"/>
  <c r="G520" i="3"/>
  <c r="F520" i="3"/>
  <c r="C521" i="3"/>
  <c r="E520" i="3"/>
  <c r="A520" i="3" s="1"/>
  <c r="E524" i="4" l="1"/>
  <c r="A524" i="4" s="1"/>
  <c r="C525" i="4"/>
  <c r="H521" i="3"/>
  <c r="G521" i="3"/>
  <c r="F521" i="3"/>
  <c r="E521" i="3"/>
  <c r="A521" i="3" s="1"/>
  <c r="C522" i="3"/>
  <c r="E525" i="4" l="1"/>
  <c r="A525" i="4" s="1"/>
  <c r="C526" i="4"/>
  <c r="G522" i="3"/>
  <c r="H522" i="3"/>
  <c r="F522" i="3"/>
  <c r="E522" i="3"/>
  <c r="A522" i="3" s="1"/>
  <c r="C523" i="3"/>
  <c r="E526" i="4" l="1"/>
  <c r="A526" i="4" s="1"/>
  <c r="C527" i="4"/>
  <c r="H523" i="3"/>
  <c r="G523" i="3"/>
  <c r="F523" i="3"/>
  <c r="E523" i="3"/>
  <c r="A523" i="3" s="1"/>
  <c r="C524" i="3"/>
  <c r="C528" i="4" l="1"/>
  <c r="E527" i="4"/>
  <c r="A527" i="4" s="1"/>
  <c r="H524" i="3"/>
  <c r="G524" i="3"/>
  <c r="F524" i="3"/>
  <c r="C525" i="3"/>
  <c r="E524" i="3"/>
  <c r="A524" i="3" s="1"/>
  <c r="E528" i="4" l="1"/>
  <c r="A528" i="4" s="1"/>
  <c r="C529" i="4"/>
  <c r="H525" i="3"/>
  <c r="G525" i="3"/>
  <c r="F525" i="3"/>
  <c r="E525" i="3"/>
  <c r="A525" i="3" s="1"/>
  <c r="C526" i="3"/>
  <c r="C530" i="4" l="1"/>
  <c r="E529" i="4"/>
  <c r="A529" i="4" s="1"/>
  <c r="H526" i="3"/>
  <c r="F526" i="3"/>
  <c r="G526" i="3"/>
  <c r="E526" i="3"/>
  <c r="A526" i="3" s="1"/>
  <c r="C527" i="3"/>
  <c r="E530" i="4" l="1"/>
  <c r="A530" i="4" s="1"/>
  <c r="C531" i="4"/>
  <c r="H527" i="3"/>
  <c r="G527" i="3"/>
  <c r="F527" i="3"/>
  <c r="E527" i="3"/>
  <c r="A527" i="3" s="1"/>
  <c r="C528" i="3"/>
  <c r="C532" i="4" l="1"/>
  <c r="E531" i="4"/>
  <c r="A531" i="4" s="1"/>
  <c r="H528" i="3"/>
  <c r="G528" i="3"/>
  <c r="F528" i="3"/>
  <c r="C529" i="3"/>
  <c r="E528" i="3"/>
  <c r="A528" i="3" s="1"/>
  <c r="C533" i="4" l="1"/>
  <c r="E532" i="4"/>
  <c r="A532" i="4" s="1"/>
  <c r="H529" i="3"/>
  <c r="F529" i="3"/>
  <c r="G529" i="3"/>
  <c r="E529" i="3"/>
  <c r="A529" i="3" s="1"/>
  <c r="C530" i="3"/>
  <c r="E533" i="4" l="1"/>
  <c r="A533" i="4" s="1"/>
  <c r="C534" i="4"/>
  <c r="H530" i="3"/>
  <c r="F530" i="3"/>
  <c r="G530" i="3"/>
  <c r="E530" i="3"/>
  <c r="A530" i="3" s="1"/>
  <c r="C531" i="3"/>
  <c r="E534" i="4" l="1"/>
  <c r="A534" i="4" s="1"/>
  <c r="C535" i="4"/>
  <c r="G531" i="3"/>
  <c r="F531" i="3"/>
  <c r="H531" i="3"/>
  <c r="E531" i="3"/>
  <c r="A531" i="3" s="1"/>
  <c r="C532" i="3"/>
  <c r="C536" i="4" l="1"/>
  <c r="E535" i="4"/>
  <c r="A535" i="4" s="1"/>
  <c r="H532" i="3"/>
  <c r="G532" i="3"/>
  <c r="F532" i="3"/>
  <c r="C533" i="3"/>
  <c r="E532" i="3"/>
  <c r="A532" i="3" s="1"/>
  <c r="E536" i="4" l="1"/>
  <c r="A536" i="4" s="1"/>
  <c r="C537" i="4"/>
  <c r="H533" i="3"/>
  <c r="G533" i="3"/>
  <c r="F533" i="3"/>
  <c r="E533" i="3"/>
  <c r="A533" i="3" s="1"/>
  <c r="C534" i="3"/>
  <c r="E537" i="4" l="1"/>
  <c r="A537" i="4" s="1"/>
  <c r="C538" i="4"/>
  <c r="H534" i="3"/>
  <c r="G534" i="3"/>
  <c r="F534" i="3"/>
  <c r="E534" i="3"/>
  <c r="A534" i="3" s="1"/>
  <c r="C535" i="3"/>
  <c r="E538" i="4" l="1"/>
  <c r="A538" i="4" s="1"/>
  <c r="C539" i="4"/>
  <c r="G535" i="3"/>
  <c r="F535" i="3"/>
  <c r="H535" i="3"/>
  <c r="E535" i="3"/>
  <c r="A535" i="3" s="1"/>
  <c r="C536" i="3"/>
  <c r="C540" i="4" l="1"/>
  <c r="E539" i="4"/>
  <c r="A539" i="4" s="1"/>
  <c r="H536" i="3"/>
  <c r="G536" i="3"/>
  <c r="F536" i="3"/>
  <c r="C537" i="3"/>
  <c r="E536" i="3"/>
  <c r="A536" i="3" s="1"/>
  <c r="E540" i="4" l="1"/>
  <c r="A540" i="4" s="1"/>
  <c r="C541" i="4"/>
  <c r="H537" i="3"/>
  <c r="G537" i="3"/>
  <c r="F537" i="3"/>
  <c r="E537" i="3"/>
  <c r="A537" i="3" s="1"/>
  <c r="C538" i="3"/>
  <c r="C542" i="4" l="1"/>
  <c r="E541" i="4"/>
  <c r="A541" i="4" s="1"/>
  <c r="G538" i="3"/>
  <c r="H538" i="3"/>
  <c r="F538" i="3"/>
  <c r="E538" i="3"/>
  <c r="A538" i="3" s="1"/>
  <c r="C539" i="3"/>
  <c r="E542" i="4" l="1"/>
  <c r="A542" i="4" s="1"/>
  <c r="C543" i="4"/>
  <c r="G539" i="3"/>
  <c r="H539" i="3"/>
  <c r="F539" i="3"/>
  <c r="E539" i="3"/>
  <c r="A539" i="3" s="1"/>
  <c r="C540" i="3"/>
  <c r="C544" i="4" l="1"/>
  <c r="E543" i="4"/>
  <c r="A543" i="4" s="1"/>
  <c r="H540" i="3"/>
  <c r="G540" i="3"/>
  <c r="F540" i="3"/>
  <c r="C541" i="3"/>
  <c r="E540" i="3"/>
  <c r="A540" i="3" s="1"/>
  <c r="C545" i="4" l="1"/>
  <c r="E544" i="4"/>
  <c r="A544" i="4" s="1"/>
  <c r="H541" i="3"/>
  <c r="G541" i="3"/>
  <c r="F541" i="3"/>
  <c r="E541" i="3"/>
  <c r="A541" i="3" s="1"/>
  <c r="C542" i="3"/>
  <c r="E545" i="4" l="1"/>
  <c r="A545" i="4" s="1"/>
  <c r="C546" i="4"/>
  <c r="H542" i="3"/>
  <c r="F542" i="3"/>
  <c r="G542" i="3"/>
  <c r="E542" i="3"/>
  <c r="A542" i="3" s="1"/>
  <c r="C543" i="3"/>
  <c r="E546" i="4" l="1"/>
  <c r="A546" i="4" s="1"/>
  <c r="C547" i="4"/>
  <c r="G543" i="3"/>
  <c r="H543" i="3"/>
  <c r="F543" i="3"/>
  <c r="E543" i="3"/>
  <c r="A543" i="3" s="1"/>
  <c r="C544" i="3"/>
  <c r="C548" i="4" l="1"/>
  <c r="E547" i="4"/>
  <c r="A547" i="4" s="1"/>
  <c r="H544" i="3"/>
  <c r="G544" i="3"/>
  <c r="F544" i="3"/>
  <c r="C545" i="3"/>
  <c r="E544" i="3"/>
  <c r="A544" i="3" s="1"/>
  <c r="E548" i="4" l="1"/>
  <c r="A548" i="4" s="1"/>
  <c r="C549" i="4"/>
  <c r="H545" i="3"/>
  <c r="F545" i="3"/>
  <c r="G545" i="3"/>
  <c r="E545" i="3"/>
  <c r="A545" i="3" s="1"/>
  <c r="C546" i="3"/>
  <c r="E549" i="4" l="1"/>
  <c r="A549" i="4" s="1"/>
  <c r="C550" i="4"/>
  <c r="H546" i="3"/>
  <c r="F546" i="3"/>
  <c r="G546" i="3"/>
  <c r="E546" i="3"/>
  <c r="A546" i="3" s="1"/>
  <c r="C547" i="3"/>
  <c r="E550" i="4" l="1"/>
  <c r="A550" i="4" s="1"/>
  <c r="C551" i="4"/>
  <c r="G547" i="3"/>
  <c r="F547" i="3"/>
  <c r="H547" i="3"/>
  <c r="E547" i="3"/>
  <c r="A547" i="3" s="1"/>
  <c r="C548" i="3"/>
  <c r="C552" i="4" l="1"/>
  <c r="E551" i="4"/>
  <c r="A551" i="4" s="1"/>
  <c r="H548" i="3"/>
  <c r="G548" i="3"/>
  <c r="F548" i="3"/>
  <c r="C549" i="3"/>
  <c r="E548" i="3"/>
  <c r="A548" i="3" s="1"/>
  <c r="E552" i="4" l="1"/>
  <c r="A552" i="4" s="1"/>
  <c r="C553" i="4"/>
  <c r="H549" i="3"/>
  <c r="G549" i="3"/>
  <c r="F549" i="3"/>
  <c r="E549" i="3"/>
  <c r="A549" i="3" s="1"/>
  <c r="C550" i="3"/>
  <c r="E553" i="4" l="1"/>
  <c r="A553" i="4" s="1"/>
  <c r="C554" i="4"/>
  <c r="H550" i="3"/>
  <c r="G550" i="3"/>
  <c r="F550" i="3"/>
  <c r="E550" i="3"/>
  <c r="A550" i="3" s="1"/>
  <c r="C551" i="3"/>
  <c r="E554" i="4" l="1"/>
  <c r="A554" i="4" s="1"/>
  <c r="C555" i="4"/>
  <c r="G551" i="3"/>
  <c r="F551" i="3"/>
  <c r="H551" i="3"/>
  <c r="E551" i="3"/>
  <c r="A551" i="3" s="1"/>
  <c r="C552" i="3"/>
  <c r="C556" i="4" l="1"/>
  <c r="E555" i="4"/>
  <c r="A555" i="4" s="1"/>
  <c r="H552" i="3"/>
  <c r="G552" i="3"/>
  <c r="F552" i="3"/>
  <c r="C553" i="3"/>
  <c r="E552" i="3"/>
  <c r="A552" i="3" s="1"/>
  <c r="E556" i="4" l="1"/>
  <c r="A556" i="4" s="1"/>
  <c r="C557" i="4"/>
  <c r="H553" i="3"/>
  <c r="G553" i="3"/>
  <c r="F553" i="3"/>
  <c r="E553" i="3"/>
  <c r="A553" i="3" s="1"/>
  <c r="C554" i="3"/>
  <c r="C558" i="4" l="1"/>
  <c r="E557" i="4"/>
  <c r="A557" i="4" s="1"/>
  <c r="G554" i="3"/>
  <c r="H554" i="3"/>
  <c r="F554" i="3"/>
  <c r="E554" i="3"/>
  <c r="A554" i="3" s="1"/>
  <c r="C555" i="3"/>
  <c r="E558" i="4" l="1"/>
  <c r="A558" i="4" s="1"/>
  <c r="C559" i="4"/>
  <c r="G555" i="3"/>
  <c r="H555" i="3"/>
  <c r="F555" i="3"/>
  <c r="E555" i="3"/>
  <c r="A555" i="3" s="1"/>
  <c r="C556" i="3"/>
  <c r="C560" i="4" l="1"/>
  <c r="E559" i="4"/>
  <c r="A559" i="4" s="1"/>
  <c r="H556" i="3"/>
  <c r="G556" i="3"/>
  <c r="F556" i="3"/>
  <c r="C557" i="3"/>
  <c r="E556" i="3"/>
  <c r="A556" i="3" s="1"/>
  <c r="C561" i="4" l="1"/>
  <c r="E560" i="4"/>
  <c r="A560" i="4" s="1"/>
  <c r="H557" i="3"/>
  <c r="G557" i="3"/>
  <c r="F557" i="3"/>
  <c r="E557" i="3"/>
  <c r="A557" i="3" s="1"/>
  <c r="C558" i="3"/>
  <c r="C562" i="4" l="1"/>
  <c r="E561" i="4"/>
  <c r="A561" i="4" s="1"/>
  <c r="H558" i="3"/>
  <c r="F558" i="3"/>
  <c r="G558" i="3"/>
  <c r="C559" i="3"/>
  <c r="E558" i="3"/>
  <c r="A558" i="3" s="1"/>
  <c r="E562" i="4" l="1"/>
  <c r="A562" i="4" s="1"/>
  <c r="C563" i="4"/>
  <c r="H559" i="3"/>
  <c r="G559" i="3"/>
  <c r="F559" i="3"/>
  <c r="E559" i="3"/>
  <c r="A559" i="3" s="1"/>
  <c r="C560" i="3"/>
  <c r="C564" i="4" l="1"/>
  <c r="E563" i="4"/>
  <c r="A563" i="4" s="1"/>
  <c r="H560" i="3"/>
  <c r="G560" i="3"/>
  <c r="F560" i="3"/>
  <c r="C561" i="3"/>
  <c r="E560" i="3"/>
  <c r="A560" i="3" s="1"/>
  <c r="E564" i="4" l="1"/>
  <c r="A564" i="4" s="1"/>
  <c r="C565" i="4"/>
  <c r="H561" i="3"/>
  <c r="G561" i="3"/>
  <c r="F561" i="3"/>
  <c r="C562" i="3"/>
  <c r="E561" i="3"/>
  <c r="A561" i="3" s="1"/>
  <c r="E565" i="4" l="1"/>
  <c r="A565" i="4" s="1"/>
  <c r="C566" i="4"/>
  <c r="H562" i="3"/>
  <c r="F562" i="3"/>
  <c r="G562" i="3"/>
  <c r="C563" i="3"/>
  <c r="E562" i="3"/>
  <c r="A562" i="3" s="1"/>
  <c r="E566" i="4" l="1"/>
  <c r="A566" i="4" s="1"/>
  <c r="C567" i="4"/>
  <c r="G563" i="3"/>
  <c r="F563" i="3"/>
  <c r="H563" i="3"/>
  <c r="E563" i="3"/>
  <c r="A563" i="3" s="1"/>
  <c r="C564" i="3"/>
  <c r="C568" i="4" l="1"/>
  <c r="E567" i="4"/>
  <c r="A567" i="4" s="1"/>
  <c r="H564" i="3"/>
  <c r="G564" i="3"/>
  <c r="F564" i="3"/>
  <c r="C565" i="3"/>
  <c r="E564" i="3"/>
  <c r="A564" i="3" s="1"/>
  <c r="E568" i="4" l="1"/>
  <c r="A568" i="4" s="1"/>
  <c r="C569" i="4"/>
  <c r="H565" i="3"/>
  <c r="G565" i="3"/>
  <c r="F565" i="3"/>
  <c r="C566" i="3"/>
  <c r="E565" i="3"/>
  <c r="A565" i="3" s="1"/>
  <c r="E569" i="4" l="1"/>
  <c r="A569" i="4" s="1"/>
  <c r="C570" i="4"/>
  <c r="H566" i="3"/>
  <c r="G566" i="3"/>
  <c r="F566" i="3"/>
  <c r="C567" i="3"/>
  <c r="E566" i="3"/>
  <c r="A566" i="3" s="1"/>
  <c r="E570" i="4" l="1"/>
  <c r="A570" i="4" s="1"/>
  <c r="C571" i="4"/>
  <c r="G567" i="3"/>
  <c r="F567" i="3"/>
  <c r="H567" i="3"/>
  <c r="E567" i="3"/>
  <c r="A567" i="3" s="1"/>
  <c r="C568" i="3"/>
  <c r="C572" i="4" l="1"/>
  <c r="E571" i="4"/>
  <c r="A571" i="4" s="1"/>
  <c r="H568" i="3"/>
  <c r="G568" i="3"/>
  <c r="F568" i="3"/>
  <c r="C569" i="3"/>
  <c r="E568" i="3"/>
  <c r="A568" i="3" s="1"/>
  <c r="E572" i="4" l="1"/>
  <c r="A572" i="4" s="1"/>
  <c r="C573" i="4"/>
  <c r="H569" i="3"/>
  <c r="G569" i="3"/>
  <c r="F569" i="3"/>
  <c r="C570" i="3"/>
  <c r="E569" i="3"/>
  <c r="A569" i="3" s="1"/>
  <c r="C574" i="4" l="1"/>
  <c r="E573" i="4"/>
  <c r="A573" i="4" s="1"/>
  <c r="G570" i="3"/>
  <c r="H570" i="3"/>
  <c r="F570" i="3"/>
  <c r="E570" i="3"/>
  <c r="A570" i="3" s="1"/>
  <c r="C571" i="3"/>
  <c r="E574" i="4" l="1"/>
  <c r="A574" i="4" s="1"/>
  <c r="C575" i="4"/>
  <c r="H571" i="3"/>
  <c r="G571" i="3"/>
  <c r="F571" i="3"/>
  <c r="E571" i="3"/>
  <c r="A571" i="3" s="1"/>
  <c r="C572" i="3"/>
  <c r="C576" i="4" l="1"/>
  <c r="E575" i="4"/>
  <c r="A575" i="4" s="1"/>
  <c r="G572" i="3"/>
  <c r="H572" i="3"/>
  <c r="F572" i="3"/>
  <c r="C573" i="3"/>
  <c r="E572" i="3"/>
  <c r="A572" i="3" s="1"/>
  <c r="C577" i="4" l="1"/>
  <c r="E576" i="4"/>
  <c r="A576" i="4" s="1"/>
  <c r="G573" i="3"/>
  <c r="H573" i="3"/>
  <c r="F573" i="3"/>
  <c r="E573" i="3"/>
  <c r="A573" i="3" s="1"/>
  <c r="C574" i="3"/>
  <c r="E577" i="4" l="1"/>
  <c r="A577" i="4" s="1"/>
  <c r="C578" i="4"/>
  <c r="G574" i="3"/>
  <c r="H574" i="3"/>
  <c r="F574" i="3"/>
  <c r="E574" i="3"/>
  <c r="A574" i="3" s="1"/>
  <c r="C575" i="3"/>
  <c r="E578" i="4" l="1"/>
  <c r="A578" i="4" s="1"/>
  <c r="C579" i="4"/>
  <c r="G575" i="3"/>
  <c r="F575" i="3"/>
  <c r="H575" i="3"/>
  <c r="E575" i="3"/>
  <c r="A575" i="3" s="1"/>
  <c r="C576" i="3"/>
  <c r="C580" i="4" l="1"/>
  <c r="E579" i="4"/>
  <c r="A579" i="4" s="1"/>
  <c r="G576" i="3"/>
  <c r="H576" i="3"/>
  <c r="F576" i="3"/>
  <c r="C577" i="3"/>
  <c r="E576" i="3"/>
  <c r="A576" i="3" s="1"/>
  <c r="C581" i="4" l="1"/>
  <c r="E580" i="4"/>
  <c r="A580" i="4" s="1"/>
  <c r="G577" i="3"/>
  <c r="H577" i="3"/>
  <c r="F577" i="3"/>
  <c r="E577" i="3"/>
  <c r="A577" i="3" s="1"/>
  <c r="C578" i="3"/>
  <c r="C582" i="4" l="1"/>
  <c r="E581" i="4"/>
  <c r="A581" i="4" s="1"/>
  <c r="G578" i="3"/>
  <c r="H578" i="3"/>
  <c r="F578" i="3"/>
  <c r="E578" i="3"/>
  <c r="A578" i="3" s="1"/>
  <c r="C579" i="3"/>
  <c r="E582" i="4" l="1"/>
  <c r="A582" i="4" s="1"/>
  <c r="C583" i="4"/>
  <c r="G579" i="3"/>
  <c r="F579" i="3"/>
  <c r="H579" i="3"/>
  <c r="E579" i="3"/>
  <c r="A579" i="3" s="1"/>
  <c r="C580" i="3"/>
  <c r="C584" i="4" l="1"/>
  <c r="E583" i="4"/>
  <c r="A583" i="4" s="1"/>
  <c r="G580" i="3"/>
  <c r="F580" i="3"/>
  <c r="H580" i="3"/>
  <c r="C581" i="3"/>
  <c r="E580" i="3"/>
  <c r="A580" i="3" s="1"/>
  <c r="E584" i="4" l="1"/>
  <c r="A584" i="4" s="1"/>
  <c r="C585" i="4"/>
  <c r="G581" i="3"/>
  <c r="F581" i="3"/>
  <c r="H581" i="3"/>
  <c r="E581" i="3"/>
  <c r="A581" i="3" s="1"/>
  <c r="C582" i="3"/>
  <c r="E585" i="4" l="1"/>
  <c r="A585" i="4" s="1"/>
  <c r="C586" i="4"/>
  <c r="G582" i="3"/>
  <c r="F582" i="3"/>
  <c r="H582" i="3"/>
  <c r="E582" i="3"/>
  <c r="A582" i="3" s="1"/>
  <c r="C583" i="3"/>
  <c r="E586" i="4" l="1"/>
  <c r="A586" i="4" s="1"/>
  <c r="C587" i="4"/>
  <c r="G583" i="3"/>
  <c r="F583" i="3"/>
  <c r="H583" i="3"/>
  <c r="E583" i="3"/>
  <c r="A583" i="3" s="1"/>
  <c r="C584" i="3"/>
  <c r="C588" i="4" l="1"/>
  <c r="E587" i="4"/>
  <c r="A587" i="4" s="1"/>
  <c r="F584" i="3"/>
  <c r="G584" i="3"/>
  <c r="H584" i="3"/>
  <c r="C585" i="3"/>
  <c r="E584" i="3"/>
  <c r="A584" i="3" s="1"/>
  <c r="E588" i="4" l="1"/>
  <c r="A588" i="4" s="1"/>
  <c r="C589" i="4"/>
  <c r="G585" i="3"/>
  <c r="F585" i="3"/>
  <c r="H585" i="3"/>
  <c r="E585" i="3"/>
  <c r="A585" i="3" s="1"/>
  <c r="C586" i="3"/>
  <c r="C590" i="4" l="1"/>
  <c r="E589" i="4"/>
  <c r="A589" i="4" s="1"/>
  <c r="H586" i="3"/>
  <c r="G586" i="3"/>
  <c r="F586" i="3"/>
  <c r="E586" i="3"/>
  <c r="A586" i="3" s="1"/>
  <c r="C587" i="3"/>
  <c r="E590" i="4" l="1"/>
  <c r="A590" i="4" s="1"/>
  <c r="C591" i="4"/>
  <c r="F587" i="3"/>
  <c r="H587" i="3"/>
  <c r="G587" i="3"/>
  <c r="E587" i="3"/>
  <c r="A587" i="3" s="1"/>
  <c r="C588" i="3"/>
  <c r="C592" i="4" l="1"/>
  <c r="E591" i="4"/>
  <c r="A591" i="4" s="1"/>
  <c r="G588" i="3"/>
  <c r="F588" i="3"/>
  <c r="H588" i="3"/>
  <c r="C589" i="3"/>
  <c r="E588" i="3"/>
  <c r="A588" i="3" s="1"/>
  <c r="C593" i="4" l="1"/>
  <c r="E592" i="4"/>
  <c r="A592" i="4" s="1"/>
  <c r="H589" i="3"/>
  <c r="G589" i="3"/>
  <c r="F589" i="3"/>
  <c r="E589" i="3"/>
  <c r="A589" i="3" s="1"/>
  <c r="C590" i="3"/>
  <c r="E593" i="4" l="1"/>
  <c r="A593" i="4" s="1"/>
  <c r="C594" i="4"/>
  <c r="H590" i="3"/>
  <c r="G590" i="3"/>
  <c r="F590" i="3"/>
  <c r="E590" i="3"/>
  <c r="A590" i="3" s="1"/>
  <c r="C591" i="3"/>
  <c r="E594" i="4" l="1"/>
  <c r="A594" i="4" s="1"/>
  <c r="C595" i="4"/>
  <c r="F591" i="3"/>
  <c r="H591" i="3"/>
  <c r="G591" i="3"/>
  <c r="E591" i="3"/>
  <c r="A591" i="3" s="1"/>
  <c r="C592" i="3"/>
  <c r="C596" i="4" l="1"/>
  <c r="E595" i="4"/>
  <c r="A595" i="4" s="1"/>
  <c r="G592" i="3"/>
  <c r="F592" i="3"/>
  <c r="H592" i="3"/>
  <c r="C593" i="3"/>
  <c r="E592" i="3"/>
  <c r="A592" i="3" s="1"/>
  <c r="E596" i="4" l="1"/>
  <c r="A596" i="4" s="1"/>
  <c r="C597" i="4"/>
  <c r="H593" i="3"/>
  <c r="G593" i="3"/>
  <c r="F593" i="3"/>
  <c r="E593" i="3"/>
  <c r="A593" i="3" s="1"/>
  <c r="C594" i="3"/>
  <c r="E597" i="4" l="1"/>
  <c r="A597" i="4" s="1"/>
  <c r="C598" i="4"/>
  <c r="H594" i="3"/>
  <c r="G594" i="3"/>
  <c r="F594" i="3"/>
  <c r="E594" i="3"/>
  <c r="A594" i="3" s="1"/>
  <c r="C595" i="3"/>
  <c r="E598" i="4" l="1"/>
  <c r="A598" i="4" s="1"/>
  <c r="C599" i="4"/>
  <c r="F595" i="3"/>
  <c r="H595" i="3"/>
  <c r="G595" i="3"/>
  <c r="E595" i="3"/>
  <c r="A595" i="3" s="1"/>
  <c r="C596" i="3"/>
  <c r="C600" i="4" l="1"/>
  <c r="E599" i="4"/>
  <c r="A599" i="4" s="1"/>
  <c r="G596" i="3"/>
  <c r="F596" i="3"/>
  <c r="H596" i="3"/>
  <c r="C597" i="3"/>
  <c r="E596" i="3"/>
  <c r="A596" i="3" s="1"/>
  <c r="C601" i="4" l="1"/>
  <c r="E600" i="4"/>
  <c r="A600" i="4" s="1"/>
  <c r="H597" i="3"/>
  <c r="G597" i="3"/>
  <c r="F597" i="3"/>
  <c r="E597" i="3"/>
  <c r="A597" i="3" s="1"/>
  <c r="C598" i="3"/>
  <c r="E601" i="4" l="1"/>
  <c r="A601" i="4" s="1"/>
  <c r="C602" i="4"/>
  <c r="G598" i="3"/>
  <c r="H598" i="3"/>
  <c r="F598" i="3"/>
  <c r="E598" i="3"/>
  <c r="A598" i="3" s="1"/>
  <c r="C599" i="3"/>
  <c r="E602" i="4" l="1"/>
  <c r="A602" i="4" s="1"/>
  <c r="C603" i="4"/>
  <c r="F599" i="3"/>
  <c r="H599" i="3"/>
  <c r="G599" i="3"/>
  <c r="E599" i="3"/>
  <c r="A599" i="3" s="1"/>
  <c r="C600" i="3"/>
  <c r="C604" i="4" l="1"/>
  <c r="E603" i="4"/>
  <c r="A603" i="4" s="1"/>
  <c r="G600" i="3"/>
  <c r="F600" i="3"/>
  <c r="H600" i="3"/>
  <c r="C601" i="3"/>
  <c r="E600" i="3"/>
  <c r="A600" i="3" s="1"/>
  <c r="E604" i="4" l="1"/>
  <c r="A604" i="4" s="1"/>
  <c r="C605" i="4"/>
  <c r="H601" i="3"/>
  <c r="G601" i="3"/>
  <c r="F601" i="3"/>
  <c r="E601" i="3"/>
  <c r="A601" i="3" s="1"/>
  <c r="C602" i="3"/>
  <c r="C606" i="4" l="1"/>
  <c r="E605" i="4"/>
  <c r="A605" i="4" s="1"/>
  <c r="G602" i="3"/>
  <c r="H602" i="3"/>
  <c r="F602" i="3"/>
  <c r="E602" i="3"/>
  <c r="A602" i="3" s="1"/>
  <c r="C603" i="3"/>
  <c r="E606" i="4" l="1"/>
  <c r="A606" i="4" s="1"/>
  <c r="C607" i="4"/>
  <c r="F603" i="3"/>
  <c r="H603" i="3"/>
  <c r="G603" i="3"/>
  <c r="E603" i="3"/>
  <c r="A603" i="3" s="1"/>
  <c r="C604" i="3"/>
  <c r="C608" i="4" l="1"/>
  <c r="E607" i="4"/>
  <c r="A607" i="4" s="1"/>
  <c r="G604" i="3"/>
  <c r="F604" i="3"/>
  <c r="H604" i="3"/>
  <c r="C605" i="3"/>
  <c r="E604" i="3"/>
  <c r="A604" i="3" s="1"/>
  <c r="C609" i="4" l="1"/>
  <c r="E608" i="4"/>
  <c r="A608" i="4" s="1"/>
  <c r="H605" i="3"/>
  <c r="G605" i="3"/>
  <c r="F605" i="3"/>
  <c r="E605" i="3"/>
  <c r="A605" i="3" s="1"/>
  <c r="C606" i="3"/>
  <c r="E609" i="4" l="1"/>
  <c r="A609" i="4" s="1"/>
  <c r="C610" i="4"/>
  <c r="H606" i="3"/>
  <c r="F606" i="3"/>
  <c r="G606" i="3"/>
  <c r="E606" i="3"/>
  <c r="A606" i="3" s="1"/>
  <c r="C607" i="3"/>
  <c r="E610" i="4" l="1"/>
  <c r="A610" i="4" s="1"/>
  <c r="C611" i="4"/>
  <c r="F607" i="3"/>
  <c r="G607" i="3"/>
  <c r="H607" i="3"/>
  <c r="E607" i="3"/>
  <c r="A607" i="3" s="1"/>
  <c r="C608" i="3"/>
  <c r="C612" i="4" l="1"/>
  <c r="E611" i="4"/>
  <c r="A611" i="4" s="1"/>
  <c r="G608" i="3"/>
  <c r="F608" i="3"/>
  <c r="H608" i="3"/>
  <c r="C609" i="3"/>
  <c r="E608" i="3"/>
  <c r="A608" i="3" s="1"/>
  <c r="E612" i="4" l="1"/>
  <c r="A612" i="4" s="1"/>
  <c r="C613" i="4"/>
  <c r="H609" i="3"/>
  <c r="G609" i="3"/>
  <c r="F609" i="3"/>
  <c r="E609" i="3"/>
  <c r="A609" i="3" s="1"/>
  <c r="C610" i="3"/>
  <c r="E613" i="4" l="1"/>
  <c r="A613" i="4" s="1"/>
  <c r="C614" i="4"/>
  <c r="H610" i="3"/>
  <c r="G610" i="3"/>
  <c r="F610" i="3"/>
  <c r="E610" i="3"/>
  <c r="A610" i="3" s="1"/>
  <c r="C611" i="3"/>
  <c r="E614" i="4" l="1"/>
  <c r="A614" i="4" s="1"/>
  <c r="C615" i="4"/>
  <c r="F611" i="3"/>
  <c r="G611" i="3"/>
  <c r="H611" i="3"/>
  <c r="E611" i="3"/>
  <c r="A611" i="3" s="1"/>
  <c r="C612" i="3"/>
  <c r="C616" i="4" l="1"/>
  <c r="E615" i="4"/>
  <c r="A615" i="4" s="1"/>
  <c r="G612" i="3"/>
  <c r="F612" i="3"/>
  <c r="H612" i="3"/>
  <c r="C613" i="3"/>
  <c r="E612" i="3"/>
  <c r="A612" i="3" s="1"/>
  <c r="E616" i="4" l="1"/>
  <c r="A616" i="4" s="1"/>
  <c r="C617" i="4"/>
  <c r="H613" i="3"/>
  <c r="G613" i="3"/>
  <c r="F613" i="3"/>
  <c r="E613" i="3"/>
  <c r="A613" i="3" s="1"/>
  <c r="C614" i="3"/>
  <c r="C618" i="4" l="1"/>
  <c r="E617" i="4"/>
  <c r="A617" i="4" s="1"/>
  <c r="F614" i="3"/>
  <c r="H614" i="3"/>
  <c r="G614" i="3"/>
  <c r="E614" i="3"/>
  <c r="A614" i="3" s="1"/>
  <c r="C615" i="3"/>
  <c r="E618" i="4" l="1"/>
  <c r="A618" i="4" s="1"/>
  <c r="C619" i="4"/>
  <c r="H615" i="3"/>
  <c r="F615" i="3"/>
  <c r="G615" i="3"/>
  <c r="E615" i="3"/>
  <c r="A615" i="3" s="1"/>
  <c r="C616" i="3"/>
  <c r="C620" i="4" l="1"/>
  <c r="E619" i="4"/>
  <c r="A619" i="4" s="1"/>
  <c r="F616" i="3"/>
  <c r="H616" i="3"/>
  <c r="G616" i="3"/>
  <c r="C617" i="3"/>
  <c r="E616" i="3"/>
  <c r="A616" i="3" s="1"/>
  <c r="C621" i="4" l="1"/>
  <c r="E620" i="4"/>
  <c r="A620" i="4" s="1"/>
  <c r="H617" i="3"/>
  <c r="F617" i="3"/>
  <c r="G617" i="3"/>
  <c r="E617" i="3"/>
  <c r="A617" i="3" s="1"/>
  <c r="C618" i="3"/>
  <c r="C622" i="4" l="1"/>
  <c r="E621" i="4"/>
  <c r="A621" i="4" s="1"/>
  <c r="F618" i="3"/>
  <c r="H618" i="3"/>
  <c r="G618" i="3"/>
  <c r="E618" i="3"/>
  <c r="A618" i="3" s="1"/>
  <c r="C619" i="3"/>
  <c r="E622" i="4" l="1"/>
  <c r="A622" i="4" s="1"/>
  <c r="C623" i="4"/>
  <c r="H619" i="3"/>
  <c r="F619" i="3"/>
  <c r="G619" i="3"/>
  <c r="E619" i="3"/>
  <c r="A619" i="3" s="1"/>
  <c r="C620" i="3"/>
  <c r="C624" i="4" l="1"/>
  <c r="E623" i="4"/>
  <c r="A623" i="4" s="1"/>
  <c r="H620" i="3"/>
  <c r="F620" i="3"/>
  <c r="G620" i="3"/>
  <c r="C621" i="3"/>
  <c r="E620" i="3"/>
  <c r="A620" i="3" s="1"/>
  <c r="C625" i="4" l="1"/>
  <c r="E624" i="4"/>
  <c r="A624" i="4" s="1"/>
  <c r="H621" i="3"/>
  <c r="G621" i="3"/>
  <c r="F621" i="3"/>
  <c r="E621" i="3"/>
  <c r="A621" i="3" s="1"/>
  <c r="C622" i="3"/>
  <c r="E625" i="4" l="1"/>
  <c r="A625" i="4" s="1"/>
  <c r="C626" i="4"/>
  <c r="H622" i="3"/>
  <c r="F622" i="3"/>
  <c r="G622" i="3"/>
  <c r="E622" i="3"/>
  <c r="A622" i="3" s="1"/>
  <c r="C623" i="3"/>
  <c r="E626" i="4" l="1"/>
  <c r="A626" i="4" s="1"/>
  <c r="C627" i="4"/>
  <c r="H623" i="3"/>
  <c r="G623" i="3"/>
  <c r="F623" i="3"/>
  <c r="E623" i="3"/>
  <c r="A623" i="3" s="1"/>
  <c r="C624" i="3"/>
  <c r="C628" i="4" l="1"/>
  <c r="E627" i="4"/>
  <c r="A627" i="4" s="1"/>
  <c r="H624" i="3"/>
  <c r="G624" i="3"/>
  <c r="F624" i="3"/>
  <c r="C625" i="3"/>
  <c r="E624" i="3"/>
  <c r="A624" i="3" s="1"/>
  <c r="E628" i="4" l="1"/>
  <c r="A628" i="4" s="1"/>
  <c r="C629" i="4"/>
  <c r="H625" i="3"/>
  <c r="G625" i="3"/>
  <c r="F625" i="3"/>
  <c r="E625" i="3"/>
  <c r="A625" i="3" s="1"/>
  <c r="C626" i="3"/>
  <c r="E629" i="4" l="1"/>
  <c r="A629" i="4" s="1"/>
  <c r="C630" i="4"/>
  <c r="H626" i="3"/>
  <c r="G626" i="3"/>
  <c r="F626" i="3"/>
  <c r="E626" i="3"/>
  <c r="A626" i="3" s="1"/>
  <c r="C627" i="3"/>
  <c r="E630" i="4" l="1"/>
  <c r="A630" i="4" s="1"/>
  <c r="C631" i="4"/>
  <c r="H627" i="3"/>
  <c r="G627" i="3"/>
  <c r="F627" i="3"/>
  <c r="E627" i="3"/>
  <c r="A627" i="3" s="1"/>
  <c r="C628" i="3"/>
  <c r="C632" i="4" l="1"/>
  <c r="E631" i="4"/>
  <c r="A631" i="4" s="1"/>
  <c r="H628" i="3"/>
  <c r="G628" i="3"/>
  <c r="F628" i="3"/>
  <c r="C629" i="3"/>
  <c r="E628" i="3"/>
  <c r="A628" i="3" s="1"/>
  <c r="E632" i="4" l="1"/>
  <c r="A632" i="4" s="1"/>
  <c r="C633" i="4"/>
  <c r="H629" i="3"/>
  <c r="G629" i="3"/>
  <c r="F629" i="3"/>
  <c r="E629" i="3"/>
  <c r="A629" i="3" s="1"/>
  <c r="C630" i="3"/>
  <c r="C634" i="4" l="1"/>
  <c r="E633" i="4"/>
  <c r="A633" i="4" s="1"/>
  <c r="H630" i="3"/>
  <c r="G630" i="3"/>
  <c r="F630" i="3"/>
  <c r="E630" i="3"/>
  <c r="A630" i="3" s="1"/>
  <c r="C631" i="3"/>
  <c r="E634" i="4" l="1"/>
  <c r="A634" i="4" s="1"/>
  <c r="C635" i="4"/>
  <c r="G631" i="3"/>
  <c r="H631" i="3"/>
  <c r="F631" i="3"/>
  <c r="E631" i="3"/>
  <c r="A631" i="3" s="1"/>
  <c r="C632" i="3"/>
  <c r="C636" i="4" l="1"/>
  <c r="E635" i="4"/>
  <c r="A635" i="4" s="1"/>
  <c r="H632" i="3"/>
  <c r="G632" i="3"/>
  <c r="F632" i="3"/>
  <c r="C633" i="3"/>
  <c r="E632" i="3"/>
  <c r="A632" i="3" s="1"/>
  <c r="C637" i="4" l="1"/>
  <c r="E636" i="4"/>
  <c r="A636" i="4" s="1"/>
  <c r="H633" i="3"/>
  <c r="G633" i="3"/>
  <c r="F633" i="3"/>
  <c r="E633" i="3"/>
  <c r="A633" i="3" s="1"/>
  <c r="C634" i="3"/>
  <c r="C638" i="4" l="1"/>
  <c r="E637" i="4"/>
  <c r="A637" i="4" s="1"/>
  <c r="H634" i="3"/>
  <c r="F634" i="3"/>
  <c r="G634" i="3"/>
  <c r="E634" i="3"/>
  <c r="A634" i="3" s="1"/>
  <c r="C635" i="3"/>
  <c r="E638" i="4" l="1"/>
  <c r="A638" i="4" s="1"/>
  <c r="C639" i="4"/>
  <c r="G635" i="3"/>
  <c r="F635" i="3"/>
  <c r="H635" i="3"/>
  <c r="E635" i="3"/>
  <c r="A635" i="3" s="1"/>
  <c r="C636" i="3"/>
  <c r="C640" i="4" l="1"/>
  <c r="E639" i="4"/>
  <c r="A639" i="4" s="1"/>
  <c r="H636" i="3"/>
  <c r="G636" i="3"/>
  <c r="F636" i="3"/>
  <c r="C637" i="3"/>
  <c r="E636" i="3"/>
  <c r="A636" i="3" s="1"/>
  <c r="C641" i="4" l="1"/>
  <c r="E640" i="4"/>
  <c r="A640" i="4" s="1"/>
  <c r="H637" i="3"/>
  <c r="F637" i="3"/>
  <c r="G637" i="3"/>
  <c r="E637" i="3"/>
  <c r="A637" i="3" s="1"/>
  <c r="C638" i="3"/>
  <c r="E641" i="4" l="1"/>
  <c r="A641" i="4" s="1"/>
  <c r="C642" i="4"/>
  <c r="H638" i="3"/>
  <c r="F638" i="3"/>
  <c r="G638" i="3"/>
  <c r="E638" i="3"/>
  <c r="A638" i="3" s="1"/>
  <c r="C639" i="3"/>
  <c r="E642" i="4" l="1"/>
  <c r="A642" i="4" s="1"/>
  <c r="C643" i="4"/>
  <c r="G639" i="3"/>
  <c r="F639" i="3"/>
  <c r="H639" i="3"/>
  <c r="E639" i="3"/>
  <c r="A639" i="3" s="1"/>
  <c r="C640" i="3"/>
  <c r="C644" i="4" l="1"/>
  <c r="E643" i="4"/>
  <c r="A643" i="4" s="1"/>
  <c r="H640" i="3"/>
  <c r="G640" i="3"/>
  <c r="F640" i="3"/>
  <c r="C641" i="3"/>
  <c r="E640" i="3"/>
  <c r="A640" i="3" s="1"/>
  <c r="E644" i="4" l="1"/>
  <c r="A644" i="4" s="1"/>
  <c r="C645" i="4"/>
  <c r="H641" i="3"/>
  <c r="F641" i="3"/>
  <c r="G641" i="3"/>
  <c r="E641" i="3"/>
  <c r="A641" i="3" s="1"/>
  <c r="C642" i="3"/>
  <c r="E645" i="4" l="1"/>
  <c r="A645" i="4" s="1"/>
  <c r="C646" i="4"/>
  <c r="H642" i="3"/>
  <c r="G642" i="3"/>
  <c r="F642" i="3"/>
  <c r="E642" i="3"/>
  <c r="A642" i="3" s="1"/>
  <c r="C643" i="3"/>
  <c r="E646" i="4" l="1"/>
  <c r="A646" i="4" s="1"/>
  <c r="C647" i="4"/>
  <c r="G643" i="3"/>
  <c r="F643" i="3"/>
  <c r="H643" i="3"/>
  <c r="E643" i="3"/>
  <c r="A643" i="3" s="1"/>
  <c r="C644" i="3"/>
  <c r="C648" i="4" l="1"/>
  <c r="E647" i="4"/>
  <c r="A647" i="4" s="1"/>
  <c r="H644" i="3"/>
  <c r="G644" i="3"/>
  <c r="F644" i="3"/>
  <c r="E644" i="3"/>
  <c r="A644" i="3" s="1"/>
  <c r="C645" i="3"/>
  <c r="E648" i="4" l="1"/>
  <c r="A648" i="4" s="1"/>
  <c r="C649" i="4"/>
  <c r="H645" i="3"/>
  <c r="G645" i="3"/>
  <c r="F645" i="3"/>
  <c r="E645" i="3"/>
  <c r="A645" i="3" s="1"/>
  <c r="C646" i="3"/>
  <c r="C650" i="4" l="1"/>
  <c r="E649" i="4"/>
  <c r="A649" i="4" s="1"/>
  <c r="H646" i="3"/>
  <c r="G646" i="3"/>
  <c r="F646" i="3"/>
  <c r="E646" i="3"/>
  <c r="A646" i="3" s="1"/>
  <c r="C647" i="3"/>
  <c r="E650" i="4" l="1"/>
  <c r="A650" i="4" s="1"/>
  <c r="C651" i="4"/>
  <c r="G647" i="3"/>
  <c r="H647" i="3"/>
  <c r="F647" i="3"/>
  <c r="C648" i="3"/>
  <c r="E647" i="3"/>
  <c r="A647" i="3" s="1"/>
  <c r="C652" i="4" l="1"/>
  <c r="E651" i="4"/>
  <c r="A651" i="4" s="1"/>
  <c r="H648" i="3"/>
  <c r="G648" i="3"/>
  <c r="F648" i="3"/>
  <c r="E648" i="3"/>
  <c r="A648" i="3" s="1"/>
  <c r="C649" i="3"/>
  <c r="C653" i="4" l="1"/>
  <c r="E652" i="4"/>
  <c r="A652" i="4" s="1"/>
  <c r="H649" i="3"/>
  <c r="G649" i="3"/>
  <c r="F649" i="3"/>
  <c r="E649" i="3"/>
  <c r="A649" i="3" s="1"/>
  <c r="C650" i="3"/>
  <c r="C654" i="4" l="1"/>
  <c r="E653" i="4"/>
  <c r="A653" i="4" s="1"/>
  <c r="H650" i="3"/>
  <c r="F650" i="3"/>
  <c r="G650" i="3"/>
  <c r="E650" i="3"/>
  <c r="A650" i="3" s="1"/>
  <c r="C651" i="3"/>
  <c r="E654" i="4" l="1"/>
  <c r="A654" i="4" s="1"/>
  <c r="C655" i="4"/>
  <c r="G651" i="3"/>
  <c r="H651" i="3"/>
  <c r="F651" i="3"/>
  <c r="C652" i="3"/>
  <c r="E651" i="3"/>
  <c r="A651" i="3" s="1"/>
  <c r="C656" i="4" l="1"/>
  <c r="E655" i="4"/>
  <c r="A655" i="4" s="1"/>
  <c r="H652" i="3"/>
  <c r="G652" i="3"/>
  <c r="F652" i="3"/>
  <c r="E652" i="3"/>
  <c r="A652" i="3" s="1"/>
  <c r="C653" i="3"/>
  <c r="C657" i="4" l="1"/>
  <c r="E656" i="4"/>
  <c r="A656" i="4" s="1"/>
  <c r="H653" i="3"/>
  <c r="F653" i="3"/>
  <c r="G653" i="3"/>
  <c r="E653" i="3"/>
  <c r="A653" i="3" s="1"/>
  <c r="C654" i="3"/>
  <c r="E657" i="4" l="1"/>
  <c r="A657" i="4" s="1"/>
  <c r="C658" i="4"/>
  <c r="H654" i="3"/>
  <c r="F654" i="3"/>
  <c r="G654" i="3"/>
  <c r="E654" i="3"/>
  <c r="A654" i="3" s="1"/>
  <c r="C655" i="3"/>
  <c r="E658" i="4" l="1"/>
  <c r="A658" i="4" s="1"/>
  <c r="C659" i="4"/>
  <c r="G655" i="3"/>
  <c r="F655" i="3"/>
  <c r="H655" i="3"/>
  <c r="C656" i="3"/>
  <c r="E655" i="3"/>
  <c r="A655" i="3" s="1"/>
  <c r="C660" i="4" l="1"/>
  <c r="E659" i="4"/>
  <c r="A659" i="4" s="1"/>
  <c r="H656" i="3"/>
  <c r="G656" i="3"/>
  <c r="F656" i="3"/>
  <c r="E656" i="3"/>
  <c r="A656" i="3" s="1"/>
  <c r="C657" i="3"/>
  <c r="E660" i="4" l="1"/>
  <c r="A660" i="4" s="1"/>
  <c r="C661" i="4"/>
  <c r="F657" i="3"/>
  <c r="H657" i="3"/>
  <c r="G657" i="3"/>
  <c r="E657" i="3"/>
  <c r="A657" i="3" s="1"/>
  <c r="C658" i="3"/>
  <c r="E661" i="4" l="1"/>
  <c r="A661" i="4" s="1"/>
  <c r="C662" i="4"/>
  <c r="H658" i="3"/>
  <c r="G658" i="3"/>
  <c r="F658" i="3"/>
  <c r="E658" i="3"/>
  <c r="A658" i="3" s="1"/>
  <c r="C659" i="3"/>
  <c r="E662" i="4" l="1"/>
  <c r="A662" i="4" s="1"/>
  <c r="C663" i="4"/>
  <c r="G659" i="3"/>
  <c r="F659" i="3"/>
  <c r="H659" i="3"/>
  <c r="C660" i="3"/>
  <c r="E659" i="3"/>
  <c r="A659" i="3" s="1"/>
  <c r="C664" i="4" l="1"/>
  <c r="E663" i="4"/>
  <c r="A663" i="4" s="1"/>
  <c r="H660" i="3"/>
  <c r="G660" i="3"/>
  <c r="F660" i="3"/>
  <c r="E660" i="3"/>
  <c r="A660" i="3" s="1"/>
  <c r="C661" i="3"/>
  <c r="E664" i="4" l="1"/>
  <c r="A664" i="4" s="1"/>
  <c r="C665" i="4"/>
  <c r="H661" i="3"/>
  <c r="G661" i="3"/>
  <c r="F661" i="3"/>
  <c r="E661" i="3"/>
  <c r="A661" i="3" s="1"/>
  <c r="C662" i="3"/>
  <c r="C666" i="4" l="1"/>
  <c r="E665" i="4"/>
  <c r="A665" i="4" s="1"/>
  <c r="G662" i="3"/>
  <c r="H662" i="3"/>
  <c r="F662" i="3"/>
  <c r="E662" i="3"/>
  <c r="A662" i="3" s="1"/>
  <c r="C663" i="3"/>
  <c r="E666" i="4" l="1"/>
  <c r="A666" i="4" s="1"/>
  <c r="C667" i="4"/>
  <c r="G663" i="3"/>
  <c r="H663" i="3"/>
  <c r="F663" i="3"/>
  <c r="C664" i="3"/>
  <c r="E663" i="3"/>
  <c r="A663" i="3" s="1"/>
  <c r="C668" i="4" l="1"/>
  <c r="E667" i="4"/>
  <c r="A667" i="4" s="1"/>
  <c r="H664" i="3"/>
  <c r="G664" i="3"/>
  <c r="F664" i="3"/>
  <c r="E664" i="3"/>
  <c r="A664" i="3" s="1"/>
  <c r="C665" i="3"/>
  <c r="C669" i="4" l="1"/>
  <c r="E668" i="4"/>
  <c r="A668" i="4" s="1"/>
  <c r="H665" i="3"/>
  <c r="G665" i="3"/>
  <c r="F665" i="3"/>
  <c r="E665" i="3"/>
  <c r="A665" i="3" s="1"/>
  <c r="C666" i="3"/>
  <c r="C670" i="4" l="1"/>
  <c r="E669" i="4"/>
  <c r="A669" i="4" s="1"/>
  <c r="H666" i="3"/>
  <c r="F666" i="3"/>
  <c r="G666" i="3"/>
  <c r="E666" i="3"/>
  <c r="A666" i="3" s="1"/>
  <c r="C667" i="3"/>
  <c r="E670" i="4" l="1"/>
  <c r="A670" i="4" s="1"/>
  <c r="C671" i="4"/>
  <c r="H667" i="3"/>
  <c r="G667" i="3"/>
  <c r="F667" i="3"/>
  <c r="C668" i="3"/>
  <c r="F668" i="3" s="1"/>
  <c r="E667" i="3"/>
  <c r="A667" i="3" s="1"/>
  <c r="C672" i="4" l="1"/>
  <c r="E671" i="4"/>
  <c r="A671" i="4" s="1"/>
  <c r="H668" i="3"/>
  <c r="G668" i="3"/>
  <c r="E668" i="3"/>
  <c r="A668" i="3" s="1"/>
  <c r="C669" i="3"/>
  <c r="C673" i="4" l="1"/>
  <c r="E672" i="4"/>
  <c r="A672" i="4" s="1"/>
  <c r="H669" i="3"/>
  <c r="G669" i="3"/>
  <c r="F669" i="3"/>
  <c r="E669" i="3"/>
  <c r="A669" i="3" s="1"/>
  <c r="C670" i="3"/>
  <c r="E673" i="4" l="1"/>
  <c r="A673" i="4" s="1"/>
  <c r="C674" i="4"/>
  <c r="H670" i="3"/>
  <c r="G670" i="3"/>
  <c r="F670" i="3"/>
  <c r="E670" i="3"/>
  <c r="A670" i="3" s="1"/>
  <c r="C671" i="3"/>
  <c r="E674" i="4" l="1"/>
  <c r="A674" i="4" s="1"/>
  <c r="C675" i="4"/>
  <c r="G671" i="3"/>
  <c r="F671" i="3"/>
  <c r="H671" i="3"/>
  <c r="C672" i="3"/>
  <c r="E671" i="3"/>
  <c r="A671" i="3" s="1"/>
  <c r="C676" i="4" l="1"/>
  <c r="E675" i="4"/>
  <c r="A675" i="4" s="1"/>
  <c r="H672" i="3"/>
  <c r="G672" i="3"/>
  <c r="F672" i="3"/>
  <c r="E672" i="3"/>
  <c r="A672" i="3" s="1"/>
  <c r="C673" i="3"/>
  <c r="E676" i="4" l="1"/>
  <c r="A676" i="4" s="1"/>
  <c r="C677" i="4"/>
  <c r="G673" i="3"/>
  <c r="F673" i="3"/>
  <c r="H673" i="3"/>
  <c r="E673" i="3"/>
  <c r="A673" i="3" s="1"/>
  <c r="C674" i="3"/>
  <c r="E677" i="4" l="1"/>
  <c r="A677" i="4" s="1"/>
  <c r="C678" i="4"/>
  <c r="H674" i="3"/>
  <c r="G674" i="3"/>
  <c r="F674" i="3"/>
  <c r="E674" i="3"/>
  <c r="A674" i="3" s="1"/>
  <c r="C675" i="3"/>
  <c r="E678" i="4" l="1"/>
  <c r="A678" i="4" s="1"/>
  <c r="C679" i="4"/>
  <c r="G675" i="3"/>
  <c r="H675" i="3"/>
  <c r="F675" i="3"/>
  <c r="C676" i="3"/>
  <c r="E675" i="3"/>
  <c r="A675" i="3" s="1"/>
  <c r="C680" i="4" l="1"/>
  <c r="E679" i="4"/>
  <c r="A679" i="4" s="1"/>
  <c r="H676" i="3"/>
  <c r="G676" i="3"/>
  <c r="F676" i="3"/>
  <c r="E676" i="3"/>
  <c r="A676" i="3" s="1"/>
  <c r="C677" i="3"/>
  <c r="E680" i="4" l="1"/>
  <c r="A680" i="4" s="1"/>
  <c r="C681" i="4"/>
  <c r="H677" i="3"/>
  <c r="F677" i="3"/>
  <c r="G677" i="3"/>
  <c r="E677" i="3"/>
  <c r="A677" i="3" s="1"/>
  <c r="C678" i="3"/>
  <c r="C682" i="4" l="1"/>
  <c r="E681" i="4"/>
  <c r="A681" i="4" s="1"/>
  <c r="H678" i="3"/>
  <c r="G678" i="3"/>
  <c r="F678" i="3"/>
  <c r="E678" i="3"/>
  <c r="A678" i="3" s="1"/>
  <c r="C679" i="3"/>
  <c r="E682" i="4" l="1"/>
  <c r="A682" i="4" s="1"/>
  <c r="C683" i="4"/>
  <c r="H679" i="3"/>
  <c r="G679" i="3"/>
  <c r="F679" i="3"/>
  <c r="C680" i="3"/>
  <c r="E679" i="3"/>
  <c r="A679" i="3" s="1"/>
  <c r="C684" i="4" l="1"/>
  <c r="E683" i="4"/>
  <c r="A683" i="4" s="1"/>
  <c r="G680" i="3"/>
  <c r="F680" i="3"/>
  <c r="H680" i="3"/>
  <c r="E680" i="3"/>
  <c r="A680" i="3" s="1"/>
  <c r="C681" i="3"/>
  <c r="C685" i="4" l="1"/>
  <c r="E684" i="4"/>
  <c r="A684" i="4" s="1"/>
  <c r="H681" i="3"/>
  <c r="G681" i="3"/>
  <c r="F681" i="3"/>
  <c r="E681" i="3"/>
  <c r="A681" i="3" s="1"/>
  <c r="C682" i="3"/>
  <c r="C686" i="4" l="1"/>
  <c r="E685" i="4"/>
  <c r="A685" i="4" s="1"/>
  <c r="G682" i="3"/>
  <c r="H682" i="3"/>
  <c r="F682" i="3"/>
  <c r="E682" i="3"/>
  <c r="A682" i="3" s="1"/>
  <c r="C683" i="3"/>
  <c r="E686" i="4" l="1"/>
  <c r="A686" i="4" s="1"/>
  <c r="C687" i="4"/>
  <c r="H683" i="3"/>
  <c r="G683" i="3"/>
  <c r="F683" i="3"/>
  <c r="C684" i="3"/>
  <c r="E683" i="3"/>
  <c r="A683" i="3" s="1"/>
  <c r="C688" i="4" l="1"/>
  <c r="E687" i="4"/>
  <c r="A687" i="4" s="1"/>
  <c r="H684" i="3"/>
  <c r="G684" i="3"/>
  <c r="F684" i="3"/>
  <c r="E684" i="3"/>
  <c r="A684" i="3" s="1"/>
  <c r="C685" i="3"/>
  <c r="C689" i="4" l="1"/>
  <c r="E688" i="4"/>
  <c r="A688" i="4" s="1"/>
  <c r="H685" i="3"/>
  <c r="G685" i="3"/>
  <c r="F685" i="3"/>
  <c r="E685" i="3"/>
  <c r="A685" i="3" s="1"/>
  <c r="C686" i="3"/>
  <c r="E689" i="4" l="1"/>
  <c r="A689" i="4" s="1"/>
  <c r="C690" i="4"/>
  <c r="H686" i="3"/>
  <c r="G686" i="3"/>
  <c r="F686" i="3"/>
  <c r="E686" i="3"/>
  <c r="A686" i="3" s="1"/>
  <c r="C687" i="3"/>
  <c r="E690" i="4" l="1"/>
  <c r="A690" i="4" s="1"/>
  <c r="C691" i="4"/>
  <c r="G687" i="3"/>
  <c r="F687" i="3"/>
  <c r="H687" i="3"/>
  <c r="C688" i="3"/>
  <c r="E687" i="3"/>
  <c r="A687" i="3" s="1"/>
  <c r="C692" i="4" l="1"/>
  <c r="E691" i="4"/>
  <c r="A691" i="4" s="1"/>
  <c r="H688" i="3"/>
  <c r="G688" i="3"/>
  <c r="F688" i="3"/>
  <c r="E688" i="3"/>
  <c r="A688" i="3" s="1"/>
  <c r="C689" i="3"/>
  <c r="E692" i="4" l="1"/>
  <c r="A692" i="4" s="1"/>
  <c r="C693" i="4"/>
  <c r="H689" i="3"/>
  <c r="G689" i="3"/>
  <c r="F689" i="3"/>
  <c r="E689" i="3"/>
  <c r="A689" i="3" s="1"/>
  <c r="C690" i="3"/>
  <c r="E693" i="4" l="1"/>
  <c r="A693" i="4" s="1"/>
  <c r="C694" i="4"/>
  <c r="H690" i="3"/>
  <c r="G690" i="3"/>
  <c r="F690" i="3"/>
  <c r="E690" i="3"/>
  <c r="A690" i="3" s="1"/>
  <c r="C691" i="3"/>
  <c r="E694" i="4" l="1"/>
  <c r="A694" i="4" s="1"/>
  <c r="C695" i="4"/>
  <c r="H691" i="3"/>
  <c r="G691" i="3"/>
  <c r="F691" i="3"/>
  <c r="C692" i="3"/>
  <c r="E691" i="3"/>
  <c r="A691" i="3" s="1"/>
  <c r="C696" i="4" l="1"/>
  <c r="E695" i="4"/>
  <c r="A695" i="4" s="1"/>
  <c r="H692" i="3"/>
  <c r="G692" i="3"/>
  <c r="F692" i="3"/>
  <c r="E692" i="3"/>
  <c r="A692" i="3" s="1"/>
  <c r="C693" i="3"/>
  <c r="E696" i="4" l="1"/>
  <c r="A696" i="4" s="1"/>
  <c r="C697" i="4"/>
  <c r="H693" i="3"/>
  <c r="G693" i="3"/>
  <c r="F693" i="3"/>
  <c r="E693" i="3"/>
  <c r="A693" i="3" s="1"/>
  <c r="C694" i="3"/>
  <c r="C698" i="4" l="1"/>
  <c r="E697" i="4"/>
  <c r="A697" i="4" s="1"/>
  <c r="G694" i="3"/>
  <c r="H694" i="3"/>
  <c r="F694" i="3"/>
  <c r="E694" i="3"/>
  <c r="A694" i="3" s="1"/>
  <c r="C695" i="3"/>
  <c r="E698" i="4" l="1"/>
  <c r="A698" i="4" s="1"/>
  <c r="C699" i="4"/>
  <c r="G695" i="3"/>
  <c r="F695" i="3"/>
  <c r="H695" i="3"/>
  <c r="C696" i="3"/>
  <c r="E695" i="3"/>
  <c r="A695" i="3" s="1"/>
  <c r="C700" i="4" l="1"/>
  <c r="E699" i="4"/>
  <c r="A699" i="4" s="1"/>
  <c r="G696" i="3"/>
  <c r="H696" i="3"/>
  <c r="F696" i="3"/>
  <c r="E696" i="3"/>
  <c r="A696" i="3" s="1"/>
  <c r="C697" i="3"/>
  <c r="C701" i="4" l="1"/>
  <c r="E700" i="4"/>
  <c r="A700" i="4" s="1"/>
  <c r="H697" i="3"/>
  <c r="G697" i="3"/>
  <c r="F697" i="3"/>
  <c r="E697" i="3"/>
  <c r="A697" i="3" s="1"/>
  <c r="C698" i="3"/>
  <c r="C702" i="4" l="1"/>
  <c r="E701" i="4"/>
  <c r="A701" i="4" s="1"/>
  <c r="H698" i="3"/>
  <c r="F698" i="3"/>
  <c r="G698" i="3"/>
  <c r="E698" i="3"/>
  <c r="A698" i="3" s="1"/>
  <c r="C699" i="3"/>
  <c r="E702" i="4" l="1"/>
  <c r="A702" i="4" s="1"/>
  <c r="C703" i="4"/>
  <c r="H699" i="3"/>
  <c r="G699" i="3"/>
  <c r="F699" i="3"/>
  <c r="C700" i="3"/>
  <c r="E699" i="3"/>
  <c r="A699" i="3" s="1"/>
  <c r="C704" i="4" l="1"/>
  <c r="E703" i="4"/>
  <c r="A703" i="4" s="1"/>
  <c r="H700" i="3"/>
  <c r="G700" i="3"/>
  <c r="F700" i="3"/>
  <c r="E700" i="3"/>
  <c r="A700" i="3" s="1"/>
  <c r="C701" i="3"/>
  <c r="C705" i="4" l="1"/>
  <c r="E704" i="4"/>
  <c r="A704" i="4" s="1"/>
  <c r="H701" i="3"/>
  <c r="G701" i="3"/>
  <c r="F701" i="3"/>
  <c r="E701" i="3"/>
  <c r="A701" i="3" s="1"/>
  <c r="C702" i="3"/>
  <c r="E705" i="4" l="1"/>
  <c r="A705" i="4" s="1"/>
  <c r="C706" i="4"/>
  <c r="H702" i="3"/>
  <c r="G702" i="3"/>
  <c r="F702" i="3"/>
  <c r="E702" i="3"/>
  <c r="A702" i="3" s="1"/>
  <c r="C703" i="3"/>
  <c r="E706" i="4" l="1"/>
  <c r="A706" i="4" s="1"/>
  <c r="C707" i="4"/>
  <c r="H703" i="3"/>
  <c r="G703" i="3"/>
  <c r="F703" i="3"/>
  <c r="C704" i="3"/>
  <c r="E703" i="3"/>
  <c r="A703" i="3" s="1"/>
  <c r="C708" i="4" l="1"/>
  <c r="E707" i="4"/>
  <c r="A707" i="4" s="1"/>
  <c r="H704" i="3"/>
  <c r="G704" i="3"/>
  <c r="F704" i="3"/>
  <c r="E704" i="3"/>
  <c r="A704" i="3" s="1"/>
  <c r="C705" i="3"/>
  <c r="E708" i="4" l="1"/>
  <c r="A708" i="4" s="1"/>
  <c r="C709" i="4"/>
  <c r="H705" i="3"/>
  <c r="F705" i="3"/>
  <c r="G705" i="3"/>
  <c r="E705" i="3"/>
  <c r="A705" i="3" s="1"/>
  <c r="C706" i="3"/>
  <c r="E709" i="4" l="1"/>
  <c r="A709" i="4" s="1"/>
  <c r="C710" i="4"/>
  <c r="H706" i="3"/>
  <c r="G706" i="3"/>
  <c r="F706" i="3"/>
  <c r="E706" i="3"/>
  <c r="A706" i="3" s="1"/>
  <c r="C707" i="3"/>
  <c r="E710" i="4" l="1"/>
  <c r="A710" i="4" s="1"/>
  <c r="C711" i="4"/>
  <c r="G707" i="3"/>
  <c r="H707" i="3"/>
  <c r="F707" i="3"/>
  <c r="C708" i="3"/>
  <c r="E707" i="3"/>
  <c r="A707" i="3" s="1"/>
  <c r="C712" i="4" l="1"/>
  <c r="E711" i="4"/>
  <c r="A711" i="4" s="1"/>
  <c r="H708" i="3"/>
  <c r="G708" i="3"/>
  <c r="F708" i="3"/>
  <c r="E708" i="3"/>
  <c r="A708" i="3" s="1"/>
  <c r="C709" i="3"/>
  <c r="E712" i="4" l="1"/>
  <c r="A712" i="4" s="1"/>
  <c r="C713" i="4"/>
  <c r="H709" i="3"/>
  <c r="G709" i="3"/>
  <c r="F709" i="3"/>
  <c r="E709" i="3"/>
  <c r="A709" i="3" s="1"/>
  <c r="C710" i="3"/>
  <c r="C714" i="4" l="1"/>
  <c r="E713" i="4"/>
  <c r="A713" i="4" s="1"/>
  <c r="H710" i="3"/>
  <c r="F710" i="3"/>
  <c r="G710" i="3"/>
  <c r="E710" i="3"/>
  <c r="A710" i="3" s="1"/>
  <c r="C711" i="3"/>
  <c r="E714" i="4" l="1"/>
  <c r="A714" i="4" s="1"/>
  <c r="C715" i="4"/>
  <c r="H711" i="3"/>
  <c r="G711" i="3"/>
  <c r="F711" i="3"/>
  <c r="C712" i="3"/>
  <c r="E711" i="3"/>
  <c r="A711" i="3" s="1"/>
  <c r="C716" i="4" l="1"/>
  <c r="E715" i="4"/>
  <c r="A715" i="4" s="1"/>
  <c r="H712" i="3"/>
  <c r="G712" i="3"/>
  <c r="F712" i="3"/>
  <c r="E712" i="3"/>
  <c r="A712" i="3" s="1"/>
  <c r="C713" i="3"/>
  <c r="C717" i="4" l="1"/>
  <c r="E716" i="4"/>
  <c r="A716" i="4" s="1"/>
  <c r="H713" i="3"/>
  <c r="G713" i="3"/>
  <c r="F713" i="3"/>
  <c r="E713" i="3"/>
  <c r="A713" i="3" s="1"/>
  <c r="C714" i="3"/>
  <c r="C718" i="4" l="1"/>
  <c r="E717" i="4"/>
  <c r="A717" i="4" s="1"/>
  <c r="H714" i="3"/>
  <c r="G714" i="3"/>
  <c r="F714" i="3"/>
  <c r="E714" i="3"/>
  <c r="A714" i="3" s="1"/>
  <c r="C715" i="3"/>
  <c r="E718" i="4" l="1"/>
  <c r="A718" i="4" s="1"/>
  <c r="C719" i="4"/>
  <c r="G715" i="3"/>
  <c r="F715" i="3"/>
  <c r="H715" i="3"/>
  <c r="C716" i="3"/>
  <c r="E715" i="3"/>
  <c r="A715" i="3" s="1"/>
  <c r="C720" i="4" l="1"/>
  <c r="E719" i="4"/>
  <c r="A719" i="4" s="1"/>
  <c r="H716" i="3"/>
  <c r="G716" i="3"/>
  <c r="F716" i="3"/>
  <c r="E716" i="3"/>
  <c r="A716" i="3" s="1"/>
  <c r="C717" i="3"/>
  <c r="C721" i="4" l="1"/>
  <c r="E720" i="4"/>
  <c r="A720" i="4" s="1"/>
  <c r="H717" i="3"/>
  <c r="G717" i="3"/>
  <c r="F717" i="3"/>
  <c r="E717" i="3"/>
  <c r="A717" i="3" s="1"/>
  <c r="C718" i="3"/>
  <c r="E721" i="4" l="1"/>
  <c r="A721" i="4" s="1"/>
  <c r="C722" i="4"/>
  <c r="H718" i="3"/>
  <c r="G718" i="3"/>
  <c r="F718" i="3"/>
  <c r="E718" i="3"/>
  <c r="A718" i="3" s="1"/>
  <c r="C719" i="3"/>
  <c r="E722" i="4" l="1"/>
  <c r="A722" i="4" s="1"/>
  <c r="C723" i="4"/>
  <c r="H719" i="3"/>
  <c r="G719" i="3"/>
  <c r="F719" i="3"/>
  <c r="C720" i="3"/>
  <c r="E719" i="3"/>
  <c r="A719" i="3" s="1"/>
  <c r="C724" i="4" l="1"/>
  <c r="E723" i="4"/>
  <c r="A723" i="4" s="1"/>
  <c r="H720" i="3"/>
  <c r="G720" i="3"/>
  <c r="F720" i="3"/>
  <c r="E720" i="3"/>
  <c r="A720" i="3" s="1"/>
  <c r="C721" i="3"/>
  <c r="E724" i="4" l="1"/>
  <c r="A724" i="4" s="1"/>
  <c r="C725" i="4"/>
  <c r="H721" i="3"/>
  <c r="F721" i="3"/>
  <c r="G721" i="3"/>
  <c r="E721" i="3"/>
  <c r="A721" i="3" s="1"/>
  <c r="C722" i="3"/>
  <c r="E725" i="4" l="1"/>
  <c r="A725" i="4" s="1"/>
  <c r="C726" i="4"/>
  <c r="H722" i="3"/>
  <c r="G722" i="3"/>
  <c r="F722" i="3"/>
  <c r="E722" i="3"/>
  <c r="A722" i="3" s="1"/>
  <c r="C723" i="3"/>
  <c r="E726" i="4" l="1"/>
  <c r="A726" i="4" s="1"/>
  <c r="C727" i="4"/>
  <c r="G723" i="3"/>
  <c r="H723" i="3"/>
  <c r="F723" i="3"/>
  <c r="C724" i="3"/>
  <c r="E723" i="3"/>
  <c r="A723" i="3" s="1"/>
  <c r="C728" i="4" l="1"/>
  <c r="E727" i="4"/>
  <c r="A727" i="4" s="1"/>
  <c r="H724" i="3"/>
  <c r="G724" i="3"/>
  <c r="F724" i="3"/>
  <c r="E724" i="3"/>
  <c r="A724" i="3" s="1"/>
  <c r="C725" i="3"/>
  <c r="E728" i="4" l="1"/>
  <c r="A728" i="4" s="1"/>
  <c r="C729" i="4"/>
  <c r="H725" i="3"/>
  <c r="G725" i="3"/>
  <c r="F725" i="3"/>
  <c r="E725" i="3"/>
  <c r="A725" i="3" s="1"/>
  <c r="C726" i="3"/>
  <c r="E729" i="4" l="1"/>
  <c r="A729" i="4" s="1"/>
  <c r="C730" i="4"/>
  <c r="H726" i="3"/>
  <c r="F726" i="3"/>
  <c r="G726" i="3"/>
  <c r="E726" i="3"/>
  <c r="A726" i="3" s="1"/>
  <c r="C727" i="3"/>
  <c r="C731" i="4" l="1"/>
  <c r="A730" i="4"/>
  <c r="H727" i="3"/>
  <c r="G727" i="3"/>
  <c r="F727" i="3"/>
  <c r="C728" i="3"/>
  <c r="E727" i="3"/>
  <c r="A727" i="3" s="1"/>
  <c r="I8" i="6" l="1"/>
  <c r="H12" i="6"/>
  <c r="E15" i="6"/>
  <c r="H16" i="6"/>
  <c r="I16" i="6"/>
  <c r="A731" i="4"/>
  <c r="AB8" i="6" s="1"/>
  <c r="C732" i="4"/>
  <c r="H728" i="3"/>
  <c r="G728" i="3"/>
  <c r="F728" i="3"/>
  <c r="E728" i="3"/>
  <c r="A728" i="3" s="1"/>
  <c r="C729" i="3"/>
  <c r="G16" i="6" l="1"/>
  <c r="I14" i="6"/>
  <c r="G12" i="6"/>
  <c r="H8" i="6"/>
  <c r="F16" i="6"/>
  <c r="H14" i="6"/>
  <c r="F12" i="6"/>
  <c r="Q8" i="6"/>
  <c r="E16" i="6"/>
  <c r="G14" i="6"/>
  <c r="E12" i="6"/>
  <c r="AI12" i="6" s="1"/>
  <c r="AA8" i="6"/>
  <c r="I15" i="6"/>
  <c r="F14" i="6"/>
  <c r="S8" i="6"/>
  <c r="AC8" i="6"/>
  <c r="H15" i="6"/>
  <c r="E14" i="6"/>
  <c r="H11" i="6"/>
  <c r="G11" i="6"/>
  <c r="G15" i="6"/>
  <c r="E13" i="6"/>
  <c r="G8" i="6"/>
  <c r="R8" i="6"/>
  <c r="F15" i="6"/>
  <c r="I12" i="6"/>
  <c r="I11" i="6"/>
  <c r="E732" i="4"/>
  <c r="A732" i="4" s="1"/>
  <c r="C733" i="4"/>
  <c r="H729" i="3"/>
  <c r="G729" i="3"/>
  <c r="F729" i="3"/>
  <c r="E729" i="3"/>
  <c r="A729" i="3" s="1"/>
  <c r="C730" i="3"/>
  <c r="J12" i="6" l="1"/>
  <c r="E733" i="4"/>
  <c r="A733" i="4" s="1"/>
  <c r="C734" i="4"/>
  <c r="H730" i="3"/>
  <c r="G730" i="3"/>
  <c r="F730" i="3"/>
  <c r="E730" i="3"/>
  <c r="A730" i="3" s="1"/>
  <c r="C731" i="3"/>
  <c r="C735" i="4" l="1"/>
  <c r="E734" i="4"/>
  <c r="A734" i="4" s="1"/>
  <c r="G731" i="3"/>
  <c r="F731" i="3"/>
  <c r="H731" i="3"/>
  <c r="C732" i="3"/>
  <c r="E731" i="3"/>
  <c r="A731" i="3" s="1"/>
  <c r="E735" i="4" l="1"/>
  <c r="A735" i="4" s="1"/>
  <c r="C736" i="4"/>
  <c r="H732" i="3"/>
  <c r="G732" i="3"/>
  <c r="F732" i="3"/>
  <c r="E732" i="3"/>
  <c r="A732" i="3" s="1"/>
  <c r="C733" i="3"/>
  <c r="E736" i="4" l="1"/>
  <c r="A736" i="4" s="1"/>
  <c r="C737" i="4"/>
  <c r="H733" i="3"/>
  <c r="G733" i="3"/>
  <c r="F733" i="3"/>
  <c r="E733" i="3"/>
  <c r="A733" i="3" s="1"/>
  <c r="C734" i="3"/>
  <c r="G737" i="4" l="1"/>
  <c r="F737" i="4"/>
  <c r="H737" i="4"/>
  <c r="C738" i="4"/>
  <c r="E737" i="4"/>
  <c r="A737" i="4" s="1"/>
  <c r="H734" i="3"/>
  <c r="G734" i="3"/>
  <c r="F734" i="3"/>
  <c r="E734" i="3"/>
  <c r="A734" i="3" s="1"/>
  <c r="C735" i="3"/>
  <c r="F738" i="4" l="1"/>
  <c r="H738" i="4"/>
  <c r="G738" i="4"/>
  <c r="E738" i="4"/>
  <c r="A738" i="4" s="1"/>
  <c r="C739" i="4"/>
  <c r="H735" i="3"/>
  <c r="G735" i="3"/>
  <c r="F735" i="3"/>
  <c r="C736" i="3"/>
  <c r="E735" i="3"/>
  <c r="A735" i="3" s="1"/>
  <c r="G739" i="4" l="1"/>
  <c r="H739" i="4"/>
  <c r="F739" i="4"/>
  <c r="E739" i="4"/>
  <c r="A739" i="4" s="1"/>
  <c r="C740" i="4"/>
  <c r="H736" i="3"/>
  <c r="G736" i="3"/>
  <c r="F736" i="3"/>
  <c r="E736" i="3"/>
  <c r="A736" i="3" s="1"/>
  <c r="C737" i="3"/>
  <c r="H740" i="4" l="1"/>
  <c r="F740" i="4"/>
  <c r="G740" i="4"/>
  <c r="E740" i="4"/>
  <c r="A740" i="4" s="1"/>
  <c r="C741" i="4"/>
  <c r="H737" i="3"/>
  <c r="G737" i="3"/>
  <c r="F737" i="3"/>
  <c r="E737" i="3"/>
  <c r="A737" i="3" s="1"/>
  <c r="C738" i="3"/>
  <c r="G741" i="4" l="1"/>
  <c r="F741" i="4"/>
  <c r="H741" i="4"/>
  <c r="C742" i="4"/>
  <c r="E741" i="4"/>
  <c r="A741" i="4" s="1"/>
  <c r="H738" i="3"/>
  <c r="G738" i="3"/>
  <c r="F738" i="3"/>
  <c r="E738" i="3"/>
  <c r="A738" i="3" s="1"/>
  <c r="C739" i="3"/>
  <c r="F742" i="4" l="1"/>
  <c r="H742" i="4"/>
  <c r="G742" i="4"/>
  <c r="C743" i="4"/>
  <c r="E742" i="4"/>
  <c r="A742" i="4" s="1"/>
  <c r="H739" i="3"/>
  <c r="G739" i="3"/>
  <c r="F739" i="3"/>
  <c r="C740" i="3"/>
  <c r="E739" i="3"/>
  <c r="A739" i="3" s="1"/>
  <c r="G743" i="4" l="1"/>
  <c r="H743" i="4"/>
  <c r="F743" i="4"/>
  <c r="E743" i="4"/>
  <c r="A743" i="4" s="1"/>
  <c r="C744" i="4"/>
  <c r="H740" i="3"/>
  <c r="G740" i="3"/>
  <c r="F740" i="3"/>
  <c r="E740" i="3"/>
  <c r="A740" i="3" s="1"/>
  <c r="C741" i="3"/>
  <c r="H744" i="4" l="1"/>
  <c r="F744" i="4"/>
  <c r="G744" i="4"/>
  <c r="E744" i="4"/>
  <c r="A744" i="4" s="1"/>
  <c r="C745" i="4"/>
  <c r="H741" i="3"/>
  <c r="G741" i="3"/>
  <c r="F741" i="3"/>
  <c r="E741" i="3"/>
  <c r="A741" i="3" s="1"/>
  <c r="C742" i="3"/>
  <c r="G745" i="4" l="1"/>
  <c r="F745" i="4"/>
  <c r="H745" i="4"/>
  <c r="C746" i="4"/>
  <c r="E745" i="4"/>
  <c r="A745" i="4" s="1"/>
  <c r="G742" i="3"/>
  <c r="H742" i="3"/>
  <c r="F742" i="3"/>
  <c r="E742" i="3"/>
  <c r="A742" i="3" s="1"/>
  <c r="C743" i="3"/>
  <c r="F746" i="4" l="1"/>
  <c r="H746" i="4"/>
  <c r="G746" i="4"/>
  <c r="C747" i="4"/>
  <c r="E746" i="4"/>
  <c r="A746" i="4" s="1"/>
  <c r="H743" i="3"/>
  <c r="G743" i="3"/>
  <c r="F743" i="3"/>
  <c r="C744" i="3"/>
  <c r="E743" i="3"/>
  <c r="A743" i="3" s="1"/>
  <c r="G747" i="4" l="1"/>
  <c r="H747" i="4"/>
  <c r="F747" i="4"/>
  <c r="E747" i="4"/>
  <c r="A747" i="4" s="1"/>
  <c r="C748" i="4"/>
  <c r="H744" i="3"/>
  <c r="G744" i="3"/>
  <c r="F744" i="3"/>
  <c r="E744" i="3"/>
  <c r="A744" i="3" s="1"/>
  <c r="C745" i="3"/>
  <c r="H748" i="4" l="1"/>
  <c r="F748" i="4"/>
  <c r="G748" i="4"/>
  <c r="E748" i="4"/>
  <c r="A748" i="4" s="1"/>
  <c r="C749" i="4"/>
  <c r="H745" i="3"/>
  <c r="G745" i="3"/>
  <c r="F745" i="3"/>
  <c r="E745" i="3"/>
  <c r="A745" i="3" s="1"/>
  <c r="C746" i="3"/>
  <c r="F746" i="3" s="1"/>
  <c r="G749" i="4" l="1"/>
  <c r="F749" i="4"/>
  <c r="H749" i="4"/>
  <c r="C750" i="4"/>
  <c r="E749" i="4"/>
  <c r="A749" i="4" s="1"/>
  <c r="H746" i="3"/>
  <c r="G746" i="3"/>
  <c r="E746" i="3"/>
  <c r="A746" i="3" s="1"/>
  <c r="C747" i="3"/>
  <c r="F747" i="3" s="1"/>
  <c r="F750" i="4" l="1"/>
  <c r="H750" i="4"/>
  <c r="G750" i="4"/>
  <c r="E750" i="4"/>
  <c r="A750" i="4" s="1"/>
  <c r="C751" i="4"/>
  <c r="H747" i="3"/>
  <c r="G747" i="3"/>
  <c r="E747" i="3"/>
  <c r="A747" i="3" s="1"/>
  <c r="C748" i="3"/>
  <c r="G751" i="4" l="1"/>
  <c r="H751" i="4"/>
  <c r="F751" i="4"/>
  <c r="E751" i="4"/>
  <c r="A751" i="4" s="1"/>
  <c r="C752" i="4"/>
  <c r="H748" i="3"/>
  <c r="G748" i="3"/>
  <c r="F748" i="3"/>
  <c r="C749" i="3"/>
  <c r="E748" i="3"/>
  <c r="A748" i="3" s="1"/>
  <c r="H752" i="4" l="1"/>
  <c r="F752" i="4"/>
  <c r="G752" i="4"/>
  <c r="E752" i="4"/>
  <c r="A752" i="4" s="1"/>
  <c r="C753" i="4"/>
  <c r="H749" i="3"/>
  <c r="G749" i="3"/>
  <c r="F749" i="3"/>
  <c r="C750" i="3"/>
  <c r="E749" i="3"/>
  <c r="A749" i="3" s="1"/>
  <c r="G753" i="4" l="1"/>
  <c r="F753" i="4"/>
  <c r="H753" i="4"/>
  <c r="C754" i="4"/>
  <c r="E753" i="4"/>
  <c r="A753" i="4" s="1"/>
  <c r="H750" i="3"/>
  <c r="G750" i="3"/>
  <c r="F750" i="3"/>
  <c r="C751" i="3"/>
  <c r="E750" i="3"/>
  <c r="A750" i="3" s="1"/>
  <c r="F754" i="4" l="1"/>
  <c r="H754" i="4"/>
  <c r="G754" i="4"/>
  <c r="E754" i="4"/>
  <c r="A754" i="4" s="1"/>
  <c r="C755" i="4"/>
  <c r="G751" i="3"/>
  <c r="H751" i="3"/>
  <c r="F751" i="3"/>
  <c r="E751" i="3"/>
  <c r="A751" i="3" s="1"/>
  <c r="C752" i="3"/>
  <c r="G755" i="4" l="1"/>
  <c r="H755" i="4"/>
  <c r="F755" i="4"/>
  <c r="C756" i="4"/>
  <c r="E755" i="4"/>
  <c r="A755" i="4" s="1"/>
  <c r="H752" i="3"/>
  <c r="G752" i="3"/>
  <c r="F752" i="3"/>
  <c r="C753" i="3"/>
  <c r="E752" i="3"/>
  <c r="A752" i="3" s="1"/>
  <c r="H756" i="4" l="1"/>
  <c r="F756" i="4"/>
  <c r="G756" i="4"/>
  <c r="E756" i="4"/>
  <c r="A756" i="4" s="1"/>
  <c r="C757" i="4"/>
  <c r="H753" i="3"/>
  <c r="G753" i="3"/>
  <c r="F753" i="3"/>
  <c r="C754" i="3"/>
  <c r="E753" i="3"/>
  <c r="A753" i="3" s="1"/>
  <c r="G757" i="4" l="1"/>
  <c r="F757" i="4"/>
  <c r="H757" i="4"/>
  <c r="C758" i="4"/>
  <c r="E757" i="4"/>
  <c r="A757" i="4" s="1"/>
  <c r="H754" i="3"/>
  <c r="F754" i="3"/>
  <c r="G754" i="3"/>
  <c r="C755" i="3"/>
  <c r="E754" i="3"/>
  <c r="A754" i="3" s="1"/>
  <c r="F758" i="4" l="1"/>
  <c r="H758" i="4"/>
  <c r="G758" i="4"/>
  <c r="C759" i="4"/>
  <c r="E758" i="4"/>
  <c r="A758" i="4" s="1"/>
  <c r="F755" i="3"/>
  <c r="H755" i="3"/>
  <c r="G755" i="3"/>
  <c r="E755" i="3"/>
  <c r="A755" i="3" s="1"/>
  <c r="C756" i="3"/>
  <c r="G759" i="4" l="1"/>
  <c r="H759" i="4"/>
  <c r="F759" i="4"/>
  <c r="E759" i="4"/>
  <c r="A759" i="4" s="1"/>
  <c r="C760" i="4"/>
  <c r="F756" i="3"/>
  <c r="G756" i="3"/>
  <c r="H756" i="3"/>
  <c r="E756" i="3"/>
  <c r="A756" i="3" s="1"/>
  <c r="C757" i="3"/>
  <c r="H760" i="4" l="1"/>
  <c r="F760" i="4"/>
  <c r="G760" i="4"/>
  <c r="E760" i="4"/>
  <c r="A760" i="4" s="1"/>
  <c r="C761" i="4"/>
  <c r="F757" i="3"/>
  <c r="H757" i="3"/>
  <c r="G757" i="3"/>
  <c r="C758" i="3"/>
  <c r="E757" i="3"/>
  <c r="A757" i="3" s="1"/>
  <c r="G761" i="4" l="1"/>
  <c r="F761" i="4"/>
  <c r="H761" i="4"/>
  <c r="C762" i="4"/>
  <c r="E761" i="4"/>
  <c r="A761" i="4" s="1"/>
  <c r="F758" i="3"/>
  <c r="H758" i="3"/>
  <c r="G758" i="3"/>
  <c r="C759" i="3"/>
  <c r="E758" i="3"/>
  <c r="A758" i="3" s="1"/>
  <c r="F762" i="4" l="1"/>
  <c r="H762" i="4"/>
  <c r="G762" i="4"/>
  <c r="C763" i="4"/>
  <c r="E762" i="4"/>
  <c r="A762" i="4" s="1"/>
  <c r="F759" i="3"/>
  <c r="H759" i="3"/>
  <c r="G759" i="3"/>
  <c r="E759" i="3"/>
  <c r="A759" i="3" s="1"/>
  <c r="C760" i="3"/>
  <c r="G763" i="4" l="1"/>
  <c r="H763" i="4"/>
  <c r="F763" i="4"/>
  <c r="E763" i="4"/>
  <c r="A763" i="4" s="1"/>
  <c r="C764" i="4"/>
  <c r="F760" i="3"/>
  <c r="H760" i="3"/>
  <c r="G760" i="3"/>
  <c r="E760" i="3"/>
  <c r="A760" i="3" s="1"/>
  <c r="C761" i="3"/>
  <c r="H764" i="4" l="1"/>
  <c r="F764" i="4"/>
  <c r="G764" i="4"/>
  <c r="E764" i="4"/>
  <c r="A764" i="4" s="1"/>
  <c r="C765" i="4"/>
  <c r="H761" i="3"/>
  <c r="F761" i="3"/>
  <c r="G761" i="3"/>
  <c r="C762" i="3"/>
  <c r="E761" i="3"/>
  <c r="A761" i="3" s="1"/>
  <c r="G765" i="4" l="1"/>
  <c r="F765" i="4"/>
  <c r="H765" i="4"/>
  <c r="C766" i="4"/>
  <c r="E765" i="4"/>
  <c r="A765" i="4" s="1"/>
  <c r="F762" i="3"/>
  <c r="G762" i="3"/>
  <c r="H762" i="3"/>
  <c r="E762" i="3"/>
  <c r="A762" i="3" s="1"/>
  <c r="C763" i="3"/>
  <c r="F766" i="4" l="1"/>
  <c r="H766" i="4"/>
  <c r="G766" i="4"/>
  <c r="E766" i="4"/>
  <c r="A766" i="4" s="1"/>
  <c r="C767" i="4"/>
  <c r="F763" i="3"/>
  <c r="H763" i="3"/>
  <c r="G763" i="3"/>
  <c r="E763" i="3"/>
  <c r="A763" i="3" s="1"/>
  <c r="C764" i="3"/>
  <c r="G767" i="4" l="1"/>
  <c r="H767" i="4"/>
  <c r="F767" i="4"/>
  <c r="E767" i="4"/>
  <c r="A767" i="4" s="1"/>
  <c r="C768" i="4"/>
  <c r="H764" i="3"/>
  <c r="F764" i="3"/>
  <c r="G764" i="3"/>
  <c r="E764" i="3"/>
  <c r="A764" i="3" s="1"/>
  <c r="C765" i="3"/>
  <c r="H768" i="4" l="1"/>
  <c r="F768" i="4"/>
  <c r="G768" i="4"/>
  <c r="E768" i="4"/>
  <c r="A768" i="4" s="1"/>
  <c r="C769" i="4"/>
  <c r="H765" i="3"/>
  <c r="F765" i="3"/>
  <c r="G765" i="3"/>
  <c r="C766" i="3"/>
  <c r="E765" i="3"/>
  <c r="A765" i="3" s="1"/>
  <c r="G769" i="4" l="1"/>
  <c r="F769" i="4"/>
  <c r="H769" i="4"/>
  <c r="C770" i="4"/>
  <c r="E769" i="4"/>
  <c r="A769" i="4" s="1"/>
  <c r="H766" i="3"/>
  <c r="F766" i="3"/>
  <c r="G766" i="3"/>
  <c r="E766" i="3"/>
  <c r="A766" i="3" s="1"/>
  <c r="C767" i="3"/>
  <c r="F770" i="4" l="1"/>
  <c r="H770" i="4"/>
  <c r="G770" i="4"/>
  <c r="E770" i="4"/>
  <c r="A770" i="4" s="1"/>
  <c r="C771" i="4"/>
  <c r="F767" i="3"/>
  <c r="H767" i="3"/>
  <c r="G767" i="3"/>
  <c r="E767" i="3"/>
  <c r="A767" i="3" s="1"/>
  <c r="C768" i="3"/>
  <c r="G771" i="4" l="1"/>
  <c r="H771" i="4"/>
  <c r="F771" i="4"/>
  <c r="C772" i="4"/>
  <c r="E771" i="4"/>
  <c r="A771" i="4" s="1"/>
  <c r="F768" i="3"/>
  <c r="G768" i="3"/>
  <c r="H768" i="3"/>
  <c r="E768" i="3"/>
  <c r="A768" i="3" s="1"/>
  <c r="C769" i="3"/>
  <c r="H772" i="4" l="1"/>
  <c r="F772" i="4"/>
  <c r="G772" i="4"/>
  <c r="E772" i="4"/>
  <c r="A772" i="4" s="1"/>
  <c r="C773" i="4"/>
  <c r="F769" i="3"/>
  <c r="H769" i="3"/>
  <c r="G769" i="3"/>
  <c r="C770" i="3"/>
  <c r="E769" i="3"/>
  <c r="A769" i="3" s="1"/>
  <c r="G773" i="4" l="1"/>
  <c r="F773" i="4"/>
  <c r="H773" i="4"/>
  <c r="C774" i="4"/>
  <c r="E773" i="4"/>
  <c r="A773" i="4" s="1"/>
  <c r="F770" i="3"/>
  <c r="G770" i="3"/>
  <c r="H770" i="3"/>
  <c r="E770" i="3"/>
  <c r="A770" i="3" s="1"/>
  <c r="C771" i="3"/>
  <c r="F774" i="4" l="1"/>
  <c r="H774" i="4"/>
  <c r="G774" i="4"/>
  <c r="C775" i="4"/>
  <c r="E774" i="4"/>
  <c r="A774" i="4" s="1"/>
  <c r="F771" i="3"/>
  <c r="H771" i="3"/>
  <c r="G771" i="3"/>
  <c r="E771" i="3"/>
  <c r="A771" i="3" s="1"/>
  <c r="C772" i="3"/>
  <c r="G775" i="4" l="1"/>
  <c r="H775" i="4"/>
  <c r="F775" i="4"/>
  <c r="E775" i="4"/>
  <c r="A775" i="4" s="1"/>
  <c r="C776" i="4"/>
  <c r="G772" i="3"/>
  <c r="H772" i="3"/>
  <c r="F772" i="3"/>
  <c r="E772" i="3"/>
  <c r="A772" i="3" s="1"/>
  <c r="C773" i="3"/>
  <c r="H776" i="4" l="1"/>
  <c r="F776" i="4"/>
  <c r="G776" i="4"/>
  <c r="E776" i="4"/>
  <c r="A776" i="4" s="1"/>
  <c r="C777" i="4"/>
  <c r="G773" i="3"/>
  <c r="F773" i="3"/>
  <c r="H773" i="3"/>
  <c r="C774" i="3"/>
  <c r="E773" i="3"/>
  <c r="A773" i="3" s="1"/>
  <c r="G777" i="4" l="1"/>
  <c r="F777" i="4"/>
  <c r="H777" i="4"/>
  <c r="C778" i="4"/>
  <c r="E777" i="4"/>
  <c r="A777" i="4" s="1"/>
  <c r="F774" i="3"/>
  <c r="H774" i="3"/>
  <c r="G774" i="3"/>
  <c r="E774" i="3"/>
  <c r="A774" i="3" s="1"/>
  <c r="C775" i="3"/>
  <c r="F778" i="4" l="1"/>
  <c r="H778" i="4"/>
  <c r="G778" i="4"/>
  <c r="C779" i="4"/>
  <c r="E778" i="4"/>
  <c r="A778" i="4" s="1"/>
  <c r="H775" i="3"/>
  <c r="G775" i="3"/>
  <c r="F775" i="3"/>
  <c r="E775" i="3"/>
  <c r="A775" i="3" s="1"/>
  <c r="C776" i="3"/>
  <c r="G779" i="4" l="1"/>
  <c r="H779" i="4"/>
  <c r="F779" i="4"/>
  <c r="C780" i="4"/>
  <c r="E779" i="4"/>
  <c r="A779" i="4" s="1"/>
  <c r="F776" i="3"/>
  <c r="H776" i="3"/>
  <c r="G776" i="3"/>
  <c r="E776" i="3"/>
  <c r="A776" i="3" s="1"/>
  <c r="C777" i="3"/>
  <c r="H780" i="4" l="1"/>
  <c r="F780" i="4"/>
  <c r="G780" i="4"/>
  <c r="C781" i="4"/>
  <c r="E780" i="4"/>
  <c r="A780" i="4" s="1"/>
  <c r="H777" i="3"/>
  <c r="G777" i="3"/>
  <c r="F777" i="3"/>
  <c r="C778" i="3"/>
  <c r="E777" i="3"/>
  <c r="A777" i="3" s="1"/>
  <c r="G781" i="4" l="1"/>
  <c r="F781" i="4"/>
  <c r="H781" i="4"/>
  <c r="E781" i="4"/>
  <c r="A781" i="4" s="1"/>
  <c r="C782" i="4"/>
  <c r="F778" i="3"/>
  <c r="H778" i="3"/>
  <c r="G778" i="3"/>
  <c r="E778" i="3"/>
  <c r="A778" i="3" s="1"/>
  <c r="C779" i="3"/>
  <c r="F782" i="4" l="1"/>
  <c r="H782" i="4"/>
  <c r="G782" i="4"/>
  <c r="C783" i="4"/>
  <c r="E782" i="4"/>
  <c r="A782" i="4" s="1"/>
  <c r="H779" i="3"/>
  <c r="F779" i="3"/>
  <c r="G779" i="3"/>
  <c r="E779" i="3"/>
  <c r="A779" i="3" s="1"/>
  <c r="C780" i="3"/>
  <c r="G783" i="4" l="1"/>
  <c r="H783" i="4"/>
  <c r="F783" i="4"/>
  <c r="C784" i="4"/>
  <c r="E783" i="4"/>
  <c r="A783" i="4" s="1"/>
  <c r="F780" i="3"/>
  <c r="H780" i="3"/>
  <c r="G780" i="3"/>
  <c r="E780" i="3"/>
  <c r="A780" i="3" s="1"/>
  <c r="C781" i="3"/>
  <c r="H784" i="4" l="1"/>
  <c r="F784" i="4"/>
  <c r="G784" i="4"/>
  <c r="C785" i="4"/>
  <c r="E784" i="4"/>
  <c r="A784" i="4" s="1"/>
  <c r="H781" i="3"/>
  <c r="G781" i="3"/>
  <c r="F781" i="3"/>
  <c r="C782" i="3"/>
  <c r="E781" i="3"/>
  <c r="A781" i="3" s="1"/>
  <c r="G785" i="4" l="1"/>
  <c r="F785" i="4"/>
  <c r="H785" i="4"/>
  <c r="E785" i="4"/>
  <c r="A785" i="4" s="1"/>
  <c r="C786" i="4"/>
  <c r="F782" i="3"/>
  <c r="H782" i="3"/>
  <c r="G782" i="3"/>
  <c r="E782" i="3"/>
  <c r="A782" i="3" s="1"/>
  <c r="C783" i="3"/>
  <c r="F786" i="4" l="1"/>
  <c r="H786" i="4"/>
  <c r="G786" i="4"/>
  <c r="C787" i="4"/>
  <c r="E786" i="4"/>
  <c r="A786" i="4" s="1"/>
  <c r="F783" i="3"/>
  <c r="G783" i="3"/>
  <c r="H783" i="3"/>
  <c r="E783" i="3"/>
  <c r="A783" i="3" s="1"/>
  <c r="C784" i="3"/>
  <c r="G787" i="4" l="1"/>
  <c r="H787" i="4"/>
  <c r="F787" i="4"/>
  <c r="C788" i="4"/>
  <c r="E787" i="4"/>
  <c r="A787" i="4" s="1"/>
  <c r="F784" i="3"/>
  <c r="H784" i="3"/>
  <c r="G784" i="3"/>
  <c r="E784" i="3"/>
  <c r="A784" i="3" s="1"/>
  <c r="C785" i="3"/>
  <c r="H788" i="4" l="1"/>
  <c r="F788" i="4"/>
  <c r="G788" i="4"/>
  <c r="C789" i="4"/>
  <c r="E788" i="4"/>
  <c r="A788" i="4" s="1"/>
  <c r="H785" i="3"/>
  <c r="F785" i="3"/>
  <c r="G785" i="3"/>
  <c r="C786" i="3"/>
  <c r="E785" i="3"/>
  <c r="A785" i="3" s="1"/>
  <c r="G789" i="4" l="1"/>
  <c r="F789" i="4"/>
  <c r="H789" i="4"/>
  <c r="E789" i="4"/>
  <c r="A789" i="4" s="1"/>
  <c r="C790" i="4"/>
  <c r="H786" i="3"/>
  <c r="F786" i="3"/>
  <c r="G786" i="3"/>
  <c r="E786" i="3"/>
  <c r="A786" i="3" s="1"/>
  <c r="C787" i="3"/>
  <c r="F790" i="4" l="1"/>
  <c r="H790" i="4"/>
  <c r="G790" i="4"/>
  <c r="C791" i="4"/>
  <c r="E790" i="4"/>
  <c r="A790" i="4" s="1"/>
  <c r="F787" i="3"/>
  <c r="H787" i="3"/>
  <c r="G787" i="3"/>
  <c r="E787" i="3"/>
  <c r="A787" i="3" s="1"/>
  <c r="C788" i="3"/>
  <c r="G791" i="4" l="1"/>
  <c r="H791" i="4"/>
  <c r="F791" i="4"/>
  <c r="C792" i="4"/>
  <c r="E791" i="4"/>
  <c r="A791" i="4" s="1"/>
  <c r="F788" i="3"/>
  <c r="G788" i="3"/>
  <c r="H788" i="3"/>
  <c r="E788" i="3"/>
  <c r="A788" i="3" s="1"/>
  <c r="C789" i="3"/>
  <c r="H792" i="4" l="1"/>
  <c r="F792" i="4"/>
  <c r="G792" i="4"/>
  <c r="C793" i="4"/>
  <c r="E792" i="4"/>
  <c r="A792" i="4" s="1"/>
  <c r="F789" i="3"/>
  <c r="G789" i="3"/>
  <c r="H789" i="3"/>
  <c r="C790" i="3"/>
  <c r="E789" i="3"/>
  <c r="A789" i="3" s="1"/>
  <c r="G793" i="4" l="1"/>
  <c r="F793" i="4"/>
  <c r="H793" i="4"/>
  <c r="E793" i="4"/>
  <c r="A793" i="4" s="1"/>
  <c r="C794" i="4"/>
  <c r="H790" i="3"/>
  <c r="F790" i="3"/>
  <c r="G790" i="3"/>
  <c r="E790" i="3"/>
  <c r="A790" i="3" s="1"/>
  <c r="C791" i="3"/>
  <c r="F794" i="4" l="1"/>
  <c r="H794" i="4"/>
  <c r="G794" i="4"/>
  <c r="C795" i="4"/>
  <c r="E794" i="4"/>
  <c r="A794" i="4" s="1"/>
  <c r="F791" i="3"/>
  <c r="G791" i="3"/>
  <c r="H791" i="3"/>
  <c r="E791" i="3"/>
  <c r="A791" i="3" s="1"/>
  <c r="C792" i="3"/>
  <c r="G795" i="4" l="1"/>
  <c r="H795" i="4"/>
  <c r="F795" i="4"/>
  <c r="C796" i="4"/>
  <c r="E795" i="4"/>
  <c r="A795" i="4" s="1"/>
  <c r="H792" i="3"/>
  <c r="G792" i="3"/>
  <c r="F792" i="3"/>
  <c r="E792" i="3"/>
  <c r="A792" i="3" s="1"/>
  <c r="C793" i="3"/>
  <c r="H796" i="4" l="1"/>
  <c r="F796" i="4"/>
  <c r="G796" i="4"/>
  <c r="C797" i="4"/>
  <c r="E796" i="4"/>
  <c r="A796" i="4" s="1"/>
  <c r="F793" i="3"/>
  <c r="G793" i="3"/>
  <c r="H793" i="3"/>
  <c r="C794" i="3"/>
  <c r="E793" i="3"/>
  <c r="A793" i="3" s="1"/>
  <c r="G797" i="4" l="1"/>
  <c r="F797" i="4"/>
  <c r="H797" i="4"/>
  <c r="E797" i="4"/>
  <c r="A797" i="4" s="1"/>
  <c r="C798" i="4"/>
  <c r="F794" i="3"/>
  <c r="H794" i="3"/>
  <c r="G794" i="3"/>
  <c r="E794" i="3"/>
  <c r="A794" i="3" s="1"/>
  <c r="C795" i="3"/>
  <c r="F798" i="4" l="1"/>
  <c r="H798" i="4"/>
  <c r="G798" i="4"/>
  <c r="C799" i="4"/>
  <c r="E798" i="4"/>
  <c r="A798" i="4" s="1"/>
  <c r="F795" i="3"/>
  <c r="H795" i="3"/>
  <c r="G795" i="3"/>
  <c r="E795" i="3"/>
  <c r="A795" i="3" s="1"/>
  <c r="C796" i="3"/>
  <c r="G799" i="4" l="1"/>
  <c r="H799" i="4"/>
  <c r="F799" i="4"/>
  <c r="C800" i="4"/>
  <c r="E799" i="4"/>
  <c r="A799" i="4" s="1"/>
  <c r="F796" i="3"/>
  <c r="H796" i="3"/>
  <c r="G796" i="3"/>
  <c r="E796" i="3"/>
  <c r="A796" i="3" s="1"/>
  <c r="C797" i="3"/>
  <c r="H800" i="4" l="1"/>
  <c r="F800" i="4"/>
  <c r="G800" i="4"/>
  <c r="C801" i="4"/>
  <c r="E800" i="4"/>
  <c r="A800" i="4" s="1"/>
  <c r="F797" i="3"/>
  <c r="H797" i="3"/>
  <c r="G797" i="3"/>
  <c r="C798" i="3"/>
  <c r="E797" i="3"/>
  <c r="A797" i="3" s="1"/>
  <c r="G801" i="4" l="1"/>
  <c r="F801" i="4"/>
  <c r="H801" i="4"/>
  <c r="E801" i="4"/>
  <c r="A801" i="4" s="1"/>
  <c r="C802" i="4"/>
  <c r="F798" i="3"/>
  <c r="G798" i="3"/>
  <c r="H798" i="3"/>
  <c r="E798" i="3"/>
  <c r="A798" i="3" s="1"/>
  <c r="C799" i="3"/>
  <c r="F802" i="4" l="1"/>
  <c r="H802" i="4"/>
  <c r="G802" i="4"/>
  <c r="C803" i="4"/>
  <c r="E802" i="4"/>
  <c r="A802" i="4" s="1"/>
  <c r="F799" i="3"/>
  <c r="H799" i="3"/>
  <c r="G799" i="3"/>
  <c r="E799" i="3"/>
  <c r="A799" i="3" s="1"/>
  <c r="C800" i="3"/>
  <c r="G803" i="4" l="1"/>
  <c r="H803" i="4"/>
  <c r="F803" i="4"/>
  <c r="C804" i="4"/>
  <c r="E803" i="4"/>
  <c r="A803" i="4" s="1"/>
  <c r="F800" i="3"/>
  <c r="H800" i="3"/>
  <c r="G800" i="3"/>
  <c r="E800" i="3"/>
  <c r="A800" i="3" s="1"/>
  <c r="C801" i="3"/>
  <c r="H804" i="4" l="1"/>
  <c r="F804" i="4"/>
  <c r="G804" i="4"/>
  <c r="C805" i="4"/>
  <c r="E804" i="4"/>
  <c r="A804" i="4" s="1"/>
  <c r="F801" i="3"/>
  <c r="H801" i="3"/>
  <c r="G801" i="3"/>
  <c r="C802" i="3"/>
  <c r="E801" i="3"/>
  <c r="A801" i="3" s="1"/>
  <c r="G805" i="4" l="1"/>
  <c r="F805" i="4"/>
  <c r="H805" i="4"/>
  <c r="E805" i="4"/>
  <c r="A805" i="4" s="1"/>
  <c r="C806" i="4"/>
  <c r="F802" i="3"/>
  <c r="H802" i="3"/>
  <c r="G802" i="3"/>
  <c r="E802" i="3"/>
  <c r="A802" i="3" s="1"/>
  <c r="C803" i="3"/>
  <c r="F806" i="4" l="1"/>
  <c r="H806" i="4"/>
  <c r="G806" i="4"/>
  <c r="C807" i="4"/>
  <c r="E806" i="4"/>
  <c r="A806" i="4" s="1"/>
  <c r="H803" i="3"/>
  <c r="G803" i="3"/>
  <c r="F803" i="3"/>
  <c r="E803" i="3"/>
  <c r="A803" i="3" s="1"/>
  <c r="C804" i="3"/>
  <c r="G807" i="4" l="1"/>
  <c r="H807" i="4"/>
  <c r="F807" i="4"/>
  <c r="C808" i="4"/>
  <c r="E807" i="4"/>
  <c r="A807" i="4" s="1"/>
  <c r="G804" i="3"/>
  <c r="H804" i="3"/>
  <c r="F804" i="3"/>
  <c r="E804" i="3"/>
  <c r="A804" i="3" s="1"/>
  <c r="C805" i="3"/>
  <c r="H808" i="4" l="1"/>
  <c r="F808" i="4"/>
  <c r="G808" i="4"/>
  <c r="C809" i="4"/>
  <c r="E808" i="4"/>
  <c r="A808" i="4" s="1"/>
  <c r="H805" i="3"/>
  <c r="G805" i="3"/>
  <c r="F805" i="3"/>
  <c r="C806" i="3"/>
  <c r="E805" i="3"/>
  <c r="A805" i="3" s="1"/>
  <c r="G809" i="4" l="1"/>
  <c r="F809" i="4"/>
  <c r="H809" i="4"/>
  <c r="E809" i="4"/>
  <c r="A809" i="4" s="1"/>
  <c r="C810" i="4"/>
  <c r="G806" i="3"/>
  <c r="H806" i="3"/>
  <c r="F806" i="3"/>
  <c r="E806" i="3"/>
  <c r="A806" i="3" s="1"/>
  <c r="C807" i="3"/>
  <c r="F810" i="4" l="1"/>
  <c r="H810" i="4"/>
  <c r="G810" i="4"/>
  <c r="C811" i="4"/>
  <c r="E810" i="4"/>
  <c r="A810" i="4" s="1"/>
  <c r="H807" i="3"/>
  <c r="G807" i="3"/>
  <c r="F807" i="3"/>
  <c r="E807" i="3"/>
  <c r="A807" i="3" s="1"/>
  <c r="C808" i="3"/>
  <c r="G811" i="4" l="1"/>
  <c r="H811" i="4"/>
  <c r="F811" i="4"/>
  <c r="C812" i="4"/>
  <c r="E811" i="4"/>
  <c r="A811" i="4" s="1"/>
  <c r="G808" i="3"/>
  <c r="H808" i="3"/>
  <c r="F808" i="3"/>
  <c r="E808" i="3"/>
  <c r="A808" i="3" s="1"/>
  <c r="C809" i="3"/>
  <c r="H812" i="4" l="1"/>
  <c r="F812" i="4"/>
  <c r="G812" i="4"/>
  <c r="C813" i="4"/>
  <c r="E812" i="4"/>
  <c r="A812" i="4" s="1"/>
  <c r="H809" i="3"/>
  <c r="G809" i="3"/>
  <c r="F809" i="3"/>
  <c r="C810" i="3"/>
  <c r="E809" i="3"/>
  <c r="A809" i="3" s="1"/>
  <c r="G813" i="4" l="1"/>
  <c r="F813" i="4"/>
  <c r="H813" i="4"/>
  <c r="E813" i="4"/>
  <c r="A813" i="4" s="1"/>
  <c r="C814" i="4"/>
  <c r="F810" i="3"/>
  <c r="H810" i="3"/>
  <c r="G810" i="3"/>
  <c r="E810" i="3"/>
  <c r="A810" i="3" s="1"/>
  <c r="C811" i="3"/>
  <c r="F814" i="4" l="1"/>
  <c r="H814" i="4"/>
  <c r="G814" i="4"/>
  <c r="C815" i="4"/>
  <c r="E814" i="4"/>
  <c r="A814" i="4" s="1"/>
  <c r="F811" i="3"/>
  <c r="H811" i="3"/>
  <c r="G811" i="3"/>
  <c r="E811" i="3"/>
  <c r="A811" i="3" s="1"/>
  <c r="C812" i="3"/>
  <c r="G815" i="4" l="1"/>
  <c r="H815" i="4"/>
  <c r="F815" i="4"/>
  <c r="C816" i="4"/>
  <c r="E815" i="4"/>
  <c r="A815" i="4" s="1"/>
  <c r="F812" i="3"/>
  <c r="G812" i="3"/>
  <c r="H812" i="3"/>
  <c r="E812" i="3"/>
  <c r="A812" i="3" s="1"/>
  <c r="C813" i="3"/>
  <c r="H816" i="4" l="1"/>
  <c r="F816" i="4"/>
  <c r="G816" i="4"/>
  <c r="C817" i="4"/>
  <c r="E816" i="4"/>
  <c r="A816" i="4" s="1"/>
  <c r="F813" i="3"/>
  <c r="H813" i="3"/>
  <c r="G813" i="3"/>
  <c r="C814" i="3"/>
  <c r="E813" i="3"/>
  <c r="A813" i="3" s="1"/>
  <c r="G817" i="4" l="1"/>
  <c r="F817" i="4"/>
  <c r="H817" i="4"/>
  <c r="E817" i="4"/>
  <c r="A817" i="4" s="1"/>
  <c r="C818" i="4"/>
  <c r="F814" i="3"/>
  <c r="H814" i="3"/>
  <c r="G814" i="3"/>
  <c r="E814" i="3"/>
  <c r="A814" i="3" s="1"/>
  <c r="C815" i="3"/>
  <c r="F818" i="4" l="1"/>
  <c r="H818" i="4"/>
  <c r="G818" i="4"/>
  <c r="C819" i="4"/>
  <c r="E818" i="4"/>
  <c r="A818" i="4" s="1"/>
  <c r="F815" i="3"/>
  <c r="H815" i="3"/>
  <c r="G815" i="3"/>
  <c r="E815" i="3"/>
  <c r="A815" i="3" s="1"/>
  <c r="C816" i="3"/>
  <c r="F819" i="4" l="1"/>
  <c r="H819" i="4"/>
  <c r="G819" i="4"/>
  <c r="C820" i="4"/>
  <c r="E819" i="4"/>
  <c r="A819" i="4" s="1"/>
  <c r="F816" i="3"/>
  <c r="G816" i="3"/>
  <c r="H816" i="3"/>
  <c r="E816" i="3"/>
  <c r="A816" i="3" s="1"/>
  <c r="C817" i="3"/>
  <c r="G820" i="4" l="1"/>
  <c r="H820" i="4"/>
  <c r="F820" i="4"/>
  <c r="C821" i="4"/>
  <c r="E820" i="4"/>
  <c r="A820" i="4" s="1"/>
  <c r="F817" i="3"/>
  <c r="H817" i="3"/>
  <c r="G817" i="3"/>
  <c r="C818" i="3"/>
  <c r="E817" i="3"/>
  <c r="A817" i="3" s="1"/>
  <c r="H821" i="4" l="1"/>
  <c r="G821" i="4"/>
  <c r="F821" i="4"/>
  <c r="E821" i="4"/>
  <c r="A821" i="4" s="1"/>
  <c r="C822" i="4"/>
  <c r="F818" i="3"/>
  <c r="G818" i="3"/>
  <c r="H818" i="3"/>
  <c r="E818" i="3"/>
  <c r="A818" i="3" s="1"/>
  <c r="C819" i="3"/>
  <c r="G822" i="4" l="1"/>
  <c r="F822" i="4"/>
  <c r="H822" i="4"/>
  <c r="C823" i="4"/>
  <c r="E822" i="4"/>
  <c r="A822" i="4" s="1"/>
  <c r="F819" i="3"/>
  <c r="G819" i="3"/>
  <c r="H819" i="3"/>
  <c r="E819" i="3"/>
  <c r="A819" i="3" s="1"/>
  <c r="C820" i="3"/>
  <c r="F823" i="4" l="1"/>
  <c r="G823" i="4"/>
  <c r="H823" i="4"/>
  <c r="C824" i="4"/>
  <c r="E823" i="4"/>
  <c r="A823" i="4" s="1"/>
  <c r="H820" i="3"/>
  <c r="G820" i="3"/>
  <c r="F820" i="3"/>
  <c r="E820" i="3"/>
  <c r="A820" i="3" s="1"/>
  <c r="C821" i="3"/>
  <c r="G824" i="4" l="1"/>
  <c r="F824" i="4"/>
  <c r="H824" i="4"/>
  <c r="C825" i="4"/>
  <c r="E824" i="4"/>
  <c r="A824" i="4" s="1"/>
  <c r="F821" i="3"/>
  <c r="H821" i="3"/>
  <c r="G821" i="3"/>
  <c r="C822" i="3"/>
  <c r="E821" i="3"/>
  <c r="A821" i="3" s="1"/>
  <c r="H825" i="4" l="1"/>
  <c r="F825" i="4"/>
  <c r="G825" i="4"/>
  <c r="E825" i="4"/>
  <c r="A825" i="4" s="1"/>
  <c r="C826" i="4"/>
  <c r="F822" i="3"/>
  <c r="H822" i="3"/>
  <c r="G822" i="3"/>
  <c r="E822" i="3"/>
  <c r="A822" i="3" s="1"/>
  <c r="C823" i="3"/>
  <c r="H826" i="4" l="1"/>
  <c r="F826" i="4"/>
  <c r="G826" i="4"/>
  <c r="C827" i="4"/>
  <c r="E826" i="4"/>
  <c r="A826" i="4" s="1"/>
  <c r="G823" i="3"/>
  <c r="F823" i="3"/>
  <c r="H823" i="3"/>
  <c r="E823" i="3"/>
  <c r="A823" i="3" s="1"/>
  <c r="C824" i="3"/>
  <c r="F827" i="4" l="1"/>
  <c r="H827" i="4"/>
  <c r="G827" i="4"/>
  <c r="C828" i="4"/>
  <c r="E827" i="4"/>
  <c r="A827" i="4" s="1"/>
  <c r="H824" i="3"/>
  <c r="F824" i="3"/>
  <c r="G824" i="3"/>
  <c r="E824" i="3"/>
  <c r="A824" i="3" s="1"/>
  <c r="C825" i="3"/>
  <c r="G828" i="4" l="1"/>
  <c r="H828" i="4"/>
  <c r="F828" i="4"/>
  <c r="C829" i="4"/>
  <c r="E828" i="4"/>
  <c r="A828" i="4" s="1"/>
  <c r="F825" i="3"/>
  <c r="H825" i="3"/>
  <c r="G825" i="3"/>
  <c r="C826" i="3"/>
  <c r="E825" i="3"/>
  <c r="A825" i="3" s="1"/>
  <c r="H829" i="4" l="1"/>
  <c r="G829" i="4"/>
  <c r="F829" i="4"/>
  <c r="E829" i="4"/>
  <c r="A829" i="4" s="1"/>
  <c r="C830" i="4"/>
  <c r="H826" i="3"/>
  <c r="G826" i="3"/>
  <c r="F826" i="3"/>
  <c r="E826" i="3"/>
  <c r="A826" i="3" s="1"/>
  <c r="C827" i="3"/>
  <c r="G830" i="4" l="1"/>
  <c r="H830" i="4"/>
  <c r="F830" i="4"/>
  <c r="C831" i="4"/>
  <c r="E830" i="4"/>
  <c r="A830" i="4" s="1"/>
  <c r="H827" i="3"/>
  <c r="F827" i="3"/>
  <c r="G827" i="3"/>
  <c r="E827" i="3"/>
  <c r="A827" i="3" s="1"/>
  <c r="C828" i="3"/>
  <c r="F831" i="4" l="1"/>
  <c r="G831" i="4"/>
  <c r="H831" i="4"/>
  <c r="C832" i="4"/>
  <c r="E831" i="4"/>
  <c r="A831" i="4" s="1"/>
  <c r="F828" i="3"/>
  <c r="G828" i="3"/>
  <c r="H828" i="3"/>
  <c r="E828" i="3"/>
  <c r="A828" i="3" s="1"/>
  <c r="C829" i="3"/>
  <c r="G832" i="4" l="1"/>
  <c r="F832" i="4"/>
  <c r="H832" i="4"/>
  <c r="C833" i="4"/>
  <c r="E832" i="4"/>
  <c r="A832" i="4" s="1"/>
  <c r="F829" i="3"/>
  <c r="H829" i="3"/>
  <c r="G829" i="3"/>
  <c r="C830" i="3"/>
  <c r="E829" i="3"/>
  <c r="A829" i="3" s="1"/>
  <c r="H833" i="4" l="1"/>
  <c r="F833" i="4"/>
  <c r="G833" i="4"/>
  <c r="E833" i="4"/>
  <c r="A833" i="4" s="1"/>
  <c r="C834" i="4"/>
  <c r="F830" i="3"/>
  <c r="H830" i="3"/>
  <c r="G830" i="3"/>
  <c r="E830" i="3"/>
  <c r="A830" i="3" s="1"/>
  <c r="C831" i="3"/>
  <c r="F834" i="4" l="1"/>
  <c r="H834" i="4"/>
  <c r="G834" i="4"/>
  <c r="C835" i="4"/>
  <c r="E834" i="4"/>
  <c r="A834" i="4" s="1"/>
  <c r="F831" i="3"/>
  <c r="H831" i="3"/>
  <c r="G831" i="3"/>
  <c r="E831" i="3"/>
  <c r="A831" i="3" s="1"/>
  <c r="C832" i="3"/>
  <c r="F835" i="4" l="1"/>
  <c r="H835" i="4"/>
  <c r="G835" i="4"/>
  <c r="C836" i="4"/>
  <c r="E835" i="4"/>
  <c r="A835" i="4" s="1"/>
  <c r="F832" i="3"/>
  <c r="H832" i="3"/>
  <c r="G832" i="3"/>
  <c r="E832" i="3"/>
  <c r="A832" i="3" s="1"/>
  <c r="C833" i="3"/>
  <c r="G836" i="4" l="1"/>
  <c r="H836" i="4"/>
  <c r="F836" i="4"/>
  <c r="C837" i="4"/>
  <c r="E836" i="4"/>
  <c r="A836" i="4" s="1"/>
  <c r="F833" i="3"/>
  <c r="H833" i="3"/>
  <c r="G833" i="3"/>
  <c r="C834" i="3"/>
  <c r="E833" i="3"/>
  <c r="A833" i="3" s="1"/>
  <c r="H837" i="4" l="1"/>
  <c r="G837" i="4"/>
  <c r="F837" i="4"/>
  <c r="E837" i="4"/>
  <c r="A837" i="4" s="1"/>
  <c r="C838" i="4"/>
  <c r="F834" i="3"/>
  <c r="H834" i="3"/>
  <c r="G834" i="3"/>
  <c r="E834" i="3"/>
  <c r="A834" i="3" s="1"/>
  <c r="C835" i="3"/>
  <c r="G838" i="4" l="1"/>
  <c r="F838" i="4"/>
  <c r="H838" i="4"/>
  <c r="C839" i="4"/>
  <c r="E838" i="4"/>
  <c r="A838" i="4" s="1"/>
  <c r="G835" i="3"/>
  <c r="H835" i="3"/>
  <c r="F835" i="3"/>
  <c r="E835" i="3"/>
  <c r="A835" i="3" s="1"/>
  <c r="C836" i="3"/>
  <c r="F839" i="4" l="1"/>
  <c r="G839" i="4"/>
  <c r="H839" i="4"/>
  <c r="C840" i="4"/>
  <c r="E839" i="4"/>
  <c r="A839" i="4" s="1"/>
  <c r="F836" i="3"/>
  <c r="H836" i="3"/>
  <c r="G836" i="3"/>
  <c r="E836" i="3"/>
  <c r="A836" i="3" s="1"/>
  <c r="C837" i="3"/>
  <c r="G840" i="4" l="1"/>
  <c r="F840" i="4"/>
  <c r="H840" i="4"/>
  <c r="C841" i="4"/>
  <c r="E840" i="4"/>
  <c r="A840" i="4" s="1"/>
  <c r="H837" i="3"/>
  <c r="G837" i="3"/>
  <c r="F837" i="3"/>
  <c r="C838" i="3"/>
  <c r="E837" i="3"/>
  <c r="A837" i="3" s="1"/>
  <c r="H841" i="4" l="1"/>
  <c r="F841" i="4"/>
  <c r="G841" i="4"/>
  <c r="E841" i="4"/>
  <c r="A841" i="4" s="1"/>
  <c r="C842" i="4"/>
  <c r="F838" i="3"/>
  <c r="G838" i="3"/>
  <c r="H838" i="3"/>
  <c r="E838" i="3"/>
  <c r="A838" i="3" s="1"/>
  <c r="C839" i="3"/>
  <c r="H842" i="4" l="1"/>
  <c r="F842" i="4"/>
  <c r="G842" i="4"/>
  <c r="E842" i="4"/>
  <c r="A842" i="4" s="1"/>
  <c r="C843" i="4"/>
  <c r="F839" i="3"/>
  <c r="H839" i="3"/>
  <c r="G839" i="3"/>
  <c r="E839" i="3"/>
  <c r="A839" i="3" s="1"/>
  <c r="C840" i="3"/>
  <c r="F843" i="4" l="1"/>
  <c r="H843" i="4"/>
  <c r="G843" i="4"/>
  <c r="C844" i="4"/>
  <c r="E843" i="4"/>
  <c r="A843" i="4" s="1"/>
  <c r="F840" i="3"/>
  <c r="H840" i="3"/>
  <c r="G840" i="3"/>
  <c r="E840" i="3"/>
  <c r="A840" i="3" s="1"/>
  <c r="C841" i="3"/>
  <c r="G844" i="4" l="1"/>
  <c r="H844" i="4"/>
  <c r="F844" i="4"/>
  <c r="E844" i="4"/>
  <c r="A844" i="4" s="1"/>
  <c r="C845" i="4"/>
  <c r="F841" i="3"/>
  <c r="H841" i="3"/>
  <c r="G841" i="3"/>
  <c r="C842" i="3"/>
  <c r="E841" i="3"/>
  <c r="A841" i="3" s="1"/>
  <c r="H845" i="4" l="1"/>
  <c r="G845" i="4"/>
  <c r="F845" i="4"/>
  <c r="C846" i="4"/>
  <c r="E845" i="4"/>
  <c r="A845" i="4" s="1"/>
  <c r="F842" i="3"/>
  <c r="H842" i="3"/>
  <c r="G842" i="3"/>
  <c r="E842" i="3"/>
  <c r="A842" i="3" s="1"/>
  <c r="C843" i="3"/>
  <c r="G846" i="4" l="1"/>
  <c r="H846" i="4"/>
  <c r="F846" i="4"/>
  <c r="E846" i="4"/>
  <c r="A846" i="4" s="1"/>
  <c r="C847" i="4"/>
  <c r="F843" i="3"/>
  <c r="H843" i="3"/>
  <c r="G843" i="3"/>
  <c r="E843" i="3"/>
  <c r="A843" i="3" s="1"/>
  <c r="C844" i="3"/>
  <c r="F847" i="4" l="1"/>
  <c r="G847" i="4"/>
  <c r="H847" i="4"/>
  <c r="C848" i="4"/>
  <c r="E847" i="4"/>
  <c r="A847" i="4" s="1"/>
  <c r="F844" i="3"/>
  <c r="G844" i="3"/>
  <c r="H844" i="3"/>
  <c r="E844" i="3"/>
  <c r="A844" i="3" s="1"/>
  <c r="C845" i="3"/>
  <c r="G848" i="4" l="1"/>
  <c r="F848" i="4"/>
  <c r="H848" i="4"/>
  <c r="C849" i="4"/>
  <c r="E848" i="4"/>
  <c r="A848" i="4" s="1"/>
  <c r="F845" i="3"/>
  <c r="H845" i="3"/>
  <c r="G845" i="3"/>
  <c r="C846" i="3"/>
  <c r="E845" i="3"/>
  <c r="A845" i="3" s="1"/>
  <c r="H849" i="4" l="1"/>
  <c r="F849" i="4"/>
  <c r="G849" i="4"/>
  <c r="E849" i="4"/>
  <c r="A849" i="4" s="1"/>
  <c r="C850" i="4"/>
  <c r="F846" i="3"/>
  <c r="H846" i="3"/>
  <c r="G846" i="3"/>
  <c r="E846" i="3"/>
  <c r="A846" i="3" s="1"/>
  <c r="C847" i="3"/>
  <c r="F850" i="4" l="1"/>
  <c r="H850" i="4"/>
  <c r="G850" i="4"/>
  <c r="E850" i="4"/>
  <c r="A850" i="4" s="1"/>
  <c r="C851" i="4"/>
  <c r="H847" i="3"/>
  <c r="F847" i="3"/>
  <c r="G847" i="3"/>
  <c r="E847" i="3"/>
  <c r="A847" i="3" s="1"/>
  <c r="C848" i="3"/>
  <c r="F851" i="4" l="1"/>
  <c r="H851" i="4"/>
  <c r="G851" i="4"/>
  <c r="C852" i="4"/>
  <c r="E851" i="4"/>
  <c r="A851" i="4" s="1"/>
  <c r="F848" i="3"/>
  <c r="G848" i="3"/>
  <c r="H848" i="3"/>
  <c r="E848" i="3"/>
  <c r="A848" i="3" s="1"/>
  <c r="C849" i="3"/>
  <c r="G852" i="4" l="1"/>
  <c r="H852" i="4"/>
  <c r="F852" i="4"/>
  <c r="E852" i="4"/>
  <c r="A852" i="4" s="1"/>
  <c r="C853" i="4"/>
  <c r="G849" i="3"/>
  <c r="F849" i="3"/>
  <c r="H849" i="3"/>
  <c r="C850" i="3"/>
  <c r="E849" i="3"/>
  <c r="A849" i="3" s="1"/>
  <c r="H853" i="4" l="1"/>
  <c r="G853" i="4"/>
  <c r="F853" i="4"/>
  <c r="C854" i="4"/>
  <c r="E853" i="4"/>
  <c r="A853" i="4" s="1"/>
  <c r="F850" i="3"/>
  <c r="H850" i="3"/>
  <c r="G850" i="3"/>
  <c r="E850" i="3"/>
  <c r="A850" i="3" s="1"/>
  <c r="C851" i="3"/>
  <c r="G854" i="4" l="1"/>
  <c r="F854" i="4"/>
  <c r="H854" i="4"/>
  <c r="E854" i="4"/>
  <c r="A854" i="4" s="1"/>
  <c r="C855" i="4"/>
  <c r="F851" i="3"/>
  <c r="G851" i="3"/>
  <c r="H851" i="3"/>
  <c r="E851" i="3"/>
  <c r="A851" i="3" s="1"/>
  <c r="C852" i="3"/>
  <c r="F855" i="4" l="1"/>
  <c r="G855" i="4"/>
  <c r="H855" i="4"/>
  <c r="C856" i="4"/>
  <c r="E855" i="4"/>
  <c r="A855" i="4" s="1"/>
  <c r="F852" i="3"/>
  <c r="H852" i="3"/>
  <c r="G852" i="3"/>
  <c r="E852" i="3"/>
  <c r="A852" i="3" s="1"/>
  <c r="C853" i="3"/>
  <c r="G856" i="4" l="1"/>
  <c r="F856" i="4"/>
  <c r="H856" i="4"/>
  <c r="C857" i="4"/>
  <c r="E856" i="4"/>
  <c r="A856" i="4" s="1"/>
  <c r="H853" i="3"/>
  <c r="F853" i="3"/>
  <c r="G853" i="3"/>
  <c r="C854" i="3"/>
  <c r="E853" i="3"/>
  <c r="A853" i="3" s="1"/>
  <c r="H857" i="4" l="1"/>
  <c r="F857" i="4"/>
  <c r="G857" i="4"/>
  <c r="E857" i="4"/>
  <c r="A857" i="4" s="1"/>
  <c r="C858" i="4"/>
  <c r="F854" i="3"/>
  <c r="H854" i="3"/>
  <c r="G854" i="3"/>
  <c r="E854" i="3"/>
  <c r="A854" i="3" s="1"/>
  <c r="C855" i="3"/>
  <c r="H858" i="4" l="1"/>
  <c r="F858" i="4"/>
  <c r="G858" i="4"/>
  <c r="E858" i="4"/>
  <c r="A858" i="4" s="1"/>
  <c r="C859" i="4"/>
  <c r="F855" i="3"/>
  <c r="H855" i="3"/>
  <c r="G855" i="3"/>
  <c r="E855" i="3"/>
  <c r="A855" i="3" s="1"/>
  <c r="C856" i="3"/>
  <c r="F859" i="4" l="1"/>
  <c r="H859" i="4"/>
  <c r="G859" i="4"/>
  <c r="C860" i="4"/>
  <c r="E859" i="4"/>
  <c r="A859" i="4" s="1"/>
  <c r="F856" i="3"/>
  <c r="H856" i="3"/>
  <c r="G856" i="3"/>
  <c r="E856" i="3"/>
  <c r="A856" i="3" s="1"/>
  <c r="C857" i="3"/>
  <c r="G860" i="4" l="1"/>
  <c r="H860" i="4"/>
  <c r="F860" i="4"/>
  <c r="E860" i="4"/>
  <c r="A860" i="4" s="1"/>
  <c r="C861" i="4"/>
  <c r="F857" i="3"/>
  <c r="G857" i="3"/>
  <c r="H857" i="3"/>
  <c r="C858" i="3"/>
  <c r="E857" i="3"/>
  <c r="A857" i="3" s="1"/>
  <c r="H861" i="4" l="1"/>
  <c r="G861" i="4"/>
  <c r="F861" i="4"/>
  <c r="E861" i="4"/>
  <c r="A861" i="4" s="1"/>
  <c r="C862" i="4"/>
  <c r="G858" i="3"/>
  <c r="H858" i="3"/>
  <c r="F858" i="3"/>
  <c r="E858" i="3"/>
  <c r="A858" i="3" s="1"/>
  <c r="C859" i="3"/>
  <c r="G862" i="4" l="1"/>
  <c r="H862" i="4"/>
  <c r="F862" i="4"/>
  <c r="E862" i="4"/>
  <c r="A862" i="4" s="1"/>
  <c r="C863" i="4"/>
  <c r="F859" i="3"/>
  <c r="G859" i="3"/>
  <c r="H859" i="3"/>
  <c r="E859" i="3"/>
  <c r="A859" i="3" s="1"/>
  <c r="C860" i="3"/>
  <c r="F863" i="4" l="1"/>
  <c r="G863" i="4"/>
  <c r="H863" i="4"/>
  <c r="C864" i="4"/>
  <c r="E863" i="4"/>
  <c r="A863" i="4" s="1"/>
  <c r="F860" i="3"/>
  <c r="G860" i="3"/>
  <c r="H860" i="3"/>
  <c r="E860" i="3"/>
  <c r="A860" i="3" s="1"/>
  <c r="C861" i="3"/>
  <c r="G864" i="4" l="1"/>
  <c r="F864" i="4"/>
  <c r="H864" i="4"/>
  <c r="E864" i="4"/>
  <c r="A864" i="4" s="1"/>
  <c r="C865" i="4"/>
  <c r="G861" i="3"/>
  <c r="H861" i="3"/>
  <c r="F861" i="3"/>
  <c r="C862" i="3"/>
  <c r="E861" i="3"/>
  <c r="A861" i="3" s="1"/>
  <c r="H865" i="4" l="1"/>
  <c r="F865" i="4"/>
  <c r="G865" i="4"/>
  <c r="E865" i="4"/>
  <c r="A865" i="4" s="1"/>
  <c r="C866" i="4"/>
  <c r="G862" i="3"/>
  <c r="H862" i="3"/>
  <c r="F862" i="3"/>
  <c r="E862" i="3"/>
  <c r="A862" i="3" s="1"/>
  <c r="C863" i="3"/>
  <c r="F866" i="4" l="1"/>
  <c r="H866" i="4"/>
  <c r="G866" i="4"/>
  <c r="E866" i="4"/>
  <c r="A866" i="4" s="1"/>
  <c r="C867" i="4"/>
  <c r="F863" i="3"/>
  <c r="H863" i="3"/>
  <c r="G863" i="3"/>
  <c r="E863" i="3"/>
  <c r="A863" i="3" s="1"/>
  <c r="C864" i="3"/>
  <c r="F867" i="4" l="1"/>
  <c r="H867" i="4"/>
  <c r="G867" i="4"/>
  <c r="C868" i="4"/>
  <c r="E867" i="4"/>
  <c r="A867" i="4" s="1"/>
  <c r="H864" i="3"/>
  <c r="G864" i="3"/>
  <c r="F864" i="3"/>
  <c r="E864" i="3"/>
  <c r="A864" i="3" s="1"/>
  <c r="C865" i="3"/>
  <c r="G868" i="4" l="1"/>
  <c r="H868" i="4"/>
  <c r="F868" i="4"/>
  <c r="E868" i="4"/>
  <c r="A868" i="4" s="1"/>
  <c r="C869" i="4"/>
  <c r="F865" i="3"/>
  <c r="H865" i="3"/>
  <c r="G865" i="3"/>
  <c r="C866" i="3"/>
  <c r="E865" i="3"/>
  <c r="A865" i="3" s="1"/>
  <c r="H869" i="4" l="1"/>
  <c r="G869" i="4"/>
  <c r="F869" i="4"/>
  <c r="C870" i="4"/>
  <c r="E869" i="4"/>
  <c r="A869" i="4" s="1"/>
  <c r="F866" i="3"/>
  <c r="H866" i="3"/>
  <c r="G866" i="3"/>
  <c r="E866" i="3"/>
  <c r="A866" i="3" s="1"/>
  <c r="C867" i="3"/>
  <c r="G870" i="4" l="1"/>
  <c r="F870" i="4"/>
  <c r="H870" i="4"/>
  <c r="E870" i="4"/>
  <c r="A870" i="4" s="1"/>
  <c r="C871" i="4"/>
  <c r="F867" i="3"/>
  <c r="G867" i="3"/>
  <c r="H867" i="3"/>
  <c r="E867" i="3"/>
  <c r="A867" i="3" s="1"/>
  <c r="C868" i="3"/>
  <c r="F871" i="4" l="1"/>
  <c r="G871" i="4"/>
  <c r="H871" i="4"/>
  <c r="C872" i="4"/>
  <c r="E871" i="4"/>
  <c r="A871" i="4" s="1"/>
  <c r="H868" i="3"/>
  <c r="G868" i="3"/>
  <c r="F868" i="3"/>
  <c r="E868" i="3"/>
  <c r="A868" i="3" s="1"/>
  <c r="C869" i="3"/>
  <c r="G872" i="4" l="1"/>
  <c r="F872" i="4"/>
  <c r="H872" i="4"/>
  <c r="C873" i="4"/>
  <c r="E872" i="4"/>
  <c r="A872" i="4" s="1"/>
  <c r="F869" i="3"/>
  <c r="H869" i="3"/>
  <c r="G869" i="3"/>
  <c r="C870" i="3"/>
  <c r="E869" i="3"/>
  <c r="A869" i="3" s="1"/>
  <c r="H873" i="4" l="1"/>
  <c r="F873" i="4"/>
  <c r="G873" i="4"/>
  <c r="C874" i="4"/>
  <c r="E873" i="4"/>
  <c r="A873" i="4" s="1"/>
  <c r="F870" i="3"/>
  <c r="H870" i="3"/>
  <c r="G870" i="3"/>
  <c r="E870" i="3"/>
  <c r="A870" i="3" s="1"/>
  <c r="C871" i="3"/>
  <c r="H874" i="4" l="1"/>
  <c r="F874" i="4"/>
  <c r="G874" i="4"/>
  <c r="E874" i="4"/>
  <c r="A874" i="4" s="1"/>
  <c r="C875" i="4"/>
  <c r="G871" i="3"/>
  <c r="F871" i="3"/>
  <c r="H871" i="3"/>
  <c r="E871" i="3"/>
  <c r="A871" i="3" s="1"/>
  <c r="C872" i="3"/>
  <c r="F875" i="4" l="1"/>
  <c r="H875" i="4"/>
  <c r="G875" i="4"/>
  <c r="C876" i="4"/>
  <c r="E875" i="4"/>
  <c r="A875" i="4" s="1"/>
  <c r="F872" i="3"/>
  <c r="H872" i="3"/>
  <c r="G872" i="3"/>
  <c r="E872" i="3"/>
  <c r="A872" i="3" s="1"/>
  <c r="C873" i="3"/>
  <c r="G876" i="4" l="1"/>
  <c r="H876" i="4"/>
  <c r="F876" i="4"/>
  <c r="C877" i="4"/>
  <c r="E876" i="4"/>
  <c r="A876" i="4" s="1"/>
  <c r="H873" i="3"/>
  <c r="G873" i="3"/>
  <c r="F873" i="3"/>
  <c r="C874" i="3"/>
  <c r="E873" i="3"/>
  <c r="A873" i="3" s="1"/>
  <c r="H877" i="4" l="1"/>
  <c r="G877" i="4"/>
  <c r="F877" i="4"/>
  <c r="C878" i="4"/>
  <c r="E877" i="4"/>
  <c r="A877" i="4" s="1"/>
  <c r="F874" i="3"/>
  <c r="G874" i="3"/>
  <c r="H874" i="3"/>
  <c r="E874" i="3"/>
  <c r="A874" i="3" s="1"/>
  <c r="C875" i="3"/>
  <c r="G878" i="4" l="1"/>
  <c r="H878" i="4"/>
  <c r="F878" i="4"/>
  <c r="E878" i="4"/>
  <c r="A878" i="4" s="1"/>
  <c r="C879" i="4"/>
  <c r="F875" i="3"/>
  <c r="H875" i="3"/>
  <c r="G875" i="3"/>
  <c r="E875" i="3"/>
  <c r="A875" i="3" s="1"/>
  <c r="C876" i="3"/>
  <c r="F879" i="4" l="1"/>
  <c r="G879" i="4"/>
  <c r="H879" i="4"/>
  <c r="C880" i="4"/>
  <c r="E879" i="4"/>
  <c r="A879" i="4" s="1"/>
  <c r="F876" i="3"/>
  <c r="G876" i="3"/>
  <c r="H876" i="3"/>
  <c r="E876" i="3"/>
  <c r="A876" i="3" s="1"/>
  <c r="C877" i="3"/>
  <c r="G880" i="4" l="1"/>
  <c r="H880" i="4"/>
  <c r="F880" i="4"/>
  <c r="E880" i="4"/>
  <c r="A880" i="4" s="1"/>
  <c r="C881" i="4"/>
  <c r="F877" i="3"/>
  <c r="H877" i="3"/>
  <c r="G877" i="3"/>
  <c r="C878" i="3"/>
  <c r="E877" i="3"/>
  <c r="A877" i="3" s="1"/>
  <c r="H881" i="4" l="1"/>
  <c r="G881" i="4"/>
  <c r="F881" i="4"/>
  <c r="C882" i="4"/>
  <c r="E881" i="4"/>
  <c r="A881" i="4" s="1"/>
  <c r="F878" i="3"/>
  <c r="H878" i="3"/>
  <c r="G878" i="3"/>
  <c r="E878" i="3"/>
  <c r="A878" i="3" s="1"/>
  <c r="C879" i="3"/>
  <c r="G882" i="4" l="1"/>
  <c r="H882" i="4"/>
  <c r="F882" i="4"/>
  <c r="E882" i="4"/>
  <c r="A882" i="4" s="1"/>
  <c r="C883" i="4"/>
  <c r="F879" i="3"/>
  <c r="G879" i="3"/>
  <c r="H879" i="3"/>
  <c r="E879" i="3"/>
  <c r="A879" i="3" s="1"/>
  <c r="C880" i="3"/>
  <c r="F883" i="4" l="1"/>
  <c r="H883" i="4"/>
  <c r="G883" i="4"/>
  <c r="C884" i="4"/>
  <c r="E883" i="4"/>
  <c r="A883" i="4" s="1"/>
  <c r="G880" i="3"/>
  <c r="F880" i="3"/>
  <c r="H880" i="3"/>
  <c r="E880" i="3"/>
  <c r="A880" i="3" s="1"/>
  <c r="C881" i="3"/>
  <c r="G884" i="4" l="1"/>
  <c r="F884" i="4"/>
  <c r="H884" i="4"/>
  <c r="C885" i="4"/>
  <c r="E884" i="4"/>
  <c r="A884" i="4" s="1"/>
  <c r="F881" i="3"/>
  <c r="H881" i="3"/>
  <c r="G881" i="3"/>
  <c r="C882" i="3"/>
  <c r="E881" i="3"/>
  <c r="A881" i="3" s="1"/>
  <c r="H885" i="4" l="1"/>
  <c r="F885" i="4"/>
  <c r="G885" i="4"/>
  <c r="C886" i="4"/>
  <c r="E885" i="4"/>
  <c r="A885" i="4" s="1"/>
  <c r="F882" i="3"/>
  <c r="H882" i="3"/>
  <c r="G882" i="3"/>
  <c r="E882" i="3"/>
  <c r="A882" i="3" s="1"/>
  <c r="C883" i="3"/>
  <c r="F886" i="4" l="1"/>
  <c r="G886" i="4"/>
  <c r="H886" i="4"/>
  <c r="E886" i="4"/>
  <c r="A886" i="4" s="1"/>
  <c r="C887" i="4"/>
  <c r="H883" i="3"/>
  <c r="G883" i="3"/>
  <c r="F883" i="3"/>
  <c r="E883" i="3"/>
  <c r="A883" i="3" s="1"/>
  <c r="C884" i="3"/>
  <c r="F887" i="4" l="1"/>
  <c r="H887" i="4"/>
  <c r="G887" i="4"/>
  <c r="C888" i="4"/>
  <c r="E887" i="4"/>
  <c r="A887" i="4" s="1"/>
  <c r="F884" i="3"/>
  <c r="H884" i="3"/>
  <c r="G884" i="3"/>
  <c r="E884" i="3"/>
  <c r="A884" i="3" s="1"/>
  <c r="C885" i="3"/>
  <c r="G888" i="4" l="1"/>
  <c r="H888" i="4"/>
  <c r="F888" i="4"/>
  <c r="C889" i="4"/>
  <c r="E888" i="4"/>
  <c r="A888" i="4" s="1"/>
  <c r="F885" i="3"/>
  <c r="H885" i="3"/>
  <c r="G885" i="3"/>
  <c r="C886" i="3"/>
  <c r="E885" i="3"/>
  <c r="A885" i="3" s="1"/>
  <c r="H889" i="4" l="1"/>
  <c r="G889" i="4"/>
  <c r="F889" i="4"/>
  <c r="C890" i="4"/>
  <c r="E889" i="4"/>
  <c r="A889" i="4" s="1"/>
  <c r="F886" i="3"/>
  <c r="G886" i="3"/>
  <c r="H886" i="3"/>
  <c r="E886" i="3"/>
  <c r="A886" i="3" s="1"/>
  <c r="C887" i="3"/>
  <c r="F890" i="4" l="1"/>
  <c r="H890" i="4"/>
  <c r="G890" i="4"/>
  <c r="E890" i="4"/>
  <c r="A890" i="4" s="1"/>
  <c r="C891" i="4"/>
  <c r="F887" i="3"/>
  <c r="G887" i="3"/>
  <c r="H887" i="3"/>
  <c r="E887" i="3"/>
  <c r="A887" i="3" s="1"/>
  <c r="C888" i="3"/>
  <c r="F891" i="4" l="1"/>
  <c r="G891" i="4"/>
  <c r="H891" i="4"/>
  <c r="C892" i="4"/>
  <c r="E891" i="4"/>
  <c r="A891" i="4" s="1"/>
  <c r="H888" i="3"/>
  <c r="G888" i="3"/>
  <c r="F888" i="3"/>
  <c r="E888" i="3"/>
  <c r="A888" i="3" s="1"/>
  <c r="C889" i="3"/>
  <c r="G892" i="4" l="1"/>
  <c r="F892" i="4"/>
  <c r="H892" i="4"/>
  <c r="E892" i="4"/>
  <c r="A892" i="4" s="1"/>
  <c r="C893" i="4"/>
  <c r="F889" i="3"/>
  <c r="H889" i="3"/>
  <c r="G889" i="3"/>
  <c r="C890" i="3"/>
  <c r="E889" i="3"/>
  <c r="A889" i="3" s="1"/>
  <c r="H893" i="4" l="1"/>
  <c r="F893" i="4"/>
  <c r="G893" i="4"/>
  <c r="C894" i="4"/>
  <c r="E893" i="4"/>
  <c r="A893" i="4" s="1"/>
  <c r="G890" i="3"/>
  <c r="F890" i="3"/>
  <c r="H890" i="3"/>
  <c r="E890" i="3"/>
  <c r="A890" i="3" s="1"/>
  <c r="C891" i="3"/>
  <c r="H894" i="4" l="1"/>
  <c r="G894" i="4"/>
  <c r="F894" i="4"/>
  <c r="E894" i="4"/>
  <c r="A894" i="4" s="1"/>
  <c r="C895" i="4"/>
  <c r="F891" i="3"/>
  <c r="H891" i="3"/>
  <c r="G891" i="3"/>
  <c r="E891" i="3"/>
  <c r="A891" i="3" s="1"/>
  <c r="C892" i="3"/>
  <c r="F895" i="4" l="1"/>
  <c r="H895" i="4"/>
  <c r="G895" i="4"/>
  <c r="C896" i="4"/>
  <c r="E895" i="4"/>
  <c r="A895" i="4" s="1"/>
  <c r="F892" i="3"/>
  <c r="G892" i="3"/>
  <c r="H892" i="3"/>
  <c r="E892" i="3"/>
  <c r="A892" i="3" s="1"/>
  <c r="C893" i="3"/>
  <c r="G896" i="4" l="1"/>
  <c r="H896" i="4"/>
  <c r="F896" i="4"/>
  <c r="E896" i="4"/>
  <c r="A896" i="4" s="1"/>
  <c r="C897" i="4"/>
  <c r="F893" i="3"/>
  <c r="H893" i="3"/>
  <c r="G893" i="3"/>
  <c r="C894" i="3"/>
  <c r="E893" i="3"/>
  <c r="A893" i="3" s="1"/>
  <c r="H897" i="4" l="1"/>
  <c r="F897" i="4"/>
  <c r="G897" i="4"/>
  <c r="C898" i="4"/>
  <c r="E897" i="4"/>
  <c r="A897" i="4" s="1"/>
  <c r="H894" i="3"/>
  <c r="F894" i="3"/>
  <c r="G894" i="3"/>
  <c r="E894" i="3"/>
  <c r="A894" i="3" s="1"/>
  <c r="C895" i="3"/>
  <c r="G898" i="4" l="1"/>
  <c r="F898" i="4"/>
  <c r="H898" i="4"/>
  <c r="E898" i="4"/>
  <c r="A898" i="4" s="1"/>
  <c r="C899" i="4"/>
  <c r="H895" i="3"/>
  <c r="G895" i="3"/>
  <c r="F895" i="3"/>
  <c r="E895" i="3"/>
  <c r="A895" i="3" s="1"/>
  <c r="C896" i="3"/>
  <c r="F899" i="4" l="1"/>
  <c r="G899" i="4"/>
  <c r="H899" i="4"/>
  <c r="C900" i="4"/>
  <c r="E899" i="4"/>
  <c r="A899" i="4" s="1"/>
  <c r="F896" i="3"/>
  <c r="H896" i="3"/>
  <c r="G896" i="3"/>
  <c r="E896" i="3"/>
  <c r="A896" i="3" s="1"/>
  <c r="C897" i="3"/>
  <c r="G900" i="4" l="1"/>
  <c r="F900" i="4"/>
  <c r="H900" i="4"/>
  <c r="C901" i="4"/>
  <c r="E900" i="4"/>
  <c r="A900" i="4" s="1"/>
  <c r="F897" i="3"/>
  <c r="H897" i="3"/>
  <c r="G897" i="3"/>
  <c r="C898" i="3"/>
  <c r="E897" i="3"/>
  <c r="A897" i="3" s="1"/>
  <c r="H901" i="4" l="1"/>
  <c r="G901" i="4"/>
  <c r="F901" i="4"/>
  <c r="C902" i="4"/>
  <c r="E901" i="4"/>
  <c r="A901" i="4" s="1"/>
  <c r="F898" i="3"/>
  <c r="H898" i="3"/>
  <c r="G898" i="3"/>
  <c r="E898" i="3"/>
  <c r="A898" i="3" s="1"/>
  <c r="C899" i="3"/>
  <c r="F902" i="4" l="1"/>
  <c r="H902" i="4"/>
  <c r="G902" i="4"/>
  <c r="E902" i="4"/>
  <c r="A902" i="4" s="1"/>
  <c r="C903" i="4"/>
  <c r="H899" i="3"/>
  <c r="F899" i="3"/>
  <c r="G899" i="3"/>
  <c r="E899" i="3"/>
  <c r="A899" i="3" s="1"/>
  <c r="C900" i="3"/>
  <c r="F903" i="4" l="1"/>
  <c r="H903" i="4"/>
  <c r="G903" i="4"/>
  <c r="C904" i="4"/>
  <c r="E903" i="4"/>
  <c r="A903" i="4" s="1"/>
  <c r="F900" i="3"/>
  <c r="H900" i="3"/>
  <c r="G900" i="3"/>
  <c r="E900" i="3"/>
  <c r="A900" i="3" s="1"/>
  <c r="C901" i="3"/>
  <c r="G904" i="4" l="1"/>
  <c r="F904" i="4"/>
  <c r="H904" i="4"/>
  <c r="C905" i="4"/>
  <c r="E904" i="4"/>
  <c r="A904" i="4" s="1"/>
  <c r="F901" i="3"/>
  <c r="H901" i="3"/>
  <c r="G901" i="3"/>
  <c r="C902" i="3"/>
  <c r="E901" i="3"/>
  <c r="A901" i="3" s="1"/>
  <c r="H905" i="4" l="1"/>
  <c r="G905" i="4"/>
  <c r="F905" i="4"/>
  <c r="C906" i="4"/>
  <c r="E905" i="4"/>
  <c r="A905" i="4" s="1"/>
  <c r="F902" i="3"/>
  <c r="G902" i="3"/>
  <c r="H902" i="3"/>
  <c r="E902" i="3"/>
  <c r="A902" i="3" s="1"/>
  <c r="C903" i="3"/>
  <c r="G906" i="4" l="1"/>
  <c r="H906" i="4"/>
  <c r="F906" i="4"/>
  <c r="E906" i="4"/>
  <c r="A906" i="4" s="1"/>
  <c r="C907" i="4"/>
  <c r="F903" i="3"/>
  <c r="G903" i="3"/>
  <c r="H903" i="3"/>
  <c r="E903" i="3"/>
  <c r="A903" i="3" s="1"/>
  <c r="C904" i="3"/>
  <c r="F907" i="4" l="1"/>
  <c r="G907" i="4"/>
  <c r="H907" i="4"/>
  <c r="C908" i="4"/>
  <c r="E907" i="4"/>
  <c r="A907" i="4" s="1"/>
  <c r="F904" i="3"/>
  <c r="H904" i="3"/>
  <c r="G904" i="3"/>
  <c r="E904" i="3"/>
  <c r="A904" i="3" s="1"/>
  <c r="C905" i="3"/>
  <c r="G908" i="4" l="1"/>
  <c r="H908" i="4"/>
  <c r="F908" i="4"/>
  <c r="C909" i="4"/>
  <c r="E908" i="4"/>
  <c r="A908" i="4" s="1"/>
  <c r="G905" i="3"/>
  <c r="H905" i="3"/>
  <c r="F905" i="3"/>
  <c r="C906" i="3"/>
  <c r="E905" i="3"/>
  <c r="A905" i="3" s="1"/>
  <c r="H909" i="4" l="1"/>
  <c r="F909" i="4"/>
  <c r="G909" i="4"/>
  <c r="C910" i="4"/>
  <c r="E909" i="4"/>
  <c r="A909" i="4" s="1"/>
  <c r="F906" i="3"/>
  <c r="H906" i="3"/>
  <c r="G906" i="3"/>
  <c r="E906" i="3"/>
  <c r="A906" i="3" s="1"/>
  <c r="C907" i="3"/>
  <c r="H910" i="4" l="1"/>
  <c r="F910" i="4"/>
  <c r="G910" i="4"/>
  <c r="E910" i="4"/>
  <c r="A910" i="4" s="1"/>
  <c r="C911" i="4"/>
  <c r="F907" i="3"/>
  <c r="H907" i="3"/>
  <c r="G907" i="3"/>
  <c r="E907" i="3"/>
  <c r="A907" i="3" s="1"/>
  <c r="C908" i="3"/>
  <c r="F911" i="4" l="1"/>
  <c r="G911" i="4"/>
  <c r="H911" i="4"/>
  <c r="C912" i="4"/>
  <c r="E911" i="4"/>
  <c r="A911" i="4" s="1"/>
  <c r="F908" i="3"/>
  <c r="H908" i="3"/>
  <c r="G908" i="3"/>
  <c r="E908" i="3"/>
  <c r="A908" i="3" s="1"/>
  <c r="C909" i="3"/>
  <c r="G912" i="4" l="1"/>
  <c r="H912" i="4"/>
  <c r="F912" i="4"/>
  <c r="C913" i="4"/>
  <c r="E912" i="4"/>
  <c r="A912" i="4" s="1"/>
  <c r="F909" i="3"/>
  <c r="H909" i="3"/>
  <c r="G909" i="3"/>
  <c r="C910" i="3"/>
  <c r="E909" i="3"/>
  <c r="A909" i="3" s="1"/>
  <c r="H913" i="4" l="1"/>
  <c r="G913" i="4"/>
  <c r="F913" i="4"/>
  <c r="C914" i="4"/>
  <c r="E913" i="4"/>
  <c r="A913" i="4" s="1"/>
  <c r="F910" i="3"/>
  <c r="H910" i="3"/>
  <c r="G910" i="3"/>
  <c r="E910" i="3"/>
  <c r="A910" i="3" s="1"/>
  <c r="C911" i="3"/>
  <c r="G914" i="4" l="1"/>
  <c r="H914" i="4"/>
  <c r="F914" i="4"/>
  <c r="E914" i="4"/>
  <c r="A914" i="4" s="1"/>
  <c r="C915" i="4"/>
  <c r="F911" i="3"/>
  <c r="H911" i="3"/>
  <c r="G911" i="3"/>
  <c r="E911" i="3"/>
  <c r="A911" i="3" s="1"/>
  <c r="C912" i="3"/>
  <c r="F915" i="4" l="1"/>
  <c r="H915" i="4"/>
  <c r="G915" i="4"/>
  <c r="C916" i="4"/>
  <c r="E915" i="4"/>
  <c r="A915" i="4" s="1"/>
  <c r="G912" i="3"/>
  <c r="F912" i="3"/>
  <c r="H912" i="3"/>
  <c r="E912" i="3"/>
  <c r="A912" i="3" s="1"/>
  <c r="C913" i="3"/>
  <c r="G916" i="4" l="1"/>
  <c r="F916" i="4"/>
  <c r="H916" i="4"/>
  <c r="C917" i="4"/>
  <c r="E916" i="4"/>
  <c r="A916" i="4" s="1"/>
  <c r="F913" i="3"/>
  <c r="H913" i="3"/>
  <c r="G913" i="3"/>
  <c r="C914" i="3"/>
  <c r="E913" i="3"/>
  <c r="A913" i="3" s="1"/>
  <c r="H917" i="4" l="1"/>
  <c r="F917" i="4"/>
  <c r="G917" i="4"/>
  <c r="C918" i="4"/>
  <c r="E917" i="4"/>
  <c r="A917" i="4" s="1"/>
  <c r="F914" i="3"/>
  <c r="H914" i="3"/>
  <c r="G914" i="3"/>
  <c r="E914" i="3"/>
  <c r="A914" i="3" s="1"/>
  <c r="C915" i="3"/>
  <c r="F918" i="4" l="1"/>
  <c r="G918" i="4"/>
  <c r="H918" i="4"/>
  <c r="E918" i="4"/>
  <c r="A918" i="4" s="1"/>
  <c r="C919" i="4"/>
  <c r="F915" i="3"/>
  <c r="G915" i="3"/>
  <c r="H915" i="3"/>
  <c r="E915" i="3"/>
  <c r="A915" i="3" s="1"/>
  <c r="C916" i="3"/>
  <c r="F919" i="4" l="1"/>
  <c r="H919" i="4"/>
  <c r="G919" i="4"/>
  <c r="C920" i="4"/>
  <c r="E919" i="4"/>
  <c r="A919" i="4" s="1"/>
  <c r="F916" i="3"/>
  <c r="H916" i="3"/>
  <c r="G916" i="3"/>
  <c r="E916" i="3"/>
  <c r="A916" i="3" s="1"/>
  <c r="C917" i="3"/>
  <c r="G920" i="4" l="1"/>
  <c r="H920" i="4"/>
  <c r="F920" i="4"/>
  <c r="C921" i="4"/>
  <c r="E920" i="4"/>
  <c r="A920" i="4" s="1"/>
  <c r="H917" i="3"/>
  <c r="G917" i="3"/>
  <c r="F917" i="3"/>
  <c r="C918" i="3"/>
  <c r="E917" i="3"/>
  <c r="A917" i="3" s="1"/>
  <c r="H921" i="4" l="1"/>
  <c r="G921" i="4"/>
  <c r="F921" i="4"/>
  <c r="C922" i="4"/>
  <c r="E921" i="4"/>
  <c r="A921" i="4" s="1"/>
  <c r="F918" i="3"/>
  <c r="H918" i="3"/>
  <c r="G918" i="3"/>
  <c r="E918" i="3"/>
  <c r="A918" i="3" s="1"/>
  <c r="C919" i="3"/>
  <c r="H922" i="4" l="1"/>
  <c r="F922" i="4"/>
  <c r="G922" i="4"/>
  <c r="E922" i="4"/>
  <c r="A922" i="4" s="1"/>
  <c r="C923" i="4"/>
  <c r="F919" i="3"/>
  <c r="G919" i="3"/>
  <c r="H919" i="3"/>
  <c r="E919" i="3"/>
  <c r="A919" i="3" s="1"/>
  <c r="C920" i="3"/>
  <c r="F923" i="4" l="1"/>
  <c r="G923" i="4"/>
  <c r="H923" i="4"/>
  <c r="C924" i="4"/>
  <c r="E923" i="4"/>
  <c r="A923" i="4" s="1"/>
  <c r="F920" i="3"/>
  <c r="H920" i="3"/>
  <c r="G920" i="3"/>
  <c r="E920" i="3"/>
  <c r="A920" i="3" s="1"/>
  <c r="C921" i="3"/>
  <c r="G924" i="4" l="1"/>
  <c r="F924" i="4"/>
  <c r="H924" i="4"/>
  <c r="C925" i="4"/>
  <c r="E924" i="4"/>
  <c r="A924" i="4" s="1"/>
  <c r="F921" i="3"/>
  <c r="G921" i="3"/>
  <c r="H921" i="3"/>
  <c r="C922" i="3"/>
  <c r="E921" i="3"/>
  <c r="A921" i="3" s="1"/>
  <c r="H925" i="4" l="1"/>
  <c r="F925" i="4"/>
  <c r="G925" i="4"/>
  <c r="C926" i="4"/>
  <c r="E925" i="4"/>
  <c r="A925" i="4" s="1"/>
  <c r="H922" i="3"/>
  <c r="G922" i="3"/>
  <c r="F922" i="3"/>
  <c r="E922" i="3"/>
  <c r="A922" i="3" s="1"/>
  <c r="C923" i="3"/>
  <c r="H926" i="4" l="1"/>
  <c r="G926" i="4"/>
  <c r="F926" i="4"/>
  <c r="E926" i="4"/>
  <c r="A926" i="4" s="1"/>
  <c r="C927" i="4"/>
  <c r="F923" i="3"/>
  <c r="H923" i="3"/>
  <c r="G923" i="3"/>
  <c r="E923" i="3"/>
  <c r="A923" i="3" s="1"/>
  <c r="C924" i="3"/>
  <c r="F927" i="4" l="1"/>
  <c r="H927" i="4"/>
  <c r="G927" i="4"/>
  <c r="C928" i="4"/>
  <c r="E927" i="4"/>
  <c r="A927" i="4" s="1"/>
  <c r="G924" i="3"/>
  <c r="H924" i="3"/>
  <c r="F924" i="3"/>
  <c r="E924" i="3"/>
  <c r="A924" i="3" s="1"/>
  <c r="C925" i="3"/>
  <c r="G928" i="4" l="1"/>
  <c r="H928" i="4"/>
  <c r="F928" i="4"/>
  <c r="C929" i="4"/>
  <c r="E928" i="4"/>
  <c r="A928" i="4" s="1"/>
  <c r="G925" i="3"/>
  <c r="H925" i="3"/>
  <c r="F925" i="3"/>
  <c r="C926" i="3"/>
  <c r="E925" i="3"/>
  <c r="A925" i="3" s="1"/>
  <c r="H929" i="4" l="1"/>
  <c r="F929" i="4"/>
  <c r="G929" i="4"/>
  <c r="C930" i="4"/>
  <c r="E929" i="4"/>
  <c r="A929" i="4" s="1"/>
  <c r="G926" i="3"/>
  <c r="F926" i="3"/>
  <c r="H926" i="3"/>
  <c r="E926" i="3"/>
  <c r="A926" i="3" s="1"/>
  <c r="C927" i="3"/>
  <c r="G930" i="4" l="1"/>
  <c r="F930" i="4"/>
  <c r="H930" i="4"/>
  <c r="E930" i="4"/>
  <c r="A930" i="4" s="1"/>
  <c r="C931" i="4"/>
  <c r="F927" i="3"/>
  <c r="G927" i="3"/>
  <c r="H927" i="3"/>
  <c r="E927" i="3"/>
  <c r="A927" i="3" s="1"/>
  <c r="C928" i="3"/>
  <c r="F931" i="4" l="1"/>
  <c r="G931" i="4"/>
  <c r="H931" i="4"/>
  <c r="C932" i="4"/>
  <c r="E931" i="4"/>
  <c r="A931" i="4" s="1"/>
  <c r="F928" i="3"/>
  <c r="H928" i="3"/>
  <c r="G928" i="3"/>
  <c r="E928" i="3"/>
  <c r="A928" i="3" s="1"/>
  <c r="C929" i="3"/>
  <c r="G932" i="4" l="1"/>
  <c r="F932" i="4"/>
  <c r="H932" i="4"/>
  <c r="C933" i="4"/>
  <c r="E932" i="4"/>
  <c r="A932" i="4" s="1"/>
  <c r="F929" i="3"/>
  <c r="H929" i="3"/>
  <c r="G929" i="3"/>
  <c r="C930" i="3"/>
  <c r="E929" i="3"/>
  <c r="A929" i="3" s="1"/>
  <c r="H933" i="4" l="1"/>
  <c r="G933" i="4"/>
  <c r="F933" i="4"/>
  <c r="C934" i="4"/>
  <c r="E933" i="4"/>
  <c r="A933" i="4" s="1"/>
  <c r="F930" i="3"/>
  <c r="H930" i="3"/>
  <c r="G930" i="3"/>
  <c r="E930" i="3"/>
  <c r="A930" i="3" s="1"/>
  <c r="C931" i="3"/>
  <c r="F934" i="4" l="1"/>
  <c r="G934" i="4"/>
  <c r="H934" i="4"/>
  <c r="E934" i="4"/>
  <c r="A934" i="4" s="1"/>
  <c r="C935" i="4"/>
  <c r="H931" i="3"/>
  <c r="F931" i="3"/>
  <c r="G931" i="3"/>
  <c r="E931" i="3"/>
  <c r="A931" i="3" s="1"/>
  <c r="C932" i="3"/>
  <c r="F935" i="4" l="1"/>
  <c r="H935" i="4"/>
  <c r="G935" i="4"/>
  <c r="C936" i="4"/>
  <c r="E935" i="4"/>
  <c r="A935" i="4" s="1"/>
  <c r="F932" i="3"/>
  <c r="H932" i="3"/>
  <c r="G932" i="3"/>
  <c r="E932" i="3"/>
  <c r="A932" i="3" s="1"/>
  <c r="C933" i="3"/>
  <c r="G936" i="4" l="1"/>
  <c r="F936" i="4"/>
  <c r="H936" i="4"/>
  <c r="E936" i="4"/>
  <c r="A936" i="4" s="1"/>
  <c r="C937" i="4"/>
  <c r="H933" i="3"/>
  <c r="G933" i="3"/>
  <c r="F933" i="3"/>
  <c r="C934" i="3"/>
  <c r="E933" i="3"/>
  <c r="A933" i="3" s="1"/>
  <c r="H937" i="4" l="1"/>
  <c r="G937" i="4"/>
  <c r="F937" i="4"/>
  <c r="C938" i="4"/>
  <c r="E937" i="4"/>
  <c r="A937" i="4" s="1"/>
  <c r="F934" i="3"/>
  <c r="H934" i="3"/>
  <c r="G934" i="3"/>
  <c r="E934" i="3"/>
  <c r="A934" i="3" s="1"/>
  <c r="C935" i="3"/>
  <c r="H938" i="4" l="1"/>
  <c r="F938" i="4"/>
  <c r="G938" i="4"/>
  <c r="E938" i="4"/>
  <c r="A938" i="4" s="1"/>
  <c r="C939" i="4"/>
  <c r="F935" i="3"/>
  <c r="H935" i="3"/>
  <c r="G935" i="3"/>
  <c r="E935" i="3"/>
  <c r="A935" i="3" s="1"/>
  <c r="C936" i="3"/>
  <c r="F939" i="4" l="1"/>
  <c r="G939" i="4"/>
  <c r="H939" i="4"/>
  <c r="C940" i="4"/>
  <c r="E939" i="4"/>
  <c r="A939" i="4" s="1"/>
  <c r="G936" i="3"/>
  <c r="F936" i="3"/>
  <c r="H936" i="3"/>
  <c r="E936" i="3"/>
  <c r="A936" i="3" s="1"/>
  <c r="C937" i="3"/>
  <c r="G940" i="4" l="1"/>
  <c r="H940" i="4"/>
  <c r="F940" i="4"/>
  <c r="C941" i="4"/>
  <c r="E940" i="4"/>
  <c r="A940" i="4" s="1"/>
  <c r="G937" i="3"/>
  <c r="H937" i="3"/>
  <c r="F937" i="3"/>
  <c r="C938" i="3"/>
  <c r="E937" i="3"/>
  <c r="A937" i="3" s="1"/>
  <c r="H941" i="4" l="1"/>
  <c r="F941" i="4"/>
  <c r="G941" i="4"/>
  <c r="C942" i="4"/>
  <c r="E941" i="4"/>
  <c r="A941" i="4" s="1"/>
  <c r="G938" i="3"/>
  <c r="H938" i="3"/>
  <c r="F938" i="3"/>
  <c r="E938" i="3"/>
  <c r="A938" i="3" s="1"/>
  <c r="C939" i="3"/>
  <c r="H942" i="4" l="1"/>
  <c r="G942" i="4"/>
  <c r="F942" i="4"/>
  <c r="E942" i="4"/>
  <c r="A942" i="4" s="1"/>
  <c r="C943" i="4"/>
  <c r="G939" i="3"/>
  <c r="H939" i="3"/>
  <c r="F939" i="3"/>
  <c r="E939" i="3"/>
  <c r="A939" i="3" s="1"/>
  <c r="C940" i="3"/>
  <c r="F943" i="4" l="1"/>
  <c r="G943" i="4"/>
  <c r="H943" i="4"/>
  <c r="C944" i="4"/>
  <c r="E943" i="4"/>
  <c r="A943" i="4" s="1"/>
  <c r="G940" i="3"/>
  <c r="F940" i="3"/>
  <c r="H940" i="3"/>
  <c r="E940" i="3"/>
  <c r="A940" i="3" s="1"/>
  <c r="C941" i="3"/>
  <c r="G944" i="4" l="1"/>
  <c r="H944" i="4"/>
  <c r="F944" i="4"/>
  <c r="C945" i="4"/>
  <c r="E944" i="4"/>
  <c r="A944" i="4" s="1"/>
  <c r="G941" i="3"/>
  <c r="F941" i="3"/>
  <c r="H941" i="3"/>
  <c r="C942" i="3"/>
  <c r="E941" i="3"/>
  <c r="A941" i="3" s="1"/>
  <c r="H945" i="4" l="1"/>
  <c r="F945" i="4"/>
  <c r="G945" i="4"/>
  <c r="C946" i="4"/>
  <c r="E945" i="4"/>
  <c r="A945" i="4" s="1"/>
  <c r="G942" i="3"/>
  <c r="F942" i="3"/>
  <c r="H942" i="3"/>
  <c r="E942" i="3"/>
  <c r="A942" i="3" s="1"/>
  <c r="C943" i="3"/>
  <c r="G946" i="4" l="1"/>
  <c r="F946" i="4"/>
  <c r="H946" i="4"/>
  <c r="E946" i="4"/>
  <c r="A946" i="4" s="1"/>
  <c r="C947" i="4"/>
  <c r="H943" i="3"/>
  <c r="G943" i="3"/>
  <c r="F943" i="3"/>
  <c r="E943" i="3"/>
  <c r="A943" i="3" s="1"/>
  <c r="C944" i="3"/>
  <c r="F947" i="4" l="1"/>
  <c r="H947" i="4"/>
  <c r="G947" i="4"/>
  <c r="C948" i="4"/>
  <c r="E947" i="4"/>
  <c r="A947" i="4" s="1"/>
  <c r="H944" i="3"/>
  <c r="G944" i="3"/>
  <c r="F944" i="3"/>
  <c r="E944" i="3"/>
  <c r="A944" i="3" s="1"/>
  <c r="C945" i="3"/>
  <c r="G948" i="4" l="1"/>
  <c r="F948" i="4"/>
  <c r="H948" i="4"/>
  <c r="E948" i="4"/>
  <c r="A948" i="4" s="1"/>
  <c r="C949" i="4"/>
  <c r="H945" i="3"/>
  <c r="G945" i="3"/>
  <c r="F945" i="3"/>
  <c r="C946" i="3"/>
  <c r="E945" i="3"/>
  <c r="A945" i="3" s="1"/>
  <c r="H949" i="4" l="1"/>
  <c r="G949" i="4"/>
  <c r="F949" i="4"/>
  <c r="C950" i="4"/>
  <c r="E949" i="4"/>
  <c r="A949" i="4" s="1"/>
  <c r="G946" i="3"/>
  <c r="H946" i="3"/>
  <c r="F946" i="3"/>
  <c r="E946" i="3"/>
  <c r="A946" i="3" s="1"/>
  <c r="C947" i="3"/>
  <c r="F950" i="4" l="1"/>
  <c r="G950" i="4"/>
  <c r="H950" i="4"/>
  <c r="E950" i="4"/>
  <c r="A950" i="4" s="1"/>
  <c r="C951" i="4"/>
  <c r="H947" i="3"/>
  <c r="G947" i="3"/>
  <c r="F947" i="3"/>
  <c r="E947" i="3"/>
  <c r="A947" i="3" s="1"/>
  <c r="C948" i="3"/>
  <c r="F951" i="4" l="1"/>
  <c r="H951" i="4"/>
  <c r="G951" i="4"/>
  <c r="C952" i="4"/>
  <c r="E951" i="4"/>
  <c r="A951" i="4" s="1"/>
  <c r="H948" i="3"/>
  <c r="G948" i="3"/>
  <c r="F948" i="3"/>
  <c r="E948" i="3"/>
  <c r="A948" i="3" s="1"/>
  <c r="C949" i="3"/>
  <c r="G952" i="4" l="1"/>
  <c r="F952" i="4"/>
  <c r="H952" i="4"/>
  <c r="E952" i="4"/>
  <c r="A952" i="4" s="1"/>
  <c r="C953" i="4"/>
  <c r="H949" i="3"/>
  <c r="G949" i="3"/>
  <c r="F949" i="3"/>
  <c r="C950" i="3"/>
  <c r="E949" i="3"/>
  <c r="A949" i="3" s="1"/>
  <c r="H953" i="4" l="1"/>
  <c r="G953" i="4"/>
  <c r="F953" i="4"/>
  <c r="C954" i="4"/>
  <c r="E953" i="4"/>
  <c r="A953" i="4" s="1"/>
  <c r="H950" i="3"/>
  <c r="F950" i="3"/>
  <c r="G950" i="3"/>
  <c r="E950" i="3"/>
  <c r="A950" i="3" s="1"/>
  <c r="C951" i="3"/>
  <c r="H954" i="4" l="1"/>
  <c r="F954" i="4"/>
  <c r="G954" i="4"/>
  <c r="E954" i="4"/>
  <c r="A954" i="4" s="1"/>
  <c r="C955" i="4"/>
  <c r="F951" i="3"/>
  <c r="H951" i="3"/>
  <c r="G951" i="3"/>
  <c r="E951" i="3"/>
  <c r="A951" i="3" s="1"/>
  <c r="C952" i="3"/>
  <c r="F955" i="4" l="1"/>
  <c r="G955" i="4"/>
  <c r="H955" i="4"/>
  <c r="C956" i="4"/>
  <c r="E955" i="4"/>
  <c r="A955" i="4" s="1"/>
  <c r="G952" i="3"/>
  <c r="F952" i="3"/>
  <c r="H952" i="3"/>
  <c r="E952" i="3"/>
  <c r="A952" i="3" s="1"/>
  <c r="C953" i="3"/>
  <c r="G956" i="4" l="1"/>
  <c r="H956" i="4"/>
  <c r="F956" i="4"/>
  <c r="E956" i="4"/>
  <c r="A956" i="4" s="1"/>
  <c r="C957" i="4"/>
  <c r="H953" i="3"/>
  <c r="G953" i="3"/>
  <c r="F953" i="3"/>
  <c r="C954" i="3"/>
  <c r="E953" i="3"/>
  <c r="A953" i="3" s="1"/>
  <c r="H957" i="4" l="1"/>
  <c r="F957" i="4"/>
  <c r="G957" i="4"/>
  <c r="C958" i="4"/>
  <c r="E957" i="4"/>
  <c r="A957" i="4" s="1"/>
  <c r="H954" i="3"/>
  <c r="G954" i="3"/>
  <c r="F954" i="3"/>
  <c r="E954" i="3"/>
  <c r="A954" i="3" s="1"/>
  <c r="C955" i="3"/>
  <c r="F958" i="4" l="1"/>
  <c r="H958" i="4"/>
  <c r="G958" i="4"/>
  <c r="E958" i="4"/>
  <c r="A958" i="4" s="1"/>
  <c r="C959" i="4"/>
  <c r="F955" i="3"/>
  <c r="G955" i="3"/>
  <c r="H955" i="3"/>
  <c r="E955" i="3"/>
  <c r="A955" i="3" s="1"/>
  <c r="C956" i="3"/>
  <c r="F959" i="4" l="1"/>
  <c r="H959" i="4"/>
  <c r="G959" i="4"/>
  <c r="C960" i="4"/>
  <c r="E959" i="4"/>
  <c r="A959" i="4" s="1"/>
  <c r="G956" i="3"/>
  <c r="F956" i="3"/>
  <c r="H956" i="3"/>
  <c r="E956" i="3"/>
  <c r="A956" i="3" s="1"/>
  <c r="C957" i="3"/>
  <c r="G960" i="4" l="1"/>
  <c r="H960" i="4"/>
  <c r="F960" i="4"/>
  <c r="E960" i="4"/>
  <c r="A960" i="4" s="1"/>
  <c r="C961" i="4"/>
  <c r="H957" i="3"/>
  <c r="G957" i="3"/>
  <c r="F957" i="3"/>
  <c r="C958" i="3"/>
  <c r="E957" i="3"/>
  <c r="A957" i="3" s="1"/>
  <c r="H961" i="4" l="1"/>
  <c r="G961" i="4"/>
  <c r="F961" i="4"/>
  <c r="C962" i="4"/>
  <c r="E961" i="4"/>
  <c r="A961" i="4" s="1"/>
  <c r="H958" i="3"/>
  <c r="F958" i="3"/>
  <c r="G958" i="3"/>
  <c r="E958" i="3"/>
  <c r="A958" i="3" s="1"/>
  <c r="C959" i="3"/>
  <c r="H962" i="4" l="1"/>
  <c r="F962" i="4"/>
  <c r="G962" i="4"/>
  <c r="E962" i="4"/>
  <c r="A962" i="4" s="1"/>
  <c r="C963" i="4"/>
  <c r="F959" i="3"/>
  <c r="H959" i="3"/>
  <c r="G959" i="3"/>
  <c r="E959" i="3"/>
  <c r="A959" i="3" s="1"/>
  <c r="C960" i="3"/>
  <c r="F963" i="4" l="1"/>
  <c r="G963" i="4"/>
  <c r="H963" i="4"/>
  <c r="C964" i="4"/>
  <c r="E963" i="4"/>
  <c r="A963" i="4" s="1"/>
  <c r="G960" i="3"/>
  <c r="F960" i="3"/>
  <c r="H960" i="3"/>
  <c r="E960" i="3"/>
  <c r="A960" i="3" s="1"/>
  <c r="C961" i="3"/>
  <c r="G964" i="4" l="1"/>
  <c r="F964" i="4"/>
  <c r="H964" i="4"/>
  <c r="E964" i="4"/>
  <c r="A964" i="4" s="1"/>
  <c r="C965" i="4"/>
  <c r="H961" i="3"/>
  <c r="G961" i="3"/>
  <c r="F961" i="3"/>
  <c r="C962" i="3"/>
  <c r="E961" i="3"/>
  <c r="A961" i="3" s="1"/>
  <c r="H965" i="4" l="1"/>
  <c r="G965" i="4"/>
  <c r="F965" i="4"/>
  <c r="C966" i="4"/>
  <c r="E965" i="4"/>
  <c r="A965" i="4" s="1"/>
  <c r="H962" i="3"/>
  <c r="G962" i="3"/>
  <c r="F962" i="3"/>
  <c r="E962" i="3"/>
  <c r="A962" i="3" s="1"/>
  <c r="C963" i="3"/>
  <c r="H966" i="4" l="1"/>
  <c r="F966" i="4"/>
  <c r="G966" i="4"/>
  <c r="E966" i="4"/>
  <c r="A966" i="4" s="1"/>
  <c r="C967" i="4"/>
  <c r="F963" i="3"/>
  <c r="G963" i="3"/>
  <c r="H963" i="3"/>
  <c r="E963" i="3"/>
  <c r="A963" i="3" s="1"/>
  <c r="C964" i="3"/>
  <c r="F967" i="4" l="1"/>
  <c r="G967" i="4"/>
  <c r="H967" i="4"/>
  <c r="C968" i="4"/>
  <c r="E967" i="4"/>
  <c r="A967" i="4" s="1"/>
  <c r="G964" i="3"/>
  <c r="F964" i="3"/>
  <c r="H964" i="3"/>
  <c r="E964" i="3"/>
  <c r="A964" i="3" s="1"/>
  <c r="C965" i="3"/>
  <c r="G968" i="4" l="1"/>
  <c r="F968" i="4"/>
  <c r="H968" i="4"/>
  <c r="C969" i="4"/>
  <c r="E968" i="4"/>
  <c r="A968" i="4" s="1"/>
  <c r="H965" i="3"/>
  <c r="G965" i="3"/>
  <c r="F965" i="3"/>
  <c r="C966" i="3"/>
  <c r="E965" i="3"/>
  <c r="A965" i="3" s="1"/>
  <c r="H969" i="4" l="1"/>
  <c r="G969" i="4"/>
  <c r="F969" i="4"/>
  <c r="C970" i="4"/>
  <c r="E969" i="4"/>
  <c r="A969" i="4" s="1"/>
  <c r="H966" i="3"/>
  <c r="F966" i="3"/>
  <c r="G966" i="3"/>
  <c r="E966" i="3"/>
  <c r="A966" i="3" s="1"/>
  <c r="C967" i="3"/>
  <c r="H970" i="4" l="1"/>
  <c r="F970" i="4"/>
  <c r="G970" i="4"/>
  <c r="E970" i="4"/>
  <c r="A970" i="4" s="1"/>
  <c r="C971" i="4"/>
  <c r="F967" i="3"/>
  <c r="H967" i="3"/>
  <c r="G967" i="3"/>
  <c r="E967" i="3"/>
  <c r="A967" i="3" s="1"/>
  <c r="C968" i="3"/>
  <c r="F971" i="4" l="1"/>
  <c r="G971" i="4"/>
  <c r="H971" i="4"/>
  <c r="C972" i="4"/>
  <c r="E971" i="4"/>
  <c r="A971" i="4" s="1"/>
  <c r="G968" i="3"/>
  <c r="F968" i="3"/>
  <c r="H968" i="3"/>
  <c r="E968" i="3"/>
  <c r="A968" i="3" s="1"/>
  <c r="C969" i="3"/>
  <c r="G972" i="4" l="1"/>
  <c r="F972" i="4"/>
  <c r="H972" i="4"/>
  <c r="E972" i="4"/>
  <c r="A972" i="4" s="1"/>
  <c r="C973" i="4"/>
  <c r="H969" i="3"/>
  <c r="G969" i="3"/>
  <c r="F969" i="3"/>
  <c r="C970" i="3"/>
  <c r="E969" i="3"/>
  <c r="A969" i="3" s="1"/>
  <c r="H973" i="4" l="1"/>
  <c r="G973" i="4"/>
  <c r="F973" i="4"/>
  <c r="C974" i="4"/>
  <c r="E973" i="4"/>
  <c r="A973" i="4" s="1"/>
  <c r="H970" i="3"/>
  <c r="G970" i="3"/>
  <c r="F970" i="3"/>
  <c r="E970" i="3"/>
  <c r="A970" i="3" s="1"/>
  <c r="C971" i="3"/>
  <c r="H974" i="4" l="1"/>
  <c r="F974" i="4"/>
  <c r="G974" i="4"/>
  <c r="E974" i="4"/>
  <c r="A974" i="4" s="1"/>
  <c r="C975" i="4"/>
  <c r="F971" i="3"/>
  <c r="H971" i="3"/>
  <c r="G971" i="3"/>
  <c r="E971" i="3"/>
  <c r="A971" i="3" s="1"/>
  <c r="C972" i="3"/>
  <c r="F975" i="4" l="1"/>
  <c r="G975" i="4"/>
  <c r="H975" i="4"/>
  <c r="C976" i="4"/>
  <c r="E975" i="4"/>
  <c r="A975" i="4" s="1"/>
  <c r="G972" i="3"/>
  <c r="F972" i="3"/>
  <c r="H972" i="3"/>
  <c r="E972" i="3"/>
  <c r="A972" i="3" s="1"/>
  <c r="C973" i="3"/>
  <c r="G976" i="4" l="1"/>
  <c r="F976" i="4"/>
  <c r="H976" i="4"/>
  <c r="E976" i="4"/>
  <c r="A976" i="4" s="1"/>
  <c r="C977" i="4"/>
  <c r="H973" i="3"/>
  <c r="G973" i="3"/>
  <c r="F973" i="3"/>
  <c r="C974" i="3"/>
  <c r="E973" i="3"/>
  <c r="A973" i="3" s="1"/>
  <c r="H977" i="4" l="1"/>
  <c r="G977" i="4"/>
  <c r="F977" i="4"/>
  <c r="C978" i="4"/>
  <c r="E977" i="4"/>
  <c r="A977" i="4" s="1"/>
  <c r="H974" i="3"/>
  <c r="G974" i="3"/>
  <c r="F974" i="3"/>
  <c r="E974" i="3"/>
  <c r="A974" i="3" s="1"/>
  <c r="C975" i="3"/>
  <c r="H978" i="4" l="1"/>
  <c r="F978" i="4"/>
  <c r="G978" i="4"/>
  <c r="E978" i="4"/>
  <c r="A978" i="4" s="1"/>
  <c r="C979" i="4"/>
  <c r="F975" i="3"/>
  <c r="H975" i="3"/>
  <c r="G975" i="3"/>
  <c r="E975" i="3"/>
  <c r="A975" i="3" s="1"/>
  <c r="C976" i="3"/>
  <c r="F979" i="4" l="1"/>
  <c r="G979" i="4"/>
  <c r="H979" i="4"/>
  <c r="C980" i="4"/>
  <c r="E979" i="4"/>
  <c r="A979" i="4" s="1"/>
  <c r="G976" i="3"/>
  <c r="F976" i="3"/>
  <c r="H976" i="3"/>
  <c r="E976" i="3"/>
  <c r="A976" i="3" s="1"/>
  <c r="C977" i="3"/>
  <c r="G980" i="4" l="1"/>
  <c r="F980" i="4"/>
  <c r="H980" i="4"/>
  <c r="C981" i="4"/>
  <c r="E980" i="4"/>
  <c r="A980" i="4" s="1"/>
  <c r="H977" i="3"/>
  <c r="G977" i="3"/>
  <c r="F977" i="3"/>
  <c r="C978" i="3"/>
  <c r="E977" i="3"/>
  <c r="A977" i="3" s="1"/>
  <c r="H981" i="4" l="1"/>
  <c r="G981" i="4"/>
  <c r="F981" i="4"/>
  <c r="C982" i="4"/>
  <c r="E981" i="4"/>
  <c r="A981" i="4" s="1"/>
  <c r="H978" i="3"/>
  <c r="F978" i="3"/>
  <c r="G978" i="3"/>
  <c r="E978" i="3"/>
  <c r="A978" i="3" s="1"/>
  <c r="C979" i="3"/>
  <c r="H982" i="4" l="1"/>
  <c r="F982" i="4"/>
  <c r="G982" i="4"/>
  <c r="E982" i="4"/>
  <c r="A982" i="4" s="1"/>
  <c r="C983" i="4"/>
  <c r="H979" i="3"/>
  <c r="F979" i="3"/>
  <c r="G979" i="3"/>
  <c r="E979" i="3"/>
  <c r="A979" i="3" s="1"/>
  <c r="C980" i="3"/>
  <c r="F983" i="4" l="1"/>
  <c r="G983" i="4"/>
  <c r="H983" i="4"/>
  <c r="C984" i="4"/>
  <c r="E983" i="4"/>
  <c r="A983" i="4" s="1"/>
  <c r="H980" i="3"/>
  <c r="F980" i="3"/>
  <c r="G980" i="3"/>
  <c r="E980" i="3"/>
  <c r="A980" i="3" s="1"/>
  <c r="C981" i="3"/>
  <c r="G984" i="4" l="1"/>
  <c r="F984" i="4"/>
  <c r="H984" i="4"/>
  <c r="C985" i="4"/>
  <c r="E984" i="4"/>
  <c r="A984" i="4" s="1"/>
  <c r="H981" i="3"/>
  <c r="F981" i="3"/>
  <c r="G981" i="3"/>
  <c r="C982" i="3"/>
  <c r="E981" i="3"/>
  <c r="A981" i="3" s="1"/>
  <c r="H985" i="4" l="1"/>
  <c r="G985" i="4"/>
  <c r="F985" i="4"/>
  <c r="C986" i="4"/>
  <c r="E985" i="4"/>
  <c r="A985" i="4" s="1"/>
  <c r="H982" i="3"/>
  <c r="F982" i="3"/>
  <c r="G982" i="3"/>
  <c r="E982" i="3"/>
  <c r="A982" i="3" s="1"/>
  <c r="C983" i="3"/>
  <c r="H986" i="4" l="1"/>
  <c r="F986" i="4"/>
  <c r="G986" i="4"/>
  <c r="E986" i="4"/>
  <c r="A986" i="4" s="1"/>
  <c r="C987" i="4"/>
  <c r="H983" i="3"/>
  <c r="F983" i="3"/>
  <c r="G983" i="3"/>
  <c r="E983" i="3"/>
  <c r="A983" i="3" s="1"/>
  <c r="C984" i="3"/>
  <c r="F987" i="4" l="1"/>
  <c r="G987" i="4"/>
  <c r="H987" i="4"/>
  <c r="C988" i="4"/>
  <c r="E987" i="4"/>
  <c r="A987" i="4" s="1"/>
  <c r="H984" i="3"/>
  <c r="F984" i="3"/>
  <c r="G984" i="3"/>
  <c r="E984" i="3"/>
  <c r="A984" i="3" s="1"/>
  <c r="C985" i="3"/>
  <c r="G988" i="4" l="1"/>
  <c r="F988" i="4"/>
  <c r="H988" i="4"/>
  <c r="C989" i="4"/>
  <c r="E988" i="4"/>
  <c r="A988" i="4" s="1"/>
  <c r="F985" i="3"/>
  <c r="H985" i="3"/>
  <c r="G985" i="3"/>
  <c r="C986" i="3"/>
  <c r="E985" i="3"/>
  <c r="A985" i="3" s="1"/>
  <c r="H989" i="4" l="1"/>
  <c r="G989" i="4"/>
  <c r="F989" i="4"/>
  <c r="C990" i="4"/>
  <c r="E989" i="4"/>
  <c r="A989" i="4" s="1"/>
  <c r="F986" i="3"/>
  <c r="G986" i="3"/>
  <c r="H986" i="3"/>
  <c r="E986" i="3"/>
  <c r="A986" i="3" s="1"/>
  <c r="C987" i="3"/>
  <c r="H990" i="4" l="1"/>
  <c r="F990" i="4"/>
  <c r="G990" i="4"/>
  <c r="E990" i="4"/>
  <c r="A990" i="4" s="1"/>
  <c r="C991" i="4"/>
  <c r="F987" i="3"/>
  <c r="G987" i="3"/>
  <c r="H987" i="3"/>
  <c r="E987" i="3"/>
  <c r="A987" i="3" s="1"/>
  <c r="C988" i="3"/>
  <c r="F991" i="4" l="1"/>
  <c r="G991" i="4"/>
  <c r="H991" i="4"/>
  <c r="C992" i="4"/>
  <c r="E991" i="4"/>
  <c r="A991" i="4" s="1"/>
  <c r="F988" i="3"/>
  <c r="H988" i="3"/>
  <c r="G988" i="3"/>
  <c r="E988" i="3"/>
  <c r="A988" i="3" s="1"/>
  <c r="C989" i="3"/>
  <c r="G992" i="4" l="1"/>
  <c r="F992" i="4"/>
  <c r="H992" i="4"/>
  <c r="C993" i="4"/>
  <c r="E992" i="4"/>
  <c r="A992" i="4" s="1"/>
  <c r="F989" i="3"/>
  <c r="H989" i="3"/>
  <c r="G989" i="3"/>
  <c r="C990" i="3"/>
  <c r="E989" i="3"/>
  <c r="A989" i="3" s="1"/>
  <c r="H993" i="4" l="1"/>
  <c r="G993" i="4"/>
  <c r="F993" i="4"/>
  <c r="C994" i="4"/>
  <c r="E993" i="4"/>
  <c r="A993" i="4" s="1"/>
  <c r="F990" i="3"/>
  <c r="G990" i="3"/>
  <c r="H990" i="3"/>
  <c r="E990" i="3"/>
  <c r="A990" i="3" s="1"/>
  <c r="C991" i="3"/>
  <c r="H994" i="4" l="1"/>
  <c r="F994" i="4"/>
  <c r="G994" i="4"/>
  <c r="E994" i="4"/>
  <c r="A994" i="4" s="1"/>
  <c r="C995" i="4"/>
  <c r="F991" i="3"/>
  <c r="H991" i="3"/>
  <c r="G991" i="3"/>
  <c r="E991" i="3"/>
  <c r="A991" i="3" s="1"/>
  <c r="C992" i="3"/>
  <c r="F995" i="4" l="1"/>
  <c r="G995" i="4"/>
  <c r="H995" i="4"/>
  <c r="C996" i="4"/>
  <c r="E995" i="4"/>
  <c r="A995" i="4" s="1"/>
  <c r="F992" i="3"/>
  <c r="H992" i="3"/>
  <c r="G992" i="3"/>
  <c r="E992" i="3"/>
  <c r="A992" i="3" s="1"/>
  <c r="C993" i="3"/>
  <c r="G996" i="4" l="1"/>
  <c r="F996" i="4"/>
  <c r="H996" i="4"/>
  <c r="E996" i="4"/>
  <c r="A996" i="4" s="1"/>
  <c r="C997" i="4"/>
  <c r="F993" i="3"/>
  <c r="G993" i="3"/>
  <c r="H993" i="3"/>
  <c r="C994" i="3"/>
  <c r="E993" i="3"/>
  <c r="A993" i="3" s="1"/>
  <c r="H997" i="4" l="1"/>
  <c r="G997" i="4"/>
  <c r="F997" i="4"/>
  <c r="C998" i="4"/>
  <c r="E997" i="4"/>
  <c r="A997" i="4" s="1"/>
  <c r="F994" i="3"/>
  <c r="G994" i="3"/>
  <c r="H994" i="3"/>
  <c r="E994" i="3"/>
  <c r="A994" i="3" s="1"/>
  <c r="C995" i="3"/>
  <c r="H998" i="4" l="1"/>
  <c r="F998" i="4"/>
  <c r="G998" i="4"/>
  <c r="E998" i="4"/>
  <c r="A998" i="4" s="1"/>
  <c r="C999" i="4"/>
  <c r="F995" i="3"/>
  <c r="H995" i="3"/>
  <c r="G995" i="3"/>
  <c r="E995" i="3"/>
  <c r="A995" i="3" s="1"/>
  <c r="C996" i="3"/>
  <c r="F999" i="4" l="1"/>
  <c r="G999" i="4"/>
  <c r="H999" i="4"/>
  <c r="C1000" i="4"/>
  <c r="E999" i="4"/>
  <c r="A999" i="4" s="1"/>
  <c r="H996" i="3"/>
  <c r="G996" i="3"/>
  <c r="F996" i="3"/>
  <c r="E996" i="3"/>
  <c r="A996" i="3" s="1"/>
  <c r="C997" i="3"/>
  <c r="G1000" i="4" l="1"/>
  <c r="F1000" i="4"/>
  <c r="H1000" i="4"/>
  <c r="C1001" i="4"/>
  <c r="E1000" i="4"/>
  <c r="A1000" i="4" s="1"/>
  <c r="H997" i="3"/>
  <c r="F997" i="3"/>
  <c r="G997" i="3"/>
  <c r="C998" i="3"/>
  <c r="E997" i="3"/>
  <c r="A997" i="3" s="1"/>
  <c r="H1001" i="4" l="1"/>
  <c r="G1001" i="4"/>
  <c r="F1001" i="4"/>
  <c r="C1002" i="4"/>
  <c r="E1001" i="4"/>
  <c r="A1001" i="4" s="1"/>
  <c r="H998" i="3"/>
  <c r="F998" i="3"/>
  <c r="G998" i="3"/>
  <c r="E998" i="3"/>
  <c r="A998" i="3" s="1"/>
  <c r="C999" i="3"/>
  <c r="H1002" i="4" l="1"/>
  <c r="F1002" i="4"/>
  <c r="G1002" i="4"/>
  <c r="E1002" i="4"/>
  <c r="A1002" i="4" s="1"/>
  <c r="C1003" i="4"/>
  <c r="G999" i="3"/>
  <c r="F999" i="3"/>
  <c r="H999" i="3"/>
  <c r="E999" i="3"/>
  <c r="A999" i="3" s="1"/>
  <c r="C1000" i="3"/>
  <c r="F1003" i="4" l="1"/>
  <c r="G1003" i="4"/>
  <c r="H1003" i="4"/>
  <c r="C1004" i="4"/>
  <c r="E1003" i="4"/>
  <c r="A1003" i="4" s="1"/>
  <c r="G1000" i="3"/>
  <c r="F1000" i="3"/>
  <c r="H1000" i="3"/>
  <c r="E1000" i="3"/>
  <c r="A1000" i="3" s="1"/>
  <c r="C1001" i="3"/>
  <c r="G1004" i="4" l="1"/>
  <c r="F1004" i="4"/>
  <c r="H1004" i="4"/>
  <c r="E1004" i="4"/>
  <c r="A1004" i="4" s="1"/>
  <c r="C1005" i="4"/>
  <c r="G1001" i="3"/>
  <c r="F1001" i="3"/>
  <c r="H1001" i="3"/>
  <c r="C1002" i="3"/>
  <c r="E1001" i="3"/>
  <c r="A1001" i="3" s="1"/>
  <c r="H1005" i="4" l="1"/>
  <c r="G1005" i="4"/>
  <c r="F1005" i="4"/>
  <c r="C1006" i="4"/>
  <c r="E1005" i="4"/>
  <c r="A1005" i="4" s="1"/>
  <c r="F1002" i="3"/>
  <c r="H1002" i="3"/>
  <c r="G1002" i="3"/>
  <c r="E1002" i="3"/>
  <c r="A1002" i="3" s="1"/>
  <c r="C1003" i="3"/>
  <c r="H1006" i="4" l="1"/>
  <c r="F1006" i="4"/>
  <c r="G1006" i="4"/>
  <c r="E1006" i="4"/>
  <c r="A1006" i="4" s="1"/>
  <c r="C1007" i="4"/>
  <c r="F1003" i="3"/>
  <c r="H1003" i="3"/>
  <c r="G1003" i="3"/>
  <c r="E1003" i="3"/>
  <c r="A1003" i="3" s="1"/>
  <c r="C1004" i="3"/>
  <c r="F1007" i="4" l="1"/>
  <c r="G1007" i="4"/>
  <c r="H1007" i="4"/>
  <c r="C1008" i="4"/>
  <c r="E1007" i="4"/>
  <c r="A1007" i="4" s="1"/>
  <c r="F1004" i="3"/>
  <c r="G1004" i="3"/>
  <c r="H1004" i="3"/>
  <c r="E1004" i="3"/>
  <c r="A1004" i="3" s="1"/>
  <c r="C1005" i="3"/>
  <c r="G1008" i="4" l="1"/>
  <c r="F1008" i="4"/>
  <c r="H1008" i="4"/>
  <c r="C1009" i="4"/>
  <c r="E1008" i="4"/>
  <c r="A1008" i="4" s="1"/>
  <c r="F1005" i="3"/>
  <c r="H1005" i="3"/>
  <c r="G1005" i="3"/>
  <c r="C1006" i="3"/>
  <c r="E1005" i="3"/>
  <c r="A1005" i="3" s="1"/>
  <c r="H1009" i="4" l="1"/>
  <c r="G1009" i="4"/>
  <c r="F1009" i="4"/>
  <c r="C1010" i="4"/>
  <c r="E1009" i="4"/>
  <c r="A1009" i="4" s="1"/>
  <c r="H1006" i="3"/>
  <c r="G1006" i="3"/>
  <c r="F1006" i="3"/>
  <c r="E1006" i="3"/>
  <c r="A1006" i="3" s="1"/>
  <c r="C1007" i="3"/>
  <c r="H1010" i="4" l="1"/>
  <c r="F1010" i="4"/>
  <c r="G1010" i="4"/>
  <c r="E1010" i="4"/>
  <c r="A1010" i="4" s="1"/>
  <c r="C1011" i="4"/>
  <c r="F1007" i="3"/>
  <c r="H1007" i="3"/>
  <c r="G1007" i="3"/>
  <c r="E1007" i="3"/>
  <c r="A1007" i="3" s="1"/>
  <c r="C1008" i="3"/>
  <c r="F1011" i="4" l="1"/>
  <c r="G1011" i="4"/>
  <c r="H1011" i="4"/>
  <c r="C1012" i="4"/>
  <c r="E1011" i="4"/>
  <c r="A1011" i="4" s="1"/>
  <c r="F1008" i="3"/>
  <c r="H1008" i="3"/>
  <c r="G1008" i="3"/>
  <c r="E1008" i="3"/>
  <c r="A1008" i="3" s="1"/>
  <c r="C1009" i="3"/>
  <c r="G1012" i="4" l="1"/>
  <c r="F1012" i="4"/>
  <c r="H1012" i="4"/>
  <c r="E1012" i="4"/>
  <c r="A1012" i="4" s="1"/>
  <c r="C1013" i="4"/>
  <c r="H1009" i="3"/>
  <c r="F1009" i="3"/>
  <c r="G1009" i="3"/>
  <c r="C1010" i="3"/>
  <c r="E1009" i="3"/>
  <c r="A1009" i="3" s="1"/>
  <c r="H1013" i="4" l="1"/>
  <c r="G1013" i="4"/>
  <c r="F1013" i="4"/>
  <c r="C1014" i="4"/>
  <c r="E1013" i="4"/>
  <c r="A1013" i="4" s="1"/>
  <c r="F1010" i="3"/>
  <c r="H1010" i="3"/>
  <c r="G1010" i="3"/>
  <c r="E1010" i="3"/>
  <c r="A1010" i="3" s="1"/>
  <c r="C1011" i="3"/>
  <c r="H1014" i="4" l="1"/>
  <c r="F1014" i="4"/>
  <c r="G1014" i="4"/>
  <c r="E1014" i="4"/>
  <c r="A1014" i="4" s="1"/>
  <c r="C1015" i="4"/>
  <c r="F1011" i="3"/>
  <c r="H1011" i="3"/>
  <c r="G1011" i="3"/>
  <c r="E1011" i="3"/>
  <c r="A1011" i="3" s="1"/>
  <c r="C1012" i="3"/>
  <c r="F1015" i="4" l="1"/>
  <c r="G1015" i="4"/>
  <c r="H1015" i="4"/>
  <c r="C1016" i="4"/>
  <c r="E1015" i="4"/>
  <c r="A1015" i="4" s="1"/>
  <c r="F1012" i="3"/>
  <c r="H1012" i="3"/>
  <c r="G1012" i="3"/>
  <c r="E1012" i="3"/>
  <c r="A1012" i="3" s="1"/>
  <c r="C1013" i="3"/>
  <c r="G1016" i="4" l="1"/>
  <c r="F1016" i="4"/>
  <c r="H1016" i="4"/>
  <c r="C1017" i="4"/>
  <c r="E1016" i="4"/>
  <c r="A1016" i="4" s="1"/>
  <c r="H1013" i="3"/>
  <c r="G1013" i="3"/>
  <c r="F1013" i="3"/>
  <c r="C1014" i="3"/>
  <c r="E1013" i="3"/>
  <c r="A1013" i="3" s="1"/>
  <c r="H1017" i="4" l="1"/>
  <c r="G1017" i="4"/>
  <c r="F1017" i="4"/>
  <c r="C1018" i="4"/>
  <c r="E1017" i="4"/>
  <c r="A1017" i="4" s="1"/>
  <c r="F1014" i="3"/>
  <c r="H1014" i="3"/>
  <c r="G1014" i="3"/>
  <c r="E1014" i="3"/>
  <c r="A1014" i="3" s="1"/>
  <c r="C1015" i="3"/>
  <c r="H1018" i="4" l="1"/>
  <c r="F1018" i="4"/>
  <c r="G1018" i="4"/>
  <c r="E1018" i="4"/>
  <c r="A1018" i="4" s="1"/>
  <c r="C1019" i="4"/>
  <c r="H1015" i="3"/>
  <c r="G1015" i="3"/>
  <c r="F1015" i="3"/>
  <c r="E1015" i="3"/>
  <c r="A1015" i="3" s="1"/>
  <c r="C1016" i="3"/>
  <c r="F1019" i="4" l="1"/>
  <c r="G1019" i="4"/>
  <c r="H1019" i="4"/>
  <c r="C1020" i="4"/>
  <c r="E1019" i="4"/>
  <c r="A1019" i="4" s="1"/>
  <c r="F1016" i="3"/>
  <c r="H1016" i="3"/>
  <c r="G1016" i="3"/>
  <c r="E1016" i="3"/>
  <c r="A1016" i="3" s="1"/>
  <c r="C1017" i="3"/>
  <c r="G1020" i="4" l="1"/>
  <c r="F1020" i="4"/>
  <c r="H1020" i="4"/>
  <c r="C1021" i="4"/>
  <c r="E1020" i="4"/>
  <c r="A1020" i="4" s="1"/>
  <c r="F1017" i="3"/>
  <c r="H1017" i="3"/>
  <c r="G1017" i="3"/>
  <c r="C1018" i="3"/>
  <c r="E1017" i="3"/>
  <c r="A1017" i="3" s="1"/>
  <c r="H1021" i="4" l="1"/>
  <c r="G1021" i="4"/>
  <c r="F1021" i="4"/>
  <c r="C1022" i="4"/>
  <c r="E1021" i="4"/>
  <c r="A1021" i="4" s="1"/>
  <c r="F1018" i="3"/>
  <c r="H1018" i="3"/>
  <c r="G1018" i="3"/>
  <c r="E1018" i="3"/>
  <c r="A1018" i="3" s="1"/>
  <c r="C1019" i="3"/>
  <c r="H1022" i="4" l="1"/>
  <c r="F1022" i="4"/>
  <c r="G1022" i="4"/>
  <c r="E1022" i="4"/>
  <c r="A1022" i="4" s="1"/>
  <c r="C1023" i="4"/>
  <c r="H1019" i="3"/>
  <c r="F1019" i="3"/>
  <c r="G1019" i="3"/>
  <c r="E1019" i="3"/>
  <c r="A1019" i="3" s="1"/>
  <c r="C1020" i="3"/>
  <c r="F1023" i="4" l="1"/>
  <c r="G1023" i="4"/>
  <c r="H1023" i="4"/>
  <c r="C1024" i="4"/>
  <c r="E1023" i="4"/>
  <c r="A1023" i="4" s="1"/>
  <c r="F1020" i="3"/>
  <c r="G1020" i="3"/>
  <c r="H1020" i="3"/>
  <c r="E1020" i="3"/>
  <c r="A1020" i="3" s="1"/>
  <c r="C1021" i="3"/>
  <c r="G1024" i="4" l="1"/>
  <c r="F1024" i="4"/>
  <c r="H1024" i="4"/>
  <c r="E1024" i="4"/>
  <c r="A1024" i="4" s="1"/>
  <c r="C1025" i="4"/>
  <c r="F1021" i="3"/>
  <c r="H1021" i="3"/>
  <c r="G1021" i="3"/>
  <c r="C1022" i="3"/>
  <c r="E1021" i="3"/>
  <c r="A1021" i="3" s="1"/>
  <c r="H1025" i="4" l="1"/>
  <c r="G1025" i="4"/>
  <c r="F1025" i="4"/>
  <c r="C1026" i="4"/>
  <c r="E1025" i="4"/>
  <c r="A1025" i="4" s="1"/>
  <c r="F1022" i="3"/>
  <c r="G1022" i="3"/>
  <c r="H1022" i="3"/>
  <c r="E1022" i="3"/>
  <c r="A1022" i="3" s="1"/>
  <c r="C1023" i="3"/>
  <c r="H1026" i="4" l="1"/>
  <c r="F1026" i="4"/>
  <c r="G1026" i="4"/>
  <c r="E1026" i="4"/>
  <c r="A1026" i="4" s="1"/>
  <c r="C1027" i="4"/>
  <c r="F1023" i="3"/>
  <c r="G1023" i="3"/>
  <c r="H1023" i="3"/>
  <c r="E1023" i="3"/>
  <c r="A1023" i="3" s="1"/>
  <c r="C1024" i="3"/>
  <c r="F1027" i="4" l="1"/>
  <c r="G1027" i="4"/>
  <c r="H1027" i="4"/>
  <c r="C1028" i="4"/>
  <c r="E1027" i="4"/>
  <c r="A1027" i="4" s="1"/>
  <c r="H1024" i="3"/>
  <c r="F1024" i="3"/>
  <c r="G1024" i="3"/>
  <c r="E1024" i="3"/>
  <c r="A1024" i="3" s="1"/>
  <c r="C1025" i="3"/>
  <c r="G1028" i="4" l="1"/>
  <c r="F1028" i="4"/>
  <c r="H1028" i="4"/>
  <c r="C1029" i="4"/>
  <c r="E1028" i="4"/>
  <c r="A1028" i="4" s="1"/>
  <c r="H1025" i="3"/>
  <c r="G1025" i="3"/>
  <c r="F1025" i="3"/>
  <c r="C1026" i="3"/>
  <c r="E1025" i="3"/>
  <c r="A1025" i="3" s="1"/>
  <c r="H1029" i="4" l="1"/>
  <c r="G1029" i="4"/>
  <c r="F1029" i="4"/>
  <c r="E1029" i="4"/>
  <c r="A1029" i="4" s="1"/>
  <c r="C1030" i="4"/>
  <c r="F1026" i="3"/>
  <c r="H1026" i="3"/>
  <c r="G1026" i="3"/>
  <c r="E1026" i="3"/>
  <c r="A1026" i="3" s="1"/>
  <c r="C1027" i="3"/>
  <c r="H1030" i="4" l="1"/>
  <c r="F1030" i="4"/>
  <c r="G1030" i="4"/>
  <c r="E1030" i="4"/>
  <c r="A1030" i="4" s="1"/>
  <c r="C1031" i="4"/>
  <c r="F1027" i="3"/>
  <c r="H1027" i="3"/>
  <c r="G1027" i="3"/>
  <c r="E1027" i="3"/>
  <c r="A1027" i="3" s="1"/>
  <c r="C1028" i="3"/>
  <c r="F1031" i="4" l="1"/>
  <c r="G1031" i="4"/>
  <c r="H1031" i="4"/>
  <c r="C1032" i="4"/>
  <c r="E1031" i="4"/>
  <c r="A1031" i="4" s="1"/>
  <c r="F1028" i="3"/>
  <c r="G1028" i="3"/>
  <c r="H1028" i="3"/>
  <c r="E1028" i="3"/>
  <c r="A1028" i="3" s="1"/>
  <c r="C1029" i="3"/>
  <c r="G1032" i="4" l="1"/>
  <c r="F1032" i="4"/>
  <c r="H1032" i="4"/>
  <c r="C1033" i="4"/>
  <c r="E1032" i="4"/>
  <c r="A1032" i="4" s="1"/>
  <c r="H1029" i="3"/>
  <c r="F1029" i="3"/>
  <c r="G1029" i="3"/>
  <c r="C1030" i="3"/>
  <c r="E1029" i="3"/>
  <c r="A1029" i="3" s="1"/>
  <c r="H1033" i="4" l="1"/>
  <c r="G1033" i="4"/>
  <c r="F1033" i="4"/>
  <c r="C1034" i="4"/>
  <c r="E1033" i="4"/>
  <c r="A1033" i="4" s="1"/>
  <c r="F1030" i="3"/>
  <c r="G1030" i="3"/>
  <c r="H1030" i="3"/>
  <c r="E1030" i="3"/>
  <c r="A1030" i="3" s="1"/>
  <c r="C1031" i="3"/>
  <c r="H1034" i="4" l="1"/>
  <c r="F1034" i="4"/>
  <c r="G1034" i="4"/>
  <c r="E1034" i="4"/>
  <c r="A1034" i="4" s="1"/>
  <c r="C1035" i="4"/>
  <c r="F1031" i="3"/>
  <c r="H1031" i="3"/>
  <c r="G1031" i="3"/>
  <c r="E1031" i="3"/>
  <c r="A1031" i="3" s="1"/>
  <c r="C1032" i="3"/>
  <c r="F1035" i="4" l="1"/>
  <c r="G1035" i="4"/>
  <c r="H1035" i="4"/>
  <c r="C1036" i="4"/>
  <c r="E1035" i="4"/>
  <c r="A1035" i="4" s="1"/>
  <c r="F1032" i="3"/>
  <c r="H1032" i="3"/>
  <c r="G1032" i="3"/>
  <c r="E1032" i="3"/>
  <c r="A1032" i="3" s="1"/>
  <c r="C1033" i="3"/>
  <c r="G1036" i="4" l="1"/>
  <c r="F1036" i="4"/>
  <c r="H1036" i="4"/>
  <c r="C1037" i="4"/>
  <c r="E1036" i="4"/>
  <c r="A1036" i="4" s="1"/>
  <c r="F1033" i="3"/>
  <c r="G1033" i="3"/>
  <c r="H1033" i="3"/>
  <c r="C1034" i="3"/>
  <c r="E1033" i="3"/>
  <c r="A1033" i="3" s="1"/>
  <c r="H1037" i="4" l="1"/>
  <c r="G1037" i="4"/>
  <c r="F1037" i="4"/>
  <c r="E1037" i="4"/>
  <c r="A1037" i="4" s="1"/>
  <c r="C1038" i="4"/>
  <c r="F1034" i="3"/>
  <c r="H1034" i="3"/>
  <c r="G1034" i="3"/>
  <c r="E1034" i="3"/>
  <c r="A1034" i="3" s="1"/>
  <c r="C1035" i="3"/>
  <c r="H1038" i="4" l="1"/>
  <c r="F1038" i="4"/>
  <c r="G1038" i="4"/>
  <c r="E1038" i="4"/>
  <c r="A1038" i="4" s="1"/>
  <c r="C1039" i="4"/>
  <c r="F1035" i="3"/>
  <c r="H1035" i="3"/>
  <c r="G1035" i="3"/>
  <c r="E1035" i="3"/>
  <c r="A1035" i="3" s="1"/>
  <c r="C1036" i="3"/>
  <c r="F1039" i="4" l="1"/>
  <c r="G1039" i="4"/>
  <c r="H1039" i="4"/>
  <c r="C1040" i="4"/>
  <c r="E1039" i="4"/>
  <c r="A1039" i="4" s="1"/>
  <c r="F1036" i="3"/>
  <c r="G1036" i="3"/>
  <c r="H1036" i="3"/>
  <c r="E1036" i="3"/>
  <c r="A1036" i="3" s="1"/>
  <c r="C1037" i="3"/>
  <c r="G1040" i="4" l="1"/>
  <c r="F1040" i="4"/>
  <c r="H1040" i="4"/>
  <c r="C1041" i="4"/>
  <c r="E1040" i="4"/>
  <c r="A1040" i="4" s="1"/>
  <c r="F1037" i="3"/>
  <c r="H1037" i="3"/>
  <c r="G1037" i="3"/>
  <c r="C1038" i="3"/>
  <c r="E1037" i="3"/>
  <c r="A1037" i="3" s="1"/>
  <c r="H1041" i="4" l="1"/>
  <c r="G1041" i="4"/>
  <c r="F1041" i="4"/>
  <c r="C1042" i="4"/>
  <c r="E1041" i="4"/>
  <c r="A1041" i="4" s="1"/>
  <c r="F1038" i="3"/>
  <c r="H1038" i="3"/>
  <c r="G1038" i="3"/>
  <c r="E1038" i="3"/>
  <c r="A1038" i="3" s="1"/>
  <c r="C1039" i="3"/>
  <c r="H1042" i="4" l="1"/>
  <c r="F1042" i="4"/>
  <c r="G1042" i="4"/>
  <c r="E1042" i="4"/>
  <c r="A1042" i="4" s="1"/>
  <c r="C1043" i="4"/>
  <c r="F1039" i="3"/>
  <c r="H1039" i="3"/>
  <c r="G1039" i="3"/>
  <c r="E1039" i="3"/>
  <c r="A1039" i="3" s="1"/>
  <c r="C1040" i="3"/>
  <c r="F1043" i="4" l="1"/>
  <c r="G1043" i="4"/>
  <c r="H1043" i="4"/>
  <c r="C1044" i="4"/>
  <c r="E1043" i="4"/>
  <c r="A1043" i="4" s="1"/>
  <c r="F1040" i="3"/>
  <c r="H1040" i="3"/>
  <c r="G1040" i="3"/>
  <c r="E1040" i="3"/>
  <c r="A1040" i="3" s="1"/>
  <c r="C1041" i="3"/>
  <c r="G1044" i="4" l="1"/>
  <c r="F1044" i="4"/>
  <c r="H1044" i="4"/>
  <c r="C1045" i="4"/>
  <c r="E1044" i="4"/>
  <c r="A1044" i="4" s="1"/>
  <c r="H1041" i="3"/>
  <c r="F1041" i="3"/>
  <c r="G1041" i="3"/>
  <c r="C1042" i="3"/>
  <c r="E1041" i="3"/>
  <c r="A1041" i="3" s="1"/>
  <c r="H1045" i="4" l="1"/>
  <c r="G1045" i="4"/>
  <c r="F1045" i="4"/>
  <c r="C1046" i="4"/>
  <c r="E1045" i="4"/>
  <c r="A1045" i="4" s="1"/>
  <c r="F1042" i="3"/>
  <c r="G1042" i="3"/>
  <c r="H1042" i="3"/>
  <c r="E1042" i="3"/>
  <c r="A1042" i="3" s="1"/>
  <c r="C1043" i="3"/>
  <c r="H1046" i="4" l="1"/>
  <c r="F1046" i="4"/>
  <c r="G1046" i="4"/>
  <c r="E1046" i="4"/>
  <c r="A1046" i="4" s="1"/>
  <c r="C1047" i="4"/>
  <c r="F1043" i="3"/>
  <c r="G1043" i="3"/>
  <c r="H1043" i="3"/>
  <c r="E1043" i="3"/>
  <c r="A1043" i="3" s="1"/>
  <c r="C1044" i="3"/>
  <c r="F1047" i="4" l="1"/>
  <c r="G1047" i="4"/>
  <c r="H1047" i="4"/>
  <c r="C1048" i="4"/>
  <c r="E1047" i="4"/>
  <c r="A1047" i="4" s="1"/>
  <c r="F1044" i="3"/>
  <c r="H1044" i="3"/>
  <c r="G1044" i="3"/>
  <c r="E1044" i="3"/>
  <c r="A1044" i="3" s="1"/>
  <c r="C1045" i="3"/>
  <c r="G1048" i="4" l="1"/>
  <c r="F1048" i="4"/>
  <c r="H1048" i="4"/>
  <c r="C1049" i="4"/>
  <c r="E1048" i="4"/>
  <c r="A1048" i="4" s="1"/>
  <c r="F1045" i="3"/>
  <c r="H1045" i="3"/>
  <c r="G1045" i="3"/>
  <c r="C1046" i="3"/>
  <c r="E1045" i="3"/>
  <c r="A1045" i="3" s="1"/>
  <c r="H1049" i="4" l="1"/>
  <c r="G1049" i="4"/>
  <c r="F1049" i="4"/>
  <c r="C1050" i="4"/>
  <c r="E1049" i="4"/>
  <c r="A1049" i="4" s="1"/>
  <c r="F1046" i="3"/>
  <c r="G1046" i="3"/>
  <c r="H1046" i="3"/>
  <c r="E1046" i="3"/>
  <c r="A1046" i="3" s="1"/>
  <c r="C1047" i="3"/>
  <c r="H1050" i="4" l="1"/>
  <c r="F1050" i="4"/>
  <c r="G1050" i="4"/>
  <c r="E1050" i="4"/>
  <c r="A1050" i="4" s="1"/>
  <c r="C1051" i="4"/>
  <c r="H1047" i="3"/>
  <c r="G1047" i="3"/>
  <c r="F1047" i="3"/>
  <c r="E1047" i="3"/>
  <c r="A1047" i="3" s="1"/>
  <c r="C1048" i="3"/>
  <c r="F1051" i="4" l="1"/>
  <c r="G1051" i="4"/>
  <c r="H1051" i="4"/>
  <c r="C1052" i="4"/>
  <c r="E1051" i="4"/>
  <c r="A1051" i="4" s="1"/>
  <c r="F1048" i="3"/>
  <c r="G1048" i="3"/>
  <c r="H1048" i="3"/>
  <c r="E1048" i="3"/>
  <c r="A1048" i="3" s="1"/>
  <c r="C1049" i="3"/>
  <c r="G1052" i="4" l="1"/>
  <c r="F1052" i="4"/>
  <c r="H1052" i="4"/>
  <c r="C1053" i="4"/>
  <c r="E1052" i="4"/>
  <c r="A1052" i="4" s="1"/>
  <c r="F1049" i="3"/>
  <c r="H1049" i="3"/>
  <c r="G1049" i="3"/>
  <c r="C1050" i="3"/>
  <c r="E1049" i="3"/>
  <c r="A1049" i="3" s="1"/>
  <c r="H1053" i="4" l="1"/>
  <c r="G1053" i="4"/>
  <c r="F1053" i="4"/>
  <c r="C1054" i="4"/>
  <c r="E1053" i="4"/>
  <c r="A1053" i="4" s="1"/>
  <c r="F1050" i="3"/>
  <c r="G1050" i="3"/>
  <c r="H1050" i="3"/>
  <c r="E1050" i="3"/>
  <c r="A1050" i="3" s="1"/>
  <c r="C1051" i="3"/>
  <c r="H1054" i="4" l="1"/>
  <c r="F1054" i="4"/>
  <c r="G1054" i="4"/>
  <c r="E1054" i="4"/>
  <c r="A1054" i="4" s="1"/>
  <c r="C1055" i="4"/>
  <c r="H1051" i="3"/>
  <c r="F1051" i="3"/>
  <c r="G1051" i="3"/>
  <c r="E1051" i="3"/>
  <c r="A1051" i="3" s="1"/>
  <c r="C1052" i="3"/>
  <c r="F1055" i="4" l="1"/>
  <c r="G1055" i="4"/>
  <c r="H1055" i="4"/>
  <c r="C1056" i="4"/>
  <c r="E1055" i="4"/>
  <c r="A1055" i="4" s="1"/>
  <c r="H1052" i="3"/>
  <c r="G1052" i="3"/>
  <c r="F1052" i="3"/>
  <c r="E1052" i="3"/>
  <c r="A1052" i="3" s="1"/>
  <c r="C1053" i="3"/>
  <c r="G1056" i="4" l="1"/>
  <c r="F1056" i="4"/>
  <c r="H1056" i="4"/>
  <c r="C1057" i="4"/>
  <c r="E1056" i="4"/>
  <c r="A1056" i="4" s="1"/>
  <c r="F1053" i="3"/>
  <c r="H1053" i="3"/>
  <c r="G1053" i="3"/>
  <c r="C1054" i="3"/>
  <c r="E1053" i="3"/>
  <c r="A1053" i="3" s="1"/>
  <c r="H1057" i="4" l="1"/>
  <c r="G1057" i="4"/>
  <c r="F1057" i="4"/>
  <c r="C1058" i="4"/>
  <c r="E1057" i="4"/>
  <c r="A1057" i="4" s="1"/>
  <c r="F1054" i="3"/>
  <c r="G1054" i="3"/>
  <c r="H1054" i="3"/>
  <c r="E1054" i="3"/>
  <c r="A1054" i="3" s="1"/>
  <c r="C1055" i="3"/>
  <c r="H1058" i="4" l="1"/>
  <c r="F1058" i="4"/>
  <c r="G1058" i="4"/>
  <c r="E1058" i="4"/>
  <c r="A1058" i="4" s="1"/>
  <c r="C1059" i="4"/>
  <c r="F1055" i="3"/>
  <c r="H1055" i="3"/>
  <c r="G1055" i="3"/>
  <c r="E1055" i="3"/>
  <c r="A1055" i="3" s="1"/>
  <c r="C1056" i="3"/>
  <c r="F1059" i="4" l="1"/>
  <c r="G1059" i="4"/>
  <c r="H1059" i="4"/>
  <c r="C1060" i="4"/>
  <c r="E1059" i="4"/>
  <c r="A1059" i="4" s="1"/>
  <c r="F1056" i="3"/>
  <c r="H1056" i="3"/>
  <c r="G1056" i="3"/>
  <c r="E1056" i="3"/>
  <c r="A1056" i="3" s="1"/>
  <c r="C1057" i="3"/>
  <c r="G1060" i="4" l="1"/>
  <c r="F1060" i="4"/>
  <c r="H1060" i="4"/>
  <c r="C1061" i="4"/>
  <c r="E1060" i="4"/>
  <c r="A1060" i="4" s="1"/>
  <c r="H1057" i="3"/>
  <c r="F1057" i="3"/>
  <c r="G1057" i="3"/>
  <c r="C1058" i="3"/>
  <c r="E1057" i="3"/>
  <c r="A1057" i="3" s="1"/>
  <c r="H1061" i="4" l="1"/>
  <c r="G1061" i="4"/>
  <c r="F1061" i="4"/>
  <c r="C1062" i="4"/>
  <c r="E1061" i="4"/>
  <c r="A1061" i="4" s="1"/>
  <c r="G1058" i="3"/>
  <c r="H1058" i="3"/>
  <c r="F1058" i="3"/>
  <c r="E1058" i="3"/>
  <c r="A1058" i="3" s="1"/>
  <c r="C1059" i="3"/>
  <c r="H1062" i="4" l="1"/>
  <c r="F1062" i="4"/>
  <c r="G1062" i="4"/>
  <c r="E1062" i="4"/>
  <c r="A1062" i="4" s="1"/>
  <c r="C1063" i="4"/>
  <c r="F1059" i="3"/>
  <c r="H1059" i="3"/>
  <c r="G1059" i="3"/>
  <c r="E1059" i="3"/>
  <c r="A1059" i="3" s="1"/>
  <c r="C1060" i="3"/>
  <c r="F1063" i="4" l="1"/>
  <c r="G1063" i="4"/>
  <c r="H1063" i="4"/>
  <c r="C1064" i="4"/>
  <c r="E1063" i="4"/>
  <c r="A1063" i="4" s="1"/>
  <c r="F1060" i="3"/>
  <c r="G1060" i="3"/>
  <c r="H1060" i="3"/>
  <c r="E1060" i="3"/>
  <c r="A1060" i="3" s="1"/>
  <c r="C1061" i="3"/>
  <c r="G1064" i="4" l="1"/>
  <c r="F1064" i="4"/>
  <c r="H1064" i="4"/>
  <c r="C1065" i="4"/>
  <c r="E1064" i="4"/>
  <c r="A1064" i="4" s="1"/>
  <c r="H1061" i="3"/>
  <c r="F1061" i="3"/>
  <c r="G1061" i="3"/>
  <c r="C1062" i="3"/>
  <c r="E1061" i="3"/>
  <c r="A1061" i="3" s="1"/>
  <c r="H1065" i="4" l="1"/>
  <c r="G1065" i="4"/>
  <c r="F1065" i="4"/>
  <c r="C1066" i="4"/>
  <c r="E1065" i="4"/>
  <c r="A1065" i="4" s="1"/>
  <c r="F1062" i="3"/>
  <c r="H1062" i="3"/>
  <c r="G1062" i="3"/>
  <c r="E1062" i="3"/>
  <c r="A1062" i="3" s="1"/>
  <c r="C1063" i="3"/>
  <c r="H1066" i="4" l="1"/>
  <c r="F1066" i="4"/>
  <c r="G1066" i="4"/>
  <c r="E1066" i="4"/>
  <c r="A1066" i="4" s="1"/>
  <c r="C1067" i="4"/>
  <c r="F1063" i="3"/>
  <c r="H1063" i="3"/>
  <c r="G1063" i="3"/>
  <c r="E1063" i="3"/>
  <c r="A1063" i="3" s="1"/>
  <c r="C1064" i="3"/>
  <c r="F1067" i="4" l="1"/>
  <c r="G1067" i="4"/>
  <c r="H1067" i="4"/>
  <c r="C1068" i="4"/>
  <c r="E1067" i="4"/>
  <c r="A1067" i="4" s="1"/>
  <c r="F1064" i="3"/>
  <c r="G1064" i="3"/>
  <c r="H1064" i="3"/>
  <c r="E1064" i="3"/>
  <c r="A1064" i="3" s="1"/>
  <c r="C1065" i="3"/>
  <c r="G1068" i="4" l="1"/>
  <c r="F1068" i="4"/>
  <c r="H1068" i="4"/>
  <c r="C1069" i="4"/>
  <c r="E1068" i="4"/>
  <c r="A1068" i="4" s="1"/>
  <c r="F1065" i="3"/>
  <c r="G1065" i="3"/>
  <c r="H1065" i="3"/>
  <c r="C1066" i="3"/>
  <c r="E1065" i="3"/>
  <c r="A1065" i="3" s="1"/>
  <c r="H1069" i="4" l="1"/>
  <c r="G1069" i="4"/>
  <c r="F1069" i="4"/>
  <c r="C1070" i="4"/>
  <c r="E1069" i="4"/>
  <c r="A1069" i="4" s="1"/>
  <c r="F1066" i="3"/>
  <c r="G1066" i="3"/>
  <c r="H1066" i="3"/>
  <c r="E1066" i="3"/>
  <c r="A1066" i="3" s="1"/>
  <c r="C1067" i="3"/>
  <c r="H1070" i="4" l="1"/>
  <c r="F1070" i="4"/>
  <c r="G1070" i="4"/>
  <c r="E1070" i="4"/>
  <c r="A1070" i="4" s="1"/>
  <c r="C1071" i="4"/>
  <c r="F1067" i="3"/>
  <c r="H1067" i="3"/>
  <c r="G1067" i="3"/>
  <c r="E1067" i="3"/>
  <c r="A1067" i="3" s="1"/>
  <c r="C1068" i="3"/>
  <c r="F1071" i="4" l="1"/>
  <c r="G1071" i="4"/>
  <c r="H1071" i="4"/>
  <c r="C1072" i="4"/>
  <c r="E1071" i="4"/>
  <c r="A1071" i="4" s="1"/>
  <c r="F1068" i="3"/>
  <c r="H1068" i="3"/>
  <c r="G1068" i="3"/>
  <c r="E1068" i="3"/>
  <c r="A1068" i="3" s="1"/>
  <c r="C1069" i="3"/>
  <c r="G1072" i="4" l="1"/>
  <c r="F1072" i="4"/>
  <c r="H1072" i="4"/>
  <c r="C1073" i="4"/>
  <c r="E1072" i="4"/>
  <c r="A1072" i="4" s="1"/>
  <c r="F1069" i="3"/>
  <c r="H1069" i="3"/>
  <c r="G1069" i="3"/>
  <c r="C1070" i="3"/>
  <c r="E1069" i="3"/>
  <c r="A1069" i="3" s="1"/>
  <c r="H1073" i="4" l="1"/>
  <c r="G1073" i="4"/>
  <c r="F1073" i="4"/>
  <c r="C1074" i="4"/>
  <c r="E1073" i="4"/>
  <c r="A1073" i="4" s="1"/>
  <c r="H1070" i="3"/>
  <c r="F1070" i="3"/>
  <c r="G1070" i="3"/>
  <c r="E1070" i="3"/>
  <c r="A1070" i="3" s="1"/>
  <c r="C1071" i="3"/>
  <c r="H1074" i="4" l="1"/>
  <c r="F1074" i="4"/>
  <c r="G1074" i="4"/>
  <c r="E1074" i="4"/>
  <c r="A1074" i="4" s="1"/>
  <c r="C1075" i="4"/>
  <c r="F1071" i="3"/>
  <c r="G1071" i="3"/>
  <c r="H1071" i="3"/>
  <c r="E1071" i="3"/>
  <c r="A1071" i="3" s="1"/>
  <c r="C1072" i="3"/>
  <c r="F1075" i="4" l="1"/>
  <c r="G1075" i="4"/>
  <c r="H1075" i="4"/>
  <c r="C1076" i="4"/>
  <c r="E1075" i="4"/>
  <c r="A1075" i="4" s="1"/>
  <c r="F1072" i="3"/>
  <c r="H1072" i="3"/>
  <c r="G1072" i="3"/>
  <c r="E1072" i="3"/>
  <c r="A1072" i="3" s="1"/>
  <c r="C1073" i="3"/>
  <c r="G1076" i="4" l="1"/>
  <c r="F1076" i="4"/>
  <c r="H1076" i="4"/>
  <c r="C1077" i="4"/>
  <c r="E1076" i="4"/>
  <c r="A1076" i="4" s="1"/>
  <c r="F1073" i="3"/>
  <c r="H1073" i="3"/>
  <c r="G1073" i="3"/>
  <c r="C1074" i="3"/>
  <c r="E1073" i="3"/>
  <c r="A1073" i="3" s="1"/>
  <c r="H1077" i="4" l="1"/>
  <c r="G1077" i="4"/>
  <c r="F1077" i="4"/>
  <c r="C1078" i="4"/>
  <c r="E1077" i="4"/>
  <c r="A1077" i="4" s="1"/>
  <c r="F1074" i="3"/>
  <c r="H1074" i="3"/>
  <c r="G1074" i="3"/>
  <c r="E1074" i="3"/>
  <c r="A1074" i="3" s="1"/>
  <c r="C1075" i="3"/>
  <c r="H1078" i="4" l="1"/>
  <c r="F1078" i="4"/>
  <c r="G1078" i="4"/>
  <c r="E1078" i="4"/>
  <c r="A1078" i="4" s="1"/>
  <c r="C1079" i="4"/>
  <c r="F1075" i="3"/>
  <c r="G1075" i="3"/>
  <c r="H1075" i="3"/>
  <c r="E1075" i="3"/>
  <c r="A1075" i="3" s="1"/>
  <c r="C1076" i="3"/>
  <c r="F1079" i="4" l="1"/>
  <c r="G1079" i="4"/>
  <c r="H1079" i="4"/>
  <c r="C1080" i="4"/>
  <c r="E1079" i="4"/>
  <c r="A1079" i="4" s="1"/>
  <c r="F1076" i="3"/>
  <c r="H1076" i="3"/>
  <c r="G1076" i="3"/>
  <c r="E1076" i="3"/>
  <c r="A1076" i="3" s="1"/>
  <c r="C1077" i="3"/>
  <c r="G1080" i="4" l="1"/>
  <c r="F1080" i="4"/>
  <c r="H1080" i="4"/>
  <c r="C1081" i="4"/>
  <c r="E1080" i="4"/>
  <c r="A1080" i="4" s="1"/>
  <c r="H1077" i="3"/>
  <c r="F1077" i="3"/>
  <c r="G1077" i="3"/>
  <c r="C1078" i="3"/>
  <c r="E1077" i="3"/>
  <c r="A1077" i="3" s="1"/>
  <c r="H1081" i="4" l="1"/>
  <c r="G1081" i="4"/>
  <c r="F1081" i="4"/>
  <c r="C1082" i="4"/>
  <c r="E1081" i="4"/>
  <c r="A1081" i="4" s="1"/>
  <c r="F1078" i="3"/>
  <c r="H1078" i="3"/>
  <c r="G1078" i="3"/>
  <c r="E1078" i="3"/>
  <c r="A1078" i="3" s="1"/>
  <c r="C1079" i="3"/>
  <c r="H1082" i="4" l="1"/>
  <c r="F1082" i="4"/>
  <c r="G1082" i="4"/>
  <c r="E1082" i="4"/>
  <c r="A1082" i="4" s="1"/>
  <c r="C1083" i="4"/>
  <c r="F1079" i="3"/>
  <c r="G1079" i="3"/>
  <c r="H1079" i="3"/>
  <c r="E1079" i="3"/>
  <c r="A1079" i="3" s="1"/>
  <c r="C1080" i="3"/>
  <c r="F1083" i="4" l="1"/>
  <c r="G1083" i="4"/>
  <c r="H1083" i="4"/>
  <c r="C1084" i="4"/>
  <c r="E1083" i="4"/>
  <c r="A1083" i="4" s="1"/>
  <c r="F1080" i="3"/>
  <c r="H1080" i="3"/>
  <c r="G1080" i="3"/>
  <c r="E1080" i="3"/>
  <c r="A1080" i="3" s="1"/>
  <c r="C1081" i="3"/>
  <c r="G1084" i="4" l="1"/>
  <c r="F1084" i="4"/>
  <c r="H1084" i="4"/>
  <c r="C1085" i="4"/>
  <c r="E1084" i="4"/>
  <c r="A1084" i="4" s="1"/>
  <c r="H1081" i="3"/>
  <c r="G1081" i="3"/>
  <c r="F1081" i="3"/>
  <c r="C1082" i="3"/>
  <c r="E1081" i="3"/>
  <c r="A1081" i="3" s="1"/>
  <c r="H1085" i="4" l="1"/>
  <c r="G1085" i="4"/>
  <c r="F1085" i="4"/>
  <c r="C1086" i="4"/>
  <c r="E1085" i="4"/>
  <c r="A1085" i="4" s="1"/>
  <c r="G1082" i="3"/>
  <c r="F1082" i="3"/>
  <c r="H1082" i="3"/>
  <c r="E1082" i="3"/>
  <c r="A1082" i="3" s="1"/>
  <c r="C1083" i="3"/>
  <c r="H1086" i="4" l="1"/>
  <c r="F1086" i="4"/>
  <c r="G1086" i="4"/>
  <c r="E1086" i="4"/>
  <c r="A1086" i="4" s="1"/>
  <c r="C1087" i="4"/>
  <c r="H1083" i="3"/>
  <c r="F1083" i="3"/>
  <c r="G1083" i="3"/>
  <c r="E1083" i="3"/>
  <c r="A1083" i="3" s="1"/>
  <c r="C1084" i="3"/>
  <c r="F1087" i="4" l="1"/>
  <c r="G1087" i="4"/>
  <c r="H1087" i="4"/>
  <c r="C1088" i="4"/>
  <c r="E1087" i="4"/>
  <c r="A1087" i="4" s="1"/>
  <c r="F1084" i="3"/>
  <c r="G1084" i="3"/>
  <c r="H1084" i="3"/>
  <c r="E1084" i="3"/>
  <c r="A1084" i="3" s="1"/>
  <c r="C1085" i="3"/>
  <c r="G1088" i="4" l="1"/>
  <c r="F1088" i="4"/>
  <c r="H1088" i="4"/>
  <c r="C1089" i="4"/>
  <c r="E1088" i="4"/>
  <c r="A1088" i="4" s="1"/>
  <c r="F1085" i="3"/>
  <c r="H1085" i="3"/>
  <c r="G1085" i="3"/>
  <c r="C1086" i="3"/>
  <c r="E1085" i="3"/>
  <c r="A1085" i="3" s="1"/>
  <c r="H1089" i="4" l="1"/>
  <c r="G1089" i="4"/>
  <c r="F1089" i="4"/>
  <c r="C1090" i="4"/>
  <c r="E1089" i="4"/>
  <c r="A1089" i="4" s="1"/>
  <c r="F1086" i="3"/>
  <c r="H1086" i="3"/>
  <c r="G1086" i="3"/>
  <c r="E1086" i="3"/>
  <c r="A1086" i="3" s="1"/>
  <c r="C1087" i="3"/>
  <c r="H1090" i="4" l="1"/>
  <c r="F1090" i="4"/>
  <c r="G1090" i="4"/>
  <c r="E1090" i="4"/>
  <c r="A1090" i="4" s="1"/>
  <c r="C1091" i="4"/>
  <c r="F1087" i="3"/>
  <c r="G1087" i="3"/>
  <c r="H1087" i="3"/>
  <c r="E1087" i="3"/>
  <c r="A1087" i="3" s="1"/>
  <c r="C1088" i="3"/>
  <c r="F1091" i="4" l="1"/>
  <c r="G1091" i="4"/>
  <c r="H1091" i="4"/>
  <c r="C1092" i="4"/>
  <c r="E1091" i="4"/>
  <c r="A1091" i="4" s="1"/>
  <c r="F1088" i="3"/>
  <c r="H1088" i="3"/>
  <c r="G1088" i="3"/>
  <c r="E1088" i="3"/>
  <c r="A1088" i="3" s="1"/>
  <c r="C1089" i="3"/>
  <c r="G1092" i="4" l="1"/>
  <c r="F1092" i="4"/>
  <c r="H1092" i="4"/>
  <c r="C1093" i="4"/>
  <c r="E1092" i="4"/>
  <c r="A1092" i="4" s="1"/>
  <c r="H1089" i="3"/>
  <c r="F1089" i="3"/>
  <c r="G1089" i="3"/>
  <c r="C1090" i="3"/>
  <c r="E1089" i="3"/>
  <c r="A1089" i="3" s="1"/>
  <c r="H1093" i="4" l="1"/>
  <c r="G1093" i="4"/>
  <c r="F1093" i="4"/>
  <c r="C1094" i="4"/>
  <c r="E1093" i="4"/>
  <c r="A1093" i="4" s="1"/>
  <c r="F1090" i="3"/>
  <c r="G1090" i="3"/>
  <c r="H1090" i="3"/>
  <c r="E1090" i="3"/>
  <c r="A1090" i="3" s="1"/>
  <c r="C1091" i="3"/>
  <c r="H1094" i="4" l="1"/>
  <c r="F1094" i="4"/>
  <c r="G1094" i="4"/>
  <c r="C1095" i="4"/>
  <c r="A1094" i="4"/>
  <c r="F1091" i="3"/>
  <c r="H1091" i="3"/>
  <c r="G1091" i="3"/>
  <c r="E1091" i="3"/>
  <c r="A1091" i="3" s="1"/>
  <c r="C1092" i="3"/>
  <c r="F1095" i="4" l="1"/>
  <c r="G1095" i="4"/>
  <c r="H1095" i="4"/>
  <c r="C1096" i="4"/>
  <c r="A1095" i="4"/>
  <c r="F1092" i="3"/>
  <c r="H1092" i="3"/>
  <c r="G1092" i="3"/>
  <c r="E1092" i="3"/>
  <c r="A1092" i="3" s="1"/>
  <c r="C1093" i="3"/>
  <c r="Z8" i="6" l="1"/>
  <c r="O8" i="6"/>
  <c r="G1096" i="4"/>
  <c r="F1096" i="4"/>
  <c r="H1096" i="4"/>
  <c r="A1096" i="4"/>
  <c r="C1097" i="4"/>
  <c r="H1093" i="3"/>
  <c r="G1093" i="3"/>
  <c r="F1093" i="3"/>
  <c r="C1094" i="3"/>
  <c r="E1093" i="3"/>
  <c r="A1093" i="3" s="1"/>
  <c r="E11" i="6" l="1"/>
  <c r="P8" i="6"/>
  <c r="T8" i="6" s="1"/>
  <c r="F11" i="6"/>
  <c r="Y8" i="6"/>
  <c r="AD8" i="6" s="1"/>
  <c r="F8" i="6"/>
  <c r="E8" i="6"/>
  <c r="H1097" i="4"/>
  <c r="G1097" i="4"/>
  <c r="F1097" i="4"/>
  <c r="E1097" i="4"/>
  <c r="A1097" i="4" s="1"/>
  <c r="C1098" i="4"/>
  <c r="F1094" i="3"/>
  <c r="G1094" i="3"/>
  <c r="H1094" i="3"/>
  <c r="E1094" i="3"/>
  <c r="A1094" i="3" s="1"/>
  <c r="C1095" i="3"/>
  <c r="J8" i="6" l="1"/>
  <c r="J11" i="6"/>
  <c r="AI11" i="6"/>
  <c r="H1098" i="4"/>
  <c r="F1098" i="4"/>
  <c r="G1098" i="4"/>
  <c r="C1099" i="4"/>
  <c r="E1098" i="4"/>
  <c r="A1098" i="4" s="1"/>
  <c r="F1095" i="3"/>
  <c r="H1095" i="3"/>
  <c r="G1095" i="3"/>
  <c r="E1095" i="3"/>
  <c r="A1095" i="3" s="1"/>
  <c r="C1096" i="3"/>
  <c r="AJ12" i="6" l="1"/>
  <c r="AJ11" i="6"/>
  <c r="F1099" i="4"/>
  <c r="G1099" i="4"/>
  <c r="H1099" i="4"/>
  <c r="E1099" i="4"/>
  <c r="A1099" i="4" s="1"/>
  <c r="C1100" i="4"/>
  <c r="F1096" i="3"/>
  <c r="H1096" i="3"/>
  <c r="G1096" i="3"/>
  <c r="E1096" i="3"/>
  <c r="A1096" i="3" s="1"/>
  <c r="C1097" i="3"/>
  <c r="H1100" i="4" l="1"/>
  <c r="G1100" i="4"/>
  <c r="F1100" i="4"/>
  <c r="E1100" i="4"/>
  <c r="A1100" i="4" s="1"/>
  <c r="C1101" i="4"/>
  <c r="F1097" i="3"/>
  <c r="G1097" i="3"/>
  <c r="H1097" i="3"/>
  <c r="C1098" i="3"/>
  <c r="E1097" i="3"/>
  <c r="A1097" i="3" s="1"/>
  <c r="H1101" i="4" l="1"/>
  <c r="F1101" i="4"/>
  <c r="G1101" i="4"/>
  <c r="C1102" i="4"/>
  <c r="E1101" i="4"/>
  <c r="A1101" i="4" s="1"/>
  <c r="G1098" i="3"/>
  <c r="F1098" i="3"/>
  <c r="H1098" i="3"/>
  <c r="E1098" i="3"/>
  <c r="A1098" i="3" s="1"/>
  <c r="C1099" i="3"/>
  <c r="F1102" i="4" l="1"/>
  <c r="G1102" i="4"/>
  <c r="H1102" i="4"/>
  <c r="C1103" i="4"/>
  <c r="E1102" i="4"/>
  <c r="A1102" i="4" s="1"/>
  <c r="F1099" i="3"/>
  <c r="G1099" i="3"/>
  <c r="H1099" i="3"/>
  <c r="E1099" i="3"/>
  <c r="A1099" i="3" s="1"/>
  <c r="C1100" i="3"/>
  <c r="G1103" i="4" l="1"/>
  <c r="H1103" i="4"/>
  <c r="F1103" i="4"/>
  <c r="E1103" i="4"/>
  <c r="A1103" i="4" s="1"/>
  <c r="C1104" i="4"/>
  <c r="H1100" i="3"/>
  <c r="G1100" i="3"/>
  <c r="F1100" i="3"/>
  <c r="E1100" i="3"/>
  <c r="A1100" i="3" s="1"/>
  <c r="C1101" i="3"/>
  <c r="H1104" i="4" l="1"/>
  <c r="F1104" i="4"/>
  <c r="G1104" i="4"/>
  <c r="E1104" i="4"/>
  <c r="A1104" i="4" s="1"/>
  <c r="C1105" i="4"/>
  <c r="F1101" i="3"/>
  <c r="H1101" i="3"/>
  <c r="G1101" i="3"/>
  <c r="C1102" i="3"/>
  <c r="E1101" i="3"/>
  <c r="A1101" i="3" s="1"/>
  <c r="H1105" i="4" l="1"/>
  <c r="G1105" i="4"/>
  <c r="F1105" i="4"/>
  <c r="C1106" i="4"/>
  <c r="E1105" i="4"/>
  <c r="A1105" i="4" s="1"/>
  <c r="F1102" i="3"/>
  <c r="G1102" i="3"/>
  <c r="H1102" i="3"/>
  <c r="E1102" i="3"/>
  <c r="A1102" i="3" s="1"/>
  <c r="C1103" i="3"/>
  <c r="F1106" i="4" l="1"/>
  <c r="G1106" i="4"/>
  <c r="H1106" i="4"/>
  <c r="C1107" i="4"/>
  <c r="E1106" i="4"/>
  <c r="A1106" i="4" s="1"/>
  <c r="F1103" i="3"/>
  <c r="H1103" i="3"/>
  <c r="G1103" i="3"/>
  <c r="E1103" i="3"/>
  <c r="A1103" i="3" s="1"/>
  <c r="C1104" i="3"/>
  <c r="G1107" i="4" l="1"/>
  <c r="H1107" i="4"/>
  <c r="F1107" i="4"/>
  <c r="C1108" i="4"/>
  <c r="E1107" i="4"/>
  <c r="A1107" i="4" s="1"/>
  <c r="H1104" i="3"/>
  <c r="F1104" i="3"/>
  <c r="G1104" i="3"/>
  <c r="E1104" i="3"/>
  <c r="A1104" i="3" s="1"/>
  <c r="C1105" i="3"/>
  <c r="H1108" i="4" l="1"/>
  <c r="F1108" i="4"/>
  <c r="G1108" i="4"/>
  <c r="E1108" i="4"/>
  <c r="A1108" i="4" s="1"/>
  <c r="C1109" i="4"/>
  <c r="H1105" i="3"/>
  <c r="F1105" i="3"/>
  <c r="G1105" i="3"/>
  <c r="C1106" i="3"/>
  <c r="E1105" i="3"/>
  <c r="A1105" i="3" s="1"/>
  <c r="G1109" i="4" l="1"/>
  <c r="F1109" i="4"/>
  <c r="H1109" i="4"/>
  <c r="E1109" i="4"/>
  <c r="A1109" i="4" s="1"/>
  <c r="C1110" i="4"/>
  <c r="F1106" i="3"/>
  <c r="G1106" i="3"/>
  <c r="H1106" i="3"/>
  <c r="E1106" i="3"/>
  <c r="A1106" i="3" s="1"/>
  <c r="C1107" i="3"/>
  <c r="F1110" i="4" l="1"/>
  <c r="H1110" i="4"/>
  <c r="G1110" i="4"/>
  <c r="E1110" i="4"/>
  <c r="A1110" i="4" s="1"/>
  <c r="C1111" i="4"/>
  <c r="F1107" i="3"/>
  <c r="G1107" i="3"/>
  <c r="H1107" i="3"/>
  <c r="E1107" i="3"/>
  <c r="A1107" i="3" s="1"/>
  <c r="C1108" i="3"/>
  <c r="G1111" i="4" l="1"/>
  <c r="F1111" i="4"/>
  <c r="H1111" i="4"/>
  <c r="C1112" i="4"/>
  <c r="E1111" i="4"/>
  <c r="A1111" i="4" s="1"/>
  <c r="F1108" i="3"/>
  <c r="H1108" i="3"/>
  <c r="G1108" i="3"/>
  <c r="E1108" i="3"/>
  <c r="A1108" i="3" s="1"/>
  <c r="C1109" i="3"/>
  <c r="H1112" i="4" l="1"/>
  <c r="G1112" i="4"/>
  <c r="F1112" i="4"/>
  <c r="E1112" i="4"/>
  <c r="A1112" i="4" s="1"/>
  <c r="C1113" i="4"/>
  <c r="F1109" i="3"/>
  <c r="H1109" i="3"/>
  <c r="G1109" i="3"/>
  <c r="C1110" i="3"/>
  <c r="E1109" i="3"/>
  <c r="A1109" i="3" s="1"/>
  <c r="F1113" i="4" l="1"/>
  <c r="G1113" i="4"/>
  <c r="H1113" i="4"/>
  <c r="C1114" i="4"/>
  <c r="E1113" i="4"/>
  <c r="A1113" i="4" s="1"/>
  <c r="F1110" i="3"/>
  <c r="H1110" i="3"/>
  <c r="G1110" i="3"/>
  <c r="R1110" i="3" s="1"/>
  <c r="C1111" i="3"/>
  <c r="E1110" i="3"/>
  <c r="A1110" i="3" s="1"/>
  <c r="F1114" i="4" l="1"/>
  <c r="H1114" i="4"/>
  <c r="G1114" i="4"/>
  <c r="E1114" i="4"/>
  <c r="A1114" i="4" s="1"/>
  <c r="C1115" i="4"/>
  <c r="G1111" i="3"/>
  <c r="F1111" i="3"/>
  <c r="H1111" i="3"/>
  <c r="C1112" i="3"/>
  <c r="E1111" i="3"/>
  <c r="A1111" i="3" s="1"/>
  <c r="E1115" i="4" l="1"/>
  <c r="A1115" i="4" s="1"/>
  <c r="G1115" i="4"/>
  <c r="F1115" i="4"/>
  <c r="H1115" i="4"/>
  <c r="R1111" i="3"/>
  <c r="G1112" i="3"/>
  <c r="F1112" i="3"/>
  <c r="H1112" i="3"/>
  <c r="C1113" i="3"/>
  <c r="E1112" i="3"/>
  <c r="A1112" i="3" s="1"/>
  <c r="R37" i="6" l="1"/>
  <c r="G54" i="6"/>
  <c r="E62" i="6"/>
  <c r="O49" i="6"/>
  <c r="Q37" i="6"/>
  <c r="R24" i="6"/>
  <c r="G17" i="6"/>
  <c r="AA40" i="6"/>
  <c r="AA28" i="6"/>
  <c r="P40" i="6"/>
  <c r="Z32" i="6"/>
  <c r="AB16" i="6"/>
  <c r="AC45" i="6"/>
  <c r="R46" i="6"/>
  <c r="S48" i="6"/>
  <c r="Z49" i="6"/>
  <c r="H17" i="6"/>
  <c r="P56" i="6"/>
  <c r="R29" i="6"/>
  <c r="Y56" i="6"/>
  <c r="F53" i="6"/>
  <c r="O23" i="6"/>
  <c r="Y11" i="6"/>
  <c r="O28" i="6"/>
  <c r="AC61" i="6"/>
  <c r="H28" i="6"/>
  <c r="I53" i="6"/>
  <c r="I52" i="6"/>
  <c r="I23" i="6"/>
  <c r="Q56" i="6"/>
  <c r="O35" i="6"/>
  <c r="AA31" i="6"/>
  <c r="AC56" i="6"/>
  <c r="AC62" i="6"/>
  <c r="Z40" i="6"/>
  <c r="P60" i="6"/>
  <c r="O61" i="6"/>
  <c r="H59" i="6"/>
  <c r="AB34" i="6"/>
  <c r="Y42" i="6"/>
  <c r="AC31" i="6"/>
  <c r="G21" i="6"/>
  <c r="O24" i="6"/>
  <c r="H24" i="6"/>
  <c r="R17" i="6"/>
  <c r="S39" i="6"/>
  <c r="AC16" i="6"/>
  <c r="P52" i="6"/>
  <c r="E28" i="6"/>
  <c r="F42" i="6"/>
  <c r="H48" i="6"/>
  <c r="AA45" i="6"/>
  <c r="E27" i="6"/>
  <c r="O29" i="6"/>
  <c r="O37" i="6"/>
  <c r="Q48" i="6"/>
  <c r="AA46" i="6"/>
  <c r="AC30" i="6"/>
  <c r="AB29" i="6"/>
  <c r="AC11" i="6"/>
  <c r="H40" i="6"/>
  <c r="I35" i="6"/>
  <c r="F45" i="6"/>
  <c r="Q38" i="6"/>
  <c r="P58" i="6"/>
  <c r="R57" i="6"/>
  <c r="AC32" i="6"/>
  <c r="R42" i="6"/>
  <c r="S50" i="6"/>
  <c r="E61" i="6"/>
  <c r="O54" i="6"/>
  <c r="F40" i="6"/>
  <c r="Z38" i="6"/>
  <c r="S47" i="6"/>
  <c r="F13" i="6"/>
  <c r="G48" i="6"/>
  <c r="E54" i="6"/>
  <c r="S28" i="6"/>
  <c r="AC57" i="6"/>
  <c r="AB13" i="6"/>
  <c r="H35" i="6"/>
  <c r="E22" i="6"/>
  <c r="F36" i="6"/>
  <c r="E52" i="6"/>
  <c r="AB26" i="6"/>
  <c r="Q59" i="6"/>
  <c r="AC21" i="6"/>
  <c r="G38" i="6"/>
  <c r="Q19" i="6"/>
  <c r="Q58" i="6"/>
  <c r="E46" i="6"/>
  <c r="S44" i="6"/>
  <c r="I34" i="6"/>
  <c r="AB53" i="6"/>
  <c r="F46" i="6"/>
  <c r="Y49" i="6"/>
  <c r="F33" i="6"/>
  <c r="R11" i="6"/>
  <c r="E45" i="6"/>
  <c r="Y20" i="6"/>
  <c r="AB59" i="6"/>
  <c r="Y44" i="6"/>
  <c r="G56" i="6"/>
  <c r="F41" i="6"/>
  <c r="S51" i="6"/>
  <c r="Y41" i="6"/>
  <c r="O39" i="6"/>
  <c r="O44" i="6"/>
  <c r="H41" i="6"/>
  <c r="AA32" i="6"/>
  <c r="S32" i="6"/>
  <c r="P59" i="6"/>
  <c r="AC39" i="6"/>
  <c r="Z17" i="6"/>
  <c r="S62" i="6"/>
  <c r="S45" i="6"/>
  <c r="E56" i="6"/>
  <c r="O30" i="6"/>
  <c r="AA54" i="6"/>
  <c r="S14" i="6"/>
  <c r="I36" i="6"/>
  <c r="I17" i="6"/>
  <c r="Q39" i="6"/>
  <c r="F58" i="6"/>
  <c r="Y14" i="6"/>
  <c r="F38" i="6"/>
  <c r="O32" i="6"/>
  <c r="O58" i="6"/>
  <c r="P57" i="6"/>
  <c r="F23" i="6"/>
  <c r="I56" i="6"/>
  <c r="G29" i="6"/>
  <c r="R36" i="6"/>
  <c r="G44" i="6"/>
  <c r="G53" i="6"/>
  <c r="Y18" i="6"/>
  <c r="Q53" i="6"/>
  <c r="P24" i="6"/>
  <c r="AA58" i="6"/>
  <c r="R26" i="6"/>
  <c r="R49" i="6"/>
  <c r="R16" i="6"/>
  <c r="F32" i="6"/>
  <c r="Z56" i="6"/>
  <c r="Z37" i="6"/>
  <c r="AA15" i="6"/>
  <c r="AB24" i="6"/>
  <c r="F22" i="6"/>
  <c r="P22" i="6"/>
  <c r="H36" i="6"/>
  <c r="AC27" i="6"/>
  <c r="Q52" i="6"/>
  <c r="G26" i="6"/>
  <c r="H42" i="6"/>
  <c r="AA30" i="6"/>
  <c r="S27" i="6"/>
  <c r="Y23" i="6"/>
  <c r="P48" i="6"/>
  <c r="P49" i="6"/>
  <c r="G57" i="6"/>
  <c r="E29" i="6"/>
  <c r="P37" i="6"/>
  <c r="Z21" i="6"/>
  <c r="AA39" i="6"/>
  <c r="Q35" i="6"/>
  <c r="R30" i="6"/>
  <c r="AB50" i="6"/>
  <c r="P31" i="6"/>
  <c r="G52" i="6"/>
  <c r="F54" i="6"/>
  <c r="S46" i="6"/>
  <c r="H25" i="6"/>
  <c r="G51" i="6"/>
  <c r="Z43" i="6"/>
  <c r="S17" i="6"/>
  <c r="P54" i="6"/>
  <c r="AB21" i="6"/>
  <c r="I55" i="6"/>
  <c r="F59" i="6"/>
  <c r="G27" i="6"/>
  <c r="Z55" i="6"/>
  <c r="O27" i="6"/>
  <c r="H61" i="6"/>
  <c r="E55" i="6"/>
  <c r="O51" i="6"/>
  <c r="P34" i="6"/>
  <c r="G19" i="6"/>
  <c r="F21" i="6"/>
  <c r="AA51" i="6"/>
  <c r="O22" i="6"/>
  <c r="S29" i="6"/>
  <c r="H52" i="6"/>
  <c r="Y48" i="6"/>
  <c r="AB61" i="6"/>
  <c r="Y58" i="6"/>
  <c r="S36" i="6"/>
  <c r="F52" i="6"/>
  <c r="P45" i="6"/>
  <c r="AA55" i="6"/>
  <c r="R58" i="6"/>
  <c r="Q17" i="6"/>
  <c r="F51" i="6"/>
  <c r="Z52" i="6"/>
  <c r="P19" i="6"/>
  <c r="AC55" i="6"/>
  <c r="S25" i="6"/>
  <c r="G36" i="6"/>
  <c r="G30" i="6"/>
  <c r="Z28" i="6"/>
  <c r="I28" i="6"/>
  <c r="H50" i="6"/>
  <c r="F55" i="6"/>
  <c r="AB52" i="6"/>
  <c r="I58" i="6"/>
  <c r="I44" i="6"/>
  <c r="H21" i="6"/>
  <c r="S56" i="6"/>
  <c r="O14" i="6"/>
  <c r="AA19" i="6"/>
  <c r="AA59" i="6"/>
  <c r="Q12" i="6"/>
  <c r="AC17" i="6"/>
  <c r="AB56" i="6"/>
  <c r="F17" i="6"/>
  <c r="E35" i="6"/>
  <c r="S20" i="6"/>
  <c r="Q60" i="6"/>
  <c r="F28" i="6"/>
  <c r="P23" i="6"/>
  <c r="Y46" i="6"/>
  <c r="P18" i="6"/>
  <c r="Z58" i="6"/>
  <c r="Q16" i="6"/>
  <c r="P61" i="6"/>
  <c r="H20" i="6"/>
  <c r="Y13" i="6"/>
  <c r="R47" i="6"/>
  <c r="E19" i="6"/>
  <c r="Y45" i="6"/>
  <c r="AB45" i="6"/>
  <c r="R27" i="6"/>
  <c r="AB48" i="6"/>
  <c r="Z23" i="6"/>
  <c r="AC12" i="6"/>
  <c r="P16" i="6"/>
  <c r="AA52" i="6"/>
  <c r="Y31" i="6"/>
  <c r="AA23" i="6"/>
  <c r="O34" i="6"/>
  <c r="AC25" i="6"/>
  <c r="E58" i="6"/>
  <c r="R22" i="6"/>
  <c r="AA43" i="6"/>
  <c r="I42" i="6"/>
  <c r="Y12" i="6"/>
  <c r="H13" i="6"/>
  <c r="O40" i="6"/>
  <c r="Y51" i="6"/>
  <c r="R62" i="6"/>
  <c r="AA11" i="6"/>
  <c r="I57" i="6"/>
  <c r="AA37" i="6"/>
  <c r="AC59" i="6"/>
  <c r="P42" i="6"/>
  <c r="R35" i="6"/>
  <c r="P26" i="6"/>
  <c r="O52" i="6"/>
  <c r="I13" i="6"/>
  <c r="AB46" i="6"/>
  <c r="G34" i="6"/>
  <c r="Z53" i="6"/>
  <c r="E39" i="6"/>
  <c r="Q49" i="6"/>
  <c r="E51" i="6"/>
  <c r="I46" i="6"/>
  <c r="I25" i="6"/>
  <c r="Z25" i="6"/>
  <c r="Q28" i="6"/>
  <c r="R19" i="6"/>
  <c r="Q18" i="6"/>
  <c r="R23" i="6"/>
  <c r="I43" i="6"/>
  <c r="R44" i="6"/>
  <c r="Y17" i="6"/>
  <c r="S11" i="6"/>
  <c r="Y22" i="6"/>
  <c r="Y57" i="6"/>
  <c r="AC23" i="6"/>
  <c r="Z54" i="6"/>
  <c r="AB36" i="6"/>
  <c r="Q30" i="6"/>
  <c r="P46" i="6"/>
  <c r="P14" i="6"/>
  <c r="AA33" i="6"/>
  <c r="Y26" i="6"/>
  <c r="S33" i="6"/>
  <c r="E37" i="6"/>
  <c r="H44" i="6"/>
  <c r="Z24" i="6"/>
  <c r="F34" i="6"/>
  <c r="AA26" i="6"/>
  <c r="AA22" i="6"/>
  <c r="Y37" i="6"/>
  <c r="G49" i="6"/>
  <c r="P15" i="6"/>
  <c r="H46" i="6"/>
  <c r="AB37" i="6"/>
  <c r="Z27" i="6"/>
  <c r="G33" i="6"/>
  <c r="R60" i="6"/>
  <c r="G13" i="6"/>
  <c r="O46" i="6"/>
  <c r="Q25" i="6"/>
  <c r="O38" i="6"/>
  <c r="G59" i="6"/>
  <c r="AB62" i="6"/>
  <c r="R59" i="6"/>
  <c r="I24" i="6"/>
  <c r="Z16" i="6"/>
  <c r="R40" i="6"/>
  <c r="R18" i="6"/>
  <c r="AC19" i="6"/>
  <c r="Q55" i="6"/>
  <c r="F62" i="6"/>
  <c r="E17" i="6"/>
  <c r="R15" i="6"/>
  <c r="E60" i="6"/>
  <c r="G28" i="6"/>
  <c r="G46" i="6"/>
  <c r="I38" i="6"/>
  <c r="Q40" i="6"/>
  <c r="G22" i="6"/>
  <c r="AB47" i="6"/>
  <c r="E53" i="6"/>
  <c r="R33" i="6"/>
  <c r="Y55" i="6"/>
  <c r="I37" i="6"/>
  <c r="E24" i="6"/>
  <c r="Q27" i="6"/>
  <c r="G25" i="6"/>
  <c r="Z62" i="6"/>
  <c r="R54" i="6"/>
  <c r="P29" i="6"/>
  <c r="G43" i="6"/>
  <c r="Q34" i="6"/>
  <c r="Y25" i="6"/>
  <c r="O47" i="6"/>
  <c r="E31" i="6"/>
  <c r="AA56" i="6"/>
  <c r="F35" i="6"/>
  <c r="G62" i="6"/>
  <c r="Y36" i="6"/>
  <c r="AC26" i="6"/>
  <c r="AB60" i="6"/>
  <c r="S18" i="6"/>
  <c r="Z19" i="6"/>
  <c r="AB25" i="6"/>
  <c r="Y34" i="6"/>
  <c r="G31" i="6"/>
  <c r="AA20" i="6"/>
  <c r="P53" i="6"/>
  <c r="P55" i="6"/>
  <c r="AA60" i="6"/>
  <c r="AC28" i="6"/>
  <c r="AC36" i="6"/>
  <c r="H33" i="6"/>
  <c r="Q42" i="6"/>
  <c r="AA61" i="6"/>
  <c r="Y40" i="6"/>
  <c r="P62" i="6"/>
  <c r="E42" i="6"/>
  <c r="F47" i="6"/>
  <c r="E26" i="6"/>
  <c r="AB57" i="6"/>
  <c r="O43" i="6"/>
  <c r="I40" i="6"/>
  <c r="AB35" i="6"/>
  <c r="H38" i="6"/>
  <c r="O26" i="6"/>
  <c r="F57" i="6"/>
  <c r="P30" i="6"/>
  <c r="P47" i="6"/>
  <c r="O15" i="6"/>
  <c r="AC44" i="6"/>
  <c r="Z18" i="6"/>
  <c r="I50" i="6"/>
  <c r="AB20" i="6"/>
  <c r="I45" i="6"/>
  <c r="Q31" i="6"/>
  <c r="E44" i="6"/>
  <c r="R39" i="6"/>
  <c r="Q22" i="6"/>
  <c r="P50" i="6"/>
  <c r="H51" i="6"/>
  <c r="S55" i="6"/>
  <c r="AC20" i="6"/>
  <c r="AA27" i="6"/>
  <c r="O48" i="6"/>
  <c r="Z45" i="6"/>
  <c r="H27" i="6"/>
  <c r="Y60" i="6"/>
  <c r="AC51" i="6"/>
  <c r="O41" i="6"/>
  <c r="E49" i="6"/>
  <c r="AC37" i="6"/>
  <c r="O13" i="6"/>
  <c r="P11" i="6"/>
  <c r="E30" i="6"/>
  <c r="S26" i="6"/>
  <c r="G20" i="6"/>
  <c r="Q14" i="6"/>
  <c r="E36" i="6"/>
  <c r="G23" i="6"/>
  <c r="P12" i="6"/>
  <c r="AA25" i="6"/>
  <c r="R14" i="6"/>
  <c r="H34" i="6"/>
  <c r="S37" i="6"/>
  <c r="AC38" i="6"/>
  <c r="Q36" i="6"/>
  <c r="Z12" i="6"/>
  <c r="Z30" i="6"/>
  <c r="AC42" i="6"/>
  <c r="AA16" i="6"/>
  <c r="G39" i="6"/>
  <c r="Z59" i="6"/>
  <c r="AC41" i="6"/>
  <c r="AB31" i="6"/>
  <c r="AB15" i="6"/>
  <c r="G45" i="6"/>
  <c r="AA36" i="6"/>
  <c r="AB32" i="6"/>
  <c r="Y61" i="6"/>
  <c r="Z60" i="6"/>
  <c r="Y39" i="6"/>
  <c r="Y21" i="6"/>
  <c r="AB17" i="6"/>
  <c r="Z50" i="6"/>
  <c r="R28" i="6"/>
  <c r="AA42" i="6"/>
  <c r="Y28" i="6"/>
  <c r="AB39" i="6"/>
  <c r="F27" i="6"/>
  <c r="AA34" i="6"/>
  <c r="AA21" i="6"/>
  <c r="AC49" i="6"/>
  <c r="G42" i="6"/>
  <c r="I54" i="6"/>
  <c r="S23" i="6"/>
  <c r="Y53" i="6"/>
  <c r="AA24" i="6"/>
  <c r="S22" i="6"/>
  <c r="S59" i="6"/>
  <c r="AB54" i="6"/>
  <c r="H32" i="6"/>
  <c r="S58" i="6"/>
  <c r="R56" i="6"/>
  <c r="O17" i="6"/>
  <c r="F49" i="6"/>
  <c r="AC58" i="6"/>
  <c r="AB27" i="6"/>
  <c r="AC35" i="6"/>
  <c r="Q29" i="6"/>
  <c r="S38" i="6"/>
  <c r="S31" i="6"/>
  <c r="R12" i="6"/>
  <c r="AC33" i="6"/>
  <c r="O42" i="6"/>
  <c r="AB22" i="6"/>
  <c r="H31" i="6"/>
  <c r="R45" i="6"/>
  <c r="F26" i="6"/>
  <c r="Q45" i="6"/>
  <c r="I62" i="6"/>
  <c r="Y15" i="6"/>
  <c r="H43" i="6"/>
  <c r="Q54" i="6"/>
  <c r="O45" i="6"/>
  <c r="Z41" i="6"/>
  <c r="G58" i="6"/>
  <c r="E41" i="6"/>
  <c r="O11" i="6"/>
  <c r="E21" i="6"/>
  <c r="Q57" i="6"/>
  <c r="AB40" i="6"/>
  <c r="AA12" i="6"/>
  <c r="Q23" i="6"/>
  <c r="AC14" i="6"/>
  <c r="I39" i="6"/>
  <c r="I27" i="6"/>
  <c r="O12" i="6"/>
  <c r="R31" i="6"/>
  <c r="I61" i="6"/>
  <c r="Y59" i="6"/>
  <c r="AA41" i="6"/>
  <c r="Z14" i="6"/>
  <c r="AC52" i="6"/>
  <c r="H26" i="6"/>
  <c r="O31" i="6"/>
  <c r="S34" i="6"/>
  <c r="R32" i="6"/>
  <c r="Q47" i="6"/>
  <c r="Y29" i="6"/>
  <c r="G50" i="6"/>
  <c r="Z39" i="6"/>
  <c r="F50" i="6"/>
  <c r="H30" i="6"/>
  <c r="H18" i="6"/>
  <c r="E43" i="6"/>
  <c r="Q21" i="6"/>
  <c r="P17" i="6"/>
  <c r="AC60" i="6"/>
  <c r="AC15" i="6"/>
  <c r="G55" i="6"/>
  <c r="O59" i="6"/>
  <c r="Q44" i="6"/>
  <c r="E25" i="6"/>
  <c r="I32" i="6"/>
  <c r="P44" i="6"/>
  <c r="AA48" i="6"/>
  <c r="R20" i="6"/>
  <c r="Y30" i="6"/>
  <c r="H55" i="6"/>
  <c r="I18" i="6"/>
  <c r="AB33" i="6"/>
  <c r="AB43" i="6"/>
  <c r="I22" i="6"/>
  <c r="S60" i="6"/>
  <c r="Q62" i="6"/>
  <c r="R41" i="6"/>
  <c r="O21" i="6"/>
  <c r="H45" i="6"/>
  <c r="AA18" i="6"/>
  <c r="F19" i="6"/>
  <c r="AC13" i="6"/>
  <c r="AB18" i="6"/>
  <c r="AC48" i="6"/>
  <c r="R21" i="6"/>
  <c r="O55" i="6"/>
  <c r="O62" i="6"/>
  <c r="O25" i="6"/>
  <c r="F48" i="6"/>
  <c r="AA50" i="6"/>
  <c r="F31" i="6"/>
  <c r="I51" i="6"/>
  <c r="H57" i="6"/>
  <c r="AB41" i="6"/>
  <c r="Z47" i="6"/>
  <c r="R34" i="6"/>
  <c r="S42" i="6"/>
  <c r="P28" i="6"/>
  <c r="Z31" i="6"/>
  <c r="E32" i="6"/>
  <c r="I30" i="6"/>
  <c r="Z46" i="6"/>
  <c r="R50" i="6"/>
  <c r="H49" i="6"/>
  <c r="S21" i="6"/>
  <c r="F18" i="6"/>
  <c r="G37" i="6"/>
  <c r="S12" i="6"/>
  <c r="Z29" i="6"/>
  <c r="G47" i="6"/>
  <c r="H19" i="6"/>
  <c r="I21" i="6"/>
  <c r="Z26" i="6"/>
  <c r="F56" i="6"/>
  <c r="F43" i="6"/>
  <c r="Y54" i="6"/>
  <c r="Z33" i="6"/>
  <c r="Y27" i="6"/>
  <c r="AB55" i="6"/>
  <c r="H39" i="6"/>
  <c r="AB30" i="6"/>
  <c r="P21" i="6"/>
  <c r="Y43" i="6"/>
  <c r="P33" i="6"/>
  <c r="R43" i="6"/>
  <c r="H47" i="6"/>
  <c r="I47" i="6"/>
  <c r="O33" i="6"/>
  <c r="I60" i="6"/>
  <c r="P36" i="6"/>
  <c r="I49" i="6"/>
  <c r="AA29" i="6"/>
  <c r="Z15" i="6"/>
  <c r="AB58" i="6"/>
  <c r="P25" i="6"/>
  <c r="AB44" i="6"/>
  <c r="Q61" i="6"/>
  <c r="E59" i="6"/>
  <c r="AB19" i="6"/>
  <c r="H62" i="6"/>
  <c r="G24" i="6"/>
  <c r="H23" i="6"/>
  <c r="AC18" i="6"/>
  <c r="Z51" i="6"/>
  <c r="AC43" i="6"/>
  <c r="S57" i="6"/>
  <c r="Q33" i="6"/>
  <c r="E40" i="6"/>
  <c r="AC29" i="6"/>
  <c r="AA17" i="6"/>
  <c r="Y16" i="6"/>
  <c r="AB14" i="6"/>
  <c r="Y50" i="6"/>
  <c r="Q51" i="6"/>
  <c r="E48" i="6"/>
  <c r="H53" i="6"/>
  <c r="E50" i="6"/>
  <c r="P32" i="6"/>
  <c r="O50" i="6"/>
  <c r="S61" i="6"/>
  <c r="F29" i="6"/>
  <c r="E20" i="6"/>
  <c r="E34" i="6"/>
  <c r="P43" i="6"/>
  <c r="Q32" i="6"/>
  <c r="Q20" i="6"/>
  <c r="E38" i="6"/>
  <c r="S16" i="6"/>
  <c r="O56" i="6"/>
  <c r="AC53" i="6"/>
  <c r="F60" i="6"/>
  <c r="S15" i="6"/>
  <c r="AB28" i="6"/>
  <c r="O36" i="6"/>
  <c r="S24" i="6"/>
  <c r="I59" i="6"/>
  <c r="AA44" i="6"/>
  <c r="H29" i="6"/>
  <c r="G35" i="6"/>
  <c r="P20" i="6"/>
  <c r="R55" i="6"/>
  <c r="Z35" i="6"/>
  <c r="Z48" i="6"/>
  <c r="I29" i="6"/>
  <c r="P51" i="6"/>
  <c r="E33" i="6"/>
  <c r="Z13" i="6"/>
  <c r="R48" i="6"/>
  <c r="AC40" i="6"/>
  <c r="P41" i="6"/>
  <c r="Q15" i="6"/>
  <c r="AC54" i="6"/>
  <c r="R53" i="6"/>
  <c r="S35" i="6"/>
  <c r="F37" i="6"/>
  <c r="Q13" i="6"/>
  <c r="AA38" i="6"/>
  <c r="Y62" i="6"/>
  <c r="Q26" i="6"/>
  <c r="F24" i="6"/>
  <c r="Z20" i="6"/>
  <c r="AB42" i="6"/>
  <c r="Q24" i="6"/>
  <c r="AB23" i="6"/>
  <c r="S54" i="6"/>
  <c r="R52" i="6"/>
  <c r="O60" i="6"/>
  <c r="S52" i="6"/>
  <c r="AA62" i="6"/>
  <c r="S13" i="6"/>
  <c r="H56" i="6"/>
  <c r="AB49" i="6"/>
  <c r="Z57" i="6"/>
  <c r="Q11" i="6"/>
  <c r="I41" i="6"/>
  <c r="P38" i="6"/>
  <c r="R38" i="6"/>
  <c r="O57" i="6"/>
  <c r="E47" i="6"/>
  <c r="AA49" i="6"/>
  <c r="P39" i="6"/>
  <c r="P13" i="6"/>
  <c r="R25" i="6"/>
  <c r="Y32" i="6"/>
  <c r="AB11" i="6"/>
  <c r="P35" i="6"/>
  <c r="E57" i="6"/>
  <c r="H60" i="6"/>
  <c r="AB38" i="6"/>
  <c r="Y33" i="6"/>
  <c r="F25" i="6"/>
  <c r="Y35" i="6"/>
  <c r="I19" i="6"/>
  <c r="AC34" i="6"/>
  <c r="Z44" i="6"/>
  <c r="G41" i="6"/>
  <c r="AA35" i="6"/>
  <c r="AC47" i="6"/>
  <c r="Y38" i="6"/>
  <c r="Q50" i="6"/>
  <c r="F30" i="6"/>
  <c r="R61" i="6"/>
  <c r="Z11" i="6"/>
  <c r="S53" i="6"/>
  <c r="S41" i="6"/>
  <c r="I20" i="6"/>
  <c r="P27" i="6"/>
  <c r="AB12" i="6"/>
  <c r="O20" i="6"/>
  <c r="S40" i="6"/>
  <c r="Z61" i="6"/>
  <c r="AA47" i="6"/>
  <c r="Z42" i="6"/>
  <c r="G60" i="6"/>
  <c r="H37" i="6"/>
  <c r="AC46" i="6"/>
  <c r="Y19" i="6"/>
  <c r="Y52" i="6"/>
  <c r="F44" i="6"/>
  <c r="Z36" i="6"/>
  <c r="G40" i="6"/>
  <c r="E23" i="6"/>
  <c r="S43" i="6"/>
  <c r="F20" i="6"/>
  <c r="G32" i="6"/>
  <c r="Z22" i="6"/>
  <c r="AC24" i="6"/>
  <c r="H58" i="6"/>
  <c r="Q41" i="6"/>
  <c r="I48" i="6"/>
  <c r="E18" i="6"/>
  <c r="F39" i="6"/>
  <c r="O19" i="6"/>
  <c r="Y24" i="6"/>
  <c r="R13" i="6"/>
  <c r="Q43" i="6"/>
  <c r="O16" i="6"/>
  <c r="S30" i="6"/>
  <c r="AC22" i="6"/>
  <c r="AA53" i="6"/>
  <c r="AA57" i="6"/>
  <c r="H54" i="6"/>
  <c r="O53" i="6"/>
  <c r="G61" i="6"/>
  <c r="O18" i="6"/>
  <c r="I31" i="6"/>
  <c r="R51" i="6"/>
  <c r="S19" i="6"/>
  <c r="AA13" i="6"/>
  <c r="I33" i="6"/>
  <c r="AA14" i="6"/>
  <c r="Q46" i="6"/>
  <c r="AC50" i="6"/>
  <c r="Z34" i="6"/>
  <c r="F61" i="6"/>
  <c r="H22" i="6"/>
  <c r="AB51" i="6"/>
  <c r="Y47" i="6"/>
  <c r="G18" i="6"/>
  <c r="S49" i="6"/>
  <c r="I26" i="6"/>
  <c r="R1112" i="3"/>
  <c r="G1113" i="3"/>
  <c r="F1113" i="3"/>
  <c r="H1113" i="3"/>
  <c r="C1114" i="3"/>
  <c r="E1113" i="3"/>
  <c r="A1113" i="3" s="1"/>
  <c r="AI38" i="6" l="1"/>
  <c r="J38" i="6"/>
  <c r="AI40" i="6"/>
  <c r="J40" i="6"/>
  <c r="AD27" i="6"/>
  <c r="AS26" i="6"/>
  <c r="AT27" i="6" s="1"/>
  <c r="T55" i="6"/>
  <c r="AM55" i="6"/>
  <c r="AQ54" i="6"/>
  <c r="AQ20" i="6"/>
  <c r="T21" i="6"/>
  <c r="AM21" i="6"/>
  <c r="AQ58" i="6"/>
  <c r="T59" i="6"/>
  <c r="AM59" i="6"/>
  <c r="AQ30" i="6"/>
  <c r="AM31" i="6"/>
  <c r="T31" i="6"/>
  <c r="AI21" i="6"/>
  <c r="J21" i="6"/>
  <c r="AS20" i="6"/>
  <c r="AT21" i="6" s="1"/>
  <c r="AD21" i="6"/>
  <c r="AI30" i="6"/>
  <c r="J30" i="6"/>
  <c r="AD36" i="6"/>
  <c r="AS35" i="6"/>
  <c r="AT36" i="6" s="1"/>
  <c r="AS54" i="6"/>
  <c r="AT55" i="6" s="1"/>
  <c r="AD55" i="6"/>
  <c r="AD47" i="6"/>
  <c r="AS46" i="6"/>
  <c r="AT47" i="6" s="1"/>
  <c r="AS23" i="6"/>
  <c r="AT24" i="6" s="1"/>
  <c r="AD24" i="6"/>
  <c r="AD52" i="6"/>
  <c r="AS51" i="6"/>
  <c r="AT52" i="6" s="1"/>
  <c r="AI14" i="6"/>
  <c r="J14" i="6"/>
  <c r="AS34" i="6"/>
  <c r="AT35" i="6" s="1"/>
  <c r="AD35" i="6"/>
  <c r="AS31" i="6"/>
  <c r="AT32" i="6" s="1"/>
  <c r="AD32" i="6"/>
  <c r="AS62" i="6"/>
  <c r="AT63" i="6" s="1"/>
  <c r="AS61" i="6"/>
  <c r="AT62" i="6" s="1"/>
  <c r="AD62" i="6"/>
  <c r="AS63" i="6"/>
  <c r="J33" i="6"/>
  <c r="AI33" i="6"/>
  <c r="T36" i="6"/>
  <c r="AM36" i="6"/>
  <c r="AQ35" i="6"/>
  <c r="J34" i="6"/>
  <c r="AI34" i="6"/>
  <c r="AM50" i="6"/>
  <c r="T50" i="6"/>
  <c r="AQ49" i="6"/>
  <c r="J48" i="6"/>
  <c r="AI48" i="6"/>
  <c r="AD16" i="6"/>
  <c r="AS15" i="6"/>
  <c r="AT16" i="6" s="1"/>
  <c r="AQ32" i="6"/>
  <c r="T33" i="6"/>
  <c r="AM33" i="6"/>
  <c r="AD30" i="6"/>
  <c r="AS29" i="6"/>
  <c r="AT30" i="6" s="1"/>
  <c r="AD59" i="6"/>
  <c r="AS58" i="6"/>
  <c r="AT59" i="6" s="1"/>
  <c r="T11" i="6"/>
  <c r="AM11" i="6"/>
  <c r="AQ44" i="6"/>
  <c r="AM45" i="6"/>
  <c r="T45" i="6"/>
  <c r="AM17" i="6"/>
  <c r="AQ16" i="6"/>
  <c r="T17" i="6"/>
  <c r="AD39" i="6"/>
  <c r="AS38" i="6"/>
  <c r="AT39" i="6" s="1"/>
  <c r="AM41" i="6"/>
  <c r="AQ40" i="6"/>
  <c r="T41" i="6"/>
  <c r="AQ14" i="6"/>
  <c r="T15" i="6"/>
  <c r="AM15" i="6"/>
  <c r="T26" i="6"/>
  <c r="AM26" i="6"/>
  <c r="AQ25" i="6"/>
  <c r="T43" i="6"/>
  <c r="AM43" i="6"/>
  <c r="AQ42" i="6"/>
  <c r="AI42" i="6"/>
  <c r="J42" i="6"/>
  <c r="AM47" i="6"/>
  <c r="AQ46" i="6"/>
  <c r="T47" i="6"/>
  <c r="J60" i="6"/>
  <c r="AI60" i="6"/>
  <c r="AD37" i="6"/>
  <c r="AS36" i="6"/>
  <c r="AT37" i="6" s="1"/>
  <c r="AD26" i="6"/>
  <c r="AS25" i="6"/>
  <c r="AT26" i="6" s="1"/>
  <c r="AD17" i="6"/>
  <c r="AS16" i="6"/>
  <c r="AT17" i="6" s="1"/>
  <c r="AM40" i="6"/>
  <c r="T40" i="6"/>
  <c r="AQ39" i="6"/>
  <c r="T34" i="6"/>
  <c r="AQ33" i="6"/>
  <c r="AM34" i="6"/>
  <c r="AI35" i="6"/>
  <c r="J35" i="6"/>
  <c r="AS47" i="6"/>
  <c r="AT48" i="6" s="1"/>
  <c r="AD48" i="6"/>
  <c r="AM51" i="6"/>
  <c r="AQ50" i="6"/>
  <c r="T51" i="6"/>
  <c r="J15" i="6"/>
  <c r="AI15" i="6"/>
  <c r="AD18" i="6"/>
  <c r="AS17" i="6"/>
  <c r="AT18" i="6" s="1"/>
  <c r="AD14" i="6"/>
  <c r="AS13" i="6"/>
  <c r="AT14" i="6" s="1"/>
  <c r="J56" i="6"/>
  <c r="AI56" i="6"/>
  <c r="AS40" i="6"/>
  <c r="AT41" i="6" s="1"/>
  <c r="AD41" i="6"/>
  <c r="AD44" i="6"/>
  <c r="AS43" i="6"/>
  <c r="AT44" i="6" s="1"/>
  <c r="J22" i="6"/>
  <c r="AI22" i="6"/>
  <c r="J61" i="6"/>
  <c r="AI61" i="6"/>
  <c r="T23" i="6"/>
  <c r="AM23" i="6"/>
  <c r="AQ22" i="6"/>
  <c r="J62" i="6"/>
  <c r="AI62" i="6"/>
  <c r="T53" i="6"/>
  <c r="AM53" i="6"/>
  <c r="AQ52" i="6"/>
  <c r="AS28" i="6"/>
  <c r="AT29" i="6" s="1"/>
  <c r="AD29" i="6"/>
  <c r="T12" i="6"/>
  <c r="AM12" i="6"/>
  <c r="AQ11" i="6"/>
  <c r="AS14" i="6"/>
  <c r="AT15" i="6" s="1"/>
  <c r="AD15" i="6"/>
  <c r="AI36" i="6"/>
  <c r="J36" i="6"/>
  <c r="AI49" i="6"/>
  <c r="J49" i="6"/>
  <c r="AI31" i="6"/>
  <c r="J31" i="6"/>
  <c r="J23" i="6"/>
  <c r="AI23" i="6"/>
  <c r="AM18" i="6"/>
  <c r="AQ17" i="6"/>
  <c r="T18" i="6"/>
  <c r="AQ15" i="6"/>
  <c r="AM16" i="6"/>
  <c r="T16" i="6"/>
  <c r="T19" i="6"/>
  <c r="AQ18" i="6"/>
  <c r="AM19" i="6"/>
  <c r="AD19" i="6"/>
  <c r="AS18" i="6"/>
  <c r="AT19" i="6" s="1"/>
  <c r="AD38" i="6"/>
  <c r="AS37" i="6"/>
  <c r="AT38" i="6" s="1"/>
  <c r="AI57" i="6"/>
  <c r="J57" i="6"/>
  <c r="J47" i="6"/>
  <c r="AI47" i="6"/>
  <c r="T56" i="6"/>
  <c r="AQ55" i="6"/>
  <c r="AM56" i="6"/>
  <c r="J20" i="6"/>
  <c r="AI20" i="6"/>
  <c r="AS53" i="6"/>
  <c r="AT54" i="6" s="1"/>
  <c r="AD54" i="6"/>
  <c r="J32" i="6"/>
  <c r="AI32" i="6"/>
  <c r="AM25" i="6"/>
  <c r="T25" i="6"/>
  <c r="AQ24" i="6"/>
  <c r="J25" i="6"/>
  <c r="AI25" i="6"/>
  <c r="J43" i="6"/>
  <c r="AI43" i="6"/>
  <c r="J41" i="6"/>
  <c r="AI41" i="6"/>
  <c r="AS52" i="6"/>
  <c r="AT53" i="6" s="1"/>
  <c r="AD53" i="6"/>
  <c r="AM13" i="6"/>
  <c r="T13" i="6"/>
  <c r="AQ12" i="6"/>
  <c r="AM48" i="6"/>
  <c r="T48" i="6"/>
  <c r="AQ47" i="6"/>
  <c r="J44" i="6"/>
  <c r="AI44" i="6"/>
  <c r="AS33" i="6"/>
  <c r="AT34" i="6" s="1"/>
  <c r="AD34" i="6"/>
  <c r="AS24" i="6"/>
  <c r="AT25" i="6" s="1"/>
  <c r="AD25" i="6"/>
  <c r="AI24" i="6"/>
  <c r="J24" i="6"/>
  <c r="J53" i="6"/>
  <c r="AI53" i="6"/>
  <c r="AM38" i="6"/>
  <c r="T38" i="6"/>
  <c r="AQ37" i="6"/>
  <c r="AD57" i="6"/>
  <c r="AS56" i="6"/>
  <c r="AT57" i="6" s="1"/>
  <c r="AI39" i="6"/>
  <c r="J39" i="6"/>
  <c r="AD13" i="6"/>
  <c r="AS12" i="6"/>
  <c r="AT13" i="6" s="1"/>
  <c r="J55" i="6"/>
  <c r="AI55" i="6"/>
  <c r="AI13" i="6"/>
  <c r="J13" i="6"/>
  <c r="J29" i="6"/>
  <c r="AI29" i="6"/>
  <c r="AD23" i="6"/>
  <c r="AS22" i="6"/>
  <c r="AT23" i="6" s="1"/>
  <c r="AM58" i="6"/>
  <c r="T58" i="6"/>
  <c r="AQ57" i="6"/>
  <c r="AI54" i="6"/>
  <c r="J54" i="6"/>
  <c r="AM37" i="6"/>
  <c r="AQ36" i="6"/>
  <c r="T37" i="6"/>
  <c r="AS41" i="6"/>
  <c r="AT42" i="6" s="1"/>
  <c r="AD42" i="6"/>
  <c r="AQ60" i="6"/>
  <c r="AM61" i="6"/>
  <c r="T61" i="6"/>
  <c r="J18" i="6"/>
  <c r="AI18" i="6"/>
  <c r="AQ19" i="6"/>
  <c r="AM20" i="6"/>
  <c r="T20" i="6"/>
  <c r="AD33" i="6"/>
  <c r="AS32" i="6"/>
  <c r="AT33" i="6" s="1"/>
  <c r="AQ56" i="6"/>
  <c r="T57" i="6"/>
  <c r="AM57" i="6"/>
  <c r="AQ59" i="6"/>
  <c r="T60" i="6"/>
  <c r="AM60" i="6"/>
  <c r="J50" i="6"/>
  <c r="AI50" i="6"/>
  <c r="AS49" i="6"/>
  <c r="AT50" i="6" s="1"/>
  <c r="AD50" i="6"/>
  <c r="AI59" i="6"/>
  <c r="J59" i="6"/>
  <c r="AS42" i="6"/>
  <c r="AT43" i="6" s="1"/>
  <c r="AD43" i="6"/>
  <c r="AQ62" i="6"/>
  <c r="T62" i="6"/>
  <c r="AQ63" i="6"/>
  <c r="AQ61" i="6"/>
  <c r="AM62" i="6"/>
  <c r="AM42" i="6"/>
  <c r="T42" i="6"/>
  <c r="AQ41" i="6"/>
  <c r="AS27" i="6"/>
  <c r="AT28" i="6" s="1"/>
  <c r="AD28" i="6"/>
  <c r="AS60" i="6"/>
  <c r="AT61" i="6" s="1"/>
  <c r="AD61" i="6"/>
  <c r="AD60" i="6"/>
  <c r="AS59" i="6"/>
  <c r="AT60" i="6" s="1"/>
  <c r="J26" i="6"/>
  <c r="AI26" i="6"/>
  <c r="AS39" i="6"/>
  <c r="AT40" i="6" s="1"/>
  <c r="AD40" i="6"/>
  <c r="J17" i="6"/>
  <c r="AI17" i="6"/>
  <c r="J37" i="6"/>
  <c r="AI37" i="6"/>
  <c r="AS21" i="6"/>
  <c r="AT22" i="6" s="1"/>
  <c r="AD22" i="6"/>
  <c r="T52" i="6"/>
  <c r="AM52" i="6"/>
  <c r="AQ51" i="6"/>
  <c r="AS11" i="6"/>
  <c r="AT12" i="6" s="1"/>
  <c r="AD12" i="6"/>
  <c r="AI58" i="6"/>
  <c r="J58" i="6"/>
  <c r="AS30" i="6"/>
  <c r="AT31" i="6" s="1"/>
  <c r="AD31" i="6"/>
  <c r="AS44" i="6"/>
  <c r="AT45" i="6" s="1"/>
  <c r="AD45" i="6"/>
  <c r="AS57" i="6"/>
  <c r="AT58" i="6" s="1"/>
  <c r="AD58" i="6"/>
  <c r="AQ31" i="6"/>
  <c r="T32" i="6"/>
  <c r="AM32" i="6"/>
  <c r="T44" i="6"/>
  <c r="AM44" i="6"/>
  <c r="AQ43" i="6"/>
  <c r="AS19" i="6"/>
  <c r="AT20" i="6" s="1"/>
  <c r="AD20" i="6"/>
  <c r="AS48" i="6"/>
  <c r="AT49" i="6" s="1"/>
  <c r="AD49" i="6"/>
  <c r="J52" i="6"/>
  <c r="AI52" i="6"/>
  <c r="AQ28" i="6"/>
  <c r="T29" i="6"/>
  <c r="AM29" i="6"/>
  <c r="AI16" i="6"/>
  <c r="J16" i="6"/>
  <c r="AM24" i="6"/>
  <c r="AQ23" i="6"/>
  <c r="T24" i="6"/>
  <c r="T28" i="6"/>
  <c r="AM28" i="6"/>
  <c r="AQ27" i="6"/>
  <c r="AD56" i="6"/>
  <c r="AS55" i="6"/>
  <c r="AT56" i="6" s="1"/>
  <c r="T46" i="6"/>
  <c r="AQ45" i="6"/>
  <c r="AM46" i="6"/>
  <c r="AI51" i="6"/>
  <c r="J51" i="6"/>
  <c r="AD51" i="6"/>
  <c r="AS50" i="6"/>
  <c r="AT51" i="6" s="1"/>
  <c r="AI19" i="6"/>
  <c r="J19" i="6"/>
  <c r="AD46" i="6"/>
  <c r="AS45" i="6"/>
  <c r="AT46" i="6" s="1"/>
  <c r="AQ13" i="6"/>
  <c r="AM14" i="6"/>
  <c r="T14" i="6"/>
  <c r="AQ21" i="6"/>
  <c r="AM22" i="6"/>
  <c r="T22" i="6"/>
  <c r="T27" i="6"/>
  <c r="AM27" i="6"/>
  <c r="AQ26" i="6"/>
  <c r="AQ29" i="6"/>
  <c r="T30" i="6"/>
  <c r="AM30" i="6"/>
  <c r="T39" i="6"/>
  <c r="AQ38" i="6"/>
  <c r="AM39" i="6"/>
  <c r="J45" i="6"/>
  <c r="AI45" i="6"/>
  <c r="AI46" i="6"/>
  <c r="J46" i="6"/>
  <c r="T54" i="6"/>
  <c r="AQ53" i="6"/>
  <c r="AM54" i="6"/>
  <c r="AI27" i="6"/>
  <c r="J27" i="6"/>
  <c r="J28" i="6"/>
  <c r="AI28" i="6"/>
  <c r="T35" i="6"/>
  <c r="AM35" i="6"/>
  <c r="AQ34" i="6"/>
  <c r="AD11" i="6"/>
  <c r="AQ48" i="6"/>
  <c r="T49" i="6"/>
  <c r="AM49" i="6"/>
  <c r="R1113" i="3"/>
  <c r="F1114" i="3"/>
  <c r="G1114" i="3"/>
  <c r="H1114" i="3"/>
  <c r="C1115" i="3"/>
  <c r="E1114" i="3"/>
  <c r="A1114" i="3" s="1"/>
  <c r="AJ15" i="6" l="1"/>
  <c r="AN35" i="6"/>
  <c r="AN12" i="6"/>
  <c r="AR50" i="6"/>
  <c r="AN25" i="6"/>
  <c r="AJ29" i="6"/>
  <c r="AR63" i="6"/>
  <c r="AR24" i="6"/>
  <c r="AR27" i="6"/>
  <c r="AN54" i="6"/>
  <c r="AJ35" i="6"/>
  <c r="AN16" i="6"/>
  <c r="AR49" i="6"/>
  <c r="AJ24" i="6"/>
  <c r="AR35" i="6"/>
  <c r="AJ54" i="6"/>
  <c r="AJ43" i="6"/>
  <c r="AJ18" i="6"/>
  <c r="AJ53" i="6"/>
  <c r="AN39" i="6"/>
  <c r="AN57" i="6"/>
  <c r="AJ21" i="6"/>
  <c r="AR46" i="6"/>
  <c r="AN50" i="6"/>
  <c r="AR54" i="6"/>
  <c r="AN60" i="6"/>
  <c r="AJ48" i="6"/>
  <c r="AJ25" i="6"/>
  <c r="AN14" i="6"/>
  <c r="AJ49" i="6"/>
  <c r="AN36" i="6"/>
  <c r="AN18" i="6"/>
  <c r="AJ46" i="6"/>
  <c r="AJ39" i="6"/>
  <c r="AN20" i="6"/>
  <c r="AR55" i="6"/>
  <c r="AN13" i="6"/>
  <c r="AN37" i="6"/>
  <c r="AR32" i="6"/>
  <c r="AR57" i="6"/>
  <c r="AJ56" i="6"/>
  <c r="AR40" i="6"/>
  <c r="AR48" i="6"/>
  <c r="AJ50" i="6"/>
  <c r="AN44" i="6"/>
  <c r="AR22" i="6"/>
  <c r="AR17" i="6"/>
  <c r="AR43" i="6"/>
  <c r="AN23" i="6"/>
  <c r="AN49" i="6"/>
  <c r="AJ23" i="6"/>
  <c r="AN61" i="6"/>
  <c r="AR30" i="6"/>
  <c r="AN47" i="6"/>
  <c r="AR21" i="6"/>
  <c r="AR62" i="6"/>
  <c r="AN42" i="6"/>
  <c r="AR29" i="6"/>
  <c r="AR16" i="6"/>
  <c r="AN56" i="6"/>
  <c r="AR26" i="6"/>
  <c r="AN11" i="6"/>
  <c r="AJ47" i="6"/>
  <c r="AN29" i="6"/>
  <c r="AJ20" i="6"/>
  <c r="AR19" i="6"/>
  <c r="AJ57" i="6"/>
  <c r="AJ27" i="6"/>
  <c r="AR15" i="6"/>
  <c r="AR47" i="6"/>
  <c r="AN41" i="6"/>
  <c r="AR14" i="6"/>
  <c r="AN63" i="6"/>
  <c r="AR38" i="6"/>
  <c r="AN32" i="6"/>
  <c r="AJ55" i="6"/>
  <c r="AN58" i="6"/>
  <c r="AN48" i="6"/>
  <c r="AJ31" i="6"/>
  <c r="AR33" i="6"/>
  <c r="AJ60" i="6"/>
  <c r="AN43" i="6"/>
  <c r="AR31" i="6"/>
  <c r="AN53" i="6"/>
  <c r="AR52" i="6"/>
  <c r="AJ30" i="6"/>
  <c r="AR12" i="6"/>
  <c r="AJ61" i="6"/>
  <c r="AJ44" i="6"/>
  <c r="AN62" i="6"/>
  <c r="AJ28" i="6"/>
  <c r="AJ32" i="6"/>
  <c r="AR11" i="6"/>
  <c r="AR61" i="6"/>
  <c r="AN26" i="6"/>
  <c r="AJ19" i="6"/>
  <c r="AJ52" i="6"/>
  <c r="AN40" i="6"/>
  <c r="AN30" i="6"/>
  <c r="AN51" i="6"/>
  <c r="AJ59" i="6"/>
  <c r="AJ13" i="6"/>
  <c r="AN38" i="6"/>
  <c r="AJ62" i="6"/>
  <c r="AR42" i="6"/>
  <c r="AN27" i="6"/>
  <c r="AR51" i="6"/>
  <c r="AJ38" i="6"/>
  <c r="AN15" i="6"/>
  <c r="AR60" i="6"/>
  <c r="AJ45" i="6"/>
  <c r="AN22" i="6"/>
  <c r="AN59" i="6"/>
  <c r="AR45" i="6"/>
  <c r="AJ42" i="6"/>
  <c r="AR56" i="6"/>
  <c r="AR39" i="6"/>
  <c r="AR41" i="6"/>
  <c r="AN46" i="6"/>
  <c r="AJ26" i="6"/>
  <c r="AR18" i="6"/>
  <c r="AN45" i="6"/>
  <c r="AR23" i="6"/>
  <c r="AR36" i="6"/>
  <c r="AN52" i="6"/>
  <c r="AJ34" i="6"/>
  <c r="AJ37" i="6"/>
  <c r="AJ58" i="6"/>
  <c r="AR53" i="6"/>
  <c r="AR34" i="6"/>
  <c r="AJ14" i="6"/>
  <c r="AN33" i="6"/>
  <c r="AN21" i="6"/>
  <c r="AJ51" i="6"/>
  <c r="AN31" i="6"/>
  <c r="AR28" i="6"/>
  <c r="AR20" i="6"/>
  <c r="AR44" i="6"/>
  <c r="AN34" i="6"/>
  <c r="AR59" i="6"/>
  <c r="AR13" i="6"/>
  <c r="AJ36" i="6"/>
  <c r="AN19" i="6"/>
  <c r="AJ16" i="6"/>
  <c r="AJ40" i="6"/>
  <c r="AR37" i="6"/>
  <c r="AR58" i="6"/>
  <c r="AJ41" i="6"/>
  <c r="AJ33" i="6"/>
  <c r="AR25" i="6"/>
  <c r="AN55" i="6"/>
  <c r="AN24" i="6"/>
  <c r="AN17" i="6"/>
  <c r="AN28" i="6"/>
  <c r="AJ22" i="6"/>
  <c r="AJ63" i="6"/>
  <c r="AD68" i="6"/>
  <c r="AJ17" i="6"/>
  <c r="J68" i="6"/>
  <c r="T68" i="6"/>
  <c r="R1114" i="3"/>
  <c r="G1115" i="3"/>
  <c r="F1115" i="3"/>
  <c r="H1115" i="3"/>
  <c r="C1116" i="3"/>
  <c r="E1115" i="3"/>
  <c r="A1115" i="3" s="1"/>
  <c r="AD70" i="6" l="1"/>
  <c r="AO50" i="6"/>
  <c r="AP51" i="6" s="1"/>
  <c r="AO22" i="6"/>
  <c r="AP23" i="6" s="1"/>
  <c r="AO55" i="6"/>
  <c r="AP56" i="6" s="1"/>
  <c r="AO24" i="6"/>
  <c r="AP25" i="6" s="1"/>
  <c r="AO37" i="6"/>
  <c r="AP38" i="6" s="1"/>
  <c r="AO60" i="6"/>
  <c r="AP61" i="6" s="1"/>
  <c r="AO28" i="6"/>
  <c r="AP29" i="6" s="1"/>
  <c r="AO48" i="6"/>
  <c r="AP49" i="6" s="1"/>
  <c r="AO49" i="6"/>
  <c r="AP50" i="6" s="1"/>
  <c r="AO46" i="6"/>
  <c r="AP47" i="6" s="1"/>
  <c r="AO36" i="6"/>
  <c r="AP37" i="6" s="1"/>
  <c r="AO44" i="6"/>
  <c r="AP45" i="6" s="1"/>
  <c r="AO16" i="6"/>
  <c r="AP17" i="6" s="1"/>
  <c r="AO52" i="6"/>
  <c r="AP53" i="6" s="1"/>
  <c r="AO17" i="6"/>
  <c r="AP18" i="6" s="1"/>
  <c r="AO15" i="6"/>
  <c r="AP16" i="6" s="1"/>
  <c r="AO18" i="6"/>
  <c r="AP19" i="6" s="1"/>
  <c r="AO56" i="6"/>
  <c r="AP57" i="6" s="1"/>
  <c r="AO59" i="6"/>
  <c r="AP60" i="6" s="1"/>
  <c r="AO61" i="6"/>
  <c r="AP62" i="6" s="1"/>
  <c r="AO31" i="6"/>
  <c r="AP32" i="6" s="1"/>
  <c r="AO43" i="6"/>
  <c r="AP44" i="6" s="1"/>
  <c r="AO45" i="6"/>
  <c r="AP46" i="6" s="1"/>
  <c r="AO53" i="6"/>
  <c r="AP54" i="6" s="1"/>
  <c r="AO54" i="6"/>
  <c r="AP55" i="6" s="1"/>
  <c r="AO20" i="6"/>
  <c r="AP21" i="6" s="1"/>
  <c r="AO58" i="6"/>
  <c r="AP59" i="6" s="1"/>
  <c r="AO30" i="6"/>
  <c r="AP31" i="6" s="1"/>
  <c r="AO35" i="6"/>
  <c r="AP36" i="6" s="1"/>
  <c r="AO32" i="6"/>
  <c r="AP33" i="6" s="1"/>
  <c r="AO40" i="6"/>
  <c r="AP41" i="6" s="1"/>
  <c r="AO14" i="6"/>
  <c r="AP15" i="6" s="1"/>
  <c r="AO25" i="6"/>
  <c r="AP26" i="6" s="1"/>
  <c r="AO42" i="6"/>
  <c r="AP43" i="6" s="1"/>
  <c r="AO39" i="6"/>
  <c r="AP40" i="6" s="1"/>
  <c r="AO33" i="6"/>
  <c r="AP34" i="6" s="1"/>
  <c r="AO11" i="6"/>
  <c r="AP12" i="6" s="1"/>
  <c r="AO12" i="6"/>
  <c r="AP13" i="6" s="1"/>
  <c r="AO47" i="6"/>
  <c r="AP48" i="6" s="1"/>
  <c r="AO57" i="6"/>
  <c r="AP58" i="6" s="1"/>
  <c r="AO19" i="6"/>
  <c r="AP20" i="6" s="1"/>
  <c r="AO62" i="6"/>
  <c r="AP63" i="6" s="1"/>
  <c r="AO41" i="6"/>
  <c r="AP42" i="6" s="1"/>
  <c r="AO23" i="6"/>
  <c r="AP24" i="6" s="1"/>
  <c r="AO27" i="6"/>
  <c r="AP28" i="6" s="1"/>
  <c r="AO13" i="6"/>
  <c r="AP14" i="6" s="1"/>
  <c r="AO21" i="6"/>
  <c r="AP22" i="6" s="1"/>
  <c r="AO26" i="6"/>
  <c r="AP27" i="6" s="1"/>
  <c r="AO29" i="6"/>
  <c r="AP30" i="6" s="1"/>
  <c r="AO38" i="6"/>
  <c r="AP39" i="6" s="1"/>
  <c r="AO34" i="6"/>
  <c r="AP35" i="6" s="1"/>
  <c r="AO63" i="6"/>
  <c r="AS10" i="6" s="1"/>
  <c r="AT11" i="6" s="1"/>
  <c r="AT68" i="6" s="1"/>
  <c r="AO51" i="6"/>
  <c r="AP52" i="6" s="1"/>
  <c r="AR68" i="6"/>
  <c r="AK13" i="6"/>
  <c r="AL14" i="6" s="1"/>
  <c r="AK60" i="6"/>
  <c r="AL61" i="6" s="1"/>
  <c r="AK63" i="6"/>
  <c r="AO10" i="6" s="1"/>
  <c r="AP11" i="6" s="1"/>
  <c r="AK35" i="6"/>
  <c r="AL36" i="6" s="1"/>
  <c r="AK56" i="6"/>
  <c r="AL57" i="6" s="1"/>
  <c r="AK31" i="6"/>
  <c r="AL32" i="6" s="1"/>
  <c r="AK52" i="6"/>
  <c r="AL53" i="6" s="1"/>
  <c r="AK49" i="6"/>
  <c r="AL50" i="6" s="1"/>
  <c r="AK25" i="6"/>
  <c r="AL26" i="6" s="1"/>
  <c r="AK36" i="6"/>
  <c r="AL37" i="6" s="1"/>
  <c r="AK51" i="6"/>
  <c r="AL52" i="6" s="1"/>
  <c r="AK50" i="6"/>
  <c r="AL51" i="6" s="1"/>
  <c r="AK26" i="6"/>
  <c r="AL27" i="6" s="1"/>
  <c r="AK37" i="6"/>
  <c r="AL38" i="6" s="1"/>
  <c r="AK42" i="6"/>
  <c r="AL43" i="6" s="1"/>
  <c r="AK44" i="6"/>
  <c r="AL45" i="6" s="1"/>
  <c r="AK39" i="6"/>
  <c r="AL40" i="6" s="1"/>
  <c r="AK47" i="6"/>
  <c r="AL48" i="6" s="1"/>
  <c r="AK59" i="6"/>
  <c r="AL60" i="6" s="1"/>
  <c r="AK21" i="6"/>
  <c r="AL22" i="6" s="1"/>
  <c r="AK62" i="6"/>
  <c r="AL63" i="6" s="1"/>
  <c r="AK22" i="6"/>
  <c r="AL23" i="6" s="1"/>
  <c r="AK40" i="6"/>
  <c r="AL41" i="6" s="1"/>
  <c r="AK23" i="6"/>
  <c r="AL24" i="6" s="1"/>
  <c r="AK38" i="6"/>
  <c r="AL39" i="6" s="1"/>
  <c r="AK12" i="6"/>
  <c r="AL13" i="6" s="1"/>
  <c r="AK28" i="6"/>
  <c r="AL29" i="6" s="1"/>
  <c r="AK58" i="6"/>
  <c r="AL59" i="6" s="1"/>
  <c r="AK16" i="6"/>
  <c r="AL17" i="6" s="1"/>
  <c r="AK18" i="6"/>
  <c r="AL19" i="6" s="1"/>
  <c r="AK45" i="6"/>
  <c r="AL46" i="6" s="1"/>
  <c r="AK20" i="6"/>
  <c r="AL21" i="6" s="1"/>
  <c r="AK33" i="6"/>
  <c r="AL34" i="6" s="1"/>
  <c r="AK41" i="6"/>
  <c r="AL42" i="6" s="1"/>
  <c r="AK55" i="6"/>
  <c r="AL56" i="6" s="1"/>
  <c r="AK43" i="6"/>
  <c r="AL44" i="6" s="1"/>
  <c r="AK11" i="6"/>
  <c r="AL12" i="6" s="1"/>
  <c r="AK29" i="6"/>
  <c r="AL30" i="6" s="1"/>
  <c r="AK32" i="6"/>
  <c r="AL33" i="6" s="1"/>
  <c r="AK14" i="6"/>
  <c r="AL15" i="6" s="1"/>
  <c r="AK61" i="6"/>
  <c r="AL62" i="6" s="1"/>
  <c r="AK48" i="6"/>
  <c r="AL49" i="6" s="1"/>
  <c r="AK46" i="6"/>
  <c r="AL47" i="6" s="1"/>
  <c r="AK19" i="6"/>
  <c r="AL20" i="6" s="1"/>
  <c r="AK24" i="6"/>
  <c r="AL25" i="6" s="1"/>
  <c r="AK17" i="6"/>
  <c r="AL18" i="6" s="1"/>
  <c r="AK57" i="6"/>
  <c r="AL58" i="6" s="1"/>
  <c r="AK15" i="6"/>
  <c r="AL16" i="6" s="1"/>
  <c r="AK27" i="6"/>
  <c r="AL28" i="6" s="1"/>
  <c r="AK34" i="6"/>
  <c r="AL35" i="6" s="1"/>
  <c r="AK30" i="6"/>
  <c r="AL31" i="6" s="1"/>
  <c r="AK54" i="6"/>
  <c r="AL55" i="6" s="1"/>
  <c r="AK53" i="6"/>
  <c r="AL54" i="6" s="1"/>
  <c r="AJ68" i="6"/>
  <c r="AN68" i="6"/>
  <c r="R1115" i="3"/>
  <c r="G1116" i="3"/>
  <c r="F1116" i="3"/>
  <c r="H1116" i="3"/>
  <c r="C1117" i="3"/>
  <c r="E1116" i="3"/>
  <c r="A1116" i="3" s="1"/>
  <c r="AP68" i="6" l="1"/>
  <c r="AL68" i="6"/>
  <c r="R1116" i="3"/>
  <c r="G1117" i="3"/>
  <c r="F1117" i="3"/>
  <c r="H1117" i="3"/>
  <c r="E1117" i="3"/>
  <c r="A1117" i="3" s="1"/>
  <c r="C1118" i="3"/>
  <c r="R1117" i="3" l="1"/>
  <c r="H1118" i="3"/>
  <c r="G1118" i="3"/>
  <c r="F1118" i="3"/>
  <c r="E1118" i="3"/>
  <c r="A1118" i="3" s="1"/>
  <c r="C1119" i="3"/>
  <c r="R1118" i="3" l="1"/>
  <c r="H1119" i="3"/>
  <c r="G1119" i="3"/>
  <c r="F1119" i="3"/>
  <c r="E1119" i="3"/>
  <c r="A1119" i="3" s="1"/>
  <c r="C1120" i="3"/>
  <c r="R1119" i="3" l="1"/>
  <c r="H1120" i="3"/>
  <c r="G1120" i="3"/>
  <c r="F1120" i="3"/>
  <c r="C1121" i="3"/>
  <c r="E1120" i="3"/>
  <c r="A1120" i="3" s="1"/>
  <c r="R1120" i="3" l="1"/>
  <c r="H1121" i="3"/>
  <c r="G1121" i="3"/>
  <c r="F1121" i="3"/>
  <c r="E1121" i="3"/>
  <c r="A1121" i="3" s="1"/>
  <c r="C1122" i="3"/>
  <c r="R1121" i="3" l="1"/>
  <c r="H1122" i="3"/>
  <c r="F1122" i="3"/>
  <c r="G1122" i="3"/>
  <c r="E1122" i="3"/>
  <c r="A1122" i="3" s="1"/>
  <c r="C1123" i="3"/>
  <c r="R1122" i="3" l="1"/>
  <c r="H1123" i="3"/>
  <c r="F1123" i="3"/>
  <c r="G1123" i="3"/>
  <c r="E1123" i="3"/>
  <c r="A1123" i="3" s="1"/>
  <c r="C1124" i="3"/>
  <c r="R1123" i="3" l="1"/>
  <c r="H1124" i="3"/>
  <c r="G1124" i="3"/>
  <c r="F1124" i="3"/>
  <c r="C1125" i="3"/>
  <c r="E1124" i="3"/>
  <c r="A1124" i="3" s="1"/>
  <c r="R1124" i="3" l="1"/>
  <c r="H1125" i="3"/>
  <c r="G1125" i="3"/>
  <c r="F1125" i="3"/>
  <c r="E1125" i="3"/>
  <c r="A1125" i="3" s="1"/>
  <c r="C1126" i="3"/>
  <c r="R1125" i="3" l="1"/>
  <c r="H1126" i="3"/>
  <c r="G1126" i="3"/>
  <c r="F1126" i="3"/>
  <c r="E1126" i="3"/>
  <c r="A1126" i="3" s="1"/>
  <c r="C1127" i="3"/>
  <c r="R1126" i="3" l="1"/>
  <c r="H1127" i="3"/>
  <c r="G1127" i="3"/>
  <c r="F1127" i="3"/>
  <c r="E1127" i="3"/>
  <c r="A1127" i="3" s="1"/>
  <c r="C1128" i="3"/>
  <c r="R1127" i="3" l="1"/>
  <c r="H1128" i="3"/>
  <c r="G1128" i="3"/>
  <c r="F1128" i="3"/>
  <c r="C1129" i="3"/>
  <c r="E1128" i="3"/>
  <c r="A1128" i="3" s="1"/>
  <c r="R1128" i="3" l="1"/>
  <c r="H1129" i="3"/>
  <c r="G1129" i="3"/>
  <c r="F1129" i="3"/>
  <c r="E1129" i="3"/>
  <c r="A1129" i="3" s="1"/>
  <c r="C1130" i="3"/>
  <c r="R1129" i="3" l="1"/>
  <c r="H1130" i="3"/>
  <c r="G1130" i="3"/>
  <c r="F1130" i="3"/>
  <c r="E1130" i="3"/>
  <c r="A1130" i="3" s="1"/>
  <c r="C1131" i="3"/>
  <c r="R1130" i="3" l="1"/>
  <c r="H1131" i="3"/>
  <c r="G1131" i="3"/>
  <c r="F1131" i="3"/>
  <c r="E1131" i="3"/>
  <c r="A1131" i="3" s="1"/>
  <c r="C1132" i="3"/>
  <c r="R1131" i="3" l="1"/>
  <c r="H1132" i="3"/>
  <c r="G1132" i="3"/>
  <c r="F1132" i="3"/>
  <c r="C1133" i="3"/>
  <c r="E1132" i="3"/>
  <c r="A1132" i="3" s="1"/>
  <c r="R1132" i="3" l="1"/>
  <c r="H1133" i="3"/>
  <c r="G1133" i="3"/>
  <c r="F1133" i="3"/>
  <c r="E1133" i="3"/>
  <c r="A1133" i="3" s="1"/>
  <c r="C1134" i="3"/>
  <c r="R1133" i="3" l="1"/>
  <c r="H1134" i="3"/>
  <c r="G1134" i="3"/>
  <c r="F1134" i="3"/>
  <c r="E1134" i="3"/>
  <c r="A1134" i="3" s="1"/>
  <c r="C1135" i="3"/>
  <c r="R1134" i="3" l="1"/>
  <c r="H1135" i="3"/>
  <c r="G1135" i="3"/>
  <c r="F1135" i="3"/>
  <c r="E1135" i="3"/>
  <c r="A1135" i="3" s="1"/>
  <c r="C1136" i="3"/>
  <c r="R1135" i="3" l="1"/>
  <c r="H1136" i="3"/>
  <c r="G1136" i="3"/>
  <c r="F1136" i="3"/>
  <c r="C1137" i="3"/>
  <c r="E1136" i="3"/>
  <c r="A1136" i="3" s="1"/>
  <c r="R1136" i="3" l="1"/>
  <c r="H1137" i="3"/>
  <c r="G1137" i="3"/>
  <c r="F1137" i="3"/>
  <c r="E1137" i="3"/>
  <c r="A1137" i="3" s="1"/>
  <c r="C1138" i="3"/>
  <c r="R1137" i="3" l="1"/>
  <c r="H1138" i="3"/>
  <c r="G1138" i="3"/>
  <c r="F1138" i="3"/>
  <c r="E1138" i="3"/>
  <c r="A1138" i="3" s="1"/>
  <c r="C1139" i="3"/>
  <c r="R1138" i="3" l="1"/>
  <c r="H1139" i="3"/>
  <c r="G1139" i="3"/>
  <c r="F1139" i="3"/>
  <c r="E1139" i="3"/>
  <c r="A1139" i="3" s="1"/>
  <c r="C1140" i="3"/>
  <c r="R1139" i="3" l="1"/>
  <c r="H1140" i="3"/>
  <c r="G1140" i="3"/>
  <c r="F1140" i="3"/>
  <c r="C1141" i="3"/>
  <c r="E1140" i="3"/>
  <c r="A1140" i="3" s="1"/>
  <c r="R1140" i="3" l="1"/>
  <c r="H1141" i="3"/>
  <c r="G1141" i="3"/>
  <c r="F1141" i="3"/>
  <c r="E1141" i="3"/>
  <c r="A1141" i="3" s="1"/>
  <c r="C1142" i="3"/>
  <c r="R1141" i="3" l="1"/>
  <c r="H1142" i="3"/>
  <c r="G1142" i="3"/>
  <c r="F1142" i="3"/>
  <c r="E1142" i="3"/>
  <c r="A1142" i="3" s="1"/>
  <c r="C1143" i="3"/>
  <c r="R1142" i="3" l="1"/>
  <c r="H1143" i="3"/>
  <c r="G1143" i="3"/>
  <c r="F1143" i="3"/>
  <c r="E1143" i="3"/>
  <c r="A1143" i="3" s="1"/>
  <c r="C1144" i="3"/>
  <c r="R1143" i="3" l="1"/>
  <c r="H1144" i="3"/>
  <c r="G1144" i="3"/>
  <c r="F1144" i="3"/>
  <c r="C1145" i="3"/>
  <c r="E1144" i="3"/>
  <c r="A1144" i="3" s="1"/>
  <c r="R1144" i="3" l="1"/>
  <c r="H1145" i="3"/>
  <c r="G1145" i="3"/>
  <c r="F1145" i="3"/>
  <c r="E1145" i="3"/>
  <c r="A1145" i="3" s="1"/>
  <c r="C1146" i="3"/>
  <c r="R1145" i="3" l="1"/>
  <c r="H1146" i="3"/>
  <c r="G1146" i="3"/>
  <c r="F1146" i="3"/>
  <c r="E1146" i="3"/>
  <c r="A1146" i="3" s="1"/>
  <c r="C1147" i="3"/>
  <c r="R1146" i="3" l="1"/>
  <c r="H1147" i="3"/>
  <c r="G1147" i="3"/>
  <c r="F1147" i="3"/>
  <c r="E1147" i="3"/>
  <c r="A1147" i="3" s="1"/>
  <c r="C1148" i="3"/>
  <c r="R1147" i="3" l="1"/>
  <c r="H1148" i="3"/>
  <c r="G1148" i="3"/>
  <c r="F1148" i="3"/>
  <c r="C1149" i="3"/>
  <c r="E1148" i="3"/>
  <c r="A1148" i="3" s="1"/>
  <c r="R1148" i="3" l="1"/>
  <c r="H1149" i="3"/>
  <c r="G1149" i="3"/>
  <c r="F1149" i="3"/>
  <c r="E1149" i="3"/>
  <c r="A1149" i="3" s="1"/>
  <c r="C1150" i="3"/>
  <c r="R1149" i="3" l="1"/>
  <c r="H1150" i="3"/>
  <c r="G1150" i="3"/>
  <c r="F1150" i="3"/>
  <c r="E1150" i="3"/>
  <c r="A1150" i="3" s="1"/>
  <c r="C1151" i="3"/>
  <c r="R1150" i="3" l="1"/>
  <c r="H1151" i="3"/>
  <c r="F1151" i="3"/>
  <c r="G1151" i="3"/>
  <c r="E1151" i="3"/>
  <c r="A1151" i="3" s="1"/>
  <c r="C1152" i="3"/>
  <c r="R1151" i="3" l="1"/>
  <c r="H1152" i="3"/>
  <c r="G1152" i="3"/>
  <c r="F1152" i="3"/>
  <c r="C1153" i="3"/>
  <c r="E1152" i="3"/>
  <c r="A1152" i="3" s="1"/>
  <c r="R1152" i="3" l="1"/>
  <c r="H1153" i="3"/>
  <c r="G1153" i="3"/>
  <c r="F1153" i="3"/>
  <c r="E1153" i="3"/>
  <c r="A1153" i="3" s="1"/>
  <c r="C1154" i="3"/>
  <c r="R1153" i="3" l="1"/>
  <c r="H1154" i="3"/>
  <c r="G1154" i="3"/>
  <c r="F1154" i="3"/>
  <c r="E1154" i="3"/>
  <c r="A1154" i="3" s="1"/>
  <c r="C1155" i="3"/>
  <c r="R1154" i="3" l="1"/>
  <c r="H1155" i="3"/>
  <c r="G1155" i="3"/>
  <c r="F1155" i="3"/>
  <c r="E1155" i="3"/>
  <c r="A1155" i="3" s="1"/>
  <c r="C1156" i="3"/>
  <c r="R1155" i="3" l="1"/>
  <c r="H1156" i="3"/>
  <c r="G1156" i="3"/>
  <c r="F1156" i="3"/>
  <c r="C1157" i="3"/>
  <c r="E1156" i="3"/>
  <c r="A1156" i="3" s="1"/>
  <c r="R1156" i="3" l="1"/>
  <c r="H1157" i="3"/>
  <c r="G1157" i="3"/>
  <c r="F1157" i="3"/>
  <c r="E1157" i="3"/>
  <c r="A1157" i="3" s="1"/>
  <c r="C1158" i="3"/>
  <c r="R1157" i="3" l="1"/>
  <c r="H1158" i="3"/>
  <c r="G1158" i="3"/>
  <c r="F1158" i="3"/>
  <c r="E1158" i="3"/>
  <c r="A1158" i="3" s="1"/>
  <c r="C1159" i="3"/>
  <c r="R1158" i="3" l="1"/>
  <c r="H1159" i="3"/>
  <c r="G1159" i="3"/>
  <c r="F1159" i="3"/>
  <c r="E1159" i="3"/>
  <c r="A1159" i="3" s="1"/>
  <c r="C1160" i="3"/>
  <c r="R1159" i="3" l="1"/>
  <c r="H1160" i="3"/>
  <c r="G1160" i="3"/>
  <c r="F1160" i="3"/>
  <c r="C1161" i="3"/>
  <c r="E1160" i="3"/>
  <c r="A1160" i="3" s="1"/>
  <c r="R1160" i="3" l="1"/>
  <c r="H1161" i="3"/>
  <c r="G1161" i="3"/>
  <c r="F1161" i="3"/>
  <c r="E1161" i="3"/>
  <c r="A1161" i="3" s="1"/>
  <c r="C1162" i="3"/>
  <c r="R1161" i="3" l="1"/>
  <c r="H1162" i="3"/>
  <c r="G1162" i="3"/>
  <c r="F1162" i="3"/>
  <c r="E1162" i="3"/>
  <c r="A1162" i="3" s="1"/>
  <c r="C1163" i="3"/>
  <c r="R1162" i="3" l="1"/>
  <c r="H1163" i="3"/>
  <c r="G1163" i="3"/>
  <c r="F1163" i="3"/>
  <c r="E1163" i="3"/>
  <c r="A1163" i="3" s="1"/>
  <c r="C1164" i="3"/>
  <c r="R1163" i="3" l="1"/>
  <c r="H1164" i="3"/>
  <c r="G1164" i="3"/>
  <c r="F1164" i="3"/>
  <c r="C1165" i="3"/>
  <c r="E1164" i="3"/>
  <c r="A1164" i="3" s="1"/>
  <c r="R1164" i="3" l="1"/>
  <c r="H1165" i="3"/>
  <c r="G1165" i="3"/>
  <c r="F1165" i="3"/>
  <c r="E1165" i="3"/>
  <c r="A1165" i="3" s="1"/>
  <c r="C1166" i="3"/>
  <c r="R1165" i="3" l="1"/>
  <c r="H1166" i="3"/>
  <c r="G1166" i="3"/>
  <c r="F1166" i="3"/>
  <c r="E1166" i="3"/>
  <c r="A1166" i="3" s="1"/>
  <c r="C1167" i="3"/>
  <c r="R1166" i="3" l="1"/>
  <c r="F1167" i="3"/>
  <c r="G1167" i="3"/>
  <c r="H1167" i="3"/>
  <c r="E1167" i="3"/>
  <c r="A1167" i="3" s="1"/>
  <c r="C1168" i="3"/>
  <c r="R1167" i="3" l="1"/>
  <c r="G1168" i="3"/>
  <c r="F1168" i="3"/>
  <c r="H1168" i="3"/>
  <c r="C1169" i="3"/>
  <c r="E1168" i="3"/>
  <c r="A1168" i="3" s="1"/>
  <c r="R1168" i="3" l="1"/>
  <c r="F1169" i="3"/>
  <c r="G1169" i="3"/>
  <c r="H1169" i="3"/>
  <c r="E1169" i="3"/>
  <c r="A1169" i="3" s="1"/>
  <c r="C1170" i="3"/>
  <c r="R1169" i="3" l="1"/>
  <c r="G1170" i="3"/>
  <c r="F1170" i="3"/>
  <c r="H1170" i="3"/>
  <c r="E1170" i="3"/>
  <c r="A1170" i="3" s="1"/>
  <c r="C1171" i="3"/>
  <c r="R1170" i="3" l="1"/>
  <c r="F1171" i="3"/>
  <c r="G1171" i="3"/>
  <c r="H1171" i="3"/>
  <c r="E1171" i="3"/>
  <c r="A1171" i="3" s="1"/>
  <c r="C1172" i="3"/>
  <c r="R1171" i="3" l="1"/>
  <c r="G1172" i="3"/>
  <c r="F1172" i="3"/>
  <c r="H1172" i="3"/>
  <c r="C1173" i="3"/>
  <c r="E1172" i="3"/>
  <c r="A1172" i="3" s="1"/>
  <c r="R1172" i="3" l="1"/>
  <c r="F1173" i="3"/>
  <c r="G1173" i="3"/>
  <c r="H1173" i="3"/>
  <c r="E1173" i="3"/>
  <c r="A1173" i="3" s="1"/>
  <c r="C1174" i="3"/>
  <c r="R1173" i="3" l="1"/>
  <c r="H1174" i="3"/>
  <c r="G1174" i="3"/>
  <c r="F1174" i="3"/>
  <c r="E1174" i="3"/>
  <c r="A1174" i="3" s="1"/>
  <c r="C1175" i="3"/>
  <c r="R1174" i="3" l="1"/>
  <c r="H1175" i="3"/>
  <c r="G1175" i="3"/>
  <c r="F1175" i="3"/>
  <c r="E1175" i="3"/>
  <c r="A1175" i="3" s="1"/>
  <c r="C1176" i="3"/>
  <c r="R1175" i="3" l="1"/>
  <c r="H1176" i="3"/>
  <c r="G1176" i="3"/>
  <c r="F1176" i="3"/>
  <c r="C1177" i="3"/>
  <c r="E1176" i="3"/>
  <c r="A1176" i="3" s="1"/>
  <c r="R1176" i="3" l="1"/>
  <c r="H1177" i="3"/>
  <c r="G1177" i="3"/>
  <c r="F1177" i="3"/>
  <c r="E1177" i="3"/>
  <c r="A1177" i="3" s="1"/>
  <c r="C1178" i="3"/>
  <c r="R1177" i="3" l="1"/>
  <c r="H1178" i="3"/>
  <c r="G1178" i="3"/>
  <c r="F1178" i="3"/>
  <c r="E1178" i="3"/>
  <c r="A1178" i="3" s="1"/>
  <c r="C1179" i="3"/>
  <c r="R1178" i="3" l="1"/>
  <c r="H1179" i="3"/>
  <c r="G1179" i="3"/>
  <c r="F1179" i="3"/>
  <c r="E1179" i="3"/>
  <c r="A1179" i="3" s="1"/>
  <c r="C1180" i="3"/>
  <c r="R1179" i="3" l="1"/>
  <c r="H1180" i="3"/>
  <c r="G1180" i="3"/>
  <c r="F1180" i="3"/>
  <c r="C1181" i="3"/>
  <c r="E1180" i="3"/>
  <c r="A1180" i="3" s="1"/>
  <c r="R1180" i="3" l="1"/>
  <c r="H1181" i="3"/>
  <c r="G1181" i="3"/>
  <c r="F1181" i="3"/>
  <c r="E1181" i="3"/>
  <c r="A1181" i="3" s="1"/>
  <c r="C1182" i="3"/>
  <c r="R1181" i="3" l="1"/>
  <c r="H1182" i="3"/>
  <c r="G1182" i="3"/>
  <c r="F1182" i="3"/>
  <c r="E1182" i="3"/>
  <c r="A1182" i="3" s="1"/>
  <c r="C1183" i="3"/>
  <c r="R1182" i="3" l="1"/>
  <c r="H1183" i="3"/>
  <c r="F1183" i="3"/>
  <c r="G1183" i="3"/>
  <c r="E1183" i="3"/>
  <c r="A1183" i="3" s="1"/>
  <c r="C1184" i="3"/>
  <c r="R1183" i="3" l="1"/>
  <c r="H1184" i="3"/>
  <c r="G1184" i="3"/>
  <c r="F1184" i="3"/>
  <c r="C1185" i="3"/>
  <c r="E1184" i="3"/>
  <c r="A1184" i="3" s="1"/>
  <c r="R1184" i="3" l="1"/>
  <c r="H1185" i="3"/>
  <c r="G1185" i="3"/>
  <c r="F1185" i="3"/>
  <c r="E1185" i="3"/>
  <c r="A1185" i="3" s="1"/>
  <c r="C1186" i="3"/>
  <c r="R1185" i="3" l="1"/>
  <c r="H1186" i="3"/>
  <c r="G1186" i="3"/>
  <c r="F1186" i="3"/>
  <c r="E1186" i="3"/>
  <c r="A1186" i="3" s="1"/>
  <c r="C1187" i="3"/>
  <c r="R1186" i="3" l="1"/>
  <c r="H1187" i="3"/>
  <c r="G1187" i="3"/>
  <c r="F1187" i="3"/>
  <c r="E1187" i="3"/>
  <c r="A1187" i="3" s="1"/>
  <c r="C1188" i="3"/>
  <c r="R1187" i="3" l="1"/>
  <c r="H1188" i="3"/>
  <c r="G1188" i="3"/>
  <c r="F1188" i="3"/>
  <c r="C1189" i="3"/>
  <c r="E1188" i="3"/>
  <c r="A1188" i="3" s="1"/>
  <c r="R1188" i="3" l="1"/>
  <c r="H1189" i="3"/>
  <c r="G1189" i="3"/>
  <c r="F1189" i="3"/>
  <c r="E1189" i="3"/>
  <c r="A1189" i="3" s="1"/>
  <c r="C1190" i="3"/>
  <c r="R1189" i="3" l="1"/>
  <c r="H1190" i="3"/>
  <c r="G1190" i="3"/>
  <c r="F1190" i="3"/>
  <c r="E1190" i="3"/>
  <c r="A1190" i="3" s="1"/>
  <c r="C1191" i="3"/>
  <c r="R1190" i="3" l="1"/>
  <c r="H1191" i="3"/>
  <c r="G1191" i="3"/>
  <c r="F1191" i="3"/>
  <c r="E1191" i="3"/>
  <c r="A1191" i="3" s="1"/>
  <c r="C1192" i="3"/>
  <c r="R1191" i="3" l="1"/>
  <c r="H1192" i="3"/>
  <c r="G1192" i="3"/>
  <c r="F1192" i="3"/>
  <c r="C1193" i="3"/>
  <c r="E1192" i="3"/>
  <c r="A1192" i="3" s="1"/>
  <c r="R1192" i="3" l="1"/>
  <c r="H1193" i="3"/>
  <c r="G1193" i="3"/>
  <c r="F1193" i="3"/>
  <c r="E1193" i="3"/>
  <c r="A1193" i="3" s="1"/>
  <c r="C1194" i="3"/>
  <c r="R1193" i="3" l="1"/>
  <c r="H1194" i="3"/>
  <c r="G1194" i="3"/>
  <c r="F1194" i="3"/>
  <c r="E1194" i="3"/>
  <c r="A1194" i="3" s="1"/>
  <c r="C1195" i="3"/>
  <c r="R1194" i="3" l="1"/>
  <c r="H1195" i="3"/>
  <c r="G1195" i="3"/>
  <c r="F1195" i="3"/>
  <c r="E1195" i="3"/>
  <c r="A1195" i="3" s="1"/>
  <c r="C1196" i="3"/>
  <c r="R1195" i="3" l="1"/>
  <c r="H1196" i="3"/>
  <c r="G1196" i="3"/>
  <c r="F1196" i="3"/>
  <c r="C1197" i="3"/>
  <c r="E1196" i="3"/>
  <c r="A1196" i="3" s="1"/>
  <c r="R1196" i="3" l="1"/>
  <c r="H1197" i="3"/>
  <c r="G1197" i="3"/>
  <c r="F1197" i="3"/>
  <c r="E1197" i="3"/>
  <c r="A1197" i="3" s="1"/>
  <c r="C1198" i="3"/>
  <c r="R1197" i="3" l="1"/>
  <c r="H1198" i="3"/>
  <c r="G1198" i="3"/>
  <c r="F1198" i="3"/>
  <c r="E1198" i="3"/>
  <c r="A1198" i="3" s="1"/>
  <c r="C1199" i="3"/>
  <c r="R1198" i="3" l="1"/>
  <c r="H1199" i="3"/>
  <c r="G1199" i="3"/>
  <c r="F1199" i="3"/>
  <c r="E1199" i="3"/>
  <c r="A1199" i="3" s="1"/>
  <c r="C1200" i="3"/>
  <c r="R1199" i="3" l="1"/>
  <c r="H1200" i="3"/>
  <c r="G1200" i="3"/>
  <c r="F1200" i="3"/>
  <c r="C1201" i="3"/>
  <c r="E1200" i="3"/>
  <c r="A1200" i="3" s="1"/>
  <c r="R1200" i="3" l="1"/>
  <c r="H1201" i="3"/>
  <c r="G1201" i="3"/>
  <c r="F1201" i="3"/>
  <c r="E1201" i="3"/>
  <c r="A1201" i="3" s="1"/>
  <c r="C1202" i="3"/>
  <c r="R1201" i="3" l="1"/>
  <c r="H1202" i="3"/>
  <c r="G1202" i="3"/>
  <c r="F1202" i="3"/>
  <c r="E1202" i="3"/>
  <c r="A1202" i="3" s="1"/>
  <c r="C1203" i="3"/>
  <c r="R1202" i="3" l="1"/>
  <c r="H1203" i="3"/>
  <c r="G1203" i="3"/>
  <c r="F1203" i="3"/>
  <c r="C1204" i="3"/>
  <c r="E1203" i="3"/>
  <c r="A1203" i="3" s="1"/>
  <c r="R1203" i="3" l="1"/>
  <c r="H1204" i="3"/>
  <c r="G1204" i="3"/>
  <c r="F1204" i="3"/>
  <c r="E1204" i="3"/>
  <c r="A1204" i="3" s="1"/>
  <c r="C1205" i="3"/>
  <c r="R1204" i="3" l="1"/>
  <c r="H1205" i="3"/>
  <c r="G1205" i="3"/>
  <c r="F1205" i="3"/>
  <c r="C1206" i="3"/>
  <c r="E1205" i="3"/>
  <c r="A1205" i="3" s="1"/>
  <c r="R1205" i="3" l="1"/>
  <c r="H1206" i="3"/>
  <c r="G1206" i="3"/>
  <c r="F1206" i="3"/>
  <c r="E1206" i="3"/>
  <c r="A1206" i="3" s="1"/>
  <c r="C1207" i="3"/>
  <c r="R1206" i="3" l="1"/>
  <c r="H1207" i="3"/>
  <c r="G1207" i="3"/>
  <c r="F1207" i="3"/>
  <c r="C1208" i="3"/>
  <c r="E1207" i="3"/>
  <c r="A1207" i="3" s="1"/>
  <c r="R1207" i="3" l="1"/>
  <c r="H1208" i="3"/>
  <c r="G1208" i="3"/>
  <c r="F1208" i="3"/>
  <c r="C1209" i="3"/>
  <c r="E1208" i="3"/>
  <c r="A1208" i="3" s="1"/>
  <c r="R1208" i="3" l="1"/>
  <c r="H1209" i="3"/>
  <c r="G1209" i="3"/>
  <c r="F1209" i="3"/>
  <c r="C1210" i="3"/>
  <c r="E1209" i="3"/>
  <c r="A1209" i="3" s="1"/>
  <c r="R1209" i="3" l="1"/>
  <c r="H1210" i="3"/>
  <c r="G1210" i="3"/>
  <c r="F1210" i="3"/>
  <c r="E1210" i="3"/>
  <c r="A1210" i="3" s="1"/>
  <c r="C1211" i="3"/>
  <c r="R1210" i="3" l="1"/>
  <c r="H1211" i="3"/>
  <c r="G1211" i="3"/>
  <c r="F1211" i="3"/>
  <c r="C1212" i="3"/>
  <c r="E1211" i="3"/>
  <c r="A1211" i="3" s="1"/>
  <c r="R1211" i="3" l="1"/>
  <c r="H1212" i="3"/>
  <c r="G1212" i="3"/>
  <c r="F1212" i="3"/>
  <c r="C1213" i="3"/>
  <c r="E1212" i="3"/>
  <c r="A1212" i="3" s="1"/>
  <c r="R1212" i="3" l="1"/>
  <c r="H1213" i="3"/>
  <c r="G1213" i="3"/>
  <c r="F1213" i="3"/>
  <c r="C1214" i="3"/>
  <c r="E1213" i="3"/>
  <c r="A1213" i="3" s="1"/>
  <c r="R1213" i="3" l="1"/>
  <c r="H1214" i="3"/>
  <c r="G1214" i="3"/>
  <c r="F1214" i="3"/>
  <c r="E1214" i="3"/>
  <c r="A1214" i="3" s="1"/>
  <c r="C1215" i="3"/>
  <c r="R1214" i="3" l="1"/>
  <c r="H1215" i="3"/>
  <c r="G1215" i="3"/>
  <c r="F1215" i="3"/>
  <c r="C1216" i="3"/>
  <c r="E1215" i="3"/>
  <c r="A1215" i="3" s="1"/>
  <c r="R1215" i="3" l="1"/>
  <c r="H1216" i="3"/>
  <c r="G1216" i="3"/>
  <c r="F1216" i="3"/>
  <c r="C1217" i="3"/>
  <c r="E1216" i="3"/>
  <c r="A1216" i="3" s="1"/>
  <c r="R1216" i="3" l="1"/>
  <c r="H1217" i="3"/>
  <c r="G1217" i="3"/>
  <c r="F1217" i="3"/>
  <c r="E1217" i="3"/>
  <c r="A1217" i="3" s="1"/>
  <c r="C1218" i="3"/>
  <c r="R1217" i="3" l="1"/>
  <c r="H1218" i="3"/>
  <c r="G1218" i="3"/>
  <c r="F1218" i="3"/>
  <c r="E1218" i="3"/>
  <c r="A1218" i="3" s="1"/>
  <c r="C1219" i="3"/>
  <c r="R1218" i="3" l="1"/>
  <c r="H1219" i="3"/>
  <c r="G1219" i="3"/>
  <c r="F1219" i="3"/>
  <c r="C1220" i="3"/>
  <c r="E1219" i="3"/>
  <c r="A1219" i="3" s="1"/>
  <c r="R1219" i="3" l="1"/>
  <c r="H1220" i="3"/>
  <c r="G1220" i="3"/>
  <c r="F1220" i="3"/>
  <c r="E1220" i="3"/>
  <c r="A1220" i="3" s="1"/>
  <c r="C1221" i="3"/>
  <c r="R1220" i="3" l="1"/>
  <c r="H1221" i="3"/>
  <c r="G1221" i="3"/>
  <c r="F1221" i="3"/>
  <c r="E1221" i="3"/>
  <c r="A1221" i="3" s="1"/>
  <c r="C1222" i="3"/>
  <c r="R1221" i="3" l="1"/>
  <c r="H1222" i="3"/>
  <c r="G1222" i="3"/>
  <c r="F1222" i="3"/>
  <c r="E1222" i="3"/>
  <c r="A1222" i="3" s="1"/>
  <c r="C1223" i="3"/>
  <c r="R1222" i="3" l="1"/>
  <c r="H1223" i="3"/>
  <c r="G1223" i="3"/>
  <c r="F1223" i="3"/>
  <c r="C1224" i="3"/>
  <c r="E1223" i="3"/>
  <c r="A1223" i="3" s="1"/>
  <c r="R1223" i="3" l="1"/>
  <c r="H1224" i="3"/>
  <c r="G1224" i="3"/>
  <c r="F1224" i="3"/>
  <c r="E1224" i="3"/>
  <c r="A1224" i="3" s="1"/>
  <c r="C1225" i="3"/>
  <c r="R1224" i="3" l="1"/>
  <c r="H1225" i="3"/>
  <c r="G1225" i="3"/>
  <c r="F1225" i="3"/>
  <c r="E1225" i="3"/>
  <c r="A1225" i="3" s="1"/>
  <c r="C1226" i="3"/>
  <c r="R1225" i="3" l="1"/>
  <c r="H1226" i="3"/>
  <c r="G1226" i="3"/>
  <c r="F1226" i="3"/>
  <c r="E1226" i="3"/>
  <c r="A1226" i="3" s="1"/>
  <c r="C1227" i="3"/>
  <c r="R1226" i="3" l="1"/>
  <c r="H1227" i="3"/>
  <c r="G1227" i="3"/>
  <c r="F1227" i="3"/>
  <c r="C1228" i="3"/>
  <c r="E1227" i="3"/>
  <c r="A1227" i="3" s="1"/>
  <c r="R1227" i="3" l="1"/>
  <c r="H1228" i="3"/>
  <c r="G1228" i="3"/>
  <c r="F1228" i="3"/>
  <c r="E1228" i="3"/>
  <c r="A1228" i="3" s="1"/>
  <c r="C1229" i="3"/>
  <c r="R1228" i="3" l="1"/>
  <c r="H1229" i="3"/>
  <c r="G1229" i="3"/>
  <c r="F1229" i="3"/>
  <c r="C1230" i="3"/>
  <c r="E1229" i="3"/>
  <c r="A1229" i="3" s="1"/>
  <c r="R1229" i="3" l="1"/>
  <c r="H1230" i="3"/>
  <c r="G1230" i="3"/>
  <c r="F1230" i="3"/>
  <c r="E1230" i="3"/>
  <c r="A1230" i="3" s="1"/>
  <c r="C1231" i="3"/>
  <c r="R1230" i="3" l="1"/>
  <c r="H1231" i="3"/>
  <c r="G1231" i="3"/>
  <c r="F1231" i="3"/>
  <c r="C1232" i="3"/>
  <c r="E1231" i="3"/>
  <c r="A1231" i="3" s="1"/>
  <c r="R1231" i="3" l="1"/>
  <c r="H1232" i="3"/>
  <c r="G1232" i="3"/>
  <c r="F1232" i="3"/>
  <c r="C1233" i="3"/>
  <c r="E1232" i="3"/>
  <c r="A1232" i="3" s="1"/>
  <c r="R1232" i="3" l="1"/>
  <c r="H1233" i="3"/>
  <c r="G1233" i="3"/>
  <c r="F1233" i="3"/>
  <c r="C1234" i="3"/>
  <c r="E1233" i="3"/>
  <c r="A1233" i="3" s="1"/>
  <c r="R1233" i="3" l="1"/>
  <c r="H1234" i="3"/>
  <c r="G1234" i="3"/>
  <c r="F1234" i="3"/>
  <c r="E1234" i="3"/>
  <c r="A1234" i="3" s="1"/>
  <c r="C1235" i="3"/>
  <c r="R1234" i="3" l="1"/>
  <c r="H1235" i="3"/>
  <c r="G1235" i="3"/>
  <c r="F1235" i="3"/>
  <c r="E1235" i="3"/>
  <c r="A1235" i="3" s="1"/>
  <c r="C1236" i="3"/>
  <c r="R1235" i="3" l="1"/>
  <c r="H1236" i="3"/>
  <c r="G1236" i="3"/>
  <c r="F1236" i="3"/>
  <c r="C1237" i="3"/>
  <c r="E1236" i="3"/>
  <c r="A1236" i="3" s="1"/>
  <c r="R1236" i="3" l="1"/>
  <c r="H1237" i="3"/>
  <c r="G1237" i="3"/>
  <c r="F1237" i="3"/>
  <c r="E1237" i="3"/>
  <c r="A1237" i="3" s="1"/>
  <c r="C1238" i="3"/>
  <c r="R1237" i="3" l="1"/>
  <c r="H1238" i="3"/>
  <c r="G1238" i="3"/>
  <c r="F1238" i="3"/>
  <c r="E1238" i="3"/>
  <c r="A1238" i="3" s="1"/>
  <c r="C1239" i="3"/>
  <c r="R1238" i="3" l="1"/>
  <c r="H1239" i="3"/>
  <c r="G1239" i="3"/>
  <c r="F1239" i="3"/>
  <c r="E1239" i="3"/>
  <c r="A1239" i="3" s="1"/>
  <c r="C1240" i="3"/>
  <c r="R1239" i="3" l="1"/>
  <c r="H1240" i="3"/>
  <c r="G1240" i="3"/>
  <c r="F1240" i="3"/>
  <c r="C1241" i="3"/>
  <c r="E1240" i="3"/>
  <c r="A1240" i="3" s="1"/>
  <c r="R1240" i="3" l="1"/>
  <c r="H1241" i="3"/>
  <c r="G1241" i="3"/>
  <c r="F1241" i="3"/>
  <c r="C1242" i="3"/>
  <c r="E1241" i="3"/>
  <c r="A1241" i="3" s="1"/>
  <c r="R1241" i="3" l="1"/>
  <c r="H1242" i="3"/>
  <c r="F1242" i="3"/>
  <c r="G1242" i="3"/>
  <c r="E1242" i="3"/>
  <c r="A1242" i="3" s="1"/>
  <c r="C1243" i="3"/>
  <c r="R1242" i="3" l="1"/>
  <c r="H1243" i="3"/>
  <c r="G1243" i="3"/>
  <c r="F1243" i="3"/>
  <c r="E1243" i="3"/>
  <c r="A1243" i="3" s="1"/>
  <c r="C1244" i="3"/>
  <c r="R1243" i="3" l="1"/>
  <c r="H1244" i="3"/>
  <c r="G1244" i="3"/>
  <c r="F1244" i="3"/>
  <c r="C1245" i="3"/>
  <c r="E1244" i="3"/>
  <c r="A1244" i="3" s="1"/>
  <c r="R1244" i="3" l="1"/>
  <c r="H1245" i="3"/>
  <c r="G1245" i="3"/>
  <c r="F1245" i="3"/>
  <c r="E1245" i="3"/>
  <c r="A1245" i="3" s="1"/>
  <c r="C1246" i="3"/>
  <c r="R1245" i="3" l="1"/>
  <c r="H1246" i="3"/>
  <c r="G1246" i="3"/>
  <c r="F1246" i="3"/>
  <c r="E1246" i="3"/>
  <c r="A1246" i="3" s="1"/>
  <c r="C1247" i="3"/>
  <c r="R1246" i="3" l="1"/>
  <c r="H1247" i="3"/>
  <c r="G1247" i="3"/>
  <c r="F1247" i="3"/>
  <c r="E1247" i="3"/>
  <c r="A1247" i="3" s="1"/>
  <c r="C1248" i="3"/>
  <c r="R1247" i="3" l="1"/>
  <c r="H1248" i="3"/>
  <c r="G1248" i="3"/>
  <c r="F1248" i="3"/>
  <c r="C1249" i="3"/>
  <c r="E1248" i="3"/>
  <c r="A1248" i="3" s="1"/>
  <c r="R1248" i="3" l="1"/>
  <c r="H1249" i="3"/>
  <c r="G1249" i="3"/>
  <c r="F1249" i="3"/>
  <c r="C1250" i="3"/>
  <c r="E1249" i="3"/>
  <c r="A1249" i="3" s="1"/>
  <c r="R1249" i="3" l="1"/>
  <c r="H1250" i="3"/>
  <c r="G1250" i="3"/>
  <c r="F1250" i="3"/>
  <c r="E1250" i="3"/>
  <c r="A1250" i="3" s="1"/>
  <c r="C1251" i="3"/>
  <c r="R1250" i="3" l="1"/>
  <c r="H1251" i="3"/>
  <c r="F1251" i="3"/>
  <c r="G1251" i="3"/>
  <c r="E1251" i="3"/>
  <c r="A1251" i="3" s="1"/>
  <c r="C1252" i="3"/>
  <c r="R1251" i="3" l="1"/>
  <c r="H1252" i="3"/>
  <c r="G1252" i="3"/>
  <c r="F1252" i="3"/>
  <c r="C1253" i="3"/>
  <c r="E1252" i="3"/>
  <c r="A1252" i="3" s="1"/>
  <c r="R1252" i="3" l="1"/>
  <c r="H1253" i="3"/>
  <c r="G1253" i="3"/>
  <c r="F1253" i="3"/>
  <c r="E1253" i="3"/>
  <c r="A1253" i="3" s="1"/>
  <c r="C1254" i="3"/>
  <c r="R1253" i="3" l="1"/>
  <c r="H1254" i="3"/>
  <c r="G1254" i="3"/>
  <c r="F1254" i="3"/>
  <c r="E1254" i="3"/>
  <c r="A1254" i="3" s="1"/>
  <c r="C1255" i="3"/>
  <c r="R1254" i="3" l="1"/>
  <c r="H1255" i="3"/>
  <c r="F1255" i="3"/>
  <c r="G1255" i="3"/>
  <c r="E1255" i="3"/>
  <c r="A1255" i="3" s="1"/>
  <c r="C1256" i="3"/>
  <c r="R1255" i="3" l="1"/>
  <c r="H1256" i="3"/>
  <c r="G1256" i="3"/>
  <c r="F1256" i="3"/>
  <c r="C1257" i="3"/>
  <c r="E1256" i="3"/>
  <c r="A1256" i="3" s="1"/>
  <c r="R1256" i="3" l="1"/>
  <c r="H1257" i="3"/>
  <c r="G1257" i="3"/>
  <c r="F1257" i="3"/>
  <c r="C1258" i="3"/>
  <c r="E1257" i="3"/>
  <c r="A1257" i="3" s="1"/>
  <c r="R1257" i="3" l="1"/>
  <c r="H1258" i="3"/>
  <c r="G1258" i="3"/>
  <c r="F1258" i="3"/>
  <c r="E1258" i="3"/>
  <c r="A1258" i="3" s="1"/>
  <c r="C1259" i="3"/>
  <c r="R1258" i="3" l="1"/>
  <c r="H1259" i="3"/>
  <c r="G1259" i="3"/>
  <c r="F1259" i="3"/>
  <c r="E1259" i="3"/>
  <c r="A1259" i="3" s="1"/>
  <c r="C1260" i="3"/>
  <c r="R1259" i="3" l="1"/>
  <c r="H1260" i="3"/>
  <c r="G1260" i="3"/>
  <c r="F1260" i="3"/>
  <c r="C1261" i="3"/>
  <c r="E1260" i="3"/>
  <c r="A1260" i="3" s="1"/>
  <c r="R1260" i="3" l="1"/>
  <c r="H1261" i="3"/>
  <c r="G1261" i="3"/>
  <c r="F1261" i="3"/>
  <c r="E1261" i="3"/>
  <c r="A1261" i="3" s="1"/>
  <c r="C1262" i="3"/>
  <c r="R1261" i="3" l="1"/>
  <c r="H1262" i="3"/>
  <c r="G1262" i="3"/>
  <c r="F1262" i="3"/>
  <c r="E1262" i="3"/>
  <c r="A1262" i="3" s="1"/>
  <c r="C1263" i="3"/>
  <c r="R1262" i="3" l="1"/>
  <c r="H1263" i="3"/>
  <c r="G1263" i="3"/>
  <c r="F1263" i="3"/>
  <c r="E1263" i="3"/>
  <c r="A1263" i="3" s="1"/>
  <c r="C1264" i="3"/>
  <c r="R1263" i="3" l="1"/>
  <c r="H1264" i="3"/>
  <c r="G1264" i="3"/>
  <c r="F1264" i="3"/>
  <c r="C1265" i="3"/>
  <c r="E1264" i="3"/>
  <c r="A1264" i="3" s="1"/>
  <c r="R1264" i="3" l="1"/>
  <c r="H1265" i="3"/>
  <c r="F1265" i="3"/>
  <c r="G1265" i="3"/>
  <c r="C1266" i="3"/>
  <c r="E1265" i="3"/>
  <c r="A1265" i="3" s="1"/>
  <c r="R1265" i="3" l="1"/>
  <c r="H1266" i="3"/>
  <c r="G1266" i="3"/>
  <c r="F1266" i="3"/>
  <c r="E1266" i="3"/>
  <c r="A1266" i="3" s="1"/>
  <c r="C1267" i="3"/>
  <c r="R1266" i="3" l="1"/>
  <c r="H1267" i="3"/>
  <c r="G1267" i="3"/>
  <c r="F1267" i="3"/>
  <c r="E1267" i="3"/>
  <c r="A1267" i="3" s="1"/>
  <c r="C1268" i="3"/>
  <c r="R1267" i="3" l="1"/>
  <c r="H1268" i="3"/>
  <c r="G1268" i="3"/>
  <c r="F1268" i="3"/>
  <c r="C1269" i="3"/>
  <c r="E1268" i="3"/>
  <c r="A1268" i="3" s="1"/>
  <c r="R1268" i="3" l="1"/>
  <c r="H1269" i="3"/>
  <c r="G1269" i="3"/>
  <c r="F1269" i="3"/>
  <c r="E1269" i="3"/>
  <c r="A1269" i="3" s="1"/>
  <c r="C1270" i="3"/>
  <c r="R1269" i="3" l="1"/>
  <c r="H1270" i="3"/>
  <c r="G1270" i="3"/>
  <c r="F1270" i="3"/>
  <c r="E1270" i="3"/>
  <c r="A1270" i="3" s="1"/>
  <c r="C1271" i="3"/>
  <c r="R1270" i="3" l="1"/>
  <c r="H1271" i="3"/>
  <c r="F1271" i="3"/>
  <c r="G1271" i="3"/>
  <c r="E1271" i="3"/>
  <c r="A1271" i="3" s="1"/>
  <c r="C1272" i="3"/>
  <c r="R1271" i="3" l="1"/>
  <c r="H1272" i="3"/>
  <c r="G1272" i="3"/>
  <c r="F1272" i="3"/>
  <c r="C1273" i="3"/>
  <c r="E1272" i="3"/>
  <c r="A1272" i="3" s="1"/>
  <c r="R1272" i="3" l="1"/>
  <c r="H1273" i="3"/>
  <c r="G1273" i="3"/>
  <c r="F1273" i="3"/>
  <c r="C1274" i="3"/>
  <c r="E1273" i="3"/>
  <c r="A1273" i="3" s="1"/>
  <c r="R1273" i="3" l="1"/>
  <c r="H1274" i="3"/>
  <c r="G1274" i="3"/>
  <c r="F1274" i="3"/>
  <c r="E1274" i="3"/>
  <c r="A1274" i="3" s="1"/>
  <c r="C1275" i="3"/>
  <c r="R1274" i="3" l="1"/>
  <c r="H1275" i="3"/>
  <c r="G1275" i="3"/>
  <c r="F1275" i="3"/>
  <c r="E1275" i="3"/>
  <c r="A1275" i="3" s="1"/>
  <c r="C1276" i="3"/>
  <c r="R1275" i="3" l="1"/>
  <c r="H1276" i="3"/>
  <c r="G1276" i="3"/>
  <c r="F1276" i="3"/>
  <c r="C1277" i="3"/>
  <c r="E1276" i="3"/>
  <c r="A1276" i="3" s="1"/>
  <c r="R1276" i="3" l="1"/>
  <c r="H1277" i="3"/>
  <c r="G1277" i="3"/>
  <c r="F1277" i="3"/>
  <c r="E1277" i="3"/>
  <c r="A1277" i="3" s="1"/>
  <c r="C1278" i="3"/>
  <c r="R1277" i="3" l="1"/>
  <c r="H1278" i="3"/>
  <c r="G1278" i="3"/>
  <c r="F1278" i="3"/>
  <c r="E1278" i="3"/>
  <c r="A1278" i="3" s="1"/>
  <c r="C1279" i="3"/>
  <c r="R1278" i="3" l="1"/>
  <c r="H1279" i="3"/>
  <c r="G1279" i="3"/>
  <c r="F1279" i="3"/>
  <c r="E1279" i="3"/>
  <c r="A1279" i="3" s="1"/>
  <c r="C1280" i="3"/>
  <c r="R1279" i="3" l="1"/>
  <c r="H1280" i="3"/>
  <c r="G1280" i="3"/>
  <c r="F1280" i="3"/>
  <c r="C1281" i="3"/>
  <c r="E1280" i="3"/>
  <c r="A1280" i="3" s="1"/>
  <c r="R1280" i="3" l="1"/>
  <c r="H1281" i="3"/>
  <c r="G1281" i="3"/>
  <c r="F1281" i="3"/>
  <c r="C1282" i="3"/>
  <c r="E1281" i="3"/>
  <c r="A1281" i="3" s="1"/>
  <c r="R1281" i="3" l="1"/>
  <c r="H1282" i="3"/>
  <c r="G1282" i="3"/>
  <c r="F1282" i="3"/>
  <c r="E1282" i="3"/>
  <c r="A1282" i="3" s="1"/>
  <c r="C1283" i="3"/>
  <c r="R1282" i="3" l="1"/>
  <c r="H1283" i="3"/>
  <c r="F1283" i="3"/>
  <c r="G1283" i="3"/>
  <c r="E1283" i="3"/>
  <c r="A1283" i="3" s="1"/>
  <c r="C1284" i="3"/>
  <c r="R1283" i="3" l="1"/>
  <c r="H1284" i="3"/>
  <c r="G1284" i="3"/>
  <c r="F1284" i="3"/>
  <c r="C1285" i="3"/>
  <c r="E1284" i="3"/>
  <c r="A1284" i="3" s="1"/>
  <c r="R1284" i="3" l="1"/>
  <c r="H1285" i="3"/>
  <c r="G1285" i="3"/>
  <c r="F1285" i="3"/>
  <c r="E1285" i="3"/>
  <c r="A1285" i="3" s="1"/>
  <c r="C1286" i="3"/>
  <c r="R1285" i="3" l="1"/>
  <c r="H1286" i="3"/>
  <c r="G1286" i="3"/>
  <c r="F1286" i="3"/>
  <c r="E1286" i="3"/>
  <c r="A1286" i="3" s="1"/>
  <c r="C1287" i="3"/>
  <c r="R1286" i="3" l="1"/>
  <c r="H1287" i="3"/>
  <c r="F1287" i="3"/>
  <c r="G1287" i="3"/>
  <c r="E1287" i="3"/>
  <c r="A1287" i="3" s="1"/>
  <c r="C1288" i="3"/>
  <c r="R1287" i="3" l="1"/>
  <c r="H1288" i="3"/>
  <c r="G1288" i="3"/>
  <c r="F1288" i="3"/>
  <c r="C1289" i="3"/>
  <c r="E1288" i="3"/>
  <c r="A1288" i="3" s="1"/>
  <c r="R1288" i="3" l="1"/>
  <c r="H1289" i="3"/>
  <c r="G1289" i="3"/>
  <c r="F1289" i="3"/>
  <c r="C1290" i="3"/>
  <c r="E1289" i="3"/>
  <c r="A1289" i="3" s="1"/>
  <c r="R1289" i="3" l="1"/>
  <c r="H1290" i="3"/>
  <c r="F1290" i="3"/>
  <c r="G1290" i="3"/>
  <c r="E1290" i="3"/>
  <c r="A1290" i="3" s="1"/>
  <c r="C1291" i="3"/>
  <c r="R1290" i="3" l="1"/>
  <c r="H1291" i="3"/>
  <c r="G1291" i="3"/>
  <c r="F1291" i="3"/>
  <c r="E1291" i="3"/>
  <c r="A1291" i="3" s="1"/>
  <c r="C1292" i="3"/>
  <c r="R1291" i="3" l="1"/>
  <c r="H1292" i="3"/>
  <c r="G1292" i="3"/>
  <c r="F1292" i="3"/>
  <c r="C1293" i="3"/>
  <c r="E1292" i="3"/>
  <c r="A1292" i="3" s="1"/>
  <c r="R1292" i="3" l="1"/>
  <c r="H1293" i="3"/>
  <c r="F1293" i="3"/>
  <c r="G1293" i="3"/>
  <c r="E1293" i="3"/>
  <c r="A1293" i="3" s="1"/>
  <c r="C1294" i="3"/>
  <c r="R1293" i="3" l="1"/>
  <c r="H1294" i="3"/>
  <c r="G1294" i="3"/>
  <c r="F1294" i="3"/>
  <c r="E1294" i="3"/>
  <c r="A1294" i="3" s="1"/>
  <c r="C1295" i="3"/>
  <c r="R1294" i="3" l="1"/>
  <c r="H1295" i="3"/>
  <c r="G1295" i="3"/>
  <c r="F1295" i="3"/>
  <c r="E1295" i="3"/>
  <c r="A1295" i="3" s="1"/>
  <c r="C1296" i="3"/>
  <c r="R1295" i="3" l="1"/>
  <c r="H1296" i="3"/>
  <c r="G1296" i="3"/>
  <c r="F1296" i="3"/>
  <c r="C1297" i="3"/>
  <c r="E1296" i="3"/>
  <c r="A1296" i="3" s="1"/>
  <c r="R1296" i="3" l="1"/>
  <c r="H1297" i="3"/>
  <c r="G1297" i="3"/>
  <c r="F1297" i="3"/>
  <c r="C1298" i="3"/>
  <c r="E1297" i="3"/>
  <c r="A1297" i="3" s="1"/>
  <c r="R1297" i="3" l="1"/>
  <c r="H1298" i="3"/>
  <c r="G1298" i="3"/>
  <c r="F1298" i="3"/>
  <c r="E1298" i="3"/>
  <c r="A1298" i="3" s="1"/>
  <c r="C1299" i="3"/>
  <c r="R1298" i="3" l="1"/>
  <c r="H1299" i="3"/>
  <c r="G1299" i="3"/>
  <c r="F1299" i="3"/>
  <c r="E1299" i="3"/>
  <c r="A1299" i="3" s="1"/>
  <c r="C1300" i="3"/>
  <c r="R1299" i="3" l="1"/>
  <c r="H1300" i="3"/>
  <c r="G1300" i="3"/>
  <c r="F1300" i="3"/>
  <c r="C1301" i="3"/>
  <c r="E1300" i="3"/>
  <c r="A1300" i="3" s="1"/>
  <c r="R1300" i="3" l="1"/>
  <c r="H1301" i="3"/>
  <c r="G1301" i="3"/>
  <c r="F1301" i="3"/>
  <c r="E1301" i="3"/>
  <c r="A1301" i="3" s="1"/>
  <c r="C1302" i="3"/>
  <c r="R1301" i="3" l="1"/>
  <c r="H1302" i="3"/>
  <c r="G1302" i="3"/>
  <c r="F1302" i="3"/>
  <c r="E1302" i="3"/>
  <c r="A1302" i="3" s="1"/>
  <c r="C1303" i="3"/>
  <c r="R1302" i="3" l="1"/>
  <c r="H1303" i="3"/>
  <c r="F1303" i="3"/>
  <c r="G1303" i="3"/>
  <c r="E1303" i="3"/>
  <c r="A1303" i="3" s="1"/>
  <c r="C1304" i="3"/>
  <c r="R1303" i="3" l="1"/>
  <c r="H1304" i="3"/>
  <c r="G1304" i="3"/>
  <c r="F1304" i="3"/>
  <c r="C1305" i="3"/>
  <c r="E1304" i="3"/>
  <c r="A1304" i="3" s="1"/>
  <c r="R1304" i="3" l="1"/>
  <c r="H1305" i="3"/>
  <c r="G1305" i="3"/>
  <c r="F1305" i="3"/>
  <c r="C1306" i="3"/>
  <c r="E1305" i="3"/>
  <c r="A1305" i="3" s="1"/>
  <c r="R1305" i="3" l="1"/>
  <c r="H1306" i="3"/>
  <c r="G1306" i="3"/>
  <c r="F1306" i="3"/>
  <c r="E1306" i="3"/>
  <c r="A1306" i="3" s="1"/>
  <c r="C1307" i="3"/>
  <c r="R1306" i="3" l="1"/>
  <c r="H1307" i="3"/>
  <c r="G1307" i="3"/>
  <c r="F1307" i="3"/>
  <c r="E1307" i="3"/>
  <c r="A1307" i="3" s="1"/>
  <c r="C1308" i="3"/>
  <c r="R1307" i="3" l="1"/>
  <c r="H1308" i="3"/>
  <c r="G1308" i="3"/>
  <c r="F1308" i="3"/>
  <c r="C1309" i="3"/>
  <c r="E1308" i="3"/>
  <c r="A1308" i="3" s="1"/>
  <c r="R1308" i="3" l="1"/>
  <c r="H1309" i="3"/>
  <c r="G1309" i="3"/>
  <c r="F1309" i="3"/>
  <c r="E1309" i="3"/>
  <c r="A1309" i="3" s="1"/>
  <c r="C1310" i="3"/>
  <c r="R1309" i="3" l="1"/>
  <c r="H1310" i="3"/>
  <c r="G1310" i="3"/>
  <c r="F1310" i="3"/>
  <c r="E1310" i="3"/>
  <c r="A1310" i="3" s="1"/>
  <c r="C1311" i="3"/>
  <c r="R1310" i="3" l="1"/>
  <c r="H1311" i="3"/>
  <c r="G1311" i="3"/>
  <c r="F1311" i="3"/>
  <c r="E1311" i="3"/>
  <c r="A1311" i="3" s="1"/>
  <c r="C1312" i="3"/>
  <c r="R1311" i="3" l="1"/>
  <c r="H1312" i="3"/>
  <c r="G1312" i="3"/>
  <c r="F1312" i="3"/>
  <c r="C1313" i="3"/>
  <c r="E1312" i="3"/>
  <c r="A1312" i="3" s="1"/>
  <c r="R1312" i="3" l="1"/>
  <c r="H1313" i="3"/>
  <c r="G1313" i="3"/>
  <c r="F1313" i="3"/>
  <c r="C1314" i="3"/>
  <c r="E1313" i="3"/>
  <c r="A1313" i="3" s="1"/>
  <c r="R1313" i="3" l="1"/>
  <c r="G1314" i="3"/>
  <c r="F1314" i="3"/>
  <c r="H1314" i="3"/>
  <c r="E1314" i="3"/>
  <c r="A1314" i="3" s="1"/>
  <c r="C1315" i="3"/>
  <c r="R1314" i="3" l="1"/>
  <c r="H1315" i="3"/>
  <c r="G1315" i="3"/>
  <c r="F1315" i="3"/>
  <c r="E1315" i="3"/>
  <c r="A1315" i="3" s="1"/>
  <c r="C1316" i="3"/>
  <c r="R1315" i="3" l="1"/>
  <c r="H1316" i="3"/>
  <c r="G1316" i="3"/>
  <c r="F1316" i="3"/>
  <c r="C1317" i="3"/>
  <c r="E1316" i="3"/>
  <c r="A1316" i="3" s="1"/>
  <c r="R1316" i="3" l="1"/>
  <c r="F1317" i="3"/>
  <c r="H1317" i="3"/>
  <c r="G1317" i="3"/>
  <c r="E1317" i="3"/>
  <c r="A1317" i="3" s="1"/>
  <c r="C1318" i="3"/>
  <c r="R1317" i="3" l="1"/>
  <c r="G1318" i="3"/>
  <c r="F1318" i="3"/>
  <c r="H1318" i="3"/>
  <c r="E1318" i="3"/>
  <c r="A1318" i="3" s="1"/>
  <c r="C1319" i="3"/>
  <c r="R1318" i="3" l="1"/>
  <c r="H1319" i="3"/>
  <c r="G1319" i="3"/>
  <c r="F1319" i="3"/>
  <c r="E1319" i="3"/>
  <c r="A1319" i="3" s="1"/>
  <c r="C1320" i="3"/>
  <c r="R1319" i="3" l="1"/>
  <c r="H1320" i="3"/>
  <c r="G1320" i="3"/>
  <c r="F1320" i="3"/>
  <c r="C1321" i="3"/>
  <c r="E1320" i="3"/>
  <c r="A1320" i="3" s="1"/>
  <c r="R1320" i="3" l="1"/>
  <c r="F1321" i="3"/>
  <c r="H1321" i="3"/>
  <c r="G1321" i="3"/>
  <c r="C1322" i="3"/>
  <c r="E1321" i="3"/>
  <c r="A1321" i="3" s="1"/>
  <c r="R1321" i="3" l="1"/>
  <c r="G1322" i="3"/>
  <c r="F1322" i="3"/>
  <c r="H1322" i="3"/>
  <c r="E1322" i="3"/>
  <c r="A1322" i="3" s="1"/>
  <c r="C1323" i="3"/>
  <c r="R1322" i="3" l="1"/>
  <c r="H1323" i="3"/>
  <c r="G1323" i="3"/>
  <c r="F1323" i="3"/>
  <c r="E1323" i="3"/>
  <c r="A1323" i="3" s="1"/>
  <c r="C1324" i="3"/>
  <c r="R1323" i="3" l="1"/>
  <c r="H1324" i="3"/>
  <c r="G1324" i="3"/>
  <c r="F1324" i="3"/>
  <c r="C1325" i="3"/>
  <c r="E1324" i="3"/>
  <c r="A1324" i="3" s="1"/>
  <c r="R1324" i="3" l="1"/>
  <c r="F1325" i="3"/>
  <c r="H1325" i="3"/>
  <c r="G1325" i="3"/>
  <c r="E1325" i="3"/>
  <c r="A1325" i="3" s="1"/>
  <c r="C1326" i="3"/>
  <c r="R1325" i="3" l="1"/>
  <c r="G1326" i="3"/>
  <c r="F1326" i="3"/>
  <c r="H1326" i="3"/>
  <c r="E1326" i="3"/>
  <c r="A1326" i="3" s="1"/>
  <c r="C1327" i="3"/>
  <c r="R1326" i="3" l="1"/>
  <c r="H1327" i="3"/>
  <c r="G1327" i="3"/>
  <c r="F1327" i="3"/>
  <c r="E1327" i="3"/>
  <c r="A1327" i="3" s="1"/>
  <c r="C1328" i="3"/>
  <c r="R1327" i="3" l="1"/>
  <c r="H1328" i="3"/>
  <c r="G1328" i="3"/>
  <c r="F1328" i="3"/>
  <c r="C1329" i="3"/>
  <c r="E1328" i="3"/>
  <c r="A1328" i="3" s="1"/>
  <c r="R1328" i="3" l="1"/>
  <c r="F1329" i="3"/>
  <c r="H1329" i="3"/>
  <c r="G1329" i="3"/>
  <c r="C1330" i="3"/>
  <c r="E1329" i="3"/>
  <c r="A1329" i="3" s="1"/>
  <c r="R1329" i="3" l="1"/>
  <c r="G1330" i="3"/>
  <c r="F1330" i="3"/>
  <c r="H1330" i="3"/>
  <c r="E1330" i="3"/>
  <c r="A1330" i="3" s="1"/>
  <c r="C1331" i="3"/>
  <c r="R1330" i="3" l="1"/>
  <c r="H1331" i="3"/>
  <c r="G1331" i="3"/>
  <c r="F1331" i="3"/>
  <c r="E1331" i="3"/>
  <c r="A1331" i="3" s="1"/>
  <c r="C1332" i="3"/>
  <c r="R1331" i="3" l="1"/>
  <c r="H1332" i="3"/>
  <c r="G1332" i="3"/>
  <c r="F1332" i="3"/>
  <c r="C1333" i="3"/>
  <c r="E1332" i="3"/>
  <c r="A1332" i="3" s="1"/>
  <c r="R1332" i="3" l="1"/>
  <c r="F1333" i="3"/>
  <c r="H1333" i="3"/>
  <c r="G1333" i="3"/>
  <c r="E1333" i="3"/>
  <c r="A1333" i="3" s="1"/>
  <c r="C1334" i="3"/>
  <c r="R1333" i="3" l="1"/>
  <c r="G1334" i="3"/>
  <c r="F1334" i="3"/>
  <c r="H1334" i="3"/>
  <c r="E1334" i="3"/>
  <c r="A1334" i="3" s="1"/>
  <c r="C1335" i="3"/>
  <c r="R1334" i="3" l="1"/>
  <c r="H1335" i="3"/>
  <c r="G1335" i="3"/>
  <c r="F1335" i="3"/>
  <c r="E1335" i="3"/>
  <c r="A1335" i="3" s="1"/>
  <c r="C1336" i="3"/>
  <c r="R1335" i="3" l="1"/>
  <c r="H1336" i="3"/>
  <c r="G1336" i="3"/>
  <c r="F1336" i="3"/>
  <c r="C1337" i="3"/>
  <c r="E1336" i="3"/>
  <c r="A1336" i="3" s="1"/>
  <c r="R1336" i="3" l="1"/>
  <c r="F1337" i="3"/>
  <c r="H1337" i="3"/>
  <c r="G1337" i="3"/>
  <c r="C1338" i="3"/>
  <c r="E1337" i="3"/>
  <c r="A1337" i="3" s="1"/>
  <c r="R1337" i="3" l="1"/>
  <c r="G1338" i="3"/>
  <c r="F1338" i="3"/>
  <c r="H1338" i="3"/>
  <c r="E1338" i="3"/>
  <c r="A1338" i="3" s="1"/>
  <c r="C1339" i="3"/>
  <c r="R1338" i="3" l="1"/>
  <c r="H1339" i="3"/>
  <c r="G1339" i="3"/>
  <c r="F1339" i="3"/>
  <c r="E1339" i="3"/>
  <c r="A1339" i="3" s="1"/>
  <c r="C1340" i="3"/>
  <c r="R1339" i="3" l="1"/>
  <c r="H1340" i="3"/>
  <c r="G1340" i="3"/>
  <c r="F1340" i="3"/>
  <c r="C1341" i="3"/>
  <c r="E1340" i="3"/>
  <c r="A1340" i="3" s="1"/>
  <c r="R1340" i="3" l="1"/>
  <c r="F1341" i="3"/>
  <c r="H1341" i="3"/>
  <c r="G1341" i="3"/>
  <c r="E1341" i="3"/>
  <c r="A1341" i="3" s="1"/>
  <c r="C1342" i="3"/>
  <c r="R1341" i="3" l="1"/>
  <c r="G1342" i="3"/>
  <c r="F1342" i="3"/>
  <c r="H1342" i="3"/>
  <c r="E1342" i="3"/>
  <c r="A1342" i="3" s="1"/>
  <c r="C1343" i="3"/>
  <c r="R1342" i="3" l="1"/>
  <c r="G1343" i="3"/>
  <c r="F1343" i="3"/>
  <c r="H1343" i="3"/>
  <c r="E1343" i="3"/>
  <c r="A1343" i="3" s="1"/>
  <c r="C1344" i="3"/>
  <c r="R1343" i="3" l="1"/>
  <c r="G1344" i="3"/>
  <c r="F1344" i="3"/>
  <c r="H1344" i="3"/>
  <c r="C1345" i="3"/>
  <c r="E1344" i="3"/>
  <c r="A1344" i="3" s="1"/>
  <c r="R1344" i="3" l="1"/>
  <c r="G1345" i="3"/>
  <c r="F1345" i="3"/>
  <c r="H1345" i="3"/>
  <c r="C1346" i="3"/>
  <c r="E1345" i="3"/>
  <c r="A1345" i="3" s="1"/>
  <c r="R1345" i="3" l="1"/>
  <c r="G1346" i="3"/>
  <c r="F1346" i="3"/>
  <c r="H1346" i="3"/>
  <c r="E1346" i="3"/>
  <c r="A1346" i="3" s="1"/>
  <c r="C1347" i="3"/>
  <c r="R1346" i="3" l="1"/>
  <c r="G1347" i="3"/>
  <c r="F1347" i="3"/>
  <c r="H1347" i="3"/>
  <c r="E1347" i="3"/>
  <c r="A1347" i="3" s="1"/>
  <c r="C1348" i="3"/>
  <c r="R1347" i="3" l="1"/>
  <c r="G1348" i="3"/>
  <c r="F1348" i="3"/>
  <c r="H1348" i="3"/>
  <c r="C1349" i="3"/>
  <c r="E1348" i="3"/>
  <c r="A1348" i="3" s="1"/>
  <c r="R1348" i="3" l="1"/>
  <c r="F1349" i="3"/>
  <c r="H1349" i="3"/>
  <c r="G1349" i="3"/>
  <c r="E1349" i="3"/>
  <c r="A1349" i="3" s="1"/>
  <c r="C1350" i="3"/>
  <c r="R1349" i="3" l="1"/>
  <c r="F1350" i="3"/>
  <c r="H1350" i="3"/>
  <c r="G1350" i="3"/>
  <c r="E1350" i="3"/>
  <c r="A1350" i="3" s="1"/>
  <c r="C1351" i="3"/>
  <c r="R1350" i="3" l="1"/>
  <c r="F1351" i="3"/>
  <c r="H1351" i="3"/>
  <c r="G1351" i="3"/>
  <c r="E1351" i="3"/>
  <c r="A1351" i="3" s="1"/>
  <c r="C1352" i="3"/>
  <c r="R1351" i="3" l="1"/>
  <c r="F1352" i="3"/>
  <c r="H1352" i="3"/>
  <c r="G1352" i="3"/>
  <c r="C1353" i="3"/>
  <c r="E1352" i="3"/>
  <c r="A1352" i="3" s="1"/>
  <c r="R1352" i="3" l="1"/>
  <c r="F1353" i="3"/>
  <c r="H1353" i="3"/>
  <c r="G1353" i="3"/>
  <c r="C1354" i="3"/>
  <c r="E1353" i="3"/>
  <c r="A1353" i="3" s="1"/>
  <c r="R1353" i="3" l="1"/>
  <c r="F1354" i="3"/>
  <c r="H1354" i="3"/>
  <c r="G1354" i="3"/>
  <c r="E1354" i="3"/>
  <c r="A1354" i="3" s="1"/>
  <c r="C1355" i="3"/>
  <c r="R1354" i="3" l="1"/>
  <c r="F1355" i="3"/>
  <c r="H1355" i="3"/>
  <c r="G1355" i="3"/>
  <c r="E1355" i="3"/>
  <c r="A1355" i="3" s="1"/>
  <c r="C1356" i="3"/>
  <c r="R1355" i="3" l="1"/>
  <c r="H1356" i="3"/>
  <c r="F1356" i="3"/>
  <c r="G1356" i="3"/>
  <c r="C1357" i="3"/>
  <c r="E1356" i="3"/>
  <c r="A1356" i="3" s="1"/>
  <c r="R1356" i="3" l="1"/>
  <c r="H1357" i="3"/>
  <c r="F1357" i="3"/>
  <c r="G1357" i="3"/>
  <c r="E1357" i="3"/>
  <c r="A1357" i="3" s="1"/>
  <c r="C1358" i="3"/>
  <c r="R1357" i="3" l="1"/>
  <c r="H1358" i="3"/>
  <c r="G1358" i="3"/>
  <c r="F1358" i="3"/>
  <c r="E1358" i="3"/>
  <c r="A1358" i="3" s="1"/>
  <c r="C1359" i="3"/>
  <c r="R1358" i="3" l="1"/>
  <c r="H1359" i="3"/>
  <c r="G1359" i="3"/>
  <c r="F1359" i="3"/>
  <c r="E1359" i="3"/>
  <c r="A1359" i="3" s="1"/>
  <c r="C1360" i="3"/>
  <c r="R1359" i="3" l="1"/>
  <c r="H1360" i="3"/>
  <c r="F1360" i="3"/>
  <c r="G1360" i="3"/>
  <c r="C1361" i="3"/>
  <c r="E1360" i="3"/>
  <c r="A1360" i="3" s="1"/>
  <c r="R1360" i="3" l="1"/>
  <c r="H1361" i="3"/>
  <c r="G1361" i="3"/>
  <c r="F1361" i="3"/>
  <c r="C1362" i="3"/>
  <c r="E1361" i="3"/>
  <c r="A1361" i="3" s="1"/>
  <c r="R1361" i="3" l="1"/>
  <c r="H1362" i="3"/>
  <c r="F1362" i="3"/>
  <c r="G1362" i="3"/>
  <c r="E1362" i="3"/>
  <c r="A1362" i="3" s="1"/>
  <c r="C1363" i="3"/>
  <c r="R1362" i="3" l="1"/>
  <c r="H1363" i="3"/>
  <c r="F1363" i="3"/>
  <c r="G1363" i="3"/>
  <c r="E1363" i="3"/>
  <c r="A1363" i="3" s="1"/>
  <c r="C1364" i="3"/>
  <c r="R1363" i="3" l="1"/>
  <c r="H1364" i="3"/>
  <c r="G1364" i="3"/>
  <c r="F1364" i="3"/>
  <c r="C1365" i="3"/>
  <c r="E1364" i="3"/>
  <c r="A1364" i="3" s="1"/>
  <c r="R1364" i="3" l="1"/>
  <c r="H1365" i="3"/>
  <c r="F1365" i="3"/>
  <c r="G1365" i="3"/>
  <c r="E1365" i="3"/>
  <c r="A1365" i="3" s="1"/>
  <c r="C1366" i="3"/>
  <c r="R1365" i="3" l="1"/>
  <c r="H1366" i="3"/>
  <c r="G1366" i="3"/>
  <c r="F1366" i="3"/>
  <c r="E1366" i="3"/>
  <c r="A1366" i="3" s="1"/>
  <c r="C1367" i="3"/>
  <c r="R1366" i="3" l="1"/>
  <c r="H1367" i="3"/>
  <c r="F1367" i="3"/>
  <c r="G1367" i="3"/>
  <c r="E1367" i="3"/>
  <c r="A1367" i="3" s="1"/>
  <c r="C1368" i="3"/>
  <c r="R1367" i="3" l="1"/>
  <c r="H1368" i="3"/>
  <c r="G1368" i="3"/>
  <c r="F1368" i="3"/>
  <c r="C1369" i="3"/>
  <c r="E1368" i="3"/>
  <c r="A1368" i="3" s="1"/>
  <c r="R1368" i="3" l="1"/>
  <c r="H1369" i="3"/>
  <c r="G1369" i="3"/>
  <c r="F1369" i="3"/>
  <c r="C1370" i="3"/>
  <c r="E1369" i="3"/>
  <c r="A1369" i="3" s="1"/>
  <c r="R1369" i="3" l="1"/>
  <c r="H1370" i="3"/>
  <c r="G1370" i="3"/>
  <c r="F1370" i="3"/>
  <c r="E1370" i="3"/>
  <c r="A1370" i="3" s="1"/>
  <c r="C1371" i="3"/>
  <c r="R1370" i="3" l="1"/>
  <c r="H1371" i="3"/>
  <c r="G1371" i="3"/>
  <c r="F1371" i="3"/>
  <c r="E1371" i="3"/>
  <c r="A1371" i="3" s="1"/>
  <c r="C1372" i="3"/>
  <c r="R1371" i="3" l="1"/>
  <c r="H1372" i="3"/>
  <c r="G1372" i="3"/>
  <c r="F1372" i="3"/>
  <c r="C1373" i="3"/>
  <c r="E1372" i="3"/>
  <c r="A1372" i="3" s="1"/>
  <c r="R1372" i="3" l="1"/>
  <c r="H1373" i="3"/>
  <c r="G1373" i="3"/>
  <c r="F1373" i="3"/>
  <c r="E1373" i="3"/>
  <c r="A1373" i="3" s="1"/>
  <c r="C1374" i="3"/>
  <c r="R1373" i="3" l="1"/>
  <c r="H1374" i="3"/>
  <c r="G1374" i="3"/>
  <c r="F1374" i="3"/>
  <c r="E1374" i="3"/>
  <c r="A1374" i="3" s="1"/>
  <c r="C1375" i="3"/>
  <c r="R1374" i="3" l="1"/>
  <c r="H1375" i="3"/>
  <c r="G1375" i="3"/>
  <c r="F1375" i="3"/>
  <c r="E1375" i="3"/>
  <c r="A1375" i="3" s="1"/>
  <c r="C1376" i="3"/>
  <c r="R1375" i="3" l="1"/>
  <c r="H1376" i="3"/>
  <c r="G1376" i="3"/>
  <c r="F1376" i="3"/>
  <c r="C1377" i="3"/>
  <c r="E1376" i="3"/>
  <c r="A1376" i="3" s="1"/>
  <c r="R1376" i="3" l="1"/>
  <c r="H1377" i="3"/>
  <c r="G1377" i="3"/>
  <c r="F1377" i="3"/>
  <c r="C1378" i="3"/>
  <c r="E1377" i="3"/>
  <c r="A1377" i="3" s="1"/>
  <c r="R1377" i="3" l="1"/>
  <c r="H1378" i="3"/>
  <c r="G1378" i="3"/>
  <c r="F1378" i="3"/>
  <c r="E1378" i="3"/>
  <c r="A1378" i="3" s="1"/>
  <c r="C1379" i="3"/>
  <c r="R1378" i="3" l="1"/>
  <c r="H1379" i="3"/>
  <c r="G1379" i="3"/>
  <c r="F1379" i="3"/>
  <c r="E1379" i="3"/>
  <c r="A1379" i="3" s="1"/>
  <c r="C1380" i="3"/>
  <c r="R1379" i="3" l="1"/>
  <c r="H1380" i="3"/>
  <c r="G1380" i="3"/>
  <c r="F1380" i="3"/>
  <c r="E1380" i="3"/>
  <c r="A1380" i="3" s="1"/>
  <c r="C1381" i="3"/>
  <c r="R1380" i="3" l="1"/>
  <c r="H1381" i="3"/>
  <c r="F1381" i="3"/>
  <c r="G1381" i="3"/>
  <c r="C1382" i="3"/>
  <c r="E1381" i="3"/>
  <c r="A1381" i="3" s="1"/>
  <c r="R1381" i="3" l="1"/>
  <c r="H1382" i="3"/>
  <c r="G1382" i="3"/>
  <c r="F1382" i="3"/>
  <c r="C1383" i="3"/>
  <c r="E1382" i="3"/>
  <c r="A1382" i="3" s="1"/>
  <c r="R1382" i="3" l="1"/>
  <c r="H1383" i="3"/>
  <c r="G1383" i="3"/>
  <c r="F1383" i="3"/>
  <c r="E1383" i="3"/>
  <c r="A1383" i="3" s="1"/>
  <c r="C1384" i="3"/>
  <c r="R1383" i="3" l="1"/>
  <c r="H1384" i="3"/>
  <c r="F1384" i="3"/>
  <c r="G1384" i="3"/>
  <c r="E1384" i="3"/>
  <c r="A1384" i="3" s="1"/>
  <c r="C1385" i="3"/>
  <c r="R1384" i="3" l="1"/>
  <c r="H1385" i="3"/>
  <c r="G1385" i="3"/>
  <c r="F1385" i="3"/>
  <c r="C1386" i="3"/>
  <c r="E1385" i="3"/>
  <c r="A1385" i="3" s="1"/>
  <c r="R1385" i="3" l="1"/>
  <c r="H1386" i="3"/>
  <c r="G1386" i="3"/>
  <c r="F1386" i="3"/>
  <c r="E1386" i="3"/>
  <c r="A1386" i="3" s="1"/>
  <c r="C1387" i="3"/>
  <c r="R1386" i="3" l="1"/>
  <c r="H1387" i="3"/>
  <c r="G1387" i="3"/>
  <c r="F1387" i="3"/>
  <c r="E1387" i="3"/>
  <c r="A1387" i="3" s="1"/>
  <c r="C1388" i="3"/>
  <c r="R1387" i="3" l="1"/>
  <c r="H1388" i="3"/>
  <c r="G1388" i="3"/>
  <c r="F1388" i="3"/>
  <c r="E1388" i="3"/>
  <c r="A1388" i="3" s="1"/>
  <c r="C1389" i="3"/>
  <c r="R1388" i="3" l="1"/>
  <c r="H1389" i="3"/>
  <c r="G1389" i="3"/>
  <c r="F1389" i="3"/>
  <c r="C1390" i="3"/>
  <c r="E1389" i="3"/>
  <c r="A1389" i="3" s="1"/>
  <c r="R1389" i="3" l="1"/>
  <c r="H1390" i="3"/>
  <c r="G1390" i="3"/>
  <c r="F1390" i="3"/>
  <c r="C1391" i="3"/>
  <c r="E1390" i="3"/>
  <c r="A1390" i="3" s="1"/>
  <c r="R1390" i="3" l="1"/>
  <c r="H1391" i="3"/>
  <c r="F1391" i="3"/>
  <c r="G1391" i="3"/>
  <c r="E1391" i="3"/>
  <c r="A1391" i="3" s="1"/>
  <c r="C1392" i="3"/>
  <c r="R1391" i="3" l="1"/>
  <c r="H1392" i="3"/>
  <c r="F1392" i="3"/>
  <c r="G1392" i="3"/>
  <c r="E1392" i="3"/>
  <c r="A1392" i="3" s="1"/>
  <c r="C1393" i="3"/>
  <c r="R1392" i="3" l="1"/>
  <c r="H1393" i="3"/>
  <c r="G1393" i="3"/>
  <c r="F1393" i="3"/>
  <c r="C1394" i="3"/>
  <c r="E1393" i="3"/>
  <c r="A1393" i="3" s="1"/>
  <c r="R1393" i="3" l="1"/>
  <c r="H1394" i="3"/>
  <c r="G1394" i="3"/>
  <c r="F1394" i="3"/>
  <c r="E1394" i="3"/>
  <c r="A1394" i="3" s="1"/>
  <c r="C1395" i="3"/>
  <c r="R1394" i="3" l="1"/>
  <c r="H1395" i="3"/>
  <c r="G1395" i="3"/>
  <c r="F1395" i="3"/>
  <c r="E1395" i="3"/>
  <c r="A1395" i="3" s="1"/>
  <c r="C1396" i="3"/>
  <c r="R1395" i="3" l="1"/>
  <c r="H1396" i="3"/>
  <c r="G1396" i="3"/>
  <c r="F1396" i="3"/>
  <c r="E1396" i="3"/>
  <c r="A1396" i="3" s="1"/>
  <c r="C1397" i="3"/>
  <c r="R1396" i="3" l="1"/>
  <c r="H1397" i="3"/>
  <c r="F1397" i="3"/>
  <c r="G1397" i="3"/>
  <c r="C1398" i="3"/>
  <c r="E1397" i="3"/>
  <c r="A1397" i="3" s="1"/>
  <c r="R1397" i="3" l="1"/>
  <c r="H1398" i="3"/>
  <c r="G1398" i="3"/>
  <c r="F1398" i="3"/>
  <c r="C1399" i="3"/>
  <c r="E1398" i="3"/>
  <c r="A1398" i="3" s="1"/>
  <c r="R1398" i="3" l="1"/>
  <c r="H1399" i="3"/>
  <c r="G1399" i="3"/>
  <c r="F1399" i="3"/>
  <c r="E1399" i="3"/>
  <c r="A1399" i="3" s="1"/>
  <c r="C1400" i="3"/>
  <c r="R1399" i="3" l="1"/>
  <c r="H1400" i="3"/>
  <c r="G1400" i="3"/>
  <c r="F1400" i="3"/>
  <c r="E1400" i="3"/>
  <c r="A1400" i="3" s="1"/>
  <c r="C1401" i="3"/>
  <c r="R1400" i="3" l="1"/>
  <c r="H1401" i="3"/>
  <c r="G1401" i="3"/>
  <c r="F1401" i="3"/>
  <c r="C1402" i="3"/>
  <c r="E1401" i="3"/>
  <c r="A1401" i="3" s="1"/>
  <c r="R1401" i="3" l="1"/>
  <c r="H1402" i="3"/>
  <c r="G1402" i="3"/>
  <c r="F1402" i="3"/>
  <c r="E1402" i="3"/>
  <c r="A1402" i="3" s="1"/>
  <c r="C1403" i="3"/>
  <c r="R1402" i="3" l="1"/>
  <c r="H1403" i="3"/>
  <c r="G1403" i="3"/>
  <c r="F1403" i="3"/>
  <c r="E1403" i="3"/>
  <c r="A1403" i="3" s="1"/>
  <c r="C1404" i="3"/>
  <c r="R1403" i="3" l="1"/>
  <c r="H1404" i="3"/>
  <c r="G1404" i="3"/>
  <c r="F1404" i="3"/>
  <c r="E1404" i="3"/>
  <c r="A1404" i="3" s="1"/>
  <c r="C1405" i="3"/>
  <c r="R1404" i="3" l="1"/>
  <c r="H1405" i="3"/>
  <c r="G1405" i="3"/>
  <c r="F1405" i="3"/>
  <c r="C1406" i="3"/>
  <c r="E1405" i="3"/>
  <c r="A1405" i="3" s="1"/>
  <c r="R1405" i="3" l="1"/>
  <c r="H1406" i="3"/>
  <c r="G1406" i="3"/>
  <c r="F1406" i="3"/>
  <c r="C1407" i="3"/>
  <c r="E1406" i="3"/>
  <c r="A1406" i="3" s="1"/>
  <c r="R1406" i="3" l="1"/>
  <c r="H1407" i="3"/>
  <c r="F1407" i="3"/>
  <c r="G1407" i="3"/>
  <c r="E1407" i="3"/>
  <c r="A1407" i="3" s="1"/>
  <c r="C1408" i="3"/>
  <c r="R1407" i="3" l="1"/>
  <c r="H1408" i="3"/>
  <c r="F1408" i="3"/>
  <c r="G1408" i="3"/>
  <c r="E1408" i="3"/>
  <c r="A1408" i="3" s="1"/>
  <c r="C1409" i="3"/>
  <c r="R1408" i="3" l="1"/>
  <c r="H1409" i="3"/>
  <c r="G1409" i="3"/>
  <c r="F1409" i="3"/>
  <c r="C1410" i="3"/>
  <c r="E1409" i="3"/>
  <c r="A1409" i="3" s="1"/>
  <c r="R1409" i="3" l="1"/>
  <c r="H1410" i="3"/>
  <c r="G1410" i="3"/>
  <c r="F1410" i="3"/>
  <c r="E1410" i="3"/>
  <c r="A1410" i="3" s="1"/>
  <c r="C1411" i="3"/>
  <c r="R1410" i="3" l="1"/>
  <c r="H1411" i="3"/>
  <c r="G1411" i="3"/>
  <c r="F1411" i="3"/>
  <c r="E1411" i="3"/>
  <c r="A1411" i="3" s="1"/>
  <c r="C1412" i="3"/>
  <c r="R1411" i="3" l="1"/>
  <c r="H1412" i="3"/>
  <c r="G1412" i="3"/>
  <c r="F1412" i="3"/>
  <c r="E1412" i="3"/>
  <c r="A1412" i="3" s="1"/>
  <c r="C1413" i="3"/>
  <c r="R1412" i="3" l="1"/>
  <c r="H1413" i="3"/>
  <c r="F1413" i="3"/>
  <c r="G1413" i="3"/>
  <c r="C1414" i="3"/>
  <c r="E1413" i="3"/>
  <c r="A1413" i="3" s="1"/>
  <c r="R1413" i="3" l="1"/>
  <c r="H1414" i="3"/>
  <c r="G1414" i="3"/>
  <c r="F1414" i="3"/>
  <c r="C1415" i="3"/>
  <c r="E1414" i="3"/>
  <c r="A1414" i="3" s="1"/>
  <c r="R1414" i="3" l="1"/>
  <c r="H1415" i="3"/>
  <c r="G1415" i="3"/>
  <c r="F1415" i="3"/>
  <c r="E1415" i="3"/>
  <c r="A1415" i="3" s="1"/>
  <c r="C1416" i="3"/>
  <c r="R1415" i="3" l="1"/>
  <c r="H1416" i="3"/>
  <c r="G1416" i="3"/>
  <c r="F1416" i="3"/>
  <c r="E1416" i="3"/>
  <c r="A1416" i="3" s="1"/>
  <c r="C1417" i="3"/>
  <c r="R1416" i="3" l="1"/>
  <c r="H1417" i="3"/>
  <c r="G1417" i="3"/>
  <c r="F1417" i="3"/>
  <c r="C1418" i="3"/>
  <c r="E1417" i="3"/>
  <c r="A1417" i="3" s="1"/>
  <c r="R1417" i="3" l="1"/>
  <c r="H1418" i="3"/>
  <c r="G1418" i="3"/>
  <c r="F1418" i="3"/>
  <c r="E1418" i="3"/>
  <c r="A1418" i="3" s="1"/>
  <c r="C1419" i="3"/>
  <c r="R1418" i="3" l="1"/>
  <c r="H1419" i="3"/>
  <c r="G1419" i="3"/>
  <c r="F1419" i="3"/>
  <c r="E1419" i="3"/>
  <c r="A1419" i="3" s="1"/>
  <c r="C1420" i="3"/>
  <c r="R1419" i="3" l="1"/>
  <c r="H1420" i="3"/>
  <c r="F1420" i="3"/>
  <c r="G1420" i="3"/>
  <c r="E1420" i="3"/>
  <c r="A1420" i="3" s="1"/>
  <c r="C1421" i="3"/>
  <c r="R1420" i="3" l="1"/>
  <c r="H1421" i="3"/>
  <c r="G1421" i="3"/>
  <c r="F1421" i="3"/>
  <c r="C1422" i="3"/>
  <c r="E1421" i="3"/>
  <c r="A1421" i="3" s="1"/>
  <c r="R1421" i="3" l="1"/>
  <c r="H1422" i="3"/>
  <c r="G1422" i="3"/>
  <c r="F1422" i="3"/>
  <c r="C1423" i="3"/>
  <c r="E1422" i="3"/>
  <c r="A1422" i="3" s="1"/>
  <c r="R1422" i="3" l="1"/>
  <c r="H1423" i="3"/>
  <c r="G1423" i="3"/>
  <c r="F1423" i="3"/>
  <c r="E1423" i="3"/>
  <c r="A1423" i="3" s="1"/>
  <c r="C1424" i="3"/>
  <c r="R1423" i="3" l="1"/>
  <c r="H1424" i="3"/>
  <c r="F1424" i="3"/>
  <c r="G1424" i="3"/>
  <c r="E1424" i="3"/>
  <c r="A1424" i="3" s="1"/>
  <c r="C1425" i="3"/>
  <c r="R1424" i="3" l="1"/>
  <c r="H1425" i="3"/>
  <c r="G1425" i="3"/>
  <c r="F1425" i="3"/>
  <c r="C1426" i="3"/>
  <c r="E1425" i="3"/>
  <c r="A1425" i="3" s="1"/>
  <c r="R1425" i="3" l="1"/>
  <c r="H1426" i="3"/>
  <c r="G1426" i="3"/>
  <c r="F1426" i="3"/>
  <c r="E1426" i="3"/>
  <c r="A1426" i="3" s="1"/>
  <c r="C1427" i="3"/>
  <c r="R1426" i="3" l="1"/>
  <c r="H1427" i="3"/>
  <c r="F1427" i="3"/>
  <c r="G1427" i="3"/>
  <c r="E1427" i="3"/>
  <c r="A1427" i="3" s="1"/>
  <c r="C1428" i="3"/>
  <c r="R1427" i="3" l="1"/>
  <c r="H1428" i="3"/>
  <c r="G1428" i="3"/>
  <c r="F1428" i="3"/>
  <c r="E1428" i="3"/>
  <c r="A1428" i="3" s="1"/>
  <c r="C1429" i="3"/>
  <c r="R1428" i="3" l="1"/>
  <c r="H1429" i="3"/>
  <c r="F1429" i="3"/>
  <c r="G1429" i="3"/>
  <c r="C1430" i="3"/>
  <c r="E1429" i="3"/>
  <c r="A1429" i="3" s="1"/>
  <c r="R1429" i="3" l="1"/>
  <c r="H1430" i="3"/>
  <c r="G1430" i="3"/>
  <c r="F1430" i="3"/>
  <c r="C1431" i="3"/>
  <c r="E1430" i="3"/>
  <c r="A1430" i="3" s="1"/>
  <c r="R1430" i="3" l="1"/>
  <c r="H1431" i="3"/>
  <c r="G1431" i="3"/>
  <c r="F1431" i="3"/>
  <c r="E1431" i="3"/>
  <c r="A1431" i="3" s="1"/>
  <c r="C1432" i="3"/>
  <c r="R1431" i="3" l="1"/>
  <c r="H1432" i="3"/>
  <c r="G1432" i="3"/>
  <c r="F1432" i="3"/>
  <c r="E1432" i="3"/>
  <c r="A1432" i="3" s="1"/>
  <c r="C1433" i="3"/>
  <c r="R1432" i="3" l="1"/>
  <c r="H1433" i="3"/>
  <c r="G1433" i="3"/>
  <c r="F1433" i="3"/>
  <c r="C1434" i="3"/>
  <c r="E1433" i="3"/>
  <c r="A1433" i="3" s="1"/>
  <c r="R1433" i="3" l="1"/>
  <c r="H1434" i="3"/>
  <c r="G1434" i="3"/>
  <c r="F1434" i="3"/>
  <c r="E1434" i="3"/>
  <c r="A1434" i="3" s="1"/>
  <c r="C1435" i="3"/>
  <c r="R1434" i="3" l="1"/>
  <c r="H1435" i="3"/>
  <c r="G1435" i="3"/>
  <c r="F1435" i="3"/>
  <c r="E1435" i="3"/>
  <c r="A1435" i="3" s="1"/>
  <c r="C1436" i="3"/>
  <c r="R1435" i="3" l="1"/>
  <c r="H1436" i="3"/>
  <c r="F1436" i="3"/>
  <c r="G1436" i="3"/>
  <c r="E1436" i="3"/>
  <c r="A1436" i="3" s="1"/>
  <c r="C1437" i="3"/>
  <c r="R1436" i="3" l="1"/>
  <c r="H1437" i="3"/>
  <c r="G1437" i="3"/>
  <c r="F1437" i="3"/>
  <c r="C1438" i="3"/>
  <c r="E1437" i="3"/>
  <c r="A1437" i="3" s="1"/>
  <c r="R1437" i="3" l="1"/>
  <c r="H1438" i="3"/>
  <c r="G1438" i="3"/>
  <c r="F1438" i="3"/>
  <c r="C1439" i="3"/>
  <c r="E1438" i="3"/>
  <c r="A1438" i="3" s="1"/>
  <c r="R1438" i="3" l="1"/>
  <c r="H1439" i="3"/>
  <c r="G1439" i="3"/>
  <c r="F1439" i="3"/>
  <c r="E1439" i="3"/>
  <c r="A1439" i="3" s="1"/>
  <c r="C1440" i="3"/>
  <c r="R1439" i="3" l="1"/>
  <c r="H1440" i="3"/>
  <c r="F1440" i="3"/>
  <c r="G1440" i="3"/>
  <c r="E1440" i="3"/>
  <c r="A1440" i="3" s="1"/>
  <c r="C1441" i="3"/>
  <c r="R1440" i="3" l="1"/>
  <c r="H1441" i="3"/>
  <c r="G1441" i="3"/>
  <c r="F1441" i="3"/>
  <c r="C1442" i="3"/>
  <c r="E1441" i="3"/>
  <c r="A1441" i="3" s="1"/>
  <c r="R1441" i="3" l="1"/>
  <c r="H1442" i="3"/>
  <c r="G1442" i="3"/>
  <c r="F1442" i="3"/>
  <c r="E1442" i="3"/>
  <c r="A1442" i="3" s="1"/>
  <c r="C1443" i="3"/>
  <c r="R1442" i="3" l="1"/>
  <c r="H1443" i="3"/>
  <c r="G1443" i="3"/>
  <c r="F1443" i="3"/>
  <c r="E1443" i="3"/>
  <c r="A1443" i="3" s="1"/>
  <c r="C1444" i="3"/>
  <c r="R1443" i="3" l="1"/>
  <c r="H1444" i="3"/>
  <c r="G1444" i="3"/>
  <c r="F1444" i="3"/>
  <c r="E1444" i="3"/>
  <c r="A1444" i="3" s="1"/>
  <c r="C1445" i="3"/>
  <c r="R1444" i="3" l="1"/>
  <c r="H1445" i="3"/>
  <c r="F1445" i="3"/>
  <c r="G1445" i="3"/>
  <c r="C1446" i="3"/>
  <c r="E1445" i="3"/>
  <c r="A1445" i="3" s="1"/>
  <c r="R1445" i="3" l="1"/>
  <c r="H1446" i="3"/>
  <c r="G1446" i="3"/>
  <c r="F1446" i="3"/>
  <c r="C1447" i="3"/>
  <c r="E1446" i="3"/>
  <c r="A1446" i="3" s="1"/>
  <c r="R1446" i="3" l="1"/>
  <c r="H1447" i="3"/>
  <c r="G1447" i="3"/>
  <c r="F1447" i="3"/>
  <c r="E1447" i="3"/>
  <c r="A1447" i="3" s="1"/>
  <c r="C1448" i="3"/>
  <c r="R1447" i="3" l="1"/>
  <c r="H1448" i="3"/>
  <c r="F1448" i="3"/>
  <c r="G1448" i="3"/>
  <c r="E1448" i="3"/>
  <c r="A1448" i="3" s="1"/>
  <c r="C1449" i="3"/>
  <c r="R1448" i="3" l="1"/>
  <c r="H1449" i="3"/>
  <c r="G1449" i="3"/>
  <c r="F1449" i="3"/>
  <c r="C1450" i="3"/>
  <c r="E1449" i="3"/>
  <c r="A1449" i="3" s="1"/>
  <c r="R1449" i="3" l="1"/>
  <c r="H1450" i="3"/>
  <c r="G1450" i="3"/>
  <c r="F1450" i="3"/>
  <c r="E1450" i="3"/>
  <c r="A1450" i="3" s="1"/>
  <c r="C1451" i="3"/>
  <c r="R1450" i="3" l="1"/>
  <c r="H1451" i="3"/>
  <c r="F1451" i="3"/>
  <c r="G1451" i="3"/>
  <c r="E1451" i="3"/>
  <c r="A1451" i="3" s="1"/>
  <c r="C1452" i="3"/>
  <c r="R1451" i="3" l="1"/>
  <c r="H1452" i="3"/>
  <c r="G1452" i="3"/>
  <c r="F1452" i="3"/>
  <c r="E1452" i="3"/>
  <c r="A1452" i="3" s="1"/>
  <c r="C1453" i="3"/>
  <c r="R1452" i="3" l="1"/>
  <c r="H1453" i="3"/>
  <c r="G1453" i="3"/>
  <c r="F1453" i="3"/>
  <c r="C1454" i="3"/>
  <c r="E1453" i="3"/>
  <c r="A1453" i="3" s="1"/>
  <c r="R1453" i="3" l="1"/>
  <c r="H1454" i="3"/>
  <c r="G1454" i="3"/>
  <c r="F1454" i="3"/>
  <c r="C1455" i="3"/>
  <c r="E1454" i="3"/>
  <c r="A1454" i="3" s="1"/>
  <c r="R1454" i="3" l="1"/>
  <c r="H1455" i="3"/>
  <c r="F1455" i="3"/>
  <c r="G1455" i="3"/>
  <c r="E1455" i="3"/>
  <c r="A1455" i="3" s="1"/>
  <c r="C1456" i="3"/>
  <c r="R1455" i="3" l="1"/>
  <c r="H1456" i="3"/>
  <c r="G1456" i="3"/>
  <c r="F1456" i="3"/>
  <c r="E1456" i="3"/>
  <c r="A1456" i="3" s="1"/>
  <c r="C1457" i="3"/>
  <c r="R1456" i="3" l="1"/>
  <c r="H1457" i="3"/>
  <c r="G1457" i="3"/>
  <c r="F1457" i="3"/>
  <c r="C1458" i="3"/>
  <c r="E1457" i="3"/>
  <c r="A1457" i="3" s="1"/>
  <c r="R1457" i="3" l="1"/>
  <c r="H1458" i="3"/>
  <c r="G1458" i="3"/>
  <c r="F1458" i="3"/>
  <c r="E1458" i="3"/>
  <c r="A1458" i="3" s="1"/>
  <c r="C1459" i="3"/>
  <c r="R1458" i="3" l="1"/>
  <c r="H1459" i="3"/>
  <c r="G1459" i="3"/>
  <c r="F1459" i="3"/>
  <c r="E1459" i="3"/>
  <c r="A1459" i="3" s="1"/>
  <c r="C1460" i="3"/>
  <c r="R1459" i="3" l="1"/>
  <c r="H1460" i="3"/>
  <c r="G1460" i="3"/>
  <c r="F1460" i="3"/>
  <c r="E1460" i="3"/>
  <c r="A1460" i="3" s="1"/>
  <c r="C1461" i="3"/>
  <c r="R1460" i="3" l="1"/>
  <c r="H1461" i="3"/>
  <c r="F1461" i="3"/>
  <c r="G1461" i="3"/>
  <c r="C1462" i="3"/>
  <c r="E1461" i="3"/>
  <c r="A1461" i="3" s="1"/>
  <c r="R1461" i="3" l="1"/>
  <c r="H1462" i="3"/>
  <c r="G1462" i="3"/>
  <c r="F1462" i="3"/>
  <c r="C1463" i="3"/>
  <c r="E1462" i="3"/>
  <c r="A1462" i="3" s="1"/>
  <c r="R1462" i="3" l="1"/>
  <c r="H1463" i="3"/>
  <c r="G1463" i="3"/>
  <c r="F1463" i="3"/>
  <c r="E1463" i="3"/>
  <c r="A1463" i="3" s="1"/>
  <c r="C1464" i="3"/>
  <c r="R1463" i="3" l="1"/>
  <c r="H1464" i="3"/>
  <c r="G1464" i="3"/>
  <c r="F1464" i="3"/>
  <c r="E1464" i="3"/>
  <c r="A1464" i="3" s="1"/>
  <c r="C1465" i="3"/>
  <c r="R1464" i="3" l="1"/>
  <c r="H1465" i="3"/>
  <c r="G1465" i="3"/>
  <c r="F1465" i="3"/>
  <c r="C1466" i="3"/>
  <c r="E1465" i="3"/>
  <c r="A1465" i="3" s="1"/>
  <c r="R1465" i="3" l="1"/>
  <c r="H1466" i="3"/>
  <c r="G1466" i="3"/>
  <c r="F1466" i="3"/>
  <c r="E1466" i="3"/>
  <c r="A1466" i="3" s="1"/>
  <c r="C1467" i="3"/>
  <c r="R1466" i="3" l="1"/>
  <c r="H1467" i="3"/>
  <c r="G1467" i="3"/>
  <c r="F1467" i="3"/>
  <c r="E1467" i="3"/>
  <c r="A1467" i="3" s="1"/>
  <c r="C1468" i="3"/>
  <c r="R1467" i="3" l="1"/>
  <c r="H1468" i="3"/>
  <c r="G1468" i="3"/>
  <c r="F1468" i="3"/>
  <c r="E1468" i="3"/>
  <c r="A1468" i="3" s="1"/>
  <c r="C1469" i="3"/>
  <c r="R1468" i="3" l="1"/>
  <c r="H1469" i="3"/>
  <c r="G1469" i="3"/>
  <c r="F1469" i="3"/>
  <c r="C1470" i="3"/>
  <c r="E1469" i="3"/>
  <c r="A1469" i="3" s="1"/>
  <c r="R1469" i="3" l="1"/>
  <c r="H1470" i="3"/>
  <c r="G1470" i="3"/>
  <c r="F1470" i="3"/>
  <c r="C1471" i="3"/>
  <c r="E1470" i="3"/>
  <c r="A1470" i="3" s="1"/>
  <c r="R1470" i="3" l="1"/>
  <c r="H1471" i="3"/>
  <c r="F1471" i="3"/>
  <c r="G1471" i="3"/>
  <c r="E1471" i="3"/>
  <c r="A1471" i="3" s="1"/>
  <c r="C1472" i="3"/>
  <c r="R1471" i="3" l="1"/>
  <c r="H1472" i="3"/>
  <c r="G1472" i="3"/>
  <c r="F1472" i="3"/>
  <c r="E1472" i="3"/>
  <c r="A1472" i="3" s="1"/>
  <c r="C1473" i="3"/>
  <c r="R1472" i="3" l="1"/>
  <c r="H1473" i="3"/>
  <c r="G1473" i="3"/>
  <c r="F1473" i="3"/>
  <c r="C1474" i="3"/>
  <c r="E1473" i="3"/>
  <c r="A1473" i="3" s="1"/>
  <c r="R1473" i="3" l="1"/>
  <c r="H1474" i="3"/>
  <c r="G1474" i="3"/>
  <c r="F1474" i="3"/>
  <c r="C1475" i="3"/>
  <c r="E1474" i="3"/>
  <c r="A1474" i="3" s="1"/>
  <c r="R1474" i="3" l="1"/>
  <c r="H1475" i="3"/>
  <c r="G1475" i="3"/>
  <c r="F1475" i="3"/>
  <c r="C1476" i="3"/>
  <c r="E1475" i="3"/>
  <c r="A1475" i="3" s="1"/>
  <c r="R1475" i="3" l="1"/>
  <c r="C1477" i="3"/>
  <c r="E1476" i="3"/>
  <c r="A1476" i="3" s="1"/>
  <c r="C1478" i="3" l="1"/>
  <c r="E1477" i="3"/>
  <c r="A1477" i="3" s="1"/>
  <c r="C1479" i="3" l="1"/>
  <c r="E1478" i="3"/>
  <c r="A1478" i="3" s="1"/>
  <c r="C1480" i="3" l="1"/>
  <c r="E1479" i="3"/>
  <c r="A1479" i="3" s="1"/>
  <c r="C1481" i="3" l="1"/>
  <c r="E1480" i="3"/>
  <c r="A1480" i="3" s="1"/>
  <c r="C1482" i="3" l="1"/>
  <c r="E1481" i="3"/>
  <c r="A1481" i="3" s="1"/>
  <c r="E1482" i="3" l="1"/>
  <c r="A1482" i="3" s="1"/>
  <c r="C1483" i="3"/>
  <c r="C1484" i="3" l="1"/>
  <c r="E1483" i="3"/>
  <c r="A1483" i="3" s="1"/>
  <c r="E1484" i="3" l="1"/>
  <c r="A1484" i="3" s="1"/>
  <c r="C1485" i="3"/>
  <c r="C1486" i="3" l="1"/>
  <c r="E1485" i="3"/>
  <c r="A1485" i="3" s="1"/>
  <c r="E1486" i="3" l="1"/>
  <c r="A1486" i="3" s="1"/>
  <c r="C1487" i="3"/>
  <c r="C1488" i="3" l="1"/>
  <c r="E1487" i="3"/>
  <c r="A1487" i="3" s="1"/>
  <c r="E1488" i="3" l="1"/>
  <c r="A1488" i="3" s="1"/>
  <c r="C1489" i="3"/>
  <c r="C1490" i="3" l="1"/>
  <c r="E1489" i="3"/>
  <c r="A1489" i="3" s="1"/>
  <c r="E1490" i="3" l="1"/>
  <c r="A1490" i="3" s="1"/>
  <c r="C1491" i="3"/>
  <c r="C1492" i="3" l="1"/>
  <c r="E1491" i="3"/>
  <c r="A1491" i="3" s="1"/>
  <c r="C1493" i="3" l="1"/>
  <c r="E1492" i="3"/>
  <c r="A1492" i="3" s="1"/>
  <c r="C1494" i="3" l="1"/>
  <c r="E1493" i="3"/>
  <c r="A1493" i="3" s="1"/>
  <c r="E1494" i="3" l="1"/>
  <c r="A1494" i="3" s="1"/>
  <c r="C1495" i="3"/>
  <c r="C1496" i="3" l="1"/>
  <c r="E1495" i="3"/>
  <c r="A1495" i="3" s="1"/>
  <c r="C1497" i="3" l="1"/>
  <c r="E1496" i="3"/>
  <c r="A1496" i="3" s="1"/>
  <c r="C1498" i="3" l="1"/>
  <c r="E1497" i="3"/>
  <c r="A1497" i="3" s="1"/>
  <c r="E1498" i="3" l="1"/>
  <c r="A1498" i="3" s="1"/>
  <c r="C1499" i="3"/>
  <c r="C1500" i="3" l="1"/>
  <c r="E1499" i="3"/>
  <c r="A1499" i="3" s="1"/>
  <c r="C1501" i="3" l="1"/>
  <c r="E1500" i="3"/>
  <c r="A1500" i="3" s="1"/>
  <c r="C1502" i="3" l="1"/>
  <c r="E1501" i="3"/>
  <c r="A1501" i="3" s="1"/>
  <c r="E1502" i="3" l="1"/>
  <c r="A1502" i="3" s="1"/>
  <c r="C1503" i="3"/>
  <c r="C1504" i="3" l="1"/>
  <c r="E1503" i="3"/>
  <c r="A1503" i="3" s="1"/>
  <c r="C1505" i="3" l="1"/>
  <c r="E1504" i="3"/>
  <c r="A1504" i="3" s="1"/>
  <c r="C1506" i="3" l="1"/>
  <c r="E1505" i="3"/>
  <c r="A1505" i="3" s="1"/>
  <c r="E1506" i="3" l="1"/>
  <c r="A1506" i="3" s="1"/>
  <c r="C1507" i="3"/>
  <c r="C1508" i="3" l="1"/>
  <c r="E1507" i="3"/>
  <c r="A1507" i="3" s="1"/>
  <c r="C1509" i="3" l="1"/>
  <c r="E1508" i="3"/>
  <c r="A1508" i="3" s="1"/>
  <c r="C1510" i="3" l="1"/>
  <c r="E1509" i="3"/>
  <c r="A1509" i="3" s="1"/>
  <c r="E1510" i="3" l="1"/>
  <c r="A1510" i="3" s="1"/>
  <c r="C1511" i="3"/>
  <c r="C1512" i="3" l="1"/>
  <c r="E1511" i="3"/>
  <c r="A1511" i="3" s="1"/>
  <c r="C1513" i="3" l="1"/>
  <c r="E1512" i="3"/>
  <c r="A1512" i="3" s="1"/>
  <c r="C1514" i="3" l="1"/>
  <c r="E1513" i="3"/>
  <c r="A1513" i="3" s="1"/>
  <c r="E1514" i="3" l="1"/>
  <c r="A1514" i="3" s="1"/>
  <c r="C1515" i="3"/>
  <c r="C1516" i="3" l="1"/>
  <c r="E1515" i="3"/>
  <c r="A1515" i="3" s="1"/>
  <c r="C1517" i="3" l="1"/>
  <c r="E1516" i="3"/>
  <c r="A1516" i="3" s="1"/>
  <c r="C1518" i="3" l="1"/>
  <c r="E1517" i="3"/>
  <c r="A1517" i="3" s="1"/>
  <c r="E1518" i="3" l="1"/>
  <c r="A1518" i="3" s="1"/>
  <c r="C1519" i="3"/>
  <c r="C1520" i="3" l="1"/>
  <c r="E1519" i="3"/>
  <c r="A1519" i="3" s="1"/>
  <c r="C1521" i="3" l="1"/>
  <c r="E1520" i="3"/>
  <c r="A1520" i="3" s="1"/>
  <c r="C1522" i="3" l="1"/>
  <c r="E1521" i="3"/>
  <c r="A1521" i="3" s="1"/>
  <c r="E1522" i="3" l="1"/>
  <c r="A1522" i="3" s="1"/>
  <c r="C1523" i="3"/>
  <c r="C1524" i="3" l="1"/>
  <c r="E1523" i="3"/>
  <c r="A1523" i="3" s="1"/>
  <c r="C1525" i="3" l="1"/>
  <c r="E1524" i="3"/>
  <c r="A1524" i="3" s="1"/>
  <c r="C1526" i="3" l="1"/>
  <c r="E1525" i="3"/>
  <c r="A1525" i="3" s="1"/>
  <c r="E1526" i="3" l="1"/>
  <c r="A1526" i="3" s="1"/>
  <c r="C1527" i="3"/>
  <c r="C1528" i="3" l="1"/>
  <c r="E1527" i="3"/>
  <c r="A1527" i="3" s="1"/>
  <c r="C1529" i="3" l="1"/>
  <c r="E1528" i="3"/>
  <c r="A1528" i="3" s="1"/>
  <c r="C1530" i="3" l="1"/>
  <c r="E1529" i="3"/>
  <c r="A1529" i="3" s="1"/>
  <c r="E1530" i="3" l="1"/>
  <c r="A1530" i="3" s="1"/>
  <c r="C1531" i="3"/>
  <c r="C1532" i="3" l="1"/>
  <c r="E1531" i="3"/>
  <c r="A1531" i="3" s="1"/>
  <c r="C1533" i="3" l="1"/>
  <c r="E1532" i="3"/>
  <c r="A1532" i="3" s="1"/>
  <c r="C1534" i="3" l="1"/>
  <c r="E1533" i="3"/>
  <c r="A1533" i="3" s="1"/>
  <c r="E1534" i="3" l="1"/>
  <c r="A1534" i="3" s="1"/>
  <c r="C1535" i="3"/>
  <c r="C1536" i="3" l="1"/>
  <c r="E1535" i="3"/>
  <c r="A1535" i="3" s="1"/>
  <c r="C1537" i="3" l="1"/>
  <c r="E1536" i="3"/>
  <c r="A1536" i="3" s="1"/>
  <c r="C1538" i="3" l="1"/>
  <c r="E1537" i="3"/>
  <c r="A1537" i="3" s="1"/>
  <c r="E1538" i="3" l="1"/>
  <c r="A1538" i="3" s="1"/>
  <c r="C1539" i="3"/>
  <c r="C1540" i="3" l="1"/>
  <c r="E1539" i="3"/>
  <c r="A1539" i="3" s="1"/>
  <c r="C1541" i="3" l="1"/>
  <c r="E1540" i="3"/>
  <c r="A1540" i="3" s="1"/>
  <c r="C1542" i="3" l="1"/>
  <c r="E1541" i="3"/>
  <c r="A1541" i="3" s="1"/>
  <c r="E1542" i="3" l="1"/>
  <c r="A1542" i="3" s="1"/>
  <c r="C1543" i="3"/>
  <c r="C1544" i="3" l="1"/>
  <c r="E1543" i="3"/>
  <c r="A1543" i="3" s="1"/>
  <c r="C1545" i="3" l="1"/>
  <c r="E1544" i="3"/>
  <c r="A1544" i="3" s="1"/>
  <c r="C1546" i="3" l="1"/>
  <c r="E1545" i="3"/>
  <c r="A1545" i="3" s="1"/>
  <c r="E1546" i="3" l="1"/>
  <c r="A1546" i="3" s="1"/>
  <c r="C1547" i="3"/>
  <c r="C1548" i="3" l="1"/>
  <c r="E1547" i="3"/>
  <c r="A1547" i="3" s="1"/>
  <c r="C1549" i="3" l="1"/>
  <c r="E1548" i="3"/>
  <c r="A1548" i="3" s="1"/>
  <c r="C1550" i="3" l="1"/>
  <c r="E1549" i="3"/>
  <c r="A1549" i="3" s="1"/>
  <c r="E1550" i="3" l="1"/>
  <c r="A1550" i="3" s="1"/>
  <c r="C1551" i="3"/>
  <c r="C1552" i="3" l="1"/>
  <c r="E1551" i="3"/>
  <c r="A1551" i="3" s="1"/>
  <c r="C1553" i="3" l="1"/>
  <c r="E1552" i="3"/>
  <c r="A1552" i="3" s="1"/>
  <c r="C1554" i="3" l="1"/>
  <c r="E1553" i="3"/>
  <c r="A1553" i="3" s="1"/>
  <c r="E1554" i="3" l="1"/>
  <c r="A1554" i="3" s="1"/>
  <c r="C1555" i="3"/>
  <c r="C1556" i="3" l="1"/>
  <c r="E1555" i="3"/>
  <c r="A1555" i="3" s="1"/>
  <c r="C1557" i="3" l="1"/>
  <c r="E1556" i="3"/>
  <c r="A1556" i="3" s="1"/>
  <c r="C1558" i="3" l="1"/>
  <c r="E1557" i="3"/>
  <c r="A1557" i="3" s="1"/>
  <c r="E1558" i="3" l="1"/>
  <c r="A1558" i="3" s="1"/>
  <c r="C1559" i="3"/>
  <c r="C1560" i="3" l="1"/>
  <c r="E1559" i="3"/>
  <c r="A1559" i="3" s="1"/>
  <c r="C1561" i="3" l="1"/>
  <c r="E1560" i="3"/>
  <c r="A1560" i="3" s="1"/>
  <c r="C1562" i="3" l="1"/>
  <c r="E1561" i="3"/>
  <c r="A1561" i="3" s="1"/>
  <c r="E1562" i="3" l="1"/>
  <c r="A1562" i="3" s="1"/>
  <c r="C1563" i="3"/>
  <c r="C1564" i="3" l="1"/>
  <c r="E1563" i="3"/>
  <c r="A1563" i="3" s="1"/>
  <c r="C1565" i="3" l="1"/>
  <c r="E1564" i="3"/>
  <c r="A1564" i="3" s="1"/>
  <c r="C1566" i="3" l="1"/>
  <c r="E1565" i="3"/>
  <c r="A1565" i="3" s="1"/>
  <c r="E1566" i="3" l="1"/>
  <c r="A1566" i="3" s="1"/>
  <c r="C1567" i="3"/>
  <c r="C1568" i="3" l="1"/>
  <c r="E1567" i="3"/>
  <c r="A1567" i="3" s="1"/>
  <c r="C1569" i="3" l="1"/>
  <c r="E1568" i="3"/>
  <c r="A1568" i="3" s="1"/>
  <c r="C1570" i="3" l="1"/>
  <c r="E1569" i="3"/>
  <c r="A1569" i="3" s="1"/>
  <c r="E1570" i="3" l="1"/>
  <c r="A1570" i="3" s="1"/>
  <c r="C1571" i="3"/>
  <c r="C1572" i="3" l="1"/>
  <c r="E1571" i="3"/>
  <c r="A1571" i="3" s="1"/>
  <c r="C1573" i="3" l="1"/>
  <c r="E1572" i="3"/>
  <c r="A1572" i="3" s="1"/>
  <c r="C1574" i="3" l="1"/>
  <c r="E1573" i="3"/>
  <c r="A1573" i="3" s="1"/>
  <c r="E1574" i="3" l="1"/>
  <c r="A1574" i="3" s="1"/>
  <c r="C1575" i="3"/>
  <c r="C1576" i="3" l="1"/>
  <c r="E1575" i="3"/>
  <c r="A1575" i="3" s="1"/>
  <c r="C1577" i="3" l="1"/>
  <c r="E1576" i="3"/>
  <c r="A1576" i="3" s="1"/>
  <c r="C1578" i="3" l="1"/>
  <c r="E1577" i="3"/>
  <c r="A1577" i="3" s="1"/>
  <c r="E1578" i="3" l="1"/>
  <c r="A1578" i="3" s="1"/>
  <c r="C1579" i="3"/>
  <c r="C1580" i="3" l="1"/>
  <c r="E1579" i="3"/>
  <c r="A1579" i="3" s="1"/>
  <c r="C1581" i="3" l="1"/>
  <c r="E1580" i="3"/>
  <c r="A1580" i="3" s="1"/>
  <c r="C1582" i="3" l="1"/>
  <c r="E1581" i="3"/>
  <c r="A1581" i="3" s="1"/>
  <c r="E1582" i="3" l="1"/>
  <c r="A1582" i="3" s="1"/>
  <c r="C1583" i="3"/>
  <c r="C1584" i="3" l="1"/>
  <c r="E1583" i="3"/>
  <c r="A1583" i="3" s="1"/>
  <c r="C1585" i="3" l="1"/>
  <c r="E1584" i="3"/>
  <c r="A1584" i="3" s="1"/>
  <c r="C1586" i="3" l="1"/>
  <c r="E1585" i="3"/>
  <c r="A1585" i="3" s="1"/>
  <c r="E1586" i="3" l="1"/>
  <c r="A1586" i="3" s="1"/>
  <c r="C1587" i="3"/>
  <c r="C1588" i="3" l="1"/>
  <c r="E1587" i="3"/>
  <c r="A1587" i="3" s="1"/>
  <c r="C1589" i="3" l="1"/>
  <c r="E1588" i="3"/>
  <c r="A1588" i="3" s="1"/>
  <c r="C1590" i="3" l="1"/>
  <c r="E1589" i="3"/>
  <c r="A1589" i="3" s="1"/>
  <c r="E1590" i="3" l="1"/>
  <c r="A1590" i="3" s="1"/>
  <c r="C1591" i="3"/>
  <c r="C1592" i="3" l="1"/>
  <c r="E1591" i="3"/>
  <c r="A1591" i="3" s="1"/>
  <c r="C1593" i="3" l="1"/>
  <c r="E1592" i="3"/>
  <c r="A1592" i="3" s="1"/>
  <c r="C1594" i="3" l="1"/>
  <c r="E1593" i="3"/>
  <c r="A1593" i="3" s="1"/>
  <c r="E1594" i="3" l="1"/>
  <c r="A1594" i="3" s="1"/>
  <c r="C1595" i="3"/>
  <c r="C1596" i="3" l="1"/>
  <c r="E1595" i="3"/>
  <c r="A1595" i="3" s="1"/>
  <c r="C1597" i="3" l="1"/>
  <c r="E1596" i="3"/>
  <c r="A1596" i="3" s="1"/>
  <c r="C1598" i="3" l="1"/>
  <c r="E1597" i="3"/>
  <c r="A1597" i="3" s="1"/>
  <c r="E1598" i="3" l="1"/>
  <c r="A1598" i="3" s="1"/>
  <c r="C1599" i="3"/>
  <c r="C1600" i="3" l="1"/>
  <c r="E1599" i="3"/>
  <c r="A1599" i="3" s="1"/>
  <c r="C1601" i="3" l="1"/>
  <c r="E1600" i="3"/>
  <c r="A1600" i="3" s="1"/>
  <c r="C1602" i="3" l="1"/>
  <c r="E1601" i="3"/>
  <c r="A1601" i="3" s="1"/>
  <c r="E1602" i="3" l="1"/>
  <c r="A1602" i="3" s="1"/>
  <c r="C1603" i="3"/>
  <c r="C1604" i="3" l="1"/>
  <c r="E1603" i="3"/>
  <c r="A1603" i="3" s="1"/>
  <c r="C1605" i="3" l="1"/>
  <c r="E1604" i="3"/>
  <c r="A1604" i="3" s="1"/>
  <c r="C1606" i="3" l="1"/>
  <c r="E1605" i="3"/>
  <c r="A1605" i="3" s="1"/>
  <c r="E1606" i="3" l="1"/>
  <c r="A1606" i="3" s="1"/>
  <c r="C1607" i="3"/>
  <c r="C1608" i="3" l="1"/>
  <c r="E1607" i="3"/>
  <c r="A1607" i="3" s="1"/>
  <c r="C1609" i="3" l="1"/>
  <c r="E1608" i="3"/>
  <c r="A1608" i="3" s="1"/>
  <c r="C1610" i="3" l="1"/>
  <c r="E1609" i="3"/>
  <c r="A1609" i="3" s="1"/>
  <c r="E1610" i="3" l="1"/>
  <c r="A1610" i="3" s="1"/>
  <c r="C1611" i="3"/>
  <c r="C1612" i="3" l="1"/>
  <c r="E1611" i="3"/>
  <c r="A1611" i="3" s="1"/>
  <c r="C1613" i="3" l="1"/>
  <c r="E1612" i="3"/>
  <c r="A1612" i="3" s="1"/>
  <c r="C1614" i="3" l="1"/>
  <c r="E1613" i="3"/>
  <c r="A1613" i="3" s="1"/>
  <c r="E1614" i="3" l="1"/>
  <c r="A1614" i="3" s="1"/>
  <c r="C1615" i="3"/>
  <c r="C1616" i="3" l="1"/>
  <c r="E1615" i="3"/>
  <c r="A1615" i="3" s="1"/>
  <c r="C1617" i="3" l="1"/>
  <c r="E1616" i="3"/>
  <c r="A1616" i="3" s="1"/>
  <c r="C1618" i="3" l="1"/>
  <c r="E1617" i="3"/>
  <c r="A1617" i="3" s="1"/>
  <c r="E1618" i="3" l="1"/>
  <c r="A1618" i="3" s="1"/>
  <c r="C1619" i="3"/>
  <c r="C1620" i="3" l="1"/>
  <c r="E1619" i="3"/>
  <c r="A1619" i="3" s="1"/>
  <c r="C1621" i="3" l="1"/>
  <c r="E1620" i="3"/>
  <c r="A1620" i="3" s="1"/>
  <c r="C1622" i="3" l="1"/>
  <c r="E1621" i="3"/>
  <c r="A1621" i="3" s="1"/>
  <c r="E1622" i="3" l="1"/>
  <c r="A1622" i="3" s="1"/>
  <c r="C1623" i="3"/>
  <c r="C1624" i="3" l="1"/>
  <c r="E1623" i="3"/>
  <c r="A1623" i="3" s="1"/>
  <c r="C1625" i="3" l="1"/>
  <c r="E1624" i="3"/>
  <c r="A1624" i="3" s="1"/>
  <c r="C1626" i="3" l="1"/>
  <c r="E1625" i="3"/>
  <c r="A1625" i="3" s="1"/>
  <c r="E1626" i="3" l="1"/>
  <c r="A1626" i="3" s="1"/>
  <c r="C1627" i="3"/>
  <c r="C1628" i="3" l="1"/>
  <c r="E1627" i="3"/>
  <c r="A1627" i="3" s="1"/>
  <c r="C1629" i="3" l="1"/>
  <c r="E1628" i="3"/>
  <c r="A1628" i="3" s="1"/>
  <c r="E1629" i="3" l="1"/>
  <c r="A1629" i="3" s="1"/>
  <c r="C1630" i="3"/>
  <c r="C1631" i="3" l="1"/>
  <c r="E1630" i="3"/>
  <c r="A1630" i="3" s="1"/>
  <c r="E1631" i="3" l="1"/>
  <c r="A1631" i="3" s="1"/>
  <c r="C1632" i="3"/>
  <c r="C1633" i="3" l="1"/>
  <c r="E1632" i="3"/>
  <c r="A1632" i="3" s="1"/>
  <c r="C1634" i="3" l="1"/>
  <c r="E1633" i="3"/>
  <c r="A1633" i="3" s="1"/>
  <c r="C1635" i="3" l="1"/>
  <c r="E1634" i="3"/>
  <c r="A1634" i="3" s="1"/>
  <c r="C1636" i="3" l="1"/>
  <c r="E1635" i="3"/>
  <c r="A1635" i="3" s="1"/>
  <c r="C1637" i="3" l="1"/>
  <c r="E1636" i="3"/>
  <c r="A1636" i="3" s="1"/>
  <c r="E1637" i="3" l="1"/>
  <c r="A1637" i="3" s="1"/>
  <c r="C1638" i="3"/>
  <c r="C1639" i="3" l="1"/>
  <c r="E1638" i="3"/>
  <c r="A1638" i="3" s="1"/>
  <c r="E1639" i="3" l="1"/>
  <c r="A1639" i="3" s="1"/>
  <c r="C1640" i="3"/>
  <c r="C1641" i="3" l="1"/>
  <c r="E1640" i="3"/>
  <c r="A1640" i="3" s="1"/>
  <c r="C1642" i="3" l="1"/>
  <c r="E1641" i="3"/>
  <c r="A1641" i="3" s="1"/>
  <c r="C1643" i="3" l="1"/>
  <c r="E1642" i="3"/>
  <c r="A1642" i="3" s="1"/>
  <c r="C1644" i="3" l="1"/>
  <c r="E1643" i="3"/>
  <c r="A1643" i="3" s="1"/>
  <c r="C1645" i="3" l="1"/>
  <c r="E1644" i="3"/>
  <c r="A1644" i="3" s="1"/>
  <c r="E1645" i="3" l="1"/>
  <c r="A1645" i="3" s="1"/>
  <c r="C1646" i="3"/>
  <c r="C1647" i="3" l="1"/>
  <c r="E1646" i="3"/>
  <c r="A1646" i="3" s="1"/>
  <c r="E1647" i="3" l="1"/>
  <c r="A1647" i="3" s="1"/>
  <c r="C1648" i="3"/>
  <c r="C1649" i="3" l="1"/>
  <c r="E1648" i="3"/>
  <c r="A1648" i="3" s="1"/>
  <c r="C1650" i="3" l="1"/>
  <c r="E1649" i="3"/>
  <c r="A1649" i="3" s="1"/>
  <c r="C1651" i="3" l="1"/>
  <c r="E1650" i="3"/>
  <c r="A1650" i="3" s="1"/>
  <c r="C1652" i="3" l="1"/>
  <c r="E1651" i="3"/>
  <c r="A1651" i="3" s="1"/>
  <c r="C1653" i="3" l="1"/>
  <c r="E1652" i="3"/>
  <c r="A1652" i="3" s="1"/>
  <c r="E1653" i="3" l="1"/>
  <c r="A1653" i="3" s="1"/>
  <c r="C1654" i="3"/>
  <c r="C1655" i="3" l="1"/>
  <c r="E1654" i="3"/>
  <c r="A1654" i="3" s="1"/>
  <c r="E1655" i="3" l="1"/>
  <c r="A1655" i="3" s="1"/>
  <c r="C1656" i="3"/>
  <c r="C1657" i="3" l="1"/>
  <c r="E1656" i="3"/>
  <c r="A1656" i="3" s="1"/>
  <c r="C1658" i="3" l="1"/>
  <c r="E1657" i="3"/>
  <c r="A1657" i="3" s="1"/>
  <c r="C1659" i="3" l="1"/>
  <c r="E1658" i="3"/>
  <c r="A1658" i="3" s="1"/>
  <c r="C1660" i="3" l="1"/>
  <c r="E1659" i="3"/>
  <c r="A1659" i="3" s="1"/>
  <c r="C1661" i="3" l="1"/>
  <c r="E1660" i="3"/>
  <c r="A1660" i="3" s="1"/>
  <c r="E1661" i="3" l="1"/>
  <c r="A1661" i="3" s="1"/>
  <c r="C1662" i="3"/>
  <c r="C1663" i="3" l="1"/>
  <c r="E1662" i="3"/>
  <c r="A1662" i="3" s="1"/>
  <c r="E1663" i="3" l="1"/>
  <c r="A1663" i="3" s="1"/>
  <c r="C1664" i="3"/>
  <c r="C1665" i="3" l="1"/>
  <c r="E1664" i="3"/>
  <c r="A1664" i="3" s="1"/>
  <c r="C1666" i="3" l="1"/>
  <c r="E1665" i="3"/>
  <c r="A1665" i="3" s="1"/>
  <c r="C1667" i="3" l="1"/>
  <c r="E1666" i="3"/>
  <c r="A1666" i="3" s="1"/>
  <c r="C1668" i="3" l="1"/>
  <c r="E1667" i="3"/>
  <c r="A1667" i="3" s="1"/>
  <c r="C1669" i="3" l="1"/>
  <c r="E1668" i="3"/>
  <c r="A1668" i="3" s="1"/>
  <c r="E1669" i="3" l="1"/>
  <c r="A1669" i="3" s="1"/>
  <c r="C1670" i="3"/>
  <c r="C1671" i="3" l="1"/>
  <c r="E1670" i="3"/>
  <c r="A1670" i="3" s="1"/>
  <c r="E1671" i="3" l="1"/>
  <c r="A1671" i="3" s="1"/>
  <c r="C1672" i="3"/>
  <c r="C1673" i="3" l="1"/>
  <c r="E1672" i="3"/>
  <c r="A1672" i="3" s="1"/>
  <c r="C1674" i="3" l="1"/>
  <c r="E1673" i="3"/>
  <c r="A1673" i="3" s="1"/>
  <c r="C1675" i="3" l="1"/>
  <c r="E1674" i="3"/>
  <c r="A1674" i="3" s="1"/>
  <c r="C1676" i="3" l="1"/>
  <c r="E1675" i="3"/>
  <c r="A1675" i="3" s="1"/>
  <c r="C1677" i="3" l="1"/>
  <c r="E1676" i="3"/>
  <c r="A1676" i="3" s="1"/>
  <c r="E1677" i="3" l="1"/>
  <c r="A1677" i="3" s="1"/>
  <c r="C1678" i="3"/>
  <c r="C1679" i="3" l="1"/>
  <c r="E1678" i="3"/>
  <c r="A1678" i="3" s="1"/>
  <c r="E1679" i="3" l="1"/>
  <c r="A1679" i="3" s="1"/>
  <c r="C1680" i="3"/>
  <c r="C1681" i="3" l="1"/>
  <c r="E1680" i="3"/>
  <c r="A1680" i="3" s="1"/>
  <c r="C1682" i="3" l="1"/>
  <c r="E1681" i="3"/>
  <c r="A1681" i="3" s="1"/>
  <c r="C1683" i="3" l="1"/>
  <c r="E1682" i="3"/>
  <c r="A1682" i="3" s="1"/>
  <c r="C1684" i="3" l="1"/>
  <c r="E1683" i="3"/>
  <c r="A1683" i="3" s="1"/>
  <c r="C1685" i="3" l="1"/>
  <c r="E1684" i="3"/>
  <c r="A1684" i="3" s="1"/>
  <c r="E1685" i="3" l="1"/>
  <c r="A1685" i="3" s="1"/>
  <c r="C1686" i="3"/>
  <c r="C1687" i="3" l="1"/>
  <c r="E1686" i="3"/>
  <c r="A1686" i="3" s="1"/>
  <c r="E1687" i="3" l="1"/>
  <c r="A1687" i="3" s="1"/>
  <c r="C1688" i="3"/>
  <c r="C1689" i="3" l="1"/>
  <c r="E1688" i="3"/>
  <c r="A1688" i="3" s="1"/>
  <c r="C1690" i="3" l="1"/>
  <c r="E1689" i="3"/>
  <c r="A1689" i="3" s="1"/>
  <c r="C1691" i="3" l="1"/>
  <c r="E1690" i="3"/>
  <c r="A1690" i="3" s="1"/>
  <c r="C1692" i="3" l="1"/>
  <c r="E1691" i="3"/>
  <c r="A1691" i="3" s="1"/>
  <c r="C1693" i="3" l="1"/>
  <c r="E1692" i="3"/>
  <c r="A1692" i="3" s="1"/>
  <c r="E1693" i="3" l="1"/>
  <c r="A1693" i="3" s="1"/>
  <c r="C1694" i="3"/>
  <c r="C1695" i="3" l="1"/>
  <c r="E1694" i="3"/>
  <c r="A1694" i="3" s="1"/>
  <c r="E1695" i="3" l="1"/>
  <c r="A1695" i="3" s="1"/>
  <c r="C1696" i="3"/>
  <c r="C1697" i="3" l="1"/>
  <c r="E1696" i="3"/>
  <c r="A1696" i="3" s="1"/>
  <c r="C1698" i="3" l="1"/>
  <c r="E1697" i="3"/>
  <c r="A1697" i="3" s="1"/>
  <c r="C1699" i="3" l="1"/>
  <c r="E1698" i="3"/>
  <c r="A1698" i="3" s="1"/>
  <c r="E1699" i="3" l="1"/>
  <c r="A1699" i="3" s="1"/>
  <c r="C1700" i="3"/>
  <c r="C1701" i="3" l="1"/>
  <c r="E1700" i="3"/>
  <c r="A1700" i="3" s="1"/>
  <c r="C1702" i="3" l="1"/>
  <c r="E1701" i="3"/>
  <c r="A1701" i="3" s="1"/>
  <c r="C1703" i="3" l="1"/>
  <c r="E1702" i="3"/>
  <c r="A1702" i="3" s="1"/>
  <c r="E1703" i="3" l="1"/>
  <c r="A1703" i="3" s="1"/>
  <c r="C1704" i="3"/>
  <c r="C1705" i="3" l="1"/>
  <c r="E1704" i="3"/>
  <c r="A1704" i="3" s="1"/>
  <c r="C1706" i="3" l="1"/>
  <c r="E1705" i="3"/>
  <c r="A1705" i="3" s="1"/>
  <c r="C1707" i="3" l="1"/>
  <c r="E1706" i="3"/>
  <c r="A1706" i="3" s="1"/>
  <c r="E1707" i="3" l="1"/>
  <c r="A1707" i="3" s="1"/>
  <c r="C1708" i="3"/>
  <c r="C1709" i="3" l="1"/>
  <c r="E1708" i="3"/>
  <c r="A1708" i="3" s="1"/>
  <c r="C1710" i="3" l="1"/>
  <c r="E1709" i="3"/>
  <c r="A1709" i="3" s="1"/>
  <c r="C1711" i="3" l="1"/>
  <c r="E1710" i="3"/>
  <c r="A1710" i="3" s="1"/>
  <c r="E1711" i="3" l="1"/>
  <c r="A1711" i="3" s="1"/>
  <c r="C1712" i="3"/>
  <c r="C1713" i="3" l="1"/>
  <c r="E1712" i="3"/>
  <c r="A1712" i="3" s="1"/>
  <c r="C1714" i="3" l="1"/>
  <c r="E1713" i="3"/>
  <c r="A1713" i="3" s="1"/>
  <c r="C1715" i="3" l="1"/>
  <c r="E1714" i="3"/>
  <c r="A1714" i="3" s="1"/>
  <c r="E1715" i="3" l="1"/>
  <c r="A1715" i="3" s="1"/>
  <c r="C1716" i="3"/>
  <c r="C1717" i="3" l="1"/>
  <c r="E1716" i="3"/>
  <c r="A1716" i="3" s="1"/>
  <c r="C1718" i="3" l="1"/>
  <c r="E1717" i="3"/>
  <c r="A1717" i="3" s="1"/>
  <c r="C1719" i="3" l="1"/>
  <c r="E1718" i="3"/>
  <c r="A1718" i="3" s="1"/>
  <c r="E1719" i="3" l="1"/>
  <c r="A1719" i="3" s="1"/>
  <c r="C1720" i="3"/>
  <c r="C1721" i="3" l="1"/>
  <c r="E1720" i="3"/>
  <c r="A1720" i="3" s="1"/>
  <c r="C1722" i="3" l="1"/>
  <c r="E1721" i="3"/>
  <c r="A1721" i="3" s="1"/>
  <c r="C1723" i="3" l="1"/>
  <c r="E1722" i="3"/>
  <c r="A1722" i="3" s="1"/>
  <c r="E1723" i="3" l="1"/>
  <c r="A1723" i="3" s="1"/>
  <c r="C1724" i="3"/>
  <c r="C1725" i="3" l="1"/>
  <c r="E1724" i="3"/>
  <c r="A1724" i="3" s="1"/>
  <c r="C1726" i="3" l="1"/>
  <c r="E1725" i="3"/>
  <c r="A1725" i="3" s="1"/>
  <c r="C1727" i="3" l="1"/>
  <c r="E1726" i="3"/>
  <c r="A1726" i="3" s="1"/>
  <c r="E1727" i="3" l="1"/>
  <c r="A1727" i="3" s="1"/>
  <c r="C1728" i="3"/>
  <c r="C1729" i="3" l="1"/>
  <c r="E1728" i="3"/>
  <c r="A1728" i="3" s="1"/>
  <c r="C1730" i="3" l="1"/>
  <c r="E1729" i="3"/>
  <c r="A1729" i="3" s="1"/>
  <c r="C1731" i="3" l="1"/>
  <c r="E1730" i="3"/>
  <c r="A1730" i="3" s="1"/>
  <c r="E1731" i="3" l="1"/>
  <c r="A1731" i="3" s="1"/>
  <c r="C1732" i="3"/>
  <c r="C1733" i="3" l="1"/>
  <c r="E1732" i="3"/>
  <c r="A1732" i="3" s="1"/>
  <c r="C1734" i="3" l="1"/>
  <c r="E1733" i="3"/>
  <c r="A1733" i="3" s="1"/>
  <c r="C1735" i="3" l="1"/>
  <c r="E1734" i="3"/>
  <c r="A1734" i="3" s="1"/>
  <c r="E1735" i="3" l="1"/>
  <c r="A1735" i="3" s="1"/>
  <c r="C1736" i="3"/>
  <c r="C1737" i="3" l="1"/>
  <c r="E1736" i="3"/>
  <c r="A1736" i="3" s="1"/>
  <c r="C1738" i="3" l="1"/>
  <c r="E1737" i="3"/>
  <c r="A1737" i="3" s="1"/>
  <c r="C1739" i="3" l="1"/>
  <c r="E1738" i="3"/>
  <c r="A1738" i="3" s="1"/>
  <c r="E1739" i="3" l="1"/>
  <c r="A1739" i="3" s="1"/>
  <c r="C1740" i="3"/>
  <c r="C1741" i="3" l="1"/>
  <c r="E1740" i="3"/>
  <c r="A1740" i="3" s="1"/>
  <c r="C1742" i="3" l="1"/>
  <c r="E1741" i="3"/>
  <c r="A1741" i="3" s="1"/>
  <c r="C1743" i="3" l="1"/>
  <c r="E1742" i="3"/>
  <c r="A1742" i="3" s="1"/>
  <c r="E1743" i="3" l="1"/>
  <c r="A1743" i="3" s="1"/>
  <c r="C1744" i="3"/>
  <c r="C1745" i="3" l="1"/>
  <c r="E1744" i="3"/>
  <c r="A1744" i="3" s="1"/>
  <c r="C1746" i="3" l="1"/>
  <c r="E1745" i="3"/>
  <c r="A1745" i="3" s="1"/>
  <c r="C1747" i="3" l="1"/>
  <c r="E1746" i="3"/>
  <c r="A1746" i="3" s="1"/>
  <c r="E1747" i="3" l="1"/>
  <c r="A1747" i="3" s="1"/>
  <c r="C1748" i="3"/>
  <c r="C1749" i="3" l="1"/>
  <c r="E1748" i="3"/>
  <c r="A1748" i="3" s="1"/>
  <c r="C1750" i="3" l="1"/>
  <c r="E1749" i="3"/>
  <c r="A1749" i="3" s="1"/>
  <c r="C1751" i="3" l="1"/>
  <c r="E1750" i="3"/>
  <c r="A1750" i="3" s="1"/>
  <c r="E1751" i="3" l="1"/>
  <c r="A1751" i="3" s="1"/>
  <c r="C1752" i="3"/>
  <c r="C1753" i="3" l="1"/>
  <c r="E1752" i="3"/>
  <c r="A1752" i="3" s="1"/>
  <c r="C1754" i="3" l="1"/>
  <c r="E1753" i="3"/>
  <c r="A1753" i="3" s="1"/>
  <c r="C1755" i="3" l="1"/>
  <c r="E1754" i="3"/>
  <c r="A1754" i="3" s="1"/>
  <c r="E1755" i="3" l="1"/>
  <c r="A1755" i="3" s="1"/>
  <c r="C1756" i="3"/>
  <c r="C1757" i="3" l="1"/>
  <c r="E1756" i="3"/>
  <c r="A1756" i="3" s="1"/>
  <c r="C1758" i="3" l="1"/>
  <c r="E1757" i="3"/>
  <c r="A1757" i="3" s="1"/>
  <c r="C1759" i="3" l="1"/>
  <c r="E1758" i="3"/>
  <c r="A1758" i="3" s="1"/>
  <c r="E1759" i="3" l="1"/>
  <c r="A1759" i="3" s="1"/>
  <c r="C1760" i="3"/>
  <c r="C1761" i="3" l="1"/>
  <c r="E1760" i="3"/>
  <c r="A1760" i="3" s="1"/>
  <c r="C1762" i="3" l="1"/>
  <c r="E1761" i="3"/>
  <c r="A1761" i="3" s="1"/>
  <c r="C1763" i="3" l="1"/>
  <c r="E1762" i="3"/>
  <c r="A1762" i="3" s="1"/>
  <c r="E1763" i="3" l="1"/>
  <c r="A1763" i="3" s="1"/>
  <c r="C1764" i="3"/>
  <c r="C1765" i="3" l="1"/>
  <c r="E1764" i="3"/>
  <c r="A1764" i="3" s="1"/>
  <c r="C1766" i="3" l="1"/>
  <c r="E1765" i="3"/>
  <c r="A1765" i="3" s="1"/>
  <c r="C1767" i="3" l="1"/>
  <c r="E1766" i="3"/>
  <c r="A1766" i="3" s="1"/>
  <c r="E1767" i="3" l="1"/>
  <c r="A1767" i="3" s="1"/>
  <c r="C1768" i="3"/>
  <c r="C1769" i="3" l="1"/>
  <c r="E1768" i="3"/>
  <c r="A1768" i="3" s="1"/>
  <c r="C1770" i="3" l="1"/>
  <c r="E1769" i="3"/>
  <c r="A1769" i="3" s="1"/>
  <c r="C1771" i="3" l="1"/>
  <c r="E1770" i="3"/>
  <c r="A1770" i="3" s="1"/>
  <c r="E1771" i="3" l="1"/>
  <c r="A1771" i="3" s="1"/>
  <c r="C1772" i="3"/>
  <c r="C1773" i="3" l="1"/>
  <c r="E1772" i="3"/>
  <c r="A1772" i="3" s="1"/>
  <c r="C1774" i="3" l="1"/>
  <c r="E1773" i="3"/>
  <c r="A1773" i="3" s="1"/>
  <c r="C1775" i="3" l="1"/>
  <c r="E1774" i="3"/>
  <c r="A1774" i="3" s="1"/>
  <c r="E1775" i="3" l="1"/>
  <c r="A1775" i="3" s="1"/>
  <c r="C1776" i="3"/>
  <c r="C1777" i="3" l="1"/>
  <c r="E1776" i="3"/>
  <c r="A1776" i="3" s="1"/>
  <c r="C1778" i="3" l="1"/>
  <c r="E1777" i="3"/>
  <c r="A1777" i="3" s="1"/>
  <c r="C1779" i="3" l="1"/>
  <c r="E1778" i="3"/>
  <c r="A1778" i="3" s="1"/>
  <c r="E1779" i="3" l="1"/>
  <c r="A1779" i="3" s="1"/>
  <c r="C1780" i="3"/>
  <c r="C1781" i="3" l="1"/>
  <c r="E1780" i="3"/>
  <c r="A1780" i="3" s="1"/>
  <c r="C1782" i="3" l="1"/>
  <c r="E1781" i="3"/>
  <c r="A1781" i="3" s="1"/>
  <c r="C1783" i="3" l="1"/>
  <c r="E1782" i="3"/>
  <c r="A1782" i="3" s="1"/>
  <c r="E1783" i="3" l="1"/>
  <c r="A1783" i="3" s="1"/>
  <c r="C1784" i="3"/>
  <c r="C1785" i="3" l="1"/>
  <c r="E1784" i="3"/>
  <c r="A1784" i="3" s="1"/>
  <c r="C1786" i="3" l="1"/>
  <c r="E1785" i="3"/>
  <c r="A1785" i="3" s="1"/>
  <c r="C1787" i="3" l="1"/>
  <c r="E1786" i="3"/>
  <c r="A1786" i="3" s="1"/>
  <c r="E1787" i="3" l="1"/>
  <c r="A1787" i="3" s="1"/>
  <c r="C1788" i="3"/>
  <c r="C1789" i="3" l="1"/>
  <c r="E1788" i="3"/>
  <c r="A1788" i="3" s="1"/>
  <c r="C1790" i="3" l="1"/>
  <c r="E1789" i="3"/>
  <c r="A1789" i="3" s="1"/>
  <c r="C1791" i="3" l="1"/>
  <c r="E1790" i="3"/>
  <c r="A1790" i="3" s="1"/>
  <c r="E1791" i="3" l="1"/>
  <c r="A1791" i="3" s="1"/>
  <c r="C1792" i="3"/>
  <c r="C1793" i="3" l="1"/>
  <c r="E1792" i="3"/>
  <c r="A1792" i="3" s="1"/>
  <c r="C1794" i="3" l="1"/>
  <c r="E1793" i="3"/>
  <c r="A1793" i="3" s="1"/>
  <c r="C1795" i="3" l="1"/>
  <c r="E1794" i="3"/>
  <c r="A1794" i="3" s="1"/>
  <c r="E1795" i="3" l="1"/>
  <c r="A1795" i="3" s="1"/>
  <c r="C1796" i="3"/>
  <c r="C1797" i="3" l="1"/>
  <c r="E1796" i="3"/>
  <c r="A1796" i="3" s="1"/>
  <c r="C1798" i="3" l="1"/>
  <c r="E1797" i="3"/>
  <c r="A1797" i="3" s="1"/>
  <c r="C1799" i="3" l="1"/>
  <c r="E1798" i="3"/>
  <c r="A1798" i="3" s="1"/>
  <c r="E1799" i="3" l="1"/>
  <c r="A1799" i="3" s="1"/>
  <c r="C1800" i="3"/>
  <c r="C1801" i="3" l="1"/>
  <c r="E1800" i="3"/>
  <c r="A1800" i="3" s="1"/>
  <c r="C1802" i="3" l="1"/>
  <c r="E1801" i="3"/>
  <c r="A1801" i="3" s="1"/>
  <c r="C1803" i="3" l="1"/>
  <c r="E1802" i="3"/>
  <c r="A1802" i="3" s="1"/>
  <c r="E1803" i="3" l="1"/>
  <c r="A1803" i="3" s="1"/>
  <c r="C1804" i="3"/>
  <c r="C1805" i="3" l="1"/>
  <c r="E1804" i="3"/>
  <c r="A1804" i="3" s="1"/>
  <c r="C1806" i="3" l="1"/>
  <c r="E1805" i="3"/>
  <c r="A1805" i="3" s="1"/>
  <c r="C1807" i="3" l="1"/>
  <c r="E1806" i="3"/>
  <c r="A1806" i="3" s="1"/>
  <c r="E1807" i="3" l="1"/>
  <c r="A1807" i="3" s="1"/>
  <c r="C1808" i="3"/>
  <c r="C1809" i="3" l="1"/>
  <c r="E1808" i="3"/>
  <c r="A1808" i="3" s="1"/>
  <c r="C1810" i="3" l="1"/>
  <c r="E1809" i="3"/>
  <c r="A1809" i="3" s="1"/>
  <c r="C1811" i="3" l="1"/>
  <c r="E1810" i="3"/>
  <c r="A1810" i="3" s="1"/>
  <c r="E1811" i="3" l="1"/>
  <c r="A1811" i="3" s="1"/>
  <c r="C1812" i="3"/>
  <c r="C1813" i="3" l="1"/>
  <c r="E1812" i="3"/>
  <c r="A1812" i="3" s="1"/>
  <c r="C1814" i="3" l="1"/>
  <c r="E1813" i="3"/>
  <c r="A1813" i="3" s="1"/>
  <c r="C1815" i="3" l="1"/>
  <c r="E1814" i="3"/>
  <c r="A1814" i="3" s="1"/>
  <c r="E1815" i="3" l="1"/>
  <c r="A1815" i="3" s="1"/>
  <c r="C1816" i="3"/>
  <c r="C1817" i="3" l="1"/>
  <c r="E1816" i="3"/>
  <c r="A1816" i="3" s="1"/>
  <c r="C1818" i="3" l="1"/>
  <c r="E1817" i="3"/>
  <c r="A1817" i="3" s="1"/>
  <c r="C1819" i="3" l="1"/>
  <c r="E1818" i="3"/>
  <c r="A1818" i="3" s="1"/>
  <c r="E1819" i="3" l="1"/>
  <c r="A1819" i="3" s="1"/>
  <c r="C1820" i="3"/>
  <c r="C1821" i="3" l="1"/>
  <c r="E1820" i="3"/>
  <c r="A1820" i="3" s="1"/>
  <c r="C1822" i="3" l="1"/>
  <c r="E1821" i="3"/>
  <c r="A1821" i="3" s="1"/>
  <c r="C1823" i="3" l="1"/>
  <c r="E1822" i="3"/>
  <c r="A1822" i="3" s="1"/>
  <c r="E1823" i="3" l="1"/>
  <c r="A1823" i="3" s="1"/>
  <c r="C1824" i="3"/>
  <c r="C1825" i="3" l="1"/>
  <c r="E1824" i="3"/>
  <c r="A1824" i="3" s="1"/>
  <c r="C1826" i="3" l="1"/>
  <c r="E1825" i="3"/>
  <c r="A1825" i="3" s="1"/>
  <c r="C1827" i="3" l="1"/>
  <c r="E1826" i="3"/>
  <c r="A1826" i="3" s="1"/>
  <c r="E1827" i="3" l="1"/>
  <c r="A1827" i="3" s="1"/>
  <c r="C1828" i="3"/>
  <c r="C1829" i="3" l="1"/>
  <c r="E1828" i="3"/>
  <c r="A1828" i="3" s="1"/>
  <c r="C1830" i="3" l="1"/>
  <c r="E1829" i="3"/>
  <c r="A1829" i="3" s="1"/>
  <c r="C1831" i="3" l="1"/>
  <c r="E1830" i="3"/>
  <c r="A1830" i="3" s="1"/>
  <c r="E1831" i="3" l="1"/>
  <c r="A1831" i="3" s="1"/>
  <c r="C1832" i="3"/>
  <c r="C1833" i="3" l="1"/>
  <c r="E1832" i="3"/>
  <c r="A1832" i="3" s="1"/>
  <c r="C1834" i="3" l="1"/>
  <c r="E1833" i="3"/>
  <c r="A1833" i="3" s="1"/>
  <c r="C1835" i="3" l="1"/>
  <c r="E1834" i="3"/>
  <c r="A1834" i="3" s="1"/>
  <c r="E1835" i="3" l="1"/>
  <c r="A1835" i="3" s="1"/>
  <c r="C1836" i="3"/>
  <c r="C1837" i="3" l="1"/>
  <c r="E1836" i="3"/>
  <c r="A1836" i="3" s="1"/>
  <c r="C1838" i="3" l="1"/>
  <c r="E1837" i="3"/>
  <c r="A1837" i="3" s="1"/>
  <c r="E1838" i="3" l="1"/>
  <c r="A1838" i="3" s="1"/>
  <c r="C1839" i="3"/>
  <c r="E1839" i="3" l="1"/>
  <c r="A1839" i="3" s="1"/>
  <c r="C1840" i="3"/>
  <c r="E1840" i="3" l="1"/>
  <c r="A1840" i="3" s="1"/>
  <c r="C1841" i="3"/>
  <c r="E1841" i="3" l="1"/>
  <c r="A1841" i="3" s="1"/>
  <c r="C1842" i="3"/>
  <c r="E1842" i="3" l="1"/>
  <c r="A1842" i="3" s="1"/>
  <c r="C1843" i="3"/>
  <c r="E1843" i="3" l="1"/>
  <c r="A1843" i="3" s="1"/>
  <c r="C1844" i="3"/>
  <c r="E1844" i="3" l="1"/>
  <c r="A1844" i="3" s="1"/>
  <c r="C1845" i="3"/>
  <c r="E1845" i="3" l="1"/>
  <c r="A1845" i="3" s="1"/>
  <c r="C1846" i="3"/>
  <c r="E1846" i="3" l="1"/>
  <c r="A1846" i="3" s="1"/>
  <c r="C1847" i="3"/>
  <c r="C1848" i="3" l="1"/>
  <c r="E1847" i="3"/>
  <c r="A1847" i="3" s="1"/>
  <c r="E1848" i="3" l="1"/>
  <c r="A1848" i="3" s="1"/>
  <c r="C1849" i="3"/>
  <c r="C1850" i="3" l="1"/>
  <c r="E1849" i="3"/>
  <c r="A1849" i="3" s="1"/>
  <c r="C1851" i="3" l="1"/>
  <c r="E1850" i="3"/>
  <c r="A1850" i="3" s="1"/>
  <c r="C1852" i="3" l="1"/>
  <c r="E1851" i="3"/>
  <c r="A1851" i="3" s="1"/>
  <c r="C1853" i="3" l="1"/>
  <c r="E1852" i="3"/>
  <c r="A1852" i="3" s="1"/>
  <c r="C1854" i="3" l="1"/>
  <c r="E1853" i="3"/>
  <c r="A1853" i="3" s="1"/>
  <c r="E1854" i="3" l="1"/>
  <c r="A1854" i="3" s="1"/>
  <c r="C1855" i="3"/>
  <c r="C1856" i="3" l="1"/>
  <c r="E1855" i="3"/>
  <c r="A1855" i="3" s="1"/>
  <c r="C1857" i="3" l="1"/>
  <c r="E1856" i="3"/>
  <c r="A1856" i="3" s="1"/>
  <c r="C1858" i="3" l="1"/>
  <c r="E1857" i="3"/>
  <c r="A1857" i="3" s="1"/>
  <c r="E1858" i="3" l="1"/>
  <c r="A1858" i="3" s="1"/>
  <c r="C1859" i="3"/>
  <c r="C1860" i="3" l="1"/>
  <c r="E1859" i="3"/>
  <c r="A1859" i="3" s="1"/>
  <c r="C1861" i="3" l="1"/>
  <c r="E1860" i="3"/>
  <c r="A1860" i="3" s="1"/>
  <c r="C1862" i="3" l="1"/>
  <c r="E1861" i="3"/>
  <c r="A1861" i="3" s="1"/>
  <c r="E1862" i="3" l="1"/>
  <c r="A1862" i="3" s="1"/>
  <c r="C1863" i="3"/>
  <c r="C1864" i="3" l="1"/>
  <c r="E1863" i="3"/>
  <c r="A1863" i="3" s="1"/>
  <c r="C1865" i="3" l="1"/>
  <c r="E1864" i="3"/>
  <c r="A1864" i="3" s="1"/>
  <c r="C1866" i="3" l="1"/>
  <c r="E1865" i="3"/>
  <c r="A1865" i="3" s="1"/>
  <c r="E1866" i="3" l="1"/>
  <c r="A1866" i="3" s="1"/>
  <c r="C1867" i="3"/>
  <c r="C1868" i="3" l="1"/>
  <c r="E1867" i="3"/>
  <c r="A1867" i="3" s="1"/>
  <c r="C1869" i="3" l="1"/>
  <c r="E1868" i="3"/>
  <c r="A1868" i="3" s="1"/>
  <c r="E1869" i="3" l="1"/>
  <c r="A1869" i="3" s="1"/>
  <c r="C1870" i="3"/>
  <c r="C1871" i="3" l="1"/>
  <c r="E1870" i="3"/>
  <c r="A1870" i="3" s="1"/>
  <c r="E1871" i="3" l="1"/>
  <c r="A1871" i="3" s="1"/>
  <c r="C1872" i="3"/>
  <c r="C1873" i="3" l="1"/>
  <c r="E1872" i="3"/>
  <c r="A1872" i="3" s="1"/>
  <c r="E1873" i="3" l="1"/>
  <c r="A1873" i="3" s="1"/>
  <c r="C1874" i="3"/>
  <c r="C1875" i="3" l="1"/>
  <c r="E1874" i="3"/>
  <c r="A1874" i="3" s="1"/>
  <c r="C1876" i="3" l="1"/>
  <c r="E1875" i="3"/>
  <c r="A1875" i="3" s="1"/>
  <c r="C1877" i="3" l="1"/>
  <c r="E1876" i="3"/>
  <c r="A1876" i="3" s="1"/>
  <c r="C1878" i="3" l="1"/>
  <c r="E1877" i="3"/>
  <c r="A1877" i="3" s="1"/>
  <c r="C1879" i="3" l="1"/>
  <c r="E1878" i="3"/>
  <c r="A1878" i="3" s="1"/>
  <c r="E1879" i="3" l="1"/>
  <c r="A1879" i="3" s="1"/>
  <c r="C1880" i="3"/>
  <c r="C1881" i="3" l="1"/>
  <c r="E1880" i="3"/>
  <c r="A1880" i="3" s="1"/>
  <c r="C1882" i="3" l="1"/>
  <c r="E1881" i="3"/>
  <c r="A1881" i="3" s="1"/>
  <c r="C1883" i="3" l="1"/>
  <c r="E1882" i="3"/>
  <c r="A1882" i="3" s="1"/>
  <c r="C1884" i="3" l="1"/>
  <c r="E1883" i="3"/>
  <c r="A1883" i="3" s="1"/>
  <c r="C1885" i="3" l="1"/>
  <c r="E1884" i="3"/>
  <c r="A1884" i="3" s="1"/>
  <c r="E1885" i="3" l="1"/>
  <c r="A1885" i="3" s="1"/>
  <c r="C1886" i="3"/>
  <c r="C1887" i="3" l="1"/>
  <c r="E1886" i="3"/>
  <c r="A1886" i="3" s="1"/>
  <c r="E1887" i="3" l="1"/>
  <c r="A1887" i="3" s="1"/>
  <c r="C1888" i="3"/>
  <c r="C1889" i="3" l="1"/>
  <c r="E1888" i="3"/>
  <c r="A1888" i="3" s="1"/>
  <c r="C1890" i="3" l="1"/>
  <c r="E1889" i="3"/>
  <c r="A1889" i="3" s="1"/>
  <c r="C1891" i="3" l="1"/>
  <c r="E1890" i="3"/>
  <c r="A1890" i="3" s="1"/>
  <c r="C1892" i="3" l="1"/>
  <c r="E1891" i="3"/>
  <c r="A1891" i="3" s="1"/>
  <c r="C1893" i="3" l="1"/>
  <c r="E1892" i="3"/>
  <c r="A1892" i="3" s="1"/>
  <c r="C1894" i="3" l="1"/>
  <c r="E1893" i="3"/>
  <c r="A1893" i="3" s="1"/>
  <c r="C1895" i="3" l="1"/>
  <c r="E1894" i="3"/>
  <c r="A1894" i="3" s="1"/>
  <c r="E1895" i="3" l="1"/>
  <c r="A1895" i="3" s="1"/>
  <c r="C1896" i="3"/>
  <c r="C1897" i="3" l="1"/>
  <c r="E1896" i="3"/>
  <c r="A1896" i="3" s="1"/>
  <c r="C1898" i="3" l="1"/>
  <c r="E1897" i="3"/>
  <c r="A1897" i="3" s="1"/>
  <c r="C1899" i="3" l="1"/>
  <c r="E1898" i="3"/>
  <c r="A1898" i="3" s="1"/>
  <c r="C1900" i="3" l="1"/>
  <c r="E1899" i="3"/>
  <c r="A1899" i="3" s="1"/>
  <c r="C1901" i="3" l="1"/>
  <c r="E1900" i="3"/>
  <c r="A1900" i="3" s="1"/>
  <c r="E1901" i="3" l="1"/>
  <c r="A1901" i="3" s="1"/>
  <c r="C1902" i="3"/>
  <c r="C1903" i="3" l="1"/>
  <c r="E1902" i="3"/>
  <c r="A1902" i="3" s="1"/>
  <c r="E1903" i="3" l="1"/>
  <c r="A1903" i="3" s="1"/>
  <c r="C1904" i="3"/>
  <c r="C1905" i="3" l="1"/>
  <c r="E1904" i="3"/>
  <c r="A1904" i="3" s="1"/>
  <c r="C1906" i="3" l="1"/>
  <c r="E1905" i="3"/>
  <c r="A1905" i="3" s="1"/>
  <c r="C1907" i="3" l="1"/>
  <c r="E1906" i="3"/>
  <c r="A1906" i="3" s="1"/>
  <c r="C1908" i="3" l="1"/>
  <c r="E1907" i="3"/>
  <c r="A1907" i="3" s="1"/>
  <c r="C1909" i="3" l="1"/>
  <c r="E1908" i="3"/>
  <c r="A1908" i="3" s="1"/>
  <c r="C1910" i="3" l="1"/>
  <c r="E1909" i="3"/>
  <c r="A1909" i="3" s="1"/>
  <c r="C1911" i="3" l="1"/>
  <c r="E1910" i="3"/>
  <c r="A1910" i="3" s="1"/>
  <c r="E1911" i="3" l="1"/>
  <c r="A1911" i="3" s="1"/>
  <c r="C1912" i="3"/>
  <c r="C1913" i="3" l="1"/>
  <c r="E1912" i="3"/>
  <c r="A1912" i="3" s="1"/>
  <c r="C1914" i="3" l="1"/>
  <c r="E1913" i="3"/>
  <c r="A1913" i="3" s="1"/>
  <c r="C1915" i="3" l="1"/>
  <c r="E1914" i="3"/>
  <c r="A1914" i="3" s="1"/>
  <c r="C1916" i="3" l="1"/>
  <c r="E1915" i="3"/>
  <c r="A1915" i="3" s="1"/>
  <c r="C1917" i="3" l="1"/>
  <c r="E1916" i="3"/>
  <c r="A1916" i="3" s="1"/>
  <c r="E1917" i="3" l="1"/>
  <c r="A1917" i="3" s="1"/>
  <c r="C1918" i="3"/>
  <c r="C1919" i="3" l="1"/>
  <c r="E1918" i="3"/>
  <c r="A1918" i="3" s="1"/>
  <c r="E1919" i="3" l="1"/>
  <c r="A1919" i="3" s="1"/>
  <c r="C1920" i="3"/>
  <c r="C1921" i="3" l="1"/>
  <c r="E1920" i="3"/>
  <c r="A1920" i="3" s="1"/>
  <c r="C1922" i="3" l="1"/>
  <c r="E1921" i="3"/>
  <c r="A1921" i="3" s="1"/>
  <c r="C1923" i="3" l="1"/>
  <c r="E1922" i="3"/>
  <c r="A1922" i="3" s="1"/>
  <c r="C1924" i="3" l="1"/>
  <c r="E1923" i="3"/>
  <c r="A1923" i="3" s="1"/>
  <c r="C1925" i="3" l="1"/>
  <c r="E1924" i="3"/>
  <c r="A1924" i="3" s="1"/>
  <c r="C1926" i="3" l="1"/>
  <c r="E1925" i="3"/>
  <c r="A1925" i="3" s="1"/>
  <c r="C1927" i="3" l="1"/>
  <c r="E1926" i="3"/>
  <c r="A1926" i="3" s="1"/>
  <c r="E1927" i="3" l="1"/>
  <c r="A1927" i="3" s="1"/>
  <c r="C1928" i="3"/>
  <c r="C1929" i="3" l="1"/>
  <c r="E1928" i="3"/>
  <c r="A1928" i="3" s="1"/>
  <c r="C1930" i="3" l="1"/>
  <c r="E1929" i="3"/>
  <c r="A1929" i="3" s="1"/>
  <c r="C1931" i="3" l="1"/>
  <c r="E1930" i="3"/>
  <c r="A1930" i="3" s="1"/>
  <c r="C1932" i="3" l="1"/>
  <c r="E1931" i="3"/>
  <c r="A1931" i="3" s="1"/>
  <c r="C1933" i="3" l="1"/>
  <c r="E1932" i="3"/>
  <c r="A1932" i="3" s="1"/>
  <c r="E1933" i="3" l="1"/>
  <c r="A1933" i="3" s="1"/>
  <c r="C1934" i="3"/>
  <c r="C1935" i="3" l="1"/>
  <c r="E1934" i="3"/>
  <c r="A1934" i="3" s="1"/>
  <c r="E1935" i="3" l="1"/>
  <c r="A1935" i="3" s="1"/>
  <c r="C1936" i="3"/>
  <c r="C1937" i="3" l="1"/>
  <c r="E1936" i="3"/>
  <c r="A1936" i="3" s="1"/>
  <c r="C1938" i="3" l="1"/>
  <c r="E1937" i="3"/>
  <c r="A1937" i="3" s="1"/>
  <c r="C1939" i="3" l="1"/>
  <c r="E1938" i="3"/>
  <c r="A1938" i="3" s="1"/>
  <c r="C1940" i="3" l="1"/>
  <c r="E1939" i="3"/>
  <c r="A1939" i="3" s="1"/>
  <c r="C1941" i="3" l="1"/>
  <c r="E1940" i="3"/>
  <c r="A1940" i="3" s="1"/>
  <c r="C1942" i="3" l="1"/>
  <c r="E1941" i="3"/>
  <c r="A1941" i="3" s="1"/>
  <c r="C1943" i="3" l="1"/>
  <c r="E1942" i="3"/>
  <c r="A1942" i="3" s="1"/>
  <c r="E1943" i="3" l="1"/>
  <c r="A1943" i="3" s="1"/>
  <c r="C1944" i="3"/>
  <c r="C1945" i="3" l="1"/>
  <c r="E1944" i="3"/>
  <c r="A1944" i="3" s="1"/>
  <c r="C1946" i="3" l="1"/>
  <c r="E1945" i="3"/>
  <c r="A1945" i="3" s="1"/>
  <c r="C1947" i="3" l="1"/>
  <c r="E1946" i="3"/>
  <c r="A1946" i="3" s="1"/>
  <c r="C1948" i="3" l="1"/>
  <c r="E1947" i="3"/>
  <c r="A1947" i="3" s="1"/>
  <c r="C1949" i="3" l="1"/>
  <c r="E1948" i="3"/>
  <c r="A1948" i="3" s="1"/>
  <c r="E1949" i="3" l="1"/>
  <c r="A1949" i="3" s="1"/>
  <c r="C1950" i="3"/>
  <c r="C1951" i="3" l="1"/>
  <c r="E1950" i="3"/>
  <c r="A1950" i="3" s="1"/>
  <c r="E1951" i="3" l="1"/>
  <c r="A1951" i="3" s="1"/>
  <c r="C1952" i="3"/>
  <c r="C1953" i="3" l="1"/>
  <c r="E1952" i="3"/>
  <c r="A1952" i="3" s="1"/>
  <c r="C1954" i="3" l="1"/>
  <c r="E1953" i="3"/>
  <c r="A1953" i="3" s="1"/>
  <c r="C1955" i="3" l="1"/>
  <c r="E1954" i="3"/>
  <c r="A1954" i="3" s="1"/>
  <c r="C1956" i="3" l="1"/>
  <c r="E1955" i="3"/>
  <c r="A1955" i="3" s="1"/>
  <c r="C1957" i="3" l="1"/>
  <c r="E1956" i="3"/>
  <c r="A1956" i="3" s="1"/>
  <c r="C1958" i="3" l="1"/>
  <c r="E1957" i="3"/>
  <c r="A1957" i="3" s="1"/>
  <c r="C1959" i="3" l="1"/>
  <c r="E1958" i="3"/>
  <c r="A1958" i="3" s="1"/>
  <c r="E1959" i="3" l="1"/>
  <c r="A1959" i="3" s="1"/>
  <c r="C1960" i="3"/>
  <c r="C1961" i="3" l="1"/>
  <c r="E1960" i="3"/>
  <c r="A1960" i="3" s="1"/>
  <c r="C1962" i="3" l="1"/>
  <c r="E1961" i="3"/>
  <c r="A1961" i="3" s="1"/>
  <c r="C1963" i="3" l="1"/>
  <c r="E1962" i="3"/>
  <c r="A1962" i="3" s="1"/>
  <c r="C1964" i="3" l="1"/>
  <c r="E1963" i="3"/>
  <c r="A1963" i="3" s="1"/>
  <c r="C1965" i="3" l="1"/>
  <c r="E1964" i="3"/>
  <c r="A1964" i="3" s="1"/>
  <c r="E1965" i="3" l="1"/>
  <c r="A1965" i="3" s="1"/>
  <c r="C1966" i="3"/>
  <c r="C1967" i="3" l="1"/>
  <c r="E1966" i="3"/>
  <c r="A1966" i="3" s="1"/>
  <c r="E1967" i="3" l="1"/>
  <c r="A1967" i="3" s="1"/>
  <c r="C1968" i="3"/>
  <c r="C1969" i="3" l="1"/>
  <c r="E1968" i="3"/>
  <c r="A1968" i="3" s="1"/>
  <c r="C1970" i="3" l="1"/>
  <c r="E1969" i="3"/>
  <c r="A1969" i="3" s="1"/>
  <c r="C1971" i="3" l="1"/>
  <c r="E1970" i="3"/>
  <c r="A1970" i="3" s="1"/>
  <c r="C1972" i="3" l="1"/>
  <c r="E1971" i="3"/>
  <c r="A1971" i="3" s="1"/>
  <c r="C1973" i="3" l="1"/>
  <c r="E1972" i="3"/>
  <c r="A1972" i="3" s="1"/>
  <c r="E1973" i="3" l="1"/>
  <c r="A1973" i="3" s="1"/>
  <c r="C1974" i="3"/>
  <c r="C1975" i="3" l="1"/>
  <c r="E1974" i="3"/>
  <c r="A1974" i="3" s="1"/>
  <c r="E1975" i="3" l="1"/>
  <c r="A1975" i="3" s="1"/>
  <c r="C1976" i="3"/>
  <c r="C1977" i="3" l="1"/>
  <c r="E1976" i="3"/>
  <c r="A1976" i="3" s="1"/>
  <c r="C1978" i="3" l="1"/>
  <c r="E1977" i="3"/>
  <c r="A1977" i="3" s="1"/>
  <c r="C1979" i="3" l="1"/>
  <c r="E1978" i="3"/>
  <c r="A1978" i="3" s="1"/>
  <c r="C1980" i="3" l="1"/>
  <c r="E1979" i="3"/>
  <c r="A1979" i="3" s="1"/>
  <c r="C1981" i="3" l="1"/>
  <c r="E1980" i="3"/>
  <c r="A1980" i="3" s="1"/>
  <c r="E1981" i="3" l="1"/>
  <c r="A1981" i="3" s="1"/>
  <c r="C1982" i="3"/>
  <c r="C1983" i="3" l="1"/>
  <c r="E1982" i="3"/>
  <c r="A1982" i="3" s="1"/>
  <c r="E1983" i="3" l="1"/>
  <c r="A1983" i="3" s="1"/>
  <c r="C1984" i="3"/>
  <c r="C1985" i="3" l="1"/>
  <c r="E1984" i="3"/>
  <c r="A1984" i="3" s="1"/>
  <c r="C1986" i="3" l="1"/>
  <c r="E1985" i="3"/>
  <c r="A1985" i="3" s="1"/>
  <c r="C1987" i="3" l="1"/>
  <c r="E1986" i="3"/>
  <c r="A1986" i="3" s="1"/>
  <c r="C1988" i="3" l="1"/>
  <c r="E1987" i="3"/>
  <c r="A1987" i="3" s="1"/>
  <c r="C1989" i="3" l="1"/>
  <c r="E1988" i="3"/>
  <c r="A1988" i="3" s="1"/>
  <c r="E1989" i="3" l="1"/>
  <c r="A1989" i="3" s="1"/>
  <c r="C1990" i="3"/>
  <c r="C1991" i="3" l="1"/>
  <c r="E1990" i="3"/>
  <c r="A1990" i="3" s="1"/>
  <c r="E1991" i="3" l="1"/>
  <c r="A1991" i="3" s="1"/>
  <c r="C1992" i="3"/>
  <c r="C1993" i="3" l="1"/>
  <c r="E1992" i="3"/>
  <c r="A1992" i="3" s="1"/>
  <c r="C1994" i="3" l="1"/>
  <c r="E1993" i="3"/>
  <c r="A1993" i="3" s="1"/>
  <c r="C1995" i="3" l="1"/>
  <c r="E1994" i="3"/>
  <c r="A1994" i="3" s="1"/>
  <c r="C1996" i="3" l="1"/>
  <c r="E1995" i="3"/>
  <c r="A1995" i="3" s="1"/>
  <c r="C1997" i="3" l="1"/>
  <c r="E1996" i="3"/>
  <c r="A1996" i="3" s="1"/>
  <c r="E1997" i="3" l="1"/>
  <c r="A1997" i="3" s="1"/>
  <c r="C1998" i="3"/>
  <c r="C1999" i="3" l="1"/>
  <c r="E1998" i="3"/>
  <c r="A1998" i="3" s="1"/>
  <c r="E1999" i="3" l="1"/>
  <c r="A1999" i="3" s="1"/>
  <c r="C2000" i="3"/>
  <c r="C2001" i="3" l="1"/>
  <c r="E2000" i="3"/>
  <c r="A2000" i="3" s="1"/>
  <c r="C2002" i="3" l="1"/>
  <c r="E2001" i="3"/>
  <c r="A2001" i="3" s="1"/>
  <c r="C2003" i="3" l="1"/>
  <c r="E2002" i="3"/>
  <c r="A2002" i="3" s="1"/>
  <c r="C2004" i="3" l="1"/>
  <c r="E2003" i="3"/>
  <c r="A2003" i="3" s="1"/>
  <c r="C2005" i="3" l="1"/>
  <c r="E2004" i="3"/>
  <c r="A2004" i="3" s="1"/>
  <c r="E2005" i="3" l="1"/>
  <c r="A2005" i="3" s="1"/>
  <c r="C2006" i="3"/>
  <c r="C2007" i="3" l="1"/>
  <c r="E2006" i="3"/>
  <c r="A2006" i="3" s="1"/>
  <c r="E2007" i="3" l="1"/>
  <c r="A2007" i="3" s="1"/>
  <c r="C2008" i="3"/>
  <c r="C2009" i="3" l="1"/>
  <c r="E2008" i="3"/>
  <c r="A2008" i="3" s="1"/>
  <c r="C2010" i="3" l="1"/>
  <c r="E2009" i="3"/>
  <c r="A2009" i="3" s="1"/>
  <c r="C2011" i="3" l="1"/>
  <c r="E2010" i="3"/>
  <c r="A2010" i="3" s="1"/>
  <c r="C2012" i="3" l="1"/>
  <c r="E2011" i="3"/>
  <c r="A2011" i="3" s="1"/>
  <c r="C2013" i="3" l="1"/>
  <c r="E2012" i="3"/>
  <c r="A2012" i="3" s="1"/>
  <c r="E2013" i="3" l="1"/>
  <c r="A2013" i="3" s="1"/>
  <c r="C2014" i="3"/>
  <c r="C2015" i="3" l="1"/>
  <c r="E2014" i="3"/>
  <c r="A2014" i="3" s="1"/>
  <c r="E2015" i="3" l="1"/>
  <c r="A2015" i="3" s="1"/>
  <c r="C2016" i="3"/>
  <c r="C2017" i="3" l="1"/>
  <c r="E2016" i="3"/>
  <c r="A2016" i="3" s="1"/>
  <c r="C2018" i="3" l="1"/>
  <c r="E2017" i="3"/>
  <c r="A2017" i="3" s="1"/>
  <c r="C2019" i="3" l="1"/>
  <c r="E2018" i="3"/>
  <c r="A2018" i="3" s="1"/>
  <c r="C2020" i="3" l="1"/>
  <c r="E2019" i="3"/>
  <c r="A2019" i="3" s="1"/>
  <c r="C2021" i="3" l="1"/>
  <c r="E2020" i="3"/>
  <c r="A2020" i="3" s="1"/>
  <c r="E2021" i="3" l="1"/>
  <c r="A2021" i="3" s="1"/>
  <c r="C2022" i="3"/>
  <c r="C2023" i="3" l="1"/>
  <c r="E2022" i="3"/>
  <c r="A2022" i="3" s="1"/>
  <c r="E2023" i="3" l="1"/>
  <c r="A2023" i="3" s="1"/>
  <c r="C2024" i="3"/>
  <c r="C2025" i="3" l="1"/>
  <c r="E2024" i="3"/>
  <c r="A2024" i="3" s="1"/>
  <c r="C2026" i="3" l="1"/>
  <c r="E2025" i="3"/>
  <c r="A2025" i="3" s="1"/>
  <c r="C2027" i="3" l="1"/>
  <c r="E2026" i="3"/>
  <c r="A2026" i="3" s="1"/>
  <c r="C2028" i="3" l="1"/>
  <c r="E2027" i="3"/>
  <c r="A2027" i="3" s="1"/>
  <c r="C2029" i="3" l="1"/>
  <c r="E2028" i="3"/>
  <c r="A2028" i="3" s="1"/>
  <c r="E2029" i="3" l="1"/>
  <c r="A2029" i="3" s="1"/>
  <c r="C2030" i="3"/>
  <c r="C2031" i="3" l="1"/>
  <c r="E2030" i="3"/>
  <c r="A2030" i="3" s="1"/>
  <c r="E2031" i="3" l="1"/>
  <c r="A2031" i="3" s="1"/>
  <c r="C2032" i="3"/>
  <c r="C2033" i="3" l="1"/>
  <c r="E2032" i="3"/>
  <c r="A2032" i="3" s="1"/>
  <c r="C2034" i="3" l="1"/>
  <c r="E2033" i="3"/>
  <c r="A2033" i="3" s="1"/>
  <c r="C2035" i="3" l="1"/>
  <c r="E2034" i="3"/>
  <c r="A2034" i="3" s="1"/>
  <c r="C2036" i="3" l="1"/>
  <c r="E2035" i="3"/>
  <c r="A2035" i="3" s="1"/>
  <c r="C2037" i="3" l="1"/>
  <c r="E2036" i="3"/>
  <c r="A2036" i="3" s="1"/>
  <c r="E2037" i="3" l="1"/>
  <c r="A2037" i="3" s="1"/>
  <c r="C2038" i="3"/>
  <c r="C2039" i="3" l="1"/>
  <c r="E2038" i="3"/>
  <c r="A2038" i="3" s="1"/>
  <c r="E2039" i="3" l="1"/>
  <c r="A2039" i="3" s="1"/>
  <c r="C2040" i="3"/>
  <c r="C2041" i="3" l="1"/>
  <c r="E2040" i="3"/>
  <c r="A2040" i="3" s="1"/>
  <c r="C2042" i="3" l="1"/>
  <c r="E2041" i="3"/>
  <c r="A2041" i="3" s="1"/>
  <c r="C2043" i="3" l="1"/>
  <c r="E2042" i="3"/>
  <c r="A2042" i="3" s="1"/>
  <c r="C2044" i="3" l="1"/>
  <c r="E2043" i="3"/>
  <c r="A2043" i="3" s="1"/>
  <c r="C2045" i="3" l="1"/>
  <c r="E2044" i="3"/>
  <c r="A2044" i="3" s="1"/>
  <c r="E2045" i="3" l="1"/>
  <c r="A2045" i="3" s="1"/>
  <c r="C2046" i="3"/>
  <c r="C2047" i="3" l="1"/>
  <c r="E2046" i="3"/>
  <c r="A2046" i="3" s="1"/>
  <c r="E2047" i="3" l="1"/>
  <c r="A2047" i="3" s="1"/>
  <c r="C2048" i="3"/>
  <c r="C2049" i="3" l="1"/>
  <c r="E2048" i="3"/>
  <c r="A2048" i="3" s="1"/>
  <c r="C2050" i="3" l="1"/>
  <c r="E2049" i="3"/>
  <c r="A2049" i="3" s="1"/>
  <c r="C2051" i="3" l="1"/>
  <c r="E2050" i="3"/>
  <c r="A2050" i="3" s="1"/>
  <c r="C2052" i="3" l="1"/>
  <c r="E2051" i="3"/>
  <c r="A2051" i="3" s="1"/>
  <c r="C2053" i="3" l="1"/>
  <c r="E2052" i="3"/>
  <c r="A2052" i="3" s="1"/>
  <c r="E2053" i="3" l="1"/>
  <c r="A2053" i="3" s="1"/>
  <c r="C2054" i="3"/>
  <c r="C2055" i="3" l="1"/>
  <c r="E2054" i="3"/>
  <c r="A2054" i="3" s="1"/>
  <c r="E2055" i="3" l="1"/>
  <c r="A2055" i="3" s="1"/>
  <c r="C2056" i="3"/>
  <c r="C2057" i="3" l="1"/>
  <c r="E2056" i="3"/>
  <c r="A2056" i="3" s="1"/>
  <c r="C2058" i="3" l="1"/>
  <c r="E2057" i="3"/>
  <c r="A2057" i="3" s="1"/>
  <c r="C2059" i="3" l="1"/>
  <c r="E2058" i="3"/>
  <c r="A2058" i="3" s="1"/>
  <c r="C2060" i="3" l="1"/>
  <c r="E2059" i="3"/>
  <c r="A2059" i="3" s="1"/>
  <c r="C2061" i="3" l="1"/>
  <c r="E2060" i="3"/>
  <c r="A2060" i="3" s="1"/>
  <c r="E2061" i="3" l="1"/>
  <c r="A2061" i="3" s="1"/>
  <c r="C2062" i="3"/>
  <c r="C2063" i="3" l="1"/>
  <c r="E2062" i="3"/>
  <c r="A2062" i="3" s="1"/>
  <c r="E2063" i="3" l="1"/>
  <c r="A2063" i="3" s="1"/>
  <c r="C2064" i="3"/>
  <c r="C2065" i="3" l="1"/>
  <c r="E2064" i="3"/>
  <c r="A2064" i="3" s="1"/>
  <c r="C2066" i="3" l="1"/>
  <c r="E2065" i="3"/>
  <c r="A2065" i="3" s="1"/>
  <c r="C2067" i="3" l="1"/>
  <c r="E2066" i="3"/>
  <c r="A2066" i="3" s="1"/>
  <c r="E2067" i="3" l="1"/>
  <c r="A2067" i="3" s="1"/>
  <c r="C2068" i="3"/>
  <c r="C2069" i="3" l="1"/>
  <c r="E2068" i="3"/>
  <c r="A2068" i="3" s="1"/>
  <c r="C2070" i="3" l="1"/>
  <c r="E2069" i="3"/>
  <c r="A2069" i="3" s="1"/>
  <c r="C2071" i="3" l="1"/>
  <c r="E2070" i="3"/>
  <c r="A2070" i="3" s="1"/>
  <c r="C2072" i="3" l="1"/>
  <c r="E2071" i="3"/>
  <c r="A2071" i="3" s="1"/>
  <c r="C2073" i="3" l="1"/>
  <c r="E2072" i="3"/>
  <c r="A2072" i="3" s="1"/>
  <c r="C2074" i="3" l="1"/>
  <c r="E2073" i="3"/>
  <c r="A2073" i="3" s="1"/>
  <c r="C2075" i="3" l="1"/>
  <c r="E2074" i="3"/>
  <c r="A2074" i="3" s="1"/>
  <c r="E2075" i="3" l="1"/>
  <c r="A2075" i="3" s="1"/>
  <c r="C2076" i="3"/>
  <c r="C2077" i="3" l="1"/>
  <c r="E2076" i="3"/>
  <c r="A2076" i="3" s="1"/>
  <c r="C2078" i="3" l="1"/>
  <c r="E2077" i="3"/>
  <c r="A2077" i="3" s="1"/>
  <c r="C2079" i="3" l="1"/>
  <c r="E2078" i="3"/>
  <c r="A2078" i="3" s="1"/>
  <c r="C2080" i="3" l="1"/>
  <c r="E2079" i="3"/>
  <c r="A2079" i="3" s="1"/>
  <c r="C2081" i="3" l="1"/>
  <c r="E2080" i="3"/>
  <c r="A2080" i="3" s="1"/>
  <c r="C2082" i="3" l="1"/>
  <c r="E2081" i="3"/>
  <c r="A2081" i="3" s="1"/>
  <c r="C2083" i="3" l="1"/>
  <c r="E2082" i="3"/>
  <c r="A2082" i="3" s="1"/>
  <c r="E2083" i="3" l="1"/>
  <c r="A2083" i="3" s="1"/>
  <c r="C2084" i="3"/>
  <c r="C2085" i="3" l="1"/>
  <c r="E2084" i="3"/>
  <c r="A2084" i="3" s="1"/>
  <c r="C2086" i="3" l="1"/>
  <c r="E2085" i="3"/>
  <c r="A2085" i="3" s="1"/>
  <c r="C2087" i="3" l="1"/>
  <c r="E2086" i="3"/>
  <c r="A2086" i="3" s="1"/>
  <c r="C2088" i="3" l="1"/>
  <c r="E2087" i="3"/>
  <c r="A2087" i="3" s="1"/>
  <c r="C2089" i="3" l="1"/>
  <c r="E2088" i="3"/>
  <c r="A2088" i="3" s="1"/>
  <c r="C2090" i="3" l="1"/>
  <c r="E2089" i="3"/>
  <c r="A2089" i="3" s="1"/>
  <c r="C2091" i="3" l="1"/>
  <c r="E2090" i="3"/>
  <c r="A2090" i="3" s="1"/>
  <c r="E2091" i="3" l="1"/>
  <c r="A2091" i="3" s="1"/>
  <c r="C2092" i="3"/>
  <c r="C2093" i="3" l="1"/>
  <c r="E2092" i="3"/>
  <c r="A2092" i="3" s="1"/>
  <c r="C2094" i="3" l="1"/>
  <c r="E2093" i="3"/>
  <c r="A2093" i="3" s="1"/>
  <c r="C2095" i="3" l="1"/>
  <c r="E2094" i="3"/>
  <c r="A2094" i="3" s="1"/>
  <c r="C2096" i="3" l="1"/>
  <c r="E2095" i="3"/>
  <c r="A2095" i="3" s="1"/>
  <c r="C2097" i="3" l="1"/>
  <c r="E2096" i="3"/>
  <c r="A2096" i="3" s="1"/>
  <c r="C2098" i="3" l="1"/>
  <c r="E2097" i="3"/>
  <c r="A2097" i="3" s="1"/>
  <c r="C2099" i="3" l="1"/>
  <c r="E2098" i="3"/>
  <c r="A2098" i="3" s="1"/>
  <c r="E2099" i="3" l="1"/>
  <c r="A2099" i="3" s="1"/>
  <c r="C2100" i="3"/>
  <c r="C2101" i="3" l="1"/>
  <c r="E2100" i="3"/>
  <c r="A2100" i="3" s="1"/>
  <c r="C2102" i="3" l="1"/>
  <c r="E2101" i="3"/>
  <c r="A2101" i="3" s="1"/>
  <c r="C2103" i="3" l="1"/>
  <c r="E2102" i="3"/>
  <c r="A2102" i="3" s="1"/>
  <c r="C2104" i="3" l="1"/>
  <c r="E2103" i="3"/>
  <c r="A2103" i="3" s="1"/>
  <c r="C2105" i="3" l="1"/>
  <c r="E2104" i="3"/>
  <c r="A2104" i="3" s="1"/>
  <c r="C2106" i="3" l="1"/>
  <c r="E2105" i="3"/>
  <c r="A2105" i="3" s="1"/>
  <c r="C2107" i="3" l="1"/>
  <c r="E2106" i="3"/>
  <c r="A2106" i="3" s="1"/>
  <c r="E2107" i="3" l="1"/>
  <c r="A2107" i="3" s="1"/>
  <c r="C2108" i="3"/>
  <c r="C2109" i="3" l="1"/>
  <c r="E2108" i="3"/>
  <c r="A2108" i="3" s="1"/>
  <c r="C2110" i="3" l="1"/>
  <c r="E2109" i="3"/>
  <c r="A2109" i="3" s="1"/>
  <c r="C2111" i="3" l="1"/>
  <c r="E2110" i="3"/>
  <c r="A2110" i="3" s="1"/>
  <c r="C2112" i="3" l="1"/>
  <c r="E2111" i="3"/>
  <c r="A2111" i="3" s="1"/>
  <c r="C2113" i="3" l="1"/>
  <c r="E2112" i="3"/>
  <c r="A2112" i="3" s="1"/>
  <c r="C2114" i="3" l="1"/>
  <c r="E2113" i="3"/>
  <c r="A2113" i="3" s="1"/>
  <c r="C2115" i="3" l="1"/>
  <c r="E2114" i="3"/>
  <c r="A2114" i="3" s="1"/>
  <c r="E2115" i="3" l="1"/>
  <c r="A2115" i="3" s="1"/>
  <c r="C2116" i="3"/>
  <c r="C2117" i="3" l="1"/>
  <c r="E2116" i="3"/>
  <c r="A2116" i="3" s="1"/>
  <c r="C2118" i="3" l="1"/>
  <c r="E2117" i="3"/>
  <c r="A2117" i="3" s="1"/>
  <c r="C2119" i="3" l="1"/>
  <c r="E2118" i="3"/>
  <c r="A2118" i="3" s="1"/>
  <c r="C2120" i="3" l="1"/>
  <c r="E2119" i="3"/>
  <c r="A2119" i="3" s="1"/>
  <c r="C2121" i="3" l="1"/>
  <c r="E2120" i="3"/>
  <c r="A2120" i="3" s="1"/>
  <c r="C2122" i="3" l="1"/>
  <c r="E2121" i="3"/>
  <c r="A2121" i="3" s="1"/>
  <c r="C2123" i="3" l="1"/>
  <c r="E2122" i="3"/>
  <c r="A2122" i="3" s="1"/>
  <c r="E2123" i="3" l="1"/>
  <c r="A2123" i="3" s="1"/>
  <c r="C2124" i="3"/>
  <c r="C2125" i="3" l="1"/>
  <c r="E2124" i="3"/>
  <c r="A2124" i="3" s="1"/>
  <c r="C2126" i="3" l="1"/>
  <c r="E2125" i="3"/>
  <c r="A2125" i="3" s="1"/>
  <c r="C2127" i="3" l="1"/>
  <c r="E2126" i="3"/>
  <c r="A2126" i="3" s="1"/>
  <c r="C2128" i="3" l="1"/>
  <c r="E2127" i="3"/>
  <c r="A2127" i="3" s="1"/>
  <c r="C2129" i="3" l="1"/>
  <c r="E2128" i="3"/>
  <c r="A2128" i="3" s="1"/>
  <c r="C2130" i="3" l="1"/>
  <c r="E2129" i="3"/>
  <c r="A2129" i="3" s="1"/>
  <c r="C2131" i="3" l="1"/>
  <c r="E2130" i="3"/>
  <c r="A2130" i="3" s="1"/>
  <c r="E2131" i="3" l="1"/>
  <c r="A2131" i="3" s="1"/>
  <c r="C2132" i="3"/>
  <c r="C2133" i="3" l="1"/>
  <c r="E2132" i="3"/>
  <c r="A2132" i="3" s="1"/>
  <c r="E2133" i="3" l="1"/>
  <c r="A2133" i="3" s="1"/>
  <c r="C2134" i="3"/>
  <c r="C2135" i="3" l="1"/>
  <c r="E2134" i="3"/>
  <c r="A2134" i="3" s="1"/>
  <c r="C2136" i="3" l="1"/>
  <c r="E2135" i="3"/>
  <c r="A2135" i="3" s="1"/>
  <c r="E2136" i="3" l="1"/>
  <c r="A2136" i="3" s="1"/>
  <c r="C2137" i="3"/>
  <c r="E2137" i="3" l="1"/>
  <c r="A2137" i="3" s="1"/>
  <c r="C2138" i="3"/>
  <c r="E2138" i="3" l="1"/>
  <c r="A2138" i="3" s="1"/>
  <c r="C2139" i="3"/>
  <c r="E2139" i="3" l="1"/>
  <c r="A2139" i="3" s="1"/>
  <c r="C2140" i="3"/>
  <c r="E2140" i="3" l="1"/>
  <c r="A2140" i="3" s="1"/>
  <c r="C2141" i="3"/>
  <c r="C2142" i="3" l="1"/>
  <c r="E2141" i="3"/>
  <c r="A2141" i="3" s="1"/>
  <c r="E2142" i="3" l="1"/>
  <c r="A2142" i="3" s="1"/>
  <c r="C2143" i="3"/>
  <c r="C2144" i="3" l="1"/>
  <c r="E2143" i="3"/>
  <c r="A2143" i="3" s="1"/>
  <c r="C2145" i="3" l="1"/>
  <c r="E2144" i="3"/>
  <c r="A2144" i="3" s="1"/>
  <c r="C2146" i="3" l="1"/>
  <c r="E2145" i="3"/>
  <c r="A2145" i="3" s="1"/>
  <c r="E2146" i="3" l="1"/>
  <c r="A2146" i="3" s="1"/>
  <c r="C2147" i="3"/>
  <c r="C2148" i="3" l="1"/>
  <c r="E2147" i="3"/>
  <c r="A2147" i="3" s="1"/>
  <c r="C2149" i="3" l="1"/>
  <c r="E2148" i="3"/>
  <c r="A2148" i="3" s="1"/>
  <c r="C2150" i="3" l="1"/>
  <c r="E2149" i="3"/>
  <c r="A2149" i="3" s="1"/>
  <c r="E2150" i="3" l="1"/>
  <c r="A2150" i="3" s="1"/>
  <c r="C2151" i="3"/>
  <c r="C2152" i="3" l="1"/>
  <c r="E2151" i="3"/>
  <c r="A2151" i="3" s="1"/>
  <c r="C2153" i="3" l="1"/>
  <c r="E2152" i="3"/>
  <c r="A2152" i="3" s="1"/>
  <c r="C2154" i="3" l="1"/>
  <c r="E2153" i="3"/>
  <c r="A2153" i="3" s="1"/>
  <c r="E2154" i="3" l="1"/>
  <c r="A2154" i="3" s="1"/>
  <c r="C2155" i="3"/>
  <c r="C2156" i="3" l="1"/>
  <c r="E2155" i="3"/>
  <c r="A2155" i="3" s="1"/>
  <c r="C2157" i="3" l="1"/>
  <c r="E2156" i="3"/>
  <c r="A2156" i="3" s="1"/>
  <c r="C2158" i="3" l="1"/>
  <c r="E2157" i="3"/>
  <c r="A2157" i="3" s="1"/>
  <c r="E2158" i="3" l="1"/>
  <c r="A2158" i="3" s="1"/>
  <c r="C2159" i="3"/>
  <c r="C2160" i="3" l="1"/>
  <c r="E2159" i="3"/>
  <c r="A2159" i="3" s="1"/>
  <c r="C2161" i="3" l="1"/>
  <c r="E2160" i="3"/>
  <c r="A2160" i="3" s="1"/>
  <c r="C2162" i="3" l="1"/>
  <c r="E2161" i="3"/>
  <c r="A2161" i="3" s="1"/>
  <c r="E2162" i="3" l="1"/>
  <c r="A2162" i="3" s="1"/>
  <c r="C2163" i="3"/>
  <c r="C2164" i="3" l="1"/>
  <c r="E2163" i="3"/>
  <c r="A2163" i="3" s="1"/>
  <c r="C2165" i="3" l="1"/>
  <c r="E2164" i="3"/>
  <c r="A2164" i="3" s="1"/>
  <c r="C2166" i="3" l="1"/>
  <c r="E2165" i="3"/>
  <c r="A2165" i="3" s="1"/>
  <c r="E2166" i="3" l="1"/>
  <c r="A2166" i="3" s="1"/>
  <c r="C2167" i="3"/>
  <c r="C2168" i="3" l="1"/>
  <c r="E2167" i="3"/>
  <c r="A2167" i="3" s="1"/>
  <c r="C2169" i="3" l="1"/>
  <c r="E2168" i="3"/>
  <c r="A2168" i="3" s="1"/>
  <c r="C2170" i="3" l="1"/>
  <c r="E2169" i="3"/>
  <c r="A2169" i="3" s="1"/>
  <c r="E2170" i="3" l="1"/>
  <c r="A2170" i="3" s="1"/>
  <c r="C2171" i="3"/>
  <c r="C2172" i="3" l="1"/>
  <c r="E2171" i="3"/>
  <c r="A2171" i="3" s="1"/>
  <c r="C2173" i="3" l="1"/>
  <c r="E2172" i="3"/>
  <c r="A2172" i="3" s="1"/>
  <c r="C2174" i="3" l="1"/>
  <c r="E2173" i="3"/>
  <c r="A2173" i="3" s="1"/>
  <c r="E2174" i="3" l="1"/>
  <c r="A2174" i="3" s="1"/>
  <c r="C2175" i="3"/>
  <c r="C2176" i="3" l="1"/>
  <c r="E2175" i="3"/>
  <c r="A2175" i="3" s="1"/>
  <c r="C2177" i="3" l="1"/>
  <c r="E2176" i="3"/>
  <c r="A2176" i="3" s="1"/>
  <c r="C2178" i="3" l="1"/>
  <c r="E2177" i="3"/>
  <c r="A2177" i="3" s="1"/>
  <c r="E2178" i="3" l="1"/>
  <c r="A2178" i="3" s="1"/>
  <c r="C2179" i="3"/>
  <c r="C2180" i="3" l="1"/>
  <c r="E2179" i="3"/>
  <c r="A2179" i="3" s="1"/>
  <c r="C2181" i="3" l="1"/>
  <c r="E2180" i="3"/>
  <c r="A2180" i="3" s="1"/>
  <c r="C2182" i="3" l="1"/>
  <c r="E2181" i="3"/>
  <c r="A2181" i="3" s="1"/>
  <c r="E2182" i="3" l="1"/>
  <c r="A2182" i="3" s="1"/>
  <c r="C2183" i="3"/>
  <c r="C2184" i="3" l="1"/>
  <c r="E2183" i="3"/>
  <c r="A2183" i="3" s="1"/>
  <c r="C2185" i="3" l="1"/>
  <c r="E2184" i="3"/>
  <c r="A2184" i="3" s="1"/>
  <c r="C2186" i="3" l="1"/>
  <c r="E2185" i="3"/>
  <c r="A2185" i="3" s="1"/>
  <c r="E2186" i="3" l="1"/>
  <c r="A2186" i="3" s="1"/>
  <c r="C2187" i="3"/>
  <c r="C2188" i="3" l="1"/>
  <c r="E2187" i="3"/>
  <c r="A2187" i="3" s="1"/>
  <c r="C2189" i="3" l="1"/>
  <c r="E2188" i="3"/>
  <c r="A2188" i="3" s="1"/>
  <c r="C2190" i="3" l="1"/>
  <c r="E2189" i="3"/>
  <c r="A2189" i="3" s="1"/>
  <c r="E2190" i="3" l="1"/>
  <c r="A2190" i="3" s="1"/>
  <c r="C2191" i="3"/>
  <c r="C2192" i="3" l="1"/>
  <c r="E2191" i="3"/>
  <c r="A2191" i="3" s="1"/>
  <c r="C2193" i="3" l="1"/>
  <c r="E2192" i="3"/>
  <c r="A2192" i="3" s="1"/>
  <c r="C2194" i="3" l="1"/>
  <c r="E2193" i="3"/>
  <c r="A2193" i="3" s="1"/>
  <c r="E2194" i="3" l="1"/>
  <c r="A2194" i="3" s="1"/>
  <c r="C2195" i="3"/>
  <c r="C2196" i="3" l="1"/>
  <c r="E2195" i="3"/>
  <c r="A2195" i="3" s="1"/>
  <c r="C2197" i="3" l="1"/>
  <c r="E2196" i="3"/>
  <c r="A2196" i="3" s="1"/>
  <c r="C2198" i="3" l="1"/>
  <c r="E2197" i="3"/>
  <c r="A2197" i="3" s="1"/>
  <c r="E2198" i="3" l="1"/>
  <c r="A2198" i="3" s="1"/>
  <c r="C2199" i="3"/>
  <c r="C2200" i="3" l="1"/>
  <c r="E2199" i="3"/>
  <c r="A2199" i="3" s="1"/>
  <c r="C2201" i="3" l="1"/>
  <c r="E2200" i="3"/>
  <c r="A2200" i="3" s="1"/>
  <c r="C2202" i="3" l="1"/>
  <c r="E2201" i="3"/>
  <c r="A2201" i="3" s="1"/>
  <c r="C2203" i="3" l="1"/>
  <c r="E2202" i="3"/>
  <c r="A2202" i="3" s="1"/>
  <c r="E2203" i="3" l="1"/>
  <c r="A2203" i="3" s="1"/>
  <c r="C2204" i="3"/>
  <c r="E2204" i="3" l="1"/>
  <c r="A2204" i="3" s="1"/>
  <c r="C2205" i="3"/>
  <c r="E2205" i="3" l="1"/>
  <c r="A2205" i="3" s="1"/>
  <c r="C2206" i="3"/>
  <c r="E2206" i="3" l="1"/>
  <c r="A2206" i="3" s="1"/>
  <c r="C2207" i="3"/>
  <c r="E2207" i="3" l="1"/>
  <c r="A2207" i="3" s="1"/>
  <c r="C2208" i="3"/>
  <c r="E2208" i="3" l="1"/>
  <c r="A2208" i="3" s="1"/>
  <c r="C2209" i="3"/>
  <c r="E2209" i="3" l="1"/>
  <c r="A2209" i="3" s="1"/>
  <c r="C2210" i="3"/>
  <c r="C2211" i="3" l="1"/>
  <c r="E2210" i="3"/>
  <c r="A2210" i="3" s="1"/>
  <c r="E2211" i="3" l="1"/>
  <c r="A2211" i="3" s="1"/>
  <c r="C2212" i="3"/>
  <c r="C2213" i="3" l="1"/>
  <c r="E2212" i="3"/>
  <c r="A2212" i="3" s="1"/>
  <c r="E2213" i="3" l="1"/>
  <c r="A2213" i="3" s="1"/>
  <c r="C2214" i="3"/>
  <c r="C2215" i="3" l="1"/>
  <c r="E2214" i="3"/>
  <c r="A2214" i="3" s="1"/>
  <c r="E2215" i="3" l="1"/>
  <c r="A2215" i="3" s="1"/>
  <c r="C2216" i="3"/>
  <c r="C2217" i="3" l="1"/>
  <c r="E2216" i="3"/>
  <c r="A2216" i="3" s="1"/>
  <c r="C2218" i="3" l="1"/>
  <c r="E2217" i="3"/>
  <c r="A2217" i="3" s="1"/>
  <c r="C2219" i="3" l="1"/>
  <c r="E2218" i="3"/>
  <c r="A2218" i="3" s="1"/>
  <c r="C2220" i="3" l="1"/>
  <c r="E2219" i="3"/>
  <c r="A2219" i="3" s="1"/>
  <c r="C2221" i="3" l="1"/>
  <c r="E2220" i="3"/>
  <c r="A2220" i="3" s="1"/>
  <c r="C2222" i="3" l="1"/>
  <c r="E2221" i="3"/>
  <c r="A2221" i="3" s="1"/>
  <c r="E2222" i="3" l="1"/>
  <c r="A2222" i="3" s="1"/>
  <c r="C2223" i="3"/>
  <c r="E2223" i="3" l="1"/>
  <c r="A2223" i="3" s="1"/>
  <c r="C2224" i="3"/>
  <c r="C2225" i="3" l="1"/>
  <c r="E2224" i="3"/>
  <c r="A2224" i="3" s="1"/>
  <c r="C2226" i="3" l="1"/>
  <c r="E2225" i="3"/>
  <c r="A2225" i="3" s="1"/>
  <c r="E2226" i="3" l="1"/>
  <c r="A2226" i="3" s="1"/>
  <c r="C2227" i="3"/>
  <c r="E2227" i="3" l="1"/>
  <c r="A2227" i="3" s="1"/>
  <c r="C2228" i="3"/>
  <c r="C2229" i="3" l="1"/>
  <c r="E2228" i="3"/>
  <c r="A2228" i="3" s="1"/>
  <c r="C2230" i="3" l="1"/>
  <c r="E2229" i="3"/>
  <c r="A2229" i="3" s="1"/>
  <c r="E2230" i="3" l="1"/>
  <c r="A2230" i="3" s="1"/>
  <c r="C2231" i="3"/>
  <c r="E2231" i="3" l="1"/>
  <c r="A2231" i="3" s="1"/>
  <c r="C2232" i="3"/>
  <c r="C2233" i="3" l="1"/>
  <c r="E2232" i="3"/>
  <c r="A2232" i="3" s="1"/>
  <c r="C2234" i="3" l="1"/>
  <c r="E2233" i="3"/>
  <c r="A2233" i="3" s="1"/>
  <c r="E2234" i="3" l="1"/>
  <c r="A2234" i="3" s="1"/>
  <c r="C2235" i="3"/>
  <c r="E2235" i="3" l="1"/>
  <c r="A2235" i="3" s="1"/>
  <c r="C2236" i="3"/>
  <c r="C2237" i="3" l="1"/>
  <c r="E2236" i="3"/>
  <c r="A2236" i="3" s="1"/>
  <c r="E2237" i="3" l="1"/>
  <c r="A2237" i="3" s="1"/>
  <c r="C2238" i="3"/>
  <c r="C2239" i="3" l="1"/>
  <c r="E2238" i="3"/>
  <c r="A2238" i="3" s="1"/>
  <c r="C2240" i="3" l="1"/>
  <c r="E2239" i="3"/>
  <c r="A2239" i="3" s="1"/>
  <c r="C2241" i="3" l="1"/>
  <c r="E2240" i="3"/>
  <c r="A2240" i="3" s="1"/>
  <c r="C2242" i="3" l="1"/>
  <c r="E2241" i="3"/>
  <c r="A2241" i="3" s="1"/>
  <c r="C2243" i="3" l="1"/>
  <c r="E2242" i="3"/>
  <c r="A2242" i="3" s="1"/>
  <c r="C2244" i="3" l="1"/>
  <c r="E2243" i="3"/>
  <c r="A2243" i="3" s="1"/>
  <c r="C2245" i="3" l="1"/>
  <c r="E2244" i="3"/>
  <c r="A2244" i="3" s="1"/>
  <c r="E2245" i="3" l="1"/>
  <c r="A2245" i="3" s="1"/>
  <c r="C2246" i="3"/>
  <c r="C2247" i="3" l="1"/>
  <c r="E2246" i="3"/>
  <c r="A2246" i="3" s="1"/>
  <c r="C2248" i="3" l="1"/>
  <c r="E2247" i="3"/>
  <c r="A2247" i="3" s="1"/>
  <c r="C2249" i="3" l="1"/>
  <c r="E2248" i="3"/>
  <c r="A2248" i="3" s="1"/>
  <c r="C2250" i="3" l="1"/>
  <c r="E2249" i="3"/>
  <c r="A2249" i="3" s="1"/>
  <c r="C2251" i="3" l="1"/>
  <c r="E2250" i="3"/>
  <c r="A2250" i="3" s="1"/>
  <c r="C2252" i="3" l="1"/>
  <c r="E2251" i="3"/>
  <c r="A2251" i="3" s="1"/>
  <c r="C2253" i="3" l="1"/>
  <c r="E2252" i="3"/>
  <c r="A2252" i="3" s="1"/>
  <c r="E2253" i="3" l="1"/>
  <c r="A2253" i="3" s="1"/>
  <c r="C2254" i="3"/>
  <c r="C2255" i="3" l="1"/>
  <c r="E2254" i="3"/>
  <c r="A2254" i="3" s="1"/>
  <c r="C2256" i="3" l="1"/>
  <c r="E2255" i="3"/>
  <c r="A2255" i="3" s="1"/>
  <c r="C2257" i="3" l="1"/>
  <c r="E2256" i="3"/>
  <c r="A2256" i="3" s="1"/>
  <c r="C2258" i="3" l="1"/>
  <c r="E2257" i="3"/>
  <c r="A2257" i="3" s="1"/>
  <c r="C2259" i="3" l="1"/>
  <c r="E2258" i="3"/>
  <c r="A2258" i="3" s="1"/>
  <c r="C2260" i="3" l="1"/>
  <c r="E2259" i="3"/>
  <c r="A2259" i="3" s="1"/>
  <c r="C2261" i="3" l="1"/>
  <c r="E2260" i="3"/>
  <c r="A2260" i="3" s="1"/>
  <c r="E2261" i="3" l="1"/>
  <c r="A2261" i="3" s="1"/>
  <c r="C2262" i="3"/>
  <c r="C2263" i="3" l="1"/>
  <c r="E2262" i="3"/>
  <c r="A2262" i="3" s="1"/>
  <c r="C2264" i="3" l="1"/>
  <c r="E2263" i="3"/>
  <c r="A2263" i="3" s="1"/>
  <c r="C2265" i="3" l="1"/>
  <c r="E2264" i="3"/>
  <c r="A2264" i="3" s="1"/>
  <c r="C2266" i="3" l="1"/>
  <c r="E2265" i="3"/>
  <c r="A2265" i="3" s="1"/>
  <c r="C2267" i="3" l="1"/>
  <c r="E2266" i="3"/>
  <c r="A2266" i="3" s="1"/>
  <c r="C2268" i="3" l="1"/>
  <c r="E2267" i="3"/>
  <c r="A2267" i="3" s="1"/>
  <c r="C2269" i="3" l="1"/>
  <c r="E2268" i="3"/>
  <c r="A2268" i="3" s="1"/>
  <c r="E2269" i="3" l="1"/>
  <c r="A2269" i="3" s="1"/>
  <c r="C2270" i="3"/>
  <c r="C2271" i="3" l="1"/>
  <c r="E2270" i="3"/>
  <c r="A2270" i="3" s="1"/>
  <c r="C2272" i="3" l="1"/>
  <c r="E2271" i="3"/>
  <c r="A2271" i="3" s="1"/>
  <c r="C2273" i="3" l="1"/>
  <c r="E2272" i="3"/>
  <c r="A2272" i="3" s="1"/>
  <c r="C2274" i="3" l="1"/>
  <c r="E2273" i="3"/>
  <c r="A2273" i="3" s="1"/>
  <c r="C2275" i="3" l="1"/>
  <c r="E2274" i="3"/>
  <c r="A2274" i="3" s="1"/>
  <c r="C2276" i="3" l="1"/>
  <c r="E2275" i="3"/>
  <c r="A2275" i="3" s="1"/>
  <c r="C2277" i="3" l="1"/>
  <c r="E2276" i="3"/>
  <c r="A2276" i="3" s="1"/>
  <c r="E2277" i="3" l="1"/>
  <c r="A2277" i="3" s="1"/>
  <c r="C2278" i="3"/>
  <c r="C2279" i="3" l="1"/>
  <c r="E2278" i="3"/>
  <c r="A2278" i="3" s="1"/>
  <c r="C2280" i="3" l="1"/>
  <c r="E2279" i="3"/>
  <c r="A2279" i="3" s="1"/>
  <c r="C2281" i="3" l="1"/>
  <c r="E2280" i="3"/>
  <c r="A2280" i="3" s="1"/>
  <c r="C2282" i="3" l="1"/>
  <c r="E2281" i="3"/>
  <c r="A2281" i="3" s="1"/>
  <c r="C2283" i="3" l="1"/>
  <c r="E2282" i="3"/>
  <c r="A2282" i="3" s="1"/>
  <c r="C2284" i="3" l="1"/>
  <c r="E2283" i="3"/>
  <c r="A2283" i="3" s="1"/>
  <c r="C2285" i="3" l="1"/>
  <c r="E2284" i="3"/>
  <c r="A2284" i="3" s="1"/>
  <c r="E2285" i="3" l="1"/>
  <c r="A2285" i="3" s="1"/>
  <c r="C2286" i="3"/>
  <c r="C2287" i="3" l="1"/>
  <c r="E2286" i="3"/>
  <c r="A2286" i="3" s="1"/>
  <c r="C2288" i="3" l="1"/>
  <c r="E2287" i="3"/>
  <c r="A2287" i="3" s="1"/>
  <c r="C2289" i="3" l="1"/>
  <c r="E2288" i="3"/>
  <c r="A2288" i="3" s="1"/>
  <c r="C2290" i="3" l="1"/>
  <c r="E2289" i="3"/>
  <c r="A2289" i="3" s="1"/>
  <c r="C2291" i="3" l="1"/>
  <c r="E2290" i="3"/>
  <c r="A2290" i="3" s="1"/>
  <c r="C2292" i="3" l="1"/>
  <c r="E2291" i="3"/>
  <c r="A2291" i="3" s="1"/>
  <c r="C2293" i="3" l="1"/>
  <c r="E2292" i="3"/>
  <c r="A2292" i="3" s="1"/>
  <c r="E2293" i="3" l="1"/>
  <c r="A2293" i="3" s="1"/>
  <c r="C2294" i="3"/>
  <c r="C2295" i="3" l="1"/>
  <c r="E2294" i="3"/>
  <c r="A2294" i="3" s="1"/>
  <c r="C2296" i="3" l="1"/>
  <c r="E2295" i="3"/>
  <c r="A2295" i="3" s="1"/>
  <c r="C2297" i="3" l="1"/>
  <c r="E2296" i="3"/>
  <c r="A2296" i="3" s="1"/>
  <c r="C2298" i="3" l="1"/>
  <c r="E2297" i="3"/>
  <c r="A2297" i="3" s="1"/>
  <c r="C2299" i="3" l="1"/>
  <c r="E2298" i="3"/>
  <c r="A2298" i="3" s="1"/>
  <c r="C2300" i="3" l="1"/>
  <c r="E2299" i="3"/>
  <c r="A2299" i="3" s="1"/>
  <c r="E2300" i="3" l="1"/>
  <c r="A2300" i="3" s="1"/>
  <c r="C2301" i="3"/>
  <c r="C2302" i="3" l="1"/>
  <c r="E2301" i="3"/>
  <c r="A2301" i="3" s="1"/>
  <c r="C2303" i="3" l="1"/>
  <c r="E2302" i="3"/>
  <c r="A2302" i="3" s="1"/>
  <c r="C2304" i="3" l="1"/>
  <c r="E2303" i="3"/>
  <c r="A2303" i="3" s="1"/>
  <c r="C2305" i="3" l="1"/>
  <c r="E2304" i="3"/>
  <c r="A2304" i="3" s="1"/>
  <c r="C2306" i="3" l="1"/>
  <c r="E2305" i="3"/>
  <c r="A2305" i="3" s="1"/>
  <c r="C2307" i="3" l="1"/>
  <c r="E2306" i="3"/>
  <c r="A2306" i="3" s="1"/>
  <c r="C2308" i="3" l="1"/>
  <c r="E2307" i="3"/>
  <c r="A2307" i="3" s="1"/>
  <c r="C2309" i="3" l="1"/>
  <c r="E2308" i="3"/>
  <c r="A2308" i="3" s="1"/>
  <c r="C2310" i="3" l="1"/>
  <c r="E2309" i="3"/>
  <c r="A2309" i="3" s="1"/>
  <c r="C2311" i="3" l="1"/>
  <c r="E2310" i="3"/>
  <c r="A2310" i="3" s="1"/>
  <c r="C2312" i="3" l="1"/>
  <c r="E2311" i="3"/>
  <c r="A2311" i="3" s="1"/>
  <c r="C2313" i="3" l="1"/>
  <c r="E2312" i="3"/>
  <c r="A2312" i="3" s="1"/>
  <c r="C2314" i="3" l="1"/>
  <c r="E2313" i="3"/>
  <c r="A2313" i="3" s="1"/>
  <c r="C2315" i="3" l="1"/>
  <c r="E2314" i="3"/>
  <c r="A2314" i="3" s="1"/>
  <c r="C2316" i="3" l="1"/>
  <c r="E2315" i="3"/>
  <c r="A2315" i="3" s="1"/>
  <c r="C2317" i="3" l="1"/>
  <c r="E2316" i="3"/>
  <c r="A2316" i="3" s="1"/>
  <c r="C2318" i="3" l="1"/>
  <c r="E2317" i="3"/>
  <c r="A2317" i="3" s="1"/>
  <c r="C2319" i="3" l="1"/>
  <c r="E2318" i="3"/>
  <c r="A2318" i="3" s="1"/>
  <c r="C2320" i="3" l="1"/>
  <c r="E2319" i="3"/>
  <c r="A2319" i="3" s="1"/>
  <c r="C2321" i="3" l="1"/>
  <c r="E2320" i="3"/>
  <c r="A2320" i="3" s="1"/>
  <c r="C2322" i="3" l="1"/>
  <c r="E2321" i="3"/>
  <c r="A2321" i="3" s="1"/>
  <c r="C2323" i="3" l="1"/>
  <c r="E2322" i="3"/>
  <c r="A2322" i="3" s="1"/>
  <c r="C2324" i="3" l="1"/>
  <c r="E2323" i="3"/>
  <c r="A2323" i="3" s="1"/>
  <c r="C2325" i="3" l="1"/>
  <c r="E2324" i="3"/>
  <c r="A2324" i="3" s="1"/>
  <c r="C2326" i="3" l="1"/>
  <c r="E2325" i="3"/>
  <c r="A2325" i="3" s="1"/>
  <c r="C2327" i="3" l="1"/>
  <c r="E2326" i="3"/>
  <c r="A2326" i="3" s="1"/>
  <c r="C2328" i="3" l="1"/>
  <c r="E2327" i="3"/>
  <c r="A2327" i="3" s="1"/>
  <c r="C2329" i="3" l="1"/>
  <c r="E2328" i="3"/>
  <c r="A2328" i="3" s="1"/>
  <c r="C2330" i="3" l="1"/>
  <c r="E2329" i="3"/>
  <c r="A2329" i="3" s="1"/>
  <c r="C2331" i="3" l="1"/>
  <c r="E2330" i="3"/>
  <c r="A2330" i="3" s="1"/>
  <c r="C2332" i="3" l="1"/>
  <c r="E2331" i="3"/>
  <c r="A2331" i="3" s="1"/>
  <c r="C2333" i="3" l="1"/>
  <c r="E2332" i="3"/>
  <c r="A2332" i="3" s="1"/>
  <c r="C2334" i="3" l="1"/>
  <c r="E2333" i="3"/>
  <c r="A2333" i="3" s="1"/>
  <c r="C2335" i="3" l="1"/>
  <c r="E2334" i="3"/>
  <c r="A2334" i="3" s="1"/>
  <c r="C2336" i="3" l="1"/>
  <c r="E2335" i="3"/>
  <c r="A2335" i="3" s="1"/>
  <c r="C2337" i="3" l="1"/>
  <c r="E2336" i="3"/>
  <c r="A2336" i="3" s="1"/>
  <c r="C2338" i="3" l="1"/>
  <c r="E2337" i="3"/>
  <c r="A2337" i="3" s="1"/>
  <c r="C2339" i="3" l="1"/>
  <c r="E2338" i="3"/>
  <c r="A2338" i="3" s="1"/>
  <c r="C2340" i="3" l="1"/>
  <c r="E2339" i="3"/>
  <c r="A2339" i="3" s="1"/>
  <c r="C2341" i="3" l="1"/>
  <c r="E2340" i="3"/>
  <c r="A2340" i="3" s="1"/>
  <c r="C2342" i="3" l="1"/>
  <c r="E2341" i="3"/>
  <c r="A2341" i="3" s="1"/>
  <c r="C2343" i="3" l="1"/>
  <c r="E2342" i="3"/>
  <c r="A2342" i="3" s="1"/>
  <c r="C2344" i="3" l="1"/>
  <c r="E2343" i="3"/>
  <c r="A2343" i="3" s="1"/>
  <c r="C2345" i="3" l="1"/>
  <c r="E2344" i="3"/>
  <c r="A2344" i="3" s="1"/>
  <c r="C2346" i="3" l="1"/>
  <c r="E2345" i="3"/>
  <c r="A2345" i="3" s="1"/>
  <c r="C2347" i="3" l="1"/>
  <c r="E2346" i="3"/>
  <c r="A2346" i="3" s="1"/>
  <c r="C2348" i="3" l="1"/>
  <c r="E2347" i="3"/>
  <c r="A2347" i="3" s="1"/>
  <c r="C2349" i="3" l="1"/>
  <c r="E2348" i="3"/>
  <c r="A2348" i="3" s="1"/>
  <c r="C2350" i="3" l="1"/>
  <c r="E2349" i="3"/>
  <c r="A2349" i="3" s="1"/>
  <c r="C2351" i="3" l="1"/>
  <c r="E2350" i="3"/>
  <c r="A2350" i="3" s="1"/>
  <c r="C2352" i="3" l="1"/>
  <c r="E2351" i="3"/>
  <c r="A2351" i="3" s="1"/>
  <c r="C2353" i="3" l="1"/>
  <c r="E2352" i="3"/>
  <c r="A2352" i="3" s="1"/>
  <c r="C2354" i="3" l="1"/>
  <c r="E2353" i="3"/>
  <c r="A2353" i="3" s="1"/>
  <c r="C2355" i="3" l="1"/>
  <c r="E2354" i="3"/>
  <c r="A2354" i="3" s="1"/>
  <c r="C2356" i="3" l="1"/>
  <c r="E2355" i="3"/>
  <c r="A2355" i="3" s="1"/>
  <c r="C2357" i="3" l="1"/>
  <c r="E2356" i="3"/>
  <c r="A2356" i="3" s="1"/>
  <c r="C2358" i="3" l="1"/>
  <c r="E2357" i="3"/>
  <c r="A2357" i="3" s="1"/>
  <c r="C2359" i="3" l="1"/>
  <c r="E2358" i="3"/>
  <c r="A2358" i="3" s="1"/>
  <c r="C2360" i="3" l="1"/>
  <c r="E2359" i="3"/>
  <c r="A2359" i="3" s="1"/>
  <c r="C2361" i="3" l="1"/>
  <c r="E2360" i="3"/>
  <c r="A2360" i="3" s="1"/>
  <c r="C2362" i="3" l="1"/>
  <c r="E2361" i="3"/>
  <c r="A2361" i="3" s="1"/>
  <c r="C2363" i="3" l="1"/>
  <c r="E2362" i="3"/>
  <c r="A2362" i="3" s="1"/>
  <c r="C2364" i="3" l="1"/>
  <c r="E2363" i="3"/>
  <c r="A2363" i="3" s="1"/>
  <c r="C2365" i="3" l="1"/>
  <c r="E2364" i="3"/>
  <c r="A2364" i="3" s="1"/>
  <c r="C2366" i="3" l="1"/>
  <c r="E2365" i="3"/>
  <c r="A2365" i="3" s="1"/>
  <c r="C2367" i="3" l="1"/>
  <c r="E2366" i="3"/>
  <c r="A2366" i="3" s="1"/>
  <c r="C2368" i="3" l="1"/>
  <c r="E2367" i="3"/>
  <c r="A2367" i="3" s="1"/>
  <c r="C2369" i="3" l="1"/>
  <c r="E2368" i="3"/>
  <c r="A2368" i="3" s="1"/>
  <c r="C2370" i="3" l="1"/>
  <c r="E2369" i="3"/>
  <c r="A2369" i="3" s="1"/>
  <c r="C2371" i="3" l="1"/>
  <c r="E2370" i="3"/>
  <c r="A2370" i="3" s="1"/>
  <c r="C2372" i="3" l="1"/>
  <c r="E2371" i="3"/>
  <c r="A2371" i="3" s="1"/>
  <c r="C2373" i="3" l="1"/>
  <c r="E2372" i="3"/>
  <c r="A2372" i="3" s="1"/>
  <c r="C2374" i="3" l="1"/>
  <c r="E2373" i="3"/>
  <c r="A2373" i="3" s="1"/>
  <c r="C2375" i="3" l="1"/>
  <c r="E2374" i="3"/>
  <c r="A2374" i="3" s="1"/>
  <c r="C2376" i="3" l="1"/>
  <c r="E2375" i="3"/>
  <c r="A2375" i="3" s="1"/>
  <c r="C2377" i="3" l="1"/>
  <c r="E2376" i="3"/>
  <c r="A2376" i="3" s="1"/>
  <c r="C2378" i="3" l="1"/>
  <c r="E2377" i="3"/>
  <c r="A2377" i="3" s="1"/>
  <c r="C2379" i="3" l="1"/>
  <c r="E2378" i="3"/>
  <c r="A2378" i="3" s="1"/>
  <c r="C2380" i="3" l="1"/>
  <c r="E2379" i="3"/>
  <c r="A2379" i="3" s="1"/>
  <c r="C2381" i="3" l="1"/>
  <c r="E2380" i="3"/>
  <c r="A2380" i="3" s="1"/>
  <c r="C2382" i="3" l="1"/>
  <c r="E2381" i="3"/>
  <c r="A2381" i="3" s="1"/>
  <c r="C2383" i="3" l="1"/>
  <c r="E2382" i="3"/>
  <c r="A2382" i="3" s="1"/>
  <c r="C2384" i="3" l="1"/>
  <c r="E2383" i="3"/>
  <c r="A2383" i="3" s="1"/>
  <c r="C2385" i="3" l="1"/>
  <c r="E2384" i="3"/>
  <c r="A2384" i="3" s="1"/>
  <c r="C2386" i="3" l="1"/>
  <c r="E2385" i="3"/>
  <c r="A2385" i="3" s="1"/>
  <c r="C2387" i="3" l="1"/>
  <c r="E2386" i="3"/>
  <c r="A2386" i="3" s="1"/>
  <c r="C2388" i="3" l="1"/>
  <c r="E2387" i="3"/>
  <c r="A2387" i="3" s="1"/>
  <c r="C2389" i="3" l="1"/>
  <c r="E2388" i="3"/>
  <c r="A2388" i="3" s="1"/>
  <c r="E2389" i="3" l="1"/>
  <c r="A2389" i="3" s="1"/>
  <c r="C2390" i="3"/>
  <c r="E2390" i="3" l="1"/>
  <c r="A2390" i="3" s="1"/>
  <c r="C2391" i="3"/>
  <c r="E2391" i="3" l="1"/>
  <c r="A2391" i="3" s="1"/>
  <c r="C2392" i="3"/>
  <c r="C2393" i="3" l="1"/>
  <c r="E2392" i="3"/>
  <c r="A2392" i="3" s="1"/>
  <c r="C2394" i="3" l="1"/>
  <c r="E2393" i="3"/>
  <c r="A2393" i="3" s="1"/>
  <c r="C2395" i="3" l="1"/>
  <c r="E2394" i="3"/>
  <c r="A2394" i="3" s="1"/>
  <c r="C2396" i="3" l="1"/>
  <c r="E2395" i="3"/>
  <c r="A2395" i="3" s="1"/>
  <c r="E2396" i="3" l="1"/>
  <c r="A2396" i="3" s="1"/>
  <c r="C2397" i="3"/>
  <c r="E2397" i="3" l="1"/>
  <c r="A2397" i="3" s="1"/>
  <c r="C2398" i="3"/>
  <c r="E2398" i="3" l="1"/>
  <c r="A2398" i="3" s="1"/>
  <c r="C2399" i="3"/>
  <c r="C2400" i="3" l="1"/>
  <c r="E2399" i="3"/>
  <c r="A2399" i="3" s="1"/>
  <c r="E2400" i="3" l="1"/>
  <c r="A2400" i="3" s="1"/>
  <c r="C2401" i="3"/>
  <c r="C2402" i="3" l="1"/>
  <c r="E2401" i="3"/>
  <c r="A2401" i="3" s="1"/>
  <c r="C2403" i="3" l="1"/>
  <c r="E2402" i="3"/>
  <c r="A2402" i="3" s="1"/>
  <c r="C2404" i="3" l="1"/>
  <c r="E2403" i="3"/>
  <c r="A2403" i="3" s="1"/>
  <c r="C2405" i="3" l="1"/>
  <c r="E2404" i="3"/>
  <c r="A2404" i="3" s="1"/>
  <c r="E2405" i="3" l="1"/>
  <c r="A2405" i="3" s="1"/>
  <c r="C2406" i="3"/>
  <c r="C2407" i="3" l="1"/>
  <c r="E2406" i="3"/>
  <c r="A2406" i="3" s="1"/>
  <c r="C2408" i="3" l="1"/>
  <c r="E2407" i="3"/>
  <c r="A2407" i="3" s="1"/>
  <c r="C2409" i="3" l="1"/>
  <c r="E2408" i="3"/>
  <c r="A2408" i="3" s="1"/>
  <c r="C2410" i="3" l="1"/>
  <c r="E2409" i="3"/>
  <c r="A2409" i="3" s="1"/>
  <c r="C2411" i="3" l="1"/>
  <c r="E2410" i="3"/>
  <c r="A2410" i="3" s="1"/>
  <c r="E2411" i="3" l="1"/>
  <c r="A2411" i="3" s="1"/>
  <c r="C2412" i="3"/>
  <c r="C2413" i="3" l="1"/>
  <c r="E2412" i="3"/>
  <c r="A2412" i="3" s="1"/>
  <c r="E2413" i="3" l="1"/>
  <c r="A2413" i="3" s="1"/>
  <c r="C2414" i="3"/>
  <c r="C2415" i="3" l="1"/>
  <c r="E2414" i="3"/>
  <c r="A2414" i="3" s="1"/>
  <c r="C2416" i="3" l="1"/>
  <c r="E2415" i="3"/>
  <c r="A2415" i="3" s="1"/>
  <c r="C2417" i="3" l="1"/>
  <c r="E2416" i="3"/>
  <c r="A2416" i="3" s="1"/>
  <c r="C2418" i="3" l="1"/>
  <c r="E2417" i="3"/>
  <c r="A2417" i="3" s="1"/>
  <c r="C2419" i="3" l="1"/>
  <c r="E2418" i="3"/>
  <c r="A2418" i="3" s="1"/>
  <c r="E2419" i="3" l="1"/>
  <c r="A2419" i="3" s="1"/>
  <c r="C2420" i="3"/>
  <c r="C2421" i="3" l="1"/>
  <c r="E2420" i="3"/>
  <c r="A2420" i="3" s="1"/>
  <c r="E2421" i="3" l="1"/>
  <c r="A2421" i="3" s="1"/>
  <c r="C2422" i="3"/>
  <c r="C2423" i="3" l="1"/>
  <c r="E2422" i="3"/>
  <c r="A2422" i="3" s="1"/>
  <c r="C2424" i="3" l="1"/>
  <c r="E2423" i="3"/>
  <c r="A2423" i="3" s="1"/>
  <c r="C2425" i="3" l="1"/>
  <c r="E2424" i="3"/>
  <c r="A2424" i="3" s="1"/>
  <c r="C2426" i="3" l="1"/>
  <c r="E2425" i="3"/>
  <c r="A2425" i="3" s="1"/>
  <c r="C2427" i="3" l="1"/>
  <c r="E2426" i="3"/>
  <c r="A2426" i="3" s="1"/>
  <c r="E2427" i="3" l="1"/>
  <c r="A2427" i="3" s="1"/>
  <c r="C2428" i="3"/>
  <c r="C2429" i="3" l="1"/>
  <c r="E2428" i="3"/>
  <c r="A2428" i="3" s="1"/>
  <c r="E2429" i="3" l="1"/>
  <c r="A2429" i="3" s="1"/>
  <c r="C2430" i="3"/>
  <c r="C2431" i="3" l="1"/>
  <c r="E2430" i="3"/>
  <c r="A2430" i="3" s="1"/>
  <c r="C2432" i="3" l="1"/>
  <c r="E2431" i="3"/>
  <c r="A2431" i="3" s="1"/>
  <c r="C2433" i="3" l="1"/>
  <c r="E2432" i="3"/>
  <c r="A2432" i="3" s="1"/>
  <c r="C2434" i="3" l="1"/>
  <c r="E2433" i="3"/>
  <c r="A2433" i="3" s="1"/>
  <c r="C2435" i="3" l="1"/>
  <c r="E2434" i="3"/>
  <c r="A2434" i="3" s="1"/>
  <c r="E2435" i="3" l="1"/>
  <c r="A2435" i="3" s="1"/>
  <c r="C2436" i="3"/>
  <c r="C2437" i="3" l="1"/>
  <c r="E2436" i="3"/>
  <c r="A2436" i="3" s="1"/>
  <c r="E2437" i="3" l="1"/>
  <c r="A2437" i="3" s="1"/>
  <c r="C2438" i="3"/>
  <c r="C2439" i="3" l="1"/>
  <c r="E2438" i="3"/>
  <c r="A2438" i="3" s="1"/>
  <c r="C2440" i="3" l="1"/>
  <c r="E2439" i="3"/>
  <c r="A2439" i="3" s="1"/>
  <c r="C2441" i="3" l="1"/>
  <c r="E2440" i="3"/>
  <c r="A2440" i="3" s="1"/>
  <c r="C2442" i="3" l="1"/>
  <c r="E2441" i="3"/>
  <c r="A2441" i="3" s="1"/>
  <c r="C2443" i="3" l="1"/>
  <c r="E2442" i="3"/>
  <c r="A2442" i="3" s="1"/>
  <c r="E2443" i="3" l="1"/>
  <c r="A2443" i="3" s="1"/>
  <c r="C2444" i="3"/>
  <c r="C2445" i="3" l="1"/>
  <c r="E2444" i="3"/>
  <c r="A2444" i="3" s="1"/>
  <c r="E2445" i="3" l="1"/>
  <c r="A2445" i="3" s="1"/>
  <c r="C2446" i="3"/>
  <c r="C2447" i="3" l="1"/>
  <c r="E2446" i="3"/>
  <c r="A2446" i="3" s="1"/>
  <c r="C2448" i="3" l="1"/>
  <c r="E2447" i="3"/>
  <c r="A2447" i="3" s="1"/>
  <c r="C2449" i="3" l="1"/>
  <c r="E2448" i="3"/>
  <c r="A2448" i="3" s="1"/>
  <c r="C2450" i="3" l="1"/>
  <c r="E2449" i="3"/>
  <c r="A2449" i="3" s="1"/>
  <c r="C2451" i="3" l="1"/>
  <c r="E2450" i="3"/>
  <c r="A2450" i="3" s="1"/>
  <c r="E2451" i="3" l="1"/>
  <c r="A2451" i="3" s="1"/>
  <c r="C2452" i="3"/>
  <c r="C2453" i="3" l="1"/>
  <c r="E2452" i="3"/>
  <c r="A2452" i="3" s="1"/>
  <c r="E2453" i="3" l="1"/>
  <c r="A2453" i="3" s="1"/>
  <c r="C2454" i="3"/>
  <c r="C2455" i="3" l="1"/>
  <c r="E2454" i="3"/>
  <c r="A2454" i="3" s="1"/>
  <c r="C2456" i="3" l="1"/>
  <c r="E2455" i="3"/>
  <c r="A2455" i="3" s="1"/>
  <c r="C2457" i="3" l="1"/>
  <c r="E2456" i="3"/>
  <c r="A2456" i="3" s="1"/>
  <c r="C2458" i="3" l="1"/>
  <c r="E2457" i="3"/>
  <c r="A2457" i="3" s="1"/>
  <c r="C2459" i="3" l="1"/>
  <c r="E2458" i="3"/>
  <c r="A2458" i="3" s="1"/>
  <c r="E2459" i="3" l="1"/>
  <c r="A2459" i="3" s="1"/>
  <c r="C2460" i="3"/>
  <c r="C2461" i="3" l="1"/>
  <c r="E2460" i="3"/>
  <c r="A2460" i="3" s="1"/>
  <c r="C2462" i="3" l="1"/>
  <c r="E2461" i="3"/>
  <c r="A2461" i="3" s="1"/>
  <c r="C2463" i="3" l="1"/>
  <c r="E2462" i="3"/>
  <c r="A2462" i="3" s="1"/>
  <c r="C2464" i="3" l="1"/>
  <c r="E2463" i="3"/>
  <c r="A2463" i="3" s="1"/>
  <c r="C2465" i="3" l="1"/>
  <c r="E2464" i="3"/>
  <c r="A2464" i="3" s="1"/>
  <c r="C2466" i="3" l="1"/>
  <c r="E2465" i="3"/>
  <c r="A2465" i="3" s="1"/>
  <c r="C2467" i="3" l="1"/>
  <c r="E2466" i="3"/>
  <c r="A2466" i="3" s="1"/>
  <c r="C2468" i="3" l="1"/>
  <c r="E2467" i="3"/>
  <c r="A2467" i="3" s="1"/>
  <c r="C2469" i="3" l="1"/>
  <c r="E2468" i="3"/>
  <c r="A2468" i="3" s="1"/>
  <c r="C2470" i="3" l="1"/>
  <c r="E2469" i="3"/>
  <c r="A2469" i="3" s="1"/>
  <c r="C2471" i="3" l="1"/>
  <c r="E2470" i="3"/>
  <c r="A2470" i="3" s="1"/>
  <c r="C2472" i="3" l="1"/>
  <c r="E2471" i="3"/>
  <c r="A2471" i="3" s="1"/>
  <c r="C2473" i="3" l="1"/>
  <c r="E2472" i="3"/>
  <c r="A2472" i="3" s="1"/>
  <c r="C2474" i="3" l="1"/>
  <c r="E2473" i="3"/>
  <c r="A2473" i="3" s="1"/>
  <c r="C2475" i="3" l="1"/>
  <c r="E2474" i="3"/>
  <c r="A2474" i="3" s="1"/>
  <c r="C2476" i="3" l="1"/>
  <c r="E2475" i="3"/>
  <c r="A2475" i="3" s="1"/>
  <c r="C2477" i="3" l="1"/>
  <c r="E2476" i="3"/>
  <c r="A2476" i="3" s="1"/>
  <c r="E2477" i="3" l="1"/>
  <c r="A2477" i="3" s="1"/>
  <c r="C2478" i="3"/>
  <c r="C2479" i="3" l="1"/>
  <c r="E2478" i="3"/>
  <c r="A2478" i="3" s="1"/>
  <c r="C2480" i="3" l="1"/>
  <c r="E2479" i="3"/>
  <c r="A2479" i="3" s="1"/>
  <c r="E2480" i="3" l="1"/>
  <c r="A2480" i="3" s="1"/>
  <c r="C2481" i="3"/>
  <c r="E2481" i="3" l="1"/>
  <c r="A2481" i="3" s="1"/>
  <c r="C2482" i="3"/>
  <c r="E2482" i="3" l="1"/>
  <c r="A2482" i="3" s="1"/>
  <c r="C2483" i="3"/>
  <c r="E2483" i="3" l="1"/>
  <c r="A2483" i="3" s="1"/>
  <c r="C2484" i="3"/>
  <c r="E2484" i="3" l="1"/>
  <c r="A2484" i="3" s="1"/>
  <c r="C2485" i="3"/>
  <c r="E2485" i="3" l="1"/>
  <c r="A2485" i="3" s="1"/>
  <c r="C2486" i="3"/>
  <c r="C2487" i="3" l="1"/>
  <c r="E2486" i="3"/>
  <c r="A2486" i="3" s="1"/>
  <c r="C2488" i="3" l="1"/>
  <c r="E2487" i="3"/>
  <c r="A2487" i="3" s="1"/>
  <c r="E2488" i="3" l="1"/>
  <c r="A2488" i="3" s="1"/>
  <c r="C2489" i="3"/>
  <c r="E2489" i="3" l="1"/>
  <c r="A2489" i="3" s="1"/>
  <c r="C2490" i="3"/>
  <c r="E2490" i="3" l="1"/>
  <c r="A2490" i="3" s="1"/>
  <c r="C2491" i="3"/>
  <c r="E2491" i="3" l="1"/>
  <c r="A2491" i="3" s="1"/>
  <c r="C2492" i="3"/>
  <c r="E2492" i="3" l="1"/>
  <c r="A2492" i="3" s="1"/>
  <c r="C2493" i="3"/>
  <c r="E2493" i="3" l="1"/>
  <c r="A2493" i="3" s="1"/>
  <c r="C2494" i="3"/>
  <c r="C2495" i="3" l="1"/>
  <c r="E2494" i="3"/>
  <c r="A2494" i="3" s="1"/>
  <c r="C2496" i="3" l="1"/>
  <c r="E2495" i="3"/>
  <c r="A2495" i="3" s="1"/>
  <c r="E2496" i="3" l="1"/>
  <c r="A2496" i="3" s="1"/>
  <c r="C2497" i="3"/>
  <c r="E2497" i="3" l="1"/>
  <c r="A2497" i="3" s="1"/>
  <c r="C2498" i="3"/>
  <c r="E2498" i="3" l="1"/>
  <c r="A2498" i="3" s="1"/>
  <c r="C2499" i="3"/>
  <c r="E2499" i="3" l="1"/>
  <c r="A2499" i="3" s="1"/>
  <c r="C2500" i="3"/>
  <c r="E2500" i="3" l="1"/>
  <c r="A2500" i="3" s="1"/>
  <c r="C2501" i="3"/>
  <c r="E2501" i="3" l="1"/>
  <c r="A2501" i="3" s="1"/>
  <c r="C2502" i="3"/>
  <c r="C2503" i="3" l="1"/>
  <c r="E2502" i="3"/>
  <c r="A2502" i="3" s="1"/>
  <c r="C2504" i="3" l="1"/>
  <c r="E2503" i="3"/>
  <c r="A2503" i="3" s="1"/>
  <c r="E2504" i="3" l="1"/>
  <c r="A2504" i="3" s="1"/>
  <c r="C2505" i="3"/>
  <c r="E2505" i="3" l="1"/>
  <c r="A2505" i="3" s="1"/>
  <c r="C2506" i="3"/>
  <c r="E2506" i="3" l="1"/>
  <c r="A2506" i="3" s="1"/>
  <c r="C2507" i="3"/>
  <c r="E2507" i="3" l="1"/>
  <c r="A2507" i="3" s="1"/>
  <c r="C2508" i="3"/>
  <c r="E2508" i="3" l="1"/>
  <c r="A2508" i="3" s="1"/>
  <c r="C2509" i="3"/>
  <c r="E2509" i="3" l="1"/>
  <c r="A2509" i="3" s="1"/>
  <c r="C2510" i="3"/>
  <c r="C2511" i="3" l="1"/>
  <c r="E2510" i="3"/>
  <c r="A2510" i="3" s="1"/>
  <c r="C2512" i="3" l="1"/>
  <c r="E2511" i="3"/>
  <c r="A2511" i="3" s="1"/>
  <c r="E2512" i="3" l="1"/>
  <c r="A2512" i="3" s="1"/>
  <c r="C2513" i="3"/>
  <c r="C2514" i="3" l="1"/>
  <c r="E2513" i="3"/>
  <c r="A2513" i="3" s="1"/>
  <c r="C2515" i="3" l="1"/>
  <c r="E2514" i="3"/>
  <c r="A2514" i="3" s="1"/>
  <c r="C2516" i="3" l="1"/>
  <c r="E2515" i="3"/>
  <c r="A2515" i="3" s="1"/>
  <c r="E2516" i="3" l="1"/>
  <c r="A2516" i="3" s="1"/>
  <c r="C2517" i="3"/>
  <c r="E2517" i="3" l="1"/>
  <c r="A2517" i="3" s="1"/>
  <c r="C2518" i="3"/>
  <c r="E2518" i="3" l="1"/>
  <c r="A2518" i="3" s="1"/>
  <c r="C2519" i="3"/>
  <c r="E2519" i="3" l="1"/>
  <c r="A2519" i="3" s="1"/>
  <c r="C2520" i="3"/>
  <c r="E2520" i="3" l="1"/>
  <c r="A2520" i="3" s="1"/>
  <c r="C2521" i="3"/>
  <c r="C2522" i="3" l="1"/>
  <c r="E2521" i="3"/>
  <c r="A2521" i="3" s="1"/>
  <c r="C2523" i="3" l="1"/>
  <c r="E2522" i="3"/>
  <c r="A2522" i="3" s="1"/>
  <c r="C2524" i="3" l="1"/>
  <c r="E2523" i="3"/>
  <c r="A2523" i="3" s="1"/>
  <c r="C2525" i="3" l="1"/>
  <c r="E2524" i="3"/>
  <c r="A2524" i="3" s="1"/>
  <c r="E2525" i="3" l="1"/>
  <c r="A2525" i="3" s="1"/>
  <c r="C2526" i="3"/>
  <c r="E2526" i="3" l="1"/>
  <c r="A2526" i="3" s="1"/>
  <c r="C2527" i="3"/>
  <c r="C2528" i="3" l="1"/>
  <c r="E2527" i="3"/>
  <c r="A2527" i="3" s="1"/>
  <c r="C2529" i="3" l="1"/>
  <c r="E2528" i="3"/>
  <c r="A2528" i="3" s="1"/>
  <c r="E2529" i="3" l="1"/>
  <c r="A2529" i="3" s="1"/>
  <c r="C2530" i="3"/>
  <c r="C2531" i="3" l="1"/>
  <c r="E2530" i="3"/>
  <c r="A2530" i="3" s="1"/>
  <c r="C2532" i="3" l="1"/>
  <c r="E2531" i="3"/>
  <c r="A2531" i="3" s="1"/>
  <c r="C2533" i="3" l="1"/>
  <c r="E2532" i="3"/>
  <c r="A2532" i="3" s="1"/>
  <c r="C2534" i="3" l="1"/>
  <c r="E2533" i="3"/>
  <c r="A2533" i="3" s="1"/>
  <c r="C2535" i="3" l="1"/>
  <c r="E2534" i="3"/>
  <c r="A2534" i="3" s="1"/>
  <c r="C2536" i="3" l="1"/>
  <c r="E2535" i="3"/>
  <c r="A2535" i="3" s="1"/>
  <c r="C2537" i="3" l="1"/>
  <c r="E2536" i="3"/>
  <c r="A2536" i="3" s="1"/>
  <c r="E2537" i="3" l="1"/>
  <c r="A2537" i="3" s="1"/>
  <c r="C2538" i="3"/>
  <c r="C2539" i="3" l="1"/>
  <c r="E2538" i="3"/>
  <c r="A2538" i="3" s="1"/>
  <c r="C2540" i="3" l="1"/>
  <c r="E2539" i="3"/>
  <c r="A2539" i="3" s="1"/>
  <c r="C2541" i="3" l="1"/>
  <c r="E2540" i="3"/>
  <c r="A2540" i="3" s="1"/>
  <c r="C2542" i="3" l="1"/>
  <c r="E2541" i="3"/>
  <c r="A2541" i="3" s="1"/>
  <c r="C2543" i="3" l="1"/>
  <c r="E2542" i="3"/>
  <c r="A2542" i="3" s="1"/>
  <c r="C2544" i="3" l="1"/>
  <c r="E2543" i="3"/>
  <c r="A2543" i="3" s="1"/>
  <c r="C2545" i="3" l="1"/>
  <c r="E2544" i="3"/>
  <c r="A2544" i="3" s="1"/>
  <c r="E2545" i="3" l="1"/>
  <c r="A2545" i="3" s="1"/>
  <c r="C2546" i="3"/>
  <c r="C2547" i="3" l="1"/>
  <c r="E2546" i="3"/>
  <c r="A2546" i="3" s="1"/>
  <c r="C2548" i="3" l="1"/>
  <c r="E2547" i="3"/>
  <c r="A2547" i="3" s="1"/>
  <c r="C2549" i="3" l="1"/>
  <c r="E2548" i="3"/>
  <c r="A2548" i="3" s="1"/>
  <c r="C2550" i="3" l="1"/>
  <c r="E2549" i="3"/>
  <c r="A2549" i="3" s="1"/>
  <c r="C2551" i="3" l="1"/>
  <c r="E2550" i="3"/>
  <c r="A2550" i="3" s="1"/>
  <c r="C2552" i="3" l="1"/>
  <c r="E2551" i="3"/>
  <c r="A2551" i="3" s="1"/>
  <c r="C2553" i="3" l="1"/>
  <c r="E2552" i="3"/>
  <c r="A2552" i="3" s="1"/>
  <c r="E2553" i="3" l="1"/>
  <c r="A2553" i="3" s="1"/>
  <c r="C2554" i="3"/>
  <c r="C2555" i="3" l="1"/>
  <c r="E2554" i="3"/>
  <c r="A2554" i="3" s="1"/>
  <c r="C2556" i="3" l="1"/>
  <c r="E2555" i="3"/>
  <c r="A2555" i="3" s="1"/>
  <c r="C2557" i="3" l="1"/>
  <c r="E2556" i="3"/>
  <c r="A2556" i="3" s="1"/>
  <c r="C2558" i="3" l="1"/>
  <c r="E2557" i="3"/>
  <c r="A2557" i="3" s="1"/>
  <c r="C2559" i="3" l="1"/>
  <c r="E2558" i="3"/>
  <c r="A2558" i="3" s="1"/>
  <c r="C2560" i="3" l="1"/>
  <c r="E2559" i="3"/>
  <c r="A2559" i="3" s="1"/>
  <c r="C2561" i="3" l="1"/>
  <c r="E2560" i="3"/>
  <c r="A2560" i="3" s="1"/>
  <c r="E2561" i="3" l="1"/>
  <c r="A2561" i="3" s="1"/>
  <c r="C2562" i="3"/>
  <c r="C2563" i="3" l="1"/>
  <c r="E2562" i="3"/>
  <c r="A2562" i="3" s="1"/>
  <c r="C2564" i="3" l="1"/>
  <c r="E2563" i="3"/>
  <c r="A2563" i="3" s="1"/>
  <c r="C2565" i="3" l="1"/>
  <c r="E2564" i="3"/>
  <c r="A2564" i="3" s="1"/>
  <c r="C2566" i="3" l="1"/>
  <c r="E2565" i="3"/>
  <c r="A2565" i="3" s="1"/>
  <c r="E2566" i="3" l="1"/>
  <c r="A2566" i="3" s="1"/>
  <c r="C2567" i="3"/>
  <c r="E2567" i="3" l="1"/>
  <c r="A2567" i="3" s="1"/>
  <c r="C2568" i="3"/>
  <c r="E2568" i="3" l="1"/>
  <c r="A2568" i="3" s="1"/>
  <c r="C2569" i="3"/>
  <c r="E2569" i="3" l="1"/>
  <c r="A2569" i="3" s="1"/>
  <c r="C2570" i="3"/>
  <c r="E2570" i="3" l="1"/>
  <c r="A2570" i="3" s="1"/>
  <c r="C2571" i="3"/>
  <c r="E2571" i="3" l="1"/>
  <c r="A2571" i="3" s="1"/>
  <c r="I22" i="1" l="1"/>
  <c r="G22" i="1" l="1"/>
  <c r="B24" i="1" s="1"/>
  <c r="J26" i="1" l="1"/>
  <c r="E44" i="1" s="1"/>
  <c r="J1476" i="4" l="1"/>
  <c r="J1407" i="4"/>
  <c r="J1774" i="4"/>
  <c r="J1117" i="4"/>
  <c r="J1116" i="4"/>
  <c r="J1475" i="4"/>
  <c r="J1775" i="4"/>
  <c r="J1118" i="4"/>
  <c r="J1408" i="4"/>
  <c r="J1477" i="4"/>
  <c r="J1119" i="4"/>
  <c r="J1478" i="4"/>
  <c r="J1409" i="4"/>
  <c r="J1776" i="4"/>
  <c r="J1120" i="4"/>
  <c r="J1479" i="4"/>
  <c r="J1777" i="4"/>
  <c r="J1410" i="4"/>
  <c r="J1411" i="4"/>
  <c r="J1480" i="4"/>
  <c r="J1121" i="4"/>
  <c r="J1778" i="4"/>
  <c r="J1481" i="4"/>
  <c r="J1122" i="4"/>
  <c r="J1412" i="4"/>
  <c r="J1779" i="4"/>
  <c r="J1413" i="4"/>
  <c r="J1482" i="4"/>
  <c r="J1780" i="4"/>
  <c r="J1123" i="4"/>
  <c r="J1781" i="4"/>
  <c r="J1124" i="4"/>
  <c r="J1414" i="4"/>
  <c r="J1483" i="4"/>
  <c r="J1125" i="4"/>
  <c r="J1782" i="4"/>
  <c r="J1484" i="4"/>
  <c r="J1415" i="4"/>
  <c r="J1783" i="4"/>
  <c r="J1416" i="4"/>
  <c r="J1485" i="4"/>
  <c r="J1126" i="4"/>
  <c r="J1486" i="4"/>
  <c r="J1127" i="4"/>
  <c r="J1784" i="4"/>
  <c r="J1417" i="4"/>
  <c r="J1128" i="4"/>
  <c r="J1487" i="4"/>
  <c r="J1785" i="4"/>
  <c r="J1418" i="4"/>
  <c r="J1129" i="4"/>
  <c r="J1488" i="4"/>
  <c r="J1419" i="4"/>
  <c r="J1786" i="4"/>
  <c r="J1420" i="4"/>
  <c r="J1489" i="4"/>
  <c r="J1787" i="4"/>
  <c r="J1130" i="4"/>
  <c r="J1788" i="4"/>
  <c r="J1490" i="4"/>
  <c r="J1131" i="4"/>
  <c r="J1421" i="4"/>
  <c r="J1132" i="4"/>
  <c r="J1491" i="4"/>
  <c r="J1789" i="4"/>
  <c r="J1422" i="4"/>
  <c r="J1790" i="4"/>
  <c r="J1133" i="4"/>
  <c r="J1423" i="4"/>
  <c r="J1492" i="4"/>
  <c r="J1791" i="4"/>
  <c r="J1424" i="4"/>
  <c r="J1134" i="4"/>
  <c r="J1493" i="4"/>
  <c r="J1792" i="4"/>
  <c r="J1425" i="4"/>
  <c r="J1494" i="4"/>
  <c r="J1135" i="4"/>
  <c r="J1793" i="4"/>
  <c r="J1136" i="4"/>
  <c r="J1426" i="4"/>
  <c r="J1495" i="4"/>
  <c r="J1427" i="4"/>
  <c r="J1137" i="4"/>
  <c r="J1794" i="4"/>
  <c r="J1496" i="4"/>
  <c r="J1428" i="4"/>
  <c r="J1138" i="4"/>
  <c r="J1795" i="4"/>
  <c r="J1497" i="4"/>
  <c r="J1139" i="4"/>
  <c r="J1498" i="4"/>
  <c r="J1429" i="4"/>
  <c r="J1796" i="4"/>
  <c r="J1499" i="4"/>
  <c r="J1797" i="4"/>
  <c r="J1430" i="4"/>
  <c r="J1140" i="4"/>
  <c r="J1798" i="4"/>
  <c r="J1141" i="4"/>
  <c r="J1500" i="4"/>
  <c r="J1431" i="4"/>
  <c r="J1799" i="4"/>
  <c r="J1501" i="4"/>
  <c r="J1142" i="4"/>
  <c r="J1432" i="4"/>
  <c r="J1433" i="4"/>
  <c r="J1143" i="4"/>
  <c r="J1502" i="4"/>
  <c r="J1800" i="4"/>
  <c r="J1503" i="4"/>
  <c r="J1434" i="4"/>
  <c r="J1144" i="4"/>
  <c r="J1801" i="4"/>
  <c r="J1435" i="4"/>
  <c r="J1504" i="4"/>
  <c r="J1145" i="4"/>
  <c r="J1802" i="4"/>
  <c r="J1505" i="4"/>
  <c r="J1803" i="4"/>
  <c r="J1146" i="4"/>
  <c r="J1436" i="4"/>
  <c r="J1147" i="4"/>
  <c r="J1804" i="4"/>
  <c r="J1506" i="4"/>
  <c r="J1437" i="4"/>
  <c r="J1148" i="4"/>
  <c r="J1805" i="4"/>
  <c r="J1507" i="4"/>
  <c r="J1438" i="4"/>
  <c r="J1806" i="4"/>
  <c r="J1439" i="4"/>
  <c r="J1149" i="4"/>
  <c r="J1508" i="4"/>
  <c r="J1807" i="4"/>
  <c r="J1509" i="4"/>
  <c r="J1440" i="4"/>
  <c r="J1150" i="4"/>
  <c r="J1151" i="4"/>
  <c r="J1510" i="4"/>
  <c r="J1441" i="4"/>
  <c r="J1808" i="4"/>
  <c r="J1152" i="4"/>
  <c r="J1442" i="4"/>
  <c r="J1809" i="4"/>
  <c r="J1511" i="4"/>
  <c r="J1512" i="4"/>
  <c r="J1153" i="4"/>
  <c r="J1810" i="4"/>
  <c r="J1443" i="4"/>
  <c r="J1154" i="4"/>
  <c r="J1513" i="4"/>
  <c r="J1444" i="4"/>
  <c r="J1811" i="4"/>
  <c r="J1812" i="4"/>
  <c r="J1155" i="4"/>
  <c r="J1514" i="4"/>
  <c r="J1445" i="4"/>
  <c r="J1515" i="4"/>
  <c r="J1446" i="4"/>
  <c r="J1813" i="4"/>
  <c r="J1156" i="4"/>
  <c r="J1814" i="4"/>
  <c r="J1516" i="4"/>
  <c r="J1157" i="4"/>
  <c r="J1447" i="4"/>
  <c r="J1815" i="4"/>
  <c r="J1517" i="4"/>
  <c r="J1158" i="4"/>
  <c r="J1448" i="4"/>
  <c r="J1449" i="4"/>
  <c r="J1159" i="4"/>
  <c r="J1816" i="4"/>
  <c r="J1518" i="4"/>
  <c r="J1450" i="4"/>
  <c r="J1519" i="4"/>
  <c r="J1817" i="4"/>
  <c r="J1160" i="4"/>
  <c r="J1818" i="4"/>
  <c r="J1520" i="4"/>
  <c r="J1161" i="4"/>
  <c r="J1451" i="4"/>
  <c r="J1452" i="4"/>
  <c r="J1521" i="4"/>
  <c r="J1819" i="4"/>
  <c r="J1162" i="4"/>
  <c r="J1453" i="4"/>
  <c r="J1820" i="4"/>
  <c r="J1522" i="4"/>
  <c r="J1163" i="4"/>
  <c r="J1454" i="4"/>
  <c r="J1523" i="4"/>
  <c r="J1164" i="4"/>
  <c r="J1821" i="4"/>
  <c r="J1822" i="4"/>
  <c r="J1455" i="4"/>
  <c r="J1524" i="4"/>
  <c r="J1165" i="4"/>
  <c r="J1456" i="4"/>
  <c r="J1166" i="4"/>
  <c r="J1525" i="4"/>
  <c r="J1823" i="4"/>
  <c r="J1526" i="4"/>
  <c r="J1167" i="4"/>
  <c r="J1457" i="4"/>
  <c r="J1824" i="4"/>
  <c r="J1825" i="4"/>
  <c r="J1458" i="4"/>
  <c r="J1168" i="4"/>
  <c r="J1527" i="4"/>
  <c r="J1169" i="4"/>
  <c r="J1826" i="4"/>
  <c r="J1528" i="4"/>
  <c r="J1459" i="4"/>
  <c r="J1170" i="4"/>
  <c r="J1827" i="4"/>
  <c r="J1460" i="4"/>
  <c r="J1529" i="4"/>
  <c r="J1530" i="4"/>
  <c r="J1171" i="4"/>
  <c r="J1828" i="4"/>
  <c r="J1461" i="4"/>
  <c r="J1462" i="4"/>
  <c r="J1531" i="4"/>
  <c r="J1172" i="4"/>
  <c r="J1829" i="4"/>
  <c r="J1830" i="4"/>
  <c r="J1173" i="4"/>
  <c r="J1532" i="4"/>
  <c r="J1463" i="4"/>
  <c r="J1533" i="4"/>
  <c r="J1464" i="4"/>
  <c r="J1174" i="4"/>
  <c r="J1831" i="4"/>
  <c r="J1465" i="4"/>
  <c r="J1832" i="4"/>
  <c r="J1534" i="4"/>
  <c r="J1175" i="4"/>
  <c r="J1833" i="4"/>
  <c r="J1466" i="4"/>
  <c r="J1176" i="4"/>
  <c r="J1535" i="4"/>
  <c r="J1467" i="4"/>
  <c r="J1536" i="4"/>
  <c r="J1834" i="4"/>
  <c r="J1177" i="4"/>
  <c r="J1178" i="4"/>
  <c r="J1835" i="4"/>
  <c r="J1468" i="4"/>
  <c r="J1537" i="4"/>
  <c r="J1538" i="4"/>
  <c r="J1469" i="4"/>
  <c r="J1836" i="4"/>
  <c r="J1179" i="4"/>
  <c r="J1539" i="4"/>
  <c r="J1470" i="4"/>
  <c r="J1837" i="4"/>
  <c r="J1180" i="4"/>
  <c r="J1471" i="4"/>
  <c r="J1181" i="4"/>
  <c r="J1540" i="4"/>
  <c r="J1838" i="4"/>
  <c r="J1541" i="4"/>
  <c r="J1839" i="4"/>
  <c r="J1182" i="4"/>
  <c r="J1472" i="4"/>
  <c r="J1473" i="4"/>
  <c r="J1840" i="4"/>
  <c r="J1542" i="4"/>
  <c r="J1183" i="4"/>
  <c r="J1841" i="4"/>
  <c r="J1474" i="4"/>
  <c r="J1184" i="4"/>
  <c r="J1543" i="4"/>
  <c r="J1842" i="4"/>
  <c r="J1544" i="4"/>
  <c r="J1185" i="4"/>
  <c r="J1545" i="4"/>
  <c r="J1843" i="4"/>
  <c r="J1186" i="4"/>
  <c r="J1187" i="4"/>
  <c r="J1844" i="4"/>
  <c r="J1546" i="4"/>
  <c r="J1188" i="4"/>
  <c r="J1547" i="4"/>
  <c r="J1548" i="4"/>
  <c r="J1189" i="4"/>
  <c r="J1549" i="4"/>
  <c r="J1190" i="4"/>
  <c r="J1550" i="4"/>
  <c r="J1191" i="4"/>
  <c r="J1551" i="4"/>
  <c r="J1192" i="4"/>
  <c r="J1552" i="4"/>
  <c r="J1193" i="4"/>
  <c r="J1194" i="4"/>
  <c r="J1553" i="4"/>
  <c r="J1554" i="4"/>
  <c r="J1195" i="4"/>
  <c r="J1196" i="4"/>
  <c r="J1555" i="4"/>
  <c r="J1556" i="4"/>
  <c r="J1197" i="4"/>
  <c r="J1198" i="4"/>
  <c r="J1557" i="4"/>
  <c r="J1558" i="4"/>
  <c r="J1199" i="4"/>
  <c r="J1559" i="4"/>
  <c r="J1200" i="4"/>
  <c r="J1560" i="4"/>
  <c r="J1201" i="4"/>
  <c r="J1561" i="4"/>
  <c r="J1202" i="4"/>
  <c r="J1203" i="4"/>
  <c r="J1562" i="4"/>
  <c r="J1204" i="4"/>
  <c r="J1563" i="4"/>
  <c r="J1205" i="4"/>
  <c r="J1564" i="4"/>
  <c r="J1565" i="4"/>
  <c r="J1206" i="4"/>
  <c r="J1566" i="4"/>
  <c r="J1207" i="4"/>
  <c r="J1208" i="4"/>
  <c r="J1567" i="4"/>
  <c r="J1568" i="4"/>
  <c r="J1209" i="4"/>
  <c r="J1569" i="4"/>
  <c r="J1210" i="4"/>
  <c r="J1570" i="4"/>
  <c r="J1211" i="4"/>
  <c r="J1212" i="4"/>
  <c r="J1571" i="4"/>
  <c r="J1213" i="4"/>
  <c r="J1572" i="4"/>
  <c r="J1214" i="4"/>
  <c r="J1573" i="4"/>
  <c r="J1574" i="4"/>
  <c r="J1215" i="4"/>
  <c r="J1575" i="4"/>
  <c r="J1216" i="4"/>
  <c r="J1576" i="4"/>
  <c r="J1217" i="4"/>
  <c r="J1577" i="4"/>
  <c r="J1218" i="4"/>
  <c r="J1578" i="4"/>
  <c r="J1219" i="4"/>
  <c r="J1220" i="4"/>
  <c r="J1579" i="4"/>
  <c r="J1221" i="4"/>
  <c r="J1580" i="4"/>
  <c r="J1222" i="4"/>
  <c r="J1581" i="4"/>
  <c r="J1582" i="4"/>
  <c r="J1223" i="4"/>
  <c r="J1224" i="4"/>
  <c r="J1583" i="4"/>
  <c r="J1584" i="4"/>
  <c r="J1225" i="4"/>
  <c r="J1585" i="4"/>
  <c r="J1226" i="4"/>
  <c r="J1586" i="4"/>
  <c r="J1227" i="4"/>
  <c r="J1228" i="4"/>
  <c r="J1587" i="4"/>
  <c r="J1588" i="4"/>
  <c r="J1229" i="4"/>
  <c r="J1589" i="4"/>
  <c r="J1230" i="4"/>
  <c r="J1590" i="4"/>
  <c r="J1231" i="4"/>
  <c r="J1591" i="4"/>
  <c r="J1232" i="4"/>
  <c r="J1592" i="4"/>
  <c r="J1233" i="4"/>
  <c r="J1593" i="4"/>
  <c r="J1234" i="4"/>
  <c r="J1594" i="4"/>
  <c r="J1235" i="4"/>
  <c r="J1236" i="4"/>
  <c r="J1595" i="4"/>
  <c r="J1237" i="4"/>
  <c r="J1596" i="4"/>
  <c r="J1238" i="4"/>
  <c r="J1597" i="4"/>
  <c r="J1239" i="4"/>
  <c r="J1598" i="4"/>
  <c r="J1599" i="4"/>
  <c r="J1240" i="4"/>
  <c r="J1600" i="4"/>
  <c r="J1241" i="4"/>
  <c r="J1601" i="4"/>
  <c r="J1242" i="4"/>
  <c r="J1602" i="4"/>
  <c r="J1243" i="4"/>
  <c r="J1244" i="4"/>
  <c r="J1603" i="4"/>
  <c r="J1604" i="4"/>
  <c r="J1245" i="4"/>
  <c r="J1246" i="4"/>
  <c r="J1605" i="4"/>
  <c r="J1247" i="4"/>
  <c r="J1606" i="4"/>
  <c r="J1248" i="4"/>
  <c r="J1607" i="4"/>
  <c r="J1608" i="4"/>
  <c r="J1249" i="4"/>
  <c r="J1609" i="4"/>
  <c r="J1250" i="4"/>
  <c r="J1610" i="4"/>
  <c r="J1251" i="4"/>
  <c r="J1611" i="4"/>
  <c r="J1252" i="4"/>
  <c r="J1612" i="4"/>
  <c r="J1253" i="4"/>
  <c r="J1254" i="4"/>
  <c r="J1613" i="4"/>
  <c r="J1614" i="4"/>
  <c r="J1255" i="4"/>
  <c r="J1615" i="4"/>
  <c r="J1256" i="4"/>
  <c r="J1616" i="4"/>
  <c r="J1257" i="4"/>
  <c r="J1258" i="4"/>
  <c r="J1617" i="4"/>
  <c r="J1618" i="4"/>
  <c r="J1259" i="4"/>
  <c r="J1260" i="4"/>
  <c r="J1619" i="4"/>
  <c r="J1620" i="4"/>
  <c r="J1261" i="4"/>
  <c r="J1621" i="4"/>
  <c r="J1262" i="4"/>
  <c r="J1622" i="4"/>
  <c r="J1263" i="4"/>
  <c r="J1623" i="4"/>
  <c r="J1264" i="4"/>
  <c r="J1265" i="4"/>
  <c r="J1624" i="4"/>
  <c r="J1625" i="4"/>
  <c r="J1266" i="4"/>
  <c r="J1267" i="4"/>
  <c r="J1626" i="4"/>
  <c r="J1627" i="4"/>
  <c r="J1268" i="4"/>
  <c r="J1269" i="4"/>
  <c r="J1628" i="4"/>
  <c r="J1270" i="4"/>
  <c r="J1629" i="4"/>
  <c r="J1271" i="4"/>
  <c r="J1630" i="4"/>
  <c r="J1631" i="4"/>
  <c r="J1272" i="4"/>
  <c r="J1273" i="4"/>
  <c r="J1632" i="4"/>
  <c r="J1633" i="4"/>
  <c r="J1274" i="4"/>
  <c r="J1275" i="4"/>
  <c r="J1634" i="4"/>
  <c r="J1635" i="4"/>
  <c r="J1276" i="4"/>
  <c r="J1636" i="4"/>
  <c r="J1277" i="4"/>
  <c r="J1637" i="4"/>
  <c r="J1278" i="4"/>
  <c r="J1638" i="4"/>
  <c r="J1279" i="4"/>
  <c r="J1639" i="4"/>
  <c r="J1280" i="4"/>
  <c r="J1640" i="4"/>
  <c r="J1281" i="4"/>
  <c r="J1282" i="4"/>
  <c r="J1641" i="4"/>
  <c r="J1283" i="4"/>
  <c r="J1642" i="4"/>
  <c r="J1643" i="4"/>
  <c r="J1284" i="4"/>
  <c r="J1285" i="4"/>
  <c r="J1644" i="4"/>
  <c r="J1645" i="4"/>
  <c r="J1286" i="4"/>
  <c r="J1287" i="4"/>
  <c r="J1646" i="4"/>
  <c r="J1647" i="4"/>
  <c r="J1288" i="4"/>
  <c r="J1648" i="4"/>
  <c r="J1289" i="4"/>
  <c r="J1290" i="4"/>
  <c r="J1649" i="4"/>
  <c r="J1650" i="4"/>
  <c r="J1291" i="4"/>
  <c r="J1292" i="4"/>
  <c r="J1651" i="4"/>
  <c r="J1652" i="4"/>
  <c r="J1293" i="4"/>
  <c r="J1653" i="4"/>
  <c r="J1294" i="4"/>
  <c r="J1654" i="4"/>
  <c r="J1295" i="4"/>
  <c r="J1655" i="4"/>
  <c r="J1296" i="4"/>
  <c r="J1656" i="4"/>
  <c r="J1297" i="4"/>
  <c r="J1298" i="4"/>
  <c r="J1657" i="4"/>
  <c r="J1299" i="4"/>
  <c r="J1658" i="4"/>
  <c r="J1659" i="4"/>
  <c r="J1300" i="4"/>
  <c r="J1301" i="4"/>
  <c r="J1660" i="4"/>
  <c r="J1302" i="4"/>
  <c r="J1661" i="4"/>
  <c r="J1303" i="4"/>
  <c r="J1662" i="4"/>
  <c r="J1663" i="4"/>
  <c r="J1304" i="4"/>
  <c r="J1664" i="4"/>
  <c r="J1305" i="4"/>
  <c r="J1665" i="4"/>
  <c r="J1306" i="4"/>
  <c r="J1666" i="4"/>
  <c r="J1307" i="4"/>
  <c r="J1667" i="4"/>
  <c r="J1308" i="4"/>
  <c r="J1309" i="4"/>
  <c r="J1668" i="4"/>
  <c r="J1310" i="4"/>
  <c r="J1669" i="4"/>
  <c r="J1311" i="4"/>
  <c r="J1670" i="4"/>
  <c r="J1671" i="4"/>
  <c r="J1312" i="4"/>
  <c r="J1672" i="4"/>
  <c r="J1313" i="4"/>
  <c r="J1314" i="4"/>
  <c r="J1673" i="4"/>
  <c r="J1315" i="4"/>
  <c r="J1674" i="4"/>
  <c r="J1316" i="4"/>
  <c r="J1675" i="4"/>
  <c r="J1676" i="4"/>
  <c r="J1317" i="4"/>
  <c r="J1318" i="4"/>
  <c r="J1677" i="4"/>
  <c r="J1319" i="4"/>
  <c r="J1678" i="4"/>
  <c r="J1679" i="4"/>
  <c r="J1320" i="4"/>
  <c r="J1680" i="4"/>
  <c r="J1321" i="4"/>
  <c r="J1681" i="4"/>
  <c r="J1322" i="4"/>
  <c r="J1682" i="4"/>
  <c r="J1323" i="4"/>
  <c r="J1324" i="4"/>
  <c r="J1683" i="4"/>
  <c r="J1684" i="4"/>
  <c r="J1325" i="4"/>
  <c r="J1685" i="4"/>
  <c r="J1326" i="4"/>
  <c r="J1686" i="4"/>
  <c r="J1327" i="4"/>
  <c r="J1687" i="4"/>
  <c r="J1328" i="4"/>
  <c r="J1688" i="4"/>
  <c r="J1329" i="4"/>
  <c r="J1330" i="4"/>
  <c r="J1689" i="4"/>
  <c r="J1690" i="4"/>
  <c r="J1331" i="4"/>
  <c r="J1332" i="4"/>
  <c r="J1691" i="4"/>
  <c r="J1692" i="4"/>
  <c r="J1333" i="4"/>
  <c r="J1334" i="4"/>
  <c r="J1693" i="4"/>
  <c r="J1335" i="4"/>
  <c r="J1694" i="4"/>
  <c r="J1695" i="4"/>
  <c r="J1336" i="4"/>
  <c r="J1696" i="4"/>
  <c r="J1337" i="4"/>
  <c r="J1697" i="4"/>
  <c r="J1338" i="4"/>
  <c r="J1339" i="4"/>
  <c r="J1698" i="4"/>
  <c r="J1699" i="4"/>
  <c r="J1340" i="4"/>
  <c r="J1341" i="4"/>
  <c r="J1700" i="4"/>
  <c r="J1701" i="4"/>
  <c r="J1342" i="4"/>
  <c r="J1343" i="4"/>
  <c r="J1702" i="4"/>
  <c r="J1344" i="4"/>
  <c r="J1703" i="4"/>
  <c r="J1704" i="4"/>
  <c r="J1345" i="4"/>
  <c r="J1705" i="4"/>
  <c r="J1346" i="4"/>
  <c r="J1347" i="4"/>
  <c r="J1706" i="4"/>
  <c r="J1707" i="4"/>
  <c r="J1348" i="4"/>
  <c r="J1708" i="4"/>
  <c r="J1349" i="4"/>
  <c r="J1709" i="4"/>
  <c r="J1350" i="4"/>
  <c r="J1710" i="4"/>
  <c r="J1351" i="4"/>
  <c r="J1352" i="4"/>
  <c r="J1711" i="4"/>
  <c r="J1712" i="4"/>
  <c r="J1353" i="4"/>
  <c r="J1713" i="4"/>
  <c r="J1354" i="4"/>
  <c r="J1714" i="4"/>
  <c r="J1355" i="4"/>
  <c r="J1715" i="4"/>
  <c r="J1356" i="4"/>
  <c r="J1357" i="4"/>
  <c r="J1716" i="4"/>
  <c r="J1358" i="4"/>
  <c r="J1717" i="4"/>
  <c r="J1359" i="4"/>
  <c r="J1718" i="4"/>
  <c r="J1719" i="4"/>
  <c r="J1360" i="4"/>
  <c r="J1720" i="4"/>
  <c r="J1361" i="4"/>
  <c r="J1721" i="4"/>
  <c r="J1362" i="4"/>
  <c r="J1363" i="4"/>
  <c r="J1722" i="4"/>
  <c r="J1723" i="4"/>
  <c r="J1364" i="4"/>
  <c r="J1365" i="4"/>
  <c r="J1724" i="4"/>
  <c r="J1725" i="4"/>
  <c r="J1366" i="4"/>
  <c r="J1367" i="4"/>
  <c r="J1726" i="4"/>
  <c r="J1368" i="4"/>
  <c r="J1727" i="4"/>
  <c r="J1728" i="4"/>
  <c r="J1369" i="4"/>
  <c r="J1729" i="4"/>
  <c r="J1370" i="4"/>
  <c r="J1730" i="4"/>
  <c r="J1371" i="4"/>
  <c r="J1372" i="4"/>
  <c r="J1731" i="4"/>
  <c r="J1732" i="4"/>
  <c r="J1373" i="4"/>
  <c r="J1374" i="4"/>
  <c r="J1733" i="4"/>
  <c r="J1734" i="4"/>
  <c r="J1375" i="4"/>
  <c r="J1735" i="4"/>
  <c r="J1376" i="4"/>
  <c r="J1736" i="4"/>
  <c r="J1377" i="4"/>
  <c r="J1737" i="4"/>
  <c r="J1378" i="4"/>
  <c r="J1379" i="4"/>
  <c r="J1738" i="4"/>
  <c r="J1380" i="4"/>
  <c r="J1739" i="4"/>
  <c r="J1381" i="4"/>
  <c r="J1740" i="4"/>
  <c r="J1382" i="4"/>
  <c r="J1741" i="4"/>
  <c r="J1742" i="4"/>
  <c r="J1383" i="4"/>
  <c r="J1384" i="4"/>
  <c r="J1743" i="4"/>
  <c r="J1744" i="4"/>
  <c r="J1385" i="4"/>
  <c r="J1386" i="4"/>
  <c r="J1745" i="4"/>
  <c r="J1387" i="4"/>
  <c r="J1746" i="4"/>
  <c r="J1747" i="4"/>
  <c r="J1388" i="4"/>
  <c r="J1748" i="4"/>
  <c r="J1389" i="4"/>
  <c r="J1749" i="4"/>
  <c r="J1390" i="4"/>
  <c r="J1391" i="4"/>
  <c r="J1750" i="4"/>
  <c r="J1751" i="4"/>
  <c r="J1392" i="4"/>
  <c r="J1752" i="4"/>
  <c r="J1393" i="4"/>
  <c r="J1753" i="4"/>
  <c r="J1394" i="4"/>
  <c r="J1754" i="4"/>
  <c r="J1395" i="4"/>
  <c r="J1755" i="4"/>
  <c r="J1396" i="4"/>
  <c r="J1756" i="4"/>
  <c r="J1397" i="4"/>
  <c r="J1757" i="4"/>
  <c r="J1398" i="4"/>
  <c r="J1399" i="4"/>
  <c r="J1758" i="4"/>
  <c r="J1400" i="4"/>
  <c r="J1759" i="4"/>
  <c r="J1401" i="4"/>
  <c r="J1760" i="4"/>
  <c r="J1402" i="4"/>
  <c r="J1761" i="4"/>
  <c r="J1403" i="4"/>
  <c r="J1762" i="4"/>
  <c r="J1763" i="4"/>
  <c r="J1404" i="4"/>
  <c r="J1764" i="4"/>
  <c r="J1405" i="4"/>
  <c r="J1765" i="4"/>
  <c r="J1406" i="4"/>
  <c r="J1766" i="4"/>
  <c r="J1767" i="4"/>
  <c r="J1768" i="4"/>
  <c r="J1769" i="4"/>
  <c r="J1770" i="4"/>
  <c r="J1771" i="4"/>
  <c r="J1772" i="4"/>
  <c r="J1773" i="4"/>
  <c r="J5" i="4"/>
  <c r="J9" i="4"/>
  <c r="J13" i="4"/>
  <c r="J17" i="4"/>
  <c r="J21" i="4"/>
  <c r="J25" i="4"/>
  <c r="J29" i="4"/>
  <c r="J33" i="4"/>
  <c r="J37" i="4"/>
  <c r="J41" i="4"/>
  <c r="J45" i="4"/>
  <c r="J49" i="4"/>
  <c r="J53" i="4"/>
  <c r="J57" i="4"/>
  <c r="J61" i="4"/>
  <c r="J65" i="4"/>
  <c r="J69" i="4"/>
  <c r="J73" i="4"/>
  <c r="J77" i="4"/>
  <c r="J81" i="4"/>
  <c r="J85" i="4"/>
  <c r="J89" i="4"/>
  <c r="J93" i="4"/>
  <c r="J97" i="4"/>
  <c r="J101" i="4"/>
  <c r="J105" i="4"/>
  <c r="J109" i="4"/>
  <c r="J113" i="4"/>
  <c r="J117" i="4"/>
  <c r="J121" i="4"/>
  <c r="J125" i="4"/>
  <c r="J129" i="4"/>
  <c r="J133" i="4"/>
  <c r="J4" i="4"/>
  <c r="J8" i="4"/>
  <c r="J12" i="4"/>
  <c r="J16" i="4"/>
  <c r="J20" i="4"/>
  <c r="J24" i="4"/>
  <c r="J28" i="4"/>
  <c r="J32" i="4"/>
  <c r="J36" i="4"/>
  <c r="J40" i="4"/>
  <c r="J44" i="4"/>
  <c r="J48" i="4"/>
  <c r="J52" i="4"/>
  <c r="J56" i="4"/>
  <c r="J60" i="4"/>
  <c r="J64" i="4"/>
  <c r="J68" i="4"/>
  <c r="J72" i="4"/>
  <c r="J76" i="4"/>
  <c r="J80" i="4"/>
  <c r="J84" i="4"/>
  <c r="J88" i="4"/>
  <c r="J92" i="4"/>
  <c r="J96" i="4"/>
  <c r="J100" i="4"/>
  <c r="J104" i="4"/>
  <c r="J108" i="4"/>
  <c r="J112" i="4"/>
  <c r="J116" i="4"/>
  <c r="J120" i="4"/>
  <c r="J124" i="4"/>
  <c r="J128" i="4"/>
  <c r="J132" i="4"/>
  <c r="J136" i="4"/>
  <c r="J140" i="4"/>
  <c r="J144" i="4"/>
  <c r="J148" i="4"/>
  <c r="J152" i="4"/>
  <c r="J7" i="4"/>
  <c r="J15" i="4"/>
  <c r="J23" i="4"/>
  <c r="J31" i="4"/>
  <c r="J39" i="4"/>
  <c r="J47" i="4"/>
  <c r="J55" i="4"/>
  <c r="J63" i="4"/>
  <c r="J71" i="4"/>
  <c r="J79" i="4"/>
  <c r="J87" i="4"/>
  <c r="J95" i="4"/>
  <c r="J103" i="4"/>
  <c r="J111" i="4"/>
  <c r="J119" i="4"/>
  <c r="J127" i="4"/>
  <c r="J135" i="4"/>
  <c r="J141" i="4"/>
  <c r="J146" i="4"/>
  <c r="J151" i="4"/>
  <c r="J156" i="4"/>
  <c r="J160" i="4"/>
  <c r="J164" i="4"/>
  <c r="J168" i="4"/>
  <c r="J172" i="4"/>
  <c r="J176" i="4"/>
  <c r="J180" i="4"/>
  <c r="J184" i="4"/>
  <c r="J188" i="4"/>
  <c r="J192" i="4"/>
  <c r="J196" i="4"/>
  <c r="J200" i="4"/>
  <c r="J204" i="4"/>
  <c r="J208" i="4"/>
  <c r="J212" i="4"/>
  <c r="J216" i="4"/>
  <c r="J220" i="4"/>
  <c r="J224" i="4"/>
  <c r="J228" i="4"/>
  <c r="J232" i="4"/>
  <c r="J236" i="4"/>
  <c r="J240" i="4"/>
  <c r="J244" i="4"/>
  <c r="J248" i="4"/>
  <c r="J252" i="4"/>
  <c r="J256" i="4"/>
  <c r="J260" i="4"/>
  <c r="J264" i="4"/>
  <c r="J268" i="4"/>
  <c r="J272" i="4"/>
  <c r="J276" i="4"/>
  <c r="J280" i="4"/>
  <c r="J284" i="4"/>
  <c r="J288" i="4"/>
  <c r="J292" i="4"/>
  <c r="J296" i="4"/>
  <c r="J300" i="4"/>
  <c r="J304" i="4"/>
  <c r="J308" i="4"/>
  <c r="J312" i="4"/>
  <c r="J316" i="4"/>
  <c r="J320" i="4"/>
  <c r="J324" i="4"/>
  <c r="J328" i="4"/>
  <c r="J332" i="4"/>
  <c r="J336" i="4"/>
  <c r="J340" i="4"/>
  <c r="J344" i="4"/>
  <c r="J348" i="4"/>
  <c r="J352" i="4"/>
  <c r="J356" i="4"/>
  <c r="J360" i="4"/>
  <c r="J364" i="4"/>
  <c r="J368" i="4"/>
  <c r="J372" i="4"/>
  <c r="J376" i="4"/>
  <c r="J380" i="4"/>
  <c r="J384" i="4"/>
  <c r="J388" i="4"/>
  <c r="J392" i="4"/>
  <c r="J396" i="4"/>
  <c r="J400" i="4"/>
  <c r="J404" i="4"/>
  <c r="J408" i="4"/>
  <c r="J412" i="4"/>
  <c r="J416" i="4"/>
  <c r="J420" i="4"/>
  <c r="J424" i="4"/>
  <c r="J428" i="4"/>
  <c r="J432" i="4"/>
  <c r="J436" i="4"/>
  <c r="J440" i="4"/>
  <c r="J444" i="4"/>
  <c r="J448" i="4"/>
  <c r="J452" i="4"/>
  <c r="J456" i="4"/>
  <c r="J460" i="4"/>
  <c r="J464" i="4"/>
  <c r="J468" i="4"/>
  <c r="J472" i="4"/>
  <c r="J476" i="4"/>
  <c r="J480" i="4"/>
  <c r="J484" i="4"/>
  <c r="J488" i="4"/>
  <c r="J492" i="4"/>
  <c r="J496" i="4"/>
  <c r="J500" i="4"/>
  <c r="J504" i="4"/>
  <c r="J508" i="4"/>
  <c r="J512" i="4"/>
  <c r="J516" i="4"/>
  <c r="J520" i="4"/>
  <c r="J524" i="4"/>
  <c r="J528" i="4"/>
  <c r="J532" i="4"/>
  <c r="J536" i="4"/>
  <c r="J540" i="4"/>
  <c r="J544" i="4"/>
  <c r="J548" i="4"/>
  <c r="J552" i="4"/>
  <c r="J556" i="4"/>
  <c r="J560" i="4"/>
  <c r="J564" i="4"/>
  <c r="J568" i="4"/>
  <c r="J572" i="4"/>
  <c r="J576" i="4"/>
  <c r="J580" i="4"/>
  <c r="J584" i="4"/>
  <c r="J588" i="4"/>
  <c r="J592" i="4"/>
  <c r="J2" i="3"/>
  <c r="M2" i="3" s="1"/>
  <c r="J10" i="4"/>
  <c r="J18" i="4"/>
  <c r="J26" i="4"/>
  <c r="J34" i="4"/>
  <c r="J42" i="4"/>
  <c r="J50" i="4"/>
  <c r="J58" i="4"/>
  <c r="J66" i="4"/>
  <c r="J74" i="4"/>
  <c r="J82" i="4"/>
  <c r="J90" i="4"/>
  <c r="J98" i="4"/>
  <c r="J106" i="4"/>
  <c r="J114" i="4"/>
  <c r="J122" i="4"/>
  <c r="J130" i="4"/>
  <c r="J137" i="4"/>
  <c r="J142" i="4"/>
  <c r="J147" i="4"/>
  <c r="J153" i="4"/>
  <c r="J157" i="4"/>
  <c r="J161" i="4"/>
  <c r="J165" i="4"/>
  <c r="J169" i="4"/>
  <c r="J173" i="4"/>
  <c r="J177" i="4"/>
  <c r="J181" i="4"/>
  <c r="J185" i="4"/>
  <c r="J189" i="4"/>
  <c r="J193" i="4"/>
  <c r="J197" i="4"/>
  <c r="J201" i="4"/>
  <c r="J205" i="4"/>
  <c r="J209" i="4"/>
  <c r="J213" i="4"/>
  <c r="J217" i="4"/>
  <c r="J221" i="4"/>
  <c r="J225" i="4"/>
  <c r="J229" i="4"/>
  <c r="J233" i="4"/>
  <c r="J237" i="4"/>
  <c r="J241" i="4"/>
  <c r="J245" i="4"/>
  <c r="J249" i="4"/>
  <c r="J253" i="4"/>
  <c r="J257" i="4"/>
  <c r="J261" i="4"/>
  <c r="J265" i="4"/>
  <c r="J269" i="4"/>
  <c r="J273" i="4"/>
  <c r="J277" i="4"/>
  <c r="J281" i="4"/>
  <c r="J285" i="4"/>
  <c r="J289" i="4"/>
  <c r="J293" i="4"/>
  <c r="J297" i="4"/>
  <c r="J301" i="4"/>
  <c r="J305" i="4"/>
  <c r="J309" i="4"/>
  <c r="J313" i="4"/>
  <c r="J317" i="4"/>
  <c r="J321" i="4"/>
  <c r="J325" i="4"/>
  <c r="J329" i="4"/>
  <c r="J333" i="4"/>
  <c r="J337" i="4"/>
  <c r="J341" i="4"/>
  <c r="J345" i="4"/>
  <c r="J349" i="4"/>
  <c r="J353" i="4"/>
  <c r="J357" i="4"/>
  <c r="J361" i="4"/>
  <c r="J365" i="4"/>
  <c r="J369" i="4"/>
  <c r="J373" i="4"/>
  <c r="J377" i="4"/>
  <c r="J381" i="4"/>
  <c r="J385" i="4"/>
  <c r="J389" i="4"/>
  <c r="J393" i="4"/>
  <c r="J397" i="4"/>
  <c r="J401" i="4"/>
  <c r="J405" i="4"/>
  <c r="J409" i="4"/>
  <c r="J413" i="4"/>
  <c r="J417" i="4"/>
  <c r="J421" i="4"/>
  <c r="J425" i="4"/>
  <c r="J429" i="4"/>
  <c r="J433" i="4"/>
  <c r="J437" i="4"/>
  <c r="J441" i="4"/>
  <c r="J445" i="4"/>
  <c r="J449" i="4"/>
  <c r="J453" i="4"/>
  <c r="J457" i="4"/>
  <c r="J461" i="4"/>
  <c r="J465" i="4"/>
  <c r="J469" i="4"/>
  <c r="J473" i="4"/>
  <c r="J477" i="4"/>
  <c r="J481" i="4"/>
  <c r="J485" i="4"/>
  <c r="J489" i="4"/>
  <c r="J493" i="4"/>
  <c r="J497" i="4"/>
  <c r="J501" i="4"/>
  <c r="J505" i="4"/>
  <c r="J509" i="4"/>
  <c r="J513" i="4"/>
  <c r="J517" i="4"/>
  <c r="J521" i="4"/>
  <c r="J525" i="4"/>
  <c r="J529" i="4"/>
  <c r="J533" i="4"/>
  <c r="J537" i="4"/>
  <c r="J541" i="4"/>
  <c r="J545" i="4"/>
  <c r="J549" i="4"/>
  <c r="J553" i="4"/>
  <c r="J557" i="4"/>
  <c r="J561" i="4"/>
  <c r="J565" i="4"/>
  <c r="J569" i="4"/>
  <c r="J573" i="4"/>
  <c r="J577" i="4"/>
  <c r="J581" i="4"/>
  <c r="J585" i="4"/>
  <c r="J589" i="4"/>
  <c r="J593" i="4"/>
  <c r="J597" i="4"/>
  <c r="J601" i="4"/>
  <c r="J605" i="4"/>
  <c r="J609" i="4"/>
  <c r="J613" i="4"/>
  <c r="J617" i="4"/>
  <c r="J621" i="4"/>
  <c r="J625" i="4"/>
  <c r="J629" i="4"/>
  <c r="J633" i="4"/>
  <c r="J637" i="4"/>
  <c r="J641" i="4"/>
  <c r="J645" i="4"/>
  <c r="J649" i="4"/>
  <c r="J653" i="4"/>
  <c r="J657" i="4"/>
  <c r="J661" i="4"/>
  <c r="J665" i="4"/>
  <c r="J669" i="4"/>
  <c r="J673" i="4"/>
  <c r="J677" i="4"/>
  <c r="J681" i="4"/>
  <c r="J685" i="4"/>
  <c r="J689" i="4"/>
  <c r="J693" i="4"/>
  <c r="J697" i="4"/>
  <c r="J701" i="4"/>
  <c r="J705" i="4"/>
  <c r="J709" i="4"/>
  <c r="J3" i="4"/>
  <c r="J11" i="4"/>
  <c r="J19" i="4"/>
  <c r="J27" i="4"/>
  <c r="J35" i="4"/>
  <c r="J43" i="4"/>
  <c r="J51" i="4"/>
  <c r="J59" i="4"/>
  <c r="J67" i="4"/>
  <c r="J75" i="4"/>
  <c r="J83" i="4"/>
  <c r="J91" i="4"/>
  <c r="J99" i="4"/>
  <c r="J107" i="4"/>
  <c r="J115" i="4"/>
  <c r="J123" i="4"/>
  <c r="J131" i="4"/>
  <c r="J138" i="4"/>
  <c r="J143" i="4"/>
  <c r="J149" i="4"/>
  <c r="J154" i="4"/>
  <c r="J158" i="4"/>
  <c r="J162" i="4"/>
  <c r="J166" i="4"/>
  <c r="J170" i="4"/>
  <c r="J174" i="4"/>
  <c r="J178" i="4"/>
  <c r="J182" i="4"/>
  <c r="J186" i="4"/>
  <c r="J190" i="4"/>
  <c r="J194" i="4"/>
  <c r="J198" i="4"/>
  <c r="J202" i="4"/>
  <c r="J206" i="4"/>
  <c r="J210" i="4"/>
  <c r="J214" i="4"/>
  <c r="J218" i="4"/>
  <c r="J222" i="4"/>
  <c r="J226" i="4"/>
  <c r="J230" i="4"/>
  <c r="J234" i="4"/>
  <c r="J238" i="4"/>
  <c r="J242" i="4"/>
  <c r="J246" i="4"/>
  <c r="J250" i="4"/>
  <c r="J254" i="4"/>
  <c r="J258" i="4"/>
  <c r="J262" i="4"/>
  <c r="J266" i="4"/>
  <c r="J270" i="4"/>
  <c r="J274" i="4"/>
  <c r="J278" i="4"/>
  <c r="J282" i="4"/>
  <c r="J286" i="4"/>
  <c r="J290" i="4"/>
  <c r="J294" i="4"/>
  <c r="J298" i="4"/>
  <c r="J302" i="4"/>
  <c r="J306" i="4"/>
  <c r="J310" i="4"/>
  <c r="J314" i="4"/>
  <c r="J318" i="4"/>
  <c r="J322" i="4"/>
  <c r="J326" i="4"/>
  <c r="J330" i="4"/>
  <c r="J334" i="4"/>
  <c r="J338" i="4"/>
  <c r="J342" i="4"/>
  <c r="J346" i="4"/>
  <c r="J350" i="4"/>
  <c r="J354" i="4"/>
  <c r="J358" i="4"/>
  <c r="J362" i="4"/>
  <c r="J366" i="4"/>
  <c r="J370" i="4"/>
  <c r="J374" i="4"/>
  <c r="J378" i="4"/>
  <c r="J382" i="4"/>
  <c r="J386" i="4"/>
  <c r="J390" i="4"/>
  <c r="J394" i="4"/>
  <c r="J398" i="4"/>
  <c r="J402" i="4"/>
  <c r="J406" i="4"/>
  <c r="J410" i="4"/>
  <c r="J414" i="4"/>
  <c r="J418" i="4"/>
  <c r="J422" i="4"/>
  <c r="J426" i="4"/>
  <c r="J430" i="4"/>
  <c r="J434" i="4"/>
  <c r="J438" i="4"/>
  <c r="J442" i="4"/>
  <c r="J446" i="4"/>
  <c r="J450" i="4"/>
  <c r="J454" i="4"/>
  <c r="J458" i="4"/>
  <c r="J462" i="4"/>
  <c r="J466" i="4"/>
  <c r="J470" i="4"/>
  <c r="J474" i="4"/>
  <c r="J478" i="4"/>
  <c r="J482" i="4"/>
  <c r="J486" i="4"/>
  <c r="J490" i="4"/>
  <c r="J494" i="4"/>
  <c r="J498" i="4"/>
  <c r="J502" i="4"/>
  <c r="J506" i="4"/>
  <c r="J510" i="4"/>
  <c r="J514" i="4"/>
  <c r="J518" i="4"/>
  <c r="J522" i="4"/>
  <c r="J526" i="4"/>
  <c r="J530" i="4"/>
  <c r="J534" i="4"/>
  <c r="J538" i="4"/>
  <c r="J542" i="4"/>
  <c r="J546" i="4"/>
  <c r="J550" i="4"/>
  <c r="J554" i="4"/>
  <c r="J558" i="4"/>
  <c r="J562" i="4"/>
  <c r="J566" i="4"/>
  <c r="J570" i="4"/>
  <c r="J574" i="4"/>
  <c r="J578" i="4"/>
  <c r="J582" i="4"/>
  <c r="J586" i="4"/>
  <c r="J590" i="4"/>
  <c r="J594" i="4"/>
  <c r="J598" i="4"/>
  <c r="J602" i="4"/>
  <c r="J606" i="4"/>
  <c r="J6" i="4"/>
  <c r="J14" i="4"/>
  <c r="J22" i="4"/>
  <c r="J30" i="4"/>
  <c r="J38" i="4"/>
  <c r="J46" i="4"/>
  <c r="J54" i="4"/>
  <c r="J62" i="4"/>
  <c r="J70" i="4"/>
  <c r="J78" i="4"/>
  <c r="J86" i="4"/>
  <c r="J94" i="4"/>
  <c r="J102" i="4"/>
  <c r="J110" i="4"/>
  <c r="J118" i="4"/>
  <c r="J126" i="4"/>
  <c r="J134" i="4"/>
  <c r="J139" i="4"/>
  <c r="J145" i="4"/>
  <c r="J150" i="4"/>
  <c r="J155" i="4"/>
  <c r="J159" i="4"/>
  <c r="J163" i="4"/>
  <c r="J167" i="4"/>
  <c r="J171" i="4"/>
  <c r="J175" i="4"/>
  <c r="J179" i="4"/>
  <c r="J183" i="4"/>
  <c r="J187" i="4"/>
  <c r="J191" i="4"/>
  <c r="J195" i="4"/>
  <c r="J199" i="4"/>
  <c r="J203" i="4"/>
  <c r="J207" i="4"/>
  <c r="J211" i="4"/>
  <c r="J215" i="4"/>
  <c r="J219" i="4"/>
  <c r="J223" i="4"/>
  <c r="J227" i="4"/>
  <c r="J231" i="4"/>
  <c r="J235" i="4"/>
  <c r="J239" i="4"/>
  <c r="J243" i="4"/>
  <c r="J247" i="4"/>
  <c r="J251" i="4"/>
  <c r="J255" i="4"/>
  <c r="J259" i="4"/>
  <c r="J263" i="4"/>
  <c r="J267" i="4"/>
  <c r="J271" i="4"/>
  <c r="J275" i="4"/>
  <c r="J279" i="4"/>
  <c r="J283" i="4"/>
  <c r="J287" i="4"/>
  <c r="J291" i="4"/>
  <c r="J295" i="4"/>
  <c r="J299" i="4"/>
  <c r="J303" i="4"/>
  <c r="J307" i="4"/>
  <c r="J311" i="4"/>
  <c r="J315" i="4"/>
  <c r="J319" i="4"/>
  <c r="J323" i="4"/>
  <c r="J327" i="4"/>
  <c r="J331" i="4"/>
  <c r="J335" i="4"/>
  <c r="J339" i="4"/>
  <c r="J343" i="4"/>
  <c r="J347" i="4"/>
  <c r="J351" i="4"/>
  <c r="J355" i="4"/>
  <c r="J359" i="4"/>
  <c r="J363" i="4"/>
  <c r="J367" i="4"/>
  <c r="J371" i="4"/>
  <c r="J375" i="4"/>
  <c r="J379" i="4"/>
  <c r="J383" i="4"/>
  <c r="J387" i="4"/>
  <c r="J391" i="4"/>
  <c r="J395" i="4"/>
  <c r="J399" i="4"/>
  <c r="J403" i="4"/>
  <c r="J407" i="4"/>
  <c r="J411" i="4"/>
  <c r="J415" i="4"/>
  <c r="J419" i="4"/>
  <c r="J423" i="4"/>
  <c r="J427" i="4"/>
  <c r="J431" i="4"/>
  <c r="J435" i="4"/>
  <c r="J439" i="4"/>
  <c r="J443" i="4"/>
  <c r="J447" i="4"/>
  <c r="J451" i="4"/>
  <c r="J455" i="4"/>
  <c r="J459" i="4"/>
  <c r="J463" i="4"/>
  <c r="J467" i="4"/>
  <c r="J471" i="4"/>
  <c r="J475" i="4"/>
  <c r="J479" i="4"/>
  <c r="J483" i="4"/>
  <c r="J487" i="4"/>
  <c r="J491" i="4"/>
  <c r="J495" i="4"/>
  <c r="J499" i="4"/>
  <c r="J503" i="4"/>
  <c r="J507" i="4"/>
  <c r="J511" i="4"/>
  <c r="J515" i="4"/>
  <c r="J519" i="4"/>
  <c r="J523" i="4"/>
  <c r="J527" i="4"/>
  <c r="J531" i="4"/>
  <c r="J535" i="4"/>
  <c r="J539" i="4"/>
  <c r="J543" i="4"/>
  <c r="J547" i="4"/>
  <c r="J551" i="4"/>
  <c r="J555" i="4"/>
  <c r="J559" i="4"/>
  <c r="J563" i="4"/>
  <c r="J567" i="4"/>
  <c r="J571" i="4"/>
  <c r="J575" i="4"/>
  <c r="J579" i="4"/>
  <c r="J583" i="4"/>
  <c r="J587" i="4"/>
  <c r="J591" i="4"/>
  <c r="J595" i="4"/>
  <c r="J599" i="4"/>
  <c r="J603" i="4"/>
  <c r="J607" i="4"/>
  <c r="J611" i="4"/>
  <c r="J596" i="4"/>
  <c r="J610" i="4"/>
  <c r="J616" i="4"/>
  <c r="J622" i="4"/>
  <c r="J627" i="4"/>
  <c r="J632" i="4"/>
  <c r="J638" i="4"/>
  <c r="J643" i="4"/>
  <c r="J648" i="4"/>
  <c r="J654" i="4"/>
  <c r="J659" i="4"/>
  <c r="J664" i="4"/>
  <c r="J670" i="4"/>
  <c r="J675" i="4"/>
  <c r="J680" i="4"/>
  <c r="J686" i="4"/>
  <c r="J691" i="4"/>
  <c r="J696" i="4"/>
  <c r="J702" i="4"/>
  <c r="J707" i="4"/>
  <c r="J712" i="4"/>
  <c r="J716" i="4"/>
  <c r="J720" i="4"/>
  <c r="J724" i="4"/>
  <c r="J728" i="4"/>
  <c r="J732" i="4"/>
  <c r="J736" i="4"/>
  <c r="J740" i="4"/>
  <c r="J744" i="4"/>
  <c r="J748" i="4"/>
  <c r="J752" i="4"/>
  <c r="J756" i="4"/>
  <c r="J760" i="4"/>
  <c r="J764" i="4"/>
  <c r="J768" i="4"/>
  <c r="J772" i="4"/>
  <c r="J776" i="4"/>
  <c r="J780" i="4"/>
  <c r="J784" i="4"/>
  <c r="J788" i="4"/>
  <c r="J792" i="4"/>
  <c r="J796" i="4"/>
  <c r="J800" i="4"/>
  <c r="J804" i="4"/>
  <c r="J808" i="4"/>
  <c r="J812" i="4"/>
  <c r="J816" i="4"/>
  <c r="J820" i="4"/>
  <c r="J824" i="4"/>
  <c r="J828" i="4"/>
  <c r="J832" i="4"/>
  <c r="J836" i="4"/>
  <c r="J840" i="4"/>
  <c r="J844" i="4"/>
  <c r="J848" i="4"/>
  <c r="J852" i="4"/>
  <c r="J856" i="4"/>
  <c r="J860" i="4"/>
  <c r="J864" i="4"/>
  <c r="J868" i="4"/>
  <c r="J872" i="4"/>
  <c r="J876" i="4"/>
  <c r="J880" i="4"/>
  <c r="J884" i="4"/>
  <c r="J888" i="4"/>
  <c r="J892" i="4"/>
  <c r="J896" i="4"/>
  <c r="J900" i="4"/>
  <c r="J904" i="4"/>
  <c r="J908" i="4"/>
  <c r="J912" i="4"/>
  <c r="J916" i="4"/>
  <c r="J920" i="4"/>
  <c r="J924" i="4"/>
  <c r="J928" i="4"/>
  <c r="J932" i="4"/>
  <c r="J936" i="4"/>
  <c r="J940" i="4"/>
  <c r="J944" i="4"/>
  <c r="J948" i="4"/>
  <c r="J952" i="4"/>
  <c r="J956" i="4"/>
  <c r="J960" i="4"/>
  <c r="J964" i="4"/>
  <c r="J968" i="4"/>
  <c r="J972" i="4"/>
  <c r="J976" i="4"/>
  <c r="J980" i="4"/>
  <c r="J984" i="4"/>
  <c r="J988" i="4"/>
  <c r="J992" i="4"/>
  <c r="J996" i="4"/>
  <c r="J1000" i="4"/>
  <c r="J1004" i="4"/>
  <c r="J1008" i="4"/>
  <c r="J1012" i="4"/>
  <c r="J1016" i="4"/>
  <c r="J1020" i="4"/>
  <c r="J1024" i="4"/>
  <c r="J1028" i="4"/>
  <c r="J1032" i="4"/>
  <c r="J1036" i="4"/>
  <c r="J1040" i="4"/>
  <c r="J1044" i="4"/>
  <c r="J1048" i="4"/>
  <c r="J1052" i="4"/>
  <c r="J1056" i="4"/>
  <c r="J1060" i="4"/>
  <c r="J1064" i="4"/>
  <c r="J1068" i="4"/>
  <c r="J1072" i="4"/>
  <c r="J1076" i="4"/>
  <c r="J1080" i="4"/>
  <c r="J1084" i="4"/>
  <c r="J1088" i="4"/>
  <c r="J1092" i="4"/>
  <c r="J1096" i="4"/>
  <c r="J1100" i="4"/>
  <c r="J1104" i="4"/>
  <c r="J1108" i="4"/>
  <c r="J1112" i="4"/>
  <c r="J2" i="4"/>
  <c r="J600" i="4"/>
  <c r="J612" i="4"/>
  <c r="J618" i="4"/>
  <c r="J623" i="4"/>
  <c r="J628" i="4"/>
  <c r="J634" i="4"/>
  <c r="J639" i="4"/>
  <c r="J644" i="4"/>
  <c r="J650" i="4"/>
  <c r="J655" i="4"/>
  <c r="J660" i="4"/>
  <c r="J666" i="4"/>
  <c r="J671" i="4"/>
  <c r="J676" i="4"/>
  <c r="J682" i="4"/>
  <c r="J687" i="4"/>
  <c r="J692" i="4"/>
  <c r="J698" i="4"/>
  <c r="J703" i="4"/>
  <c r="J708" i="4"/>
  <c r="J713" i="4"/>
  <c r="J717" i="4"/>
  <c r="J721" i="4"/>
  <c r="J725" i="4"/>
  <c r="J729" i="4"/>
  <c r="J733" i="4"/>
  <c r="J737" i="4"/>
  <c r="J741" i="4"/>
  <c r="J745" i="4"/>
  <c r="J749" i="4"/>
  <c r="J753" i="4"/>
  <c r="J757" i="4"/>
  <c r="J761" i="4"/>
  <c r="J765" i="4"/>
  <c r="J769" i="4"/>
  <c r="J773" i="4"/>
  <c r="J777" i="4"/>
  <c r="J781" i="4"/>
  <c r="J785" i="4"/>
  <c r="J789" i="4"/>
  <c r="J793" i="4"/>
  <c r="J797" i="4"/>
  <c r="J801" i="4"/>
  <c r="J805" i="4"/>
  <c r="J809" i="4"/>
  <c r="J813" i="4"/>
  <c r="J817" i="4"/>
  <c r="J821" i="4"/>
  <c r="J825" i="4"/>
  <c r="J829" i="4"/>
  <c r="J833" i="4"/>
  <c r="J837" i="4"/>
  <c r="J841" i="4"/>
  <c r="J845" i="4"/>
  <c r="J849" i="4"/>
  <c r="J853" i="4"/>
  <c r="J857" i="4"/>
  <c r="J861" i="4"/>
  <c r="J865" i="4"/>
  <c r="J869" i="4"/>
  <c r="J873" i="4"/>
  <c r="J877" i="4"/>
  <c r="J881" i="4"/>
  <c r="J885" i="4"/>
  <c r="J889" i="4"/>
  <c r="J893" i="4"/>
  <c r="J897" i="4"/>
  <c r="J901" i="4"/>
  <c r="J905" i="4"/>
  <c r="J909" i="4"/>
  <c r="J913" i="4"/>
  <c r="J917" i="4"/>
  <c r="J921" i="4"/>
  <c r="J925" i="4"/>
  <c r="J929" i="4"/>
  <c r="J933" i="4"/>
  <c r="J937" i="4"/>
  <c r="J941" i="4"/>
  <c r="J945" i="4"/>
  <c r="J949" i="4"/>
  <c r="J953" i="4"/>
  <c r="J957" i="4"/>
  <c r="J961" i="4"/>
  <c r="J965" i="4"/>
  <c r="J969" i="4"/>
  <c r="J973" i="4"/>
  <c r="J977" i="4"/>
  <c r="J981" i="4"/>
  <c r="J985" i="4"/>
  <c r="J989" i="4"/>
  <c r="J993" i="4"/>
  <c r="J997" i="4"/>
  <c r="J1001" i="4"/>
  <c r="J1005" i="4"/>
  <c r="J1009" i="4"/>
  <c r="J1013" i="4"/>
  <c r="J1017" i="4"/>
  <c r="J1021" i="4"/>
  <c r="J1025" i="4"/>
  <c r="J1029" i="4"/>
  <c r="J1033" i="4"/>
  <c r="J1037" i="4"/>
  <c r="J1041" i="4"/>
  <c r="J1045" i="4"/>
  <c r="J1049" i="4"/>
  <c r="J1053" i="4"/>
  <c r="J1057" i="4"/>
  <c r="J1061" i="4"/>
  <c r="J1065" i="4"/>
  <c r="J1069" i="4"/>
  <c r="J1073" i="4"/>
  <c r="J1077" i="4"/>
  <c r="J1081" i="4"/>
  <c r="J1085" i="4"/>
  <c r="J1089" i="4"/>
  <c r="J1093" i="4"/>
  <c r="J1097" i="4"/>
  <c r="J1101" i="4"/>
  <c r="J1105" i="4"/>
  <c r="J1109" i="4"/>
  <c r="J1113" i="4"/>
  <c r="J604" i="4"/>
  <c r="J614" i="4"/>
  <c r="J619" i="4"/>
  <c r="J624" i="4"/>
  <c r="J630" i="4"/>
  <c r="J635" i="4"/>
  <c r="J640" i="4"/>
  <c r="J646" i="4"/>
  <c r="J651" i="4"/>
  <c r="J656" i="4"/>
  <c r="J662" i="4"/>
  <c r="J667" i="4"/>
  <c r="J672" i="4"/>
  <c r="J678" i="4"/>
  <c r="J683" i="4"/>
  <c r="J688" i="4"/>
  <c r="J694" i="4"/>
  <c r="J699" i="4"/>
  <c r="J704" i="4"/>
  <c r="J710" i="4"/>
  <c r="J714" i="4"/>
  <c r="J718" i="4"/>
  <c r="J722" i="4"/>
  <c r="J726" i="4"/>
  <c r="J730" i="4"/>
  <c r="J734" i="4"/>
  <c r="J738" i="4"/>
  <c r="J742" i="4"/>
  <c r="J746" i="4"/>
  <c r="J750" i="4"/>
  <c r="J754" i="4"/>
  <c r="J758" i="4"/>
  <c r="J762" i="4"/>
  <c r="J766" i="4"/>
  <c r="J770" i="4"/>
  <c r="J774" i="4"/>
  <c r="J778" i="4"/>
  <c r="J782" i="4"/>
  <c r="J786" i="4"/>
  <c r="J790" i="4"/>
  <c r="J794" i="4"/>
  <c r="J798" i="4"/>
  <c r="J802" i="4"/>
  <c r="J806" i="4"/>
  <c r="J810" i="4"/>
  <c r="J814" i="4"/>
  <c r="J818" i="4"/>
  <c r="J822" i="4"/>
  <c r="J826" i="4"/>
  <c r="J830" i="4"/>
  <c r="J834" i="4"/>
  <c r="J838" i="4"/>
  <c r="J842" i="4"/>
  <c r="J846" i="4"/>
  <c r="J850" i="4"/>
  <c r="J854" i="4"/>
  <c r="J858" i="4"/>
  <c r="J862" i="4"/>
  <c r="J866" i="4"/>
  <c r="J870" i="4"/>
  <c r="J874" i="4"/>
  <c r="J878" i="4"/>
  <c r="J882" i="4"/>
  <c r="J886" i="4"/>
  <c r="J890" i="4"/>
  <c r="J894" i="4"/>
  <c r="J898" i="4"/>
  <c r="J902" i="4"/>
  <c r="J906" i="4"/>
  <c r="J910" i="4"/>
  <c r="J914" i="4"/>
  <c r="J918" i="4"/>
  <c r="J922" i="4"/>
  <c r="J926" i="4"/>
  <c r="J930" i="4"/>
  <c r="J934" i="4"/>
  <c r="J938" i="4"/>
  <c r="J942" i="4"/>
  <c r="J946" i="4"/>
  <c r="J950" i="4"/>
  <c r="J954" i="4"/>
  <c r="J958" i="4"/>
  <c r="J962" i="4"/>
  <c r="J966" i="4"/>
  <c r="J970" i="4"/>
  <c r="J974" i="4"/>
  <c r="J978" i="4"/>
  <c r="J982" i="4"/>
  <c r="J986" i="4"/>
  <c r="J990" i="4"/>
  <c r="J994" i="4"/>
  <c r="J998" i="4"/>
  <c r="J1002" i="4"/>
  <c r="J1006" i="4"/>
  <c r="J1010" i="4"/>
  <c r="J1014" i="4"/>
  <c r="J1018" i="4"/>
  <c r="J1022" i="4"/>
  <c r="J1026" i="4"/>
  <c r="J1030" i="4"/>
  <c r="J1034" i="4"/>
  <c r="J1038" i="4"/>
  <c r="J1042" i="4"/>
  <c r="J1046" i="4"/>
  <c r="J1050" i="4"/>
  <c r="J1054" i="4"/>
  <c r="J1058" i="4"/>
  <c r="J1062" i="4"/>
  <c r="J1066" i="4"/>
  <c r="J1070" i="4"/>
  <c r="J1074" i="4"/>
  <c r="J1078" i="4"/>
  <c r="J1082" i="4"/>
  <c r="J1086" i="4"/>
  <c r="J1090" i="4"/>
  <c r="J1094" i="4"/>
  <c r="J1098" i="4"/>
  <c r="J1102" i="4"/>
  <c r="J1106" i="4"/>
  <c r="J1110" i="4"/>
  <c r="J1114" i="4"/>
  <c r="J608" i="4"/>
  <c r="J615" i="4"/>
  <c r="J620" i="4"/>
  <c r="J626" i="4"/>
  <c r="J631" i="4"/>
  <c r="J636" i="4"/>
  <c r="J642" i="4"/>
  <c r="J647" i="4"/>
  <c r="J652" i="4"/>
  <c r="J658" i="4"/>
  <c r="J663" i="4"/>
  <c r="J668" i="4"/>
  <c r="J674" i="4"/>
  <c r="J679" i="4"/>
  <c r="J684" i="4"/>
  <c r="J690" i="4"/>
  <c r="J695" i="4"/>
  <c r="J700" i="4"/>
  <c r="J706" i="4"/>
  <c r="J711" i="4"/>
  <c r="J715" i="4"/>
  <c r="J719" i="4"/>
  <c r="J723" i="4"/>
  <c r="J727" i="4"/>
  <c r="J731" i="4"/>
  <c r="J735" i="4"/>
  <c r="J739" i="4"/>
  <c r="J743" i="4"/>
  <c r="J747" i="4"/>
  <c r="J751" i="4"/>
  <c r="J755" i="4"/>
  <c r="J759" i="4"/>
  <c r="J763" i="4"/>
  <c r="J767" i="4"/>
  <c r="J771" i="4"/>
  <c r="J775" i="4"/>
  <c r="J779" i="4"/>
  <c r="J783" i="4"/>
  <c r="J787" i="4"/>
  <c r="J791" i="4"/>
  <c r="J795" i="4"/>
  <c r="J799" i="4"/>
  <c r="J803" i="4"/>
  <c r="J807" i="4"/>
  <c r="J811" i="4"/>
  <c r="J815" i="4"/>
  <c r="J819" i="4"/>
  <c r="J823" i="4"/>
  <c r="J827" i="4"/>
  <c r="J831" i="4"/>
  <c r="J835" i="4"/>
  <c r="J839" i="4"/>
  <c r="J843" i="4"/>
  <c r="J847" i="4"/>
  <c r="J851" i="4"/>
  <c r="J855" i="4"/>
  <c r="J859" i="4"/>
  <c r="J863" i="4"/>
  <c r="J867" i="4"/>
  <c r="J871" i="4"/>
  <c r="J875" i="4"/>
  <c r="J879" i="4"/>
  <c r="J883" i="4"/>
  <c r="J887" i="4"/>
  <c r="J891" i="4"/>
  <c r="J895" i="4"/>
  <c r="J899" i="4"/>
  <c r="J903" i="4"/>
  <c r="J907" i="4"/>
  <c r="J911" i="4"/>
  <c r="J915" i="4"/>
  <c r="J919" i="4"/>
  <c r="J923" i="4"/>
  <c r="J927" i="4"/>
  <c r="J931" i="4"/>
  <c r="J935" i="4"/>
  <c r="J939" i="4"/>
  <c r="J943" i="4"/>
  <c r="J947" i="4"/>
  <c r="J951" i="4"/>
  <c r="J955" i="4"/>
  <c r="J959" i="4"/>
  <c r="J963" i="4"/>
  <c r="J967" i="4"/>
  <c r="J971" i="4"/>
  <c r="J975" i="4"/>
  <c r="J979" i="4"/>
  <c r="J983" i="4"/>
  <c r="J987" i="4"/>
  <c r="J991" i="4"/>
  <c r="J995" i="4"/>
  <c r="J999" i="4"/>
  <c r="J1003" i="4"/>
  <c r="J1007" i="4"/>
  <c r="J1011" i="4"/>
  <c r="J1015" i="4"/>
  <c r="J1019" i="4"/>
  <c r="J1023" i="4"/>
  <c r="J1027" i="4"/>
  <c r="J1031" i="4"/>
  <c r="J1035" i="4"/>
  <c r="J1039" i="4"/>
  <c r="J1043" i="4"/>
  <c r="J1047" i="4"/>
  <c r="J1051" i="4"/>
  <c r="J1055" i="4"/>
  <c r="J1059" i="4"/>
  <c r="J1063" i="4"/>
  <c r="J1067" i="4"/>
  <c r="J1071" i="4"/>
  <c r="J1075" i="4"/>
  <c r="J1079" i="4"/>
  <c r="J1083" i="4"/>
  <c r="J1087" i="4"/>
  <c r="J1091" i="4"/>
  <c r="J1095" i="4"/>
  <c r="J1099" i="4"/>
  <c r="J1103" i="4"/>
  <c r="J1107" i="4"/>
  <c r="J1111" i="4"/>
  <c r="J1115" i="4"/>
  <c r="J3672" i="3"/>
  <c r="J3670" i="3"/>
  <c r="J3668" i="3"/>
  <c r="J3665" i="3"/>
  <c r="J3663" i="3"/>
  <c r="J3661" i="3"/>
  <c r="J3652" i="3"/>
  <c r="J3648" i="3"/>
  <c r="J3645" i="3"/>
  <c r="J3637" i="3"/>
  <c r="J3634" i="3"/>
  <c r="J3629" i="3"/>
  <c r="J3627" i="3"/>
  <c r="J3614" i="3"/>
  <c r="J3608" i="3"/>
  <c r="J3604" i="3"/>
  <c r="J3603" i="3"/>
  <c r="J3599" i="3"/>
  <c r="J3593" i="3"/>
  <c r="J3588" i="3"/>
  <c r="J3587" i="3"/>
  <c r="J3584" i="3"/>
  <c r="J3583" i="3"/>
  <c r="J3568" i="3"/>
  <c r="J3567" i="3"/>
  <c r="J3564" i="3"/>
  <c r="J3562" i="3"/>
  <c r="J3560" i="3"/>
  <c r="J3556" i="3"/>
  <c r="J3554" i="3"/>
  <c r="J3552" i="3"/>
  <c r="J3551" i="3"/>
  <c r="J3549" i="3"/>
  <c r="J3548" i="3"/>
  <c r="J3533" i="3"/>
  <c r="J3532" i="3"/>
  <c r="J3530" i="3"/>
  <c r="J3529" i="3"/>
  <c r="J3528" i="3"/>
  <c r="J3676" i="3"/>
  <c r="J3673" i="3"/>
  <c r="J3669" i="3"/>
  <c r="J3664" i="3"/>
  <c r="J3660" i="3"/>
  <c r="J3657" i="3"/>
  <c r="J3653" i="3"/>
  <c r="J3642" i="3"/>
  <c r="J3638" i="3"/>
  <c r="J3636" i="3"/>
  <c r="J3633" i="3"/>
  <c r="J3628" i="3"/>
  <c r="J3623" i="3"/>
  <c r="J3616" i="3"/>
  <c r="J3615" i="3"/>
  <c r="J3612" i="3"/>
  <c r="J3611" i="3"/>
  <c r="J3596" i="3"/>
  <c r="J3595" i="3"/>
  <c r="J3592" i="3"/>
  <c r="J3591" i="3"/>
  <c r="J3586" i="3"/>
  <c r="J3580" i="3"/>
  <c r="J3576" i="3"/>
  <c r="J3575" i="3"/>
  <c r="J3571" i="3"/>
  <c r="J3565" i="3"/>
  <c r="J3558" i="3"/>
  <c r="J3557" i="3"/>
  <c r="J3545" i="3"/>
  <c r="J3541" i="3"/>
  <c r="J3540" i="3"/>
  <c r="J3536" i="3"/>
  <c r="J3678" i="3"/>
  <c r="J3671" i="3"/>
  <c r="J3659" i="3"/>
  <c r="J3651" i="3"/>
  <c r="J3644" i="3"/>
  <c r="J3631" i="3"/>
  <c r="J3626" i="3"/>
  <c r="J3619" i="3"/>
  <c r="J3613" i="3"/>
  <c r="J3607" i="3"/>
  <c r="J3605" i="3"/>
  <c r="J3594" i="3"/>
  <c r="J3581" i="3"/>
  <c r="J3573" i="3"/>
  <c r="J3569" i="3"/>
  <c r="J3555" i="3"/>
  <c r="J3547" i="3"/>
  <c r="J3539" i="3"/>
  <c r="J3534" i="3"/>
  <c r="J3525" i="3"/>
  <c r="J3524" i="3"/>
  <c r="J3523" i="3"/>
  <c r="J3521" i="3"/>
  <c r="J3520" i="3"/>
  <c r="J3507" i="3"/>
  <c r="J3506" i="3"/>
  <c r="J3503" i="3"/>
  <c r="J3501" i="3"/>
  <c r="J3500" i="3"/>
  <c r="J3497" i="3"/>
  <c r="J3496" i="3"/>
  <c r="J3493" i="3"/>
  <c r="J3492" i="3"/>
  <c r="J3480" i="3"/>
  <c r="J3675" i="3"/>
  <c r="J3667" i="3"/>
  <c r="J3658" i="3"/>
  <c r="J3655" i="3"/>
  <c r="J3650" i="3"/>
  <c r="J3643" i="3"/>
  <c r="J3641" i="3"/>
  <c r="J3630" i="3"/>
  <c r="J3625" i="3"/>
  <c r="J3621" i="3"/>
  <c r="J3618" i="3"/>
  <c r="J3609" i="3"/>
  <c r="J3601" i="3"/>
  <c r="J3597" i="3"/>
  <c r="J3589" i="3"/>
  <c r="J3578" i="3"/>
  <c r="J3563" i="3"/>
  <c r="J3559" i="3"/>
  <c r="J3553" i="3"/>
  <c r="J3543" i="3"/>
  <c r="J3537" i="3"/>
  <c r="J3531" i="3"/>
  <c r="J3526" i="3"/>
  <c r="J3522" i="3"/>
  <c r="J3511" i="3"/>
  <c r="J3510" i="3"/>
  <c r="J3509" i="3"/>
  <c r="J3502" i="3"/>
  <c r="J3491" i="3"/>
  <c r="J3490" i="3"/>
  <c r="J3483" i="3"/>
  <c r="J3482" i="3"/>
  <c r="J3475" i="3"/>
  <c r="J3677" i="3"/>
  <c r="J3674" i="3"/>
  <c r="J3666" i="3"/>
  <c r="J3662" i="3"/>
  <c r="J3654" i="3"/>
  <c r="J3647" i="3"/>
  <c r="J3640" i="3"/>
  <c r="J3624" i="3"/>
  <c r="J3617" i="3"/>
  <c r="J3606" i="3"/>
  <c r="J3582" i="3"/>
  <c r="J3574" i="3"/>
  <c r="J3572" i="3"/>
  <c r="J3570" i="3"/>
  <c r="J3546" i="3"/>
  <c r="J3544" i="3"/>
  <c r="J3538" i="3"/>
  <c r="J3535" i="3"/>
  <c r="J3527" i="3"/>
  <c r="J3517" i="3"/>
  <c r="J3513" i="3"/>
  <c r="J3512" i="3"/>
  <c r="J3508" i="3"/>
  <c r="J3505" i="3"/>
  <c r="J3504" i="3"/>
  <c r="J3499" i="3"/>
  <c r="J3498" i="3"/>
  <c r="J3495" i="3"/>
  <c r="J3489" i="3"/>
  <c r="J3487" i="3"/>
  <c r="J3486" i="3"/>
  <c r="J3479" i="3"/>
  <c r="J3478" i="3"/>
  <c r="J3656" i="3"/>
  <c r="J3649" i="3"/>
  <c r="J3646" i="3"/>
  <c r="J3639" i="3"/>
  <c r="J3635" i="3"/>
  <c r="J3632" i="3"/>
  <c r="J3622" i="3"/>
  <c r="J3620" i="3"/>
  <c r="J3610" i="3"/>
  <c r="J3602" i="3"/>
  <c r="J3600" i="3"/>
  <c r="J3598" i="3"/>
  <c r="J3590" i="3"/>
  <c r="J3585" i="3"/>
  <c r="J3579" i="3"/>
  <c r="J3577" i="3"/>
  <c r="J3566" i="3"/>
  <c r="J3561" i="3"/>
  <c r="J3550" i="3"/>
  <c r="J3542" i="3"/>
  <c r="J3519" i="3"/>
  <c r="J3518" i="3"/>
  <c r="J3516" i="3"/>
  <c r="J3515" i="3"/>
  <c r="J3514" i="3"/>
  <c r="J3494" i="3"/>
  <c r="J3488" i="3"/>
  <c r="J3485" i="3"/>
  <c r="J3484" i="3"/>
  <c r="J3481" i="3"/>
  <c r="J3477" i="3"/>
  <c r="J3476" i="3"/>
  <c r="J3472" i="3"/>
  <c r="J3471" i="3"/>
  <c r="J3459" i="3"/>
  <c r="J3458" i="3"/>
  <c r="J3457" i="3"/>
  <c r="J3456" i="3"/>
  <c r="J3455" i="3"/>
  <c r="J3454" i="3"/>
  <c r="J3450" i="3"/>
  <c r="J3449" i="3"/>
  <c r="J3445" i="3"/>
  <c r="J3425" i="3"/>
  <c r="J3424" i="3"/>
  <c r="J3423" i="3"/>
  <c r="J3412" i="3"/>
  <c r="J3473" i="3"/>
  <c r="J3453" i="3"/>
  <c r="J3452" i="3"/>
  <c r="J3451" i="3"/>
  <c r="J3440" i="3"/>
  <c r="J3414" i="3"/>
  <c r="J3413" i="3"/>
  <c r="J3411" i="3"/>
  <c r="J3410" i="3"/>
  <c r="J3409" i="3"/>
  <c r="J3408" i="3"/>
  <c r="J3407" i="3"/>
  <c r="J3406" i="3"/>
  <c r="J3405" i="3"/>
  <c r="J3404" i="3"/>
  <c r="J3392" i="3"/>
  <c r="J3391" i="3"/>
  <c r="J3390" i="3"/>
  <c r="J3388" i="3"/>
  <c r="J3387" i="3"/>
  <c r="J3468" i="3"/>
  <c r="J3442" i="3"/>
  <c r="J3441" i="3"/>
  <c r="J3439" i="3"/>
  <c r="J3438" i="3"/>
  <c r="J3437" i="3"/>
  <c r="J3436" i="3"/>
  <c r="J3435" i="3"/>
  <c r="J3434" i="3"/>
  <c r="J3433" i="3"/>
  <c r="J3432" i="3"/>
  <c r="J3420" i="3"/>
  <c r="J3419" i="3"/>
  <c r="J3418" i="3"/>
  <c r="J3416" i="3"/>
  <c r="J3415" i="3"/>
  <c r="J3403" i="3"/>
  <c r="J3402" i="3"/>
  <c r="J3401" i="3"/>
  <c r="J3400" i="3"/>
  <c r="J3399" i="3"/>
  <c r="J3398" i="3"/>
  <c r="J3394" i="3"/>
  <c r="J3393" i="3"/>
  <c r="J3469" i="3"/>
  <c r="J3466" i="3"/>
  <c r="J3462" i="3"/>
  <c r="J3444" i="3"/>
  <c r="J3429" i="3"/>
  <c r="J3396" i="3"/>
  <c r="J3385" i="3"/>
  <c r="J3383" i="3"/>
  <c r="J3382" i="3"/>
  <c r="J3381" i="3"/>
  <c r="J3369" i="3"/>
  <c r="J3368" i="3"/>
  <c r="J3367" i="3"/>
  <c r="J3366" i="3"/>
  <c r="J3365" i="3"/>
  <c r="J3364" i="3"/>
  <c r="J3363" i="3"/>
  <c r="J3362" i="3"/>
  <c r="J3360" i="3"/>
  <c r="J3359" i="3"/>
  <c r="J3344" i="3"/>
  <c r="J3343" i="3"/>
  <c r="J3341" i="3"/>
  <c r="J3336" i="3"/>
  <c r="J3335" i="3"/>
  <c r="J3333" i="3"/>
  <c r="J3330" i="3"/>
  <c r="J3329" i="3"/>
  <c r="J3326" i="3"/>
  <c r="J3325" i="3"/>
  <c r="J3465" i="3"/>
  <c r="J3461" i="3"/>
  <c r="J3446" i="3"/>
  <c r="J3443" i="3"/>
  <c r="J3428" i="3"/>
  <c r="J3422" i="3"/>
  <c r="J3395" i="3"/>
  <c r="J3389" i="3"/>
  <c r="J3386" i="3"/>
  <c r="J3361" i="3"/>
  <c r="J3338" i="3"/>
  <c r="J3337" i="3"/>
  <c r="J3328" i="3"/>
  <c r="J3324" i="3"/>
  <c r="J3323" i="3"/>
  <c r="J3320" i="3"/>
  <c r="J3314" i="3"/>
  <c r="J3308" i="3"/>
  <c r="J3467" i="3"/>
  <c r="J3464" i="3"/>
  <c r="J3448" i="3"/>
  <c r="J3431" i="3"/>
  <c r="J3427" i="3"/>
  <c r="J3421" i="3"/>
  <c r="J3417" i="3"/>
  <c r="J3397" i="3"/>
  <c r="J3378" i="3"/>
  <c r="J3377" i="3"/>
  <c r="J3376" i="3"/>
  <c r="J3356" i="3"/>
  <c r="J3348" i="3"/>
  <c r="J3346" i="3"/>
  <c r="J3345" i="3"/>
  <c r="J3332" i="3"/>
  <c r="J3331" i="3"/>
  <c r="J3327" i="3"/>
  <c r="J3319" i="3"/>
  <c r="J3313" i="3"/>
  <c r="J3474" i="3"/>
  <c r="J3470" i="3"/>
  <c r="J3463" i="3"/>
  <c r="J3460" i="3"/>
  <c r="J3447" i="3"/>
  <c r="J3430" i="3"/>
  <c r="J3426" i="3"/>
  <c r="J3384" i="3"/>
  <c r="J3380" i="3"/>
  <c r="J3379" i="3"/>
  <c r="J3375" i="3"/>
  <c r="J3374" i="3"/>
  <c r="J3373" i="3"/>
  <c r="J3372" i="3"/>
  <c r="J3371" i="3"/>
  <c r="J3370" i="3"/>
  <c r="J3358" i="3"/>
  <c r="J3357" i="3"/>
  <c r="J3355" i="3"/>
  <c r="J3354" i="3"/>
  <c r="J3353" i="3"/>
  <c r="J3352" i="3"/>
  <c r="J3351" i="3"/>
  <c r="J3350" i="3"/>
  <c r="J3349" i="3"/>
  <c r="J3347" i="3"/>
  <c r="J3342" i="3"/>
  <c r="J3340" i="3"/>
  <c r="J3339" i="3"/>
  <c r="J3334" i="3"/>
  <c r="J3322" i="3"/>
  <c r="J3321" i="3"/>
  <c r="J3318" i="3"/>
  <c r="J3317" i="3"/>
  <c r="J3310" i="3"/>
  <c r="J3302" i="3"/>
  <c r="J3297" i="3"/>
  <c r="J3294" i="3"/>
  <c r="J3289" i="3"/>
  <c r="J3280" i="3"/>
  <c r="J3277" i="3"/>
  <c r="J3271" i="3"/>
  <c r="J3268" i="3"/>
  <c r="J3265" i="3"/>
  <c r="J3263" i="3"/>
  <c r="J3256" i="3"/>
  <c r="J3254" i="3"/>
  <c r="J3244" i="3"/>
  <c r="J3239" i="3"/>
  <c r="J3226" i="3"/>
  <c r="J3225" i="3"/>
  <c r="J3218" i="3"/>
  <c r="J3217" i="3"/>
  <c r="J3204" i="3"/>
  <c r="J3203" i="3"/>
  <c r="J3201" i="3"/>
  <c r="J3197" i="3"/>
  <c r="J3194" i="3"/>
  <c r="J3193" i="3"/>
  <c r="J3189" i="3"/>
  <c r="J3182" i="3"/>
  <c r="J3177" i="3"/>
  <c r="J3172" i="3"/>
  <c r="J3169" i="3"/>
  <c r="J3166" i="3"/>
  <c r="J3165" i="3"/>
  <c r="J3161" i="3"/>
  <c r="J3157" i="3"/>
  <c r="J3155" i="3"/>
  <c r="J3151" i="3"/>
  <c r="J3150" i="3"/>
  <c r="J3149" i="3"/>
  <c r="J3146" i="3"/>
  <c r="J3144" i="3"/>
  <c r="J3143" i="3"/>
  <c r="J3140" i="3"/>
  <c r="J3139" i="3"/>
  <c r="J3138" i="3"/>
  <c r="J3136" i="3"/>
  <c r="J3135" i="3"/>
  <c r="J3120" i="3"/>
  <c r="J3119" i="3"/>
  <c r="J3117" i="3"/>
  <c r="J3116" i="3"/>
  <c r="J3115" i="3"/>
  <c r="J3104" i="3"/>
  <c r="J3100" i="3"/>
  <c r="J3099" i="3"/>
  <c r="J3095" i="3"/>
  <c r="J3084" i="3"/>
  <c r="J3083" i="3"/>
  <c r="J3082" i="3"/>
  <c r="J3080" i="3"/>
  <c r="J3079" i="3"/>
  <c r="J3064" i="3"/>
  <c r="J3063" i="3"/>
  <c r="J3061" i="3"/>
  <c r="J3316" i="3"/>
  <c r="J3309" i="3"/>
  <c r="J3305" i="3"/>
  <c r="J3299" i="3"/>
  <c r="J3296" i="3"/>
  <c r="J3293" i="3"/>
  <c r="J3291" i="3"/>
  <c r="J3288" i="3"/>
  <c r="J3285" i="3"/>
  <c r="J3283" i="3"/>
  <c r="J3278" i="3"/>
  <c r="J3276" i="3"/>
  <c r="J3273" i="3"/>
  <c r="J3262" i="3"/>
  <c r="J3259" i="3"/>
  <c r="J3255" i="3"/>
  <c r="J3252" i="3"/>
  <c r="J3250" i="3"/>
  <c r="J3248" i="3"/>
  <c r="J3246" i="3"/>
  <c r="J3242" i="3"/>
  <c r="J3240" i="3"/>
  <c r="J3236" i="3"/>
  <c r="J3234" i="3"/>
  <c r="J3233" i="3"/>
  <c r="J3220" i="3"/>
  <c r="J3219" i="3"/>
  <c r="J3212" i="3"/>
  <c r="J3211" i="3"/>
  <c r="J3198" i="3"/>
  <c r="J3195" i="3"/>
  <c r="J3190" i="3"/>
  <c r="J3185" i="3"/>
  <c r="J3178" i="3"/>
  <c r="J3174" i="3"/>
  <c r="J3173" i="3"/>
  <c r="J3170" i="3"/>
  <c r="J3167" i="3"/>
  <c r="J3162" i="3"/>
  <c r="J3158" i="3"/>
  <c r="J3156" i="3"/>
  <c r="J3154" i="3"/>
  <c r="J3152" i="3"/>
  <c r="J3148" i="3"/>
  <c r="J3142" i="3"/>
  <c r="J3137" i="3"/>
  <c r="J3126" i="3"/>
  <c r="J3125" i="3"/>
  <c r="J3124" i="3"/>
  <c r="J3122" i="3"/>
  <c r="J3121" i="3"/>
  <c r="J3106" i="3"/>
  <c r="J3105" i="3"/>
  <c r="J3103" i="3"/>
  <c r="J3102" i="3"/>
  <c r="J3101" i="3"/>
  <c r="J3090" i="3"/>
  <c r="J3086" i="3"/>
  <c r="J3085" i="3"/>
  <c r="J3081" i="3"/>
  <c r="J3070" i="3"/>
  <c r="J3069" i="3"/>
  <c r="J3068" i="3"/>
  <c r="J3315" i="3"/>
  <c r="J3312" i="3"/>
  <c r="J3306" i="3"/>
  <c r="J3304" i="3"/>
  <c r="J3301" i="3"/>
  <c r="J3290" i="3"/>
  <c r="J3287" i="3"/>
  <c r="J3282" i="3"/>
  <c r="J3279" i="3"/>
  <c r="J3275" i="3"/>
  <c r="J3272" i="3"/>
  <c r="J3270" i="3"/>
  <c r="J3267" i="3"/>
  <c r="J3264" i="3"/>
  <c r="J3260" i="3"/>
  <c r="J3257" i="3"/>
  <c r="J3243" i="3"/>
  <c r="J3238" i="3"/>
  <c r="J3237" i="3"/>
  <c r="J3235" i="3"/>
  <c r="J3230" i="3"/>
  <c r="J3228" i="3"/>
  <c r="J3227" i="3"/>
  <c r="J3222" i="3"/>
  <c r="J3216" i="3"/>
  <c r="J3214" i="3"/>
  <c r="J3213" i="3"/>
  <c r="J3208" i="3"/>
  <c r="J3206" i="3"/>
  <c r="J3205" i="3"/>
  <c r="J3196" i="3"/>
  <c r="J3191" i="3"/>
  <c r="J3186" i="3"/>
  <c r="J3183" i="3"/>
  <c r="J3180" i="3"/>
  <c r="J3179" i="3"/>
  <c r="J3175" i="3"/>
  <c r="J3168" i="3"/>
  <c r="J3163" i="3"/>
  <c r="J3160" i="3"/>
  <c r="J3159" i="3"/>
  <c r="J3153" i="3"/>
  <c r="J3147" i="3"/>
  <c r="J3141" i="3"/>
  <c r="J3132" i="3"/>
  <c r="J3128" i="3"/>
  <c r="J3127" i="3"/>
  <c r="J3123" i="3"/>
  <c r="J3112" i="3"/>
  <c r="J3111" i="3"/>
  <c r="J3110" i="3"/>
  <c r="J3108" i="3"/>
  <c r="J3107" i="3"/>
  <c r="J3092" i="3"/>
  <c r="J3091" i="3"/>
  <c r="J3089" i="3"/>
  <c r="J3088" i="3"/>
  <c r="J3087" i="3"/>
  <c r="J3076" i="3"/>
  <c r="J3072" i="3"/>
  <c r="J3071" i="3"/>
  <c r="J3067" i="3"/>
  <c r="J3311" i="3"/>
  <c r="J3307" i="3"/>
  <c r="J3303" i="3"/>
  <c r="J3300" i="3"/>
  <c r="J3298" i="3"/>
  <c r="J3295" i="3"/>
  <c r="J3292" i="3"/>
  <c r="J3286" i="3"/>
  <c r="J3284" i="3"/>
  <c r="J3281" i="3"/>
  <c r="J3274" i="3"/>
  <c r="J3269" i="3"/>
  <c r="J3266" i="3"/>
  <c r="J3261" i="3"/>
  <c r="J3258" i="3"/>
  <c r="J3253" i="3"/>
  <c r="J3251" i="3"/>
  <c r="J3249" i="3"/>
  <c r="J3247" i="3"/>
  <c r="J3245" i="3"/>
  <c r="J3241" i="3"/>
  <c r="J3232" i="3"/>
  <c r="J3231" i="3"/>
  <c r="J3229" i="3"/>
  <c r="J3224" i="3"/>
  <c r="J3223" i="3"/>
  <c r="J3221" i="3"/>
  <c r="J3215" i="3"/>
  <c r="J3210" i="3"/>
  <c r="J3209" i="3"/>
  <c r="J3207" i="3"/>
  <c r="J3202" i="3"/>
  <c r="J3200" i="3"/>
  <c r="J3199" i="3"/>
  <c r="J3192" i="3"/>
  <c r="J3188" i="3"/>
  <c r="J3187" i="3"/>
  <c r="J3184" i="3"/>
  <c r="J3181" i="3"/>
  <c r="J3176" i="3"/>
  <c r="J3171" i="3"/>
  <c r="J3164" i="3"/>
  <c r="J3145" i="3"/>
  <c r="J3134" i="3"/>
  <c r="J3133" i="3"/>
  <c r="J3131" i="3"/>
  <c r="J3130" i="3"/>
  <c r="J3129" i="3"/>
  <c r="J3118" i="3"/>
  <c r="J3114" i="3"/>
  <c r="J3113" i="3"/>
  <c r="J3109" i="3"/>
  <c r="J3098" i="3"/>
  <c r="J3097" i="3"/>
  <c r="J3096" i="3"/>
  <c r="J3094" i="3"/>
  <c r="J3093" i="3"/>
  <c r="J3078" i="3"/>
  <c r="J3077" i="3"/>
  <c r="J3075" i="3"/>
  <c r="J3074" i="3"/>
  <c r="J3073" i="3"/>
  <c r="J3062" i="3"/>
  <c r="J3058" i="3"/>
  <c r="J3057" i="3"/>
  <c r="J3060" i="3"/>
  <c r="J3055" i="3"/>
  <c r="J3054" i="3"/>
  <c r="J3052" i="3"/>
  <c r="J3051" i="3"/>
  <c r="J3036" i="3"/>
  <c r="J3035" i="3"/>
  <c r="J3033" i="3"/>
  <c r="J3032" i="3"/>
  <c r="J3031" i="3"/>
  <c r="J3020" i="3"/>
  <c r="J3016" i="3"/>
  <c r="J3015" i="3"/>
  <c r="J3011" i="3"/>
  <c r="J3000" i="3"/>
  <c r="J2999" i="3"/>
  <c r="J2998" i="3"/>
  <c r="J2996" i="3"/>
  <c r="J2995" i="3"/>
  <c r="J2980" i="3"/>
  <c r="J2979" i="3"/>
  <c r="J2977" i="3"/>
  <c r="J2976" i="3"/>
  <c r="J2975" i="3"/>
  <c r="J2964" i="3"/>
  <c r="J2960" i="3"/>
  <c r="J2959" i="3"/>
  <c r="J2955" i="3"/>
  <c r="J2944" i="3"/>
  <c r="J2943" i="3"/>
  <c r="J2942" i="3"/>
  <c r="J2940" i="3"/>
  <c r="J2939" i="3"/>
  <c r="J2924" i="3"/>
  <c r="J2923" i="3"/>
  <c r="J2921" i="3"/>
  <c r="J2920" i="3"/>
  <c r="J2919" i="3"/>
  <c r="J2908" i="3"/>
  <c r="J2904" i="3"/>
  <c r="J2903" i="3"/>
  <c r="J2899" i="3"/>
  <c r="J2898" i="3"/>
  <c r="J2897" i="3"/>
  <c r="J2896" i="3"/>
  <c r="J2895" i="3"/>
  <c r="J2894" i="3"/>
  <c r="J3066" i="3"/>
  <c r="J3056" i="3"/>
  <c r="J3053" i="3"/>
  <c r="J3042" i="3"/>
  <c r="J3041" i="3"/>
  <c r="J3040" i="3"/>
  <c r="J3038" i="3"/>
  <c r="J3037" i="3"/>
  <c r="J3022" i="3"/>
  <c r="J3021" i="3"/>
  <c r="J3019" i="3"/>
  <c r="J3018" i="3"/>
  <c r="J3017" i="3"/>
  <c r="J3006" i="3"/>
  <c r="J3002" i="3"/>
  <c r="J3001" i="3"/>
  <c r="J2997" i="3"/>
  <c r="J2986" i="3"/>
  <c r="J2985" i="3"/>
  <c r="J2984" i="3"/>
  <c r="J2982" i="3"/>
  <c r="J2981" i="3"/>
  <c r="J2966" i="3"/>
  <c r="J2965" i="3"/>
  <c r="J2963" i="3"/>
  <c r="J2962" i="3"/>
  <c r="J2961" i="3"/>
  <c r="J2950" i="3"/>
  <c r="J2946" i="3"/>
  <c r="J2945" i="3"/>
  <c r="J2941" i="3"/>
  <c r="J2930" i="3"/>
  <c r="J2929" i="3"/>
  <c r="J2928" i="3"/>
  <c r="J2926" i="3"/>
  <c r="J2925" i="3"/>
  <c r="J2910" i="3"/>
  <c r="J2909" i="3"/>
  <c r="J2907" i="3"/>
  <c r="J2906" i="3"/>
  <c r="J2905" i="3"/>
  <c r="J2893" i="3"/>
  <c r="J2892" i="3"/>
  <c r="J2891" i="3"/>
  <c r="J2890" i="3"/>
  <c r="J2889" i="3"/>
  <c r="J2888" i="3"/>
  <c r="J2887" i="3"/>
  <c r="J2886" i="3"/>
  <c r="J2884" i="3"/>
  <c r="J2883" i="3"/>
  <c r="J3065" i="3"/>
  <c r="J3059" i="3"/>
  <c r="J3048" i="3"/>
  <c r="J3044" i="3"/>
  <c r="J3043" i="3"/>
  <c r="J3039" i="3"/>
  <c r="J3028" i="3"/>
  <c r="J3027" i="3"/>
  <c r="J3026" i="3"/>
  <c r="J3024" i="3"/>
  <c r="J3023" i="3"/>
  <c r="J3008" i="3"/>
  <c r="J3007" i="3"/>
  <c r="J3005" i="3"/>
  <c r="J3004" i="3"/>
  <c r="J3003" i="3"/>
  <c r="J2992" i="3"/>
  <c r="J2988" i="3"/>
  <c r="J2987" i="3"/>
  <c r="J2983" i="3"/>
  <c r="J2972" i="3"/>
  <c r="J2971" i="3"/>
  <c r="J2970" i="3"/>
  <c r="J2968" i="3"/>
  <c r="J2967" i="3"/>
  <c r="J2952" i="3"/>
  <c r="J2951" i="3"/>
  <c r="J2949" i="3"/>
  <c r="J2948" i="3"/>
  <c r="J2947" i="3"/>
  <c r="J2936" i="3"/>
  <c r="J2932" i="3"/>
  <c r="J2931" i="3"/>
  <c r="J2927" i="3"/>
  <c r="J2916" i="3"/>
  <c r="J2915" i="3"/>
  <c r="J2914" i="3"/>
  <c r="J2912" i="3"/>
  <c r="J2911" i="3"/>
  <c r="J3050" i="3"/>
  <c r="J3049" i="3"/>
  <c r="J3047" i="3"/>
  <c r="J3046" i="3"/>
  <c r="J3045" i="3"/>
  <c r="J3034" i="3"/>
  <c r="J3030" i="3"/>
  <c r="J3029" i="3"/>
  <c r="J3025" i="3"/>
  <c r="J3014" i="3"/>
  <c r="J3013" i="3"/>
  <c r="J3012" i="3"/>
  <c r="J3010" i="3"/>
  <c r="J3009" i="3"/>
  <c r="J2994" i="3"/>
  <c r="J2993" i="3"/>
  <c r="J2991" i="3"/>
  <c r="J2990" i="3"/>
  <c r="J2989" i="3"/>
  <c r="J2978" i="3"/>
  <c r="J2974" i="3"/>
  <c r="J2973" i="3"/>
  <c r="J2969" i="3"/>
  <c r="J2958" i="3"/>
  <c r="J2957" i="3"/>
  <c r="J2956" i="3"/>
  <c r="J2954" i="3"/>
  <c r="J2953" i="3"/>
  <c r="J2938" i="3"/>
  <c r="J2937" i="3"/>
  <c r="J2935" i="3"/>
  <c r="J2934" i="3"/>
  <c r="J2933" i="3"/>
  <c r="J2922" i="3"/>
  <c r="J2918" i="3"/>
  <c r="J2917" i="3"/>
  <c r="J2913" i="3"/>
  <c r="J2902" i="3"/>
  <c r="J2901" i="3"/>
  <c r="J2900" i="3"/>
  <c r="J2880" i="3"/>
  <c r="J2876" i="3"/>
  <c r="J2875" i="3"/>
  <c r="J2871" i="3"/>
  <c r="J2870" i="3"/>
  <c r="J2869" i="3"/>
  <c r="J2868" i="3"/>
  <c r="J2885" i="3"/>
  <c r="J2873" i="3"/>
  <c r="J2872" i="3"/>
  <c r="J2834" i="3"/>
  <c r="J2825" i="3"/>
  <c r="J2823" i="3"/>
  <c r="J2821" i="3"/>
  <c r="J2818" i="3"/>
  <c r="J2816" i="3"/>
  <c r="J2814" i="3"/>
  <c r="J2805" i="3"/>
  <c r="J2801" i="3"/>
  <c r="J2798" i="3"/>
  <c r="J2794" i="3"/>
  <c r="J2789" i="3"/>
  <c r="J2785" i="3"/>
  <c r="J2782" i="3"/>
  <c r="J2778" i="3"/>
  <c r="J2769" i="3"/>
  <c r="J2767" i="3"/>
  <c r="J2765" i="3"/>
  <c r="J2762" i="3"/>
  <c r="J2760" i="3"/>
  <c r="J2758" i="3"/>
  <c r="J2749" i="3"/>
  <c r="J2745" i="3"/>
  <c r="J2742" i="3"/>
  <c r="J2738" i="3"/>
  <c r="J2733" i="3"/>
  <c r="J2729" i="3"/>
  <c r="J2726" i="3"/>
  <c r="J2722" i="3"/>
  <c r="J2713" i="3"/>
  <c r="J2711" i="3"/>
  <c r="J2709" i="3"/>
  <c r="J2706" i="3"/>
  <c r="J2704" i="3"/>
  <c r="J2702" i="3"/>
  <c r="J2700" i="3"/>
  <c r="J2695" i="3"/>
  <c r="J2692" i="3"/>
  <c r="J2680" i="3"/>
  <c r="J2677" i="3"/>
  <c r="J2673" i="3"/>
  <c r="J2671" i="3"/>
  <c r="J2658" i="3"/>
  <c r="J2650" i="3"/>
  <c r="J2647" i="3"/>
  <c r="J2631" i="3"/>
  <c r="J2629" i="3"/>
  <c r="J2627" i="3"/>
  <c r="J2625" i="3"/>
  <c r="J2623" i="3"/>
  <c r="J2619" i="3"/>
  <c r="J2617" i="3"/>
  <c r="J2606" i="3"/>
  <c r="J2605" i="3"/>
  <c r="J2601" i="3"/>
  <c r="J2599" i="3"/>
  <c r="J2598" i="3"/>
  <c r="J2597" i="3"/>
  <c r="J2596" i="3"/>
  <c r="J2593" i="3"/>
  <c r="J2592" i="3"/>
  <c r="J2589" i="3"/>
  <c r="J2586" i="3"/>
  <c r="J2582" i="3"/>
  <c r="J2573" i="3"/>
  <c r="J2882" i="3"/>
  <c r="J2877" i="3"/>
  <c r="J2874" i="3"/>
  <c r="J2867" i="3"/>
  <c r="J2866" i="3"/>
  <c r="J2840" i="3"/>
  <c r="J2831" i="3"/>
  <c r="J2827" i="3"/>
  <c r="J2824" i="3"/>
  <c r="J2820" i="3"/>
  <c r="J2811" i="3"/>
  <c r="J2809" i="3"/>
  <c r="J2807" i="3"/>
  <c r="J2804" i="3"/>
  <c r="J2802" i="3"/>
  <c r="J2800" i="3"/>
  <c r="J2791" i="3"/>
  <c r="J2787" i="3"/>
  <c r="J2784" i="3"/>
  <c r="J2780" i="3"/>
  <c r="J2775" i="3"/>
  <c r="J2771" i="3"/>
  <c r="J2768" i="3"/>
  <c r="J2764" i="3"/>
  <c r="J2755" i="3"/>
  <c r="J2753" i="3"/>
  <c r="J2751" i="3"/>
  <c r="J2748" i="3"/>
  <c r="J2746" i="3"/>
  <c r="J2744" i="3"/>
  <c r="J2735" i="3"/>
  <c r="J2731" i="3"/>
  <c r="J2728" i="3"/>
  <c r="J2724" i="3"/>
  <c r="J2719" i="3"/>
  <c r="J2715" i="3"/>
  <c r="J2712" i="3"/>
  <c r="J2708" i="3"/>
  <c r="J2697" i="3"/>
  <c r="J2694" i="3"/>
  <c r="J2691" i="3"/>
  <c r="J2689" i="3"/>
  <c r="J2687" i="3"/>
  <c r="J2684" i="3"/>
  <c r="J2682" i="3"/>
  <c r="J2679" i="3"/>
  <c r="J2670" i="3"/>
  <c r="J2668" i="3"/>
  <c r="J2665" i="3"/>
  <c r="J2662" i="3"/>
  <c r="J2660" i="3"/>
  <c r="J2657" i="3"/>
  <c r="J2655" i="3"/>
  <c r="J2653" i="3"/>
  <c r="J2648" i="3"/>
  <c r="J2646" i="3"/>
  <c r="J2643" i="3"/>
  <c r="J2638" i="3"/>
  <c r="J2633" i="3"/>
  <c r="J2630" i="3"/>
  <c r="J2624" i="3"/>
  <c r="J2618" i="3"/>
  <c r="J2613" i="3"/>
  <c r="J2610" i="3"/>
  <c r="J2609" i="3"/>
  <c r="J2608" i="3"/>
  <c r="J2595" i="3"/>
  <c r="J2587" i="3"/>
  <c r="J2583" i="3"/>
  <c r="J2580" i="3"/>
  <c r="J2576" i="3"/>
  <c r="J2878" i="3"/>
  <c r="J2865" i="3"/>
  <c r="J2864" i="3"/>
  <c r="J2863" i="3"/>
  <c r="J2862" i="3"/>
  <c r="J2861" i="3"/>
  <c r="J2860" i="3"/>
  <c r="J2859" i="3"/>
  <c r="J2858" i="3"/>
  <c r="J2856" i="3"/>
  <c r="J2854" i="3"/>
  <c r="J2853" i="3"/>
  <c r="J2852" i="3"/>
  <c r="J2848" i="3"/>
  <c r="J2846" i="3"/>
  <c r="J2845" i="3"/>
  <c r="J2844" i="3"/>
  <c r="J2839" i="3"/>
  <c r="J2838" i="3"/>
  <c r="J2836" i="3"/>
  <c r="J2833" i="3"/>
  <c r="J2829" i="3"/>
  <c r="J2826" i="3"/>
  <c r="J2822" i="3"/>
  <c r="J2817" i="3"/>
  <c r="J2813" i="3"/>
  <c r="J2810" i="3"/>
  <c r="J2806" i="3"/>
  <c r="J2797" i="3"/>
  <c r="J2795" i="3"/>
  <c r="J2793" i="3"/>
  <c r="J2790" i="3"/>
  <c r="J2788" i="3"/>
  <c r="J2786" i="3"/>
  <c r="J2777" i="3"/>
  <c r="J2773" i="3"/>
  <c r="J2770" i="3"/>
  <c r="J2766" i="3"/>
  <c r="J2761" i="3"/>
  <c r="J2757" i="3"/>
  <c r="J2754" i="3"/>
  <c r="J2750" i="3"/>
  <c r="J2741" i="3"/>
  <c r="J2739" i="3"/>
  <c r="J2737" i="3"/>
  <c r="J2734" i="3"/>
  <c r="J2732" i="3"/>
  <c r="J2730" i="3"/>
  <c r="J2721" i="3"/>
  <c r="J2717" i="3"/>
  <c r="J2714" i="3"/>
  <c r="J2710" i="3"/>
  <c r="J2705" i="3"/>
  <c r="J2701" i="3"/>
  <c r="J2699" i="3"/>
  <c r="J2686" i="3"/>
  <c r="J2678" i="3"/>
  <c r="J2675" i="3"/>
  <c r="J2672" i="3"/>
  <c r="J2667" i="3"/>
  <c r="J2664" i="3"/>
  <c r="J2652" i="3"/>
  <c r="J2649" i="3"/>
  <c r="J2645" i="3"/>
  <c r="J2642" i="3"/>
  <c r="J2641" i="3"/>
  <c r="J2640" i="3"/>
  <c r="J2637" i="3"/>
  <c r="J2635" i="3"/>
  <c r="J2620" i="3"/>
  <c r="J2611" i="3"/>
  <c r="J2607" i="3"/>
  <c r="J2600" i="3"/>
  <c r="J2590" i="3"/>
  <c r="J2581" i="3"/>
  <c r="J2577" i="3"/>
  <c r="J2574" i="3"/>
  <c r="J2881" i="3"/>
  <c r="J2879" i="3"/>
  <c r="J2857" i="3"/>
  <c r="J2855" i="3"/>
  <c r="J2851" i="3"/>
  <c r="J2850" i="3"/>
  <c r="J2849" i="3"/>
  <c r="J2847" i="3"/>
  <c r="J2843" i="3"/>
  <c r="J2842" i="3"/>
  <c r="J2841" i="3"/>
  <c r="J2837" i="3"/>
  <c r="J2835" i="3"/>
  <c r="J2832" i="3"/>
  <c r="J2830" i="3"/>
  <c r="J2828" i="3"/>
  <c r="J2819" i="3"/>
  <c r="J2815" i="3"/>
  <c r="J2812" i="3"/>
  <c r="J2808" i="3"/>
  <c r="J2803" i="3"/>
  <c r="J2799" i="3"/>
  <c r="J2796" i="3"/>
  <c r="J2792" i="3"/>
  <c r="J2783" i="3"/>
  <c r="J2781" i="3"/>
  <c r="J2779" i="3"/>
  <c r="J2776" i="3"/>
  <c r="J2774" i="3"/>
  <c r="J2772" i="3"/>
  <c r="J2763" i="3"/>
  <c r="J2759" i="3"/>
  <c r="J2756" i="3"/>
  <c r="J2752" i="3"/>
  <c r="J2747" i="3"/>
  <c r="J2743" i="3"/>
  <c r="J2740" i="3"/>
  <c r="J2736" i="3"/>
  <c r="J2727" i="3"/>
  <c r="J2725" i="3"/>
  <c r="J2723" i="3"/>
  <c r="J2720" i="3"/>
  <c r="J2718" i="3"/>
  <c r="J2716" i="3"/>
  <c r="J2707" i="3"/>
  <c r="J2703" i="3"/>
  <c r="J2698" i="3"/>
  <c r="J2696" i="3"/>
  <c r="J2693" i="3"/>
  <c r="J2690" i="3"/>
  <c r="J2688" i="3"/>
  <c r="J2685" i="3"/>
  <c r="J2683" i="3"/>
  <c r="J2681" i="3"/>
  <c r="J2676" i="3"/>
  <c r="J2674" i="3"/>
  <c r="J2669" i="3"/>
  <c r="J2666" i="3"/>
  <c r="J2663" i="3"/>
  <c r="J2661" i="3"/>
  <c r="J2659" i="3"/>
  <c r="J2656" i="3"/>
  <c r="J2654" i="3"/>
  <c r="J2651" i="3"/>
  <c r="J2644" i="3"/>
  <c r="J2639" i="3"/>
  <c r="J2636" i="3"/>
  <c r="J2634" i="3"/>
  <c r="J2632" i="3"/>
  <c r="J2628" i="3"/>
  <c r="J2626" i="3"/>
  <c r="J2622" i="3"/>
  <c r="J2621" i="3"/>
  <c r="J2616" i="3"/>
  <c r="J2615" i="3"/>
  <c r="J2614" i="3"/>
  <c r="J2612" i="3"/>
  <c r="J2604" i="3"/>
  <c r="J2603" i="3"/>
  <c r="J2602" i="3"/>
  <c r="J2594" i="3"/>
  <c r="J2591" i="3"/>
  <c r="J2588" i="3"/>
  <c r="J2585" i="3"/>
  <c r="J2584" i="3"/>
  <c r="J2579" i="3"/>
  <c r="J2578" i="3"/>
  <c r="J2575" i="3"/>
  <c r="J2572" i="3"/>
  <c r="J25" i="3"/>
  <c r="M25" i="3" s="1"/>
  <c r="J849" i="3"/>
  <c r="K849" i="3" s="1"/>
  <c r="J434" i="3"/>
  <c r="J438" i="3"/>
  <c r="J442" i="3"/>
  <c r="J446" i="3"/>
  <c r="J450" i="3"/>
  <c r="J454" i="3"/>
  <c r="J458" i="3"/>
  <c r="J462" i="3"/>
  <c r="J466" i="3"/>
  <c r="J470" i="3"/>
  <c r="J474" i="3"/>
  <c r="J478" i="3"/>
  <c r="J482" i="3"/>
  <c r="J486" i="3"/>
  <c r="J490" i="3"/>
  <c r="J494" i="3"/>
  <c r="J498" i="3"/>
  <c r="J502" i="3"/>
  <c r="J506" i="3"/>
  <c r="J510" i="3"/>
  <c r="J514" i="3"/>
  <c r="J518" i="3"/>
  <c r="J522" i="3"/>
  <c r="J526" i="3"/>
  <c r="J530" i="3"/>
  <c r="J534" i="3"/>
  <c r="J538" i="3"/>
  <c r="J542" i="3"/>
  <c r="J546" i="3"/>
  <c r="J550" i="3"/>
  <c r="J554" i="3"/>
  <c r="J558" i="3"/>
  <c r="J562" i="3"/>
  <c r="J566" i="3"/>
  <c r="J570" i="3"/>
  <c r="J574" i="3"/>
  <c r="J578" i="3"/>
  <c r="J582" i="3"/>
  <c r="J586" i="3"/>
  <c r="J590" i="3"/>
  <c r="J594" i="3"/>
  <c r="J598" i="3"/>
  <c r="J602" i="3"/>
  <c r="J606" i="3"/>
  <c r="J610" i="3"/>
  <c r="J614" i="3"/>
  <c r="J618" i="3"/>
  <c r="J622" i="3"/>
  <c r="J626" i="3"/>
  <c r="J630" i="3"/>
  <c r="J634" i="3"/>
  <c r="J638" i="3"/>
  <c r="J642" i="3"/>
  <c r="J646" i="3"/>
  <c r="J650" i="3"/>
  <c r="J654" i="3"/>
  <c r="J658" i="3"/>
  <c r="J662" i="3"/>
  <c r="J666" i="3"/>
  <c r="J670" i="3"/>
  <c r="J674" i="3"/>
  <c r="J678" i="3"/>
  <c r="J682" i="3"/>
  <c r="J686" i="3"/>
  <c r="J690" i="3"/>
  <c r="J433" i="3"/>
  <c r="J437" i="3"/>
  <c r="J441" i="3"/>
  <c r="J445" i="3"/>
  <c r="J449" i="3"/>
  <c r="J453" i="3"/>
  <c r="J457" i="3"/>
  <c r="J461" i="3"/>
  <c r="J465" i="3"/>
  <c r="J469" i="3"/>
  <c r="J473" i="3"/>
  <c r="J477" i="3"/>
  <c r="J481" i="3"/>
  <c r="J485" i="3"/>
  <c r="J489" i="3"/>
  <c r="J493" i="3"/>
  <c r="J497" i="3"/>
  <c r="J501" i="3"/>
  <c r="J505" i="3"/>
  <c r="J509" i="3"/>
  <c r="J513" i="3"/>
  <c r="J517" i="3"/>
  <c r="J521" i="3"/>
  <c r="J525" i="3"/>
  <c r="J529" i="3"/>
  <c r="J533" i="3"/>
  <c r="J537" i="3"/>
  <c r="J541" i="3"/>
  <c r="J545" i="3"/>
  <c r="J549" i="3"/>
  <c r="J553" i="3"/>
  <c r="J557" i="3"/>
  <c r="J561" i="3"/>
  <c r="J565" i="3"/>
  <c r="J569" i="3"/>
  <c r="J573" i="3"/>
  <c r="J577" i="3"/>
  <c r="J581" i="3"/>
  <c r="J585" i="3"/>
  <c r="J589" i="3"/>
  <c r="J593" i="3"/>
  <c r="J597" i="3"/>
  <c r="J601" i="3"/>
  <c r="J605" i="3"/>
  <c r="J609" i="3"/>
  <c r="J613" i="3"/>
  <c r="J617" i="3"/>
  <c r="J621" i="3"/>
  <c r="J625" i="3"/>
  <c r="J629" i="3"/>
  <c r="J633" i="3"/>
  <c r="J637" i="3"/>
  <c r="J641" i="3"/>
  <c r="J645" i="3"/>
  <c r="J649" i="3"/>
  <c r="J653" i="3"/>
  <c r="J657" i="3"/>
  <c r="J661" i="3"/>
  <c r="J665" i="3"/>
  <c r="J669" i="3"/>
  <c r="J673" i="3"/>
  <c r="J677" i="3"/>
  <c r="J681" i="3"/>
  <c r="J685" i="3"/>
  <c r="J689" i="3"/>
  <c r="J693" i="3"/>
  <c r="J697" i="3"/>
  <c r="J701" i="3"/>
  <c r="J705" i="3"/>
  <c r="J709" i="3"/>
  <c r="J713" i="3"/>
  <c r="J717" i="3"/>
  <c r="J721" i="3"/>
  <c r="J725" i="3"/>
  <c r="J729" i="3"/>
  <c r="J733" i="3"/>
  <c r="J737" i="3"/>
  <c r="J741" i="3"/>
  <c r="J745" i="3"/>
  <c r="J749" i="3"/>
  <c r="J753" i="3"/>
  <c r="J757" i="3"/>
  <c r="J761" i="3"/>
  <c r="J765" i="3"/>
  <c r="J769" i="3"/>
  <c r="J436" i="3"/>
  <c r="J444" i="3"/>
  <c r="J452" i="3"/>
  <c r="J460" i="3"/>
  <c r="J468" i="3"/>
  <c r="J476" i="3"/>
  <c r="J484" i="3"/>
  <c r="J492" i="3"/>
  <c r="J500" i="3"/>
  <c r="J508" i="3"/>
  <c r="J516" i="3"/>
  <c r="J524" i="3"/>
  <c r="J532" i="3"/>
  <c r="J540" i="3"/>
  <c r="J548" i="3"/>
  <c r="J556" i="3"/>
  <c r="J564" i="3"/>
  <c r="J572" i="3"/>
  <c r="J580" i="3"/>
  <c r="J588" i="3"/>
  <c r="J596" i="3"/>
  <c r="J604" i="3"/>
  <c r="J612" i="3"/>
  <c r="J620" i="3"/>
  <c r="J628" i="3"/>
  <c r="J636" i="3"/>
  <c r="J644" i="3"/>
  <c r="J652" i="3"/>
  <c r="J660" i="3"/>
  <c r="J668" i="3"/>
  <c r="J676" i="3"/>
  <c r="J684" i="3"/>
  <c r="J692" i="3"/>
  <c r="J698" i="3"/>
  <c r="J703" i="3"/>
  <c r="J708" i="3"/>
  <c r="J714" i="3"/>
  <c r="J719" i="3"/>
  <c r="J724" i="3"/>
  <c r="J730" i="3"/>
  <c r="J735" i="3"/>
  <c r="J740" i="3"/>
  <c r="J746" i="3"/>
  <c r="J751" i="3"/>
  <c r="J756" i="3"/>
  <c r="J762" i="3"/>
  <c r="J767" i="3"/>
  <c r="J772" i="3"/>
  <c r="J776" i="3"/>
  <c r="J780" i="3"/>
  <c r="J784" i="3"/>
  <c r="J788" i="3"/>
  <c r="J792" i="3"/>
  <c r="J796" i="3"/>
  <c r="K796" i="3" s="1"/>
  <c r="J800" i="3"/>
  <c r="J804" i="3"/>
  <c r="J808" i="3"/>
  <c r="J812" i="3"/>
  <c r="J816" i="3"/>
  <c r="J820" i="3"/>
  <c r="J824" i="3"/>
  <c r="J828" i="3"/>
  <c r="J832" i="3"/>
  <c r="J836" i="3"/>
  <c r="J840" i="3"/>
  <c r="J844" i="3"/>
  <c r="J848" i="3"/>
  <c r="M848" i="3" s="1"/>
  <c r="J852" i="3"/>
  <c r="J856" i="3"/>
  <c r="J860" i="3"/>
  <c r="J864" i="3"/>
  <c r="J868" i="3"/>
  <c r="J872" i="3"/>
  <c r="J876" i="3"/>
  <c r="J880" i="3"/>
  <c r="J884" i="3"/>
  <c r="J888" i="3"/>
  <c r="J892" i="3"/>
  <c r="J896" i="3"/>
  <c r="J900" i="3"/>
  <c r="J904" i="3"/>
  <c r="J908" i="3"/>
  <c r="J912" i="3"/>
  <c r="J916" i="3"/>
  <c r="J920" i="3"/>
  <c r="J435" i="3"/>
  <c r="J443" i="3"/>
  <c r="J451" i="3"/>
  <c r="J459" i="3"/>
  <c r="J467" i="3"/>
  <c r="J475" i="3"/>
  <c r="J483" i="3"/>
  <c r="J491" i="3"/>
  <c r="J499" i="3"/>
  <c r="J507" i="3"/>
  <c r="J515" i="3"/>
  <c r="J523" i="3"/>
  <c r="J531" i="3"/>
  <c r="J539" i="3"/>
  <c r="J547" i="3"/>
  <c r="J555" i="3"/>
  <c r="J563" i="3"/>
  <c r="J571" i="3"/>
  <c r="J579" i="3"/>
  <c r="J587" i="3"/>
  <c r="J595" i="3"/>
  <c r="J603" i="3"/>
  <c r="J611" i="3"/>
  <c r="J619" i="3"/>
  <c r="J627" i="3"/>
  <c r="J635" i="3"/>
  <c r="J643" i="3"/>
  <c r="J651" i="3"/>
  <c r="J659" i="3"/>
  <c r="J667" i="3"/>
  <c r="J675" i="3"/>
  <c r="J683" i="3"/>
  <c r="J691" i="3"/>
  <c r="J696" i="3"/>
  <c r="J702" i="3"/>
  <c r="J707" i="3"/>
  <c r="J712" i="3"/>
  <c r="J718" i="3"/>
  <c r="J723" i="3"/>
  <c r="J728" i="3"/>
  <c r="J734" i="3"/>
  <c r="J739" i="3"/>
  <c r="J744" i="3"/>
  <c r="J750" i="3"/>
  <c r="J755" i="3"/>
  <c r="J760" i="3"/>
  <c r="J766" i="3"/>
  <c r="J771" i="3"/>
  <c r="J775" i="3"/>
  <c r="J779" i="3"/>
  <c r="J783" i="3"/>
  <c r="J787" i="3"/>
  <c r="J791" i="3"/>
  <c r="J795" i="3"/>
  <c r="J799" i="3"/>
  <c r="J803" i="3"/>
  <c r="J807" i="3"/>
  <c r="J811" i="3"/>
  <c r="J815" i="3"/>
  <c r="J819" i="3"/>
  <c r="J823" i="3"/>
  <c r="J827" i="3"/>
  <c r="J831" i="3"/>
  <c r="J835" i="3"/>
  <c r="J839" i="3"/>
  <c r="J843" i="3"/>
  <c r="J847" i="3"/>
  <c r="J851" i="3"/>
  <c r="J855" i="3"/>
  <c r="J859" i="3"/>
  <c r="J863" i="3"/>
  <c r="J867" i="3"/>
  <c r="J871" i="3"/>
  <c r="J875" i="3"/>
  <c r="J879" i="3"/>
  <c r="J883" i="3"/>
  <c r="J887" i="3"/>
  <c r="J891" i="3"/>
  <c r="J895" i="3"/>
  <c r="J899" i="3"/>
  <c r="J903" i="3"/>
  <c r="J907" i="3"/>
  <c r="J911" i="3"/>
  <c r="J915" i="3"/>
  <c r="J919" i="3"/>
  <c r="J923" i="3"/>
  <c r="J927" i="3"/>
  <c r="J931" i="3"/>
  <c r="J935" i="3"/>
  <c r="J939" i="3"/>
  <c r="J943" i="3"/>
  <c r="J947" i="3"/>
  <c r="J951" i="3"/>
  <c r="J955" i="3"/>
  <c r="J959" i="3"/>
  <c r="J963" i="3"/>
  <c r="J967" i="3"/>
  <c r="J971" i="3"/>
  <c r="J975" i="3"/>
  <c r="J979" i="3"/>
  <c r="J983" i="3"/>
  <c r="J987" i="3"/>
  <c r="J991" i="3"/>
  <c r="J995" i="3"/>
  <c r="J999" i="3"/>
  <c r="J1003" i="3"/>
  <c r="J1007" i="3"/>
  <c r="J440" i="3"/>
  <c r="J456" i="3"/>
  <c r="J472" i="3"/>
  <c r="J488" i="3"/>
  <c r="J504" i="3"/>
  <c r="J520" i="3"/>
  <c r="J536" i="3"/>
  <c r="J552" i="3"/>
  <c r="J568" i="3"/>
  <c r="J584" i="3"/>
  <c r="J600" i="3"/>
  <c r="J616" i="3"/>
  <c r="J632" i="3"/>
  <c r="J439" i="3"/>
  <c r="J455" i="3"/>
  <c r="J471" i="3"/>
  <c r="J487" i="3"/>
  <c r="J503" i="3"/>
  <c r="J519" i="3"/>
  <c r="J535" i="3"/>
  <c r="J551" i="3"/>
  <c r="J567" i="3"/>
  <c r="J583" i="3"/>
  <c r="J599" i="3"/>
  <c r="J615" i="3"/>
  <c r="J631" i="3"/>
  <c r="J647" i="3"/>
  <c r="J663" i="3"/>
  <c r="J679" i="3"/>
  <c r="J694" i="3"/>
  <c r="J704" i="3"/>
  <c r="J715" i="3"/>
  <c r="J726" i="3"/>
  <c r="J736" i="3"/>
  <c r="J747" i="3"/>
  <c r="J758" i="3"/>
  <c r="J768" i="3"/>
  <c r="J777" i="3"/>
  <c r="J785" i="3"/>
  <c r="J793" i="3"/>
  <c r="J801" i="3"/>
  <c r="J809" i="3"/>
  <c r="J817" i="3"/>
  <c r="J825" i="3"/>
  <c r="J833" i="3"/>
  <c r="J841" i="3"/>
  <c r="J857" i="3"/>
  <c r="J865" i="3"/>
  <c r="J873" i="3"/>
  <c r="J881" i="3"/>
  <c r="J889" i="3"/>
  <c r="J897" i="3"/>
  <c r="J905" i="3"/>
  <c r="J913" i="3"/>
  <c r="J921" i="3"/>
  <c r="J926" i="3"/>
  <c r="J932" i="3"/>
  <c r="J937" i="3"/>
  <c r="J942" i="3"/>
  <c r="J948" i="3"/>
  <c r="J953" i="3"/>
  <c r="J958" i="3"/>
  <c r="J964" i="3"/>
  <c r="J969" i="3"/>
  <c r="J974" i="3"/>
  <c r="J980" i="3"/>
  <c r="J985" i="3"/>
  <c r="J990" i="3"/>
  <c r="J996" i="3"/>
  <c r="J1001" i="3"/>
  <c r="J1006" i="3"/>
  <c r="J1011" i="3"/>
  <c r="J1015" i="3"/>
  <c r="J1019" i="3"/>
  <c r="J1023" i="3"/>
  <c r="J1027" i="3"/>
  <c r="J1031" i="3"/>
  <c r="J1035" i="3"/>
  <c r="J1039" i="3"/>
  <c r="J1043" i="3"/>
  <c r="J1047" i="3"/>
  <c r="J1051" i="3"/>
  <c r="J1055" i="3"/>
  <c r="J1059" i="3"/>
  <c r="J1063" i="3"/>
  <c r="J1067" i="3"/>
  <c r="J1071" i="3"/>
  <c r="J1075" i="3"/>
  <c r="J1079" i="3"/>
  <c r="J1083" i="3"/>
  <c r="J1087" i="3"/>
  <c r="J1091" i="3"/>
  <c r="J1095" i="3"/>
  <c r="J1099" i="3"/>
  <c r="J1103" i="3"/>
  <c r="J1107" i="3"/>
  <c r="J1111" i="3"/>
  <c r="J1115" i="3"/>
  <c r="J1119" i="3"/>
  <c r="J1123" i="3"/>
  <c r="J1127" i="3"/>
  <c r="J1131" i="3"/>
  <c r="J1135" i="3"/>
  <c r="J1139" i="3"/>
  <c r="J1143" i="3"/>
  <c r="J1147" i="3"/>
  <c r="J1151" i="3"/>
  <c r="J1155" i="3"/>
  <c r="J1159" i="3"/>
  <c r="J1163" i="3"/>
  <c r="J1167" i="3"/>
  <c r="J1171" i="3"/>
  <c r="J1175" i="3"/>
  <c r="J1179" i="3"/>
  <c r="J1183" i="3"/>
  <c r="J1187" i="3"/>
  <c r="J1191" i="3"/>
  <c r="J1195" i="3"/>
  <c r="J1199" i="3"/>
  <c r="J1203" i="3"/>
  <c r="J1207" i="3"/>
  <c r="J1211" i="3"/>
  <c r="J1215" i="3"/>
  <c r="J1219" i="3"/>
  <c r="J1223" i="3"/>
  <c r="J1227" i="3"/>
  <c r="J1231" i="3"/>
  <c r="J1235" i="3"/>
  <c r="J1239" i="3"/>
  <c r="J1243" i="3"/>
  <c r="J1247" i="3"/>
  <c r="J1251" i="3"/>
  <c r="J1255" i="3"/>
  <c r="J1259" i="3"/>
  <c r="J1263" i="3"/>
  <c r="J1267" i="3"/>
  <c r="J1271" i="3"/>
  <c r="J1275" i="3"/>
  <c r="J1279" i="3"/>
  <c r="J1283" i="3"/>
  <c r="J1287" i="3"/>
  <c r="J1291" i="3"/>
  <c r="J1295" i="3"/>
  <c r="J1299" i="3"/>
  <c r="J1303" i="3"/>
  <c r="J1307" i="3"/>
  <c r="J1311" i="3"/>
  <c r="J1315" i="3"/>
  <c r="J1319" i="3"/>
  <c r="J1323" i="3"/>
  <c r="J1327" i="3"/>
  <c r="J1331" i="3"/>
  <c r="J1335" i="3"/>
  <c r="J1339" i="3"/>
  <c r="J1343" i="3"/>
  <c r="J1347" i="3"/>
  <c r="J1351" i="3"/>
  <c r="J1355" i="3"/>
  <c r="J1359" i="3"/>
  <c r="J1363" i="3"/>
  <c r="J1367" i="3"/>
  <c r="J1371" i="3"/>
  <c r="J1375" i="3"/>
  <c r="J1379" i="3"/>
  <c r="J1383" i="3"/>
  <c r="J1387" i="3"/>
  <c r="J1391" i="3"/>
  <c r="J1395" i="3"/>
  <c r="J1399" i="3"/>
  <c r="J1403" i="3"/>
  <c r="J1407" i="3"/>
  <c r="J1411" i="3"/>
  <c r="J1415" i="3"/>
  <c r="J1419" i="3"/>
  <c r="J1423" i="3"/>
  <c r="J1427" i="3"/>
  <c r="J1431" i="3"/>
  <c r="J1435" i="3"/>
  <c r="J1439" i="3"/>
  <c r="J1443" i="3"/>
  <c r="J1447" i="3"/>
  <c r="J1451" i="3"/>
  <c r="J448" i="3"/>
  <c r="J480" i="3"/>
  <c r="J512" i="3"/>
  <c r="J544" i="3"/>
  <c r="J576" i="3"/>
  <c r="J608" i="3"/>
  <c r="J640" i="3"/>
  <c r="J664" i="3"/>
  <c r="J687" i="3"/>
  <c r="J700" i="3"/>
  <c r="J716" i="3"/>
  <c r="J731" i="3"/>
  <c r="J743" i="3"/>
  <c r="J759" i="3"/>
  <c r="J773" i="3"/>
  <c r="J782" i="3"/>
  <c r="J794" i="3"/>
  <c r="J805" i="3"/>
  <c r="J814" i="3"/>
  <c r="J826" i="3"/>
  <c r="J837" i="3"/>
  <c r="J846" i="3"/>
  <c r="J858" i="3"/>
  <c r="J869" i="3"/>
  <c r="J878" i="3"/>
  <c r="J890" i="3"/>
  <c r="J901" i="3"/>
  <c r="J910" i="3"/>
  <c r="J922" i="3"/>
  <c r="J929" i="3"/>
  <c r="J936" i="3"/>
  <c r="J944" i="3"/>
  <c r="J950" i="3"/>
  <c r="J957" i="3"/>
  <c r="J965" i="3"/>
  <c r="J972" i="3"/>
  <c r="J978" i="3"/>
  <c r="J986" i="3"/>
  <c r="J993" i="3"/>
  <c r="J1000" i="3"/>
  <c r="J1008" i="3"/>
  <c r="J1013" i="3"/>
  <c r="J1018" i="3"/>
  <c r="J1024" i="3"/>
  <c r="J1029" i="3"/>
  <c r="J1034" i="3"/>
  <c r="J1040" i="3"/>
  <c r="J1045" i="3"/>
  <c r="J1050" i="3"/>
  <c r="J1056" i="3"/>
  <c r="J1061" i="3"/>
  <c r="J1066" i="3"/>
  <c r="J1072" i="3"/>
  <c r="J1077" i="3"/>
  <c r="J1082" i="3"/>
  <c r="J1088" i="3"/>
  <c r="J1093" i="3"/>
  <c r="J1098" i="3"/>
  <c r="J1104" i="3"/>
  <c r="J1109" i="3"/>
  <c r="J1114" i="3"/>
  <c r="J1120" i="3"/>
  <c r="J1125" i="3"/>
  <c r="J1130" i="3"/>
  <c r="J1136" i="3"/>
  <c r="J1141" i="3"/>
  <c r="J1146" i="3"/>
  <c r="J1152" i="3"/>
  <c r="J1157" i="3"/>
  <c r="J1162" i="3"/>
  <c r="J1168" i="3"/>
  <c r="J1173" i="3"/>
  <c r="J1178" i="3"/>
  <c r="J1184" i="3"/>
  <c r="J1189" i="3"/>
  <c r="J1194" i="3"/>
  <c r="J1200" i="3"/>
  <c r="J1205" i="3"/>
  <c r="J1210" i="3"/>
  <c r="J1216" i="3"/>
  <c r="J1221" i="3"/>
  <c r="J1226" i="3"/>
  <c r="J1232" i="3"/>
  <c r="J1237" i="3"/>
  <c r="J1242" i="3"/>
  <c r="J1248" i="3"/>
  <c r="J1253" i="3"/>
  <c r="J1258" i="3"/>
  <c r="J1264" i="3"/>
  <c r="J1269" i="3"/>
  <c r="J1274" i="3"/>
  <c r="J1280" i="3"/>
  <c r="J1285" i="3"/>
  <c r="J1290" i="3"/>
  <c r="J1296" i="3"/>
  <c r="J1301" i="3"/>
  <c r="J1306" i="3"/>
  <c r="J1312" i="3"/>
  <c r="J1317" i="3"/>
  <c r="J1322" i="3"/>
  <c r="J1328" i="3"/>
  <c r="J1333" i="3"/>
  <c r="J1338" i="3"/>
  <c r="J1344" i="3"/>
  <c r="J1349" i="3"/>
  <c r="J1354" i="3"/>
  <c r="J1360" i="3"/>
  <c r="J1365" i="3"/>
  <c r="J1370" i="3"/>
  <c r="J1376" i="3"/>
  <c r="J1381" i="3"/>
  <c r="J1386" i="3"/>
  <c r="J1392" i="3"/>
  <c r="J1397" i="3"/>
  <c r="J1402" i="3"/>
  <c r="J1408" i="3"/>
  <c r="J1413" i="3"/>
  <c r="J1418" i="3"/>
  <c r="J1424" i="3"/>
  <c r="J1429" i="3"/>
  <c r="J1434" i="3"/>
  <c r="J1440" i="3"/>
  <c r="J1445" i="3"/>
  <c r="J1450" i="3"/>
  <c r="J1455" i="3"/>
  <c r="J1459" i="3"/>
  <c r="J1463" i="3"/>
  <c r="J1467" i="3"/>
  <c r="J1471" i="3"/>
  <c r="J1475" i="3"/>
  <c r="J1479" i="3"/>
  <c r="J1483" i="3"/>
  <c r="J1487" i="3"/>
  <c r="J1491" i="3"/>
  <c r="J1495" i="3"/>
  <c r="J1499" i="3"/>
  <c r="J1503" i="3"/>
  <c r="J1507" i="3"/>
  <c r="J1511" i="3"/>
  <c r="J1515" i="3"/>
  <c r="J1519" i="3"/>
  <c r="J1523" i="3"/>
  <c r="J1527" i="3"/>
  <c r="J1531" i="3"/>
  <c r="J1535" i="3"/>
  <c r="J1539" i="3"/>
  <c r="J1543" i="3"/>
  <c r="J1547" i="3"/>
  <c r="J1551" i="3"/>
  <c r="J1555" i="3"/>
  <c r="J1559" i="3"/>
  <c r="J1563" i="3"/>
  <c r="J1567" i="3"/>
  <c r="J1571" i="3"/>
  <c r="J1575" i="3"/>
  <c r="J1579" i="3"/>
  <c r="J1583" i="3"/>
  <c r="J1587" i="3"/>
  <c r="J1591" i="3"/>
  <c r="J1595" i="3"/>
  <c r="J1599" i="3"/>
  <c r="J1603" i="3"/>
  <c r="J1607" i="3"/>
  <c r="J1611" i="3"/>
  <c r="J1615" i="3"/>
  <c r="J1619" i="3"/>
  <c r="J1623" i="3"/>
  <c r="J1627" i="3"/>
  <c r="J1631" i="3"/>
  <c r="J1635" i="3"/>
  <c r="J447" i="3"/>
  <c r="J479" i="3"/>
  <c r="J511" i="3"/>
  <c r="J543" i="3"/>
  <c r="J575" i="3"/>
  <c r="J607" i="3"/>
  <c r="J639" i="3"/>
  <c r="J656" i="3"/>
  <c r="J680" i="3"/>
  <c r="J699" i="3"/>
  <c r="J711" i="3"/>
  <c r="J727" i="3"/>
  <c r="J742" i="3"/>
  <c r="J754" i="3"/>
  <c r="J770" i="3"/>
  <c r="J781" i="3"/>
  <c r="J790" i="3"/>
  <c r="J802" i="3"/>
  <c r="J813" i="3"/>
  <c r="J822" i="3"/>
  <c r="J834" i="3"/>
  <c r="J845" i="3"/>
  <c r="J854" i="3"/>
  <c r="J866" i="3"/>
  <c r="J877" i="3"/>
  <c r="J886" i="3"/>
  <c r="J898" i="3"/>
  <c r="J909" i="3"/>
  <c r="J918" i="3"/>
  <c r="J928" i="3"/>
  <c r="J934" i="3"/>
  <c r="J941" i="3"/>
  <c r="J949" i="3"/>
  <c r="J956" i="3"/>
  <c r="J962" i="3"/>
  <c r="J970" i="3"/>
  <c r="J977" i="3"/>
  <c r="J984" i="3"/>
  <c r="J992" i="3"/>
  <c r="J998" i="3"/>
  <c r="J1005" i="3"/>
  <c r="J1012" i="3"/>
  <c r="J1017" i="3"/>
  <c r="J1022" i="3"/>
  <c r="J1028" i="3"/>
  <c r="J1033" i="3"/>
  <c r="J1038" i="3"/>
  <c r="J1044" i="3"/>
  <c r="J1049" i="3"/>
  <c r="J1054" i="3"/>
  <c r="J1060" i="3"/>
  <c r="J1065" i="3"/>
  <c r="J1070" i="3"/>
  <c r="J1076" i="3"/>
  <c r="J1081" i="3"/>
  <c r="J1086" i="3"/>
  <c r="J1092" i="3"/>
  <c r="J1097" i="3"/>
  <c r="J1102" i="3"/>
  <c r="J1108" i="3"/>
  <c r="J1113" i="3"/>
  <c r="J1118" i="3"/>
  <c r="J1124" i="3"/>
  <c r="J1129" i="3"/>
  <c r="J1134" i="3"/>
  <c r="J1140" i="3"/>
  <c r="J1145" i="3"/>
  <c r="J1150" i="3"/>
  <c r="J1156" i="3"/>
  <c r="J1161" i="3"/>
  <c r="J1166" i="3"/>
  <c r="J1172" i="3"/>
  <c r="J1177" i="3"/>
  <c r="J1182" i="3"/>
  <c r="J1188" i="3"/>
  <c r="J1193" i="3"/>
  <c r="J1198" i="3"/>
  <c r="J1204" i="3"/>
  <c r="J1209" i="3"/>
  <c r="J1214" i="3"/>
  <c r="J1220" i="3"/>
  <c r="J1225" i="3"/>
  <c r="J1230" i="3"/>
  <c r="J1236" i="3"/>
  <c r="J1241" i="3"/>
  <c r="J1246" i="3"/>
  <c r="J1252" i="3"/>
  <c r="J1257" i="3"/>
  <c r="J1262" i="3"/>
  <c r="J1268" i="3"/>
  <c r="J1273" i="3"/>
  <c r="J1278" i="3"/>
  <c r="J1284" i="3"/>
  <c r="J1289" i="3"/>
  <c r="J1294" i="3"/>
  <c r="J1300" i="3"/>
  <c r="J1305" i="3"/>
  <c r="J1310" i="3"/>
  <c r="J1316" i="3"/>
  <c r="J1321" i="3"/>
  <c r="J1326" i="3"/>
  <c r="J1332" i="3"/>
  <c r="J1337" i="3"/>
  <c r="J1342" i="3"/>
  <c r="J1348" i="3"/>
  <c r="J1353" i="3"/>
  <c r="J1358" i="3"/>
  <c r="J1364" i="3"/>
  <c r="J1369" i="3"/>
  <c r="J1374" i="3"/>
  <c r="J1380" i="3"/>
  <c r="J1385" i="3"/>
  <c r="J1390" i="3"/>
  <c r="J1396" i="3"/>
  <c r="J1401" i="3"/>
  <c r="J1406" i="3"/>
  <c r="J1412" i="3"/>
  <c r="J1417" i="3"/>
  <c r="J1422" i="3"/>
  <c r="J1428" i="3"/>
  <c r="J1433" i="3"/>
  <c r="J1438" i="3"/>
  <c r="J1444" i="3"/>
  <c r="J1449" i="3"/>
  <c r="J1454" i="3"/>
  <c r="J1458" i="3"/>
  <c r="J1462" i="3"/>
  <c r="J1466" i="3"/>
  <c r="J1470" i="3"/>
  <c r="J1474" i="3"/>
  <c r="J1478" i="3"/>
  <c r="J1482" i="3"/>
  <c r="J1486" i="3"/>
  <c r="J1490" i="3"/>
  <c r="J1494" i="3"/>
  <c r="J1498" i="3"/>
  <c r="J1502" i="3"/>
  <c r="J1506" i="3"/>
  <c r="J1510" i="3"/>
  <c r="J1514" i="3"/>
  <c r="J1518" i="3"/>
  <c r="J1522" i="3"/>
  <c r="J1526" i="3"/>
  <c r="J1530" i="3"/>
  <c r="J1534" i="3"/>
  <c r="J1538" i="3"/>
  <c r="J1542" i="3"/>
  <c r="J1546" i="3"/>
  <c r="J1550" i="3"/>
  <c r="J1554" i="3"/>
  <c r="J1558" i="3"/>
  <c r="J1562" i="3"/>
  <c r="J1566" i="3"/>
  <c r="J1570" i="3"/>
  <c r="J1574" i="3"/>
  <c r="J1578" i="3"/>
  <c r="J1582" i="3"/>
  <c r="J1586" i="3"/>
  <c r="J1590" i="3"/>
  <c r="J1594" i="3"/>
  <c r="J1598" i="3"/>
  <c r="J1602" i="3"/>
  <c r="J1606" i="3"/>
  <c r="J1610" i="3"/>
  <c r="J1614" i="3"/>
  <c r="J1618" i="3"/>
  <c r="J1622" i="3"/>
  <c r="J1626" i="3"/>
  <c r="J1630" i="3"/>
  <c r="J1634" i="3"/>
  <c r="J1638" i="3"/>
  <c r="J1642" i="3"/>
  <c r="J1646" i="3"/>
  <c r="J1650" i="3"/>
  <c r="J1654" i="3"/>
  <c r="J1658" i="3"/>
  <c r="J1662" i="3"/>
  <c r="J1666" i="3"/>
  <c r="J464" i="3"/>
  <c r="J528" i="3"/>
  <c r="J592" i="3"/>
  <c r="J655" i="3"/>
  <c r="J695" i="3"/>
  <c r="J722" i="3"/>
  <c r="J752" i="3"/>
  <c r="J778" i="3"/>
  <c r="J798" i="3"/>
  <c r="J821" i="3"/>
  <c r="J842" i="3"/>
  <c r="J862" i="3"/>
  <c r="J885" i="3"/>
  <c r="J906" i="3"/>
  <c r="J925" i="3"/>
  <c r="J940" i="3"/>
  <c r="J954" i="3"/>
  <c r="J968" i="3"/>
  <c r="J982" i="3"/>
  <c r="J997" i="3"/>
  <c r="J1010" i="3"/>
  <c r="J1021" i="3"/>
  <c r="J1032" i="3"/>
  <c r="J1042" i="3"/>
  <c r="J1053" i="3"/>
  <c r="J1064" i="3"/>
  <c r="J1074" i="3"/>
  <c r="J1085" i="3"/>
  <c r="J1096" i="3"/>
  <c r="J1106" i="3"/>
  <c r="J1117" i="3"/>
  <c r="J1128" i="3"/>
  <c r="J1138" i="3"/>
  <c r="J1149" i="3"/>
  <c r="J1160" i="3"/>
  <c r="J1170" i="3"/>
  <c r="J1181" i="3"/>
  <c r="J1192" i="3"/>
  <c r="J1202" i="3"/>
  <c r="J1213" i="3"/>
  <c r="J1224" i="3"/>
  <c r="J1234" i="3"/>
  <c r="J1245" i="3"/>
  <c r="J1256" i="3"/>
  <c r="J1266" i="3"/>
  <c r="J1277" i="3"/>
  <c r="J1288" i="3"/>
  <c r="J1298" i="3"/>
  <c r="J1309" i="3"/>
  <c r="J1320" i="3"/>
  <c r="J1330" i="3"/>
  <c r="J1341" i="3"/>
  <c r="J1352" i="3"/>
  <c r="J1362" i="3"/>
  <c r="J1373" i="3"/>
  <c r="J1384" i="3"/>
  <c r="J1394" i="3"/>
  <c r="J1405" i="3"/>
  <c r="J1416" i="3"/>
  <c r="J1426" i="3"/>
  <c r="J1437" i="3"/>
  <c r="J1448" i="3"/>
  <c r="J1457" i="3"/>
  <c r="J1465" i="3"/>
  <c r="J1473" i="3"/>
  <c r="J1481" i="3"/>
  <c r="J1489" i="3"/>
  <c r="J1497" i="3"/>
  <c r="J1505" i="3"/>
  <c r="J1513" i="3"/>
  <c r="J1521" i="3"/>
  <c r="J1529" i="3"/>
  <c r="J1537" i="3"/>
  <c r="J1545" i="3"/>
  <c r="J1553" i="3"/>
  <c r="J1561" i="3"/>
  <c r="J1569" i="3"/>
  <c r="J1577" i="3"/>
  <c r="J1585" i="3"/>
  <c r="J1593" i="3"/>
  <c r="J1601" i="3"/>
  <c r="J1609" i="3"/>
  <c r="J1617" i="3"/>
  <c r="J1625" i="3"/>
  <c r="J1633" i="3"/>
  <c r="J1640" i="3"/>
  <c r="J1645" i="3"/>
  <c r="J1651" i="3"/>
  <c r="J1656" i="3"/>
  <c r="J1661" i="3"/>
  <c r="J1667" i="3"/>
  <c r="J1671" i="3"/>
  <c r="J1675" i="3"/>
  <c r="J1679" i="3"/>
  <c r="J1683" i="3"/>
  <c r="J1687" i="3"/>
  <c r="J1691" i="3"/>
  <c r="J1695" i="3"/>
  <c r="J1699" i="3"/>
  <c r="J1703" i="3"/>
  <c r="J1707" i="3"/>
  <c r="J1711" i="3"/>
  <c r="J1715" i="3"/>
  <c r="J1719" i="3"/>
  <c r="J1723" i="3"/>
  <c r="J1727" i="3"/>
  <c r="J1731" i="3"/>
  <c r="J1735" i="3"/>
  <c r="J1739" i="3"/>
  <c r="J1743" i="3"/>
  <c r="J1747" i="3"/>
  <c r="J1751" i="3"/>
  <c r="J1755" i="3"/>
  <c r="J1759" i="3"/>
  <c r="J1763" i="3"/>
  <c r="J1767" i="3"/>
  <c r="J1771" i="3"/>
  <c r="J1775" i="3"/>
  <c r="J1779" i="3"/>
  <c r="J1783" i="3"/>
  <c r="J1787" i="3"/>
  <c r="J1791" i="3"/>
  <c r="J1795" i="3"/>
  <c r="J1799" i="3"/>
  <c r="J1803" i="3"/>
  <c r="J1807" i="3"/>
  <c r="J1811" i="3"/>
  <c r="J1815" i="3"/>
  <c r="J1819" i="3"/>
  <c r="J1823" i="3"/>
  <c r="J1827" i="3"/>
  <c r="J1831" i="3"/>
  <c r="J1835" i="3"/>
  <c r="J1839" i="3"/>
  <c r="J1843" i="3"/>
  <c r="J1847" i="3"/>
  <c r="J1851" i="3"/>
  <c r="J1855" i="3"/>
  <c r="J1859" i="3"/>
  <c r="J1863" i="3"/>
  <c r="J1867" i="3"/>
  <c r="J1871" i="3"/>
  <c r="J1875" i="3"/>
  <c r="J1879" i="3"/>
  <c r="J1883" i="3"/>
  <c r="J1887" i="3"/>
  <c r="J1891" i="3"/>
  <c r="J1895" i="3"/>
  <c r="J1899" i="3"/>
  <c r="J1903" i="3"/>
  <c r="J1907" i="3"/>
  <c r="J1911" i="3"/>
  <c r="J1915" i="3"/>
  <c r="J1919" i="3"/>
  <c r="J1923" i="3"/>
  <c r="J1927" i="3"/>
  <c r="J1931" i="3"/>
  <c r="J1935" i="3"/>
  <c r="J1939" i="3"/>
  <c r="J1943" i="3"/>
  <c r="J1947" i="3"/>
  <c r="J1951" i="3"/>
  <c r="J1955" i="3"/>
  <c r="J1959" i="3"/>
  <c r="J1963" i="3"/>
  <c r="J1967" i="3"/>
  <c r="J1971" i="3"/>
  <c r="J1975" i="3"/>
  <c r="J1979" i="3"/>
  <c r="J1983" i="3"/>
  <c r="J1987" i="3"/>
  <c r="J1991" i="3"/>
  <c r="J1995" i="3"/>
  <c r="J1999" i="3"/>
  <c r="J2003" i="3"/>
  <c r="J2007" i="3"/>
  <c r="J2011" i="3"/>
  <c r="J2015" i="3"/>
  <c r="J2019" i="3"/>
  <c r="J2023" i="3"/>
  <c r="J2027" i="3"/>
  <c r="J2031" i="3"/>
  <c r="J2035" i="3"/>
  <c r="J2039" i="3"/>
  <c r="J2043" i="3"/>
  <c r="J2047" i="3"/>
  <c r="J2051" i="3"/>
  <c r="J2055" i="3"/>
  <c r="J2059" i="3"/>
  <c r="J2063" i="3"/>
  <c r="J2067" i="3"/>
  <c r="J2071" i="3"/>
  <c r="J2075" i="3"/>
  <c r="J2079" i="3"/>
  <c r="J2083" i="3"/>
  <c r="J2087" i="3"/>
  <c r="J2091" i="3"/>
  <c r="J2095" i="3"/>
  <c r="J2099" i="3"/>
  <c r="J2103" i="3"/>
  <c r="J2107" i="3"/>
  <c r="J2111" i="3"/>
  <c r="J2115" i="3"/>
  <c r="J2119" i="3"/>
  <c r="J2123" i="3"/>
  <c r="J2127" i="3"/>
  <c r="J2131" i="3"/>
  <c r="J2135" i="3"/>
  <c r="J2139" i="3"/>
  <c r="J2143" i="3"/>
  <c r="J2147" i="3"/>
  <c r="J2151" i="3"/>
  <c r="J2155" i="3"/>
  <c r="J2159" i="3"/>
  <c r="J2163" i="3"/>
  <c r="J2167" i="3"/>
  <c r="J2171" i="3"/>
  <c r="J2175" i="3"/>
  <c r="J2179" i="3"/>
  <c r="J2183" i="3"/>
  <c r="J2187" i="3"/>
  <c r="J2191" i="3"/>
  <c r="J2195" i="3"/>
  <c r="J2199" i="3"/>
  <c r="J2203" i="3"/>
  <c r="J2207" i="3"/>
  <c r="J2211" i="3"/>
  <c r="J2215" i="3"/>
  <c r="J2219" i="3"/>
  <c r="J2223" i="3"/>
  <c r="J2227" i="3"/>
  <c r="J2231" i="3"/>
  <c r="J2235" i="3"/>
  <c r="J2239" i="3"/>
  <c r="J2243" i="3"/>
  <c r="J2247" i="3"/>
  <c r="J2251" i="3"/>
  <c r="J2255" i="3"/>
  <c r="J2259" i="3"/>
  <c r="J2263" i="3"/>
  <c r="J2267" i="3"/>
  <c r="J2271" i="3"/>
  <c r="J2275" i="3"/>
  <c r="J2279" i="3"/>
  <c r="J2283" i="3"/>
  <c r="J2287" i="3"/>
  <c r="J2291" i="3"/>
  <c r="J2295" i="3"/>
  <c r="J2299" i="3"/>
  <c r="J2303" i="3"/>
  <c r="J2307" i="3"/>
  <c r="J2311" i="3"/>
  <c r="J2315" i="3"/>
  <c r="J2319" i="3"/>
  <c r="J2323" i="3"/>
  <c r="J2327" i="3"/>
  <c r="J2331" i="3"/>
  <c r="J2335" i="3"/>
  <c r="J2339" i="3"/>
  <c r="J2343" i="3"/>
  <c r="J2347" i="3"/>
  <c r="J2351" i="3"/>
  <c r="J2355" i="3"/>
  <c r="J2359" i="3"/>
  <c r="J2363" i="3"/>
  <c r="J2367" i="3"/>
  <c r="J2371" i="3"/>
  <c r="J2375" i="3"/>
  <c r="J2379" i="3"/>
  <c r="J2383" i="3"/>
  <c r="J2387" i="3"/>
  <c r="J2391" i="3"/>
  <c r="J2395" i="3"/>
  <c r="J2399" i="3"/>
  <c r="J2403" i="3"/>
  <c r="J2407" i="3"/>
  <c r="J2411" i="3"/>
  <c r="J2415" i="3"/>
  <c r="J2419" i="3"/>
  <c r="J2423" i="3"/>
  <c r="J2427" i="3"/>
  <c r="J2431" i="3"/>
  <c r="J2435" i="3"/>
  <c r="J2439" i="3"/>
  <c r="J2443" i="3"/>
  <c r="J2447" i="3"/>
  <c r="J2451" i="3"/>
  <c r="J2455" i="3"/>
  <c r="J2459" i="3"/>
  <c r="J2463" i="3"/>
  <c r="J2467" i="3"/>
  <c r="J2471" i="3"/>
  <c r="J2475" i="3"/>
  <c r="J2479" i="3"/>
  <c r="J2483" i="3"/>
  <c r="J2487" i="3"/>
  <c r="J2491" i="3"/>
  <c r="J2495" i="3"/>
  <c r="J2499" i="3"/>
  <c r="J2503" i="3"/>
  <c r="J2507" i="3"/>
  <c r="J2515" i="3"/>
  <c r="J2523" i="3"/>
  <c r="J2531" i="3"/>
  <c r="J2539" i="3"/>
  <c r="J2547" i="3"/>
  <c r="J2555" i="3"/>
  <c r="J2567" i="3"/>
  <c r="J431" i="3"/>
  <c r="J495" i="3"/>
  <c r="J559" i="3"/>
  <c r="J623" i="3"/>
  <c r="J671" i="3"/>
  <c r="J706" i="3"/>
  <c r="J732" i="3"/>
  <c r="J763" i="3"/>
  <c r="J786" i="3"/>
  <c r="J806" i="3"/>
  <c r="J829" i="3"/>
  <c r="J850" i="3"/>
  <c r="J870" i="3"/>
  <c r="J893" i="3"/>
  <c r="J914" i="3"/>
  <c r="J930" i="3"/>
  <c r="J945" i="3"/>
  <c r="J973" i="3"/>
  <c r="J988" i="3"/>
  <c r="J1002" i="3"/>
  <c r="J1014" i="3"/>
  <c r="J1025" i="3"/>
  <c r="J1036" i="3"/>
  <c r="J1057" i="3"/>
  <c r="J1078" i="3"/>
  <c r="J1100" i="3"/>
  <c r="J1121" i="3"/>
  <c r="J1142" i="3"/>
  <c r="J1164" i="3"/>
  <c r="J1185" i="3"/>
  <c r="J1206" i="3"/>
  <c r="J1228" i="3"/>
  <c r="J1238" i="3"/>
  <c r="J463" i="3"/>
  <c r="J527" i="3"/>
  <c r="J591" i="3"/>
  <c r="J648" i="3"/>
  <c r="J688" i="3"/>
  <c r="J720" i="3"/>
  <c r="J748" i="3"/>
  <c r="J774" i="3"/>
  <c r="J797" i="3"/>
  <c r="J818" i="3"/>
  <c r="J838" i="3"/>
  <c r="J861" i="3"/>
  <c r="J882" i="3"/>
  <c r="J902" i="3"/>
  <c r="J924" i="3"/>
  <c r="J938" i="3"/>
  <c r="J952" i="3"/>
  <c r="J966" i="3"/>
  <c r="J981" i="3"/>
  <c r="J994" i="3"/>
  <c r="J1009" i="3"/>
  <c r="J1020" i="3"/>
  <c r="J1030" i="3"/>
  <c r="J1041" i="3"/>
  <c r="J1052" i="3"/>
  <c r="J1062" i="3"/>
  <c r="J1073" i="3"/>
  <c r="J1084" i="3"/>
  <c r="J1094" i="3"/>
  <c r="J1105" i="3"/>
  <c r="J1116" i="3"/>
  <c r="J1126" i="3"/>
  <c r="J1137" i="3"/>
  <c r="J1148" i="3"/>
  <c r="J1158" i="3"/>
  <c r="J1169" i="3"/>
  <c r="J1180" i="3"/>
  <c r="J1190" i="3"/>
  <c r="J1201" i="3"/>
  <c r="J1212" i="3"/>
  <c r="J1222" i="3"/>
  <c r="J1233" i="3"/>
  <c r="J1244" i="3"/>
  <c r="J1254" i="3"/>
  <c r="J1265" i="3"/>
  <c r="J1276" i="3"/>
  <c r="J1286" i="3"/>
  <c r="J1297" i="3"/>
  <c r="J1308" i="3"/>
  <c r="J1318" i="3"/>
  <c r="J1329" i="3"/>
  <c r="J1340" i="3"/>
  <c r="J1350" i="3"/>
  <c r="J1361" i="3"/>
  <c r="J1372" i="3"/>
  <c r="J1382" i="3"/>
  <c r="J1393" i="3"/>
  <c r="J1404" i="3"/>
  <c r="J1414" i="3"/>
  <c r="J1425" i="3"/>
  <c r="J1436" i="3"/>
  <c r="J1446" i="3"/>
  <c r="J1456" i="3"/>
  <c r="J1464" i="3"/>
  <c r="J1472" i="3"/>
  <c r="J1480" i="3"/>
  <c r="J1488" i="3"/>
  <c r="J1496" i="3"/>
  <c r="J1504" i="3"/>
  <c r="J1512" i="3"/>
  <c r="J1520" i="3"/>
  <c r="J1528" i="3"/>
  <c r="J1536" i="3"/>
  <c r="J1544" i="3"/>
  <c r="J1552" i="3"/>
  <c r="J1560" i="3"/>
  <c r="J1568" i="3"/>
  <c r="J1576" i="3"/>
  <c r="J1584" i="3"/>
  <c r="J1592" i="3"/>
  <c r="J1600" i="3"/>
  <c r="J1608" i="3"/>
  <c r="J1616" i="3"/>
  <c r="J1624" i="3"/>
  <c r="J1632" i="3"/>
  <c r="J1639" i="3"/>
  <c r="J1644" i="3"/>
  <c r="J1649" i="3"/>
  <c r="J1655" i="3"/>
  <c r="J1660" i="3"/>
  <c r="J1665" i="3"/>
  <c r="J1670" i="3"/>
  <c r="J1674" i="3"/>
  <c r="J1678" i="3"/>
  <c r="J1682" i="3"/>
  <c r="J1686" i="3"/>
  <c r="J1690" i="3"/>
  <c r="J1694" i="3"/>
  <c r="J1698" i="3"/>
  <c r="J1702" i="3"/>
  <c r="J1706" i="3"/>
  <c r="J1710" i="3"/>
  <c r="J1714" i="3"/>
  <c r="J1718" i="3"/>
  <c r="J1722" i="3"/>
  <c r="J1726" i="3"/>
  <c r="J1730" i="3"/>
  <c r="J1734" i="3"/>
  <c r="J1738" i="3"/>
  <c r="J1742" i="3"/>
  <c r="J1746" i="3"/>
  <c r="J1750" i="3"/>
  <c r="J1754" i="3"/>
  <c r="J1758" i="3"/>
  <c r="J1762" i="3"/>
  <c r="J1766" i="3"/>
  <c r="J1770" i="3"/>
  <c r="J1774" i="3"/>
  <c r="J1778" i="3"/>
  <c r="J1782" i="3"/>
  <c r="J1786" i="3"/>
  <c r="J1790" i="3"/>
  <c r="J1794" i="3"/>
  <c r="J1798" i="3"/>
  <c r="J1802" i="3"/>
  <c r="J1806" i="3"/>
  <c r="J1810" i="3"/>
  <c r="J1814" i="3"/>
  <c r="J1818" i="3"/>
  <c r="J1822" i="3"/>
  <c r="J1826" i="3"/>
  <c r="J1830" i="3"/>
  <c r="J1834" i="3"/>
  <c r="J1838" i="3"/>
  <c r="J1842" i="3"/>
  <c r="J1846" i="3"/>
  <c r="J1850" i="3"/>
  <c r="J1854" i="3"/>
  <c r="J1858" i="3"/>
  <c r="J1862" i="3"/>
  <c r="J1866" i="3"/>
  <c r="J1870" i="3"/>
  <c r="J1874" i="3"/>
  <c r="J1878" i="3"/>
  <c r="J1882" i="3"/>
  <c r="J1886" i="3"/>
  <c r="J1890" i="3"/>
  <c r="J1894" i="3"/>
  <c r="J1898" i="3"/>
  <c r="J1902" i="3"/>
  <c r="J1906" i="3"/>
  <c r="J1910" i="3"/>
  <c r="J1914" i="3"/>
  <c r="J1918" i="3"/>
  <c r="J1922" i="3"/>
  <c r="J1926" i="3"/>
  <c r="J1930" i="3"/>
  <c r="J1934" i="3"/>
  <c r="J1938" i="3"/>
  <c r="J1942" i="3"/>
  <c r="J1946" i="3"/>
  <c r="J1950" i="3"/>
  <c r="J1954" i="3"/>
  <c r="J1958" i="3"/>
  <c r="J1962" i="3"/>
  <c r="J1966" i="3"/>
  <c r="J1970" i="3"/>
  <c r="J1974" i="3"/>
  <c r="J1978" i="3"/>
  <c r="J1982" i="3"/>
  <c r="J1986" i="3"/>
  <c r="J1990" i="3"/>
  <c r="J1994" i="3"/>
  <c r="J1998" i="3"/>
  <c r="J2002" i="3"/>
  <c r="J2006" i="3"/>
  <c r="J2010" i="3"/>
  <c r="J2014" i="3"/>
  <c r="J2018" i="3"/>
  <c r="J2022" i="3"/>
  <c r="J2026" i="3"/>
  <c r="J2030" i="3"/>
  <c r="J2034" i="3"/>
  <c r="J2038" i="3"/>
  <c r="J2042" i="3"/>
  <c r="J2046" i="3"/>
  <c r="J2050" i="3"/>
  <c r="J2054" i="3"/>
  <c r="J2058" i="3"/>
  <c r="J2062" i="3"/>
  <c r="J2066" i="3"/>
  <c r="J2070" i="3"/>
  <c r="J2074" i="3"/>
  <c r="J2078" i="3"/>
  <c r="J2082" i="3"/>
  <c r="J2086" i="3"/>
  <c r="J2090" i="3"/>
  <c r="J2094" i="3"/>
  <c r="J2098" i="3"/>
  <c r="J2102" i="3"/>
  <c r="J2106" i="3"/>
  <c r="J2110" i="3"/>
  <c r="J2114" i="3"/>
  <c r="J2118" i="3"/>
  <c r="J2122" i="3"/>
  <c r="J2126" i="3"/>
  <c r="J2130" i="3"/>
  <c r="J2134" i="3"/>
  <c r="J2138" i="3"/>
  <c r="J2142" i="3"/>
  <c r="J2146" i="3"/>
  <c r="J2150" i="3"/>
  <c r="J2154" i="3"/>
  <c r="J2158" i="3"/>
  <c r="J2162" i="3"/>
  <c r="J2166" i="3"/>
  <c r="J2170" i="3"/>
  <c r="J2174" i="3"/>
  <c r="J2178" i="3"/>
  <c r="J2182" i="3"/>
  <c r="J2186" i="3"/>
  <c r="J2190" i="3"/>
  <c r="J2194" i="3"/>
  <c r="J2198" i="3"/>
  <c r="J2202" i="3"/>
  <c r="J2206" i="3"/>
  <c r="J2210" i="3"/>
  <c r="J2214" i="3"/>
  <c r="J2218" i="3"/>
  <c r="J2222" i="3"/>
  <c r="J2226" i="3"/>
  <c r="J2230" i="3"/>
  <c r="J2234" i="3"/>
  <c r="J2238" i="3"/>
  <c r="J2242" i="3"/>
  <c r="J2246" i="3"/>
  <c r="J2250" i="3"/>
  <c r="J2254" i="3"/>
  <c r="J2258" i="3"/>
  <c r="J2262" i="3"/>
  <c r="J2266" i="3"/>
  <c r="J2270" i="3"/>
  <c r="J2274" i="3"/>
  <c r="J2278" i="3"/>
  <c r="J2282" i="3"/>
  <c r="J2286" i="3"/>
  <c r="J2290" i="3"/>
  <c r="J2294" i="3"/>
  <c r="J2298" i="3"/>
  <c r="J2302" i="3"/>
  <c r="J2306" i="3"/>
  <c r="J2310" i="3"/>
  <c r="J2314" i="3"/>
  <c r="J2318" i="3"/>
  <c r="J2322" i="3"/>
  <c r="J2326" i="3"/>
  <c r="J2330" i="3"/>
  <c r="J2334" i="3"/>
  <c r="J2338" i="3"/>
  <c r="J2342" i="3"/>
  <c r="J2346" i="3"/>
  <c r="J2350" i="3"/>
  <c r="J2354" i="3"/>
  <c r="J2358" i="3"/>
  <c r="J2362" i="3"/>
  <c r="J2366" i="3"/>
  <c r="J2370" i="3"/>
  <c r="J2374" i="3"/>
  <c r="J2378" i="3"/>
  <c r="J2382" i="3"/>
  <c r="J2386" i="3"/>
  <c r="J2390" i="3"/>
  <c r="J2394" i="3"/>
  <c r="J2398" i="3"/>
  <c r="J2402" i="3"/>
  <c r="J2406" i="3"/>
  <c r="J2410" i="3"/>
  <c r="J2414" i="3"/>
  <c r="J2418" i="3"/>
  <c r="J2422" i="3"/>
  <c r="J2426" i="3"/>
  <c r="J2430" i="3"/>
  <c r="J2434" i="3"/>
  <c r="J2438" i="3"/>
  <c r="J2442" i="3"/>
  <c r="J2446" i="3"/>
  <c r="J2450" i="3"/>
  <c r="J2454" i="3"/>
  <c r="J2458" i="3"/>
  <c r="J2462" i="3"/>
  <c r="J2466" i="3"/>
  <c r="J2470" i="3"/>
  <c r="J2474" i="3"/>
  <c r="J2478" i="3"/>
  <c r="J2482" i="3"/>
  <c r="J2486" i="3"/>
  <c r="J2490" i="3"/>
  <c r="J2494" i="3"/>
  <c r="J2498" i="3"/>
  <c r="J2502" i="3"/>
  <c r="J2506" i="3"/>
  <c r="J2510" i="3"/>
  <c r="J2514" i="3"/>
  <c r="J2518" i="3"/>
  <c r="J2522" i="3"/>
  <c r="J2526" i="3"/>
  <c r="J2530" i="3"/>
  <c r="J2534" i="3"/>
  <c r="J2538" i="3"/>
  <c r="J2542" i="3"/>
  <c r="J2546" i="3"/>
  <c r="J2550" i="3"/>
  <c r="J2554" i="3"/>
  <c r="J2558" i="3"/>
  <c r="J2562" i="3"/>
  <c r="J2566" i="3"/>
  <c r="J2570" i="3"/>
  <c r="J2511" i="3"/>
  <c r="J2519" i="3"/>
  <c r="J2527" i="3"/>
  <c r="J2535" i="3"/>
  <c r="J2543" i="3"/>
  <c r="J2551" i="3"/>
  <c r="J2559" i="3"/>
  <c r="J2563" i="3"/>
  <c r="J2571" i="3"/>
  <c r="J960" i="3"/>
  <c r="J1046" i="3"/>
  <c r="J1068" i="3"/>
  <c r="J1089" i="3"/>
  <c r="J1110" i="3"/>
  <c r="J1132" i="3"/>
  <c r="J1153" i="3"/>
  <c r="J1174" i="3"/>
  <c r="J1196" i="3"/>
  <c r="J1217" i="3"/>
  <c r="J1249" i="3"/>
  <c r="J1270" i="3"/>
  <c r="J624" i="3"/>
  <c r="J764" i="3"/>
  <c r="J853" i="3"/>
  <c r="J933" i="3"/>
  <c r="J989" i="3"/>
  <c r="J1037" i="3"/>
  <c r="J1080" i="3"/>
  <c r="J1122" i="3"/>
  <c r="J1165" i="3"/>
  <c r="J1208" i="3"/>
  <c r="J1250" i="3"/>
  <c r="J1281" i="3"/>
  <c r="J1302" i="3"/>
  <c r="J1324" i="3"/>
  <c r="J1345" i="3"/>
  <c r="J1366" i="3"/>
  <c r="J1388" i="3"/>
  <c r="J1409" i="3"/>
  <c r="J1430" i="3"/>
  <c r="J1452" i="3"/>
  <c r="J1468" i="3"/>
  <c r="J1484" i="3"/>
  <c r="J1500" i="3"/>
  <c r="J1516" i="3"/>
  <c r="J1532" i="3"/>
  <c r="J1548" i="3"/>
  <c r="J1564" i="3"/>
  <c r="J1580" i="3"/>
  <c r="J1596" i="3"/>
  <c r="J1612" i="3"/>
  <c r="J1628" i="3"/>
  <c r="J1641" i="3"/>
  <c r="J1652" i="3"/>
  <c r="J1663" i="3"/>
  <c r="J1672" i="3"/>
  <c r="J1680" i="3"/>
  <c r="J1688" i="3"/>
  <c r="J1696" i="3"/>
  <c r="J1704" i="3"/>
  <c r="J1712" i="3"/>
  <c r="J1720" i="3"/>
  <c r="J1728" i="3"/>
  <c r="J1736" i="3"/>
  <c r="J1744" i="3"/>
  <c r="J1752" i="3"/>
  <c r="J1760" i="3"/>
  <c r="J1768" i="3"/>
  <c r="J1776" i="3"/>
  <c r="J1784" i="3"/>
  <c r="J1792" i="3"/>
  <c r="J1800" i="3"/>
  <c r="J1808" i="3"/>
  <c r="J1816" i="3"/>
  <c r="J1824" i="3"/>
  <c r="J1832" i="3"/>
  <c r="J1840" i="3"/>
  <c r="J1848" i="3"/>
  <c r="J1856" i="3"/>
  <c r="J1864" i="3"/>
  <c r="J1872" i="3"/>
  <c r="J1880" i="3"/>
  <c r="J1888" i="3"/>
  <c r="J1896" i="3"/>
  <c r="J1904" i="3"/>
  <c r="J1912" i="3"/>
  <c r="J1920" i="3"/>
  <c r="J1928" i="3"/>
  <c r="J1936" i="3"/>
  <c r="J1944" i="3"/>
  <c r="J1952" i="3"/>
  <c r="J1960" i="3"/>
  <c r="J1968" i="3"/>
  <c r="J1976" i="3"/>
  <c r="J1984" i="3"/>
  <c r="J1992" i="3"/>
  <c r="J2000" i="3"/>
  <c r="J2008" i="3"/>
  <c r="J2016" i="3"/>
  <c r="J2024" i="3"/>
  <c r="J2032" i="3"/>
  <c r="J2048" i="3"/>
  <c r="J2056" i="3"/>
  <c r="J2064" i="3"/>
  <c r="J2072" i="3"/>
  <c r="J2088" i="3"/>
  <c r="J2112" i="3"/>
  <c r="J2128" i="3"/>
  <c r="J2144" i="3"/>
  <c r="J2160" i="3"/>
  <c r="J2176" i="3"/>
  <c r="J2200" i="3"/>
  <c r="J2224" i="3"/>
  <c r="J2240" i="3"/>
  <c r="J2256" i="3"/>
  <c r="J2272" i="3"/>
  <c r="J2296" i="3"/>
  <c r="J2312" i="3"/>
  <c r="J2336" i="3"/>
  <c r="J2352" i="3"/>
  <c r="J2368" i="3"/>
  <c r="J2384" i="3"/>
  <c r="J2392" i="3"/>
  <c r="J2408" i="3"/>
  <c r="J2424" i="3"/>
  <c r="J2440" i="3"/>
  <c r="J2456" i="3"/>
  <c r="J2472" i="3"/>
  <c r="J2488" i="3"/>
  <c r="J2504" i="3"/>
  <c r="J2520" i="3"/>
  <c r="J2536" i="3"/>
  <c r="J2552" i="3"/>
  <c r="J432" i="3"/>
  <c r="J672" i="3"/>
  <c r="J789" i="3"/>
  <c r="J874" i="3"/>
  <c r="J946" i="3"/>
  <c r="J1004" i="3"/>
  <c r="J1048" i="3"/>
  <c r="J1090" i="3"/>
  <c r="J1133" i="3"/>
  <c r="J1176" i="3"/>
  <c r="J1218" i="3"/>
  <c r="J1260" i="3"/>
  <c r="J1282" i="3"/>
  <c r="J1304" i="3"/>
  <c r="J1325" i="3"/>
  <c r="J1346" i="3"/>
  <c r="J1389" i="3"/>
  <c r="J1410" i="3"/>
  <c r="J1432" i="3"/>
  <c r="J1453" i="3"/>
  <c r="J1469" i="3"/>
  <c r="J1485" i="3"/>
  <c r="J1517" i="3"/>
  <c r="J1565" i="3"/>
  <c r="J1597" i="3"/>
  <c r="J1629" i="3"/>
  <c r="J1653" i="3"/>
  <c r="J1673" i="3"/>
  <c r="J1689" i="3"/>
  <c r="J1705" i="3"/>
  <c r="J1721" i="3"/>
  <c r="J1737" i="3"/>
  <c r="J1753" i="3"/>
  <c r="J1769" i="3"/>
  <c r="J1777" i="3"/>
  <c r="J1793" i="3"/>
  <c r="J1809" i="3"/>
  <c r="J1825" i="3"/>
  <c r="J1841" i="3"/>
  <c r="J1857" i="3"/>
  <c r="J1873" i="3"/>
  <c r="J1897" i="3"/>
  <c r="J1913" i="3"/>
  <c r="J1929" i="3"/>
  <c r="J1945" i="3"/>
  <c r="J1961" i="3"/>
  <c r="J1977" i="3"/>
  <c r="J1993" i="3"/>
  <c r="J2017" i="3"/>
  <c r="J2033" i="3"/>
  <c r="J2049" i="3"/>
  <c r="J2057" i="3"/>
  <c r="J2073" i="3"/>
  <c r="J2089" i="3"/>
  <c r="J2105" i="3"/>
  <c r="J2121" i="3"/>
  <c r="J2129" i="3"/>
  <c r="J2137" i="3"/>
  <c r="J2145" i="3"/>
  <c r="J2161" i="3"/>
  <c r="J2177" i="3"/>
  <c r="J2193" i="3"/>
  <c r="J2209" i="3"/>
  <c r="J2225" i="3"/>
  <c r="J2241" i="3"/>
  <c r="J2257" i="3"/>
  <c r="J2273" i="3"/>
  <c r="J2289" i="3"/>
  <c r="J2305" i="3"/>
  <c r="J2321" i="3"/>
  <c r="J2337" i="3"/>
  <c r="J2353" i="3"/>
  <c r="J2369" i="3"/>
  <c r="J2385" i="3"/>
  <c r="J2401" i="3"/>
  <c r="J2417" i="3"/>
  <c r="J2433" i="3"/>
  <c r="J2449" i="3"/>
  <c r="J2465" i="3"/>
  <c r="J2481" i="3"/>
  <c r="J2497" i="3"/>
  <c r="J2513" i="3"/>
  <c r="J2529" i="3"/>
  <c r="J2545" i="3"/>
  <c r="J2561" i="3"/>
  <c r="J496" i="3"/>
  <c r="J894" i="3"/>
  <c r="J961" i="3"/>
  <c r="J1058" i="3"/>
  <c r="J1144" i="3"/>
  <c r="J1229" i="3"/>
  <c r="J1292" i="3"/>
  <c r="J1334" i="3"/>
  <c r="J1377" i="3"/>
  <c r="J1420" i="3"/>
  <c r="J1460" i="3"/>
  <c r="J1492" i="3"/>
  <c r="J1524" i="3"/>
  <c r="J1540" i="3"/>
  <c r="J1572" i="3"/>
  <c r="J1604" i="3"/>
  <c r="J1636" i="3"/>
  <c r="J1657" i="3"/>
  <c r="J1676" i="3"/>
  <c r="J1692" i="3"/>
  <c r="J1708" i="3"/>
  <c r="J1724" i="3"/>
  <c r="J1740" i="3"/>
  <c r="J1756" i="3"/>
  <c r="J1772" i="3"/>
  <c r="J1788" i="3"/>
  <c r="J1804" i="3"/>
  <c r="J1820" i="3"/>
  <c r="J1836" i="3"/>
  <c r="J1852" i="3"/>
  <c r="J1868" i="3"/>
  <c r="J1884" i="3"/>
  <c r="J1900" i="3"/>
  <c r="J1916" i="3"/>
  <c r="J1932" i="3"/>
  <c r="J1948" i="3"/>
  <c r="J1964" i="3"/>
  <c r="J1980" i="3"/>
  <c r="J1996" i="3"/>
  <c r="J2012" i="3"/>
  <c r="J2028" i="3"/>
  <c r="J2044" i="3"/>
  <c r="J2060" i="3"/>
  <c r="J2076" i="3"/>
  <c r="J2092" i="3"/>
  <c r="J2108" i="3"/>
  <c r="J2124" i="3"/>
  <c r="J2140" i="3"/>
  <c r="J2156" i="3"/>
  <c r="J2172" i="3"/>
  <c r="J2188" i="3"/>
  <c r="J2204" i="3"/>
  <c r="J2220" i="3"/>
  <c r="J2236" i="3"/>
  <c r="J2252" i="3"/>
  <c r="J2268" i="3"/>
  <c r="J2284" i="3"/>
  <c r="J2300" i="3"/>
  <c r="J2316" i="3"/>
  <c r="J2332" i="3"/>
  <c r="J2348" i="3"/>
  <c r="J2364" i="3"/>
  <c r="J2380" i="3"/>
  <c r="J2396" i="3"/>
  <c r="J2412" i="3"/>
  <c r="J2428" i="3"/>
  <c r="J2444" i="3"/>
  <c r="J2460" i="3"/>
  <c r="J2476" i="3"/>
  <c r="J2492" i="3"/>
  <c r="J2508" i="3"/>
  <c r="J2524" i="3"/>
  <c r="J2540" i="3"/>
  <c r="J2556" i="3"/>
  <c r="J560" i="3"/>
  <c r="J738" i="3"/>
  <c r="J830" i="3"/>
  <c r="J917" i="3"/>
  <c r="J976" i="3"/>
  <c r="J1026" i="3"/>
  <c r="J1069" i="3"/>
  <c r="J1112" i="3"/>
  <c r="J1154" i="3"/>
  <c r="J1197" i="3"/>
  <c r="J1240" i="3"/>
  <c r="J1272" i="3"/>
  <c r="J1293" i="3"/>
  <c r="J1314" i="3"/>
  <c r="J1336" i="3"/>
  <c r="J1357" i="3"/>
  <c r="J1378" i="3"/>
  <c r="J1400" i="3"/>
  <c r="J1421" i="3"/>
  <c r="J1442" i="3"/>
  <c r="J1461" i="3"/>
  <c r="J1477" i="3"/>
  <c r="J1493" i="3"/>
  <c r="J1509" i="3"/>
  <c r="J1525" i="3"/>
  <c r="J1541" i="3"/>
  <c r="J1557" i="3"/>
  <c r="J1573" i="3"/>
  <c r="J1589" i="3"/>
  <c r="J1605" i="3"/>
  <c r="J1621" i="3"/>
  <c r="J1637" i="3"/>
  <c r="J1648" i="3"/>
  <c r="J1659" i="3"/>
  <c r="J1669" i="3"/>
  <c r="J1677" i="3"/>
  <c r="J1685" i="3"/>
  <c r="J1693" i="3"/>
  <c r="J1701" i="3"/>
  <c r="J1709" i="3"/>
  <c r="J1717" i="3"/>
  <c r="J1725" i="3"/>
  <c r="J1733" i="3"/>
  <c r="J1741" i="3"/>
  <c r="J1749" i="3"/>
  <c r="J1757" i="3"/>
  <c r="J1765" i="3"/>
  <c r="J1773" i="3"/>
  <c r="J1781" i="3"/>
  <c r="J1789" i="3"/>
  <c r="J1797" i="3"/>
  <c r="J1805" i="3"/>
  <c r="J1813" i="3"/>
  <c r="J1821" i="3"/>
  <c r="J1829" i="3"/>
  <c r="J1837" i="3"/>
  <c r="J1845" i="3"/>
  <c r="J1853" i="3"/>
  <c r="J1861" i="3"/>
  <c r="J1869" i="3"/>
  <c r="J1877" i="3"/>
  <c r="J1885" i="3"/>
  <c r="J1893" i="3"/>
  <c r="J1901" i="3"/>
  <c r="J1909" i="3"/>
  <c r="J1917" i="3"/>
  <c r="J1925" i="3"/>
  <c r="J1933" i="3"/>
  <c r="J1941" i="3"/>
  <c r="J1949" i="3"/>
  <c r="J1957" i="3"/>
  <c r="J1965" i="3"/>
  <c r="J1973" i="3"/>
  <c r="J1981" i="3"/>
  <c r="J1989" i="3"/>
  <c r="J1997" i="3"/>
  <c r="J2005" i="3"/>
  <c r="J2013" i="3"/>
  <c r="J2021" i="3"/>
  <c r="J2029" i="3"/>
  <c r="J2037" i="3"/>
  <c r="J2045" i="3"/>
  <c r="J2053" i="3"/>
  <c r="J2061" i="3"/>
  <c r="J2069" i="3"/>
  <c r="J2077" i="3"/>
  <c r="J2085" i="3"/>
  <c r="J2093" i="3"/>
  <c r="J2101" i="3"/>
  <c r="J2109" i="3"/>
  <c r="J2117" i="3"/>
  <c r="J2125" i="3"/>
  <c r="J2133" i="3"/>
  <c r="J2141" i="3"/>
  <c r="J2149" i="3"/>
  <c r="J2157" i="3"/>
  <c r="J2165" i="3"/>
  <c r="J2173" i="3"/>
  <c r="J2181" i="3"/>
  <c r="J2189" i="3"/>
  <c r="J2197" i="3"/>
  <c r="J2205" i="3"/>
  <c r="J2213" i="3"/>
  <c r="J2221" i="3"/>
  <c r="J2229" i="3"/>
  <c r="J2237" i="3"/>
  <c r="J2245" i="3"/>
  <c r="J2253" i="3"/>
  <c r="J2261" i="3"/>
  <c r="J2269" i="3"/>
  <c r="J2277" i="3"/>
  <c r="J2285" i="3"/>
  <c r="J2293" i="3"/>
  <c r="J2301" i="3"/>
  <c r="J2309" i="3"/>
  <c r="J2317" i="3"/>
  <c r="J2325" i="3"/>
  <c r="J2333" i="3"/>
  <c r="J2341" i="3"/>
  <c r="J2349" i="3"/>
  <c r="J2357" i="3"/>
  <c r="J2365" i="3"/>
  <c r="J2373" i="3"/>
  <c r="J2381" i="3"/>
  <c r="J2389" i="3"/>
  <c r="J2397" i="3"/>
  <c r="J2405" i="3"/>
  <c r="J2413" i="3"/>
  <c r="J2421" i="3"/>
  <c r="J2429" i="3"/>
  <c r="J2437" i="3"/>
  <c r="J2445" i="3"/>
  <c r="J2453" i="3"/>
  <c r="J2461" i="3"/>
  <c r="J2469" i="3"/>
  <c r="J2477" i="3"/>
  <c r="J2485" i="3"/>
  <c r="J2493" i="3"/>
  <c r="J2501" i="3"/>
  <c r="J2509" i="3"/>
  <c r="J2517" i="3"/>
  <c r="J2525" i="3"/>
  <c r="J2533" i="3"/>
  <c r="J2541" i="3"/>
  <c r="J2549" i="3"/>
  <c r="J2557" i="3"/>
  <c r="J2565" i="3"/>
  <c r="J2040" i="3"/>
  <c r="J2080" i="3"/>
  <c r="J2096" i="3"/>
  <c r="J2104" i="3"/>
  <c r="J2120" i="3"/>
  <c r="J2136" i="3"/>
  <c r="J2152" i="3"/>
  <c r="J2168" i="3"/>
  <c r="J2184" i="3"/>
  <c r="J2192" i="3"/>
  <c r="J2208" i="3"/>
  <c r="J2216" i="3"/>
  <c r="J2232" i="3"/>
  <c r="J2248" i="3"/>
  <c r="J2264" i="3"/>
  <c r="J2280" i="3"/>
  <c r="J2288" i="3"/>
  <c r="J2304" i="3"/>
  <c r="J2320" i="3"/>
  <c r="J2328" i="3"/>
  <c r="J2344" i="3"/>
  <c r="J2360" i="3"/>
  <c r="J2376" i="3"/>
  <c r="J2400" i="3"/>
  <c r="J2416" i="3"/>
  <c r="J2432" i="3"/>
  <c r="J2448" i="3"/>
  <c r="J2464" i="3"/>
  <c r="J2480" i="3"/>
  <c r="J2496" i="3"/>
  <c r="J2512" i="3"/>
  <c r="J2528" i="3"/>
  <c r="J2544" i="3"/>
  <c r="J2560" i="3"/>
  <c r="J2568" i="3"/>
  <c r="J1368" i="3"/>
  <c r="J1501" i="3"/>
  <c r="J1533" i="3"/>
  <c r="J1549" i="3"/>
  <c r="J1581" i="3"/>
  <c r="J1613" i="3"/>
  <c r="J1643" i="3"/>
  <c r="J1664" i="3"/>
  <c r="J1681" i="3"/>
  <c r="J1697" i="3"/>
  <c r="J1713" i="3"/>
  <c r="J1729" i="3"/>
  <c r="J1745" i="3"/>
  <c r="J1761" i="3"/>
  <c r="J1785" i="3"/>
  <c r="J1801" i="3"/>
  <c r="J1817" i="3"/>
  <c r="J1833" i="3"/>
  <c r="J1849" i="3"/>
  <c r="J1865" i="3"/>
  <c r="J1881" i="3"/>
  <c r="J1889" i="3"/>
  <c r="J1905" i="3"/>
  <c r="J1921" i="3"/>
  <c r="J1937" i="3"/>
  <c r="J1953" i="3"/>
  <c r="J1969" i="3"/>
  <c r="J1985" i="3"/>
  <c r="J2001" i="3"/>
  <c r="J2009" i="3"/>
  <c r="J2025" i="3"/>
  <c r="J2041" i="3"/>
  <c r="J2065" i="3"/>
  <c r="J2081" i="3"/>
  <c r="J2097" i="3"/>
  <c r="J2113" i="3"/>
  <c r="J2153" i="3"/>
  <c r="J2169" i="3"/>
  <c r="J2185" i="3"/>
  <c r="J2201" i="3"/>
  <c r="J2217" i="3"/>
  <c r="J2233" i="3"/>
  <c r="J2249" i="3"/>
  <c r="J2265" i="3"/>
  <c r="J2281" i="3"/>
  <c r="J2297" i="3"/>
  <c r="J2313" i="3"/>
  <c r="J2329" i="3"/>
  <c r="J2345" i="3"/>
  <c r="J2361" i="3"/>
  <c r="J2377" i="3"/>
  <c r="J2393" i="3"/>
  <c r="J2409" i="3"/>
  <c r="J2425" i="3"/>
  <c r="J2441" i="3"/>
  <c r="J2457" i="3"/>
  <c r="J2473" i="3"/>
  <c r="J2489" i="3"/>
  <c r="J2505" i="3"/>
  <c r="J2521" i="3"/>
  <c r="J2537" i="3"/>
  <c r="J2553" i="3"/>
  <c r="J2569" i="3"/>
  <c r="J710" i="3"/>
  <c r="J810" i="3"/>
  <c r="J1016" i="3"/>
  <c r="J1101" i="3"/>
  <c r="J1186" i="3"/>
  <c r="J1261" i="3"/>
  <c r="J1313" i="3"/>
  <c r="J1356" i="3"/>
  <c r="J1398" i="3"/>
  <c r="J1441" i="3"/>
  <c r="J1476" i="3"/>
  <c r="J1508" i="3"/>
  <c r="J1556" i="3"/>
  <c r="J1588" i="3"/>
  <c r="J1620" i="3"/>
  <c r="J1647" i="3"/>
  <c r="J1668" i="3"/>
  <c r="J1684" i="3"/>
  <c r="J1700" i="3"/>
  <c r="J1716" i="3"/>
  <c r="J1732" i="3"/>
  <c r="J1748" i="3"/>
  <c r="J1764" i="3"/>
  <c r="J1780" i="3"/>
  <c r="J1796" i="3"/>
  <c r="J1812" i="3"/>
  <c r="J1828" i="3"/>
  <c r="J1844" i="3"/>
  <c r="J1860" i="3"/>
  <c r="J1876" i="3"/>
  <c r="J1892" i="3"/>
  <c r="J1908" i="3"/>
  <c r="J1924" i="3"/>
  <c r="J1940" i="3"/>
  <c r="J1956" i="3"/>
  <c r="J1972" i="3"/>
  <c r="J1988" i="3"/>
  <c r="J2004" i="3"/>
  <c r="J2020" i="3"/>
  <c r="J2036" i="3"/>
  <c r="J2052" i="3"/>
  <c r="J2068" i="3"/>
  <c r="J2084" i="3"/>
  <c r="J2100" i="3"/>
  <c r="J2116" i="3"/>
  <c r="J2132" i="3"/>
  <c r="J2148" i="3"/>
  <c r="J2164" i="3"/>
  <c r="J2180" i="3"/>
  <c r="J2196" i="3"/>
  <c r="J2212" i="3"/>
  <c r="J2228" i="3"/>
  <c r="J2244" i="3"/>
  <c r="J2260" i="3"/>
  <c r="J2276" i="3"/>
  <c r="J2292" i="3"/>
  <c r="J2308" i="3"/>
  <c r="J2324" i="3"/>
  <c r="J2340" i="3"/>
  <c r="J2356" i="3"/>
  <c r="J2372" i="3"/>
  <c r="J2388" i="3"/>
  <c r="J2404" i="3"/>
  <c r="J2420" i="3"/>
  <c r="J2436" i="3"/>
  <c r="J2452" i="3"/>
  <c r="J2468" i="3"/>
  <c r="J2484" i="3"/>
  <c r="J2500" i="3"/>
  <c r="J2516" i="3"/>
  <c r="J2532" i="3"/>
  <c r="J2548" i="3"/>
  <c r="J2564" i="3"/>
  <c r="J4" i="3"/>
  <c r="M4" i="3" s="1"/>
  <c r="J8" i="3"/>
  <c r="M8" i="3" s="1"/>
  <c r="J12" i="3"/>
  <c r="M12" i="3" s="1"/>
  <c r="J16" i="3"/>
  <c r="M16" i="3" s="1"/>
  <c r="J20" i="3"/>
  <c r="M20" i="3" s="1"/>
  <c r="J24" i="3"/>
  <c r="M24" i="3" s="1"/>
  <c r="J28" i="3"/>
  <c r="M28" i="3" s="1"/>
  <c r="J32" i="3"/>
  <c r="M32" i="3" s="1"/>
  <c r="J36" i="3"/>
  <c r="M36" i="3" s="1"/>
  <c r="J40" i="3"/>
  <c r="M40" i="3" s="1"/>
  <c r="J44" i="3"/>
  <c r="M44" i="3" s="1"/>
  <c r="J48" i="3"/>
  <c r="M48" i="3" s="1"/>
  <c r="J52" i="3"/>
  <c r="M52" i="3" s="1"/>
  <c r="J56" i="3"/>
  <c r="M56" i="3" s="1"/>
  <c r="J60" i="3"/>
  <c r="M60" i="3" s="1"/>
  <c r="J64" i="3"/>
  <c r="M64" i="3" s="1"/>
  <c r="J68" i="3"/>
  <c r="M68" i="3" s="1"/>
  <c r="J72" i="3"/>
  <c r="M72" i="3" s="1"/>
  <c r="J76" i="3"/>
  <c r="M76" i="3" s="1"/>
  <c r="J80" i="3"/>
  <c r="M80" i="3" s="1"/>
  <c r="J84" i="3"/>
  <c r="M84" i="3" s="1"/>
  <c r="J88" i="3"/>
  <c r="M88" i="3" s="1"/>
  <c r="J92" i="3"/>
  <c r="M92" i="3" s="1"/>
  <c r="J96" i="3"/>
  <c r="M96" i="3" s="1"/>
  <c r="J100" i="3"/>
  <c r="M100" i="3" s="1"/>
  <c r="J104" i="3"/>
  <c r="M104" i="3" s="1"/>
  <c r="J108" i="3"/>
  <c r="M108" i="3" s="1"/>
  <c r="J112" i="3"/>
  <c r="M112" i="3" s="1"/>
  <c r="J116" i="3"/>
  <c r="M116" i="3" s="1"/>
  <c r="J120" i="3"/>
  <c r="M120" i="3" s="1"/>
  <c r="J124" i="3"/>
  <c r="M124" i="3" s="1"/>
  <c r="J128" i="3"/>
  <c r="M128" i="3" s="1"/>
  <c r="J132" i="3"/>
  <c r="M132" i="3" s="1"/>
  <c r="J136" i="3"/>
  <c r="M136" i="3" s="1"/>
  <c r="J140" i="3"/>
  <c r="M140" i="3" s="1"/>
  <c r="J144" i="3"/>
  <c r="M144" i="3" s="1"/>
  <c r="J148" i="3"/>
  <c r="M148" i="3" s="1"/>
  <c r="J152" i="3"/>
  <c r="M152" i="3" s="1"/>
  <c r="J156" i="3"/>
  <c r="M156" i="3" s="1"/>
  <c r="J160" i="3"/>
  <c r="M160" i="3" s="1"/>
  <c r="J164" i="3"/>
  <c r="M164" i="3" s="1"/>
  <c r="J168" i="3"/>
  <c r="M168" i="3" s="1"/>
  <c r="J172" i="3"/>
  <c r="M172" i="3" s="1"/>
  <c r="J176" i="3"/>
  <c r="M176" i="3" s="1"/>
  <c r="J180" i="3"/>
  <c r="M180" i="3" s="1"/>
  <c r="J184" i="3"/>
  <c r="M184" i="3" s="1"/>
  <c r="J188" i="3"/>
  <c r="M188" i="3" s="1"/>
  <c r="J192" i="3"/>
  <c r="M192" i="3" s="1"/>
  <c r="J196" i="3"/>
  <c r="M196" i="3" s="1"/>
  <c r="J200" i="3"/>
  <c r="M200" i="3" s="1"/>
  <c r="J204" i="3"/>
  <c r="M204" i="3" s="1"/>
  <c r="J208" i="3"/>
  <c r="M208" i="3" s="1"/>
  <c r="J212" i="3"/>
  <c r="M212" i="3" s="1"/>
  <c r="J216" i="3"/>
  <c r="M216" i="3" s="1"/>
  <c r="J220" i="3"/>
  <c r="M220" i="3" s="1"/>
  <c r="J224" i="3"/>
  <c r="M224" i="3" s="1"/>
  <c r="J228" i="3"/>
  <c r="M228" i="3" s="1"/>
  <c r="J232" i="3"/>
  <c r="M232" i="3" s="1"/>
  <c r="J236" i="3"/>
  <c r="M236" i="3" s="1"/>
  <c r="J240" i="3"/>
  <c r="M240" i="3" s="1"/>
  <c r="J244" i="3"/>
  <c r="M244" i="3" s="1"/>
  <c r="J248" i="3"/>
  <c r="M248" i="3" s="1"/>
  <c r="J252" i="3"/>
  <c r="M252" i="3" s="1"/>
  <c r="J256" i="3"/>
  <c r="M256" i="3" s="1"/>
  <c r="J260" i="3"/>
  <c r="M260" i="3" s="1"/>
  <c r="J264" i="3"/>
  <c r="M264" i="3" s="1"/>
  <c r="J268" i="3"/>
  <c r="M268" i="3" s="1"/>
  <c r="J272" i="3"/>
  <c r="M272" i="3" s="1"/>
  <c r="J276" i="3"/>
  <c r="M276" i="3" s="1"/>
  <c r="J280" i="3"/>
  <c r="M280" i="3" s="1"/>
  <c r="J284" i="3"/>
  <c r="M284" i="3" s="1"/>
  <c r="J288" i="3"/>
  <c r="M288" i="3" s="1"/>
  <c r="J292" i="3"/>
  <c r="M292" i="3" s="1"/>
  <c r="J296" i="3"/>
  <c r="M296" i="3" s="1"/>
  <c r="J300" i="3"/>
  <c r="M300" i="3" s="1"/>
  <c r="J304" i="3"/>
  <c r="M304" i="3" s="1"/>
  <c r="J308" i="3"/>
  <c r="M308" i="3" s="1"/>
  <c r="J312" i="3"/>
  <c r="M312" i="3" s="1"/>
  <c r="J316" i="3"/>
  <c r="M316" i="3" s="1"/>
  <c r="J320" i="3"/>
  <c r="M320" i="3" s="1"/>
  <c r="J324" i="3"/>
  <c r="M324" i="3" s="1"/>
  <c r="J328" i="3"/>
  <c r="M328" i="3" s="1"/>
  <c r="J332" i="3"/>
  <c r="M332" i="3" s="1"/>
  <c r="J336" i="3"/>
  <c r="M336" i="3" s="1"/>
  <c r="J340" i="3"/>
  <c r="M340" i="3" s="1"/>
  <c r="J5" i="3"/>
  <c r="M5" i="3" s="1"/>
  <c r="J10" i="3"/>
  <c r="M10" i="3" s="1"/>
  <c r="J15" i="3"/>
  <c r="M15" i="3" s="1"/>
  <c r="J21" i="3"/>
  <c r="M21" i="3" s="1"/>
  <c r="J26" i="3"/>
  <c r="M26" i="3" s="1"/>
  <c r="J31" i="3"/>
  <c r="M31" i="3" s="1"/>
  <c r="J37" i="3"/>
  <c r="M37" i="3" s="1"/>
  <c r="J42" i="3"/>
  <c r="M42" i="3" s="1"/>
  <c r="J47" i="3"/>
  <c r="M47" i="3" s="1"/>
  <c r="J53" i="3"/>
  <c r="M53" i="3" s="1"/>
  <c r="J58" i="3"/>
  <c r="M58" i="3" s="1"/>
  <c r="J63" i="3"/>
  <c r="M63" i="3" s="1"/>
  <c r="J69" i="3"/>
  <c r="M69" i="3" s="1"/>
  <c r="J74" i="3"/>
  <c r="M74" i="3" s="1"/>
  <c r="J79" i="3"/>
  <c r="M79" i="3" s="1"/>
  <c r="J85" i="3"/>
  <c r="M85" i="3" s="1"/>
  <c r="J90" i="3"/>
  <c r="M90" i="3" s="1"/>
  <c r="J95" i="3"/>
  <c r="M95" i="3" s="1"/>
  <c r="J101" i="3"/>
  <c r="M101" i="3" s="1"/>
  <c r="J106" i="3"/>
  <c r="M106" i="3" s="1"/>
  <c r="J111" i="3"/>
  <c r="M111" i="3" s="1"/>
  <c r="J117" i="3"/>
  <c r="M117" i="3" s="1"/>
  <c r="J122" i="3"/>
  <c r="M122" i="3" s="1"/>
  <c r="J127" i="3"/>
  <c r="M127" i="3" s="1"/>
  <c r="J133" i="3"/>
  <c r="M133" i="3" s="1"/>
  <c r="J138" i="3"/>
  <c r="M138" i="3" s="1"/>
  <c r="J143" i="3"/>
  <c r="M143" i="3" s="1"/>
  <c r="J149" i="3"/>
  <c r="M149" i="3" s="1"/>
  <c r="J154" i="3"/>
  <c r="M154" i="3" s="1"/>
  <c r="J159" i="3"/>
  <c r="M159" i="3" s="1"/>
  <c r="J165" i="3"/>
  <c r="M165" i="3" s="1"/>
  <c r="J170" i="3"/>
  <c r="M170" i="3" s="1"/>
  <c r="J175" i="3"/>
  <c r="M175" i="3" s="1"/>
  <c r="J181" i="3"/>
  <c r="M181" i="3" s="1"/>
  <c r="J186" i="3"/>
  <c r="M186" i="3" s="1"/>
  <c r="J191" i="3"/>
  <c r="M191" i="3" s="1"/>
  <c r="J197" i="3"/>
  <c r="M197" i="3" s="1"/>
  <c r="J202" i="3"/>
  <c r="M202" i="3" s="1"/>
  <c r="J207" i="3"/>
  <c r="M207" i="3" s="1"/>
  <c r="J213" i="3"/>
  <c r="M213" i="3" s="1"/>
  <c r="J218" i="3"/>
  <c r="M218" i="3" s="1"/>
  <c r="J223" i="3"/>
  <c r="M223" i="3" s="1"/>
  <c r="J229" i="3"/>
  <c r="M229" i="3" s="1"/>
  <c r="J234" i="3"/>
  <c r="M234" i="3" s="1"/>
  <c r="J239" i="3"/>
  <c r="M239" i="3" s="1"/>
  <c r="J245" i="3"/>
  <c r="M245" i="3" s="1"/>
  <c r="J250" i="3"/>
  <c r="M250" i="3" s="1"/>
  <c r="J255" i="3"/>
  <c r="M255" i="3" s="1"/>
  <c r="J261" i="3"/>
  <c r="M261" i="3" s="1"/>
  <c r="J266" i="3"/>
  <c r="M266" i="3" s="1"/>
  <c r="J271" i="3"/>
  <c r="M271" i="3" s="1"/>
  <c r="J277" i="3"/>
  <c r="M277" i="3" s="1"/>
  <c r="J282" i="3"/>
  <c r="M282" i="3" s="1"/>
  <c r="J287" i="3"/>
  <c r="M287" i="3" s="1"/>
  <c r="J293" i="3"/>
  <c r="M293" i="3" s="1"/>
  <c r="J298" i="3"/>
  <c r="M298" i="3" s="1"/>
  <c r="J303" i="3"/>
  <c r="M303" i="3" s="1"/>
  <c r="J309" i="3"/>
  <c r="M309" i="3" s="1"/>
  <c r="J314" i="3"/>
  <c r="M314" i="3" s="1"/>
  <c r="J319" i="3"/>
  <c r="M319" i="3" s="1"/>
  <c r="J325" i="3"/>
  <c r="M325" i="3" s="1"/>
  <c r="J330" i="3"/>
  <c r="M330" i="3" s="1"/>
  <c r="J335" i="3"/>
  <c r="M335" i="3" s="1"/>
  <c r="J341" i="3"/>
  <c r="M341" i="3" s="1"/>
  <c r="J345" i="3"/>
  <c r="M345" i="3" s="1"/>
  <c r="J349" i="3"/>
  <c r="M349" i="3" s="1"/>
  <c r="J353" i="3"/>
  <c r="M353" i="3" s="1"/>
  <c r="J357" i="3"/>
  <c r="M357" i="3" s="1"/>
  <c r="J361" i="3"/>
  <c r="M361" i="3" s="1"/>
  <c r="J365" i="3"/>
  <c r="M365" i="3" s="1"/>
  <c r="J369" i="3"/>
  <c r="M369" i="3" s="1"/>
  <c r="J373" i="3"/>
  <c r="M373" i="3" s="1"/>
  <c r="J377" i="3"/>
  <c r="J381" i="3"/>
  <c r="J385" i="3"/>
  <c r="J389" i="3"/>
  <c r="J393" i="3"/>
  <c r="J397" i="3"/>
  <c r="J401" i="3"/>
  <c r="J405" i="3"/>
  <c r="J409" i="3"/>
  <c r="J413" i="3"/>
  <c r="J417" i="3"/>
  <c r="J421" i="3"/>
  <c r="J425" i="3"/>
  <c r="J429" i="3"/>
  <c r="J6" i="3"/>
  <c r="M6" i="3" s="1"/>
  <c r="J11" i="3"/>
  <c r="M11" i="3" s="1"/>
  <c r="J17" i="3"/>
  <c r="M17" i="3" s="1"/>
  <c r="J22" i="3"/>
  <c r="M22" i="3" s="1"/>
  <c r="J27" i="3"/>
  <c r="M27" i="3" s="1"/>
  <c r="J33" i="3"/>
  <c r="M33" i="3" s="1"/>
  <c r="J38" i="3"/>
  <c r="M38" i="3" s="1"/>
  <c r="J43" i="3"/>
  <c r="M43" i="3" s="1"/>
  <c r="J49" i="3"/>
  <c r="M49" i="3" s="1"/>
  <c r="J54" i="3"/>
  <c r="M54" i="3" s="1"/>
  <c r="J59" i="3"/>
  <c r="M59" i="3" s="1"/>
  <c r="J65" i="3"/>
  <c r="M65" i="3" s="1"/>
  <c r="J70" i="3"/>
  <c r="M70" i="3" s="1"/>
  <c r="J75" i="3"/>
  <c r="M75" i="3" s="1"/>
  <c r="J81" i="3"/>
  <c r="M81" i="3" s="1"/>
  <c r="J86" i="3"/>
  <c r="M86" i="3" s="1"/>
  <c r="J91" i="3"/>
  <c r="M91" i="3" s="1"/>
  <c r="J97" i="3"/>
  <c r="M97" i="3" s="1"/>
  <c r="J102" i="3"/>
  <c r="M102" i="3" s="1"/>
  <c r="J107" i="3"/>
  <c r="M107" i="3" s="1"/>
  <c r="J113" i="3"/>
  <c r="M113" i="3" s="1"/>
  <c r="J118" i="3"/>
  <c r="M118" i="3" s="1"/>
  <c r="J123" i="3"/>
  <c r="M123" i="3" s="1"/>
  <c r="J129" i="3"/>
  <c r="M129" i="3" s="1"/>
  <c r="J134" i="3"/>
  <c r="M134" i="3" s="1"/>
  <c r="J139" i="3"/>
  <c r="M139" i="3" s="1"/>
  <c r="J145" i="3"/>
  <c r="M145" i="3" s="1"/>
  <c r="J150" i="3"/>
  <c r="M150" i="3" s="1"/>
  <c r="J155" i="3"/>
  <c r="M155" i="3" s="1"/>
  <c r="J161" i="3"/>
  <c r="M161" i="3" s="1"/>
  <c r="J166" i="3"/>
  <c r="M166" i="3" s="1"/>
  <c r="J171" i="3"/>
  <c r="M171" i="3" s="1"/>
  <c r="J177" i="3"/>
  <c r="M177" i="3" s="1"/>
  <c r="J182" i="3"/>
  <c r="M182" i="3" s="1"/>
  <c r="J187" i="3"/>
  <c r="M187" i="3" s="1"/>
  <c r="J193" i="3"/>
  <c r="M193" i="3" s="1"/>
  <c r="J198" i="3"/>
  <c r="M198" i="3" s="1"/>
  <c r="J203" i="3"/>
  <c r="M203" i="3" s="1"/>
  <c r="J209" i="3"/>
  <c r="M209" i="3" s="1"/>
  <c r="J214" i="3"/>
  <c r="M214" i="3" s="1"/>
  <c r="J219" i="3"/>
  <c r="M219" i="3" s="1"/>
  <c r="J225" i="3"/>
  <c r="M225" i="3" s="1"/>
  <c r="J230" i="3"/>
  <c r="M230" i="3" s="1"/>
  <c r="J235" i="3"/>
  <c r="M235" i="3" s="1"/>
  <c r="J241" i="3"/>
  <c r="M241" i="3" s="1"/>
  <c r="J246" i="3"/>
  <c r="M246" i="3" s="1"/>
  <c r="J251" i="3"/>
  <c r="M251" i="3" s="1"/>
  <c r="J257" i="3"/>
  <c r="M257" i="3" s="1"/>
  <c r="J262" i="3"/>
  <c r="M262" i="3" s="1"/>
  <c r="J267" i="3"/>
  <c r="M267" i="3" s="1"/>
  <c r="J273" i="3"/>
  <c r="M273" i="3" s="1"/>
  <c r="J278" i="3"/>
  <c r="M278" i="3" s="1"/>
  <c r="J283" i="3"/>
  <c r="M283" i="3" s="1"/>
  <c r="J289" i="3"/>
  <c r="M289" i="3" s="1"/>
  <c r="J294" i="3"/>
  <c r="M294" i="3" s="1"/>
  <c r="J299" i="3"/>
  <c r="M299" i="3" s="1"/>
  <c r="J305" i="3"/>
  <c r="M305" i="3" s="1"/>
  <c r="J310" i="3"/>
  <c r="M310" i="3" s="1"/>
  <c r="J315" i="3"/>
  <c r="M315" i="3" s="1"/>
  <c r="J321" i="3"/>
  <c r="M321" i="3" s="1"/>
  <c r="J326" i="3"/>
  <c r="M326" i="3" s="1"/>
  <c r="J331" i="3"/>
  <c r="M331" i="3" s="1"/>
  <c r="J337" i="3"/>
  <c r="M337" i="3" s="1"/>
  <c r="J342" i="3"/>
  <c r="M342" i="3" s="1"/>
  <c r="J346" i="3"/>
  <c r="M346" i="3" s="1"/>
  <c r="J350" i="3"/>
  <c r="M350" i="3" s="1"/>
  <c r="J354" i="3"/>
  <c r="M354" i="3" s="1"/>
  <c r="J358" i="3"/>
  <c r="M358" i="3" s="1"/>
  <c r="J362" i="3"/>
  <c r="M362" i="3" s="1"/>
  <c r="J366" i="3"/>
  <c r="M366" i="3" s="1"/>
  <c r="J370" i="3"/>
  <c r="M370" i="3" s="1"/>
  <c r="J374" i="3"/>
  <c r="M374" i="3" s="1"/>
  <c r="J378" i="3"/>
  <c r="J382" i="3"/>
  <c r="J386" i="3"/>
  <c r="J390" i="3"/>
  <c r="J394" i="3"/>
  <c r="J398" i="3"/>
  <c r="J402" i="3"/>
  <c r="J406" i="3"/>
  <c r="J7" i="3"/>
  <c r="M7" i="3" s="1"/>
  <c r="J13" i="3"/>
  <c r="M13" i="3" s="1"/>
  <c r="J18" i="3"/>
  <c r="M18" i="3" s="1"/>
  <c r="J23" i="3"/>
  <c r="M23" i="3" s="1"/>
  <c r="J29" i="3"/>
  <c r="M29" i="3" s="1"/>
  <c r="J34" i="3"/>
  <c r="M34" i="3" s="1"/>
  <c r="J39" i="3"/>
  <c r="M39" i="3" s="1"/>
  <c r="J45" i="3"/>
  <c r="M45" i="3" s="1"/>
  <c r="J50" i="3"/>
  <c r="M50" i="3" s="1"/>
  <c r="J55" i="3"/>
  <c r="M55" i="3" s="1"/>
  <c r="J61" i="3"/>
  <c r="M61" i="3" s="1"/>
  <c r="J66" i="3"/>
  <c r="M66" i="3" s="1"/>
  <c r="J71" i="3"/>
  <c r="M71" i="3" s="1"/>
  <c r="J77" i="3"/>
  <c r="M77" i="3" s="1"/>
  <c r="J82" i="3"/>
  <c r="M82" i="3" s="1"/>
  <c r="J87" i="3"/>
  <c r="M87" i="3" s="1"/>
  <c r="J93" i="3"/>
  <c r="M93" i="3" s="1"/>
  <c r="J98" i="3"/>
  <c r="M98" i="3" s="1"/>
  <c r="J103" i="3"/>
  <c r="M103" i="3" s="1"/>
  <c r="J109" i="3"/>
  <c r="M109" i="3" s="1"/>
  <c r="J114" i="3"/>
  <c r="M114" i="3" s="1"/>
  <c r="J119" i="3"/>
  <c r="M119" i="3" s="1"/>
  <c r="J125" i="3"/>
  <c r="M125" i="3" s="1"/>
  <c r="J130" i="3"/>
  <c r="M130" i="3" s="1"/>
  <c r="J135" i="3"/>
  <c r="M135" i="3" s="1"/>
  <c r="J141" i="3"/>
  <c r="M141" i="3" s="1"/>
  <c r="J146" i="3"/>
  <c r="M146" i="3" s="1"/>
  <c r="J151" i="3"/>
  <c r="M151" i="3" s="1"/>
  <c r="J157" i="3"/>
  <c r="M157" i="3" s="1"/>
  <c r="J162" i="3"/>
  <c r="M162" i="3" s="1"/>
  <c r="J167" i="3"/>
  <c r="M167" i="3" s="1"/>
  <c r="J173" i="3"/>
  <c r="M173" i="3" s="1"/>
  <c r="J178" i="3"/>
  <c r="M178" i="3" s="1"/>
  <c r="J183" i="3"/>
  <c r="M183" i="3" s="1"/>
  <c r="J189" i="3"/>
  <c r="M189" i="3" s="1"/>
  <c r="J194" i="3"/>
  <c r="M194" i="3" s="1"/>
  <c r="J199" i="3"/>
  <c r="M199" i="3" s="1"/>
  <c r="J205" i="3"/>
  <c r="M205" i="3" s="1"/>
  <c r="J210" i="3"/>
  <c r="M210" i="3" s="1"/>
  <c r="J215" i="3"/>
  <c r="M215" i="3" s="1"/>
  <c r="J221" i="3"/>
  <c r="M221" i="3" s="1"/>
  <c r="J226" i="3"/>
  <c r="M226" i="3" s="1"/>
  <c r="J231" i="3"/>
  <c r="M231" i="3" s="1"/>
  <c r="J237" i="3"/>
  <c r="M237" i="3" s="1"/>
  <c r="J242" i="3"/>
  <c r="M242" i="3" s="1"/>
  <c r="J247" i="3"/>
  <c r="M247" i="3" s="1"/>
  <c r="J253" i="3"/>
  <c r="M253" i="3" s="1"/>
  <c r="J258" i="3"/>
  <c r="M258" i="3" s="1"/>
  <c r="J263" i="3"/>
  <c r="M263" i="3" s="1"/>
  <c r="J269" i="3"/>
  <c r="M269" i="3" s="1"/>
  <c r="J274" i="3"/>
  <c r="M274" i="3" s="1"/>
  <c r="J279" i="3"/>
  <c r="M279" i="3" s="1"/>
  <c r="J285" i="3"/>
  <c r="M285" i="3" s="1"/>
  <c r="J290" i="3"/>
  <c r="M290" i="3" s="1"/>
  <c r="J295" i="3"/>
  <c r="M295" i="3" s="1"/>
  <c r="J301" i="3"/>
  <c r="M301" i="3" s="1"/>
  <c r="J306" i="3"/>
  <c r="M306" i="3" s="1"/>
  <c r="J311" i="3"/>
  <c r="M311" i="3" s="1"/>
  <c r="J317" i="3"/>
  <c r="M317" i="3" s="1"/>
  <c r="J322" i="3"/>
  <c r="M322" i="3" s="1"/>
  <c r="J327" i="3"/>
  <c r="M327" i="3" s="1"/>
  <c r="J333" i="3"/>
  <c r="M333" i="3" s="1"/>
  <c r="J338" i="3"/>
  <c r="M338" i="3" s="1"/>
  <c r="J343" i="3"/>
  <c r="M343" i="3" s="1"/>
  <c r="J347" i="3"/>
  <c r="M347" i="3" s="1"/>
  <c r="J351" i="3"/>
  <c r="M351" i="3" s="1"/>
  <c r="J355" i="3"/>
  <c r="M355" i="3" s="1"/>
  <c r="J359" i="3"/>
  <c r="M359" i="3" s="1"/>
  <c r="J363" i="3"/>
  <c r="M363" i="3" s="1"/>
  <c r="J367" i="3"/>
  <c r="M367" i="3" s="1"/>
  <c r="J371" i="3"/>
  <c r="M371" i="3" s="1"/>
  <c r="J375" i="3"/>
  <c r="J379" i="3"/>
  <c r="J383" i="3"/>
  <c r="J387" i="3"/>
  <c r="J391" i="3"/>
  <c r="J395" i="3"/>
  <c r="J399" i="3"/>
  <c r="J403" i="3"/>
  <c r="J407" i="3"/>
  <c r="J411" i="3"/>
  <c r="J415" i="3"/>
  <c r="J419" i="3"/>
  <c r="J423" i="3"/>
  <c r="J427" i="3"/>
  <c r="J9" i="3"/>
  <c r="M9" i="3" s="1"/>
  <c r="J30" i="3"/>
  <c r="M30" i="3" s="1"/>
  <c r="J51" i="3"/>
  <c r="M51" i="3" s="1"/>
  <c r="J73" i="3"/>
  <c r="M73" i="3" s="1"/>
  <c r="J94" i="3"/>
  <c r="M94" i="3" s="1"/>
  <c r="J115" i="3"/>
  <c r="M115" i="3" s="1"/>
  <c r="J137" i="3"/>
  <c r="M137" i="3" s="1"/>
  <c r="J158" i="3"/>
  <c r="M158" i="3" s="1"/>
  <c r="J179" i="3"/>
  <c r="M179" i="3" s="1"/>
  <c r="J201" i="3"/>
  <c r="M201" i="3" s="1"/>
  <c r="J222" i="3"/>
  <c r="M222" i="3" s="1"/>
  <c r="J243" i="3"/>
  <c r="M243" i="3" s="1"/>
  <c r="J265" i="3"/>
  <c r="M265" i="3" s="1"/>
  <c r="J286" i="3"/>
  <c r="M286" i="3" s="1"/>
  <c r="J307" i="3"/>
  <c r="M307" i="3" s="1"/>
  <c r="J329" i="3"/>
  <c r="M329" i="3" s="1"/>
  <c r="J348" i="3"/>
  <c r="M348" i="3" s="1"/>
  <c r="J364" i="3"/>
  <c r="M364" i="3" s="1"/>
  <c r="J380" i="3"/>
  <c r="J396" i="3"/>
  <c r="J410" i="3"/>
  <c r="J418" i="3"/>
  <c r="J426" i="3"/>
  <c r="J14" i="3"/>
  <c r="M14" i="3" s="1"/>
  <c r="J35" i="3"/>
  <c r="M35" i="3" s="1"/>
  <c r="J57" i="3"/>
  <c r="M57" i="3" s="1"/>
  <c r="J78" i="3"/>
  <c r="M78" i="3" s="1"/>
  <c r="J99" i="3"/>
  <c r="M99" i="3" s="1"/>
  <c r="J121" i="3"/>
  <c r="M121" i="3" s="1"/>
  <c r="J142" i="3"/>
  <c r="M142" i="3" s="1"/>
  <c r="J163" i="3"/>
  <c r="M163" i="3" s="1"/>
  <c r="J185" i="3"/>
  <c r="M185" i="3" s="1"/>
  <c r="J206" i="3"/>
  <c r="M206" i="3" s="1"/>
  <c r="J227" i="3"/>
  <c r="M227" i="3" s="1"/>
  <c r="J249" i="3"/>
  <c r="M249" i="3" s="1"/>
  <c r="J270" i="3"/>
  <c r="M270" i="3" s="1"/>
  <c r="J291" i="3"/>
  <c r="M291" i="3" s="1"/>
  <c r="J313" i="3"/>
  <c r="M313" i="3" s="1"/>
  <c r="J334" i="3"/>
  <c r="M334" i="3" s="1"/>
  <c r="J352" i="3"/>
  <c r="M352" i="3" s="1"/>
  <c r="J368" i="3"/>
  <c r="M368" i="3" s="1"/>
  <c r="J384" i="3"/>
  <c r="J400" i="3"/>
  <c r="J412" i="3"/>
  <c r="J420" i="3"/>
  <c r="J428" i="3"/>
  <c r="J19" i="3"/>
  <c r="M19" i="3" s="1"/>
  <c r="J62" i="3"/>
  <c r="M62" i="3" s="1"/>
  <c r="J105" i="3"/>
  <c r="M105" i="3" s="1"/>
  <c r="J147" i="3"/>
  <c r="M147" i="3" s="1"/>
  <c r="J190" i="3"/>
  <c r="M190" i="3" s="1"/>
  <c r="J233" i="3"/>
  <c r="M233" i="3" s="1"/>
  <c r="J275" i="3"/>
  <c r="M275" i="3" s="1"/>
  <c r="J318" i="3"/>
  <c r="M318" i="3" s="1"/>
  <c r="J356" i="3"/>
  <c r="M356" i="3" s="1"/>
  <c r="J388" i="3"/>
  <c r="J414" i="3"/>
  <c r="J430" i="3"/>
  <c r="J3" i="3"/>
  <c r="M3" i="3" s="1"/>
  <c r="J67" i="3"/>
  <c r="M67" i="3" s="1"/>
  <c r="J126" i="3"/>
  <c r="M126" i="3" s="1"/>
  <c r="J174" i="3"/>
  <c r="M174" i="3" s="1"/>
  <c r="J238" i="3"/>
  <c r="M238" i="3" s="1"/>
  <c r="J297" i="3"/>
  <c r="M297" i="3" s="1"/>
  <c r="J344" i="3"/>
  <c r="M344" i="3" s="1"/>
  <c r="J392" i="3"/>
  <c r="J422" i="3"/>
  <c r="J83" i="3"/>
  <c r="M83" i="3" s="1"/>
  <c r="J131" i="3"/>
  <c r="M131" i="3" s="1"/>
  <c r="J195" i="3"/>
  <c r="M195" i="3" s="1"/>
  <c r="J254" i="3"/>
  <c r="M254" i="3" s="1"/>
  <c r="J302" i="3"/>
  <c r="M302" i="3" s="1"/>
  <c r="J360" i="3"/>
  <c r="M360" i="3" s="1"/>
  <c r="J404" i="3"/>
  <c r="J424" i="3"/>
  <c r="J41" i="3"/>
  <c r="M41" i="3" s="1"/>
  <c r="J153" i="3"/>
  <c r="M153" i="3" s="1"/>
  <c r="J259" i="3"/>
  <c r="M259" i="3" s="1"/>
  <c r="J372" i="3"/>
  <c r="M372" i="3" s="1"/>
  <c r="J46" i="3"/>
  <c r="M46" i="3" s="1"/>
  <c r="J169" i="3"/>
  <c r="M169" i="3" s="1"/>
  <c r="J281" i="3"/>
  <c r="M281" i="3" s="1"/>
  <c r="J376" i="3"/>
  <c r="J89" i="3"/>
  <c r="M89" i="3" s="1"/>
  <c r="J323" i="3"/>
  <c r="M323" i="3" s="1"/>
  <c r="J110" i="3"/>
  <c r="M110" i="3" s="1"/>
  <c r="J339" i="3"/>
  <c r="M339" i="3" s="1"/>
  <c r="J211" i="3"/>
  <c r="M211" i="3" s="1"/>
  <c r="J408" i="3"/>
  <c r="J217" i="3"/>
  <c r="M217" i="3" s="1"/>
  <c r="J416" i="3"/>
  <c r="A10" i="2"/>
  <c r="A9" i="2"/>
  <c r="A8" i="2"/>
  <c r="A7" i="2"/>
  <c r="A6" i="2"/>
  <c r="A5" i="2"/>
  <c r="K1772" i="4" l="1"/>
  <c r="N1772" i="4" s="1"/>
  <c r="L1772" i="4"/>
  <c r="M1772" i="4"/>
  <c r="M1765" i="4"/>
  <c r="K1765" i="4"/>
  <c r="N1765" i="4" s="1"/>
  <c r="L1765" i="4"/>
  <c r="L1402" i="4"/>
  <c r="M1402" i="4"/>
  <c r="K1402" i="4"/>
  <c r="N1402" i="4" s="1"/>
  <c r="O1402" i="4" s="1"/>
  <c r="M1757" i="4"/>
  <c r="K1757" i="4"/>
  <c r="N1757" i="4" s="1"/>
  <c r="L1757" i="4"/>
  <c r="L1753" i="4"/>
  <c r="K1753" i="4"/>
  <c r="N1753" i="4" s="1"/>
  <c r="O1753" i="4" s="1"/>
  <c r="M1753" i="4"/>
  <c r="M1749" i="4"/>
  <c r="K1749" i="4"/>
  <c r="N1749" i="4" s="1"/>
  <c r="O1749" i="4" s="1"/>
  <c r="L1749" i="4"/>
  <c r="K1386" i="4"/>
  <c r="N1386" i="4" s="1"/>
  <c r="L1386" i="4"/>
  <c r="M1386" i="4"/>
  <c r="L1382" i="4"/>
  <c r="K1382" i="4"/>
  <c r="N1382" i="4" s="1"/>
  <c r="O1382" i="4" s="1"/>
  <c r="M1382" i="4"/>
  <c r="L1737" i="4"/>
  <c r="M1737" i="4"/>
  <c r="K1737" i="4"/>
  <c r="N1737" i="4" s="1"/>
  <c r="L1374" i="4"/>
  <c r="M1374" i="4"/>
  <c r="K1374" i="4"/>
  <c r="N1374" i="4" s="1"/>
  <c r="O1374" i="4" s="1"/>
  <c r="M1729" i="4"/>
  <c r="K1729" i="4"/>
  <c r="N1729" i="4" s="1"/>
  <c r="L1729" i="4"/>
  <c r="K1725" i="4"/>
  <c r="N1725" i="4" s="1"/>
  <c r="O1725" i="4" s="1"/>
  <c r="L1725" i="4"/>
  <c r="M1725" i="4"/>
  <c r="M1721" i="4"/>
  <c r="L1721" i="4"/>
  <c r="K1721" i="4"/>
  <c r="N1721" i="4" s="1"/>
  <c r="O1721" i="4" s="1"/>
  <c r="M1358" i="4"/>
  <c r="L1358" i="4"/>
  <c r="K1358" i="4"/>
  <c r="N1358" i="4" s="1"/>
  <c r="M1713" i="4"/>
  <c r="K1713" i="4"/>
  <c r="N1713" i="4" s="1"/>
  <c r="O1713" i="4" s="1"/>
  <c r="L1713" i="4"/>
  <c r="L1709" i="4"/>
  <c r="K1709" i="4"/>
  <c r="N1709" i="4" s="1"/>
  <c r="M1709" i="4"/>
  <c r="M1705" i="4"/>
  <c r="K1705" i="4"/>
  <c r="N1705" i="4" s="1"/>
  <c r="O1705" i="4" s="1"/>
  <c r="L1705" i="4"/>
  <c r="K1701" i="4"/>
  <c r="N1701" i="4" s="1"/>
  <c r="M1701" i="4"/>
  <c r="L1701" i="4"/>
  <c r="M1697" i="4"/>
  <c r="L1697" i="4"/>
  <c r="K1697" i="4"/>
  <c r="N1697" i="4" s="1"/>
  <c r="O1697" i="4" s="1"/>
  <c r="L1334" i="4"/>
  <c r="M1334" i="4"/>
  <c r="K1334" i="4"/>
  <c r="N1334" i="4" s="1"/>
  <c r="O1334" i="4" s="1"/>
  <c r="L1330" i="4"/>
  <c r="M1330" i="4"/>
  <c r="K1330" i="4"/>
  <c r="N1330" i="4" s="1"/>
  <c r="K1685" i="4"/>
  <c r="N1685" i="4" s="1"/>
  <c r="O1685" i="4" s="1"/>
  <c r="L1685" i="4"/>
  <c r="M1685" i="4"/>
  <c r="M1681" i="4"/>
  <c r="K1681" i="4"/>
  <c r="N1681" i="4" s="1"/>
  <c r="L1681" i="4"/>
  <c r="K1318" i="4"/>
  <c r="N1318" i="4" s="1"/>
  <c r="O1318" i="4" s="1"/>
  <c r="L1318" i="4"/>
  <c r="M1318" i="4"/>
  <c r="M1314" i="4"/>
  <c r="K1314" i="4"/>
  <c r="N1314" i="4" s="1"/>
  <c r="O1314" i="4" s="1"/>
  <c r="L1314" i="4"/>
  <c r="L1310" i="4"/>
  <c r="M1310" i="4"/>
  <c r="K1310" i="4"/>
  <c r="N1310" i="4" s="1"/>
  <c r="M1665" i="4"/>
  <c r="K1665" i="4"/>
  <c r="N1665" i="4" s="1"/>
  <c r="O1665" i="4" s="1"/>
  <c r="L1665" i="4"/>
  <c r="L1302" i="4"/>
  <c r="M1302" i="4"/>
  <c r="K1302" i="4"/>
  <c r="N1302" i="4" s="1"/>
  <c r="L1298" i="4"/>
  <c r="M1298" i="4"/>
  <c r="K1298" i="4"/>
  <c r="N1298" i="4" s="1"/>
  <c r="O1298" i="4" s="1"/>
  <c r="L1653" i="4"/>
  <c r="K1653" i="4"/>
  <c r="N1653" i="4" s="1"/>
  <c r="M1653" i="4"/>
  <c r="L1290" i="4"/>
  <c r="M1290" i="4"/>
  <c r="K1290" i="4"/>
  <c r="N1290" i="4" s="1"/>
  <c r="O1290" i="4" s="1"/>
  <c r="L1645" i="4"/>
  <c r="M1645" i="4"/>
  <c r="K1645" i="4"/>
  <c r="N1645" i="4" s="1"/>
  <c r="K1282" i="4"/>
  <c r="N1282" i="4" s="1"/>
  <c r="L1282" i="4"/>
  <c r="M1282" i="4"/>
  <c r="L1637" i="4"/>
  <c r="M1637" i="4"/>
  <c r="K1637" i="4"/>
  <c r="N1637" i="4" s="1"/>
  <c r="O1637" i="4" s="1"/>
  <c r="K1633" i="4"/>
  <c r="N1633" i="4" s="1"/>
  <c r="O1633" i="4" s="1"/>
  <c r="M1633" i="4"/>
  <c r="L1633" i="4"/>
  <c r="K1270" i="4"/>
  <c r="N1270" i="4" s="1"/>
  <c r="O1270" i="4" s="1"/>
  <c r="M1270" i="4"/>
  <c r="L1270" i="4"/>
  <c r="M1625" i="4"/>
  <c r="L1625" i="4"/>
  <c r="K1625" i="4"/>
  <c r="N1625" i="4" s="1"/>
  <c r="L1621" i="4"/>
  <c r="M1621" i="4"/>
  <c r="K1621" i="4"/>
  <c r="N1621" i="4" s="1"/>
  <c r="O1621" i="4" s="1"/>
  <c r="K1258" i="4"/>
  <c r="N1258" i="4" s="1"/>
  <c r="O1258" i="4" s="1"/>
  <c r="L1258" i="4"/>
  <c r="M1258" i="4"/>
  <c r="L1254" i="4"/>
  <c r="K1254" i="4"/>
  <c r="N1254" i="4" s="1"/>
  <c r="M1254" i="4"/>
  <c r="M1609" i="4"/>
  <c r="L1609" i="4"/>
  <c r="K1609" i="4"/>
  <c r="N1609" i="4" s="1"/>
  <c r="O1609" i="4" s="1"/>
  <c r="L1246" i="4"/>
  <c r="M1246" i="4"/>
  <c r="K1246" i="4"/>
  <c r="N1246" i="4" s="1"/>
  <c r="M1601" i="4"/>
  <c r="K1601" i="4"/>
  <c r="N1601" i="4" s="1"/>
  <c r="O1601" i="4" s="1"/>
  <c r="L1601" i="4"/>
  <c r="L1238" i="4"/>
  <c r="M1238" i="4"/>
  <c r="K1238" i="4"/>
  <c r="N1238" i="4" s="1"/>
  <c r="O1238" i="4" s="1"/>
  <c r="M1593" i="4"/>
  <c r="K1593" i="4"/>
  <c r="N1593" i="4" s="1"/>
  <c r="O1593" i="4" s="1"/>
  <c r="L1593" i="4"/>
  <c r="L1589" i="4"/>
  <c r="M1589" i="4"/>
  <c r="K1589" i="4"/>
  <c r="N1589" i="4" s="1"/>
  <c r="L1585" i="4"/>
  <c r="K1585" i="4"/>
  <c r="N1585" i="4" s="1"/>
  <c r="O1585" i="4" s="1"/>
  <c r="M1585" i="4"/>
  <c r="L1222" i="4"/>
  <c r="K1222" i="4"/>
  <c r="N1222" i="4" s="1"/>
  <c r="O1222" i="4" s="1"/>
  <c r="M1222" i="4"/>
  <c r="L1577" i="4"/>
  <c r="M1577" i="4"/>
  <c r="K1577" i="4"/>
  <c r="N1577" i="4" s="1"/>
  <c r="O1577" i="4" s="1"/>
  <c r="L1214" i="4"/>
  <c r="M1214" i="4"/>
  <c r="K1214" i="4"/>
  <c r="N1214" i="4" s="1"/>
  <c r="O1214" i="4" s="1"/>
  <c r="L1569" i="4"/>
  <c r="K1569" i="4"/>
  <c r="N1569" i="4" s="1"/>
  <c r="M1569" i="4"/>
  <c r="M1565" i="4"/>
  <c r="L1565" i="4"/>
  <c r="K1565" i="4"/>
  <c r="N1565" i="4" s="1"/>
  <c r="O1565" i="4" s="1"/>
  <c r="L1561" i="4"/>
  <c r="K1561" i="4"/>
  <c r="N1561" i="4" s="1"/>
  <c r="M1561" i="4"/>
  <c r="L1198" i="4"/>
  <c r="M1198" i="4"/>
  <c r="K1198" i="4"/>
  <c r="N1198" i="4" s="1"/>
  <c r="L1194" i="4"/>
  <c r="K1194" i="4"/>
  <c r="N1194" i="4" s="1"/>
  <c r="O1194" i="4" s="1"/>
  <c r="M1194" i="4"/>
  <c r="K1549" i="4"/>
  <c r="N1549" i="4" s="1"/>
  <c r="O1549" i="4" s="1"/>
  <c r="M1549" i="4"/>
  <c r="L1549" i="4"/>
  <c r="L1186" i="4"/>
  <c r="M1186" i="4"/>
  <c r="K1186" i="4"/>
  <c r="N1186" i="4" s="1"/>
  <c r="O1186" i="4" s="1"/>
  <c r="M1474" i="4"/>
  <c r="K1474" i="4"/>
  <c r="N1474" i="4" s="1"/>
  <c r="O1474" i="4" s="1"/>
  <c r="L1474" i="4"/>
  <c r="L1839" i="4"/>
  <c r="K1839" i="4"/>
  <c r="N1839" i="4" s="1"/>
  <c r="O1839" i="4" s="1"/>
  <c r="M1839" i="4"/>
  <c r="L1470" i="4"/>
  <c r="M1470" i="4"/>
  <c r="K1470" i="4"/>
  <c r="N1470" i="4" s="1"/>
  <c r="K1835" i="4"/>
  <c r="N1835" i="4" s="1"/>
  <c r="L1835" i="4"/>
  <c r="M1835" i="4"/>
  <c r="M1466" i="4"/>
  <c r="K1466" i="4"/>
  <c r="N1466" i="4" s="1"/>
  <c r="O1466" i="4" s="1"/>
  <c r="L1466" i="4"/>
  <c r="M1464" i="4"/>
  <c r="K1464" i="4"/>
  <c r="N1464" i="4" s="1"/>
  <c r="L1464" i="4"/>
  <c r="L1531" i="4"/>
  <c r="K1531" i="4"/>
  <c r="N1531" i="4" s="1"/>
  <c r="O1531" i="4" s="1"/>
  <c r="M1531" i="4"/>
  <c r="M1827" i="4"/>
  <c r="L1827" i="4"/>
  <c r="K1827" i="4"/>
  <c r="N1827" i="4" s="1"/>
  <c r="K1458" i="4"/>
  <c r="N1458" i="4" s="1"/>
  <c r="O1458" i="4" s="1"/>
  <c r="M1458" i="4"/>
  <c r="L1458" i="4"/>
  <c r="K1166" i="4"/>
  <c r="N1166" i="4" s="1"/>
  <c r="O1166" i="4" s="1"/>
  <c r="M1166" i="4"/>
  <c r="L1166" i="4"/>
  <c r="L1523" i="4"/>
  <c r="M1523" i="4"/>
  <c r="K1523" i="4"/>
  <c r="N1523" i="4" s="1"/>
  <c r="O1523" i="4" s="1"/>
  <c r="M1521" i="4"/>
  <c r="L1521" i="4"/>
  <c r="K1521" i="4"/>
  <c r="N1521" i="4" s="1"/>
  <c r="O1521" i="4" s="1"/>
  <c r="M1519" i="4"/>
  <c r="L1519" i="4"/>
  <c r="K1519" i="4"/>
  <c r="N1519" i="4" s="1"/>
  <c r="K1517" i="4"/>
  <c r="N1517" i="4" s="1"/>
  <c r="O1517" i="4" s="1"/>
  <c r="L1517" i="4"/>
  <c r="M1517" i="4"/>
  <c r="M1446" i="4"/>
  <c r="L1446" i="4"/>
  <c r="K1446" i="4"/>
  <c r="N1446" i="4" s="1"/>
  <c r="O1446" i="4" s="1"/>
  <c r="M1513" i="4"/>
  <c r="K1513" i="4"/>
  <c r="N1513" i="4" s="1"/>
  <c r="L1513" i="4"/>
  <c r="L1442" i="4"/>
  <c r="M1442" i="4"/>
  <c r="K1442" i="4"/>
  <c r="N1442" i="4" s="1"/>
  <c r="L1509" i="4"/>
  <c r="M1509" i="4"/>
  <c r="K1509" i="4"/>
  <c r="N1509" i="4" s="1"/>
  <c r="O1509" i="4" s="1"/>
  <c r="M1805" i="4"/>
  <c r="K1805" i="4"/>
  <c r="N1805" i="4" s="1"/>
  <c r="O1805" i="4" s="1"/>
  <c r="L1805" i="4"/>
  <c r="L1803" i="4"/>
  <c r="K1803" i="4"/>
  <c r="N1803" i="4" s="1"/>
  <c r="O1803" i="4" s="1"/>
  <c r="M1803" i="4"/>
  <c r="L1434" i="4"/>
  <c r="M1434" i="4"/>
  <c r="K1434" i="4"/>
  <c r="N1434" i="4" s="1"/>
  <c r="O1434" i="4" s="1"/>
  <c r="M1501" i="4"/>
  <c r="K1501" i="4"/>
  <c r="N1501" i="4" s="1"/>
  <c r="O1501" i="4" s="1"/>
  <c r="L1501" i="4"/>
  <c r="M1797" i="4"/>
  <c r="K1797" i="4"/>
  <c r="N1797" i="4" s="1"/>
  <c r="O1797" i="4" s="1"/>
  <c r="L1797" i="4"/>
  <c r="M1138" i="4"/>
  <c r="K1138" i="4"/>
  <c r="N1138" i="4" s="1"/>
  <c r="O1138" i="4" s="1"/>
  <c r="L1138" i="4"/>
  <c r="M1136" i="4"/>
  <c r="K1136" i="4"/>
  <c r="N1136" i="4" s="1"/>
  <c r="O1136" i="4" s="1"/>
  <c r="L1136" i="4"/>
  <c r="K1424" i="4"/>
  <c r="N1424" i="4" s="1"/>
  <c r="O1424" i="4" s="1"/>
  <c r="L1424" i="4"/>
  <c r="M1424" i="4"/>
  <c r="L1491" i="4"/>
  <c r="M1491" i="4"/>
  <c r="K1491" i="4"/>
  <c r="N1491" i="4" s="1"/>
  <c r="M1489" i="4"/>
  <c r="K1489" i="4"/>
  <c r="N1489" i="4" s="1"/>
  <c r="O1489" i="4" s="1"/>
  <c r="L1489" i="4"/>
  <c r="L1487" i="4"/>
  <c r="M1487" i="4"/>
  <c r="K1487" i="4"/>
  <c r="N1487" i="4" s="1"/>
  <c r="O1487" i="4" s="1"/>
  <c r="K1416" i="4"/>
  <c r="N1416" i="4" s="1"/>
  <c r="O1416" i="4" s="1"/>
  <c r="L1416" i="4"/>
  <c r="M1416" i="4"/>
  <c r="K1124" i="4"/>
  <c r="N1124" i="4" s="1"/>
  <c r="O1124" i="4" s="1"/>
  <c r="L1124" i="4"/>
  <c r="M1124" i="4"/>
  <c r="L1122" i="4"/>
  <c r="K1122" i="4"/>
  <c r="N1122" i="4" s="1"/>
  <c r="O1122" i="4" s="1"/>
  <c r="M1122" i="4"/>
  <c r="L1479" i="4"/>
  <c r="M1479" i="4"/>
  <c r="K1479" i="4"/>
  <c r="N1479" i="4" s="1"/>
  <c r="O1479" i="4" s="1"/>
  <c r="M1118" i="4"/>
  <c r="L1118" i="4"/>
  <c r="K1118" i="4"/>
  <c r="N1118" i="4" s="1"/>
  <c r="O1118" i="4" s="1"/>
  <c r="M1771" i="4"/>
  <c r="K1771" i="4"/>
  <c r="N1771" i="4" s="1"/>
  <c r="L1771" i="4"/>
  <c r="K1405" i="4"/>
  <c r="N1405" i="4" s="1"/>
  <c r="O1405" i="4" s="1"/>
  <c r="M1405" i="4"/>
  <c r="L1405" i="4"/>
  <c r="L1760" i="4"/>
  <c r="M1760" i="4"/>
  <c r="K1760" i="4"/>
  <c r="N1760" i="4" s="1"/>
  <c r="O1760" i="4" s="1"/>
  <c r="M1397" i="4"/>
  <c r="K1397" i="4"/>
  <c r="N1397" i="4" s="1"/>
  <c r="O1397" i="4" s="1"/>
  <c r="L1397" i="4"/>
  <c r="K1393" i="4"/>
  <c r="N1393" i="4" s="1"/>
  <c r="M1393" i="4"/>
  <c r="L1393" i="4"/>
  <c r="K1389" i="4"/>
  <c r="N1389" i="4" s="1"/>
  <c r="O1389" i="4" s="1"/>
  <c r="L1389" i="4"/>
  <c r="M1389" i="4"/>
  <c r="L1385" i="4"/>
  <c r="M1385" i="4"/>
  <c r="K1385" i="4"/>
  <c r="N1385" i="4" s="1"/>
  <c r="O1385" i="4" s="1"/>
  <c r="M1740" i="4"/>
  <c r="K1740" i="4"/>
  <c r="N1740" i="4" s="1"/>
  <c r="O1740" i="4" s="1"/>
  <c r="L1740" i="4"/>
  <c r="K1377" i="4"/>
  <c r="N1377" i="4" s="1"/>
  <c r="O1377" i="4" s="1"/>
  <c r="M1377" i="4"/>
  <c r="L1377" i="4"/>
  <c r="L1373" i="4"/>
  <c r="M1373" i="4"/>
  <c r="K1373" i="4"/>
  <c r="N1373" i="4" s="1"/>
  <c r="M1369" i="4"/>
  <c r="L1369" i="4"/>
  <c r="K1369" i="4"/>
  <c r="N1369" i="4" s="1"/>
  <c r="O1369" i="4" s="1"/>
  <c r="M1724" i="4"/>
  <c r="L1724" i="4"/>
  <c r="K1724" i="4"/>
  <c r="N1724" i="4" s="1"/>
  <c r="O1724" i="4" s="1"/>
  <c r="L1361" i="4"/>
  <c r="M1361" i="4"/>
  <c r="K1361" i="4"/>
  <c r="N1361" i="4" s="1"/>
  <c r="O1361" i="4" s="1"/>
  <c r="L1716" i="4"/>
  <c r="M1716" i="4"/>
  <c r="K1716" i="4"/>
  <c r="N1716" i="4" s="1"/>
  <c r="L1353" i="4"/>
  <c r="M1353" i="4"/>
  <c r="K1353" i="4"/>
  <c r="N1353" i="4" s="1"/>
  <c r="O1353" i="4" s="1"/>
  <c r="M1349" i="4"/>
  <c r="L1349" i="4"/>
  <c r="K1349" i="4"/>
  <c r="N1349" i="4" s="1"/>
  <c r="O1349" i="4" s="1"/>
  <c r="L1345" i="4"/>
  <c r="M1345" i="4"/>
  <c r="K1345" i="4"/>
  <c r="N1345" i="4" s="1"/>
  <c r="L1700" i="4"/>
  <c r="M1700" i="4"/>
  <c r="K1700" i="4"/>
  <c r="N1700" i="4" s="1"/>
  <c r="O1700" i="4" s="1"/>
  <c r="L1337" i="4"/>
  <c r="M1337" i="4"/>
  <c r="K1337" i="4"/>
  <c r="N1337" i="4" s="1"/>
  <c r="M1333" i="4"/>
  <c r="L1333" i="4"/>
  <c r="K1333" i="4"/>
  <c r="N1333" i="4" s="1"/>
  <c r="O1333" i="4" s="1"/>
  <c r="L1329" i="4"/>
  <c r="M1329" i="4"/>
  <c r="K1329" i="4"/>
  <c r="N1329" i="4" s="1"/>
  <c r="O1329" i="4" s="1"/>
  <c r="M1325" i="4"/>
  <c r="K1325" i="4"/>
  <c r="N1325" i="4" s="1"/>
  <c r="O1325" i="4" s="1"/>
  <c r="L1325" i="4"/>
  <c r="L1321" i="4"/>
  <c r="M1321" i="4"/>
  <c r="K1321" i="4"/>
  <c r="N1321" i="4" s="1"/>
  <c r="O1321" i="4" s="1"/>
  <c r="M1317" i="4"/>
  <c r="L1317" i="4"/>
  <c r="K1317" i="4"/>
  <c r="N1317" i="4" s="1"/>
  <c r="L1313" i="4"/>
  <c r="M1313" i="4"/>
  <c r="K1313" i="4"/>
  <c r="N1313" i="4" s="1"/>
  <c r="O1313" i="4" s="1"/>
  <c r="L1668" i="4"/>
  <c r="K1668" i="4"/>
  <c r="N1668" i="4" s="1"/>
  <c r="O1668" i="4" s="1"/>
  <c r="M1668" i="4"/>
  <c r="L1305" i="4"/>
  <c r="M1305" i="4"/>
  <c r="K1305" i="4"/>
  <c r="N1305" i="4" s="1"/>
  <c r="O1305" i="4" s="1"/>
  <c r="L1660" i="4"/>
  <c r="M1660" i="4"/>
  <c r="K1660" i="4"/>
  <c r="N1660" i="4" s="1"/>
  <c r="M1297" i="4"/>
  <c r="K1297" i="4"/>
  <c r="N1297" i="4" s="1"/>
  <c r="O1297" i="4" s="1"/>
  <c r="L1297" i="4"/>
  <c r="L1293" i="4"/>
  <c r="M1293" i="4"/>
  <c r="K1293" i="4"/>
  <c r="N1293" i="4" s="1"/>
  <c r="O1293" i="4" s="1"/>
  <c r="L1289" i="4"/>
  <c r="M1289" i="4"/>
  <c r="K1289" i="4"/>
  <c r="N1289" i="4" s="1"/>
  <c r="L1644" i="4"/>
  <c r="M1644" i="4"/>
  <c r="K1644" i="4"/>
  <c r="N1644" i="4" s="1"/>
  <c r="O1644" i="4" s="1"/>
  <c r="L1281" i="4"/>
  <c r="K1281" i="4"/>
  <c r="N1281" i="4" s="1"/>
  <c r="M1281" i="4"/>
  <c r="L1277" i="4"/>
  <c r="M1277" i="4"/>
  <c r="K1277" i="4"/>
  <c r="N1277" i="4" s="1"/>
  <c r="O1277" i="4" s="1"/>
  <c r="M1632" i="4"/>
  <c r="K1632" i="4"/>
  <c r="N1632" i="4" s="1"/>
  <c r="L1632" i="4"/>
  <c r="M1628" i="4"/>
  <c r="K1628" i="4"/>
  <c r="N1628" i="4" s="1"/>
  <c r="O1628" i="4" s="1"/>
  <c r="L1628" i="4"/>
  <c r="M1624" i="4"/>
  <c r="K1624" i="4"/>
  <c r="N1624" i="4" s="1"/>
  <c r="L1624" i="4"/>
  <c r="K1261" i="4"/>
  <c r="N1261" i="4" s="1"/>
  <c r="L1261" i="4"/>
  <c r="M1261" i="4"/>
  <c r="K1257" i="4"/>
  <c r="N1257" i="4" s="1"/>
  <c r="O1257" i="4" s="1"/>
  <c r="L1257" i="4"/>
  <c r="M1257" i="4"/>
  <c r="L1253" i="4"/>
  <c r="M1253" i="4"/>
  <c r="K1253" i="4"/>
  <c r="N1253" i="4" s="1"/>
  <c r="M1249" i="4"/>
  <c r="K1249" i="4"/>
  <c r="N1249" i="4" s="1"/>
  <c r="O1249" i="4" s="1"/>
  <c r="L1249" i="4"/>
  <c r="K1245" i="4"/>
  <c r="N1245" i="4" s="1"/>
  <c r="O1245" i="4" s="1"/>
  <c r="L1245" i="4"/>
  <c r="M1245" i="4"/>
  <c r="K1241" i="4"/>
  <c r="N1241" i="4" s="1"/>
  <c r="O1241" i="4" s="1"/>
  <c r="L1241" i="4"/>
  <c r="M1241" i="4"/>
  <c r="K1596" i="4"/>
  <c r="N1596" i="4" s="1"/>
  <c r="L1596" i="4"/>
  <c r="M1596" i="4"/>
  <c r="K1233" i="4"/>
  <c r="N1233" i="4" s="1"/>
  <c r="L1233" i="4"/>
  <c r="M1233" i="4"/>
  <c r="K1229" i="4"/>
  <c r="N1229" i="4" s="1"/>
  <c r="O1229" i="4" s="1"/>
  <c r="L1229" i="4"/>
  <c r="M1229" i="4"/>
  <c r="K1225" i="4"/>
  <c r="N1225" i="4" s="1"/>
  <c r="L1225" i="4"/>
  <c r="M1225" i="4"/>
  <c r="M1580" i="4"/>
  <c r="K1580" i="4"/>
  <c r="N1580" i="4" s="1"/>
  <c r="O1580" i="4" s="1"/>
  <c r="L1580" i="4"/>
  <c r="L1217" i="4"/>
  <c r="K1217" i="4"/>
  <c r="N1217" i="4" s="1"/>
  <c r="O1217" i="4" s="1"/>
  <c r="M1217" i="4"/>
  <c r="M1572" i="4"/>
  <c r="K1572" i="4"/>
  <c r="N1572" i="4" s="1"/>
  <c r="O1572" i="4" s="1"/>
  <c r="L1572" i="4"/>
  <c r="L1209" i="4"/>
  <c r="M1209" i="4"/>
  <c r="K1209" i="4"/>
  <c r="N1209" i="4" s="1"/>
  <c r="O1209" i="4" s="1"/>
  <c r="L1564" i="4"/>
  <c r="M1564" i="4"/>
  <c r="K1564" i="4"/>
  <c r="N1564" i="4" s="1"/>
  <c r="O1564" i="4" s="1"/>
  <c r="K1201" i="4"/>
  <c r="N1201" i="4" s="1"/>
  <c r="O1201" i="4" s="1"/>
  <c r="L1201" i="4"/>
  <c r="M1201" i="4"/>
  <c r="L1197" i="4"/>
  <c r="M1197" i="4"/>
  <c r="K1197" i="4"/>
  <c r="N1197" i="4" s="1"/>
  <c r="L1193" i="4"/>
  <c r="K1193" i="4"/>
  <c r="N1193" i="4" s="1"/>
  <c r="O1193" i="4" s="1"/>
  <c r="M1193" i="4"/>
  <c r="K1189" i="4"/>
  <c r="N1189" i="4" s="1"/>
  <c r="O1189" i="4" s="1"/>
  <c r="L1189" i="4"/>
  <c r="M1189" i="4"/>
  <c r="K1843" i="4"/>
  <c r="N1843" i="4" s="1"/>
  <c r="O1843" i="4" s="1"/>
  <c r="L1843" i="4"/>
  <c r="M1843" i="4"/>
  <c r="L1841" i="4"/>
  <c r="K1841" i="4"/>
  <c r="N1841" i="4" s="1"/>
  <c r="M1841" i="4"/>
  <c r="K1541" i="4"/>
  <c r="N1541" i="4" s="1"/>
  <c r="L1541" i="4"/>
  <c r="M1541" i="4"/>
  <c r="M1539" i="4"/>
  <c r="K1539" i="4"/>
  <c r="N1539" i="4" s="1"/>
  <c r="O1539" i="4" s="1"/>
  <c r="L1539" i="4"/>
  <c r="K1178" i="4"/>
  <c r="N1178" i="4" s="1"/>
  <c r="O1178" i="4" s="1"/>
  <c r="L1178" i="4"/>
  <c r="M1178" i="4"/>
  <c r="K1833" i="4"/>
  <c r="N1833" i="4" s="1"/>
  <c r="O1833" i="4" s="1"/>
  <c r="M1833" i="4"/>
  <c r="L1833" i="4"/>
  <c r="M1533" i="4"/>
  <c r="L1533" i="4"/>
  <c r="K1533" i="4"/>
  <c r="N1533" i="4" s="1"/>
  <c r="L1462" i="4"/>
  <c r="M1462" i="4"/>
  <c r="K1462" i="4"/>
  <c r="N1462" i="4" s="1"/>
  <c r="O1462" i="4" s="1"/>
  <c r="L1170" i="4"/>
  <c r="K1170" i="4"/>
  <c r="N1170" i="4" s="1"/>
  <c r="M1170" i="4"/>
  <c r="L1825" i="4"/>
  <c r="M1825" i="4"/>
  <c r="K1825" i="4"/>
  <c r="N1825" i="4" s="1"/>
  <c r="O1825" i="4" s="1"/>
  <c r="M1456" i="4"/>
  <c r="L1456" i="4"/>
  <c r="K1456" i="4"/>
  <c r="N1456" i="4" s="1"/>
  <c r="M1454" i="4"/>
  <c r="K1454" i="4"/>
  <c r="N1454" i="4" s="1"/>
  <c r="O1454" i="4" s="1"/>
  <c r="L1454" i="4"/>
  <c r="L1452" i="4"/>
  <c r="K1452" i="4"/>
  <c r="N1452" i="4" s="1"/>
  <c r="O1452" i="4" s="1"/>
  <c r="M1452" i="4"/>
  <c r="L1450" i="4"/>
  <c r="K1450" i="4"/>
  <c r="N1450" i="4" s="1"/>
  <c r="M1450" i="4"/>
  <c r="K1815" i="4"/>
  <c r="N1815" i="4" s="1"/>
  <c r="O1815" i="4" s="1"/>
  <c r="L1815" i="4"/>
  <c r="M1815" i="4"/>
  <c r="K1515" i="4"/>
  <c r="N1515" i="4" s="1"/>
  <c r="O1515" i="4" s="1"/>
  <c r="L1515" i="4"/>
  <c r="M1515" i="4"/>
  <c r="K1154" i="4"/>
  <c r="N1154" i="4" s="1"/>
  <c r="O1154" i="4" s="1"/>
  <c r="L1154" i="4"/>
  <c r="M1154" i="4"/>
  <c r="M1152" i="4"/>
  <c r="K1152" i="4"/>
  <c r="N1152" i="4" s="1"/>
  <c r="O1152" i="4" s="1"/>
  <c r="L1152" i="4"/>
  <c r="M1807" i="4"/>
  <c r="L1807" i="4"/>
  <c r="K1807" i="4"/>
  <c r="N1807" i="4" s="1"/>
  <c r="K1148" i="4"/>
  <c r="N1148" i="4" s="1"/>
  <c r="L1148" i="4"/>
  <c r="M1148" i="4"/>
  <c r="L1505" i="4"/>
  <c r="M1505" i="4"/>
  <c r="K1505" i="4"/>
  <c r="N1505" i="4" s="1"/>
  <c r="K1503" i="4"/>
  <c r="N1503" i="4" s="1"/>
  <c r="O1503" i="4" s="1"/>
  <c r="M1503" i="4"/>
  <c r="L1503" i="4"/>
  <c r="M1799" i="4"/>
  <c r="L1799" i="4"/>
  <c r="K1799" i="4"/>
  <c r="N1799" i="4" s="1"/>
  <c r="K1499" i="4"/>
  <c r="N1499" i="4" s="1"/>
  <c r="L1499" i="4"/>
  <c r="M1499" i="4"/>
  <c r="L1428" i="4"/>
  <c r="K1428" i="4"/>
  <c r="N1428" i="4" s="1"/>
  <c r="M1428" i="4"/>
  <c r="K1793" i="4"/>
  <c r="N1793" i="4" s="1"/>
  <c r="M1793" i="4"/>
  <c r="L1793" i="4"/>
  <c r="M1791" i="4"/>
  <c r="K1791" i="4"/>
  <c r="N1791" i="4" s="1"/>
  <c r="O1791" i="4" s="1"/>
  <c r="L1791" i="4"/>
  <c r="K1132" i="4"/>
  <c r="N1132" i="4" s="1"/>
  <c r="O1132" i="4" s="1"/>
  <c r="M1132" i="4"/>
  <c r="L1132" i="4"/>
  <c r="K1420" i="4"/>
  <c r="N1420" i="4" s="1"/>
  <c r="O1420" i="4" s="1"/>
  <c r="M1420" i="4"/>
  <c r="L1420" i="4"/>
  <c r="K1128" i="4"/>
  <c r="N1128" i="4" s="1"/>
  <c r="L1128" i="4"/>
  <c r="M1128" i="4"/>
  <c r="M1783" i="4"/>
  <c r="K1783" i="4"/>
  <c r="N1783" i="4" s="1"/>
  <c r="O1783" i="4" s="1"/>
  <c r="L1783" i="4"/>
  <c r="K1781" i="4"/>
  <c r="N1781" i="4" s="1"/>
  <c r="O1781" i="4" s="1"/>
  <c r="M1781" i="4"/>
  <c r="L1781" i="4"/>
  <c r="M1481" i="4"/>
  <c r="K1481" i="4"/>
  <c r="N1481" i="4" s="1"/>
  <c r="O1481" i="4" s="1"/>
  <c r="L1481" i="4"/>
  <c r="L1120" i="4"/>
  <c r="M1120" i="4"/>
  <c r="K1120" i="4"/>
  <c r="N1120" i="4" s="1"/>
  <c r="L1775" i="4"/>
  <c r="M1775" i="4"/>
  <c r="K1775" i="4"/>
  <c r="N1775" i="4" s="1"/>
  <c r="O1775" i="4" s="1"/>
  <c r="K1770" i="4"/>
  <c r="N1770" i="4" s="1"/>
  <c r="O1770" i="4" s="1"/>
  <c r="M1770" i="4"/>
  <c r="L1770" i="4"/>
  <c r="M1764" i="4"/>
  <c r="K1764" i="4"/>
  <c r="N1764" i="4" s="1"/>
  <c r="L1764" i="4"/>
  <c r="K1401" i="4"/>
  <c r="N1401" i="4" s="1"/>
  <c r="L1401" i="4"/>
  <c r="M1401" i="4"/>
  <c r="M1756" i="4"/>
  <c r="K1756" i="4"/>
  <c r="N1756" i="4" s="1"/>
  <c r="O1756" i="4" s="1"/>
  <c r="L1756" i="4"/>
  <c r="M1752" i="4"/>
  <c r="K1752" i="4"/>
  <c r="N1752" i="4" s="1"/>
  <c r="O1752" i="4" s="1"/>
  <c r="L1752" i="4"/>
  <c r="M1748" i="4"/>
  <c r="L1748" i="4"/>
  <c r="K1748" i="4"/>
  <c r="N1748" i="4" s="1"/>
  <c r="O1748" i="4" s="1"/>
  <c r="K1744" i="4"/>
  <c r="N1744" i="4" s="1"/>
  <c r="L1744" i="4"/>
  <c r="M1744" i="4"/>
  <c r="L1381" i="4"/>
  <c r="M1381" i="4"/>
  <c r="K1381" i="4"/>
  <c r="N1381" i="4" s="1"/>
  <c r="O1381" i="4" s="1"/>
  <c r="M1736" i="4"/>
  <c r="K1736" i="4"/>
  <c r="N1736" i="4" s="1"/>
  <c r="L1736" i="4"/>
  <c r="L1732" i="4"/>
  <c r="M1732" i="4"/>
  <c r="K1732" i="4"/>
  <c r="N1732" i="4" s="1"/>
  <c r="O1732" i="4" s="1"/>
  <c r="M1728" i="4"/>
  <c r="K1728" i="4"/>
  <c r="N1728" i="4" s="1"/>
  <c r="O1728" i="4" s="1"/>
  <c r="L1728" i="4"/>
  <c r="L1365" i="4"/>
  <c r="M1365" i="4"/>
  <c r="K1365" i="4"/>
  <c r="N1365" i="4" s="1"/>
  <c r="M1720" i="4"/>
  <c r="K1720" i="4"/>
  <c r="N1720" i="4" s="1"/>
  <c r="O1720" i="4" s="1"/>
  <c r="L1720" i="4"/>
  <c r="M1357" i="4"/>
  <c r="K1357" i="4"/>
  <c r="N1357" i="4" s="1"/>
  <c r="O1357" i="4" s="1"/>
  <c r="L1357" i="4"/>
  <c r="M1712" i="4"/>
  <c r="K1712" i="4"/>
  <c r="N1712" i="4" s="1"/>
  <c r="O1712" i="4" s="1"/>
  <c r="L1712" i="4"/>
  <c r="K1708" i="4"/>
  <c r="N1708" i="4" s="1"/>
  <c r="L1708" i="4"/>
  <c r="M1708" i="4"/>
  <c r="M1704" i="4"/>
  <c r="K1704" i="4"/>
  <c r="N1704" i="4" s="1"/>
  <c r="O1704" i="4" s="1"/>
  <c r="L1704" i="4"/>
  <c r="M1341" i="4"/>
  <c r="L1341" i="4"/>
  <c r="K1341" i="4"/>
  <c r="N1341" i="4" s="1"/>
  <c r="O1341" i="4" s="1"/>
  <c r="M1696" i="4"/>
  <c r="K1696" i="4"/>
  <c r="N1696" i="4" s="1"/>
  <c r="O1696" i="4" s="1"/>
  <c r="L1696" i="4"/>
  <c r="L1692" i="4"/>
  <c r="M1692" i="4"/>
  <c r="K1692" i="4"/>
  <c r="N1692" i="4" s="1"/>
  <c r="O1692" i="4" s="1"/>
  <c r="M1688" i="4"/>
  <c r="L1688" i="4"/>
  <c r="K1688" i="4"/>
  <c r="N1688" i="4" s="1"/>
  <c r="K1684" i="4"/>
  <c r="N1684" i="4" s="1"/>
  <c r="O1684" i="4" s="1"/>
  <c r="L1684" i="4"/>
  <c r="M1684" i="4"/>
  <c r="M1680" i="4"/>
  <c r="K1680" i="4"/>
  <c r="N1680" i="4" s="1"/>
  <c r="L1680" i="4"/>
  <c r="M1676" i="4"/>
  <c r="K1676" i="4"/>
  <c r="N1676" i="4" s="1"/>
  <c r="O1676" i="4" s="1"/>
  <c r="L1676" i="4"/>
  <c r="M1672" i="4"/>
  <c r="L1672" i="4"/>
  <c r="K1672" i="4"/>
  <c r="N1672" i="4" s="1"/>
  <c r="O1672" i="4" s="1"/>
  <c r="K1309" i="4"/>
  <c r="N1309" i="4" s="1"/>
  <c r="L1309" i="4"/>
  <c r="M1309" i="4"/>
  <c r="M1664" i="4"/>
  <c r="K1664" i="4"/>
  <c r="N1664" i="4" s="1"/>
  <c r="O1664" i="4" s="1"/>
  <c r="L1664" i="4"/>
  <c r="M1301" i="4"/>
  <c r="K1301" i="4"/>
  <c r="N1301" i="4" s="1"/>
  <c r="O1301" i="4" s="1"/>
  <c r="L1301" i="4"/>
  <c r="M1656" i="4"/>
  <c r="K1656" i="4"/>
  <c r="N1656" i="4" s="1"/>
  <c r="O1656" i="4" s="1"/>
  <c r="L1656" i="4"/>
  <c r="M1652" i="4"/>
  <c r="L1652" i="4"/>
  <c r="K1652" i="4"/>
  <c r="N1652" i="4" s="1"/>
  <c r="M1648" i="4"/>
  <c r="L1648" i="4"/>
  <c r="K1648" i="4"/>
  <c r="N1648" i="4" s="1"/>
  <c r="O1648" i="4" s="1"/>
  <c r="K1285" i="4"/>
  <c r="N1285" i="4" s="1"/>
  <c r="O1285" i="4" s="1"/>
  <c r="L1285" i="4"/>
  <c r="M1285" i="4"/>
  <c r="M1640" i="4"/>
  <c r="K1640" i="4"/>
  <c r="N1640" i="4" s="1"/>
  <c r="O1640" i="4" s="1"/>
  <c r="L1640" i="4"/>
  <c r="K1636" i="4"/>
  <c r="N1636" i="4" s="1"/>
  <c r="O1636" i="4" s="1"/>
  <c r="L1636" i="4"/>
  <c r="M1636" i="4"/>
  <c r="L1273" i="4"/>
  <c r="M1273" i="4"/>
  <c r="K1273" i="4"/>
  <c r="N1273" i="4" s="1"/>
  <c r="O1273" i="4" s="1"/>
  <c r="L1269" i="4"/>
  <c r="M1269" i="4"/>
  <c r="K1269" i="4"/>
  <c r="N1269" i="4" s="1"/>
  <c r="O1269" i="4" s="1"/>
  <c r="L1265" i="4"/>
  <c r="M1265" i="4"/>
  <c r="K1265" i="4"/>
  <c r="N1265" i="4" s="1"/>
  <c r="O1265" i="4" s="1"/>
  <c r="K1620" i="4"/>
  <c r="N1620" i="4" s="1"/>
  <c r="O1620" i="4" s="1"/>
  <c r="L1620" i="4"/>
  <c r="M1620" i="4"/>
  <c r="K1616" i="4"/>
  <c r="N1616" i="4" s="1"/>
  <c r="O1616" i="4" s="1"/>
  <c r="L1616" i="4"/>
  <c r="M1616" i="4"/>
  <c r="K1612" i="4"/>
  <c r="N1612" i="4" s="1"/>
  <c r="O1612" i="4" s="1"/>
  <c r="L1612" i="4"/>
  <c r="M1612" i="4"/>
  <c r="M1608" i="4"/>
  <c r="K1608" i="4"/>
  <c r="N1608" i="4" s="1"/>
  <c r="O1608" i="4" s="1"/>
  <c r="L1608" i="4"/>
  <c r="L1604" i="4"/>
  <c r="M1604" i="4"/>
  <c r="K1604" i="4"/>
  <c r="N1604" i="4" s="1"/>
  <c r="M1600" i="4"/>
  <c r="L1600" i="4"/>
  <c r="K1600" i="4"/>
  <c r="N1600" i="4" s="1"/>
  <c r="O1600" i="4" s="1"/>
  <c r="L1237" i="4"/>
  <c r="M1237" i="4"/>
  <c r="K1237" i="4"/>
  <c r="N1237" i="4" s="1"/>
  <c r="O1237" i="4" s="1"/>
  <c r="M1592" i="4"/>
  <c r="K1592" i="4"/>
  <c r="N1592" i="4" s="1"/>
  <c r="O1592" i="4" s="1"/>
  <c r="L1592" i="4"/>
  <c r="M1588" i="4"/>
  <c r="K1588" i="4"/>
  <c r="N1588" i="4" s="1"/>
  <c r="O1588" i="4" s="1"/>
  <c r="L1588" i="4"/>
  <c r="M1584" i="4"/>
  <c r="K1584" i="4"/>
  <c r="N1584" i="4" s="1"/>
  <c r="O1584" i="4" s="1"/>
  <c r="L1584" i="4"/>
  <c r="L1221" i="4"/>
  <c r="M1221" i="4"/>
  <c r="K1221" i="4"/>
  <c r="N1221" i="4" s="1"/>
  <c r="O1221" i="4" s="1"/>
  <c r="K1576" i="4"/>
  <c r="N1576" i="4" s="1"/>
  <c r="M1576" i="4"/>
  <c r="L1576" i="4"/>
  <c r="L1213" i="4"/>
  <c r="M1213" i="4"/>
  <c r="K1213" i="4"/>
  <c r="N1213" i="4" s="1"/>
  <c r="O1213" i="4" s="1"/>
  <c r="M1568" i="4"/>
  <c r="L1568" i="4"/>
  <c r="K1568" i="4"/>
  <c r="N1568" i="4" s="1"/>
  <c r="L1205" i="4"/>
  <c r="K1205" i="4"/>
  <c r="N1205" i="4" s="1"/>
  <c r="M1205" i="4"/>
  <c r="M1560" i="4"/>
  <c r="K1560" i="4"/>
  <c r="N1560" i="4" s="1"/>
  <c r="O1560" i="4" s="1"/>
  <c r="L1560" i="4"/>
  <c r="L1556" i="4"/>
  <c r="M1556" i="4"/>
  <c r="K1556" i="4"/>
  <c r="N1556" i="4" s="1"/>
  <c r="O1556" i="4" s="1"/>
  <c r="K1552" i="4"/>
  <c r="N1552" i="4" s="1"/>
  <c r="O1552" i="4" s="1"/>
  <c r="L1552" i="4"/>
  <c r="M1552" i="4"/>
  <c r="M1548" i="4"/>
  <c r="K1548" i="4"/>
  <c r="N1548" i="4" s="1"/>
  <c r="L1548" i="4"/>
  <c r="K1545" i="4"/>
  <c r="N1545" i="4" s="1"/>
  <c r="O1545" i="4" s="1"/>
  <c r="L1545" i="4"/>
  <c r="M1545" i="4"/>
  <c r="L1183" i="4"/>
  <c r="K1183" i="4"/>
  <c r="N1183" i="4" s="1"/>
  <c r="M1183" i="4"/>
  <c r="M1838" i="4"/>
  <c r="L1838" i="4"/>
  <c r="K1838" i="4"/>
  <c r="N1838" i="4" s="1"/>
  <c r="O1838" i="4" s="1"/>
  <c r="K1179" i="4"/>
  <c r="N1179" i="4" s="1"/>
  <c r="O1179" i="4" s="1"/>
  <c r="M1179" i="4"/>
  <c r="L1179" i="4"/>
  <c r="M1177" i="4"/>
  <c r="K1177" i="4"/>
  <c r="N1177" i="4" s="1"/>
  <c r="L1177" i="4"/>
  <c r="L1175" i="4"/>
  <c r="K1175" i="4"/>
  <c r="N1175" i="4" s="1"/>
  <c r="O1175" i="4" s="1"/>
  <c r="M1175" i="4"/>
  <c r="M1463" i="4"/>
  <c r="K1463" i="4"/>
  <c r="N1463" i="4" s="1"/>
  <c r="L1463" i="4"/>
  <c r="K1461" i="4"/>
  <c r="N1461" i="4" s="1"/>
  <c r="O1461" i="4" s="1"/>
  <c r="L1461" i="4"/>
  <c r="M1461" i="4"/>
  <c r="K1459" i="4"/>
  <c r="N1459" i="4" s="1"/>
  <c r="O1459" i="4" s="1"/>
  <c r="L1459" i="4"/>
  <c r="M1459" i="4"/>
  <c r="M1824" i="4"/>
  <c r="L1824" i="4"/>
  <c r="K1824" i="4"/>
  <c r="N1824" i="4" s="1"/>
  <c r="O1824" i="4" s="1"/>
  <c r="M1165" i="4"/>
  <c r="K1165" i="4"/>
  <c r="N1165" i="4" s="1"/>
  <c r="O1165" i="4" s="1"/>
  <c r="L1165" i="4"/>
  <c r="L1163" i="4"/>
  <c r="M1163" i="4"/>
  <c r="K1163" i="4"/>
  <c r="N1163" i="4" s="1"/>
  <c r="M1451" i="4"/>
  <c r="K1451" i="4"/>
  <c r="N1451" i="4" s="1"/>
  <c r="O1451" i="4" s="1"/>
  <c r="L1451" i="4"/>
  <c r="M1518" i="4"/>
  <c r="K1518" i="4"/>
  <c r="N1518" i="4" s="1"/>
  <c r="O1518" i="4" s="1"/>
  <c r="L1518" i="4"/>
  <c r="K1447" i="4"/>
  <c r="N1447" i="4" s="1"/>
  <c r="O1447" i="4" s="1"/>
  <c r="M1447" i="4"/>
  <c r="L1447" i="4"/>
  <c r="L1445" i="4"/>
  <c r="K1445" i="4"/>
  <c r="N1445" i="4" s="1"/>
  <c r="O1445" i="4" s="1"/>
  <c r="M1445" i="4"/>
  <c r="M1443" i="4"/>
  <c r="K1443" i="4"/>
  <c r="N1443" i="4" s="1"/>
  <c r="L1443" i="4"/>
  <c r="M1808" i="4"/>
  <c r="K1808" i="4"/>
  <c r="N1808" i="4" s="1"/>
  <c r="O1808" i="4" s="1"/>
  <c r="L1808" i="4"/>
  <c r="L1508" i="4"/>
  <c r="M1508" i="4"/>
  <c r="K1508" i="4"/>
  <c r="N1508" i="4" s="1"/>
  <c r="O1508" i="4" s="1"/>
  <c r="M1437" i="4"/>
  <c r="K1437" i="4"/>
  <c r="N1437" i="4" s="1"/>
  <c r="O1437" i="4" s="1"/>
  <c r="L1437" i="4"/>
  <c r="L1802" i="4"/>
  <c r="K1802" i="4"/>
  <c r="N1802" i="4" s="1"/>
  <c r="O1802" i="4" s="1"/>
  <c r="M1802" i="4"/>
  <c r="M1800" i="4"/>
  <c r="L1800" i="4"/>
  <c r="K1800" i="4"/>
  <c r="N1800" i="4" s="1"/>
  <c r="K1431" i="4"/>
  <c r="N1431" i="4" s="1"/>
  <c r="O1431" i="4" s="1"/>
  <c r="M1431" i="4"/>
  <c r="L1431" i="4"/>
  <c r="M1796" i="4"/>
  <c r="K1796" i="4"/>
  <c r="N1796" i="4" s="1"/>
  <c r="O1796" i="4" s="1"/>
  <c r="L1796" i="4"/>
  <c r="M1496" i="4"/>
  <c r="K1496" i="4"/>
  <c r="N1496" i="4" s="1"/>
  <c r="O1496" i="4" s="1"/>
  <c r="L1496" i="4"/>
  <c r="L1135" i="4"/>
  <c r="M1135" i="4"/>
  <c r="K1135" i="4"/>
  <c r="N1135" i="4" s="1"/>
  <c r="L1492" i="4"/>
  <c r="K1492" i="4"/>
  <c r="N1492" i="4" s="1"/>
  <c r="M1492" i="4"/>
  <c r="K1421" i="4"/>
  <c r="N1421" i="4" s="1"/>
  <c r="L1421" i="4"/>
  <c r="M1421" i="4"/>
  <c r="L1786" i="4"/>
  <c r="K1786" i="4"/>
  <c r="N1786" i="4" s="1"/>
  <c r="M1786" i="4"/>
  <c r="K1417" i="4"/>
  <c r="N1417" i="4" s="1"/>
  <c r="O1417" i="4" s="1"/>
  <c r="L1417" i="4"/>
  <c r="M1417" i="4"/>
  <c r="L1415" i="4"/>
  <c r="M1415" i="4"/>
  <c r="K1415" i="4"/>
  <c r="N1415" i="4" s="1"/>
  <c r="M1123" i="4"/>
  <c r="K1123" i="4"/>
  <c r="N1123" i="4" s="1"/>
  <c r="O1123" i="4" s="1"/>
  <c r="L1123" i="4"/>
  <c r="M1778" i="4"/>
  <c r="K1778" i="4"/>
  <c r="N1778" i="4" s="1"/>
  <c r="L1778" i="4"/>
  <c r="K1776" i="4"/>
  <c r="N1776" i="4" s="1"/>
  <c r="O1776" i="4" s="1"/>
  <c r="L1776" i="4"/>
  <c r="M1776" i="4"/>
  <c r="K1475" i="4"/>
  <c r="N1475" i="4" s="1"/>
  <c r="O1475" i="4" s="1"/>
  <c r="M1475" i="4"/>
  <c r="L1475" i="4"/>
  <c r="K1769" i="4"/>
  <c r="N1769" i="4" s="1"/>
  <c r="O1769" i="4" s="1"/>
  <c r="L1769" i="4"/>
  <c r="M1769" i="4"/>
  <c r="L1404" i="4"/>
  <c r="M1404" i="4"/>
  <c r="K1404" i="4"/>
  <c r="N1404" i="4" s="1"/>
  <c r="O1404" i="4" s="1"/>
  <c r="M1759" i="4"/>
  <c r="K1759" i="4"/>
  <c r="N1759" i="4" s="1"/>
  <c r="O1759" i="4" s="1"/>
  <c r="L1759" i="4"/>
  <c r="L1396" i="4"/>
  <c r="K1396" i="4"/>
  <c r="N1396" i="4" s="1"/>
  <c r="O1396" i="4" s="1"/>
  <c r="M1396" i="4"/>
  <c r="M1392" i="4"/>
  <c r="L1392" i="4"/>
  <c r="K1392" i="4"/>
  <c r="N1392" i="4" s="1"/>
  <c r="O1392" i="4" s="1"/>
  <c r="L1388" i="4"/>
  <c r="M1388" i="4"/>
  <c r="K1388" i="4"/>
  <c r="N1388" i="4" s="1"/>
  <c r="O1388" i="4" s="1"/>
  <c r="M1743" i="4"/>
  <c r="K1743" i="4"/>
  <c r="N1743" i="4" s="1"/>
  <c r="L1743" i="4"/>
  <c r="L1739" i="4"/>
  <c r="K1739" i="4"/>
  <c r="N1739" i="4" s="1"/>
  <c r="O1739" i="4" s="1"/>
  <c r="M1739" i="4"/>
  <c r="M1376" i="4"/>
  <c r="K1376" i="4"/>
  <c r="N1376" i="4" s="1"/>
  <c r="O1376" i="4" s="1"/>
  <c r="L1376" i="4"/>
  <c r="K1731" i="4"/>
  <c r="N1731" i="4" s="1"/>
  <c r="O1731" i="4" s="1"/>
  <c r="L1731" i="4"/>
  <c r="M1731" i="4"/>
  <c r="M1727" i="4"/>
  <c r="K1727" i="4"/>
  <c r="N1727" i="4" s="1"/>
  <c r="O1727" i="4" s="1"/>
  <c r="L1727" i="4"/>
  <c r="L1364" i="4"/>
  <c r="M1364" i="4"/>
  <c r="K1364" i="4"/>
  <c r="N1364" i="4" s="1"/>
  <c r="O1364" i="4" s="1"/>
  <c r="K1360" i="4"/>
  <c r="N1360" i="4" s="1"/>
  <c r="O1360" i="4" s="1"/>
  <c r="M1360" i="4"/>
  <c r="L1360" i="4"/>
  <c r="M1356" i="4"/>
  <c r="K1356" i="4"/>
  <c r="N1356" i="4" s="1"/>
  <c r="O1356" i="4" s="1"/>
  <c r="L1356" i="4"/>
  <c r="M1711" i="4"/>
  <c r="K1711" i="4"/>
  <c r="N1711" i="4" s="1"/>
  <c r="O1711" i="4" s="1"/>
  <c r="L1711" i="4"/>
  <c r="M1348" i="4"/>
  <c r="K1348" i="4"/>
  <c r="N1348" i="4" s="1"/>
  <c r="O1348" i="4" s="1"/>
  <c r="L1348" i="4"/>
  <c r="L1703" i="4"/>
  <c r="K1703" i="4"/>
  <c r="N1703" i="4" s="1"/>
  <c r="O1703" i="4" s="1"/>
  <c r="M1703" i="4"/>
  <c r="K1340" i="4"/>
  <c r="N1340" i="4" s="1"/>
  <c r="O1340" i="4" s="1"/>
  <c r="M1340" i="4"/>
  <c r="L1340" i="4"/>
  <c r="K1336" i="4"/>
  <c r="N1336" i="4" s="1"/>
  <c r="O1336" i="4" s="1"/>
  <c r="M1336" i="4"/>
  <c r="L1336" i="4"/>
  <c r="M1691" i="4"/>
  <c r="K1691" i="4"/>
  <c r="N1691" i="4" s="1"/>
  <c r="O1691" i="4" s="1"/>
  <c r="L1691" i="4"/>
  <c r="K1328" i="4"/>
  <c r="N1328" i="4" s="1"/>
  <c r="O1328" i="4" s="1"/>
  <c r="M1328" i="4"/>
  <c r="L1328" i="4"/>
  <c r="L1683" i="4"/>
  <c r="M1683" i="4"/>
  <c r="K1683" i="4"/>
  <c r="N1683" i="4" s="1"/>
  <c r="O1683" i="4" s="1"/>
  <c r="K1320" i="4"/>
  <c r="N1320" i="4" s="1"/>
  <c r="O1320" i="4" s="1"/>
  <c r="L1320" i="4"/>
  <c r="M1320" i="4"/>
  <c r="L1675" i="4"/>
  <c r="M1675" i="4"/>
  <c r="K1675" i="4"/>
  <c r="N1675" i="4" s="1"/>
  <c r="O1675" i="4" s="1"/>
  <c r="M1312" i="4"/>
  <c r="K1312" i="4"/>
  <c r="N1312" i="4" s="1"/>
  <c r="O1312" i="4" s="1"/>
  <c r="L1312" i="4"/>
  <c r="M1308" i="4"/>
  <c r="K1308" i="4"/>
  <c r="N1308" i="4" s="1"/>
  <c r="O1308" i="4" s="1"/>
  <c r="L1308" i="4"/>
  <c r="K1304" i="4"/>
  <c r="N1304" i="4" s="1"/>
  <c r="O1304" i="4" s="1"/>
  <c r="L1304" i="4"/>
  <c r="M1304" i="4"/>
  <c r="L1300" i="4"/>
  <c r="K1300" i="4"/>
  <c r="N1300" i="4" s="1"/>
  <c r="O1300" i="4" s="1"/>
  <c r="M1300" i="4"/>
  <c r="M1296" i="4"/>
  <c r="K1296" i="4"/>
  <c r="N1296" i="4" s="1"/>
  <c r="L1296" i="4"/>
  <c r="M1651" i="4"/>
  <c r="L1651" i="4"/>
  <c r="K1651" i="4"/>
  <c r="N1651" i="4" s="1"/>
  <c r="O1651" i="4" s="1"/>
  <c r="L1288" i="4"/>
  <c r="M1288" i="4"/>
  <c r="K1288" i="4"/>
  <c r="N1288" i="4" s="1"/>
  <c r="M1284" i="4"/>
  <c r="K1284" i="4"/>
  <c r="N1284" i="4" s="1"/>
  <c r="O1284" i="4" s="1"/>
  <c r="L1284" i="4"/>
  <c r="L1280" i="4"/>
  <c r="M1280" i="4"/>
  <c r="K1280" i="4"/>
  <c r="N1280" i="4" s="1"/>
  <c r="O1280" i="4" s="1"/>
  <c r="K1276" i="4"/>
  <c r="N1276" i="4" s="1"/>
  <c r="O1276" i="4" s="1"/>
  <c r="L1276" i="4"/>
  <c r="M1276" i="4"/>
  <c r="L1272" i="4"/>
  <c r="M1272" i="4"/>
  <c r="K1272" i="4"/>
  <c r="N1272" i="4" s="1"/>
  <c r="O1272" i="4" s="1"/>
  <c r="M1268" i="4"/>
  <c r="L1268" i="4"/>
  <c r="K1268" i="4"/>
  <c r="N1268" i="4" s="1"/>
  <c r="L1264" i="4"/>
  <c r="M1264" i="4"/>
  <c r="K1264" i="4"/>
  <c r="N1264" i="4" s="1"/>
  <c r="O1264" i="4" s="1"/>
  <c r="K1619" i="4"/>
  <c r="N1619" i="4" s="1"/>
  <c r="O1619" i="4" s="1"/>
  <c r="L1619" i="4"/>
  <c r="M1619" i="4"/>
  <c r="L1256" i="4"/>
  <c r="K1256" i="4"/>
  <c r="N1256" i="4" s="1"/>
  <c r="O1256" i="4" s="1"/>
  <c r="M1256" i="4"/>
  <c r="M1252" i="4"/>
  <c r="L1252" i="4"/>
  <c r="K1252" i="4"/>
  <c r="N1252" i="4" s="1"/>
  <c r="O1252" i="4" s="1"/>
  <c r="L1607" i="4"/>
  <c r="K1607" i="4"/>
  <c r="N1607" i="4" s="1"/>
  <c r="O1607" i="4" s="1"/>
  <c r="M1607" i="4"/>
  <c r="M1603" i="4"/>
  <c r="K1603" i="4"/>
  <c r="N1603" i="4" s="1"/>
  <c r="L1603" i="4"/>
  <c r="L1240" i="4"/>
  <c r="M1240" i="4"/>
  <c r="K1240" i="4"/>
  <c r="N1240" i="4" s="1"/>
  <c r="M1595" i="4"/>
  <c r="K1595" i="4"/>
  <c r="N1595" i="4" s="1"/>
  <c r="O1595" i="4" s="1"/>
  <c r="L1595" i="4"/>
  <c r="K1232" i="4"/>
  <c r="N1232" i="4" s="1"/>
  <c r="M1232" i="4"/>
  <c r="L1232" i="4"/>
  <c r="M1587" i="4"/>
  <c r="K1587" i="4"/>
  <c r="N1587" i="4" s="1"/>
  <c r="O1587" i="4" s="1"/>
  <c r="L1587" i="4"/>
  <c r="K1583" i="4"/>
  <c r="N1583" i="4" s="1"/>
  <c r="L1583" i="4"/>
  <c r="M1583" i="4"/>
  <c r="L1579" i="4"/>
  <c r="M1579" i="4"/>
  <c r="K1579" i="4"/>
  <c r="N1579" i="4" s="1"/>
  <c r="O1579" i="4" s="1"/>
  <c r="M1216" i="4"/>
  <c r="L1216" i="4"/>
  <c r="K1216" i="4"/>
  <c r="N1216" i="4" s="1"/>
  <c r="O1216" i="4" s="1"/>
  <c r="K1571" i="4"/>
  <c r="N1571" i="4" s="1"/>
  <c r="O1571" i="4" s="1"/>
  <c r="L1571" i="4"/>
  <c r="M1571" i="4"/>
  <c r="M1567" i="4"/>
  <c r="K1567" i="4"/>
  <c r="N1567" i="4" s="1"/>
  <c r="O1567" i="4" s="1"/>
  <c r="L1567" i="4"/>
  <c r="K1563" i="4"/>
  <c r="N1563" i="4" s="1"/>
  <c r="O1563" i="4" s="1"/>
  <c r="L1563" i="4"/>
  <c r="M1563" i="4"/>
  <c r="L1200" i="4"/>
  <c r="M1200" i="4"/>
  <c r="K1200" i="4"/>
  <c r="N1200" i="4" s="1"/>
  <c r="O1200" i="4" s="1"/>
  <c r="L1555" i="4"/>
  <c r="M1555" i="4"/>
  <c r="K1555" i="4"/>
  <c r="N1555" i="4" s="1"/>
  <c r="L1192" i="4"/>
  <c r="K1192" i="4"/>
  <c r="N1192" i="4" s="1"/>
  <c r="O1192" i="4" s="1"/>
  <c r="M1192" i="4"/>
  <c r="L1547" i="4"/>
  <c r="M1547" i="4"/>
  <c r="K1547" i="4"/>
  <c r="N1547" i="4" s="1"/>
  <c r="M1185" i="4"/>
  <c r="K1185" i="4"/>
  <c r="N1185" i="4" s="1"/>
  <c r="O1185" i="4" s="1"/>
  <c r="L1185" i="4"/>
  <c r="K1542" i="4"/>
  <c r="N1542" i="4" s="1"/>
  <c r="O1542" i="4" s="1"/>
  <c r="M1542" i="4"/>
  <c r="L1542" i="4"/>
  <c r="M1540" i="4"/>
  <c r="K1540" i="4"/>
  <c r="N1540" i="4" s="1"/>
  <c r="L1540" i="4"/>
  <c r="K1836" i="4"/>
  <c r="N1836" i="4" s="1"/>
  <c r="O1836" i="4" s="1"/>
  <c r="L1836" i="4"/>
  <c r="M1836" i="4"/>
  <c r="M1834" i="4"/>
  <c r="K1834" i="4"/>
  <c r="N1834" i="4" s="1"/>
  <c r="L1834" i="4"/>
  <c r="L1534" i="4"/>
  <c r="K1534" i="4"/>
  <c r="N1534" i="4" s="1"/>
  <c r="M1534" i="4"/>
  <c r="M1532" i="4"/>
  <c r="K1532" i="4"/>
  <c r="N1532" i="4" s="1"/>
  <c r="O1532" i="4" s="1"/>
  <c r="L1532" i="4"/>
  <c r="M1828" i="4"/>
  <c r="K1828" i="4"/>
  <c r="N1828" i="4" s="1"/>
  <c r="L1828" i="4"/>
  <c r="L1528" i="4"/>
  <c r="M1528" i="4"/>
  <c r="K1528" i="4"/>
  <c r="N1528" i="4" s="1"/>
  <c r="O1528" i="4" s="1"/>
  <c r="K1457" i="4"/>
  <c r="N1457" i="4" s="1"/>
  <c r="L1457" i="4"/>
  <c r="M1457" i="4"/>
  <c r="K1524" i="4"/>
  <c r="N1524" i="4" s="1"/>
  <c r="O1524" i="4" s="1"/>
  <c r="M1524" i="4"/>
  <c r="L1524" i="4"/>
  <c r="L1522" i="4"/>
  <c r="M1522" i="4"/>
  <c r="K1522" i="4"/>
  <c r="N1522" i="4" s="1"/>
  <c r="O1522" i="4" s="1"/>
  <c r="K1161" i="4"/>
  <c r="N1161" i="4" s="1"/>
  <c r="O1161" i="4" s="1"/>
  <c r="L1161" i="4"/>
  <c r="M1161" i="4"/>
  <c r="L1816" i="4"/>
  <c r="K1816" i="4"/>
  <c r="N1816" i="4" s="1"/>
  <c r="O1816" i="4" s="1"/>
  <c r="M1816" i="4"/>
  <c r="M1157" i="4"/>
  <c r="L1157" i="4"/>
  <c r="K1157" i="4"/>
  <c r="N1157" i="4" s="1"/>
  <c r="O1157" i="4" s="1"/>
  <c r="L1514" i="4"/>
  <c r="M1514" i="4"/>
  <c r="K1514" i="4"/>
  <c r="N1514" i="4" s="1"/>
  <c r="O1514" i="4" s="1"/>
  <c r="L1810" i="4"/>
  <c r="M1810" i="4"/>
  <c r="K1810" i="4"/>
  <c r="N1810" i="4" s="1"/>
  <c r="O1810" i="4" s="1"/>
  <c r="K1441" i="4"/>
  <c r="N1441" i="4" s="1"/>
  <c r="O1441" i="4" s="1"/>
  <c r="L1441" i="4"/>
  <c r="M1441" i="4"/>
  <c r="K1149" i="4"/>
  <c r="N1149" i="4" s="1"/>
  <c r="M1149" i="4"/>
  <c r="L1149" i="4"/>
  <c r="L1506" i="4"/>
  <c r="K1506" i="4"/>
  <c r="N1506" i="4" s="1"/>
  <c r="M1506" i="4"/>
  <c r="K1145" i="4"/>
  <c r="N1145" i="4" s="1"/>
  <c r="O1145" i="4" s="1"/>
  <c r="L1145" i="4"/>
  <c r="M1145" i="4"/>
  <c r="K1502" i="4"/>
  <c r="N1502" i="4" s="1"/>
  <c r="O1502" i="4" s="1"/>
  <c r="M1502" i="4"/>
  <c r="L1502" i="4"/>
  <c r="L1500" i="4"/>
  <c r="M1500" i="4"/>
  <c r="K1500" i="4"/>
  <c r="N1500" i="4" s="1"/>
  <c r="O1500" i="4" s="1"/>
  <c r="M1429" i="4"/>
  <c r="K1429" i="4"/>
  <c r="N1429" i="4" s="1"/>
  <c r="L1429" i="4"/>
  <c r="K1794" i="4"/>
  <c r="N1794" i="4" s="1"/>
  <c r="O1794" i="4" s="1"/>
  <c r="M1794" i="4"/>
  <c r="L1794" i="4"/>
  <c r="L1494" i="4"/>
  <c r="M1494" i="4"/>
  <c r="K1494" i="4"/>
  <c r="N1494" i="4" s="1"/>
  <c r="O1494" i="4" s="1"/>
  <c r="K1423" i="4"/>
  <c r="N1423" i="4" s="1"/>
  <c r="O1423" i="4" s="1"/>
  <c r="M1423" i="4"/>
  <c r="L1423" i="4"/>
  <c r="K1131" i="4"/>
  <c r="N1131" i="4" s="1"/>
  <c r="O1131" i="4" s="1"/>
  <c r="L1131" i="4"/>
  <c r="M1131" i="4"/>
  <c r="K1419" i="4"/>
  <c r="N1419" i="4" s="1"/>
  <c r="O1419" i="4" s="1"/>
  <c r="M1419" i="4"/>
  <c r="L1419" i="4"/>
  <c r="M1784" i="4"/>
  <c r="L1784" i="4"/>
  <c r="K1784" i="4"/>
  <c r="N1784" i="4" s="1"/>
  <c r="O1784" i="4" s="1"/>
  <c r="K1484" i="4"/>
  <c r="N1484" i="4" s="1"/>
  <c r="L1484" i="4"/>
  <c r="M1484" i="4"/>
  <c r="M1780" i="4"/>
  <c r="K1780" i="4"/>
  <c r="N1780" i="4" s="1"/>
  <c r="O1780" i="4" s="1"/>
  <c r="L1780" i="4"/>
  <c r="M1121" i="4"/>
  <c r="K1121" i="4"/>
  <c r="N1121" i="4" s="1"/>
  <c r="L1121" i="4"/>
  <c r="K1409" i="4"/>
  <c r="N1409" i="4" s="1"/>
  <c r="O1409" i="4" s="1"/>
  <c r="L1409" i="4"/>
  <c r="M1409" i="4"/>
  <c r="K1116" i="4"/>
  <c r="N1116" i="4" s="1"/>
  <c r="O1116" i="4" s="1"/>
  <c r="L1116" i="4"/>
  <c r="M1116" i="4"/>
  <c r="M1768" i="4"/>
  <c r="K1768" i="4"/>
  <c r="N1768" i="4" s="1"/>
  <c r="O1768" i="4" s="1"/>
  <c r="L1768" i="4"/>
  <c r="M1763" i="4"/>
  <c r="K1763" i="4"/>
  <c r="N1763" i="4" s="1"/>
  <c r="O1763" i="4" s="1"/>
  <c r="L1763" i="4"/>
  <c r="K1400" i="4"/>
  <c r="N1400" i="4" s="1"/>
  <c r="M1400" i="4"/>
  <c r="L1400" i="4"/>
  <c r="M1755" i="4"/>
  <c r="K1755" i="4"/>
  <c r="N1755" i="4" s="1"/>
  <c r="O1755" i="4" s="1"/>
  <c r="L1755" i="4"/>
  <c r="K1751" i="4"/>
  <c r="N1751" i="4" s="1"/>
  <c r="M1751" i="4"/>
  <c r="L1751" i="4"/>
  <c r="M1747" i="4"/>
  <c r="K1747" i="4"/>
  <c r="N1747" i="4" s="1"/>
  <c r="O1747" i="4" s="1"/>
  <c r="L1747" i="4"/>
  <c r="M1384" i="4"/>
  <c r="K1384" i="4"/>
  <c r="N1384" i="4" s="1"/>
  <c r="O1384" i="4" s="1"/>
  <c r="L1384" i="4"/>
  <c r="L1380" i="4"/>
  <c r="M1380" i="4"/>
  <c r="K1380" i="4"/>
  <c r="N1380" i="4" s="1"/>
  <c r="K1735" i="4"/>
  <c r="N1735" i="4" s="1"/>
  <c r="O1735" i="4" s="1"/>
  <c r="M1735" i="4"/>
  <c r="L1735" i="4"/>
  <c r="L1372" i="4"/>
  <c r="M1372" i="4"/>
  <c r="K1372" i="4"/>
  <c r="N1372" i="4" s="1"/>
  <c r="M1368" i="4"/>
  <c r="L1368" i="4"/>
  <c r="K1368" i="4"/>
  <c r="N1368" i="4" s="1"/>
  <c r="O1368" i="4" s="1"/>
  <c r="K1723" i="4"/>
  <c r="N1723" i="4" s="1"/>
  <c r="L1723" i="4"/>
  <c r="M1723" i="4"/>
  <c r="K1719" i="4"/>
  <c r="N1719" i="4" s="1"/>
  <c r="O1719" i="4" s="1"/>
  <c r="M1719" i="4"/>
  <c r="L1719" i="4"/>
  <c r="K1715" i="4"/>
  <c r="N1715" i="4" s="1"/>
  <c r="L1715" i="4"/>
  <c r="M1715" i="4"/>
  <c r="L1352" i="4"/>
  <c r="M1352" i="4"/>
  <c r="K1352" i="4"/>
  <c r="N1352" i="4" s="1"/>
  <c r="K1707" i="4"/>
  <c r="N1707" i="4" s="1"/>
  <c r="O1707" i="4" s="1"/>
  <c r="M1707" i="4"/>
  <c r="L1707" i="4"/>
  <c r="K1344" i="4"/>
  <c r="N1344" i="4" s="1"/>
  <c r="L1344" i="4"/>
  <c r="M1344" i="4"/>
  <c r="K1699" i="4"/>
  <c r="N1699" i="4" s="1"/>
  <c r="O1699" i="4" s="1"/>
  <c r="M1699" i="4"/>
  <c r="L1699" i="4"/>
  <c r="M1695" i="4"/>
  <c r="K1695" i="4"/>
  <c r="N1695" i="4" s="1"/>
  <c r="L1695" i="4"/>
  <c r="M1332" i="4"/>
  <c r="L1332" i="4"/>
  <c r="K1332" i="4"/>
  <c r="N1332" i="4" s="1"/>
  <c r="O1332" i="4" s="1"/>
  <c r="M1687" i="4"/>
  <c r="K1687" i="4"/>
  <c r="N1687" i="4" s="1"/>
  <c r="L1687" i="4"/>
  <c r="K1324" i="4"/>
  <c r="N1324" i="4" s="1"/>
  <c r="M1324" i="4"/>
  <c r="L1324" i="4"/>
  <c r="M1679" i="4"/>
  <c r="L1679" i="4"/>
  <c r="K1679" i="4"/>
  <c r="N1679" i="4" s="1"/>
  <c r="O1679" i="4" s="1"/>
  <c r="K1316" i="4"/>
  <c r="N1316" i="4" s="1"/>
  <c r="M1316" i="4"/>
  <c r="L1316" i="4"/>
  <c r="M1671" i="4"/>
  <c r="K1671" i="4"/>
  <c r="N1671" i="4" s="1"/>
  <c r="O1671" i="4" s="1"/>
  <c r="L1671" i="4"/>
  <c r="M1667" i="4"/>
  <c r="L1667" i="4"/>
  <c r="K1667" i="4"/>
  <c r="N1667" i="4" s="1"/>
  <c r="M1663" i="4"/>
  <c r="K1663" i="4"/>
  <c r="N1663" i="4" s="1"/>
  <c r="O1663" i="4" s="1"/>
  <c r="L1663" i="4"/>
  <c r="L1659" i="4"/>
  <c r="M1659" i="4"/>
  <c r="K1659" i="4"/>
  <c r="N1659" i="4" s="1"/>
  <c r="M1655" i="4"/>
  <c r="L1655" i="4"/>
  <c r="K1655" i="4"/>
  <c r="N1655" i="4" s="1"/>
  <c r="O1655" i="4" s="1"/>
  <c r="L1292" i="4"/>
  <c r="K1292" i="4"/>
  <c r="N1292" i="4" s="1"/>
  <c r="O1292" i="4" s="1"/>
  <c r="M1292" i="4"/>
  <c r="M1647" i="4"/>
  <c r="L1647" i="4"/>
  <c r="K1647" i="4"/>
  <c r="N1647" i="4" s="1"/>
  <c r="O1647" i="4" s="1"/>
  <c r="M1643" i="4"/>
  <c r="L1643" i="4"/>
  <c r="K1643" i="4"/>
  <c r="N1643" i="4" s="1"/>
  <c r="O1643" i="4" s="1"/>
  <c r="M1639" i="4"/>
  <c r="K1639" i="4"/>
  <c r="N1639" i="4" s="1"/>
  <c r="L1639" i="4"/>
  <c r="M1635" i="4"/>
  <c r="K1635" i="4"/>
  <c r="N1635" i="4" s="1"/>
  <c r="O1635" i="4" s="1"/>
  <c r="L1635" i="4"/>
  <c r="L1631" i="4"/>
  <c r="M1631" i="4"/>
  <c r="K1631" i="4"/>
  <c r="N1631" i="4" s="1"/>
  <c r="L1627" i="4"/>
  <c r="M1627" i="4"/>
  <c r="K1627" i="4"/>
  <c r="N1627" i="4" s="1"/>
  <c r="O1627" i="4" s="1"/>
  <c r="L1623" i="4"/>
  <c r="M1623" i="4"/>
  <c r="K1623" i="4"/>
  <c r="N1623" i="4" s="1"/>
  <c r="O1623" i="4" s="1"/>
  <c r="M1260" i="4"/>
  <c r="K1260" i="4"/>
  <c r="N1260" i="4" s="1"/>
  <c r="L1260" i="4"/>
  <c r="L1615" i="4"/>
  <c r="M1615" i="4"/>
  <c r="K1615" i="4"/>
  <c r="N1615" i="4" s="1"/>
  <c r="O1615" i="4" s="1"/>
  <c r="M1611" i="4"/>
  <c r="K1611" i="4"/>
  <c r="N1611" i="4" s="1"/>
  <c r="L1611" i="4"/>
  <c r="L1248" i="4"/>
  <c r="K1248" i="4"/>
  <c r="N1248" i="4" s="1"/>
  <c r="O1248" i="4" s="1"/>
  <c r="M1248" i="4"/>
  <c r="M1244" i="4"/>
  <c r="L1244" i="4"/>
  <c r="K1244" i="4"/>
  <c r="N1244" i="4" s="1"/>
  <c r="O1244" i="4" s="1"/>
  <c r="L1599" i="4"/>
  <c r="M1599" i="4"/>
  <c r="K1599" i="4"/>
  <c r="N1599" i="4" s="1"/>
  <c r="O1599" i="4" s="1"/>
  <c r="M1236" i="4"/>
  <c r="L1236" i="4"/>
  <c r="K1236" i="4"/>
  <c r="N1236" i="4" s="1"/>
  <c r="O1236" i="4" s="1"/>
  <c r="L1591" i="4"/>
  <c r="M1591" i="4"/>
  <c r="K1591" i="4"/>
  <c r="N1591" i="4" s="1"/>
  <c r="O1591" i="4" s="1"/>
  <c r="M1228" i="4"/>
  <c r="L1228" i="4"/>
  <c r="K1228" i="4"/>
  <c r="N1228" i="4" s="1"/>
  <c r="O1228" i="4" s="1"/>
  <c r="M1224" i="4"/>
  <c r="K1224" i="4"/>
  <c r="N1224" i="4" s="1"/>
  <c r="O1224" i="4" s="1"/>
  <c r="L1224" i="4"/>
  <c r="K1220" i="4"/>
  <c r="N1220" i="4" s="1"/>
  <c r="O1220" i="4" s="1"/>
  <c r="M1220" i="4"/>
  <c r="L1220" i="4"/>
  <c r="K1575" i="4"/>
  <c r="N1575" i="4" s="1"/>
  <c r="L1575" i="4"/>
  <c r="M1575" i="4"/>
  <c r="M1212" i="4"/>
  <c r="L1212" i="4"/>
  <c r="K1212" i="4"/>
  <c r="N1212" i="4" s="1"/>
  <c r="M1208" i="4"/>
  <c r="K1208" i="4"/>
  <c r="N1208" i="4" s="1"/>
  <c r="O1208" i="4" s="1"/>
  <c r="L1208" i="4"/>
  <c r="L1204" i="4"/>
  <c r="M1204" i="4"/>
  <c r="K1204" i="4"/>
  <c r="N1204" i="4" s="1"/>
  <c r="M1559" i="4"/>
  <c r="L1559" i="4"/>
  <c r="K1559" i="4"/>
  <c r="N1559" i="4" s="1"/>
  <c r="O1559" i="4" s="1"/>
  <c r="K1196" i="4"/>
  <c r="N1196" i="4" s="1"/>
  <c r="O1196" i="4" s="1"/>
  <c r="L1196" i="4"/>
  <c r="M1196" i="4"/>
  <c r="M1551" i="4"/>
  <c r="K1551" i="4"/>
  <c r="N1551" i="4" s="1"/>
  <c r="O1551" i="4" s="1"/>
  <c r="L1551" i="4"/>
  <c r="L1188" i="4"/>
  <c r="M1188" i="4"/>
  <c r="K1188" i="4"/>
  <c r="N1188" i="4" s="1"/>
  <c r="O1188" i="4" s="1"/>
  <c r="L1544" i="4"/>
  <c r="M1544" i="4"/>
  <c r="K1544" i="4"/>
  <c r="N1544" i="4" s="1"/>
  <c r="O1544" i="4" s="1"/>
  <c r="K1840" i="4"/>
  <c r="N1840" i="4" s="1"/>
  <c r="O1840" i="4" s="1"/>
  <c r="L1840" i="4"/>
  <c r="M1840" i="4"/>
  <c r="L1181" i="4"/>
  <c r="M1181" i="4"/>
  <c r="K1181" i="4"/>
  <c r="N1181" i="4" s="1"/>
  <c r="O1181" i="4" s="1"/>
  <c r="K1469" i="4"/>
  <c r="N1469" i="4" s="1"/>
  <c r="O1469" i="4" s="1"/>
  <c r="L1469" i="4"/>
  <c r="M1469" i="4"/>
  <c r="M1536" i="4"/>
  <c r="K1536" i="4"/>
  <c r="N1536" i="4" s="1"/>
  <c r="O1536" i="4" s="1"/>
  <c r="L1536" i="4"/>
  <c r="K1832" i="4"/>
  <c r="N1832" i="4" s="1"/>
  <c r="O1832" i="4" s="1"/>
  <c r="M1832" i="4"/>
  <c r="L1832" i="4"/>
  <c r="K1173" i="4"/>
  <c r="N1173" i="4" s="1"/>
  <c r="O1173" i="4" s="1"/>
  <c r="L1173" i="4"/>
  <c r="M1173" i="4"/>
  <c r="K1171" i="4"/>
  <c r="N1171" i="4" s="1"/>
  <c r="O1171" i="4" s="1"/>
  <c r="L1171" i="4"/>
  <c r="M1171" i="4"/>
  <c r="M1826" i="4"/>
  <c r="K1826" i="4"/>
  <c r="N1826" i="4" s="1"/>
  <c r="O1826" i="4" s="1"/>
  <c r="L1826" i="4"/>
  <c r="M1167" i="4"/>
  <c r="K1167" i="4"/>
  <c r="N1167" i="4" s="1"/>
  <c r="O1167" i="4" s="1"/>
  <c r="L1167" i="4"/>
  <c r="L1455" i="4"/>
  <c r="K1455" i="4"/>
  <c r="N1455" i="4" s="1"/>
  <c r="O1455" i="4" s="1"/>
  <c r="M1455" i="4"/>
  <c r="K1820" i="4"/>
  <c r="N1820" i="4" s="1"/>
  <c r="L1820" i="4"/>
  <c r="M1820" i="4"/>
  <c r="L1520" i="4"/>
  <c r="K1520" i="4"/>
  <c r="N1520" i="4" s="1"/>
  <c r="M1520" i="4"/>
  <c r="L1159" i="4"/>
  <c r="M1159" i="4"/>
  <c r="K1159" i="4"/>
  <c r="N1159" i="4" s="1"/>
  <c r="O1159" i="4" s="1"/>
  <c r="L1516" i="4"/>
  <c r="M1516" i="4"/>
  <c r="K1516" i="4"/>
  <c r="N1516" i="4" s="1"/>
  <c r="O1516" i="4" s="1"/>
  <c r="M1155" i="4"/>
  <c r="L1155" i="4"/>
  <c r="K1155" i="4"/>
  <c r="N1155" i="4" s="1"/>
  <c r="K1153" i="4"/>
  <c r="N1153" i="4" s="1"/>
  <c r="O1153" i="4" s="1"/>
  <c r="L1153" i="4"/>
  <c r="M1153" i="4"/>
  <c r="M1510" i="4"/>
  <c r="L1510" i="4"/>
  <c r="K1510" i="4"/>
  <c r="N1510" i="4" s="1"/>
  <c r="O1510" i="4" s="1"/>
  <c r="K1439" i="4"/>
  <c r="N1439" i="4" s="1"/>
  <c r="O1439" i="4" s="1"/>
  <c r="L1439" i="4"/>
  <c r="M1439" i="4"/>
  <c r="M1804" i="4"/>
  <c r="K1804" i="4"/>
  <c r="N1804" i="4" s="1"/>
  <c r="O1804" i="4" s="1"/>
  <c r="L1804" i="4"/>
  <c r="L1504" i="4"/>
  <c r="K1504" i="4"/>
  <c r="N1504" i="4" s="1"/>
  <c r="O1504" i="4" s="1"/>
  <c r="M1504" i="4"/>
  <c r="K1143" i="4"/>
  <c r="N1143" i="4" s="1"/>
  <c r="O1143" i="4" s="1"/>
  <c r="L1143" i="4"/>
  <c r="M1143" i="4"/>
  <c r="K1141" i="4"/>
  <c r="N1141" i="4" s="1"/>
  <c r="M1141" i="4"/>
  <c r="L1141" i="4"/>
  <c r="M1498" i="4"/>
  <c r="K1498" i="4"/>
  <c r="N1498" i="4" s="1"/>
  <c r="L1498" i="4"/>
  <c r="K1137" i="4"/>
  <c r="N1137" i="4" s="1"/>
  <c r="O1137" i="4" s="1"/>
  <c r="L1137" i="4"/>
  <c r="M1137" i="4"/>
  <c r="K1425" i="4"/>
  <c r="N1425" i="4" s="1"/>
  <c r="O1425" i="4" s="1"/>
  <c r="L1425" i="4"/>
  <c r="M1425" i="4"/>
  <c r="K1133" i="4"/>
  <c r="N1133" i="4" s="1"/>
  <c r="O1133" i="4" s="1"/>
  <c r="M1133" i="4"/>
  <c r="L1133" i="4"/>
  <c r="M1490" i="4"/>
  <c r="K1490" i="4"/>
  <c r="N1490" i="4" s="1"/>
  <c r="O1490" i="4" s="1"/>
  <c r="L1490" i="4"/>
  <c r="K1488" i="4"/>
  <c r="N1488" i="4" s="1"/>
  <c r="O1488" i="4" s="1"/>
  <c r="M1488" i="4"/>
  <c r="L1488" i="4"/>
  <c r="L1127" i="4"/>
  <c r="M1127" i="4"/>
  <c r="K1127" i="4"/>
  <c r="N1127" i="4" s="1"/>
  <c r="M1782" i="4"/>
  <c r="K1782" i="4"/>
  <c r="N1782" i="4" s="1"/>
  <c r="O1782" i="4" s="1"/>
  <c r="L1782" i="4"/>
  <c r="M1482" i="4"/>
  <c r="K1482" i="4"/>
  <c r="N1482" i="4" s="1"/>
  <c r="O1482" i="4" s="1"/>
  <c r="L1482" i="4"/>
  <c r="L1480" i="4"/>
  <c r="M1480" i="4"/>
  <c r="K1480" i="4"/>
  <c r="N1480" i="4" s="1"/>
  <c r="O1480" i="4" s="1"/>
  <c r="L1478" i="4"/>
  <c r="M1478" i="4"/>
  <c r="K1478" i="4"/>
  <c r="N1478" i="4" s="1"/>
  <c r="K1117" i="4"/>
  <c r="N1117" i="4" s="1"/>
  <c r="O1117" i="4" s="1"/>
  <c r="L1117" i="4"/>
  <c r="M1117" i="4"/>
  <c r="L1767" i="4"/>
  <c r="M1767" i="4"/>
  <c r="K1767" i="4"/>
  <c r="N1767" i="4" s="1"/>
  <c r="O1767" i="4" s="1"/>
  <c r="K1762" i="4"/>
  <c r="N1762" i="4" s="1"/>
  <c r="O1762" i="4" s="1"/>
  <c r="M1762" i="4"/>
  <c r="L1762" i="4"/>
  <c r="M1758" i="4"/>
  <c r="L1758" i="4"/>
  <c r="K1758" i="4"/>
  <c r="N1758" i="4" s="1"/>
  <c r="M1395" i="4"/>
  <c r="K1395" i="4"/>
  <c r="N1395" i="4" s="1"/>
  <c r="O1395" i="4" s="1"/>
  <c r="L1395" i="4"/>
  <c r="M1750" i="4"/>
  <c r="K1750" i="4"/>
  <c r="N1750" i="4" s="1"/>
  <c r="L1750" i="4"/>
  <c r="M1746" i="4"/>
  <c r="K1746" i="4"/>
  <c r="N1746" i="4" s="1"/>
  <c r="O1746" i="4" s="1"/>
  <c r="L1746" i="4"/>
  <c r="K1383" i="4"/>
  <c r="N1383" i="4" s="1"/>
  <c r="O1383" i="4" s="1"/>
  <c r="L1383" i="4"/>
  <c r="M1383" i="4"/>
  <c r="M1738" i="4"/>
  <c r="K1738" i="4"/>
  <c r="N1738" i="4" s="1"/>
  <c r="O1738" i="4" s="1"/>
  <c r="L1738" i="4"/>
  <c r="L1375" i="4"/>
  <c r="K1375" i="4"/>
  <c r="N1375" i="4" s="1"/>
  <c r="O1375" i="4" s="1"/>
  <c r="M1375" i="4"/>
  <c r="L1371" i="4"/>
  <c r="M1371" i="4"/>
  <c r="K1371" i="4"/>
  <c r="N1371" i="4" s="1"/>
  <c r="O1371" i="4" s="1"/>
  <c r="M1726" i="4"/>
  <c r="K1726" i="4"/>
  <c r="N1726" i="4" s="1"/>
  <c r="O1726" i="4" s="1"/>
  <c r="L1726" i="4"/>
  <c r="K1722" i="4"/>
  <c r="N1722" i="4" s="1"/>
  <c r="M1722" i="4"/>
  <c r="L1722" i="4"/>
  <c r="K1718" i="4"/>
  <c r="N1718" i="4" s="1"/>
  <c r="O1718" i="4" s="1"/>
  <c r="L1718" i="4"/>
  <c r="M1718" i="4"/>
  <c r="L1355" i="4"/>
  <c r="M1355" i="4"/>
  <c r="K1355" i="4"/>
  <c r="N1355" i="4" s="1"/>
  <c r="O1355" i="4" s="1"/>
  <c r="K1351" i="4"/>
  <c r="N1351" i="4" s="1"/>
  <c r="M1351" i="4"/>
  <c r="L1351" i="4"/>
  <c r="K1706" i="4"/>
  <c r="N1706" i="4" s="1"/>
  <c r="O1706" i="4" s="1"/>
  <c r="M1706" i="4"/>
  <c r="L1706" i="4"/>
  <c r="K1702" i="4"/>
  <c r="N1702" i="4" s="1"/>
  <c r="L1702" i="4"/>
  <c r="M1702" i="4"/>
  <c r="M1698" i="4"/>
  <c r="L1698" i="4"/>
  <c r="K1698" i="4"/>
  <c r="N1698" i="4" s="1"/>
  <c r="O1698" i="4" s="1"/>
  <c r="M1694" i="4"/>
  <c r="K1694" i="4"/>
  <c r="N1694" i="4" s="1"/>
  <c r="L1694" i="4"/>
  <c r="M1331" i="4"/>
  <c r="K1331" i="4"/>
  <c r="N1331" i="4" s="1"/>
  <c r="L1331" i="4"/>
  <c r="M1327" i="4"/>
  <c r="L1327" i="4"/>
  <c r="K1327" i="4"/>
  <c r="N1327" i="4" s="1"/>
  <c r="O1327" i="4" s="1"/>
  <c r="L1323" i="4"/>
  <c r="K1323" i="4"/>
  <c r="N1323" i="4" s="1"/>
  <c r="M1323" i="4"/>
  <c r="M1678" i="4"/>
  <c r="L1678" i="4"/>
  <c r="K1678" i="4"/>
  <c r="N1678" i="4" s="1"/>
  <c r="O1678" i="4" s="1"/>
  <c r="K1674" i="4"/>
  <c r="N1674" i="4" s="1"/>
  <c r="M1674" i="4"/>
  <c r="L1674" i="4"/>
  <c r="L1670" i="4"/>
  <c r="K1670" i="4"/>
  <c r="N1670" i="4" s="1"/>
  <c r="O1670" i="4" s="1"/>
  <c r="M1670" i="4"/>
  <c r="K1307" i="4"/>
  <c r="N1307" i="4" s="1"/>
  <c r="O1307" i="4" s="1"/>
  <c r="M1307" i="4"/>
  <c r="L1307" i="4"/>
  <c r="K1662" i="4"/>
  <c r="N1662" i="4" s="1"/>
  <c r="O1662" i="4" s="1"/>
  <c r="M1662" i="4"/>
  <c r="L1662" i="4"/>
  <c r="L1658" i="4"/>
  <c r="K1658" i="4"/>
  <c r="N1658" i="4" s="1"/>
  <c r="O1658" i="4" s="1"/>
  <c r="M1658" i="4"/>
  <c r="L1295" i="4"/>
  <c r="M1295" i="4"/>
  <c r="K1295" i="4"/>
  <c r="N1295" i="4" s="1"/>
  <c r="M1291" i="4"/>
  <c r="L1291" i="4"/>
  <c r="K1291" i="4"/>
  <c r="N1291" i="4" s="1"/>
  <c r="O1291" i="4" s="1"/>
  <c r="M1646" i="4"/>
  <c r="K1646" i="4"/>
  <c r="N1646" i="4" s="1"/>
  <c r="L1646" i="4"/>
  <c r="K1642" i="4"/>
  <c r="N1642" i="4" s="1"/>
  <c r="O1642" i="4" s="1"/>
  <c r="L1642" i="4"/>
  <c r="M1642" i="4"/>
  <c r="L1279" i="4"/>
  <c r="M1279" i="4"/>
  <c r="K1279" i="4"/>
  <c r="N1279" i="4" s="1"/>
  <c r="O1279" i="4" s="1"/>
  <c r="K1634" i="4"/>
  <c r="N1634" i="4" s="1"/>
  <c r="O1634" i="4" s="1"/>
  <c r="L1634" i="4"/>
  <c r="M1634" i="4"/>
  <c r="M1630" i="4"/>
  <c r="L1630" i="4"/>
  <c r="K1630" i="4"/>
  <c r="N1630" i="4" s="1"/>
  <c r="O1630" i="4" s="1"/>
  <c r="M1626" i="4"/>
  <c r="K1626" i="4"/>
  <c r="N1626" i="4" s="1"/>
  <c r="O1626" i="4" s="1"/>
  <c r="L1626" i="4"/>
  <c r="L1263" i="4"/>
  <c r="M1263" i="4"/>
  <c r="K1263" i="4"/>
  <c r="N1263" i="4" s="1"/>
  <c r="O1263" i="4" s="1"/>
  <c r="L1259" i="4"/>
  <c r="M1259" i="4"/>
  <c r="K1259" i="4"/>
  <c r="N1259" i="4" s="1"/>
  <c r="O1259" i="4" s="1"/>
  <c r="L1255" i="4"/>
  <c r="K1255" i="4"/>
  <c r="N1255" i="4" s="1"/>
  <c r="O1255" i="4" s="1"/>
  <c r="M1255" i="4"/>
  <c r="K1251" i="4"/>
  <c r="N1251" i="4" s="1"/>
  <c r="O1251" i="4" s="1"/>
  <c r="M1251" i="4"/>
  <c r="L1251" i="4"/>
  <c r="L1606" i="4"/>
  <c r="K1606" i="4"/>
  <c r="N1606" i="4" s="1"/>
  <c r="O1606" i="4" s="1"/>
  <c r="M1606" i="4"/>
  <c r="K1243" i="4"/>
  <c r="N1243" i="4" s="1"/>
  <c r="O1243" i="4" s="1"/>
  <c r="M1243" i="4"/>
  <c r="L1243" i="4"/>
  <c r="L1598" i="4"/>
  <c r="K1598" i="4"/>
  <c r="N1598" i="4" s="1"/>
  <c r="O1598" i="4" s="1"/>
  <c r="M1598" i="4"/>
  <c r="K1235" i="4"/>
  <c r="N1235" i="4" s="1"/>
  <c r="O1235" i="4" s="1"/>
  <c r="M1235" i="4"/>
  <c r="L1235" i="4"/>
  <c r="K1231" i="4"/>
  <c r="N1231" i="4" s="1"/>
  <c r="O1231" i="4" s="1"/>
  <c r="L1231" i="4"/>
  <c r="M1231" i="4"/>
  <c r="K1227" i="4"/>
  <c r="N1227" i="4" s="1"/>
  <c r="O1227" i="4" s="1"/>
  <c r="M1227" i="4"/>
  <c r="L1227" i="4"/>
  <c r="M1223" i="4"/>
  <c r="K1223" i="4"/>
  <c r="N1223" i="4" s="1"/>
  <c r="O1223" i="4" s="1"/>
  <c r="L1223" i="4"/>
  <c r="L1219" i="4"/>
  <c r="K1219" i="4"/>
  <c r="N1219" i="4" s="1"/>
  <c r="M1219" i="4"/>
  <c r="M1215" i="4"/>
  <c r="K1215" i="4"/>
  <c r="N1215" i="4" s="1"/>
  <c r="O1215" i="4" s="1"/>
  <c r="L1215" i="4"/>
  <c r="K1211" i="4"/>
  <c r="N1211" i="4" s="1"/>
  <c r="M1211" i="4"/>
  <c r="L1211" i="4"/>
  <c r="L1207" i="4"/>
  <c r="M1207" i="4"/>
  <c r="K1207" i="4"/>
  <c r="N1207" i="4" s="1"/>
  <c r="O1207" i="4" s="1"/>
  <c r="K1562" i="4"/>
  <c r="N1562" i="4" s="1"/>
  <c r="L1562" i="4"/>
  <c r="M1562" i="4"/>
  <c r="M1199" i="4"/>
  <c r="K1199" i="4"/>
  <c r="N1199" i="4" s="1"/>
  <c r="O1199" i="4" s="1"/>
  <c r="L1199" i="4"/>
  <c r="M1195" i="4"/>
  <c r="L1195" i="4"/>
  <c r="K1195" i="4"/>
  <c r="N1195" i="4" s="1"/>
  <c r="O1195" i="4" s="1"/>
  <c r="L1191" i="4"/>
  <c r="M1191" i="4"/>
  <c r="K1191" i="4"/>
  <c r="N1191" i="4" s="1"/>
  <c r="M1546" i="4"/>
  <c r="K1546" i="4"/>
  <c r="N1546" i="4" s="1"/>
  <c r="O1546" i="4" s="1"/>
  <c r="L1546" i="4"/>
  <c r="M1842" i="4"/>
  <c r="K1842" i="4"/>
  <c r="N1842" i="4" s="1"/>
  <c r="L1842" i="4"/>
  <c r="L1473" i="4"/>
  <c r="M1473" i="4"/>
  <c r="K1473" i="4"/>
  <c r="N1473" i="4" s="1"/>
  <c r="O1473" i="4" s="1"/>
  <c r="M1471" i="4"/>
  <c r="L1471" i="4"/>
  <c r="K1471" i="4"/>
  <c r="N1471" i="4" s="1"/>
  <c r="M1538" i="4"/>
  <c r="K1538" i="4"/>
  <c r="N1538" i="4" s="1"/>
  <c r="O1538" i="4" s="1"/>
  <c r="L1538" i="4"/>
  <c r="K1467" i="4"/>
  <c r="N1467" i="4" s="1"/>
  <c r="O1467" i="4" s="1"/>
  <c r="L1467" i="4"/>
  <c r="M1467" i="4"/>
  <c r="K1465" i="4"/>
  <c r="N1465" i="4" s="1"/>
  <c r="O1465" i="4" s="1"/>
  <c r="L1465" i="4"/>
  <c r="M1465" i="4"/>
  <c r="L1830" i="4"/>
  <c r="M1830" i="4"/>
  <c r="K1830" i="4"/>
  <c r="N1830" i="4" s="1"/>
  <c r="O1830" i="4" s="1"/>
  <c r="K1530" i="4"/>
  <c r="N1530" i="4" s="1"/>
  <c r="O1530" i="4" s="1"/>
  <c r="L1530" i="4"/>
  <c r="M1530" i="4"/>
  <c r="L1169" i="4"/>
  <c r="K1169" i="4"/>
  <c r="N1169" i="4" s="1"/>
  <c r="M1169" i="4"/>
  <c r="K1526" i="4"/>
  <c r="N1526" i="4" s="1"/>
  <c r="M1526" i="4"/>
  <c r="L1526" i="4"/>
  <c r="K1822" i="4"/>
  <c r="N1822" i="4" s="1"/>
  <c r="O1822" i="4" s="1"/>
  <c r="M1822" i="4"/>
  <c r="L1822" i="4"/>
  <c r="K1453" i="4"/>
  <c r="N1453" i="4" s="1"/>
  <c r="O1453" i="4" s="1"/>
  <c r="L1453" i="4"/>
  <c r="M1453" i="4"/>
  <c r="L1818" i="4"/>
  <c r="K1818" i="4"/>
  <c r="N1818" i="4" s="1"/>
  <c r="O1818" i="4" s="1"/>
  <c r="M1818" i="4"/>
  <c r="K1449" i="4"/>
  <c r="N1449" i="4" s="1"/>
  <c r="M1449" i="4"/>
  <c r="L1449" i="4"/>
  <c r="M1814" i="4"/>
  <c r="K1814" i="4"/>
  <c r="N1814" i="4" s="1"/>
  <c r="L1814" i="4"/>
  <c r="M1812" i="4"/>
  <c r="K1812" i="4"/>
  <c r="N1812" i="4" s="1"/>
  <c r="O1812" i="4" s="1"/>
  <c r="L1812" i="4"/>
  <c r="K1512" i="4"/>
  <c r="N1512" i="4" s="1"/>
  <c r="M1512" i="4"/>
  <c r="L1512" i="4"/>
  <c r="K1151" i="4"/>
  <c r="N1151" i="4" s="1"/>
  <c r="O1151" i="4" s="1"/>
  <c r="M1151" i="4"/>
  <c r="L1151" i="4"/>
  <c r="M1806" i="4"/>
  <c r="L1806" i="4"/>
  <c r="K1806" i="4"/>
  <c r="N1806" i="4" s="1"/>
  <c r="K1147" i="4"/>
  <c r="N1147" i="4" s="1"/>
  <c r="O1147" i="4" s="1"/>
  <c r="L1147" i="4"/>
  <c r="M1147" i="4"/>
  <c r="L1435" i="4"/>
  <c r="M1435" i="4"/>
  <c r="K1435" i="4"/>
  <c r="N1435" i="4" s="1"/>
  <c r="L1433" i="4"/>
  <c r="K1433" i="4"/>
  <c r="N1433" i="4" s="1"/>
  <c r="O1433" i="4" s="1"/>
  <c r="M1433" i="4"/>
  <c r="M1798" i="4"/>
  <c r="K1798" i="4"/>
  <c r="N1798" i="4" s="1"/>
  <c r="O1798" i="4" s="1"/>
  <c r="L1798" i="4"/>
  <c r="M1139" i="4"/>
  <c r="K1139" i="4"/>
  <c r="N1139" i="4" s="1"/>
  <c r="O1139" i="4" s="1"/>
  <c r="L1139" i="4"/>
  <c r="M1427" i="4"/>
  <c r="K1427" i="4"/>
  <c r="N1427" i="4" s="1"/>
  <c r="O1427" i="4" s="1"/>
  <c r="L1427" i="4"/>
  <c r="K1792" i="4"/>
  <c r="N1792" i="4" s="1"/>
  <c r="L1792" i="4"/>
  <c r="M1792" i="4"/>
  <c r="K1790" i="4"/>
  <c r="N1790" i="4" s="1"/>
  <c r="O1790" i="4" s="1"/>
  <c r="L1790" i="4"/>
  <c r="M1790" i="4"/>
  <c r="M1788" i="4"/>
  <c r="L1788" i="4"/>
  <c r="K1788" i="4"/>
  <c r="N1788" i="4" s="1"/>
  <c r="O1788" i="4" s="1"/>
  <c r="K1129" i="4"/>
  <c r="N1129" i="4" s="1"/>
  <c r="O1129" i="4" s="1"/>
  <c r="L1129" i="4"/>
  <c r="M1129" i="4"/>
  <c r="L1486" i="4"/>
  <c r="M1486" i="4"/>
  <c r="K1486" i="4"/>
  <c r="N1486" i="4" s="1"/>
  <c r="O1486" i="4" s="1"/>
  <c r="M1125" i="4"/>
  <c r="K1125" i="4"/>
  <c r="N1125" i="4" s="1"/>
  <c r="O1125" i="4" s="1"/>
  <c r="L1125" i="4"/>
  <c r="L1413" i="4"/>
  <c r="M1413" i="4"/>
  <c r="K1413" i="4"/>
  <c r="N1413" i="4" s="1"/>
  <c r="O1413" i="4" s="1"/>
  <c r="K1411" i="4"/>
  <c r="N1411" i="4" s="1"/>
  <c r="O1411" i="4" s="1"/>
  <c r="L1411" i="4"/>
  <c r="M1411" i="4"/>
  <c r="K1119" i="4"/>
  <c r="N1119" i="4" s="1"/>
  <c r="O1119" i="4" s="1"/>
  <c r="L1119" i="4"/>
  <c r="M1119" i="4"/>
  <c r="K1774" i="4"/>
  <c r="N1774" i="4" s="1"/>
  <c r="O1774" i="4" s="1"/>
  <c r="M1774" i="4"/>
  <c r="L1774" i="4"/>
  <c r="K1766" i="4"/>
  <c r="N1766" i="4" s="1"/>
  <c r="O1766" i="4" s="1"/>
  <c r="L1766" i="4"/>
  <c r="M1766" i="4"/>
  <c r="L1403" i="4"/>
  <c r="M1403" i="4"/>
  <c r="K1403" i="4"/>
  <c r="N1403" i="4" s="1"/>
  <c r="O1403" i="4" s="1"/>
  <c r="L1399" i="4"/>
  <c r="K1399" i="4"/>
  <c r="N1399" i="4" s="1"/>
  <c r="O1399" i="4" s="1"/>
  <c r="M1399" i="4"/>
  <c r="L1754" i="4"/>
  <c r="M1754" i="4"/>
  <c r="K1754" i="4"/>
  <c r="N1754" i="4" s="1"/>
  <c r="O1754" i="4" s="1"/>
  <c r="L1391" i="4"/>
  <c r="M1391" i="4"/>
  <c r="K1391" i="4"/>
  <c r="N1391" i="4" s="1"/>
  <c r="O1391" i="4" s="1"/>
  <c r="L1387" i="4"/>
  <c r="M1387" i="4"/>
  <c r="K1387" i="4"/>
  <c r="N1387" i="4" s="1"/>
  <c r="K1742" i="4"/>
  <c r="N1742" i="4" s="1"/>
  <c r="O1742" i="4" s="1"/>
  <c r="M1742" i="4"/>
  <c r="L1742" i="4"/>
  <c r="L1379" i="4"/>
  <c r="M1379" i="4"/>
  <c r="K1379" i="4"/>
  <c r="N1379" i="4" s="1"/>
  <c r="L1734" i="4"/>
  <c r="M1734" i="4"/>
  <c r="K1734" i="4"/>
  <c r="N1734" i="4" s="1"/>
  <c r="O1734" i="4" s="1"/>
  <c r="M1730" i="4"/>
  <c r="L1730" i="4"/>
  <c r="K1730" i="4"/>
  <c r="N1730" i="4" s="1"/>
  <c r="K1367" i="4"/>
  <c r="N1367" i="4" s="1"/>
  <c r="O1367" i="4" s="1"/>
  <c r="L1367" i="4"/>
  <c r="M1367" i="4"/>
  <c r="M1363" i="4"/>
  <c r="L1363" i="4"/>
  <c r="K1363" i="4"/>
  <c r="N1363" i="4" s="1"/>
  <c r="O1363" i="4" s="1"/>
  <c r="L1359" i="4"/>
  <c r="M1359" i="4"/>
  <c r="K1359" i="4"/>
  <c r="N1359" i="4" s="1"/>
  <c r="M1714" i="4"/>
  <c r="K1714" i="4"/>
  <c r="N1714" i="4" s="1"/>
  <c r="O1714" i="4" s="1"/>
  <c r="L1714" i="4"/>
  <c r="M1710" i="4"/>
  <c r="K1710" i="4"/>
  <c r="N1710" i="4" s="1"/>
  <c r="O1710" i="4" s="1"/>
  <c r="L1710" i="4"/>
  <c r="L1347" i="4"/>
  <c r="K1347" i="4"/>
  <c r="N1347" i="4" s="1"/>
  <c r="O1347" i="4" s="1"/>
  <c r="M1347" i="4"/>
  <c r="M1343" i="4"/>
  <c r="K1343" i="4"/>
  <c r="N1343" i="4" s="1"/>
  <c r="O1343" i="4" s="1"/>
  <c r="L1343" i="4"/>
  <c r="L1339" i="4"/>
  <c r="K1339" i="4"/>
  <c r="N1339" i="4" s="1"/>
  <c r="O1339" i="4" s="1"/>
  <c r="M1339" i="4"/>
  <c r="M1335" i="4"/>
  <c r="K1335" i="4"/>
  <c r="N1335" i="4" s="1"/>
  <c r="O1335" i="4" s="1"/>
  <c r="L1335" i="4"/>
  <c r="K1690" i="4"/>
  <c r="N1690" i="4" s="1"/>
  <c r="O1690" i="4" s="1"/>
  <c r="M1690" i="4"/>
  <c r="L1690" i="4"/>
  <c r="L1686" i="4"/>
  <c r="K1686" i="4"/>
  <c r="N1686" i="4" s="1"/>
  <c r="O1686" i="4" s="1"/>
  <c r="M1686" i="4"/>
  <c r="K1682" i="4"/>
  <c r="N1682" i="4" s="1"/>
  <c r="O1682" i="4" s="1"/>
  <c r="L1682" i="4"/>
  <c r="M1682" i="4"/>
  <c r="M1319" i="4"/>
  <c r="K1319" i="4"/>
  <c r="N1319" i="4" s="1"/>
  <c r="O1319" i="4" s="1"/>
  <c r="L1319" i="4"/>
  <c r="K1315" i="4"/>
  <c r="N1315" i="4" s="1"/>
  <c r="O1315" i="4" s="1"/>
  <c r="M1315" i="4"/>
  <c r="L1315" i="4"/>
  <c r="L1311" i="4"/>
  <c r="K1311" i="4"/>
  <c r="N1311" i="4" s="1"/>
  <c r="O1311" i="4" s="1"/>
  <c r="M1311" i="4"/>
  <c r="L1666" i="4"/>
  <c r="M1666" i="4"/>
  <c r="K1666" i="4"/>
  <c r="N1666" i="4" s="1"/>
  <c r="M1303" i="4"/>
  <c r="L1303" i="4"/>
  <c r="K1303" i="4"/>
  <c r="N1303" i="4" s="1"/>
  <c r="L1299" i="4"/>
  <c r="K1299" i="4"/>
  <c r="N1299" i="4" s="1"/>
  <c r="O1299" i="4" s="1"/>
  <c r="M1299" i="4"/>
  <c r="M1654" i="4"/>
  <c r="K1654" i="4"/>
  <c r="N1654" i="4" s="1"/>
  <c r="O1654" i="4" s="1"/>
  <c r="L1654" i="4"/>
  <c r="M1650" i="4"/>
  <c r="L1650" i="4"/>
  <c r="K1650" i="4"/>
  <c r="N1650" i="4" s="1"/>
  <c r="O1650" i="4" s="1"/>
  <c r="M1287" i="4"/>
  <c r="L1287" i="4"/>
  <c r="K1287" i="4"/>
  <c r="N1287" i="4" s="1"/>
  <c r="O1287" i="4" s="1"/>
  <c r="M1283" i="4"/>
  <c r="K1283" i="4"/>
  <c r="N1283" i="4" s="1"/>
  <c r="O1283" i="4" s="1"/>
  <c r="L1283" i="4"/>
  <c r="M1638" i="4"/>
  <c r="K1638" i="4"/>
  <c r="N1638" i="4" s="1"/>
  <c r="L1638" i="4"/>
  <c r="M1275" i="4"/>
  <c r="K1275" i="4"/>
  <c r="N1275" i="4" s="1"/>
  <c r="L1275" i="4"/>
  <c r="M1271" i="4"/>
  <c r="L1271" i="4"/>
  <c r="K1271" i="4"/>
  <c r="N1271" i="4" s="1"/>
  <c r="O1271" i="4" s="1"/>
  <c r="M1267" i="4"/>
  <c r="K1267" i="4"/>
  <c r="N1267" i="4" s="1"/>
  <c r="L1267" i="4"/>
  <c r="M1622" i="4"/>
  <c r="L1622" i="4"/>
  <c r="K1622" i="4"/>
  <c r="N1622" i="4" s="1"/>
  <c r="O1622" i="4" s="1"/>
  <c r="L1618" i="4"/>
  <c r="M1618" i="4"/>
  <c r="K1618" i="4"/>
  <c r="N1618" i="4" s="1"/>
  <c r="L1614" i="4"/>
  <c r="M1614" i="4"/>
  <c r="K1614" i="4"/>
  <c r="N1614" i="4" s="1"/>
  <c r="O1614" i="4" s="1"/>
  <c r="L1610" i="4"/>
  <c r="K1610" i="4"/>
  <c r="N1610" i="4" s="1"/>
  <c r="M1610" i="4"/>
  <c r="M1247" i="4"/>
  <c r="K1247" i="4"/>
  <c r="N1247" i="4" s="1"/>
  <c r="L1247" i="4"/>
  <c r="M1602" i="4"/>
  <c r="L1602" i="4"/>
  <c r="K1602" i="4"/>
  <c r="N1602" i="4" s="1"/>
  <c r="O1602" i="4" s="1"/>
  <c r="K1239" i="4"/>
  <c r="N1239" i="4" s="1"/>
  <c r="L1239" i="4"/>
  <c r="M1239" i="4"/>
  <c r="M1594" i="4"/>
  <c r="K1594" i="4"/>
  <c r="N1594" i="4" s="1"/>
  <c r="O1594" i="4" s="1"/>
  <c r="L1594" i="4"/>
  <c r="L1590" i="4"/>
  <c r="K1590" i="4"/>
  <c r="N1590" i="4" s="1"/>
  <c r="M1590" i="4"/>
  <c r="K1586" i="4"/>
  <c r="N1586" i="4" s="1"/>
  <c r="O1586" i="4" s="1"/>
  <c r="M1586" i="4"/>
  <c r="L1586" i="4"/>
  <c r="L1582" i="4"/>
  <c r="M1582" i="4"/>
  <c r="K1582" i="4"/>
  <c r="N1582" i="4" s="1"/>
  <c r="K1578" i="4"/>
  <c r="N1578" i="4" s="1"/>
  <c r="O1578" i="4" s="1"/>
  <c r="L1578" i="4"/>
  <c r="M1578" i="4"/>
  <c r="L1574" i="4"/>
  <c r="M1574" i="4"/>
  <c r="K1574" i="4"/>
  <c r="N1574" i="4" s="1"/>
  <c r="O1574" i="4" s="1"/>
  <c r="M1570" i="4"/>
  <c r="L1570" i="4"/>
  <c r="K1570" i="4"/>
  <c r="N1570" i="4" s="1"/>
  <c r="O1570" i="4" s="1"/>
  <c r="L1566" i="4"/>
  <c r="K1566" i="4"/>
  <c r="N1566" i="4" s="1"/>
  <c r="O1566" i="4" s="1"/>
  <c r="M1566" i="4"/>
  <c r="L1203" i="4"/>
  <c r="M1203" i="4"/>
  <c r="K1203" i="4"/>
  <c r="N1203" i="4" s="1"/>
  <c r="O1203" i="4" s="1"/>
  <c r="L1558" i="4"/>
  <c r="M1558" i="4"/>
  <c r="K1558" i="4"/>
  <c r="N1558" i="4" s="1"/>
  <c r="O1558" i="4" s="1"/>
  <c r="K1554" i="4"/>
  <c r="N1554" i="4" s="1"/>
  <c r="M1554" i="4"/>
  <c r="L1554" i="4"/>
  <c r="K1550" i="4"/>
  <c r="N1550" i="4" s="1"/>
  <c r="O1550" i="4" s="1"/>
  <c r="L1550" i="4"/>
  <c r="M1550" i="4"/>
  <c r="K1844" i="4"/>
  <c r="N1844" i="4" s="1"/>
  <c r="O1844" i="4" s="1"/>
  <c r="L1844" i="4"/>
  <c r="M1844" i="4"/>
  <c r="L1543" i="4"/>
  <c r="M1543" i="4"/>
  <c r="K1543" i="4"/>
  <c r="N1543" i="4" s="1"/>
  <c r="O1543" i="4" s="1"/>
  <c r="M1472" i="4"/>
  <c r="K1472" i="4"/>
  <c r="N1472" i="4" s="1"/>
  <c r="O1472" i="4" s="1"/>
  <c r="L1472" i="4"/>
  <c r="K1180" i="4"/>
  <c r="N1180" i="4" s="1"/>
  <c r="O1180" i="4" s="1"/>
  <c r="L1180" i="4"/>
  <c r="M1180" i="4"/>
  <c r="K1537" i="4"/>
  <c r="N1537" i="4" s="1"/>
  <c r="O1537" i="4" s="1"/>
  <c r="M1537" i="4"/>
  <c r="L1537" i="4"/>
  <c r="L1535" i="4"/>
  <c r="K1535" i="4"/>
  <c r="N1535" i="4" s="1"/>
  <c r="O1535" i="4" s="1"/>
  <c r="M1535" i="4"/>
  <c r="M1831" i="4"/>
  <c r="L1831" i="4"/>
  <c r="K1831" i="4"/>
  <c r="N1831" i="4" s="1"/>
  <c r="O1831" i="4" s="1"/>
  <c r="L1829" i="4"/>
  <c r="M1829" i="4"/>
  <c r="K1829" i="4"/>
  <c r="N1829" i="4" s="1"/>
  <c r="O1829" i="4" s="1"/>
  <c r="K1529" i="4"/>
  <c r="N1529" i="4" s="1"/>
  <c r="O1529" i="4" s="1"/>
  <c r="L1529" i="4"/>
  <c r="M1529" i="4"/>
  <c r="M1527" i="4"/>
  <c r="K1527" i="4"/>
  <c r="N1527" i="4" s="1"/>
  <c r="L1527" i="4"/>
  <c r="K1823" i="4"/>
  <c r="N1823" i="4" s="1"/>
  <c r="O1823" i="4" s="1"/>
  <c r="L1823" i="4"/>
  <c r="M1823" i="4"/>
  <c r="K1821" i="4"/>
  <c r="N1821" i="4" s="1"/>
  <c r="L1821" i="4"/>
  <c r="M1821" i="4"/>
  <c r="K1162" i="4"/>
  <c r="N1162" i="4" s="1"/>
  <c r="L1162" i="4"/>
  <c r="M1162" i="4"/>
  <c r="L1160" i="4"/>
  <c r="M1160" i="4"/>
  <c r="K1160" i="4"/>
  <c r="N1160" i="4" s="1"/>
  <c r="O1160" i="4" s="1"/>
  <c r="K1448" i="4"/>
  <c r="N1448" i="4" s="1"/>
  <c r="O1448" i="4" s="1"/>
  <c r="L1448" i="4"/>
  <c r="M1448" i="4"/>
  <c r="K1156" i="4"/>
  <c r="N1156" i="4" s="1"/>
  <c r="L1156" i="4"/>
  <c r="M1156" i="4"/>
  <c r="M1811" i="4"/>
  <c r="K1811" i="4"/>
  <c r="N1811" i="4" s="1"/>
  <c r="O1811" i="4" s="1"/>
  <c r="L1811" i="4"/>
  <c r="M1511" i="4"/>
  <c r="L1511" i="4"/>
  <c r="K1511" i="4"/>
  <c r="N1511" i="4" s="1"/>
  <c r="O1511" i="4" s="1"/>
  <c r="K1150" i="4"/>
  <c r="N1150" i="4" s="1"/>
  <c r="O1150" i="4" s="1"/>
  <c r="M1150" i="4"/>
  <c r="L1150" i="4"/>
  <c r="L1438" i="4"/>
  <c r="M1438" i="4"/>
  <c r="K1438" i="4"/>
  <c r="N1438" i="4" s="1"/>
  <c r="O1438" i="4" s="1"/>
  <c r="L1436" i="4"/>
  <c r="K1436" i="4"/>
  <c r="N1436" i="4" s="1"/>
  <c r="M1436" i="4"/>
  <c r="K1801" i="4"/>
  <c r="N1801" i="4" s="1"/>
  <c r="O1801" i="4" s="1"/>
  <c r="L1801" i="4"/>
  <c r="M1801" i="4"/>
  <c r="L1432" i="4"/>
  <c r="K1432" i="4"/>
  <c r="N1432" i="4" s="1"/>
  <c r="O1432" i="4" s="1"/>
  <c r="M1432" i="4"/>
  <c r="K1140" i="4"/>
  <c r="N1140" i="4" s="1"/>
  <c r="O1140" i="4" s="1"/>
  <c r="L1140" i="4"/>
  <c r="M1140" i="4"/>
  <c r="K1497" i="4"/>
  <c r="N1497" i="4" s="1"/>
  <c r="O1497" i="4" s="1"/>
  <c r="L1497" i="4"/>
  <c r="M1497" i="4"/>
  <c r="M1495" i="4"/>
  <c r="K1495" i="4"/>
  <c r="N1495" i="4" s="1"/>
  <c r="O1495" i="4" s="1"/>
  <c r="L1495" i="4"/>
  <c r="L1493" i="4"/>
  <c r="M1493" i="4"/>
  <c r="K1493" i="4"/>
  <c r="N1493" i="4" s="1"/>
  <c r="O1493" i="4" s="1"/>
  <c r="M1422" i="4"/>
  <c r="K1422" i="4"/>
  <c r="N1422" i="4" s="1"/>
  <c r="L1422" i="4"/>
  <c r="K1130" i="4"/>
  <c r="N1130" i="4" s="1"/>
  <c r="O1130" i="4" s="1"/>
  <c r="M1130" i="4"/>
  <c r="L1130" i="4"/>
  <c r="K1418" i="4"/>
  <c r="N1418" i="4" s="1"/>
  <c r="O1418" i="4" s="1"/>
  <c r="M1418" i="4"/>
  <c r="L1418" i="4"/>
  <c r="K1126" i="4"/>
  <c r="N1126" i="4" s="1"/>
  <c r="O1126" i="4" s="1"/>
  <c r="L1126" i="4"/>
  <c r="M1126" i="4"/>
  <c r="M1483" i="4"/>
  <c r="L1483" i="4"/>
  <c r="K1483" i="4"/>
  <c r="N1483" i="4" s="1"/>
  <c r="O1483" i="4" s="1"/>
  <c r="L1779" i="4"/>
  <c r="K1779" i="4"/>
  <c r="N1779" i="4" s="1"/>
  <c r="M1779" i="4"/>
  <c r="K1410" i="4"/>
  <c r="N1410" i="4" s="1"/>
  <c r="O1410" i="4" s="1"/>
  <c r="L1410" i="4"/>
  <c r="M1410" i="4"/>
  <c r="L1477" i="4"/>
  <c r="M1477" i="4"/>
  <c r="K1477" i="4"/>
  <c r="N1477" i="4" s="1"/>
  <c r="K1407" i="4"/>
  <c r="N1407" i="4" s="1"/>
  <c r="L1407" i="4"/>
  <c r="M1407" i="4"/>
  <c r="K1773" i="4"/>
  <c r="N1773" i="4" s="1"/>
  <c r="O1773" i="4" s="1"/>
  <c r="L1773" i="4"/>
  <c r="M1773" i="4"/>
  <c r="L1406" i="4"/>
  <c r="K1406" i="4"/>
  <c r="N1406" i="4" s="1"/>
  <c r="O1406" i="4" s="1"/>
  <c r="M1406" i="4"/>
  <c r="L1761" i="4"/>
  <c r="K1761" i="4"/>
  <c r="N1761" i="4" s="1"/>
  <c r="O1761" i="4" s="1"/>
  <c r="M1761" i="4"/>
  <c r="M1398" i="4"/>
  <c r="L1398" i="4"/>
  <c r="K1398" i="4"/>
  <c r="N1398" i="4" s="1"/>
  <c r="O1398" i="4" s="1"/>
  <c r="L1394" i="4"/>
  <c r="K1394" i="4"/>
  <c r="N1394" i="4" s="1"/>
  <c r="M1394" i="4"/>
  <c r="L1390" i="4"/>
  <c r="K1390" i="4"/>
  <c r="N1390" i="4" s="1"/>
  <c r="O1390" i="4" s="1"/>
  <c r="M1390" i="4"/>
  <c r="L1745" i="4"/>
  <c r="K1745" i="4"/>
  <c r="N1745" i="4" s="1"/>
  <c r="O1745" i="4" s="1"/>
  <c r="M1745" i="4"/>
  <c r="M1741" i="4"/>
  <c r="K1741" i="4"/>
  <c r="N1741" i="4" s="1"/>
  <c r="O1741" i="4" s="1"/>
  <c r="L1741" i="4"/>
  <c r="M1378" i="4"/>
  <c r="K1378" i="4"/>
  <c r="N1378" i="4" s="1"/>
  <c r="O1378" i="4" s="1"/>
  <c r="L1378" i="4"/>
  <c r="K1733" i="4"/>
  <c r="N1733" i="4" s="1"/>
  <c r="O1733" i="4" s="1"/>
  <c r="M1733" i="4"/>
  <c r="L1733" i="4"/>
  <c r="K1370" i="4"/>
  <c r="N1370" i="4" s="1"/>
  <c r="O1370" i="4" s="1"/>
  <c r="M1370" i="4"/>
  <c r="L1370" i="4"/>
  <c r="K1366" i="4"/>
  <c r="N1366" i="4" s="1"/>
  <c r="L1366" i="4"/>
  <c r="M1366" i="4"/>
  <c r="K1362" i="4"/>
  <c r="N1362" i="4" s="1"/>
  <c r="O1362" i="4" s="1"/>
  <c r="L1362" i="4"/>
  <c r="M1362" i="4"/>
  <c r="K1717" i="4"/>
  <c r="N1717" i="4" s="1"/>
  <c r="O1717" i="4" s="1"/>
  <c r="M1717" i="4"/>
  <c r="L1717" i="4"/>
  <c r="L1354" i="4"/>
  <c r="M1354" i="4"/>
  <c r="K1354" i="4"/>
  <c r="N1354" i="4" s="1"/>
  <c r="O1354" i="4" s="1"/>
  <c r="K1350" i="4"/>
  <c r="N1350" i="4" s="1"/>
  <c r="O1350" i="4" s="1"/>
  <c r="M1350" i="4"/>
  <c r="L1350" i="4"/>
  <c r="L1346" i="4"/>
  <c r="M1346" i="4"/>
  <c r="K1346" i="4"/>
  <c r="N1346" i="4" s="1"/>
  <c r="O1346" i="4" s="1"/>
  <c r="K1342" i="4"/>
  <c r="N1342" i="4" s="1"/>
  <c r="O1342" i="4" s="1"/>
  <c r="L1342" i="4"/>
  <c r="M1342" i="4"/>
  <c r="K1338" i="4"/>
  <c r="N1338" i="4" s="1"/>
  <c r="L1338" i="4"/>
  <c r="M1338" i="4"/>
  <c r="L1693" i="4"/>
  <c r="M1693" i="4"/>
  <c r="K1693" i="4"/>
  <c r="N1693" i="4" s="1"/>
  <c r="O1693" i="4" s="1"/>
  <c r="K1689" i="4"/>
  <c r="N1689" i="4" s="1"/>
  <c r="O1689" i="4" s="1"/>
  <c r="L1689" i="4"/>
  <c r="M1689" i="4"/>
  <c r="L1326" i="4"/>
  <c r="M1326" i="4"/>
  <c r="K1326" i="4"/>
  <c r="N1326" i="4" s="1"/>
  <c r="O1326" i="4" s="1"/>
  <c r="K1322" i="4"/>
  <c r="N1322" i="4" s="1"/>
  <c r="O1322" i="4" s="1"/>
  <c r="M1322" i="4"/>
  <c r="L1322" i="4"/>
  <c r="L1677" i="4"/>
  <c r="K1677" i="4"/>
  <c r="N1677" i="4" s="1"/>
  <c r="O1677" i="4" s="1"/>
  <c r="M1677" i="4"/>
  <c r="L1673" i="4"/>
  <c r="M1673" i="4"/>
  <c r="K1673" i="4"/>
  <c r="N1673" i="4" s="1"/>
  <c r="K1669" i="4"/>
  <c r="N1669" i="4" s="1"/>
  <c r="O1669" i="4" s="1"/>
  <c r="M1669" i="4"/>
  <c r="L1669" i="4"/>
  <c r="L1306" i="4"/>
  <c r="M1306" i="4"/>
  <c r="K1306" i="4"/>
  <c r="N1306" i="4" s="1"/>
  <c r="O1306" i="4" s="1"/>
  <c r="M1661" i="4"/>
  <c r="K1661" i="4"/>
  <c r="N1661" i="4" s="1"/>
  <c r="O1661" i="4" s="1"/>
  <c r="L1661" i="4"/>
  <c r="K1657" i="4"/>
  <c r="N1657" i="4" s="1"/>
  <c r="O1657" i="4" s="1"/>
  <c r="M1657" i="4"/>
  <c r="L1657" i="4"/>
  <c r="M1294" i="4"/>
  <c r="K1294" i="4"/>
  <c r="N1294" i="4" s="1"/>
  <c r="O1294" i="4" s="1"/>
  <c r="L1294" i="4"/>
  <c r="M1649" i="4"/>
  <c r="L1649" i="4"/>
  <c r="K1649" i="4"/>
  <c r="N1649" i="4" s="1"/>
  <c r="O1649" i="4" s="1"/>
  <c r="K1286" i="4"/>
  <c r="N1286" i="4" s="1"/>
  <c r="O1286" i="4" s="1"/>
  <c r="M1286" i="4"/>
  <c r="L1286" i="4"/>
  <c r="M1641" i="4"/>
  <c r="L1641" i="4"/>
  <c r="K1641" i="4"/>
  <c r="N1641" i="4" s="1"/>
  <c r="O1641" i="4" s="1"/>
  <c r="L1278" i="4"/>
  <c r="M1278" i="4"/>
  <c r="K1278" i="4"/>
  <c r="N1278" i="4" s="1"/>
  <c r="O1278" i="4" s="1"/>
  <c r="L1274" i="4"/>
  <c r="M1274" i="4"/>
  <c r="K1274" i="4"/>
  <c r="N1274" i="4" s="1"/>
  <c r="K1629" i="4"/>
  <c r="N1629" i="4" s="1"/>
  <c r="O1629" i="4" s="1"/>
  <c r="L1629" i="4"/>
  <c r="M1629" i="4"/>
  <c r="K1266" i="4"/>
  <c r="N1266" i="4" s="1"/>
  <c r="O1266" i="4" s="1"/>
  <c r="L1266" i="4"/>
  <c r="M1266" i="4"/>
  <c r="K1262" i="4"/>
  <c r="N1262" i="4" s="1"/>
  <c r="O1262" i="4" s="1"/>
  <c r="L1262" i="4"/>
  <c r="M1262" i="4"/>
  <c r="K1617" i="4"/>
  <c r="N1617" i="4" s="1"/>
  <c r="L1617" i="4"/>
  <c r="M1617" i="4"/>
  <c r="L1613" i="4"/>
  <c r="M1613" i="4"/>
  <c r="K1613" i="4"/>
  <c r="N1613" i="4" s="1"/>
  <c r="O1613" i="4" s="1"/>
  <c r="L1250" i="4"/>
  <c r="M1250" i="4"/>
  <c r="K1250" i="4"/>
  <c r="N1250" i="4" s="1"/>
  <c r="O1250" i="4" s="1"/>
  <c r="M1605" i="4"/>
  <c r="K1605" i="4"/>
  <c r="N1605" i="4" s="1"/>
  <c r="O1605" i="4" s="1"/>
  <c r="L1605" i="4"/>
  <c r="K1242" i="4"/>
  <c r="N1242" i="4" s="1"/>
  <c r="O1242" i="4" s="1"/>
  <c r="L1242" i="4"/>
  <c r="M1242" i="4"/>
  <c r="M1597" i="4"/>
  <c r="K1597" i="4"/>
  <c r="N1597" i="4" s="1"/>
  <c r="L1597" i="4"/>
  <c r="L1234" i="4"/>
  <c r="M1234" i="4"/>
  <c r="K1234" i="4"/>
  <c r="N1234" i="4" s="1"/>
  <c r="O1234" i="4" s="1"/>
  <c r="M1230" i="4"/>
  <c r="K1230" i="4"/>
  <c r="N1230" i="4" s="1"/>
  <c r="O1230" i="4" s="1"/>
  <c r="L1230" i="4"/>
  <c r="K1226" i="4"/>
  <c r="N1226" i="4" s="1"/>
  <c r="L1226" i="4"/>
  <c r="M1226" i="4"/>
  <c r="L1581" i="4"/>
  <c r="K1581" i="4"/>
  <c r="N1581" i="4" s="1"/>
  <c r="O1581" i="4" s="1"/>
  <c r="M1581" i="4"/>
  <c r="K1218" i="4"/>
  <c r="N1218" i="4" s="1"/>
  <c r="L1218" i="4"/>
  <c r="M1218" i="4"/>
  <c r="L1573" i="4"/>
  <c r="M1573" i="4"/>
  <c r="K1573" i="4"/>
  <c r="N1573" i="4" s="1"/>
  <c r="O1573" i="4" s="1"/>
  <c r="L1210" i="4"/>
  <c r="M1210" i="4"/>
  <c r="K1210" i="4"/>
  <c r="N1210" i="4" s="1"/>
  <c r="O1210" i="4" s="1"/>
  <c r="L1206" i="4"/>
  <c r="M1206" i="4"/>
  <c r="K1206" i="4"/>
  <c r="N1206" i="4" s="1"/>
  <c r="O1206" i="4" s="1"/>
  <c r="L1202" i="4"/>
  <c r="M1202" i="4"/>
  <c r="K1202" i="4"/>
  <c r="N1202" i="4" s="1"/>
  <c r="O1202" i="4" s="1"/>
  <c r="M1557" i="4"/>
  <c r="K1557" i="4"/>
  <c r="N1557" i="4" s="1"/>
  <c r="O1557" i="4" s="1"/>
  <c r="L1557" i="4"/>
  <c r="K1553" i="4"/>
  <c r="N1553" i="4" s="1"/>
  <c r="O1553" i="4" s="1"/>
  <c r="M1553" i="4"/>
  <c r="L1553" i="4"/>
  <c r="L1190" i="4"/>
  <c r="M1190" i="4"/>
  <c r="K1190" i="4"/>
  <c r="N1190" i="4" s="1"/>
  <c r="K1187" i="4"/>
  <c r="N1187" i="4" s="1"/>
  <c r="O1187" i="4" s="1"/>
  <c r="L1187" i="4"/>
  <c r="M1187" i="4"/>
  <c r="K1184" i="4"/>
  <c r="N1184" i="4" s="1"/>
  <c r="M1184" i="4"/>
  <c r="L1184" i="4"/>
  <c r="L1182" i="4"/>
  <c r="M1182" i="4"/>
  <c r="K1182" i="4"/>
  <c r="N1182" i="4" s="1"/>
  <c r="O1182" i="4" s="1"/>
  <c r="L1837" i="4"/>
  <c r="M1837" i="4"/>
  <c r="K1837" i="4"/>
  <c r="N1837" i="4" s="1"/>
  <c r="O1837" i="4" s="1"/>
  <c r="L1468" i="4"/>
  <c r="M1468" i="4"/>
  <c r="K1468" i="4"/>
  <c r="N1468" i="4" s="1"/>
  <c r="O1468" i="4" s="1"/>
  <c r="M1176" i="4"/>
  <c r="L1176" i="4"/>
  <c r="K1176" i="4"/>
  <c r="N1176" i="4" s="1"/>
  <c r="K1174" i="4"/>
  <c r="N1174" i="4" s="1"/>
  <c r="O1174" i="4" s="1"/>
  <c r="L1174" i="4"/>
  <c r="M1174" i="4"/>
  <c r="L1172" i="4"/>
  <c r="K1172" i="4"/>
  <c r="N1172" i="4" s="1"/>
  <c r="O1172" i="4" s="1"/>
  <c r="M1172" i="4"/>
  <c r="K1460" i="4"/>
  <c r="N1460" i="4" s="1"/>
  <c r="O1460" i="4" s="1"/>
  <c r="L1460" i="4"/>
  <c r="M1460" i="4"/>
  <c r="M1168" i="4"/>
  <c r="K1168" i="4"/>
  <c r="N1168" i="4" s="1"/>
  <c r="O1168" i="4" s="1"/>
  <c r="L1168" i="4"/>
  <c r="L1525" i="4"/>
  <c r="M1525" i="4"/>
  <c r="K1525" i="4"/>
  <c r="N1525" i="4" s="1"/>
  <c r="O1525" i="4" s="1"/>
  <c r="L1164" i="4"/>
  <c r="K1164" i="4"/>
  <c r="N1164" i="4" s="1"/>
  <c r="O1164" i="4" s="1"/>
  <c r="M1164" i="4"/>
  <c r="M1819" i="4"/>
  <c r="K1819" i="4"/>
  <c r="N1819" i="4" s="1"/>
  <c r="O1819" i="4" s="1"/>
  <c r="L1819" i="4"/>
  <c r="L1817" i="4"/>
  <c r="K1817" i="4"/>
  <c r="N1817" i="4" s="1"/>
  <c r="O1817" i="4" s="1"/>
  <c r="M1817" i="4"/>
  <c r="K1158" i="4"/>
  <c r="N1158" i="4" s="1"/>
  <c r="O1158" i="4" s="1"/>
  <c r="L1158" i="4"/>
  <c r="M1158" i="4"/>
  <c r="M1813" i="4"/>
  <c r="L1813" i="4"/>
  <c r="K1813" i="4"/>
  <c r="N1813" i="4" s="1"/>
  <c r="L1444" i="4"/>
  <c r="K1444" i="4"/>
  <c r="N1444" i="4" s="1"/>
  <c r="O1444" i="4" s="1"/>
  <c r="M1444" i="4"/>
  <c r="L1809" i="4"/>
  <c r="M1809" i="4"/>
  <c r="K1809" i="4"/>
  <c r="N1809" i="4" s="1"/>
  <c r="O1809" i="4" s="1"/>
  <c r="K1440" i="4"/>
  <c r="N1440" i="4" s="1"/>
  <c r="O1440" i="4" s="1"/>
  <c r="M1440" i="4"/>
  <c r="L1440" i="4"/>
  <c r="L1507" i="4"/>
  <c r="M1507" i="4"/>
  <c r="K1507" i="4"/>
  <c r="N1507" i="4" s="1"/>
  <c r="O1507" i="4" s="1"/>
  <c r="K1146" i="4"/>
  <c r="N1146" i="4" s="1"/>
  <c r="O1146" i="4" s="1"/>
  <c r="L1146" i="4"/>
  <c r="M1146" i="4"/>
  <c r="K1144" i="4"/>
  <c r="N1144" i="4" s="1"/>
  <c r="O1144" i="4" s="1"/>
  <c r="L1144" i="4"/>
  <c r="M1144" i="4"/>
  <c r="M1142" i="4"/>
  <c r="K1142" i="4"/>
  <c r="N1142" i="4" s="1"/>
  <c r="L1142" i="4"/>
  <c r="K1430" i="4"/>
  <c r="N1430" i="4" s="1"/>
  <c r="O1430" i="4" s="1"/>
  <c r="L1430" i="4"/>
  <c r="M1430" i="4"/>
  <c r="M1795" i="4"/>
  <c r="K1795" i="4"/>
  <c r="N1795" i="4" s="1"/>
  <c r="O1795" i="4" s="1"/>
  <c r="L1795" i="4"/>
  <c r="L1426" i="4"/>
  <c r="M1426" i="4"/>
  <c r="K1426" i="4"/>
  <c r="N1426" i="4" s="1"/>
  <c r="O1426" i="4" s="1"/>
  <c r="L1134" i="4"/>
  <c r="K1134" i="4"/>
  <c r="N1134" i="4" s="1"/>
  <c r="M1134" i="4"/>
  <c r="M1789" i="4"/>
  <c r="K1789" i="4"/>
  <c r="N1789" i="4" s="1"/>
  <c r="O1789" i="4" s="1"/>
  <c r="L1789" i="4"/>
  <c r="L1787" i="4"/>
  <c r="K1787" i="4"/>
  <c r="N1787" i="4" s="1"/>
  <c r="O1787" i="4" s="1"/>
  <c r="M1787" i="4"/>
  <c r="K1785" i="4"/>
  <c r="N1785" i="4" s="1"/>
  <c r="M1785" i="4"/>
  <c r="L1785" i="4"/>
  <c r="L1485" i="4"/>
  <c r="M1485" i="4"/>
  <c r="K1485" i="4"/>
  <c r="N1485" i="4" s="1"/>
  <c r="K1414" i="4"/>
  <c r="N1414" i="4" s="1"/>
  <c r="M1414" i="4"/>
  <c r="L1414" i="4"/>
  <c r="K1412" i="4"/>
  <c r="N1412" i="4" s="1"/>
  <c r="O1412" i="4" s="1"/>
  <c r="L1412" i="4"/>
  <c r="M1412" i="4"/>
  <c r="L1777" i="4"/>
  <c r="M1777" i="4"/>
  <c r="K1777" i="4"/>
  <c r="N1777" i="4" s="1"/>
  <c r="O1777" i="4" s="1"/>
  <c r="K1408" i="4"/>
  <c r="N1408" i="4" s="1"/>
  <c r="L1408" i="4"/>
  <c r="M1408" i="4"/>
  <c r="M1476" i="4"/>
  <c r="K1476" i="4"/>
  <c r="N1476" i="4" s="1"/>
  <c r="O1476" i="4" s="1"/>
  <c r="L1476" i="4"/>
  <c r="L1103" i="4"/>
  <c r="K1103" i="4"/>
  <c r="N1103" i="4" s="1"/>
  <c r="O1103" i="4" s="1"/>
  <c r="M1103" i="4"/>
  <c r="L1087" i="4"/>
  <c r="M1087" i="4"/>
  <c r="K1087" i="4"/>
  <c r="N1087" i="4" s="1"/>
  <c r="O1087" i="4" s="1"/>
  <c r="K1071" i="4"/>
  <c r="N1071" i="4" s="1"/>
  <c r="M1071" i="4"/>
  <c r="L1071" i="4"/>
  <c r="K1055" i="4"/>
  <c r="N1055" i="4" s="1"/>
  <c r="O1055" i="4" s="1"/>
  <c r="M1055" i="4"/>
  <c r="L1055" i="4"/>
  <c r="K1039" i="4"/>
  <c r="N1039" i="4" s="1"/>
  <c r="O1039" i="4" s="1"/>
  <c r="M1039" i="4"/>
  <c r="L1039" i="4"/>
  <c r="K1023" i="4"/>
  <c r="N1023" i="4" s="1"/>
  <c r="L1023" i="4"/>
  <c r="M1023" i="4"/>
  <c r="L1007" i="4"/>
  <c r="M1007" i="4"/>
  <c r="K1007" i="4"/>
  <c r="N1007" i="4" s="1"/>
  <c r="O1007" i="4" s="1"/>
  <c r="L991" i="4"/>
  <c r="M991" i="4"/>
  <c r="K991" i="4"/>
  <c r="N991" i="4" s="1"/>
  <c r="O991" i="4" s="1"/>
  <c r="L975" i="4"/>
  <c r="M975" i="4"/>
  <c r="K975" i="4"/>
  <c r="N975" i="4" s="1"/>
  <c r="O975" i="4" s="1"/>
  <c r="K959" i="4"/>
  <c r="N959" i="4" s="1"/>
  <c r="M959" i="4"/>
  <c r="L959" i="4"/>
  <c r="K943" i="4"/>
  <c r="N943" i="4" s="1"/>
  <c r="O943" i="4" s="1"/>
  <c r="M943" i="4"/>
  <c r="L943" i="4"/>
  <c r="K927" i="4"/>
  <c r="N927" i="4" s="1"/>
  <c r="O927" i="4" s="1"/>
  <c r="L927" i="4"/>
  <c r="M927" i="4"/>
  <c r="K911" i="4"/>
  <c r="N911" i="4" s="1"/>
  <c r="L911" i="4"/>
  <c r="M911" i="4"/>
  <c r="L895" i="4"/>
  <c r="M895" i="4"/>
  <c r="K895" i="4"/>
  <c r="N895" i="4" s="1"/>
  <c r="O895" i="4" s="1"/>
  <c r="L879" i="4"/>
  <c r="M879" i="4"/>
  <c r="K879" i="4"/>
  <c r="N879" i="4" s="1"/>
  <c r="O879" i="4" s="1"/>
  <c r="L863" i="4"/>
  <c r="M863" i="4"/>
  <c r="K863" i="4"/>
  <c r="N863" i="4" s="1"/>
  <c r="O863" i="4" s="1"/>
  <c r="K847" i="4"/>
  <c r="N847" i="4" s="1"/>
  <c r="L847" i="4"/>
  <c r="M847" i="4"/>
  <c r="K831" i="4"/>
  <c r="N831" i="4" s="1"/>
  <c r="O831" i="4" s="1"/>
  <c r="L831" i="4"/>
  <c r="M831" i="4"/>
  <c r="K815" i="4"/>
  <c r="N815" i="4" s="1"/>
  <c r="O815" i="4" s="1"/>
  <c r="L815" i="4"/>
  <c r="M815" i="4"/>
  <c r="M799" i="4"/>
  <c r="K799" i="4"/>
  <c r="N799" i="4" s="1"/>
  <c r="L799" i="4"/>
  <c r="L783" i="4"/>
  <c r="K783" i="4"/>
  <c r="N783" i="4" s="1"/>
  <c r="O783" i="4" s="1"/>
  <c r="M783" i="4"/>
  <c r="L767" i="4"/>
  <c r="K767" i="4"/>
  <c r="N767" i="4" s="1"/>
  <c r="O767" i="4" s="1"/>
  <c r="M767" i="4"/>
  <c r="L751" i="4"/>
  <c r="K751" i="4"/>
  <c r="N751" i="4" s="1"/>
  <c r="O751" i="4" s="1"/>
  <c r="M751" i="4"/>
  <c r="L735" i="4"/>
  <c r="M735" i="4"/>
  <c r="K735" i="4"/>
  <c r="N735" i="4" s="1"/>
  <c r="K719" i="4"/>
  <c r="N719" i="4" s="1"/>
  <c r="O719" i="4" s="1"/>
  <c r="L719" i="4"/>
  <c r="M719" i="4"/>
  <c r="K700" i="4"/>
  <c r="N700" i="4" s="1"/>
  <c r="M700" i="4"/>
  <c r="L700" i="4"/>
  <c r="K679" i="4"/>
  <c r="N679" i="4" s="1"/>
  <c r="L679" i="4"/>
  <c r="M679" i="4"/>
  <c r="L658" i="4"/>
  <c r="M658" i="4"/>
  <c r="K658" i="4"/>
  <c r="N658" i="4" s="1"/>
  <c r="L636" i="4"/>
  <c r="M636" i="4"/>
  <c r="K636" i="4"/>
  <c r="N636" i="4" s="1"/>
  <c r="O636" i="4" s="1"/>
  <c r="M615" i="4"/>
  <c r="K615" i="4"/>
  <c r="N615" i="4" s="1"/>
  <c r="O615" i="4" s="1"/>
  <c r="L615" i="4"/>
  <c r="K1106" i="4"/>
  <c r="N1106" i="4" s="1"/>
  <c r="L1106" i="4"/>
  <c r="M1106" i="4"/>
  <c r="K1090" i="4"/>
  <c r="N1090" i="4" s="1"/>
  <c r="O1090" i="4" s="1"/>
  <c r="L1090" i="4"/>
  <c r="M1090" i="4"/>
  <c r="K1074" i="4"/>
  <c r="N1074" i="4" s="1"/>
  <c r="O1074" i="4" s="1"/>
  <c r="L1074" i="4"/>
  <c r="M1074" i="4"/>
  <c r="L1058" i="4"/>
  <c r="M1058" i="4"/>
  <c r="K1058" i="4"/>
  <c r="N1058" i="4" s="1"/>
  <c r="M1042" i="4"/>
  <c r="L1042" i="4"/>
  <c r="K1042" i="4"/>
  <c r="N1042" i="4" s="1"/>
  <c r="O1042" i="4" s="1"/>
  <c r="M1026" i="4"/>
  <c r="L1026" i="4"/>
  <c r="K1026" i="4"/>
  <c r="N1026" i="4" s="1"/>
  <c r="O1026" i="4" s="1"/>
  <c r="M1010" i="4"/>
  <c r="L1010" i="4"/>
  <c r="K1010" i="4"/>
  <c r="N1010" i="4" s="1"/>
  <c r="O1010" i="4" s="1"/>
  <c r="K994" i="4"/>
  <c r="N994" i="4" s="1"/>
  <c r="L994" i="4"/>
  <c r="M994" i="4"/>
  <c r="K978" i="4"/>
  <c r="N978" i="4" s="1"/>
  <c r="O978" i="4" s="1"/>
  <c r="L978" i="4"/>
  <c r="M978" i="4"/>
  <c r="K962" i="4"/>
  <c r="N962" i="4" s="1"/>
  <c r="O962" i="4" s="1"/>
  <c r="L962" i="4"/>
  <c r="M962" i="4"/>
  <c r="L946" i="4"/>
  <c r="M946" i="4"/>
  <c r="K946" i="4"/>
  <c r="N946" i="4" s="1"/>
  <c r="M930" i="4"/>
  <c r="K930" i="4"/>
  <c r="N930" i="4" s="1"/>
  <c r="O930" i="4" s="1"/>
  <c r="L930" i="4"/>
  <c r="M914" i="4"/>
  <c r="K914" i="4"/>
  <c r="N914" i="4" s="1"/>
  <c r="O914" i="4" s="1"/>
  <c r="L914" i="4"/>
  <c r="M898" i="4"/>
  <c r="K898" i="4"/>
  <c r="N898" i="4" s="1"/>
  <c r="O898" i="4" s="1"/>
  <c r="L898" i="4"/>
  <c r="K882" i="4"/>
  <c r="N882" i="4" s="1"/>
  <c r="L882" i="4"/>
  <c r="M882" i="4"/>
  <c r="K866" i="4"/>
  <c r="N866" i="4" s="1"/>
  <c r="O866" i="4" s="1"/>
  <c r="L866" i="4"/>
  <c r="M866" i="4"/>
  <c r="K850" i="4"/>
  <c r="N850" i="4" s="1"/>
  <c r="O850" i="4" s="1"/>
  <c r="L850" i="4"/>
  <c r="M850" i="4"/>
  <c r="L834" i="4"/>
  <c r="M834" i="4"/>
  <c r="K834" i="4"/>
  <c r="N834" i="4" s="1"/>
  <c r="M818" i="4"/>
  <c r="K818" i="4"/>
  <c r="N818" i="4" s="1"/>
  <c r="O818" i="4" s="1"/>
  <c r="L818" i="4"/>
  <c r="M802" i="4"/>
  <c r="K802" i="4"/>
  <c r="N802" i="4" s="1"/>
  <c r="O802" i="4" s="1"/>
  <c r="L802" i="4"/>
  <c r="K786" i="4"/>
  <c r="N786" i="4" s="1"/>
  <c r="O786" i="4" s="1"/>
  <c r="M786" i="4"/>
  <c r="L786" i="4"/>
  <c r="M770" i="4"/>
  <c r="K770" i="4"/>
  <c r="N770" i="4" s="1"/>
  <c r="L770" i="4"/>
  <c r="M754" i="4"/>
  <c r="K754" i="4"/>
  <c r="N754" i="4" s="1"/>
  <c r="O754" i="4" s="1"/>
  <c r="L754" i="4"/>
  <c r="M738" i="4"/>
  <c r="K738" i="4"/>
  <c r="N738" i="4" s="1"/>
  <c r="O738" i="4" s="1"/>
  <c r="L738" i="4"/>
  <c r="M722" i="4"/>
  <c r="L722" i="4"/>
  <c r="K722" i="4"/>
  <c r="N722" i="4" s="1"/>
  <c r="L704" i="4"/>
  <c r="M704" i="4"/>
  <c r="K704" i="4"/>
  <c r="N704" i="4" s="1"/>
  <c r="O704" i="4" s="1"/>
  <c r="M683" i="4"/>
  <c r="L683" i="4"/>
  <c r="K683" i="4"/>
  <c r="N683" i="4" s="1"/>
  <c r="O683" i="4" s="1"/>
  <c r="K662" i="4"/>
  <c r="N662" i="4" s="1"/>
  <c r="O662" i="4" s="1"/>
  <c r="M662" i="4"/>
  <c r="L662" i="4"/>
  <c r="K640" i="4"/>
  <c r="N640" i="4" s="1"/>
  <c r="O640" i="4" s="1"/>
  <c r="M640" i="4"/>
  <c r="L640" i="4"/>
  <c r="K619" i="4"/>
  <c r="N619" i="4" s="1"/>
  <c r="O619" i="4" s="1"/>
  <c r="M619" i="4"/>
  <c r="L619" i="4"/>
  <c r="L1109" i="4"/>
  <c r="K1109" i="4"/>
  <c r="N1109" i="4" s="1"/>
  <c r="O1109" i="4" s="1"/>
  <c r="M1109" i="4"/>
  <c r="M1093" i="4"/>
  <c r="L1093" i="4"/>
  <c r="K1093" i="4"/>
  <c r="N1093" i="4" s="1"/>
  <c r="K1077" i="4"/>
  <c r="N1077" i="4" s="1"/>
  <c r="O1077" i="4" s="1"/>
  <c r="M1077" i="4"/>
  <c r="L1077" i="4"/>
  <c r="K1061" i="4"/>
  <c r="N1061" i="4" s="1"/>
  <c r="O1061" i="4" s="1"/>
  <c r="M1061" i="4"/>
  <c r="L1061" i="4"/>
  <c r="K1045" i="4"/>
  <c r="N1045" i="4" s="1"/>
  <c r="O1045" i="4" s="1"/>
  <c r="M1045" i="4"/>
  <c r="L1045" i="4"/>
  <c r="L1029" i="4"/>
  <c r="M1029" i="4"/>
  <c r="K1029" i="4"/>
  <c r="N1029" i="4" s="1"/>
  <c r="L1013" i="4"/>
  <c r="M1013" i="4"/>
  <c r="K1013" i="4"/>
  <c r="N1013" i="4" s="1"/>
  <c r="O1013" i="4" s="1"/>
  <c r="L997" i="4"/>
  <c r="M997" i="4"/>
  <c r="K997" i="4"/>
  <c r="N997" i="4" s="1"/>
  <c r="O997" i="4" s="1"/>
  <c r="M981" i="4"/>
  <c r="L981" i="4"/>
  <c r="K981" i="4"/>
  <c r="N981" i="4" s="1"/>
  <c r="K965" i="4"/>
  <c r="N965" i="4" s="1"/>
  <c r="O965" i="4" s="1"/>
  <c r="M965" i="4"/>
  <c r="L965" i="4"/>
  <c r="K949" i="4"/>
  <c r="N949" i="4" s="1"/>
  <c r="O949" i="4" s="1"/>
  <c r="M949" i="4"/>
  <c r="L949" i="4"/>
  <c r="K933" i="4"/>
  <c r="N933" i="4" s="1"/>
  <c r="O933" i="4" s="1"/>
  <c r="L933" i="4"/>
  <c r="M933" i="4"/>
  <c r="L917" i="4"/>
  <c r="M917" i="4"/>
  <c r="K917" i="4"/>
  <c r="N917" i="4" s="1"/>
  <c r="L901" i="4"/>
  <c r="M901" i="4"/>
  <c r="K901" i="4"/>
  <c r="N901" i="4" s="1"/>
  <c r="O901" i="4" s="1"/>
  <c r="L885" i="4"/>
  <c r="M885" i="4"/>
  <c r="K885" i="4"/>
  <c r="N885" i="4" s="1"/>
  <c r="O885" i="4" s="1"/>
  <c r="M869" i="4"/>
  <c r="K869" i="4"/>
  <c r="N869" i="4" s="1"/>
  <c r="L869" i="4"/>
  <c r="K853" i="4"/>
  <c r="N853" i="4" s="1"/>
  <c r="O853" i="4" s="1"/>
  <c r="L853" i="4"/>
  <c r="M853" i="4"/>
  <c r="K837" i="4"/>
  <c r="N837" i="4" s="1"/>
  <c r="O837" i="4" s="1"/>
  <c r="L837" i="4"/>
  <c r="M837" i="4"/>
  <c r="K821" i="4"/>
  <c r="N821" i="4" s="1"/>
  <c r="O821" i="4" s="1"/>
  <c r="L821" i="4"/>
  <c r="M821" i="4"/>
  <c r="L805" i="4"/>
  <c r="M805" i="4"/>
  <c r="K805" i="4"/>
  <c r="N805" i="4" s="1"/>
  <c r="K789" i="4"/>
  <c r="N789" i="4" s="1"/>
  <c r="O789" i="4" s="1"/>
  <c r="L789" i="4"/>
  <c r="M789" i="4"/>
  <c r="L773" i="4"/>
  <c r="K773" i="4"/>
  <c r="N773" i="4" s="1"/>
  <c r="O773" i="4" s="1"/>
  <c r="M773" i="4"/>
  <c r="K757" i="4"/>
  <c r="N757" i="4" s="1"/>
  <c r="M757" i="4"/>
  <c r="L757" i="4"/>
  <c r="L741" i="4"/>
  <c r="M741" i="4"/>
  <c r="K741" i="4"/>
  <c r="N741" i="4" s="1"/>
  <c r="O741" i="4" s="1"/>
  <c r="K725" i="4"/>
  <c r="N725" i="4" s="1"/>
  <c r="O725" i="4" s="1"/>
  <c r="L725" i="4"/>
  <c r="M725" i="4"/>
  <c r="K708" i="4"/>
  <c r="N708" i="4" s="1"/>
  <c r="L708" i="4"/>
  <c r="M708" i="4"/>
  <c r="L687" i="4"/>
  <c r="K687" i="4"/>
  <c r="N687" i="4" s="1"/>
  <c r="M687" i="4"/>
  <c r="M666" i="4"/>
  <c r="L666" i="4"/>
  <c r="K666" i="4"/>
  <c r="N666" i="4" s="1"/>
  <c r="M644" i="4"/>
  <c r="L644" i="4"/>
  <c r="K644" i="4"/>
  <c r="N644" i="4" s="1"/>
  <c r="K623" i="4"/>
  <c r="N623" i="4" s="1"/>
  <c r="M623" i="4"/>
  <c r="L623" i="4"/>
  <c r="K2" i="4"/>
  <c r="N2" i="4" s="1"/>
  <c r="L2" i="4"/>
  <c r="M2" i="4"/>
  <c r="M1100" i="4"/>
  <c r="K1100" i="4"/>
  <c r="N1100" i="4" s="1"/>
  <c r="L1100" i="4"/>
  <c r="K1084" i="4"/>
  <c r="N1084" i="4" s="1"/>
  <c r="O1084" i="4" s="1"/>
  <c r="L1084" i="4"/>
  <c r="M1084" i="4"/>
  <c r="K1068" i="4"/>
  <c r="N1068" i="4" s="1"/>
  <c r="O1068" i="4" s="1"/>
  <c r="L1068" i="4"/>
  <c r="M1068" i="4"/>
  <c r="K1052" i="4"/>
  <c r="N1052" i="4" s="1"/>
  <c r="O1052" i="4" s="1"/>
  <c r="L1052" i="4"/>
  <c r="M1052" i="4"/>
  <c r="M1036" i="4"/>
  <c r="L1036" i="4"/>
  <c r="K1036" i="4"/>
  <c r="N1036" i="4" s="1"/>
  <c r="M1020" i="4"/>
  <c r="L1020" i="4"/>
  <c r="K1020" i="4"/>
  <c r="N1020" i="4" s="1"/>
  <c r="O1020" i="4" s="1"/>
  <c r="M1004" i="4"/>
  <c r="L1004" i="4"/>
  <c r="K1004" i="4"/>
  <c r="N1004" i="4" s="1"/>
  <c r="O1004" i="4" s="1"/>
  <c r="K988" i="4"/>
  <c r="N988" i="4" s="1"/>
  <c r="M988" i="4"/>
  <c r="L988" i="4"/>
  <c r="K972" i="4"/>
  <c r="N972" i="4" s="1"/>
  <c r="O972" i="4" s="1"/>
  <c r="L972" i="4"/>
  <c r="M972" i="4"/>
  <c r="K956" i="4"/>
  <c r="N956" i="4" s="1"/>
  <c r="O956" i="4" s="1"/>
  <c r="L956" i="4"/>
  <c r="M956" i="4"/>
  <c r="K940" i="4"/>
  <c r="N940" i="4" s="1"/>
  <c r="O940" i="4" s="1"/>
  <c r="L940" i="4"/>
  <c r="M940" i="4"/>
  <c r="M924" i="4"/>
  <c r="K924" i="4"/>
  <c r="N924" i="4" s="1"/>
  <c r="L924" i="4"/>
  <c r="M908" i="4"/>
  <c r="K908" i="4"/>
  <c r="N908" i="4" s="1"/>
  <c r="O908" i="4" s="1"/>
  <c r="L908" i="4"/>
  <c r="M892" i="4"/>
  <c r="K892" i="4"/>
  <c r="N892" i="4" s="1"/>
  <c r="O892" i="4" s="1"/>
  <c r="L892" i="4"/>
  <c r="K876" i="4"/>
  <c r="N876" i="4" s="1"/>
  <c r="L876" i="4"/>
  <c r="M876" i="4"/>
  <c r="K860" i="4"/>
  <c r="N860" i="4" s="1"/>
  <c r="O860" i="4" s="1"/>
  <c r="L860" i="4"/>
  <c r="M860" i="4"/>
  <c r="K844" i="4"/>
  <c r="N844" i="4" s="1"/>
  <c r="O844" i="4" s="1"/>
  <c r="L844" i="4"/>
  <c r="M844" i="4"/>
  <c r="K828" i="4"/>
  <c r="N828" i="4" s="1"/>
  <c r="O828" i="4" s="1"/>
  <c r="L828" i="4"/>
  <c r="M828" i="4"/>
  <c r="M812" i="4"/>
  <c r="K812" i="4"/>
  <c r="N812" i="4" s="1"/>
  <c r="L812" i="4"/>
  <c r="K796" i="4"/>
  <c r="N796" i="4" s="1"/>
  <c r="O796" i="4" s="1"/>
  <c r="M796" i="4"/>
  <c r="L796" i="4"/>
  <c r="K780" i="4"/>
  <c r="N780" i="4" s="1"/>
  <c r="O780" i="4" s="1"/>
  <c r="M780" i="4"/>
  <c r="L780" i="4"/>
  <c r="L764" i="4"/>
  <c r="K764" i="4"/>
  <c r="N764" i="4" s="1"/>
  <c r="M764" i="4"/>
  <c r="M748" i="4"/>
  <c r="K748" i="4"/>
  <c r="N748" i="4" s="1"/>
  <c r="O748" i="4" s="1"/>
  <c r="L748" i="4"/>
  <c r="M732" i="4"/>
  <c r="K732" i="4"/>
  <c r="N732" i="4" s="1"/>
  <c r="O732" i="4" s="1"/>
  <c r="L732" i="4"/>
  <c r="L716" i="4"/>
  <c r="M716" i="4"/>
  <c r="K716" i="4"/>
  <c r="N716" i="4" s="1"/>
  <c r="O716" i="4" s="1"/>
  <c r="K696" i="4"/>
  <c r="N696" i="4" s="1"/>
  <c r="O696" i="4" s="1"/>
  <c r="M696" i="4"/>
  <c r="L696" i="4"/>
  <c r="K675" i="4"/>
  <c r="N675" i="4" s="1"/>
  <c r="O675" i="4" s="1"/>
  <c r="L675" i="4"/>
  <c r="M675" i="4"/>
  <c r="L654" i="4"/>
  <c r="M654" i="4"/>
  <c r="K654" i="4"/>
  <c r="N654" i="4" s="1"/>
  <c r="O654" i="4" s="1"/>
  <c r="L632" i="4"/>
  <c r="M632" i="4"/>
  <c r="K632" i="4"/>
  <c r="N632" i="4" s="1"/>
  <c r="O632" i="4" s="1"/>
  <c r="M610" i="4"/>
  <c r="K610" i="4"/>
  <c r="N610" i="4" s="1"/>
  <c r="L610" i="4"/>
  <c r="L603" i="4"/>
  <c r="K603" i="4"/>
  <c r="N603" i="4" s="1"/>
  <c r="M603" i="4"/>
  <c r="M587" i="4"/>
  <c r="L587" i="4"/>
  <c r="K587" i="4"/>
  <c r="N587" i="4" s="1"/>
  <c r="O587" i="4" s="1"/>
  <c r="M571" i="4"/>
  <c r="L571" i="4"/>
  <c r="K571" i="4"/>
  <c r="N571" i="4" s="1"/>
  <c r="O571" i="4" s="1"/>
  <c r="M555" i="4"/>
  <c r="K555" i="4"/>
  <c r="N555" i="4" s="1"/>
  <c r="O555" i="4" s="1"/>
  <c r="L555" i="4"/>
  <c r="K539" i="4"/>
  <c r="N539" i="4" s="1"/>
  <c r="M539" i="4"/>
  <c r="L539" i="4"/>
  <c r="M523" i="4"/>
  <c r="K523" i="4"/>
  <c r="N523" i="4" s="1"/>
  <c r="O523" i="4" s="1"/>
  <c r="L523" i="4"/>
  <c r="M507" i="4"/>
  <c r="L507" i="4"/>
  <c r="K507" i="4"/>
  <c r="N507" i="4" s="1"/>
  <c r="O507" i="4" s="1"/>
  <c r="K491" i="4"/>
  <c r="N491" i="4" s="1"/>
  <c r="M491" i="4"/>
  <c r="L491" i="4"/>
  <c r="K475" i="4"/>
  <c r="N475" i="4" s="1"/>
  <c r="O475" i="4" s="1"/>
  <c r="L475" i="4"/>
  <c r="M475" i="4"/>
  <c r="K459" i="4"/>
  <c r="N459" i="4" s="1"/>
  <c r="O459" i="4" s="1"/>
  <c r="L459" i="4"/>
  <c r="M459" i="4"/>
  <c r="K443" i="4"/>
  <c r="N443" i="4" s="1"/>
  <c r="O443" i="4" s="1"/>
  <c r="L443" i="4"/>
  <c r="M443" i="4"/>
  <c r="L427" i="4"/>
  <c r="M427" i="4"/>
  <c r="K427" i="4"/>
  <c r="N427" i="4" s="1"/>
  <c r="K411" i="4"/>
  <c r="N411" i="4" s="1"/>
  <c r="O411" i="4" s="1"/>
  <c r="L411" i="4"/>
  <c r="M411" i="4"/>
  <c r="K395" i="4"/>
  <c r="N395" i="4" s="1"/>
  <c r="O395" i="4" s="1"/>
  <c r="L395" i="4"/>
  <c r="M395" i="4"/>
  <c r="K379" i="4"/>
  <c r="N379" i="4" s="1"/>
  <c r="L379" i="4"/>
  <c r="M379" i="4"/>
  <c r="L363" i="4"/>
  <c r="M363" i="4"/>
  <c r="K363" i="4"/>
  <c r="N363" i="4" s="1"/>
  <c r="O363" i="4" s="1"/>
  <c r="L347" i="4"/>
  <c r="M347" i="4"/>
  <c r="K347" i="4"/>
  <c r="N347" i="4" s="1"/>
  <c r="O347" i="4" s="1"/>
  <c r="L331" i="4"/>
  <c r="M331" i="4"/>
  <c r="K331" i="4"/>
  <c r="N331" i="4" s="1"/>
  <c r="O331" i="4" s="1"/>
  <c r="K315" i="4"/>
  <c r="N315" i="4" s="1"/>
  <c r="L315" i="4"/>
  <c r="M315" i="4"/>
  <c r="K299" i="4"/>
  <c r="N299" i="4" s="1"/>
  <c r="O299" i="4" s="1"/>
  <c r="L299" i="4"/>
  <c r="M299" i="4"/>
  <c r="K283" i="4"/>
  <c r="N283" i="4" s="1"/>
  <c r="O283" i="4" s="1"/>
  <c r="L283" i="4"/>
  <c r="M283" i="4"/>
  <c r="K267" i="4"/>
  <c r="N267" i="4" s="1"/>
  <c r="L267" i="4"/>
  <c r="M267" i="4"/>
  <c r="L251" i="4"/>
  <c r="K251" i="4"/>
  <c r="N251" i="4" s="1"/>
  <c r="O251" i="4" s="1"/>
  <c r="M251" i="4"/>
  <c r="K235" i="4"/>
  <c r="N235" i="4" s="1"/>
  <c r="O235" i="4" s="1"/>
  <c r="L235" i="4"/>
  <c r="M235" i="4"/>
  <c r="K219" i="4"/>
  <c r="N219" i="4" s="1"/>
  <c r="O219" i="4" s="1"/>
  <c r="L219" i="4"/>
  <c r="M219" i="4"/>
  <c r="M203" i="4"/>
  <c r="L203" i="4"/>
  <c r="K203" i="4"/>
  <c r="N203" i="4" s="1"/>
  <c r="M187" i="4"/>
  <c r="K187" i="4"/>
  <c r="N187" i="4" s="1"/>
  <c r="O187" i="4" s="1"/>
  <c r="L187" i="4"/>
  <c r="K171" i="4"/>
  <c r="N171" i="4" s="1"/>
  <c r="O171" i="4" s="1"/>
  <c r="L171" i="4"/>
  <c r="M171" i="4"/>
  <c r="K155" i="4"/>
  <c r="N155" i="4" s="1"/>
  <c r="L155" i="4"/>
  <c r="M155" i="4"/>
  <c r="L134" i="4"/>
  <c r="M134" i="4"/>
  <c r="K134" i="4"/>
  <c r="N134" i="4" s="1"/>
  <c r="M102" i="4"/>
  <c r="K102" i="4"/>
  <c r="N102" i="4" s="1"/>
  <c r="O102" i="4" s="1"/>
  <c r="L102" i="4"/>
  <c r="K70" i="4"/>
  <c r="N70" i="4" s="1"/>
  <c r="L70" i="4"/>
  <c r="M70" i="4"/>
  <c r="K38" i="4"/>
  <c r="N38" i="4" s="1"/>
  <c r="O38" i="4" s="1"/>
  <c r="L38" i="4"/>
  <c r="M38" i="4"/>
  <c r="K6" i="4"/>
  <c r="N6" i="4" s="1"/>
  <c r="O6" i="4" s="1"/>
  <c r="L6" i="4"/>
  <c r="M6" i="4"/>
  <c r="K594" i="4"/>
  <c r="N594" i="4" s="1"/>
  <c r="O594" i="4" s="1"/>
  <c r="M594" i="4"/>
  <c r="L594" i="4"/>
  <c r="K578" i="4"/>
  <c r="N578" i="4" s="1"/>
  <c r="O578" i="4" s="1"/>
  <c r="L578" i="4"/>
  <c r="M578" i="4"/>
  <c r="K562" i="4"/>
  <c r="N562" i="4" s="1"/>
  <c r="O562" i="4" s="1"/>
  <c r="M562" i="4"/>
  <c r="L562" i="4"/>
  <c r="L546" i="4"/>
  <c r="M546" i="4"/>
  <c r="K546" i="4"/>
  <c r="N546" i="4" s="1"/>
  <c r="L530" i="4"/>
  <c r="M530" i="4"/>
  <c r="K530" i="4"/>
  <c r="N530" i="4" s="1"/>
  <c r="O530" i="4" s="1"/>
  <c r="K514" i="4"/>
  <c r="N514" i="4" s="1"/>
  <c r="O514" i="4" s="1"/>
  <c r="M514" i="4"/>
  <c r="L514" i="4"/>
  <c r="K498" i="4"/>
  <c r="N498" i="4" s="1"/>
  <c r="L498" i="4"/>
  <c r="M498" i="4"/>
  <c r="L482" i="4"/>
  <c r="M482" i="4"/>
  <c r="K482" i="4"/>
  <c r="N482" i="4" s="1"/>
  <c r="O482" i="4" s="1"/>
  <c r="L466" i="4"/>
  <c r="M466" i="4"/>
  <c r="K466" i="4"/>
  <c r="N466" i="4" s="1"/>
  <c r="O466" i="4" s="1"/>
  <c r="L450" i="4"/>
  <c r="M450" i="4"/>
  <c r="K450" i="4"/>
  <c r="N450" i="4" s="1"/>
  <c r="O450" i="4" s="1"/>
  <c r="M434" i="4"/>
  <c r="K434" i="4"/>
  <c r="N434" i="4" s="1"/>
  <c r="L434" i="4"/>
  <c r="K418" i="4"/>
  <c r="N418" i="4" s="1"/>
  <c r="O418" i="4" s="1"/>
  <c r="M418" i="4"/>
  <c r="L418" i="4"/>
  <c r="K402" i="4"/>
  <c r="N402" i="4" s="1"/>
  <c r="O402" i="4" s="1"/>
  <c r="L402" i="4"/>
  <c r="M402" i="4"/>
  <c r="L386" i="4"/>
  <c r="K386" i="4"/>
  <c r="N386" i="4" s="1"/>
  <c r="M386" i="4"/>
  <c r="M370" i="4"/>
  <c r="K370" i="4"/>
  <c r="N370" i="4" s="1"/>
  <c r="O370" i="4" s="1"/>
  <c r="L370" i="4"/>
  <c r="M354" i="4"/>
  <c r="K354" i="4"/>
  <c r="N354" i="4" s="1"/>
  <c r="O354" i="4" s="1"/>
  <c r="L354" i="4"/>
  <c r="M338" i="4"/>
  <c r="K338" i="4"/>
  <c r="N338" i="4" s="1"/>
  <c r="O338" i="4" s="1"/>
  <c r="L338" i="4"/>
  <c r="K322" i="4"/>
  <c r="N322" i="4" s="1"/>
  <c r="L322" i="4"/>
  <c r="M322" i="4"/>
  <c r="K306" i="4"/>
  <c r="N306" i="4" s="1"/>
  <c r="O306" i="4" s="1"/>
  <c r="L306" i="4"/>
  <c r="M306" i="4"/>
  <c r="K290" i="4"/>
  <c r="N290" i="4" s="1"/>
  <c r="O290" i="4" s="1"/>
  <c r="L290" i="4"/>
  <c r="M290" i="4"/>
  <c r="L274" i="4"/>
  <c r="M274" i="4"/>
  <c r="K274" i="4"/>
  <c r="N274" i="4" s="1"/>
  <c r="M258" i="4"/>
  <c r="K258" i="4"/>
  <c r="N258" i="4" s="1"/>
  <c r="O258" i="4" s="1"/>
  <c r="L258" i="4"/>
  <c r="L242" i="4"/>
  <c r="M242" i="4"/>
  <c r="K242" i="4"/>
  <c r="N242" i="4" s="1"/>
  <c r="O242" i="4" s="1"/>
  <c r="L226" i="4"/>
  <c r="M226" i="4"/>
  <c r="K226" i="4"/>
  <c r="N226" i="4" s="1"/>
  <c r="O226" i="4" s="1"/>
  <c r="K210" i="4"/>
  <c r="N210" i="4" s="1"/>
  <c r="L210" i="4"/>
  <c r="M210" i="4"/>
  <c r="K194" i="4"/>
  <c r="N194" i="4" s="1"/>
  <c r="O194" i="4" s="1"/>
  <c r="L194" i="4"/>
  <c r="M194" i="4"/>
  <c r="K178" i="4"/>
  <c r="N178" i="4" s="1"/>
  <c r="O178" i="4" s="1"/>
  <c r="M178" i="4"/>
  <c r="L178" i="4"/>
  <c r="L162" i="4"/>
  <c r="M162" i="4"/>
  <c r="K162" i="4"/>
  <c r="N162" i="4" s="1"/>
  <c r="K143" i="4"/>
  <c r="N143" i="4" s="1"/>
  <c r="O143" i="4" s="1"/>
  <c r="L143" i="4"/>
  <c r="M143" i="4"/>
  <c r="K115" i="4"/>
  <c r="N115" i="4" s="1"/>
  <c r="O115" i="4" s="1"/>
  <c r="L115" i="4"/>
  <c r="M115" i="4"/>
  <c r="M83" i="4"/>
  <c r="K83" i="4"/>
  <c r="N83" i="4" s="1"/>
  <c r="O83" i="4" s="1"/>
  <c r="L83" i="4"/>
  <c r="K51" i="4"/>
  <c r="N51" i="4" s="1"/>
  <c r="O51" i="4" s="1"/>
  <c r="L51" i="4"/>
  <c r="M51" i="4"/>
  <c r="M19" i="4"/>
  <c r="K19" i="4"/>
  <c r="N19" i="4" s="1"/>
  <c r="O19" i="4" s="1"/>
  <c r="L19" i="4"/>
  <c r="M705" i="4"/>
  <c r="L705" i="4"/>
  <c r="K705" i="4"/>
  <c r="N705" i="4" s="1"/>
  <c r="O705" i="4" s="1"/>
  <c r="M689" i="4"/>
  <c r="L689" i="4"/>
  <c r="K689" i="4"/>
  <c r="N689" i="4" s="1"/>
  <c r="O689" i="4" s="1"/>
  <c r="K673" i="4"/>
  <c r="N673" i="4" s="1"/>
  <c r="M673" i="4"/>
  <c r="L673" i="4"/>
  <c r="K657" i="4"/>
  <c r="N657" i="4" s="1"/>
  <c r="O657" i="4" s="1"/>
  <c r="L657" i="4"/>
  <c r="M657" i="4"/>
  <c r="K641" i="4"/>
  <c r="N641" i="4" s="1"/>
  <c r="O641" i="4" s="1"/>
  <c r="L641" i="4"/>
  <c r="M641" i="4"/>
  <c r="K625" i="4"/>
  <c r="N625" i="4" s="1"/>
  <c r="O625" i="4" s="1"/>
  <c r="L625" i="4"/>
  <c r="M625" i="4"/>
  <c r="M609" i="4"/>
  <c r="L609" i="4"/>
  <c r="K609" i="4"/>
  <c r="N609" i="4" s="1"/>
  <c r="M593" i="4"/>
  <c r="L593" i="4"/>
  <c r="K593" i="4"/>
  <c r="N593" i="4" s="1"/>
  <c r="O593" i="4" s="1"/>
  <c r="M577" i="4"/>
  <c r="L577" i="4"/>
  <c r="K577" i="4"/>
  <c r="N577" i="4" s="1"/>
  <c r="O577" i="4" s="1"/>
  <c r="K561" i="4"/>
  <c r="N561" i="4" s="1"/>
  <c r="M561" i="4"/>
  <c r="L561" i="4"/>
  <c r="K545" i="4"/>
  <c r="N545" i="4" s="1"/>
  <c r="O545" i="4" s="1"/>
  <c r="M545" i="4"/>
  <c r="L545" i="4"/>
  <c r="K529" i="4"/>
  <c r="N529" i="4" s="1"/>
  <c r="O529" i="4" s="1"/>
  <c r="M529" i="4"/>
  <c r="L529" i="4"/>
  <c r="M513" i="4"/>
  <c r="L513" i="4"/>
  <c r="K513" i="4"/>
  <c r="N513" i="4" s="1"/>
  <c r="O513" i="4" s="1"/>
  <c r="K497" i="4"/>
  <c r="N497" i="4" s="1"/>
  <c r="L497" i="4"/>
  <c r="M497" i="4"/>
  <c r="K481" i="4"/>
  <c r="N481" i="4" s="1"/>
  <c r="O481" i="4" s="1"/>
  <c r="L481" i="4"/>
  <c r="M481" i="4"/>
  <c r="K465" i="4"/>
  <c r="N465" i="4" s="1"/>
  <c r="O465" i="4" s="1"/>
  <c r="L465" i="4"/>
  <c r="M465" i="4"/>
  <c r="L449" i="4"/>
  <c r="M449" i="4"/>
  <c r="K449" i="4"/>
  <c r="N449" i="4" s="1"/>
  <c r="L433" i="4"/>
  <c r="M433" i="4"/>
  <c r="K433" i="4"/>
  <c r="N433" i="4" s="1"/>
  <c r="O433" i="4" s="1"/>
  <c r="K417" i="4"/>
  <c r="N417" i="4" s="1"/>
  <c r="O417" i="4" s="1"/>
  <c r="L417" i="4"/>
  <c r="M417" i="4"/>
  <c r="K401" i="4"/>
  <c r="N401" i="4" s="1"/>
  <c r="O401" i="4" s="1"/>
  <c r="L401" i="4"/>
  <c r="M401" i="4"/>
  <c r="L385" i="4"/>
  <c r="M385" i="4"/>
  <c r="K385" i="4"/>
  <c r="N385" i="4" s="1"/>
  <c r="L369" i="4"/>
  <c r="K369" i="4"/>
  <c r="N369" i="4" s="1"/>
  <c r="O369" i="4" s="1"/>
  <c r="M369" i="4"/>
  <c r="L353" i="4"/>
  <c r="M353" i="4"/>
  <c r="K353" i="4"/>
  <c r="N353" i="4" s="1"/>
  <c r="O353" i="4" s="1"/>
  <c r="M337" i="4"/>
  <c r="L337" i="4"/>
  <c r="K337" i="4"/>
  <c r="N337" i="4" s="1"/>
  <c r="K321" i="4"/>
  <c r="N321" i="4" s="1"/>
  <c r="O321" i="4" s="1"/>
  <c r="L321" i="4"/>
  <c r="M321" i="4"/>
  <c r="K305" i="4"/>
  <c r="N305" i="4" s="1"/>
  <c r="O305" i="4" s="1"/>
  <c r="L305" i="4"/>
  <c r="M305" i="4"/>
  <c r="K289" i="4"/>
  <c r="N289" i="4" s="1"/>
  <c r="O289" i="4" s="1"/>
  <c r="L289" i="4"/>
  <c r="M289" i="4"/>
  <c r="L273" i="4"/>
  <c r="M273" i="4"/>
  <c r="K273" i="4"/>
  <c r="N273" i="4" s="1"/>
  <c r="L257" i="4"/>
  <c r="K257" i="4"/>
  <c r="N257" i="4" s="1"/>
  <c r="O257" i="4" s="1"/>
  <c r="M257" i="4"/>
  <c r="K241" i="4"/>
  <c r="N241" i="4" s="1"/>
  <c r="O241" i="4" s="1"/>
  <c r="L241" i="4"/>
  <c r="M241" i="4"/>
  <c r="L225" i="4"/>
  <c r="M225" i="4"/>
  <c r="K225" i="4"/>
  <c r="N225" i="4" s="1"/>
  <c r="M209" i="4"/>
  <c r="K209" i="4"/>
  <c r="N209" i="4" s="1"/>
  <c r="O209" i="4" s="1"/>
  <c r="L209" i="4"/>
  <c r="M193" i="4"/>
  <c r="K193" i="4"/>
  <c r="N193" i="4" s="1"/>
  <c r="O193" i="4" s="1"/>
  <c r="L193" i="4"/>
  <c r="L177" i="4"/>
  <c r="K177" i="4"/>
  <c r="N177" i="4" s="1"/>
  <c r="O177" i="4" s="1"/>
  <c r="M177" i="4"/>
  <c r="L161" i="4"/>
  <c r="M161" i="4"/>
  <c r="K161" i="4"/>
  <c r="N161" i="4" s="1"/>
  <c r="M142" i="4"/>
  <c r="K142" i="4"/>
  <c r="N142" i="4" s="1"/>
  <c r="O142" i="4" s="1"/>
  <c r="L142" i="4"/>
  <c r="M114" i="4"/>
  <c r="K114" i="4"/>
  <c r="N114" i="4" s="1"/>
  <c r="O114" i="4" s="1"/>
  <c r="L114" i="4"/>
  <c r="K82" i="4"/>
  <c r="N82" i="4" s="1"/>
  <c r="O82" i="4" s="1"/>
  <c r="L82" i="4"/>
  <c r="M82" i="4"/>
  <c r="K50" i="4"/>
  <c r="N50" i="4" s="1"/>
  <c r="L50" i="4"/>
  <c r="M50" i="4"/>
  <c r="L18" i="4"/>
  <c r="M18" i="4"/>
  <c r="K18" i="4"/>
  <c r="N18" i="4" s="1"/>
  <c r="O18" i="4" s="1"/>
  <c r="K588" i="4"/>
  <c r="N588" i="4" s="1"/>
  <c r="L588" i="4"/>
  <c r="M588" i="4"/>
  <c r="K572" i="4"/>
  <c r="N572" i="4" s="1"/>
  <c r="O572" i="4" s="1"/>
  <c r="M572" i="4"/>
  <c r="L572" i="4"/>
  <c r="L556" i="4"/>
  <c r="K556" i="4"/>
  <c r="N556" i="4" s="1"/>
  <c r="O556" i="4" s="1"/>
  <c r="M556" i="4"/>
  <c r="K540" i="4"/>
  <c r="N540" i="4" s="1"/>
  <c r="M540" i="4"/>
  <c r="L540" i="4"/>
  <c r="K524" i="4"/>
  <c r="N524" i="4" s="1"/>
  <c r="O524" i="4" s="1"/>
  <c r="M524" i="4"/>
  <c r="L524" i="4"/>
  <c r="K508" i="4"/>
  <c r="N508" i="4" s="1"/>
  <c r="O508" i="4" s="1"/>
  <c r="M508" i="4"/>
  <c r="L508" i="4"/>
  <c r="K492" i="4"/>
  <c r="N492" i="4" s="1"/>
  <c r="O492" i="4" s="1"/>
  <c r="M492" i="4"/>
  <c r="L492" i="4"/>
  <c r="L476" i="4"/>
  <c r="M476" i="4"/>
  <c r="K476" i="4"/>
  <c r="N476" i="4" s="1"/>
  <c r="L460" i="4"/>
  <c r="M460" i="4"/>
  <c r="K460" i="4"/>
  <c r="N460" i="4" s="1"/>
  <c r="O460" i="4" s="1"/>
  <c r="L444" i="4"/>
  <c r="M444" i="4"/>
  <c r="K444" i="4"/>
  <c r="N444" i="4" s="1"/>
  <c r="O444" i="4" s="1"/>
  <c r="L428" i="4"/>
  <c r="M428" i="4"/>
  <c r="K428" i="4"/>
  <c r="N428" i="4" s="1"/>
  <c r="K412" i="4"/>
  <c r="N412" i="4" s="1"/>
  <c r="O412" i="4" s="1"/>
  <c r="L412" i="4"/>
  <c r="M412" i="4"/>
  <c r="K396" i="4"/>
  <c r="N396" i="4" s="1"/>
  <c r="O396" i="4" s="1"/>
  <c r="M396" i="4"/>
  <c r="L396" i="4"/>
  <c r="K380" i="4"/>
  <c r="N380" i="4" s="1"/>
  <c r="O380" i="4" s="1"/>
  <c r="L380" i="4"/>
  <c r="M380" i="4"/>
  <c r="M364" i="4"/>
  <c r="K364" i="4"/>
  <c r="N364" i="4" s="1"/>
  <c r="L364" i="4"/>
  <c r="M348" i="4"/>
  <c r="K348" i="4"/>
  <c r="N348" i="4" s="1"/>
  <c r="O348" i="4" s="1"/>
  <c r="L348" i="4"/>
  <c r="M332" i="4"/>
  <c r="K332" i="4"/>
  <c r="N332" i="4" s="1"/>
  <c r="O332" i="4" s="1"/>
  <c r="L332" i="4"/>
  <c r="K316" i="4"/>
  <c r="N316" i="4" s="1"/>
  <c r="M316" i="4"/>
  <c r="L316" i="4"/>
  <c r="K300" i="4"/>
  <c r="N300" i="4" s="1"/>
  <c r="O300" i="4" s="1"/>
  <c r="L300" i="4"/>
  <c r="M300" i="4"/>
  <c r="K284" i="4"/>
  <c r="N284" i="4" s="1"/>
  <c r="O284" i="4" s="1"/>
  <c r="L284" i="4"/>
  <c r="M284" i="4"/>
  <c r="K268" i="4"/>
  <c r="N268" i="4" s="1"/>
  <c r="O268" i="4" s="1"/>
  <c r="L268" i="4"/>
  <c r="M268" i="4"/>
  <c r="M252" i="4"/>
  <c r="L252" i="4"/>
  <c r="K252" i="4"/>
  <c r="N252" i="4" s="1"/>
  <c r="L236" i="4"/>
  <c r="M236" i="4"/>
  <c r="K236" i="4"/>
  <c r="N236" i="4" s="1"/>
  <c r="O236" i="4" s="1"/>
  <c r="L220" i="4"/>
  <c r="M220" i="4"/>
  <c r="K220" i="4"/>
  <c r="N220" i="4" s="1"/>
  <c r="O220" i="4" s="1"/>
  <c r="M204" i="4"/>
  <c r="K204" i="4"/>
  <c r="N204" i="4" s="1"/>
  <c r="L204" i="4"/>
  <c r="K188" i="4"/>
  <c r="N188" i="4" s="1"/>
  <c r="O188" i="4" s="1"/>
  <c r="L188" i="4"/>
  <c r="M188" i="4"/>
  <c r="K172" i="4"/>
  <c r="N172" i="4" s="1"/>
  <c r="O172" i="4" s="1"/>
  <c r="L172" i="4"/>
  <c r="M172" i="4"/>
  <c r="K156" i="4"/>
  <c r="N156" i="4" s="1"/>
  <c r="O156" i="4" s="1"/>
  <c r="L156" i="4"/>
  <c r="M156" i="4"/>
  <c r="L135" i="4"/>
  <c r="M135" i="4"/>
  <c r="K135" i="4"/>
  <c r="N135" i="4" s="1"/>
  <c r="O135" i="4" s="1"/>
  <c r="K103" i="4"/>
  <c r="N103" i="4" s="1"/>
  <c r="O103" i="4" s="1"/>
  <c r="L103" i="4"/>
  <c r="M103" i="4"/>
  <c r="K71" i="4"/>
  <c r="N71" i="4" s="1"/>
  <c r="L71" i="4"/>
  <c r="M71" i="4"/>
  <c r="K39" i="4"/>
  <c r="N39" i="4" s="1"/>
  <c r="O39" i="4" s="1"/>
  <c r="L39" i="4"/>
  <c r="M39" i="4"/>
  <c r="K7" i="4"/>
  <c r="N7" i="4" s="1"/>
  <c r="L7" i="4"/>
  <c r="M7" i="4"/>
  <c r="M140" i="4"/>
  <c r="K140" i="4"/>
  <c r="N140" i="4" s="1"/>
  <c r="L140" i="4"/>
  <c r="M124" i="4"/>
  <c r="K124" i="4"/>
  <c r="N124" i="4" s="1"/>
  <c r="O124" i="4" s="1"/>
  <c r="L124" i="4"/>
  <c r="M108" i="4"/>
  <c r="K108" i="4"/>
  <c r="N108" i="4" s="1"/>
  <c r="O108" i="4" s="1"/>
  <c r="L108" i="4"/>
  <c r="K92" i="4"/>
  <c r="N92" i="4" s="1"/>
  <c r="L92" i="4"/>
  <c r="M92" i="4"/>
  <c r="K76" i="4"/>
  <c r="N76" i="4" s="1"/>
  <c r="O76" i="4" s="1"/>
  <c r="L76" i="4"/>
  <c r="M76" i="4"/>
  <c r="K60" i="4"/>
  <c r="N60" i="4" s="1"/>
  <c r="O60" i="4" s="1"/>
  <c r="L60" i="4"/>
  <c r="M60" i="4"/>
  <c r="K44" i="4"/>
  <c r="N44" i="4" s="1"/>
  <c r="O44" i="4" s="1"/>
  <c r="L44" i="4"/>
  <c r="M44" i="4"/>
  <c r="L28" i="4"/>
  <c r="M28" i="4"/>
  <c r="K28" i="4"/>
  <c r="N28" i="4" s="1"/>
  <c r="L12" i="4"/>
  <c r="M12" i="4"/>
  <c r="K12" i="4"/>
  <c r="N12" i="4" s="1"/>
  <c r="O12" i="4" s="1"/>
  <c r="L129" i="4"/>
  <c r="M129" i="4"/>
  <c r="K129" i="4"/>
  <c r="N129" i="4" s="1"/>
  <c r="O129" i="4" s="1"/>
  <c r="M113" i="4"/>
  <c r="K113" i="4"/>
  <c r="N113" i="4" s="1"/>
  <c r="L113" i="4"/>
  <c r="K97" i="4"/>
  <c r="N97" i="4" s="1"/>
  <c r="O97" i="4" s="1"/>
  <c r="L97" i="4"/>
  <c r="M97" i="4"/>
  <c r="M81" i="4"/>
  <c r="K81" i="4"/>
  <c r="N81" i="4" s="1"/>
  <c r="O81" i="4" s="1"/>
  <c r="L81" i="4"/>
  <c r="M65" i="4"/>
  <c r="K65" i="4"/>
  <c r="N65" i="4" s="1"/>
  <c r="O65" i="4" s="1"/>
  <c r="L65" i="4"/>
  <c r="K49" i="4"/>
  <c r="N49" i="4" s="1"/>
  <c r="L49" i="4"/>
  <c r="M49" i="4"/>
  <c r="K33" i="4"/>
  <c r="N33" i="4" s="1"/>
  <c r="O33" i="4" s="1"/>
  <c r="L33" i="4"/>
  <c r="M33" i="4"/>
  <c r="K17" i="4"/>
  <c r="N17" i="4" s="1"/>
  <c r="O17" i="4" s="1"/>
  <c r="L17" i="4"/>
  <c r="M17" i="4"/>
  <c r="L1115" i="4"/>
  <c r="K1115" i="4"/>
  <c r="N1115" i="4" s="1"/>
  <c r="O1115" i="4" s="1"/>
  <c r="M1115" i="4"/>
  <c r="M1099" i="4"/>
  <c r="L1099" i="4"/>
  <c r="K1099" i="4"/>
  <c r="N1099" i="4" s="1"/>
  <c r="K1083" i="4"/>
  <c r="N1083" i="4" s="1"/>
  <c r="O1083" i="4" s="1"/>
  <c r="M1083" i="4"/>
  <c r="L1083" i="4"/>
  <c r="K1067" i="4"/>
  <c r="N1067" i="4" s="1"/>
  <c r="O1067" i="4" s="1"/>
  <c r="M1067" i="4"/>
  <c r="L1067" i="4"/>
  <c r="K1051" i="4"/>
  <c r="N1051" i="4" s="1"/>
  <c r="L1051" i="4"/>
  <c r="M1051" i="4"/>
  <c r="L1035" i="4"/>
  <c r="M1035" i="4"/>
  <c r="K1035" i="4"/>
  <c r="N1035" i="4" s="1"/>
  <c r="O1035" i="4" s="1"/>
  <c r="L1019" i="4"/>
  <c r="M1019" i="4"/>
  <c r="K1019" i="4"/>
  <c r="N1019" i="4" s="1"/>
  <c r="O1019" i="4" s="1"/>
  <c r="L1003" i="4"/>
  <c r="M1003" i="4"/>
  <c r="K1003" i="4"/>
  <c r="N1003" i="4" s="1"/>
  <c r="O1003" i="4" s="1"/>
  <c r="K987" i="4"/>
  <c r="N987" i="4" s="1"/>
  <c r="M987" i="4"/>
  <c r="L987" i="4"/>
  <c r="K971" i="4"/>
  <c r="N971" i="4" s="1"/>
  <c r="O971" i="4" s="1"/>
  <c r="M971" i="4"/>
  <c r="L971" i="4"/>
  <c r="K955" i="4"/>
  <c r="N955" i="4" s="1"/>
  <c r="O955" i="4" s="1"/>
  <c r="M955" i="4"/>
  <c r="L955" i="4"/>
  <c r="K939" i="4"/>
  <c r="N939" i="4" s="1"/>
  <c r="L939" i="4"/>
  <c r="M939" i="4"/>
  <c r="L923" i="4"/>
  <c r="M923" i="4"/>
  <c r="K923" i="4"/>
  <c r="N923" i="4" s="1"/>
  <c r="O923" i="4" s="1"/>
  <c r="L907" i="4"/>
  <c r="M907" i="4"/>
  <c r="K907" i="4"/>
  <c r="N907" i="4" s="1"/>
  <c r="O907" i="4" s="1"/>
  <c r="L891" i="4"/>
  <c r="M891" i="4"/>
  <c r="K891" i="4"/>
  <c r="N891" i="4" s="1"/>
  <c r="O891" i="4" s="1"/>
  <c r="K875" i="4"/>
  <c r="N875" i="4" s="1"/>
  <c r="L875" i="4"/>
  <c r="M875" i="4"/>
  <c r="K859" i="4"/>
  <c r="N859" i="4" s="1"/>
  <c r="O859" i="4" s="1"/>
  <c r="L859" i="4"/>
  <c r="M859" i="4"/>
  <c r="K843" i="4"/>
  <c r="N843" i="4" s="1"/>
  <c r="O843" i="4" s="1"/>
  <c r="L843" i="4"/>
  <c r="M843" i="4"/>
  <c r="K827" i="4"/>
  <c r="N827" i="4" s="1"/>
  <c r="L827" i="4"/>
  <c r="M827" i="4"/>
  <c r="L811" i="4"/>
  <c r="M811" i="4"/>
  <c r="K811" i="4"/>
  <c r="N811" i="4" s="1"/>
  <c r="O811" i="4" s="1"/>
  <c r="K795" i="4"/>
  <c r="N795" i="4" s="1"/>
  <c r="O795" i="4" s="1"/>
  <c r="L795" i="4"/>
  <c r="M795" i="4"/>
  <c r="L779" i="4"/>
  <c r="K779" i="4"/>
  <c r="N779" i="4" s="1"/>
  <c r="O779" i="4" s="1"/>
  <c r="M779" i="4"/>
  <c r="L763" i="4"/>
  <c r="K763" i="4"/>
  <c r="N763" i="4" s="1"/>
  <c r="M763" i="4"/>
  <c r="L747" i="4"/>
  <c r="K747" i="4"/>
  <c r="N747" i="4" s="1"/>
  <c r="O747" i="4" s="1"/>
  <c r="M747" i="4"/>
  <c r="L731" i="4"/>
  <c r="K731" i="4"/>
  <c r="N731" i="4" s="1"/>
  <c r="O731" i="4" s="1"/>
  <c r="M731" i="4"/>
  <c r="L715" i="4"/>
  <c r="M715" i="4"/>
  <c r="K715" i="4"/>
  <c r="N715" i="4" s="1"/>
  <c r="M695" i="4"/>
  <c r="L695" i="4"/>
  <c r="K695" i="4"/>
  <c r="N695" i="4" s="1"/>
  <c r="O695" i="4" s="1"/>
  <c r="K674" i="4"/>
  <c r="N674" i="4" s="1"/>
  <c r="O674" i="4" s="1"/>
  <c r="M674" i="4"/>
  <c r="L674" i="4"/>
  <c r="K652" i="4"/>
  <c r="N652" i="4" s="1"/>
  <c r="L652" i="4"/>
  <c r="M652" i="4"/>
  <c r="L631" i="4"/>
  <c r="M631" i="4"/>
  <c r="K631" i="4"/>
  <c r="N631" i="4" s="1"/>
  <c r="L608" i="4"/>
  <c r="K608" i="4"/>
  <c r="N608" i="4" s="1"/>
  <c r="O608" i="4" s="1"/>
  <c r="M608" i="4"/>
  <c r="K1102" i="4"/>
  <c r="N1102" i="4" s="1"/>
  <c r="O1102" i="4" s="1"/>
  <c r="M1102" i="4"/>
  <c r="L1102" i="4"/>
  <c r="L1086" i="4"/>
  <c r="M1086" i="4"/>
  <c r="K1086" i="4"/>
  <c r="N1086" i="4" s="1"/>
  <c r="M1070" i="4"/>
  <c r="L1070" i="4"/>
  <c r="K1070" i="4"/>
  <c r="N1070" i="4" s="1"/>
  <c r="O1070" i="4" s="1"/>
  <c r="M1054" i="4"/>
  <c r="L1054" i="4"/>
  <c r="K1054" i="4"/>
  <c r="N1054" i="4" s="1"/>
  <c r="O1054" i="4" s="1"/>
  <c r="M1038" i="4"/>
  <c r="L1038" i="4"/>
  <c r="K1038" i="4"/>
  <c r="N1038" i="4" s="1"/>
  <c r="O1038" i="4" s="1"/>
  <c r="K1022" i="4"/>
  <c r="N1022" i="4" s="1"/>
  <c r="L1022" i="4"/>
  <c r="M1022" i="4"/>
  <c r="K1006" i="4"/>
  <c r="N1006" i="4" s="1"/>
  <c r="O1006" i="4" s="1"/>
  <c r="L1006" i="4"/>
  <c r="M1006" i="4"/>
  <c r="K990" i="4"/>
  <c r="N990" i="4" s="1"/>
  <c r="O990" i="4" s="1"/>
  <c r="L990" i="4"/>
  <c r="M990" i="4"/>
  <c r="L974" i="4"/>
  <c r="M974" i="4"/>
  <c r="K974" i="4"/>
  <c r="N974" i="4" s="1"/>
  <c r="M958" i="4"/>
  <c r="L958" i="4"/>
  <c r="K958" i="4"/>
  <c r="N958" i="4" s="1"/>
  <c r="O958" i="4" s="1"/>
  <c r="M942" i="4"/>
  <c r="L942" i="4"/>
  <c r="K942" i="4"/>
  <c r="N942" i="4" s="1"/>
  <c r="O942" i="4" s="1"/>
  <c r="M926" i="4"/>
  <c r="K926" i="4"/>
  <c r="N926" i="4" s="1"/>
  <c r="O926" i="4" s="1"/>
  <c r="L926" i="4"/>
  <c r="K910" i="4"/>
  <c r="N910" i="4" s="1"/>
  <c r="L910" i="4"/>
  <c r="M910" i="4"/>
  <c r="K894" i="4"/>
  <c r="N894" i="4" s="1"/>
  <c r="O894" i="4" s="1"/>
  <c r="L894" i="4"/>
  <c r="M894" i="4"/>
  <c r="K878" i="4"/>
  <c r="N878" i="4" s="1"/>
  <c r="O878" i="4" s="1"/>
  <c r="L878" i="4"/>
  <c r="M878" i="4"/>
  <c r="L862" i="4"/>
  <c r="M862" i="4"/>
  <c r="K862" i="4"/>
  <c r="N862" i="4" s="1"/>
  <c r="M846" i="4"/>
  <c r="K846" i="4"/>
  <c r="N846" i="4" s="1"/>
  <c r="O846" i="4" s="1"/>
  <c r="L846" i="4"/>
  <c r="M830" i="4"/>
  <c r="K830" i="4"/>
  <c r="N830" i="4" s="1"/>
  <c r="O830" i="4" s="1"/>
  <c r="L830" i="4"/>
  <c r="M814" i="4"/>
  <c r="K814" i="4"/>
  <c r="N814" i="4" s="1"/>
  <c r="O814" i="4" s="1"/>
  <c r="L814" i="4"/>
  <c r="M798" i="4"/>
  <c r="L798" i="4"/>
  <c r="K798" i="4"/>
  <c r="N798" i="4" s="1"/>
  <c r="M782" i="4"/>
  <c r="K782" i="4"/>
  <c r="N782" i="4" s="1"/>
  <c r="O782" i="4" s="1"/>
  <c r="L782" i="4"/>
  <c r="M766" i="4"/>
  <c r="K766" i="4"/>
  <c r="N766" i="4" s="1"/>
  <c r="O766" i="4" s="1"/>
  <c r="L766" i="4"/>
  <c r="L750" i="4"/>
  <c r="M750" i="4"/>
  <c r="K750" i="4"/>
  <c r="N750" i="4" s="1"/>
  <c r="K734" i="4"/>
  <c r="N734" i="4" s="1"/>
  <c r="O734" i="4" s="1"/>
  <c r="M734" i="4"/>
  <c r="L734" i="4"/>
  <c r="K718" i="4"/>
  <c r="N718" i="4" s="1"/>
  <c r="O718" i="4" s="1"/>
  <c r="M718" i="4"/>
  <c r="L718" i="4"/>
  <c r="M699" i="4"/>
  <c r="L699" i="4"/>
  <c r="K699" i="4"/>
  <c r="N699" i="4" s="1"/>
  <c r="O699" i="4" s="1"/>
  <c r="M678" i="4"/>
  <c r="L678" i="4"/>
  <c r="K678" i="4"/>
  <c r="N678" i="4" s="1"/>
  <c r="O678" i="4" s="1"/>
  <c r="M656" i="4"/>
  <c r="L656" i="4"/>
  <c r="K656" i="4"/>
  <c r="N656" i="4" s="1"/>
  <c r="O656" i="4" s="1"/>
  <c r="K635" i="4"/>
  <c r="N635" i="4" s="1"/>
  <c r="O635" i="4" s="1"/>
  <c r="L635" i="4"/>
  <c r="M635" i="4"/>
  <c r="L614" i="4"/>
  <c r="M614" i="4"/>
  <c r="K614" i="4"/>
  <c r="N614" i="4" s="1"/>
  <c r="O614" i="4" s="1"/>
  <c r="M1105" i="4"/>
  <c r="L1105" i="4"/>
  <c r="K1105" i="4"/>
  <c r="N1105" i="4" s="1"/>
  <c r="O1105" i="4" s="1"/>
  <c r="K1089" i="4"/>
  <c r="N1089" i="4" s="1"/>
  <c r="O1089" i="4" s="1"/>
  <c r="M1089" i="4"/>
  <c r="L1089" i="4"/>
  <c r="K1073" i="4"/>
  <c r="N1073" i="4" s="1"/>
  <c r="O1073" i="4" s="1"/>
  <c r="M1073" i="4"/>
  <c r="L1073" i="4"/>
  <c r="L1057" i="4"/>
  <c r="M1057" i="4"/>
  <c r="K1057" i="4"/>
  <c r="N1057" i="4" s="1"/>
  <c r="L1041" i="4"/>
  <c r="M1041" i="4"/>
  <c r="K1041" i="4"/>
  <c r="N1041" i="4" s="1"/>
  <c r="O1041" i="4" s="1"/>
  <c r="L1025" i="4"/>
  <c r="M1025" i="4"/>
  <c r="K1025" i="4"/>
  <c r="N1025" i="4" s="1"/>
  <c r="O1025" i="4" s="1"/>
  <c r="M1009" i="4"/>
  <c r="L1009" i="4"/>
  <c r="K1009" i="4"/>
  <c r="N1009" i="4" s="1"/>
  <c r="K993" i="4"/>
  <c r="N993" i="4" s="1"/>
  <c r="O993" i="4" s="1"/>
  <c r="M993" i="4"/>
  <c r="L993" i="4"/>
  <c r="K977" i="4"/>
  <c r="N977" i="4" s="1"/>
  <c r="O977" i="4" s="1"/>
  <c r="M977" i="4"/>
  <c r="L977" i="4"/>
  <c r="K961" i="4"/>
  <c r="N961" i="4" s="1"/>
  <c r="O961" i="4" s="1"/>
  <c r="M961" i="4"/>
  <c r="L961" i="4"/>
  <c r="L945" i="4"/>
  <c r="M945" i="4"/>
  <c r="K945" i="4"/>
  <c r="N945" i="4" s="1"/>
  <c r="L929" i="4"/>
  <c r="M929" i="4"/>
  <c r="K929" i="4"/>
  <c r="N929" i="4" s="1"/>
  <c r="O929" i="4" s="1"/>
  <c r="L913" i="4"/>
  <c r="M913" i="4"/>
  <c r="K913" i="4"/>
  <c r="N913" i="4" s="1"/>
  <c r="O913" i="4" s="1"/>
  <c r="M897" i="4"/>
  <c r="K897" i="4"/>
  <c r="N897" i="4" s="1"/>
  <c r="L897" i="4"/>
  <c r="K881" i="4"/>
  <c r="N881" i="4" s="1"/>
  <c r="O881" i="4" s="1"/>
  <c r="L881" i="4"/>
  <c r="M881" i="4"/>
  <c r="K865" i="4"/>
  <c r="N865" i="4" s="1"/>
  <c r="O865" i="4" s="1"/>
  <c r="L865" i="4"/>
  <c r="M865" i="4"/>
  <c r="K849" i="4"/>
  <c r="N849" i="4" s="1"/>
  <c r="O849" i="4" s="1"/>
  <c r="L849" i="4"/>
  <c r="M849" i="4"/>
  <c r="L833" i="4"/>
  <c r="M833" i="4"/>
  <c r="K833" i="4"/>
  <c r="N833" i="4" s="1"/>
  <c r="L817" i="4"/>
  <c r="M817" i="4"/>
  <c r="K817" i="4"/>
  <c r="N817" i="4" s="1"/>
  <c r="O817" i="4" s="1"/>
  <c r="L801" i="4"/>
  <c r="M801" i="4"/>
  <c r="K801" i="4"/>
  <c r="N801" i="4" s="1"/>
  <c r="O801" i="4" s="1"/>
  <c r="K785" i="4"/>
  <c r="N785" i="4" s="1"/>
  <c r="M785" i="4"/>
  <c r="L785" i="4"/>
  <c r="L769" i="4"/>
  <c r="K769" i="4"/>
  <c r="N769" i="4" s="1"/>
  <c r="O769" i="4" s="1"/>
  <c r="M769" i="4"/>
  <c r="L753" i="4"/>
  <c r="K753" i="4"/>
  <c r="N753" i="4" s="1"/>
  <c r="O753" i="4" s="1"/>
  <c r="M753" i="4"/>
  <c r="L737" i="4"/>
  <c r="K737" i="4"/>
  <c r="N737" i="4" s="1"/>
  <c r="O737" i="4" s="1"/>
  <c r="M737" i="4"/>
  <c r="M721" i="4"/>
  <c r="L721" i="4"/>
  <c r="K721" i="4"/>
  <c r="N721" i="4" s="1"/>
  <c r="K703" i="4"/>
  <c r="N703" i="4" s="1"/>
  <c r="O703" i="4" s="1"/>
  <c r="L703" i="4"/>
  <c r="M703" i="4"/>
  <c r="L682" i="4"/>
  <c r="K682" i="4"/>
  <c r="N682" i="4" s="1"/>
  <c r="O682" i="4" s="1"/>
  <c r="M682" i="4"/>
  <c r="L660" i="4"/>
  <c r="K660" i="4"/>
  <c r="N660" i="4" s="1"/>
  <c r="O660" i="4" s="1"/>
  <c r="M660" i="4"/>
  <c r="M639" i="4"/>
  <c r="L639" i="4"/>
  <c r="K639" i="4"/>
  <c r="N639" i="4" s="1"/>
  <c r="O639" i="4" s="1"/>
  <c r="L618" i="4"/>
  <c r="M618" i="4"/>
  <c r="K618" i="4"/>
  <c r="N618" i="4" s="1"/>
  <c r="O618" i="4" s="1"/>
  <c r="K1112" i="4"/>
  <c r="N1112" i="4" s="1"/>
  <c r="O1112" i="4" s="1"/>
  <c r="L1112" i="4"/>
  <c r="M1112" i="4"/>
  <c r="K1096" i="4"/>
  <c r="N1096" i="4" s="1"/>
  <c r="O1096" i="4" s="1"/>
  <c r="M1096" i="4"/>
  <c r="L1096" i="4"/>
  <c r="K1080" i="4"/>
  <c r="N1080" i="4" s="1"/>
  <c r="O1080" i="4" s="1"/>
  <c r="L1080" i="4"/>
  <c r="M1080" i="4"/>
  <c r="M1064" i="4"/>
  <c r="L1064" i="4"/>
  <c r="K1064" i="4"/>
  <c r="N1064" i="4" s="1"/>
  <c r="M1048" i="4"/>
  <c r="L1048" i="4"/>
  <c r="K1048" i="4"/>
  <c r="N1048" i="4" s="1"/>
  <c r="O1048" i="4" s="1"/>
  <c r="M1032" i="4"/>
  <c r="L1032" i="4"/>
  <c r="K1032" i="4"/>
  <c r="N1032" i="4" s="1"/>
  <c r="O1032" i="4" s="1"/>
  <c r="K1016" i="4"/>
  <c r="N1016" i="4" s="1"/>
  <c r="M1016" i="4"/>
  <c r="L1016" i="4"/>
  <c r="K1000" i="4"/>
  <c r="N1000" i="4" s="1"/>
  <c r="O1000" i="4" s="1"/>
  <c r="L1000" i="4"/>
  <c r="M1000" i="4"/>
  <c r="K984" i="4"/>
  <c r="N984" i="4" s="1"/>
  <c r="O984" i="4" s="1"/>
  <c r="L984" i="4"/>
  <c r="M984" i="4"/>
  <c r="K968" i="4"/>
  <c r="N968" i="4" s="1"/>
  <c r="O968" i="4" s="1"/>
  <c r="L968" i="4"/>
  <c r="M968" i="4"/>
  <c r="M952" i="4"/>
  <c r="L952" i="4"/>
  <c r="K952" i="4"/>
  <c r="N952" i="4" s="1"/>
  <c r="M936" i="4"/>
  <c r="K936" i="4"/>
  <c r="N936" i="4" s="1"/>
  <c r="O936" i="4" s="1"/>
  <c r="L936" i="4"/>
  <c r="M920" i="4"/>
  <c r="K920" i="4"/>
  <c r="N920" i="4" s="1"/>
  <c r="O920" i="4" s="1"/>
  <c r="L920" i="4"/>
  <c r="K904" i="4"/>
  <c r="N904" i="4" s="1"/>
  <c r="L904" i="4"/>
  <c r="M904" i="4"/>
  <c r="K888" i="4"/>
  <c r="N888" i="4" s="1"/>
  <c r="O888" i="4" s="1"/>
  <c r="L888" i="4"/>
  <c r="M888" i="4"/>
  <c r="K872" i="4"/>
  <c r="N872" i="4" s="1"/>
  <c r="O872" i="4" s="1"/>
  <c r="L872" i="4"/>
  <c r="M872" i="4"/>
  <c r="K856" i="4"/>
  <c r="N856" i="4" s="1"/>
  <c r="O856" i="4" s="1"/>
  <c r="L856" i="4"/>
  <c r="M856" i="4"/>
  <c r="M840" i="4"/>
  <c r="K840" i="4"/>
  <c r="N840" i="4" s="1"/>
  <c r="L840" i="4"/>
  <c r="M824" i="4"/>
  <c r="K824" i="4"/>
  <c r="N824" i="4" s="1"/>
  <c r="O824" i="4" s="1"/>
  <c r="L824" i="4"/>
  <c r="M808" i="4"/>
  <c r="K808" i="4"/>
  <c r="N808" i="4" s="1"/>
  <c r="O808" i="4" s="1"/>
  <c r="L808" i="4"/>
  <c r="L792" i="4"/>
  <c r="K792" i="4"/>
  <c r="N792" i="4" s="1"/>
  <c r="M792" i="4"/>
  <c r="M776" i="4"/>
  <c r="K776" i="4"/>
  <c r="N776" i="4" s="1"/>
  <c r="O776" i="4" s="1"/>
  <c r="L776" i="4"/>
  <c r="M760" i="4"/>
  <c r="K760" i="4"/>
  <c r="N760" i="4" s="1"/>
  <c r="O760" i="4" s="1"/>
  <c r="L760" i="4"/>
  <c r="M744" i="4"/>
  <c r="K744" i="4"/>
  <c r="N744" i="4" s="1"/>
  <c r="O744" i="4" s="1"/>
  <c r="L744" i="4"/>
  <c r="K728" i="4"/>
  <c r="N728" i="4" s="1"/>
  <c r="M728" i="4"/>
  <c r="L728" i="4"/>
  <c r="K712" i="4"/>
  <c r="N712" i="4" s="1"/>
  <c r="O712" i="4" s="1"/>
  <c r="M712" i="4"/>
  <c r="L712" i="4"/>
  <c r="K691" i="4"/>
  <c r="N691" i="4" s="1"/>
  <c r="O691" i="4" s="1"/>
  <c r="L691" i="4"/>
  <c r="M691" i="4"/>
  <c r="L670" i="4"/>
  <c r="K670" i="4"/>
  <c r="N670" i="4" s="1"/>
  <c r="O670" i="4" s="1"/>
  <c r="M670" i="4"/>
  <c r="L648" i="4"/>
  <c r="M648" i="4"/>
  <c r="K648" i="4"/>
  <c r="N648" i="4" s="1"/>
  <c r="O648" i="4" s="1"/>
  <c r="M627" i="4"/>
  <c r="K627" i="4"/>
  <c r="N627" i="4" s="1"/>
  <c r="O627" i="4" s="1"/>
  <c r="L627" i="4"/>
  <c r="K596" i="4"/>
  <c r="N596" i="4" s="1"/>
  <c r="M596" i="4"/>
  <c r="L596" i="4"/>
  <c r="M599" i="4"/>
  <c r="L599" i="4"/>
  <c r="K599" i="4"/>
  <c r="N599" i="4" s="1"/>
  <c r="O599" i="4" s="1"/>
  <c r="M583" i="4"/>
  <c r="K583" i="4"/>
  <c r="N583" i="4" s="1"/>
  <c r="O583" i="4" s="1"/>
  <c r="L583" i="4"/>
  <c r="K567" i="4"/>
  <c r="N567" i="4" s="1"/>
  <c r="L567" i="4"/>
  <c r="M567" i="4"/>
  <c r="K551" i="4"/>
  <c r="N551" i="4" s="1"/>
  <c r="O551" i="4" s="1"/>
  <c r="M551" i="4"/>
  <c r="L551" i="4"/>
  <c r="K535" i="4"/>
  <c r="N535" i="4" s="1"/>
  <c r="O535" i="4" s="1"/>
  <c r="M535" i="4"/>
  <c r="L535" i="4"/>
  <c r="K519" i="4"/>
  <c r="N519" i="4" s="1"/>
  <c r="L519" i="4"/>
  <c r="M519" i="4"/>
  <c r="K503" i="4"/>
  <c r="N503" i="4" s="1"/>
  <c r="O503" i="4" s="1"/>
  <c r="L503" i="4"/>
  <c r="M503" i="4"/>
  <c r="K487" i="4"/>
  <c r="N487" i="4" s="1"/>
  <c r="O487" i="4" s="1"/>
  <c r="L487" i="4"/>
  <c r="M487" i="4"/>
  <c r="K471" i="4"/>
  <c r="N471" i="4" s="1"/>
  <c r="O471" i="4" s="1"/>
  <c r="L471" i="4"/>
  <c r="M471" i="4"/>
  <c r="M455" i="4"/>
  <c r="K455" i="4"/>
  <c r="N455" i="4" s="1"/>
  <c r="L455" i="4"/>
  <c r="L439" i="4"/>
  <c r="M439" i="4"/>
  <c r="K439" i="4"/>
  <c r="N439" i="4" s="1"/>
  <c r="O439" i="4" s="1"/>
  <c r="L423" i="4"/>
  <c r="M423" i="4"/>
  <c r="K423" i="4"/>
  <c r="N423" i="4" s="1"/>
  <c r="O423" i="4" s="1"/>
  <c r="K407" i="4"/>
  <c r="N407" i="4" s="1"/>
  <c r="L407" i="4"/>
  <c r="M407" i="4"/>
  <c r="L391" i="4"/>
  <c r="K391" i="4"/>
  <c r="N391" i="4" s="1"/>
  <c r="O391" i="4" s="1"/>
  <c r="M391" i="4"/>
  <c r="L375" i="4"/>
  <c r="M375" i="4"/>
  <c r="K375" i="4"/>
  <c r="N375" i="4" s="1"/>
  <c r="O375" i="4" s="1"/>
  <c r="L359" i="4"/>
  <c r="K359" i="4"/>
  <c r="N359" i="4" s="1"/>
  <c r="O359" i="4" s="1"/>
  <c r="M359" i="4"/>
  <c r="K343" i="4"/>
  <c r="N343" i="4" s="1"/>
  <c r="L343" i="4"/>
  <c r="M343" i="4"/>
  <c r="K327" i="4"/>
  <c r="N327" i="4" s="1"/>
  <c r="O327" i="4" s="1"/>
  <c r="L327" i="4"/>
  <c r="M327" i="4"/>
  <c r="K311" i="4"/>
  <c r="N311" i="4" s="1"/>
  <c r="O311" i="4" s="1"/>
  <c r="L311" i="4"/>
  <c r="M311" i="4"/>
  <c r="K295" i="4"/>
  <c r="N295" i="4" s="1"/>
  <c r="L295" i="4"/>
  <c r="M295" i="4"/>
  <c r="L279" i="4"/>
  <c r="M279" i="4"/>
  <c r="K279" i="4"/>
  <c r="N279" i="4" s="1"/>
  <c r="O279" i="4" s="1"/>
  <c r="L263" i="4"/>
  <c r="K263" i="4"/>
  <c r="N263" i="4" s="1"/>
  <c r="O263" i="4" s="1"/>
  <c r="M263" i="4"/>
  <c r="L247" i="4"/>
  <c r="K247" i="4"/>
  <c r="N247" i="4" s="1"/>
  <c r="O247" i="4" s="1"/>
  <c r="M247" i="4"/>
  <c r="M231" i="4"/>
  <c r="K231" i="4"/>
  <c r="N231" i="4" s="1"/>
  <c r="L231" i="4"/>
  <c r="M215" i="4"/>
  <c r="K215" i="4"/>
  <c r="N215" i="4" s="1"/>
  <c r="O215" i="4" s="1"/>
  <c r="L215" i="4"/>
  <c r="M199" i="4"/>
  <c r="K199" i="4"/>
  <c r="N199" i="4" s="1"/>
  <c r="O199" i="4" s="1"/>
  <c r="L199" i="4"/>
  <c r="K183" i="4"/>
  <c r="N183" i="4" s="1"/>
  <c r="L183" i="4"/>
  <c r="M183" i="4"/>
  <c r="L167" i="4"/>
  <c r="M167" i="4"/>
  <c r="K167" i="4"/>
  <c r="N167" i="4" s="1"/>
  <c r="O167" i="4" s="1"/>
  <c r="K150" i="4"/>
  <c r="N150" i="4" s="1"/>
  <c r="O150" i="4" s="1"/>
  <c r="L150" i="4"/>
  <c r="M150" i="4"/>
  <c r="K126" i="4"/>
  <c r="N126" i="4" s="1"/>
  <c r="L126" i="4"/>
  <c r="M126" i="4"/>
  <c r="L94" i="4"/>
  <c r="M94" i="4"/>
  <c r="K94" i="4"/>
  <c r="N94" i="4" s="1"/>
  <c r="O94" i="4" s="1"/>
  <c r="L62" i="4"/>
  <c r="M62" i="4"/>
  <c r="K62" i="4"/>
  <c r="N62" i="4" s="1"/>
  <c r="O62" i="4" s="1"/>
  <c r="L30" i="4"/>
  <c r="M30" i="4"/>
  <c r="K30" i="4"/>
  <c r="N30" i="4" s="1"/>
  <c r="O30" i="4" s="1"/>
  <c r="L606" i="4"/>
  <c r="M606" i="4"/>
  <c r="K606" i="4"/>
  <c r="N606" i="4" s="1"/>
  <c r="O606" i="4" s="1"/>
  <c r="K590" i="4"/>
  <c r="N590" i="4" s="1"/>
  <c r="O590" i="4" s="1"/>
  <c r="L590" i="4"/>
  <c r="M590" i="4"/>
  <c r="L574" i="4"/>
  <c r="M574" i="4"/>
  <c r="K574" i="4"/>
  <c r="N574" i="4" s="1"/>
  <c r="L558" i="4"/>
  <c r="K558" i="4"/>
  <c r="N558" i="4" s="1"/>
  <c r="O558" i="4" s="1"/>
  <c r="M558" i="4"/>
  <c r="L542" i="4"/>
  <c r="K542" i="4"/>
  <c r="N542" i="4" s="1"/>
  <c r="O542" i="4" s="1"/>
  <c r="M542" i="4"/>
  <c r="M526" i="4"/>
  <c r="K526" i="4"/>
  <c r="N526" i="4" s="1"/>
  <c r="L526" i="4"/>
  <c r="L510" i="4"/>
  <c r="M510" i="4"/>
  <c r="K510" i="4"/>
  <c r="N510" i="4" s="1"/>
  <c r="O510" i="4" s="1"/>
  <c r="L494" i="4"/>
  <c r="M494" i="4"/>
  <c r="K494" i="4"/>
  <c r="N494" i="4" s="1"/>
  <c r="O494" i="4" s="1"/>
  <c r="L478" i="4"/>
  <c r="M478" i="4"/>
  <c r="K478" i="4"/>
  <c r="N478" i="4" s="1"/>
  <c r="O478" i="4" s="1"/>
  <c r="K462" i="4"/>
  <c r="N462" i="4" s="1"/>
  <c r="M462" i="4"/>
  <c r="L462" i="4"/>
  <c r="K446" i="4"/>
  <c r="N446" i="4" s="1"/>
  <c r="O446" i="4" s="1"/>
  <c r="M446" i="4"/>
  <c r="L446" i="4"/>
  <c r="M430" i="4"/>
  <c r="K430" i="4"/>
  <c r="N430" i="4" s="1"/>
  <c r="O430" i="4" s="1"/>
  <c r="L430" i="4"/>
  <c r="L414" i="4"/>
  <c r="K414" i="4"/>
  <c r="N414" i="4" s="1"/>
  <c r="M414" i="4"/>
  <c r="M398" i="4"/>
  <c r="L398" i="4"/>
  <c r="K398" i="4"/>
  <c r="N398" i="4" s="1"/>
  <c r="O398" i="4" s="1"/>
  <c r="M382" i="4"/>
  <c r="K382" i="4"/>
  <c r="N382" i="4" s="1"/>
  <c r="O382" i="4" s="1"/>
  <c r="L382" i="4"/>
  <c r="M366" i="4"/>
  <c r="L366" i="4"/>
  <c r="K366" i="4"/>
  <c r="N366" i="4" s="1"/>
  <c r="O366" i="4" s="1"/>
  <c r="K350" i="4"/>
  <c r="N350" i="4" s="1"/>
  <c r="L350" i="4"/>
  <c r="M350" i="4"/>
  <c r="K334" i="4"/>
  <c r="N334" i="4" s="1"/>
  <c r="O334" i="4" s="1"/>
  <c r="L334" i="4"/>
  <c r="M334" i="4"/>
  <c r="K318" i="4"/>
  <c r="N318" i="4" s="1"/>
  <c r="O318" i="4" s="1"/>
  <c r="L318" i="4"/>
  <c r="M318" i="4"/>
  <c r="L302" i="4"/>
  <c r="M302" i="4"/>
  <c r="K302" i="4"/>
  <c r="N302" i="4" s="1"/>
  <c r="M286" i="4"/>
  <c r="K286" i="4"/>
  <c r="N286" i="4" s="1"/>
  <c r="O286" i="4" s="1"/>
  <c r="L286" i="4"/>
  <c r="M270" i="4"/>
  <c r="K270" i="4"/>
  <c r="N270" i="4" s="1"/>
  <c r="O270" i="4" s="1"/>
  <c r="L270" i="4"/>
  <c r="M254" i="4"/>
  <c r="K254" i="4"/>
  <c r="N254" i="4" s="1"/>
  <c r="O254" i="4" s="1"/>
  <c r="L254" i="4"/>
  <c r="K238" i="4"/>
  <c r="N238" i="4" s="1"/>
  <c r="L238" i="4"/>
  <c r="M238" i="4"/>
  <c r="K222" i="4"/>
  <c r="N222" i="4" s="1"/>
  <c r="O222" i="4" s="1"/>
  <c r="L222" i="4"/>
  <c r="M222" i="4"/>
  <c r="K206" i="4"/>
  <c r="N206" i="4" s="1"/>
  <c r="O206" i="4" s="1"/>
  <c r="L206" i="4"/>
  <c r="M206" i="4"/>
  <c r="K190" i="4"/>
  <c r="N190" i="4" s="1"/>
  <c r="L190" i="4"/>
  <c r="M190" i="4"/>
  <c r="M174" i="4"/>
  <c r="K174" i="4"/>
  <c r="N174" i="4" s="1"/>
  <c r="O174" i="4" s="1"/>
  <c r="L174" i="4"/>
  <c r="M158" i="4"/>
  <c r="K158" i="4"/>
  <c r="N158" i="4" s="1"/>
  <c r="O158" i="4" s="1"/>
  <c r="L158" i="4"/>
  <c r="K138" i="4"/>
  <c r="N138" i="4" s="1"/>
  <c r="O138" i="4" s="1"/>
  <c r="L138" i="4"/>
  <c r="M138" i="4"/>
  <c r="L107" i="4"/>
  <c r="M107" i="4"/>
  <c r="K107" i="4"/>
  <c r="N107" i="4" s="1"/>
  <c r="O107" i="4" s="1"/>
  <c r="M75" i="4"/>
  <c r="K75" i="4"/>
  <c r="N75" i="4" s="1"/>
  <c r="O75" i="4" s="1"/>
  <c r="L75" i="4"/>
  <c r="K43" i="4"/>
  <c r="N43" i="4" s="1"/>
  <c r="L43" i="4"/>
  <c r="M43" i="4"/>
  <c r="K11" i="4"/>
  <c r="N11" i="4" s="1"/>
  <c r="O11" i="4" s="1"/>
  <c r="L11" i="4"/>
  <c r="M11" i="4"/>
  <c r="K701" i="4"/>
  <c r="N701" i="4" s="1"/>
  <c r="M701" i="4"/>
  <c r="L701" i="4"/>
  <c r="K685" i="4"/>
  <c r="N685" i="4" s="1"/>
  <c r="O685" i="4" s="1"/>
  <c r="L685" i="4"/>
  <c r="M685" i="4"/>
  <c r="K669" i="4"/>
  <c r="N669" i="4" s="1"/>
  <c r="O669" i="4" s="1"/>
  <c r="M669" i="4"/>
  <c r="L669" i="4"/>
  <c r="K653" i="4"/>
  <c r="N653" i="4" s="1"/>
  <c r="O653" i="4" s="1"/>
  <c r="L653" i="4"/>
  <c r="M653" i="4"/>
  <c r="M637" i="4"/>
  <c r="K637" i="4"/>
  <c r="N637" i="4" s="1"/>
  <c r="L637" i="4"/>
  <c r="M621" i="4"/>
  <c r="L621" i="4"/>
  <c r="K621" i="4"/>
  <c r="N621" i="4" s="1"/>
  <c r="O621" i="4" s="1"/>
  <c r="M605" i="4"/>
  <c r="K605" i="4"/>
  <c r="N605" i="4" s="1"/>
  <c r="O605" i="4" s="1"/>
  <c r="L605" i="4"/>
  <c r="K589" i="4"/>
  <c r="N589" i="4" s="1"/>
  <c r="L589" i="4"/>
  <c r="M589" i="4"/>
  <c r="K573" i="4"/>
  <c r="N573" i="4" s="1"/>
  <c r="O573" i="4" s="1"/>
  <c r="L573" i="4"/>
  <c r="M573" i="4"/>
  <c r="K557" i="4"/>
  <c r="N557" i="4" s="1"/>
  <c r="O557" i="4" s="1"/>
  <c r="M557" i="4"/>
  <c r="L557" i="4"/>
  <c r="K541" i="4"/>
  <c r="N541" i="4" s="1"/>
  <c r="O541" i="4" s="1"/>
  <c r="M541" i="4"/>
  <c r="L541" i="4"/>
  <c r="K525" i="4"/>
  <c r="N525" i="4" s="1"/>
  <c r="M525" i="4"/>
  <c r="L525" i="4"/>
  <c r="K509" i="4"/>
  <c r="N509" i="4" s="1"/>
  <c r="O509" i="4" s="1"/>
  <c r="L509" i="4"/>
  <c r="M509" i="4"/>
  <c r="K493" i="4"/>
  <c r="N493" i="4" s="1"/>
  <c r="O493" i="4" s="1"/>
  <c r="L493" i="4"/>
  <c r="M493" i="4"/>
  <c r="L477" i="4"/>
  <c r="M477" i="4"/>
  <c r="K477" i="4"/>
  <c r="N477" i="4" s="1"/>
  <c r="M461" i="4"/>
  <c r="K461" i="4"/>
  <c r="N461" i="4" s="1"/>
  <c r="O461" i="4" s="1"/>
  <c r="L461" i="4"/>
  <c r="M445" i="4"/>
  <c r="K445" i="4"/>
  <c r="N445" i="4" s="1"/>
  <c r="O445" i="4" s="1"/>
  <c r="L445" i="4"/>
  <c r="L429" i="4"/>
  <c r="M429" i="4"/>
  <c r="K429" i="4"/>
  <c r="N429" i="4" s="1"/>
  <c r="O429" i="4" s="1"/>
  <c r="L413" i="4"/>
  <c r="K413" i="4"/>
  <c r="N413" i="4" s="1"/>
  <c r="M413" i="4"/>
  <c r="L397" i="4"/>
  <c r="K397" i="4"/>
  <c r="N397" i="4" s="1"/>
  <c r="O397" i="4" s="1"/>
  <c r="M397" i="4"/>
  <c r="L381" i="4"/>
  <c r="K381" i="4"/>
  <c r="N381" i="4" s="1"/>
  <c r="O381" i="4" s="1"/>
  <c r="M381" i="4"/>
  <c r="M365" i="4"/>
  <c r="K365" i="4"/>
  <c r="N365" i="4" s="1"/>
  <c r="L365" i="4"/>
  <c r="K349" i="4"/>
  <c r="N349" i="4" s="1"/>
  <c r="O349" i="4" s="1"/>
  <c r="L349" i="4"/>
  <c r="M349" i="4"/>
  <c r="K333" i="4"/>
  <c r="N333" i="4" s="1"/>
  <c r="O333" i="4" s="1"/>
  <c r="L333" i="4"/>
  <c r="M333" i="4"/>
  <c r="K317" i="4"/>
  <c r="N317" i="4" s="1"/>
  <c r="O317" i="4" s="1"/>
  <c r="L317" i="4"/>
  <c r="M317" i="4"/>
  <c r="L301" i="4"/>
  <c r="M301" i="4"/>
  <c r="K301" i="4"/>
  <c r="N301" i="4" s="1"/>
  <c r="L285" i="4"/>
  <c r="M285" i="4"/>
  <c r="K285" i="4"/>
  <c r="N285" i="4" s="1"/>
  <c r="O285" i="4" s="1"/>
  <c r="L269" i="4"/>
  <c r="M269" i="4"/>
  <c r="K269" i="4"/>
  <c r="N269" i="4" s="1"/>
  <c r="O269" i="4" s="1"/>
  <c r="M253" i="4"/>
  <c r="L253" i="4"/>
  <c r="K253" i="4"/>
  <c r="N253" i="4" s="1"/>
  <c r="M237" i="4"/>
  <c r="K237" i="4"/>
  <c r="N237" i="4" s="1"/>
  <c r="O237" i="4" s="1"/>
  <c r="L237" i="4"/>
  <c r="M221" i="4"/>
  <c r="K221" i="4"/>
  <c r="N221" i="4" s="1"/>
  <c r="O221" i="4" s="1"/>
  <c r="L221" i="4"/>
  <c r="M205" i="4"/>
  <c r="K205" i="4"/>
  <c r="N205" i="4" s="1"/>
  <c r="O205" i="4" s="1"/>
  <c r="L205" i="4"/>
  <c r="K189" i="4"/>
  <c r="N189" i="4" s="1"/>
  <c r="L189" i="4"/>
  <c r="M189" i="4"/>
  <c r="L173" i="4"/>
  <c r="M173" i="4"/>
  <c r="K173" i="4"/>
  <c r="N173" i="4" s="1"/>
  <c r="O173" i="4" s="1"/>
  <c r="L157" i="4"/>
  <c r="M157" i="4"/>
  <c r="K157" i="4"/>
  <c r="N157" i="4" s="1"/>
  <c r="O157" i="4" s="1"/>
  <c r="K137" i="4"/>
  <c r="N137" i="4" s="1"/>
  <c r="O137" i="4" s="1"/>
  <c r="L137" i="4"/>
  <c r="M137" i="4"/>
  <c r="M106" i="4"/>
  <c r="K106" i="4"/>
  <c r="N106" i="4" s="1"/>
  <c r="L106" i="4"/>
  <c r="L74" i="4"/>
  <c r="M74" i="4"/>
  <c r="K74" i="4"/>
  <c r="N74" i="4" s="1"/>
  <c r="O74" i="4" s="1"/>
  <c r="K42" i="4"/>
  <c r="N42" i="4" s="1"/>
  <c r="L42" i="4"/>
  <c r="M42" i="4"/>
  <c r="K10" i="4"/>
  <c r="N10" i="4" s="1"/>
  <c r="O10" i="4" s="1"/>
  <c r="L10" i="4"/>
  <c r="M10" i="4"/>
  <c r="L584" i="4"/>
  <c r="M584" i="4"/>
  <c r="K584" i="4"/>
  <c r="N584" i="4" s="1"/>
  <c r="O584" i="4" s="1"/>
  <c r="K568" i="4"/>
  <c r="N568" i="4" s="1"/>
  <c r="L568" i="4"/>
  <c r="M568" i="4"/>
  <c r="L552" i="4"/>
  <c r="M552" i="4"/>
  <c r="K552" i="4"/>
  <c r="N552" i="4" s="1"/>
  <c r="O552" i="4" s="1"/>
  <c r="L536" i="4"/>
  <c r="M536" i="4"/>
  <c r="K536" i="4"/>
  <c r="N536" i="4" s="1"/>
  <c r="O536" i="4" s="1"/>
  <c r="L520" i="4"/>
  <c r="K520" i="4"/>
  <c r="N520" i="4" s="1"/>
  <c r="O520" i="4" s="1"/>
  <c r="M520" i="4"/>
  <c r="L504" i="4"/>
  <c r="M504" i="4"/>
  <c r="K504" i="4"/>
  <c r="N504" i="4" s="1"/>
  <c r="L488" i="4"/>
  <c r="M488" i="4"/>
  <c r="K488" i="4"/>
  <c r="N488" i="4" s="1"/>
  <c r="O488" i="4" s="1"/>
  <c r="L472" i="4"/>
  <c r="M472" i="4"/>
  <c r="K472" i="4"/>
  <c r="N472" i="4" s="1"/>
  <c r="O472" i="4" s="1"/>
  <c r="M456" i="4"/>
  <c r="L456" i="4"/>
  <c r="K456" i="4"/>
  <c r="N456" i="4" s="1"/>
  <c r="M440" i="4"/>
  <c r="K440" i="4"/>
  <c r="N440" i="4" s="1"/>
  <c r="O440" i="4" s="1"/>
  <c r="L440" i="4"/>
  <c r="M424" i="4"/>
  <c r="K424" i="4"/>
  <c r="N424" i="4" s="1"/>
  <c r="O424" i="4" s="1"/>
  <c r="L424" i="4"/>
  <c r="K408" i="4"/>
  <c r="N408" i="4" s="1"/>
  <c r="O408" i="4" s="1"/>
  <c r="M408" i="4"/>
  <c r="L408" i="4"/>
  <c r="M392" i="4"/>
  <c r="K392" i="4"/>
  <c r="N392" i="4" s="1"/>
  <c r="L392" i="4"/>
  <c r="M376" i="4"/>
  <c r="K376" i="4"/>
  <c r="N376" i="4" s="1"/>
  <c r="O376" i="4" s="1"/>
  <c r="L376" i="4"/>
  <c r="M360" i="4"/>
  <c r="K360" i="4"/>
  <c r="N360" i="4" s="1"/>
  <c r="O360" i="4" s="1"/>
  <c r="L360" i="4"/>
  <c r="K344" i="4"/>
  <c r="N344" i="4" s="1"/>
  <c r="L344" i="4"/>
  <c r="M344" i="4"/>
  <c r="K328" i="4"/>
  <c r="N328" i="4" s="1"/>
  <c r="O328" i="4" s="1"/>
  <c r="L328" i="4"/>
  <c r="M328" i="4"/>
  <c r="K312" i="4"/>
  <c r="N312" i="4" s="1"/>
  <c r="O312" i="4" s="1"/>
  <c r="L312" i="4"/>
  <c r="M312" i="4"/>
  <c r="K296" i="4"/>
  <c r="N296" i="4" s="1"/>
  <c r="O296" i="4" s="1"/>
  <c r="L296" i="4"/>
  <c r="M296" i="4"/>
  <c r="M280" i="4"/>
  <c r="K280" i="4"/>
  <c r="N280" i="4" s="1"/>
  <c r="L280" i="4"/>
  <c r="M264" i="4"/>
  <c r="L264" i="4"/>
  <c r="K264" i="4"/>
  <c r="N264" i="4" s="1"/>
  <c r="O264" i="4" s="1"/>
  <c r="M248" i="4"/>
  <c r="K248" i="4"/>
  <c r="N248" i="4" s="1"/>
  <c r="O248" i="4" s="1"/>
  <c r="L248" i="4"/>
  <c r="M232" i="4"/>
  <c r="L232" i="4"/>
  <c r="K232" i="4"/>
  <c r="N232" i="4" s="1"/>
  <c r="K216" i="4"/>
  <c r="N216" i="4" s="1"/>
  <c r="O216" i="4" s="1"/>
  <c r="L216" i="4"/>
  <c r="M216" i="4"/>
  <c r="K200" i="4"/>
  <c r="N200" i="4" s="1"/>
  <c r="O200" i="4" s="1"/>
  <c r="L200" i="4"/>
  <c r="M200" i="4"/>
  <c r="K184" i="4"/>
  <c r="N184" i="4" s="1"/>
  <c r="O184" i="4" s="1"/>
  <c r="L184" i="4"/>
  <c r="M184" i="4"/>
  <c r="M168" i="4"/>
  <c r="K168" i="4"/>
  <c r="N168" i="4" s="1"/>
  <c r="L168" i="4"/>
  <c r="L151" i="4"/>
  <c r="M151" i="4"/>
  <c r="K151" i="4"/>
  <c r="N151" i="4" s="1"/>
  <c r="O151" i="4" s="1"/>
  <c r="K127" i="4"/>
  <c r="N127" i="4" s="1"/>
  <c r="L127" i="4"/>
  <c r="M127" i="4"/>
  <c r="M95" i="4"/>
  <c r="K95" i="4"/>
  <c r="N95" i="4" s="1"/>
  <c r="O95" i="4" s="1"/>
  <c r="L95" i="4"/>
  <c r="M63" i="4"/>
  <c r="K63" i="4"/>
  <c r="N63" i="4" s="1"/>
  <c r="L63" i="4"/>
  <c r="M31" i="4"/>
  <c r="K31" i="4"/>
  <c r="N31" i="4" s="1"/>
  <c r="O31" i="4" s="1"/>
  <c r="L31" i="4"/>
  <c r="M152" i="4"/>
  <c r="K152" i="4"/>
  <c r="N152" i="4" s="1"/>
  <c r="O152" i="4" s="1"/>
  <c r="L152" i="4"/>
  <c r="M136" i="4"/>
  <c r="K136" i="4"/>
  <c r="N136" i="4" s="1"/>
  <c r="O136" i="4" s="1"/>
  <c r="L136" i="4"/>
  <c r="K120" i="4"/>
  <c r="N120" i="4" s="1"/>
  <c r="L120" i="4"/>
  <c r="M120" i="4"/>
  <c r="L104" i="4"/>
  <c r="M104" i="4"/>
  <c r="K104" i="4"/>
  <c r="N104" i="4" s="1"/>
  <c r="O104" i="4" s="1"/>
  <c r="L88" i="4"/>
  <c r="K88" i="4"/>
  <c r="N88" i="4" s="1"/>
  <c r="O88" i="4" s="1"/>
  <c r="M88" i="4"/>
  <c r="K72" i="4"/>
  <c r="N72" i="4" s="1"/>
  <c r="O72" i="4" s="1"/>
  <c r="L72" i="4"/>
  <c r="M72" i="4"/>
  <c r="L56" i="4"/>
  <c r="M56" i="4"/>
  <c r="K56" i="4"/>
  <c r="N56" i="4" s="1"/>
  <c r="L40" i="4"/>
  <c r="M40" i="4"/>
  <c r="K40" i="4"/>
  <c r="N40" i="4" s="1"/>
  <c r="O40" i="4" s="1"/>
  <c r="L24" i="4"/>
  <c r="M24" i="4"/>
  <c r="K24" i="4"/>
  <c r="N24" i="4" s="1"/>
  <c r="O24" i="4" s="1"/>
  <c r="K8" i="4"/>
  <c r="N8" i="4" s="1"/>
  <c r="L8" i="4"/>
  <c r="M8" i="4"/>
  <c r="K125" i="4"/>
  <c r="N125" i="4" s="1"/>
  <c r="O125" i="4" s="1"/>
  <c r="L125" i="4"/>
  <c r="M125" i="4"/>
  <c r="K109" i="4"/>
  <c r="N109" i="4" s="1"/>
  <c r="O109" i="4" s="1"/>
  <c r="L109" i="4"/>
  <c r="M109" i="4"/>
  <c r="K93" i="4"/>
  <c r="N93" i="4" s="1"/>
  <c r="O93" i="4" s="1"/>
  <c r="L93" i="4"/>
  <c r="M93" i="4"/>
  <c r="K77" i="4"/>
  <c r="N77" i="4" s="1"/>
  <c r="L77" i="4"/>
  <c r="M77" i="4"/>
  <c r="K61" i="4"/>
  <c r="N61" i="4" s="1"/>
  <c r="O61" i="4" s="1"/>
  <c r="L61" i="4"/>
  <c r="M61" i="4"/>
  <c r="K45" i="4"/>
  <c r="N45" i="4" s="1"/>
  <c r="O45" i="4" s="1"/>
  <c r="L45" i="4"/>
  <c r="M45" i="4"/>
  <c r="L29" i="4"/>
  <c r="M29" i="4"/>
  <c r="K29" i="4"/>
  <c r="N29" i="4" s="1"/>
  <c r="M13" i="4"/>
  <c r="K13" i="4"/>
  <c r="N13" i="4" s="1"/>
  <c r="O13" i="4" s="1"/>
  <c r="L13" i="4"/>
  <c r="M1111" i="4"/>
  <c r="L1111" i="4"/>
  <c r="K1111" i="4"/>
  <c r="N1111" i="4" s="1"/>
  <c r="O1111" i="4" s="1"/>
  <c r="M1095" i="4"/>
  <c r="K1095" i="4"/>
  <c r="N1095" i="4" s="1"/>
  <c r="O1095" i="4" s="1"/>
  <c r="L1095" i="4"/>
  <c r="K1079" i="4"/>
  <c r="N1079" i="4" s="1"/>
  <c r="L1079" i="4"/>
  <c r="M1079" i="4"/>
  <c r="L1063" i="4"/>
  <c r="M1063" i="4"/>
  <c r="K1063" i="4"/>
  <c r="N1063" i="4" s="1"/>
  <c r="O1063" i="4" s="1"/>
  <c r="L1047" i="4"/>
  <c r="M1047" i="4"/>
  <c r="K1047" i="4"/>
  <c r="N1047" i="4" s="1"/>
  <c r="O1047" i="4" s="1"/>
  <c r="L1031" i="4"/>
  <c r="M1031" i="4"/>
  <c r="K1031" i="4"/>
  <c r="N1031" i="4" s="1"/>
  <c r="O1031" i="4" s="1"/>
  <c r="K1015" i="4"/>
  <c r="N1015" i="4" s="1"/>
  <c r="M1015" i="4"/>
  <c r="L1015" i="4"/>
  <c r="K999" i="4"/>
  <c r="N999" i="4" s="1"/>
  <c r="O999" i="4" s="1"/>
  <c r="M999" i="4"/>
  <c r="L999" i="4"/>
  <c r="K983" i="4"/>
  <c r="N983" i="4" s="1"/>
  <c r="O983" i="4" s="1"/>
  <c r="M983" i="4"/>
  <c r="L983" i="4"/>
  <c r="K967" i="4"/>
  <c r="N967" i="4" s="1"/>
  <c r="L967" i="4"/>
  <c r="M967" i="4"/>
  <c r="L951" i="4"/>
  <c r="M951" i="4"/>
  <c r="K951" i="4"/>
  <c r="N951" i="4" s="1"/>
  <c r="O951" i="4" s="1"/>
  <c r="L935" i="4"/>
  <c r="M935" i="4"/>
  <c r="K935" i="4"/>
  <c r="N935" i="4" s="1"/>
  <c r="O935" i="4" s="1"/>
  <c r="L919" i="4"/>
  <c r="M919" i="4"/>
  <c r="K919" i="4"/>
  <c r="N919" i="4" s="1"/>
  <c r="O919" i="4" s="1"/>
  <c r="K903" i="4"/>
  <c r="N903" i="4" s="1"/>
  <c r="L903" i="4"/>
  <c r="M903" i="4"/>
  <c r="K887" i="4"/>
  <c r="N887" i="4" s="1"/>
  <c r="O887" i="4" s="1"/>
  <c r="L887" i="4"/>
  <c r="M887" i="4"/>
  <c r="K871" i="4"/>
  <c r="N871" i="4" s="1"/>
  <c r="O871" i="4" s="1"/>
  <c r="L871" i="4"/>
  <c r="M871" i="4"/>
  <c r="K855" i="4"/>
  <c r="N855" i="4" s="1"/>
  <c r="L855" i="4"/>
  <c r="M855" i="4"/>
  <c r="L839" i="4"/>
  <c r="M839" i="4"/>
  <c r="K839" i="4"/>
  <c r="N839" i="4" s="1"/>
  <c r="O839" i="4" s="1"/>
  <c r="L823" i="4"/>
  <c r="M823" i="4"/>
  <c r="K823" i="4"/>
  <c r="N823" i="4" s="1"/>
  <c r="O823" i="4" s="1"/>
  <c r="L807" i="4"/>
  <c r="M807" i="4"/>
  <c r="K807" i="4"/>
  <c r="N807" i="4" s="1"/>
  <c r="O807" i="4" s="1"/>
  <c r="L791" i="4"/>
  <c r="K791" i="4"/>
  <c r="N791" i="4" s="1"/>
  <c r="M791" i="4"/>
  <c r="L775" i="4"/>
  <c r="M775" i="4"/>
  <c r="K775" i="4"/>
  <c r="N775" i="4" s="1"/>
  <c r="O775" i="4" s="1"/>
  <c r="L759" i="4"/>
  <c r="M759" i="4"/>
  <c r="K759" i="4"/>
  <c r="N759" i="4" s="1"/>
  <c r="O759" i="4" s="1"/>
  <c r="M743" i="4"/>
  <c r="K743" i="4"/>
  <c r="N743" i="4" s="1"/>
  <c r="L743" i="4"/>
  <c r="L727" i="4"/>
  <c r="K727" i="4"/>
  <c r="N727" i="4" s="1"/>
  <c r="O727" i="4" s="1"/>
  <c r="M727" i="4"/>
  <c r="M711" i="4"/>
  <c r="L711" i="4"/>
  <c r="K711" i="4"/>
  <c r="N711" i="4" s="1"/>
  <c r="O711" i="4" s="1"/>
  <c r="K690" i="4"/>
  <c r="N690" i="4" s="1"/>
  <c r="O690" i="4" s="1"/>
  <c r="M690" i="4"/>
  <c r="L690" i="4"/>
  <c r="K668" i="4"/>
  <c r="N668" i="4" s="1"/>
  <c r="O668" i="4" s="1"/>
  <c r="L668" i="4"/>
  <c r="M668" i="4"/>
  <c r="K647" i="4"/>
  <c r="N647" i="4" s="1"/>
  <c r="O647" i="4" s="1"/>
  <c r="L647" i="4"/>
  <c r="M647" i="4"/>
  <c r="L626" i="4"/>
  <c r="M626" i="4"/>
  <c r="K626" i="4"/>
  <c r="N626" i="4" s="1"/>
  <c r="O626" i="4" s="1"/>
  <c r="L1114" i="4"/>
  <c r="K1114" i="4"/>
  <c r="N1114" i="4" s="1"/>
  <c r="M1114" i="4"/>
  <c r="M1098" i="4"/>
  <c r="L1098" i="4"/>
  <c r="K1098" i="4"/>
  <c r="N1098" i="4" s="1"/>
  <c r="O1098" i="4" s="1"/>
  <c r="M1082" i="4"/>
  <c r="L1082" i="4"/>
  <c r="K1082" i="4"/>
  <c r="N1082" i="4" s="1"/>
  <c r="O1082" i="4" s="1"/>
  <c r="M1066" i="4"/>
  <c r="L1066" i="4"/>
  <c r="K1066" i="4"/>
  <c r="N1066" i="4" s="1"/>
  <c r="O1066" i="4" s="1"/>
  <c r="K1050" i="4"/>
  <c r="N1050" i="4" s="1"/>
  <c r="L1050" i="4"/>
  <c r="M1050" i="4"/>
  <c r="K1034" i="4"/>
  <c r="N1034" i="4" s="1"/>
  <c r="O1034" i="4" s="1"/>
  <c r="L1034" i="4"/>
  <c r="M1034" i="4"/>
  <c r="K1018" i="4"/>
  <c r="N1018" i="4" s="1"/>
  <c r="O1018" i="4" s="1"/>
  <c r="L1018" i="4"/>
  <c r="M1018" i="4"/>
  <c r="L1002" i="4"/>
  <c r="M1002" i="4"/>
  <c r="K1002" i="4"/>
  <c r="N1002" i="4" s="1"/>
  <c r="M986" i="4"/>
  <c r="L986" i="4"/>
  <c r="K986" i="4"/>
  <c r="N986" i="4" s="1"/>
  <c r="O986" i="4" s="1"/>
  <c r="M970" i="4"/>
  <c r="L970" i="4"/>
  <c r="K970" i="4"/>
  <c r="N970" i="4" s="1"/>
  <c r="O970" i="4" s="1"/>
  <c r="M954" i="4"/>
  <c r="L954" i="4"/>
  <c r="K954" i="4"/>
  <c r="N954" i="4" s="1"/>
  <c r="O954" i="4" s="1"/>
  <c r="K938" i="4"/>
  <c r="N938" i="4" s="1"/>
  <c r="L938" i="4"/>
  <c r="M938" i="4"/>
  <c r="K922" i="4"/>
  <c r="N922" i="4" s="1"/>
  <c r="O922" i="4" s="1"/>
  <c r="L922" i="4"/>
  <c r="M922" i="4"/>
  <c r="K906" i="4"/>
  <c r="N906" i="4" s="1"/>
  <c r="O906" i="4" s="1"/>
  <c r="L906" i="4"/>
  <c r="M906" i="4"/>
  <c r="L890" i="4"/>
  <c r="M890" i="4"/>
  <c r="K890" i="4"/>
  <c r="N890" i="4" s="1"/>
  <c r="M874" i="4"/>
  <c r="K874" i="4"/>
  <c r="N874" i="4" s="1"/>
  <c r="O874" i="4" s="1"/>
  <c r="L874" i="4"/>
  <c r="M858" i="4"/>
  <c r="K858" i="4"/>
  <c r="N858" i="4" s="1"/>
  <c r="O858" i="4" s="1"/>
  <c r="L858" i="4"/>
  <c r="M842" i="4"/>
  <c r="K842" i="4"/>
  <c r="N842" i="4" s="1"/>
  <c r="O842" i="4" s="1"/>
  <c r="L842" i="4"/>
  <c r="K826" i="4"/>
  <c r="N826" i="4" s="1"/>
  <c r="L826" i="4"/>
  <c r="M826" i="4"/>
  <c r="K810" i="4"/>
  <c r="N810" i="4" s="1"/>
  <c r="O810" i="4" s="1"/>
  <c r="L810" i="4"/>
  <c r="M810" i="4"/>
  <c r="M794" i="4"/>
  <c r="K794" i="4"/>
  <c r="N794" i="4" s="1"/>
  <c r="O794" i="4" s="1"/>
  <c r="L794" i="4"/>
  <c r="L778" i="4"/>
  <c r="K778" i="4"/>
  <c r="N778" i="4" s="1"/>
  <c r="M778" i="4"/>
  <c r="K762" i="4"/>
  <c r="N762" i="4" s="1"/>
  <c r="O762" i="4" s="1"/>
  <c r="M762" i="4"/>
  <c r="L762" i="4"/>
  <c r="K746" i="4"/>
  <c r="N746" i="4" s="1"/>
  <c r="O746" i="4" s="1"/>
  <c r="M746" i="4"/>
  <c r="L746" i="4"/>
  <c r="K730" i="4"/>
  <c r="N730" i="4" s="1"/>
  <c r="O730" i="4" s="1"/>
  <c r="M730" i="4"/>
  <c r="L730" i="4"/>
  <c r="L714" i="4"/>
  <c r="M714" i="4"/>
  <c r="K714" i="4"/>
  <c r="N714" i="4" s="1"/>
  <c r="M694" i="4"/>
  <c r="L694" i="4"/>
  <c r="K694" i="4"/>
  <c r="N694" i="4" s="1"/>
  <c r="K672" i="4"/>
  <c r="N672" i="4" s="1"/>
  <c r="M672" i="4"/>
  <c r="L672" i="4"/>
  <c r="K651" i="4"/>
  <c r="N651" i="4" s="1"/>
  <c r="M651" i="4"/>
  <c r="L651" i="4"/>
  <c r="L630" i="4"/>
  <c r="K630" i="4"/>
  <c r="N630" i="4" s="1"/>
  <c r="M630" i="4"/>
  <c r="L604" i="4"/>
  <c r="M604" i="4"/>
  <c r="K604" i="4"/>
  <c r="N604" i="4" s="1"/>
  <c r="O604" i="4" s="1"/>
  <c r="M1101" i="4"/>
  <c r="K1101" i="4"/>
  <c r="N1101" i="4" s="1"/>
  <c r="O1101" i="4" s="1"/>
  <c r="L1101" i="4"/>
  <c r="L1085" i="4"/>
  <c r="M1085" i="4"/>
  <c r="K1085" i="4"/>
  <c r="N1085" i="4" s="1"/>
  <c r="L1069" i="4"/>
  <c r="M1069" i="4"/>
  <c r="K1069" i="4"/>
  <c r="N1069" i="4" s="1"/>
  <c r="O1069" i="4" s="1"/>
  <c r="L1053" i="4"/>
  <c r="M1053" i="4"/>
  <c r="K1053" i="4"/>
  <c r="N1053" i="4" s="1"/>
  <c r="O1053" i="4" s="1"/>
  <c r="M1037" i="4"/>
  <c r="L1037" i="4"/>
  <c r="K1037" i="4"/>
  <c r="N1037" i="4" s="1"/>
  <c r="K1021" i="4"/>
  <c r="N1021" i="4" s="1"/>
  <c r="O1021" i="4" s="1"/>
  <c r="M1021" i="4"/>
  <c r="L1021" i="4"/>
  <c r="K1005" i="4"/>
  <c r="N1005" i="4" s="1"/>
  <c r="O1005" i="4" s="1"/>
  <c r="M1005" i="4"/>
  <c r="L1005" i="4"/>
  <c r="K989" i="4"/>
  <c r="N989" i="4" s="1"/>
  <c r="O989" i="4" s="1"/>
  <c r="M989" i="4"/>
  <c r="L989" i="4"/>
  <c r="L973" i="4"/>
  <c r="M973" i="4"/>
  <c r="K973" i="4"/>
  <c r="N973" i="4" s="1"/>
  <c r="L957" i="4"/>
  <c r="M957" i="4"/>
  <c r="K957" i="4"/>
  <c r="N957" i="4" s="1"/>
  <c r="O957" i="4" s="1"/>
  <c r="L941" i="4"/>
  <c r="M941" i="4"/>
  <c r="K941" i="4"/>
  <c r="N941" i="4" s="1"/>
  <c r="O941" i="4" s="1"/>
  <c r="M925" i="4"/>
  <c r="K925" i="4"/>
  <c r="N925" i="4" s="1"/>
  <c r="L925" i="4"/>
  <c r="K909" i="4"/>
  <c r="N909" i="4" s="1"/>
  <c r="O909" i="4" s="1"/>
  <c r="L909" i="4"/>
  <c r="M909" i="4"/>
  <c r="K893" i="4"/>
  <c r="N893" i="4" s="1"/>
  <c r="O893" i="4" s="1"/>
  <c r="L893" i="4"/>
  <c r="M893" i="4"/>
  <c r="K877" i="4"/>
  <c r="N877" i="4" s="1"/>
  <c r="O877" i="4" s="1"/>
  <c r="L877" i="4"/>
  <c r="M877" i="4"/>
  <c r="L861" i="4"/>
  <c r="M861" i="4"/>
  <c r="K861" i="4"/>
  <c r="N861" i="4" s="1"/>
  <c r="L845" i="4"/>
  <c r="M845" i="4"/>
  <c r="K845" i="4"/>
  <c r="N845" i="4" s="1"/>
  <c r="O845" i="4" s="1"/>
  <c r="L829" i="4"/>
  <c r="M829" i="4"/>
  <c r="K829" i="4"/>
  <c r="N829" i="4" s="1"/>
  <c r="O829" i="4" s="1"/>
  <c r="M813" i="4"/>
  <c r="K813" i="4"/>
  <c r="N813" i="4" s="1"/>
  <c r="L813" i="4"/>
  <c r="L797" i="4"/>
  <c r="K797" i="4"/>
  <c r="N797" i="4" s="1"/>
  <c r="O797" i="4" s="1"/>
  <c r="M797" i="4"/>
  <c r="L781" i="4"/>
  <c r="M781" i="4"/>
  <c r="K781" i="4"/>
  <c r="N781" i="4" s="1"/>
  <c r="O781" i="4" s="1"/>
  <c r="L765" i="4"/>
  <c r="M765" i="4"/>
  <c r="K765" i="4"/>
  <c r="N765" i="4" s="1"/>
  <c r="O765" i="4" s="1"/>
  <c r="L749" i="4"/>
  <c r="K749" i="4"/>
  <c r="N749" i="4" s="1"/>
  <c r="M749" i="4"/>
  <c r="L733" i="4"/>
  <c r="K733" i="4"/>
  <c r="N733" i="4" s="1"/>
  <c r="O733" i="4" s="1"/>
  <c r="M733" i="4"/>
  <c r="M717" i="4"/>
  <c r="L717" i="4"/>
  <c r="K717" i="4"/>
  <c r="N717" i="4" s="1"/>
  <c r="O717" i="4" s="1"/>
  <c r="L698" i="4"/>
  <c r="M698" i="4"/>
  <c r="K698" i="4"/>
  <c r="N698" i="4" s="1"/>
  <c r="O698" i="4" s="1"/>
  <c r="L676" i="4"/>
  <c r="M676" i="4"/>
  <c r="K676" i="4"/>
  <c r="N676" i="4" s="1"/>
  <c r="O676" i="4" s="1"/>
  <c r="M655" i="4"/>
  <c r="K655" i="4"/>
  <c r="N655" i="4" s="1"/>
  <c r="O655" i="4" s="1"/>
  <c r="L655" i="4"/>
  <c r="M634" i="4"/>
  <c r="L634" i="4"/>
  <c r="K634" i="4"/>
  <c r="N634" i="4" s="1"/>
  <c r="O634" i="4" s="1"/>
  <c r="M612" i="4"/>
  <c r="L612" i="4"/>
  <c r="K612" i="4"/>
  <c r="N612" i="4" s="1"/>
  <c r="O612" i="4" s="1"/>
  <c r="K1108" i="4"/>
  <c r="N1108" i="4" s="1"/>
  <c r="O1108" i="4" s="1"/>
  <c r="M1108" i="4"/>
  <c r="L1108" i="4"/>
  <c r="M1092" i="4"/>
  <c r="L1092" i="4"/>
  <c r="K1092" i="4"/>
  <c r="N1092" i="4" s="1"/>
  <c r="M1076" i="4"/>
  <c r="L1076" i="4"/>
  <c r="K1076" i="4"/>
  <c r="N1076" i="4" s="1"/>
  <c r="O1076" i="4" s="1"/>
  <c r="M1060" i="4"/>
  <c r="L1060" i="4"/>
  <c r="K1060" i="4"/>
  <c r="N1060" i="4" s="1"/>
  <c r="O1060" i="4" s="1"/>
  <c r="K1044" i="4"/>
  <c r="N1044" i="4" s="1"/>
  <c r="M1044" i="4"/>
  <c r="L1044" i="4"/>
  <c r="K1028" i="4"/>
  <c r="N1028" i="4" s="1"/>
  <c r="O1028" i="4" s="1"/>
  <c r="L1028" i="4"/>
  <c r="M1028" i="4"/>
  <c r="K1012" i="4"/>
  <c r="N1012" i="4" s="1"/>
  <c r="O1012" i="4" s="1"/>
  <c r="L1012" i="4"/>
  <c r="M1012" i="4"/>
  <c r="K996" i="4"/>
  <c r="N996" i="4" s="1"/>
  <c r="O996" i="4" s="1"/>
  <c r="L996" i="4"/>
  <c r="M996" i="4"/>
  <c r="M980" i="4"/>
  <c r="L980" i="4"/>
  <c r="K980" i="4"/>
  <c r="N980" i="4" s="1"/>
  <c r="M964" i="4"/>
  <c r="L964" i="4"/>
  <c r="K964" i="4"/>
  <c r="N964" i="4" s="1"/>
  <c r="O964" i="4" s="1"/>
  <c r="M948" i="4"/>
  <c r="L948" i="4"/>
  <c r="K948" i="4"/>
  <c r="N948" i="4" s="1"/>
  <c r="O948" i="4" s="1"/>
  <c r="K932" i="4"/>
  <c r="N932" i="4" s="1"/>
  <c r="L932" i="4"/>
  <c r="M932" i="4"/>
  <c r="K916" i="4"/>
  <c r="N916" i="4" s="1"/>
  <c r="O916" i="4" s="1"/>
  <c r="L916" i="4"/>
  <c r="M916" i="4"/>
  <c r="K900" i="4"/>
  <c r="N900" i="4" s="1"/>
  <c r="O900" i="4" s="1"/>
  <c r="L900" i="4"/>
  <c r="M900" i="4"/>
  <c r="K884" i="4"/>
  <c r="N884" i="4" s="1"/>
  <c r="O884" i="4" s="1"/>
  <c r="L884" i="4"/>
  <c r="M884" i="4"/>
  <c r="M868" i="4"/>
  <c r="K868" i="4"/>
  <c r="N868" i="4" s="1"/>
  <c r="L868" i="4"/>
  <c r="M852" i="4"/>
  <c r="K852" i="4"/>
  <c r="N852" i="4" s="1"/>
  <c r="O852" i="4" s="1"/>
  <c r="L852" i="4"/>
  <c r="M836" i="4"/>
  <c r="K836" i="4"/>
  <c r="N836" i="4" s="1"/>
  <c r="O836" i="4" s="1"/>
  <c r="L836" i="4"/>
  <c r="K820" i="4"/>
  <c r="N820" i="4" s="1"/>
  <c r="L820" i="4"/>
  <c r="M820" i="4"/>
  <c r="K804" i="4"/>
  <c r="N804" i="4" s="1"/>
  <c r="O804" i="4" s="1"/>
  <c r="L804" i="4"/>
  <c r="M804" i="4"/>
  <c r="M788" i="4"/>
  <c r="L788" i="4"/>
  <c r="K788" i="4"/>
  <c r="N788" i="4" s="1"/>
  <c r="O788" i="4" s="1"/>
  <c r="M772" i="4"/>
  <c r="K772" i="4"/>
  <c r="N772" i="4" s="1"/>
  <c r="O772" i="4" s="1"/>
  <c r="L772" i="4"/>
  <c r="K756" i="4"/>
  <c r="N756" i="4" s="1"/>
  <c r="M756" i="4"/>
  <c r="L756" i="4"/>
  <c r="K740" i="4"/>
  <c r="N740" i="4" s="1"/>
  <c r="O740" i="4" s="1"/>
  <c r="M740" i="4"/>
  <c r="L740" i="4"/>
  <c r="K724" i="4"/>
  <c r="N724" i="4" s="1"/>
  <c r="O724" i="4" s="1"/>
  <c r="M724" i="4"/>
  <c r="L724" i="4"/>
  <c r="K707" i="4"/>
  <c r="N707" i="4" s="1"/>
  <c r="L707" i="4"/>
  <c r="M707" i="4"/>
  <c r="L686" i="4"/>
  <c r="M686" i="4"/>
  <c r="K686" i="4"/>
  <c r="N686" i="4" s="1"/>
  <c r="L664" i="4"/>
  <c r="M664" i="4"/>
  <c r="K664" i="4"/>
  <c r="N664" i="4" s="1"/>
  <c r="O664" i="4" s="1"/>
  <c r="M643" i="4"/>
  <c r="K643" i="4"/>
  <c r="N643" i="4" s="1"/>
  <c r="O643" i="4" s="1"/>
  <c r="L643" i="4"/>
  <c r="K622" i="4"/>
  <c r="N622" i="4" s="1"/>
  <c r="O622" i="4" s="1"/>
  <c r="L622" i="4"/>
  <c r="M622" i="4"/>
  <c r="M611" i="4"/>
  <c r="K611" i="4"/>
  <c r="N611" i="4" s="1"/>
  <c r="O611" i="4" s="1"/>
  <c r="L611" i="4"/>
  <c r="K595" i="4"/>
  <c r="N595" i="4" s="1"/>
  <c r="L595" i="4"/>
  <c r="M595" i="4"/>
  <c r="K579" i="4"/>
  <c r="N579" i="4" s="1"/>
  <c r="O579" i="4" s="1"/>
  <c r="M579" i="4"/>
  <c r="L579" i="4"/>
  <c r="K563" i="4"/>
  <c r="N563" i="4" s="1"/>
  <c r="O563" i="4" s="1"/>
  <c r="L563" i="4"/>
  <c r="M563" i="4"/>
  <c r="L547" i="4"/>
  <c r="K547" i="4"/>
  <c r="N547" i="4" s="1"/>
  <c r="M547" i="4"/>
  <c r="M531" i="4"/>
  <c r="K531" i="4"/>
  <c r="N531" i="4" s="1"/>
  <c r="O531" i="4" s="1"/>
  <c r="L531" i="4"/>
  <c r="K515" i="4"/>
  <c r="N515" i="4" s="1"/>
  <c r="O515" i="4" s="1"/>
  <c r="L515" i="4"/>
  <c r="M515" i="4"/>
  <c r="K499" i="4"/>
  <c r="N499" i="4" s="1"/>
  <c r="O499" i="4" s="1"/>
  <c r="L499" i="4"/>
  <c r="M499" i="4"/>
  <c r="M483" i="4"/>
  <c r="L483" i="4"/>
  <c r="K483" i="4"/>
  <c r="N483" i="4" s="1"/>
  <c r="M467" i="4"/>
  <c r="K467" i="4"/>
  <c r="N467" i="4" s="1"/>
  <c r="O467" i="4" s="1"/>
  <c r="L467" i="4"/>
  <c r="M451" i="4"/>
  <c r="L451" i="4"/>
  <c r="K451" i="4"/>
  <c r="N451" i="4" s="1"/>
  <c r="O451" i="4" s="1"/>
  <c r="M435" i="4"/>
  <c r="K435" i="4"/>
  <c r="N435" i="4" s="1"/>
  <c r="L435" i="4"/>
  <c r="L419" i="4"/>
  <c r="K419" i="4"/>
  <c r="N419" i="4" s="1"/>
  <c r="O419" i="4" s="1"/>
  <c r="M419" i="4"/>
  <c r="L403" i="4"/>
  <c r="K403" i="4"/>
  <c r="N403" i="4" s="1"/>
  <c r="O403" i="4" s="1"/>
  <c r="M403" i="4"/>
  <c r="L387" i="4"/>
  <c r="K387" i="4"/>
  <c r="N387" i="4" s="1"/>
  <c r="O387" i="4" s="1"/>
  <c r="M387" i="4"/>
  <c r="M371" i="4"/>
  <c r="K371" i="4"/>
  <c r="N371" i="4" s="1"/>
  <c r="L371" i="4"/>
  <c r="K355" i="4"/>
  <c r="N355" i="4" s="1"/>
  <c r="O355" i="4" s="1"/>
  <c r="L355" i="4"/>
  <c r="M355" i="4"/>
  <c r="K339" i="4"/>
  <c r="N339" i="4" s="1"/>
  <c r="O339" i="4" s="1"/>
  <c r="L339" i="4"/>
  <c r="M339" i="4"/>
  <c r="K323" i="4"/>
  <c r="N323" i="4" s="1"/>
  <c r="L323" i="4"/>
  <c r="M323" i="4"/>
  <c r="L307" i="4"/>
  <c r="M307" i="4"/>
  <c r="K307" i="4"/>
  <c r="N307" i="4" s="1"/>
  <c r="O307" i="4" s="1"/>
  <c r="L291" i="4"/>
  <c r="M291" i="4"/>
  <c r="K291" i="4"/>
  <c r="N291" i="4" s="1"/>
  <c r="O291" i="4" s="1"/>
  <c r="L275" i="4"/>
  <c r="M275" i="4"/>
  <c r="K275" i="4"/>
  <c r="N275" i="4" s="1"/>
  <c r="O275" i="4" s="1"/>
  <c r="K259" i="4"/>
  <c r="N259" i="4" s="1"/>
  <c r="L259" i="4"/>
  <c r="M259" i="4"/>
  <c r="M243" i="4"/>
  <c r="K243" i="4"/>
  <c r="N243" i="4" s="1"/>
  <c r="O243" i="4" s="1"/>
  <c r="L243" i="4"/>
  <c r="M227" i="4"/>
  <c r="K227" i="4"/>
  <c r="N227" i="4" s="1"/>
  <c r="O227" i="4" s="1"/>
  <c r="L227" i="4"/>
  <c r="K211" i="4"/>
  <c r="N211" i="4" s="1"/>
  <c r="M211" i="4"/>
  <c r="L211" i="4"/>
  <c r="K195" i="4"/>
  <c r="N195" i="4" s="1"/>
  <c r="O195" i="4" s="1"/>
  <c r="L195" i="4"/>
  <c r="M195" i="4"/>
  <c r="L179" i="4"/>
  <c r="M179" i="4"/>
  <c r="K179" i="4"/>
  <c r="N179" i="4" s="1"/>
  <c r="O179" i="4" s="1"/>
  <c r="L163" i="4"/>
  <c r="M163" i="4"/>
  <c r="K163" i="4"/>
  <c r="N163" i="4" s="1"/>
  <c r="O163" i="4" s="1"/>
  <c r="L145" i="4"/>
  <c r="M145" i="4"/>
  <c r="K145" i="4"/>
  <c r="N145" i="4" s="1"/>
  <c r="O145" i="4" s="1"/>
  <c r="M118" i="4"/>
  <c r="K118" i="4"/>
  <c r="N118" i="4" s="1"/>
  <c r="O118" i="4" s="1"/>
  <c r="L118" i="4"/>
  <c r="L86" i="4"/>
  <c r="M86" i="4"/>
  <c r="K86" i="4"/>
  <c r="N86" i="4" s="1"/>
  <c r="O86" i="4" s="1"/>
  <c r="K54" i="4"/>
  <c r="N54" i="4" s="1"/>
  <c r="O54" i="4" s="1"/>
  <c r="L54" i="4"/>
  <c r="M54" i="4"/>
  <c r="K22" i="4"/>
  <c r="N22" i="4" s="1"/>
  <c r="L22" i="4"/>
  <c r="M22" i="4"/>
  <c r="L602" i="4"/>
  <c r="K602" i="4"/>
  <c r="N602" i="4" s="1"/>
  <c r="M602" i="4"/>
  <c r="L586" i="4"/>
  <c r="K586" i="4"/>
  <c r="N586" i="4" s="1"/>
  <c r="O586" i="4" s="1"/>
  <c r="M586" i="4"/>
  <c r="L570" i="4"/>
  <c r="K570" i="4"/>
  <c r="N570" i="4" s="1"/>
  <c r="O570" i="4" s="1"/>
  <c r="M570" i="4"/>
  <c r="M554" i="4"/>
  <c r="K554" i="4"/>
  <c r="N554" i="4" s="1"/>
  <c r="L554" i="4"/>
  <c r="L538" i="4"/>
  <c r="K538" i="4"/>
  <c r="N538" i="4" s="1"/>
  <c r="O538" i="4" s="1"/>
  <c r="M538" i="4"/>
  <c r="L522" i="4"/>
  <c r="K522" i="4"/>
  <c r="N522" i="4" s="1"/>
  <c r="O522" i="4" s="1"/>
  <c r="M522" i="4"/>
  <c r="L506" i="4"/>
  <c r="M506" i="4"/>
  <c r="K506" i="4"/>
  <c r="N506" i="4" s="1"/>
  <c r="O506" i="4" s="1"/>
  <c r="K490" i="4"/>
  <c r="N490" i="4" s="1"/>
  <c r="L490" i="4"/>
  <c r="M490" i="4"/>
  <c r="K474" i="4"/>
  <c r="N474" i="4" s="1"/>
  <c r="O474" i="4" s="1"/>
  <c r="L474" i="4"/>
  <c r="M474" i="4"/>
  <c r="K458" i="4"/>
  <c r="N458" i="4" s="1"/>
  <c r="O458" i="4" s="1"/>
  <c r="L458" i="4"/>
  <c r="M458" i="4"/>
  <c r="K442" i="4"/>
  <c r="N442" i="4" s="1"/>
  <c r="L442" i="4"/>
  <c r="M442" i="4"/>
  <c r="K426" i="4"/>
  <c r="N426" i="4" s="1"/>
  <c r="O426" i="4" s="1"/>
  <c r="L426" i="4"/>
  <c r="M426" i="4"/>
  <c r="M410" i="4"/>
  <c r="L410" i="4"/>
  <c r="K410" i="4"/>
  <c r="N410" i="4" s="1"/>
  <c r="O410" i="4" s="1"/>
  <c r="M394" i="4"/>
  <c r="K394" i="4"/>
  <c r="N394" i="4" s="1"/>
  <c r="O394" i="4" s="1"/>
  <c r="L394" i="4"/>
  <c r="K378" i="4"/>
  <c r="N378" i="4" s="1"/>
  <c r="L378" i="4"/>
  <c r="M378" i="4"/>
  <c r="K362" i="4"/>
  <c r="N362" i="4" s="1"/>
  <c r="O362" i="4" s="1"/>
  <c r="L362" i="4"/>
  <c r="M362" i="4"/>
  <c r="K346" i="4"/>
  <c r="N346" i="4" s="1"/>
  <c r="O346" i="4" s="1"/>
  <c r="L346" i="4"/>
  <c r="M346" i="4"/>
  <c r="L330" i="4"/>
  <c r="M330" i="4"/>
  <c r="K330" i="4"/>
  <c r="N330" i="4" s="1"/>
  <c r="M314" i="4"/>
  <c r="K314" i="4"/>
  <c r="N314" i="4" s="1"/>
  <c r="O314" i="4" s="1"/>
  <c r="L314" i="4"/>
  <c r="M298" i="4"/>
  <c r="K298" i="4"/>
  <c r="N298" i="4" s="1"/>
  <c r="O298" i="4" s="1"/>
  <c r="L298" i="4"/>
  <c r="M282" i="4"/>
  <c r="K282" i="4"/>
  <c r="N282" i="4" s="1"/>
  <c r="O282" i="4" s="1"/>
  <c r="L282" i="4"/>
  <c r="K266" i="4"/>
  <c r="N266" i="4" s="1"/>
  <c r="L266" i="4"/>
  <c r="M266" i="4"/>
  <c r="K250" i="4"/>
  <c r="N250" i="4" s="1"/>
  <c r="O250" i="4" s="1"/>
  <c r="M250" i="4"/>
  <c r="L250" i="4"/>
  <c r="K234" i="4"/>
  <c r="N234" i="4" s="1"/>
  <c r="O234" i="4" s="1"/>
  <c r="L234" i="4"/>
  <c r="M234" i="4"/>
  <c r="K218" i="4"/>
  <c r="N218" i="4" s="1"/>
  <c r="L218" i="4"/>
  <c r="M218" i="4"/>
  <c r="L202" i="4"/>
  <c r="M202" i="4"/>
  <c r="K202" i="4"/>
  <c r="N202" i="4" s="1"/>
  <c r="O202" i="4" s="1"/>
  <c r="L186" i="4"/>
  <c r="M186" i="4"/>
  <c r="K186" i="4"/>
  <c r="N186" i="4" s="1"/>
  <c r="O186" i="4" s="1"/>
  <c r="M170" i="4"/>
  <c r="K170" i="4"/>
  <c r="N170" i="4" s="1"/>
  <c r="O170" i="4" s="1"/>
  <c r="L170" i="4"/>
  <c r="K154" i="4"/>
  <c r="N154" i="4" s="1"/>
  <c r="L154" i="4"/>
  <c r="M154" i="4"/>
  <c r="K131" i="4"/>
  <c r="N131" i="4" s="1"/>
  <c r="O131" i="4" s="1"/>
  <c r="L131" i="4"/>
  <c r="M131" i="4"/>
  <c r="L99" i="4"/>
  <c r="M99" i="4"/>
  <c r="K99" i="4"/>
  <c r="N99" i="4" s="1"/>
  <c r="K67" i="4"/>
  <c r="N67" i="4" s="1"/>
  <c r="O67" i="4" s="1"/>
  <c r="L67" i="4"/>
  <c r="M67" i="4"/>
  <c r="M35" i="4"/>
  <c r="K35" i="4"/>
  <c r="N35" i="4" s="1"/>
  <c r="L35" i="4"/>
  <c r="K3" i="4"/>
  <c r="N3" i="4" s="1"/>
  <c r="O3" i="4" s="1"/>
  <c r="L3" i="4"/>
  <c r="M3" i="4"/>
  <c r="K697" i="4"/>
  <c r="N697" i="4" s="1"/>
  <c r="O697" i="4" s="1"/>
  <c r="L697" i="4"/>
  <c r="M697" i="4"/>
  <c r="K681" i="4"/>
  <c r="N681" i="4" s="1"/>
  <c r="O681" i="4" s="1"/>
  <c r="M681" i="4"/>
  <c r="L681" i="4"/>
  <c r="M665" i="4"/>
  <c r="K665" i="4"/>
  <c r="N665" i="4" s="1"/>
  <c r="L665" i="4"/>
  <c r="M649" i="4"/>
  <c r="K649" i="4"/>
  <c r="N649" i="4" s="1"/>
  <c r="O649" i="4" s="1"/>
  <c r="L649" i="4"/>
  <c r="M633" i="4"/>
  <c r="K633" i="4"/>
  <c r="N633" i="4" s="1"/>
  <c r="O633" i="4" s="1"/>
  <c r="L633" i="4"/>
  <c r="L617" i="4"/>
  <c r="M617" i="4"/>
  <c r="K617" i="4"/>
  <c r="N617" i="4" s="1"/>
  <c r="K601" i="4"/>
  <c r="N601" i="4" s="1"/>
  <c r="O601" i="4" s="1"/>
  <c r="M601" i="4"/>
  <c r="L601" i="4"/>
  <c r="K585" i="4"/>
  <c r="N585" i="4" s="1"/>
  <c r="O585" i="4" s="1"/>
  <c r="M585" i="4"/>
  <c r="L585" i="4"/>
  <c r="K569" i="4"/>
  <c r="N569" i="4" s="1"/>
  <c r="O569" i="4" s="1"/>
  <c r="M569" i="4"/>
  <c r="L569" i="4"/>
  <c r="M553" i="4"/>
  <c r="K553" i="4"/>
  <c r="N553" i="4" s="1"/>
  <c r="L553" i="4"/>
  <c r="M537" i="4"/>
  <c r="K537" i="4"/>
  <c r="N537" i="4" s="1"/>
  <c r="O537" i="4" s="1"/>
  <c r="L537" i="4"/>
  <c r="K521" i="4"/>
  <c r="N521" i="4" s="1"/>
  <c r="O521" i="4" s="1"/>
  <c r="L521" i="4"/>
  <c r="M521" i="4"/>
  <c r="L505" i="4"/>
  <c r="M505" i="4"/>
  <c r="K505" i="4"/>
  <c r="N505" i="4" s="1"/>
  <c r="M489" i="4"/>
  <c r="L489" i="4"/>
  <c r="K489" i="4"/>
  <c r="N489" i="4" s="1"/>
  <c r="O489" i="4" s="1"/>
  <c r="M473" i="4"/>
  <c r="L473" i="4"/>
  <c r="K473" i="4"/>
  <c r="N473" i="4" s="1"/>
  <c r="O473" i="4" s="1"/>
  <c r="M457" i="4"/>
  <c r="L457" i="4"/>
  <c r="K457" i="4"/>
  <c r="N457" i="4" s="1"/>
  <c r="O457" i="4" s="1"/>
  <c r="K441" i="4"/>
  <c r="N441" i="4" s="1"/>
  <c r="L441" i="4"/>
  <c r="M441" i="4"/>
  <c r="K425" i="4"/>
  <c r="N425" i="4" s="1"/>
  <c r="O425" i="4" s="1"/>
  <c r="L425" i="4"/>
  <c r="M425" i="4"/>
  <c r="L409" i="4"/>
  <c r="K409" i="4"/>
  <c r="N409" i="4" s="1"/>
  <c r="O409" i="4" s="1"/>
  <c r="M409" i="4"/>
  <c r="M393" i="4"/>
  <c r="L393" i="4"/>
  <c r="K393" i="4"/>
  <c r="N393" i="4" s="1"/>
  <c r="L377" i="4"/>
  <c r="M377" i="4"/>
  <c r="K377" i="4"/>
  <c r="N377" i="4" s="1"/>
  <c r="O377" i="4" s="1"/>
  <c r="M361" i="4"/>
  <c r="K361" i="4"/>
  <c r="N361" i="4" s="1"/>
  <c r="O361" i="4" s="1"/>
  <c r="L361" i="4"/>
  <c r="K345" i="4"/>
  <c r="N345" i="4" s="1"/>
  <c r="O345" i="4" s="1"/>
  <c r="L345" i="4"/>
  <c r="M345" i="4"/>
  <c r="L329" i="4"/>
  <c r="M329" i="4"/>
  <c r="K329" i="4"/>
  <c r="N329" i="4" s="1"/>
  <c r="L313" i="4"/>
  <c r="M313" i="4"/>
  <c r="K313" i="4"/>
  <c r="N313" i="4" s="1"/>
  <c r="O313" i="4" s="1"/>
  <c r="L297" i="4"/>
  <c r="M297" i="4"/>
  <c r="K297" i="4"/>
  <c r="N297" i="4" s="1"/>
  <c r="O297" i="4" s="1"/>
  <c r="M281" i="4"/>
  <c r="L281" i="4"/>
  <c r="K281" i="4"/>
  <c r="N281" i="4" s="1"/>
  <c r="K265" i="4"/>
  <c r="N265" i="4" s="1"/>
  <c r="O265" i="4" s="1"/>
  <c r="L265" i="4"/>
  <c r="M265" i="4"/>
  <c r="K249" i="4"/>
  <c r="N249" i="4" s="1"/>
  <c r="O249" i="4" s="1"/>
  <c r="L249" i="4"/>
  <c r="M249" i="4"/>
  <c r="M233" i="4"/>
  <c r="K233" i="4"/>
  <c r="N233" i="4" s="1"/>
  <c r="O233" i="4" s="1"/>
  <c r="L233" i="4"/>
  <c r="K217" i="4"/>
  <c r="N217" i="4" s="1"/>
  <c r="L217" i="4"/>
  <c r="M217" i="4"/>
  <c r="K201" i="4"/>
  <c r="N201" i="4" s="1"/>
  <c r="O201" i="4" s="1"/>
  <c r="L201" i="4"/>
  <c r="M201" i="4"/>
  <c r="K185" i="4"/>
  <c r="N185" i="4" s="1"/>
  <c r="O185" i="4" s="1"/>
  <c r="L185" i="4"/>
  <c r="M185" i="4"/>
  <c r="M169" i="4"/>
  <c r="K169" i="4"/>
  <c r="N169" i="4" s="1"/>
  <c r="L169" i="4"/>
  <c r="K153" i="4"/>
  <c r="N153" i="4" s="1"/>
  <c r="O153" i="4" s="1"/>
  <c r="L153" i="4"/>
  <c r="M153" i="4"/>
  <c r="M130" i="4"/>
  <c r="K130" i="4"/>
  <c r="N130" i="4" s="1"/>
  <c r="O130" i="4" s="1"/>
  <c r="L130" i="4"/>
  <c r="L98" i="4"/>
  <c r="K98" i="4"/>
  <c r="N98" i="4" s="1"/>
  <c r="M98" i="4"/>
  <c r="K66" i="4"/>
  <c r="N66" i="4" s="1"/>
  <c r="O66" i="4" s="1"/>
  <c r="L66" i="4"/>
  <c r="M66" i="4"/>
  <c r="L34" i="4"/>
  <c r="M34" i="4"/>
  <c r="K34" i="4"/>
  <c r="N34" i="4" s="1"/>
  <c r="O34" i="4" s="1"/>
  <c r="L580" i="4"/>
  <c r="K580" i="4"/>
  <c r="N580" i="4" s="1"/>
  <c r="O580" i="4" s="1"/>
  <c r="M580" i="4"/>
  <c r="L564" i="4"/>
  <c r="M564" i="4"/>
  <c r="K564" i="4"/>
  <c r="N564" i="4" s="1"/>
  <c r="O564" i="4" s="1"/>
  <c r="L548" i="4"/>
  <c r="K548" i="4"/>
  <c r="N548" i="4" s="1"/>
  <c r="O548" i="4" s="1"/>
  <c r="M548" i="4"/>
  <c r="L532" i="4"/>
  <c r="K532" i="4"/>
  <c r="N532" i="4" s="1"/>
  <c r="M532" i="4"/>
  <c r="L516" i="4"/>
  <c r="M516" i="4"/>
  <c r="K516" i="4"/>
  <c r="N516" i="4" s="1"/>
  <c r="O516" i="4" s="1"/>
  <c r="L500" i="4"/>
  <c r="M500" i="4"/>
  <c r="K500" i="4"/>
  <c r="N500" i="4" s="1"/>
  <c r="O500" i="4" s="1"/>
  <c r="M484" i="4"/>
  <c r="K484" i="4"/>
  <c r="N484" i="4" s="1"/>
  <c r="L484" i="4"/>
  <c r="K468" i="4"/>
  <c r="N468" i="4" s="1"/>
  <c r="O468" i="4" s="1"/>
  <c r="M468" i="4"/>
  <c r="L468" i="4"/>
  <c r="K452" i="4"/>
  <c r="N452" i="4" s="1"/>
  <c r="O452" i="4" s="1"/>
  <c r="L452" i="4"/>
  <c r="M452" i="4"/>
  <c r="M436" i="4"/>
  <c r="K436" i="4"/>
  <c r="N436" i="4" s="1"/>
  <c r="O436" i="4" s="1"/>
  <c r="L436" i="4"/>
  <c r="M420" i="4"/>
  <c r="L420" i="4"/>
  <c r="K420" i="4"/>
  <c r="N420" i="4" s="1"/>
  <c r="M404" i="4"/>
  <c r="K404" i="4"/>
  <c r="N404" i="4" s="1"/>
  <c r="O404" i="4" s="1"/>
  <c r="L404" i="4"/>
  <c r="M388" i="4"/>
  <c r="L388" i="4"/>
  <c r="K388" i="4"/>
  <c r="N388" i="4" s="1"/>
  <c r="O388" i="4" s="1"/>
  <c r="M372" i="4"/>
  <c r="K372" i="4"/>
  <c r="N372" i="4" s="1"/>
  <c r="L372" i="4"/>
  <c r="K356" i="4"/>
  <c r="N356" i="4" s="1"/>
  <c r="O356" i="4" s="1"/>
  <c r="L356" i="4"/>
  <c r="M356" i="4"/>
  <c r="K340" i="4"/>
  <c r="N340" i="4" s="1"/>
  <c r="O340" i="4" s="1"/>
  <c r="L340" i="4"/>
  <c r="M340" i="4"/>
  <c r="K324" i="4"/>
  <c r="N324" i="4" s="1"/>
  <c r="O324" i="4" s="1"/>
  <c r="L324" i="4"/>
  <c r="M324" i="4"/>
  <c r="M308" i="4"/>
  <c r="K308" i="4"/>
  <c r="N308" i="4" s="1"/>
  <c r="L308" i="4"/>
  <c r="M292" i="4"/>
  <c r="K292" i="4"/>
  <c r="N292" i="4" s="1"/>
  <c r="O292" i="4" s="1"/>
  <c r="L292" i="4"/>
  <c r="M276" i="4"/>
  <c r="K276" i="4"/>
  <c r="N276" i="4" s="1"/>
  <c r="O276" i="4" s="1"/>
  <c r="L276" i="4"/>
  <c r="K260" i="4"/>
  <c r="N260" i="4" s="1"/>
  <c r="L260" i="4"/>
  <c r="M260" i="4"/>
  <c r="K244" i="4"/>
  <c r="N244" i="4" s="1"/>
  <c r="O244" i="4" s="1"/>
  <c r="M244" i="4"/>
  <c r="L244" i="4"/>
  <c r="K228" i="4"/>
  <c r="N228" i="4" s="1"/>
  <c r="O228" i="4" s="1"/>
  <c r="L228" i="4"/>
  <c r="M228" i="4"/>
  <c r="K212" i="4"/>
  <c r="N212" i="4" s="1"/>
  <c r="O212" i="4" s="1"/>
  <c r="M212" i="4"/>
  <c r="L212" i="4"/>
  <c r="L196" i="4"/>
  <c r="M196" i="4"/>
  <c r="K196" i="4"/>
  <c r="N196" i="4" s="1"/>
  <c r="K180" i="4"/>
  <c r="N180" i="4" s="1"/>
  <c r="O180" i="4" s="1"/>
  <c r="L180" i="4"/>
  <c r="M180" i="4"/>
  <c r="M164" i="4"/>
  <c r="K164" i="4"/>
  <c r="N164" i="4" s="1"/>
  <c r="O164" i="4" s="1"/>
  <c r="L164" i="4"/>
  <c r="M146" i="4"/>
  <c r="K146" i="4"/>
  <c r="N146" i="4" s="1"/>
  <c r="O146" i="4" s="1"/>
  <c r="L146" i="4"/>
  <c r="K119" i="4"/>
  <c r="N119" i="4" s="1"/>
  <c r="L119" i="4"/>
  <c r="M119" i="4"/>
  <c r="K87" i="4"/>
  <c r="N87" i="4" s="1"/>
  <c r="O87" i="4" s="1"/>
  <c r="L87" i="4"/>
  <c r="M87" i="4"/>
  <c r="K55" i="4"/>
  <c r="N55" i="4" s="1"/>
  <c r="O55" i="4" s="1"/>
  <c r="L55" i="4"/>
  <c r="M55" i="4"/>
  <c r="K23" i="4"/>
  <c r="N23" i="4" s="1"/>
  <c r="O23" i="4" s="1"/>
  <c r="L23" i="4"/>
  <c r="M23" i="4"/>
  <c r="K148" i="4"/>
  <c r="N148" i="4" s="1"/>
  <c r="L148" i="4"/>
  <c r="M148" i="4"/>
  <c r="K132" i="4"/>
  <c r="N132" i="4" s="1"/>
  <c r="O132" i="4" s="1"/>
  <c r="L132" i="4"/>
  <c r="M132" i="4"/>
  <c r="K116" i="4"/>
  <c r="N116" i="4" s="1"/>
  <c r="O116" i="4" s="1"/>
  <c r="L116" i="4"/>
  <c r="M116" i="4"/>
  <c r="L100" i="4"/>
  <c r="K100" i="4"/>
  <c r="N100" i="4" s="1"/>
  <c r="O100" i="4" s="1"/>
  <c r="M100" i="4"/>
  <c r="L84" i="4"/>
  <c r="M84" i="4"/>
  <c r="K84" i="4"/>
  <c r="N84" i="4" s="1"/>
  <c r="L68" i="4"/>
  <c r="M68" i="4"/>
  <c r="K68" i="4"/>
  <c r="N68" i="4" s="1"/>
  <c r="O68" i="4" s="1"/>
  <c r="L52" i="4"/>
  <c r="M52" i="4"/>
  <c r="K52" i="4"/>
  <c r="N52" i="4" s="1"/>
  <c r="O52" i="4" s="1"/>
  <c r="M36" i="4"/>
  <c r="K36" i="4"/>
  <c r="N36" i="4" s="1"/>
  <c r="L36" i="4"/>
  <c r="K20" i="4"/>
  <c r="N20" i="4" s="1"/>
  <c r="O20" i="4" s="1"/>
  <c r="L20" i="4"/>
  <c r="M20" i="4"/>
  <c r="K4" i="4"/>
  <c r="N4" i="4" s="1"/>
  <c r="O4" i="4" s="1"/>
  <c r="L4" i="4"/>
  <c r="M4" i="4"/>
  <c r="K121" i="4"/>
  <c r="N121" i="4" s="1"/>
  <c r="O121" i="4" s="1"/>
  <c r="L121" i="4"/>
  <c r="M121" i="4"/>
  <c r="M105" i="4"/>
  <c r="K105" i="4"/>
  <c r="N105" i="4" s="1"/>
  <c r="L105" i="4"/>
  <c r="M89" i="4"/>
  <c r="K89" i="4"/>
  <c r="N89" i="4" s="1"/>
  <c r="O89" i="4" s="1"/>
  <c r="L89" i="4"/>
  <c r="K73" i="4"/>
  <c r="N73" i="4" s="1"/>
  <c r="O73" i="4" s="1"/>
  <c r="L73" i="4"/>
  <c r="M73" i="4"/>
  <c r="L57" i="4"/>
  <c r="M57" i="4"/>
  <c r="K57" i="4"/>
  <c r="N57" i="4" s="1"/>
  <c r="M41" i="4"/>
  <c r="K41" i="4"/>
  <c r="N41" i="4" s="1"/>
  <c r="O41" i="4" s="1"/>
  <c r="L41" i="4"/>
  <c r="M25" i="4"/>
  <c r="K25" i="4"/>
  <c r="N25" i="4" s="1"/>
  <c r="O25" i="4" s="1"/>
  <c r="L25" i="4"/>
  <c r="M9" i="4"/>
  <c r="K9" i="4"/>
  <c r="N9" i="4" s="1"/>
  <c r="O9" i="4" s="1"/>
  <c r="L9" i="4"/>
  <c r="K1107" i="4"/>
  <c r="N1107" i="4" s="1"/>
  <c r="L1107" i="4"/>
  <c r="M1107" i="4"/>
  <c r="L1091" i="4"/>
  <c r="M1091" i="4"/>
  <c r="K1091" i="4"/>
  <c r="N1091" i="4" s="1"/>
  <c r="O1091" i="4" s="1"/>
  <c r="L1075" i="4"/>
  <c r="M1075" i="4"/>
  <c r="K1075" i="4"/>
  <c r="N1075" i="4" s="1"/>
  <c r="O1075" i="4" s="1"/>
  <c r="L1059" i="4"/>
  <c r="M1059" i="4"/>
  <c r="K1059" i="4"/>
  <c r="N1059" i="4" s="1"/>
  <c r="O1059" i="4" s="1"/>
  <c r="K1043" i="4"/>
  <c r="N1043" i="4" s="1"/>
  <c r="M1043" i="4"/>
  <c r="L1043" i="4"/>
  <c r="K1027" i="4"/>
  <c r="N1027" i="4" s="1"/>
  <c r="O1027" i="4" s="1"/>
  <c r="M1027" i="4"/>
  <c r="L1027" i="4"/>
  <c r="K1011" i="4"/>
  <c r="N1011" i="4" s="1"/>
  <c r="O1011" i="4" s="1"/>
  <c r="M1011" i="4"/>
  <c r="L1011" i="4"/>
  <c r="K995" i="4"/>
  <c r="N995" i="4" s="1"/>
  <c r="L995" i="4"/>
  <c r="M995" i="4"/>
  <c r="L979" i="4"/>
  <c r="M979" i="4"/>
  <c r="K979" i="4"/>
  <c r="N979" i="4" s="1"/>
  <c r="O979" i="4" s="1"/>
  <c r="L963" i="4"/>
  <c r="M963" i="4"/>
  <c r="K963" i="4"/>
  <c r="N963" i="4" s="1"/>
  <c r="O963" i="4" s="1"/>
  <c r="L947" i="4"/>
  <c r="M947" i="4"/>
  <c r="K947" i="4"/>
  <c r="N947" i="4" s="1"/>
  <c r="O947" i="4" s="1"/>
  <c r="K931" i="4"/>
  <c r="N931" i="4" s="1"/>
  <c r="L931" i="4"/>
  <c r="M931" i="4"/>
  <c r="K915" i="4"/>
  <c r="N915" i="4" s="1"/>
  <c r="O915" i="4" s="1"/>
  <c r="L915" i="4"/>
  <c r="M915" i="4"/>
  <c r="K899" i="4"/>
  <c r="N899" i="4" s="1"/>
  <c r="O899" i="4" s="1"/>
  <c r="L899" i="4"/>
  <c r="M899" i="4"/>
  <c r="K883" i="4"/>
  <c r="N883" i="4" s="1"/>
  <c r="L883" i="4"/>
  <c r="M883" i="4"/>
  <c r="L867" i="4"/>
  <c r="M867" i="4"/>
  <c r="K867" i="4"/>
  <c r="N867" i="4" s="1"/>
  <c r="O867" i="4" s="1"/>
  <c r="L851" i="4"/>
  <c r="M851" i="4"/>
  <c r="K851" i="4"/>
  <c r="N851" i="4" s="1"/>
  <c r="O851" i="4" s="1"/>
  <c r="L835" i="4"/>
  <c r="M835" i="4"/>
  <c r="K835" i="4"/>
  <c r="N835" i="4" s="1"/>
  <c r="O835" i="4" s="1"/>
  <c r="K819" i="4"/>
  <c r="N819" i="4" s="1"/>
  <c r="L819" i="4"/>
  <c r="M819" i="4"/>
  <c r="K803" i="4"/>
  <c r="N803" i="4" s="1"/>
  <c r="O803" i="4" s="1"/>
  <c r="L803" i="4"/>
  <c r="M803" i="4"/>
  <c r="L787" i="4"/>
  <c r="K787" i="4"/>
  <c r="N787" i="4" s="1"/>
  <c r="O787" i="4" s="1"/>
  <c r="M787" i="4"/>
  <c r="M771" i="4"/>
  <c r="K771" i="4"/>
  <c r="N771" i="4" s="1"/>
  <c r="L771" i="4"/>
  <c r="L755" i="4"/>
  <c r="K755" i="4"/>
  <c r="N755" i="4" s="1"/>
  <c r="O755" i="4" s="1"/>
  <c r="M755" i="4"/>
  <c r="L739" i="4"/>
  <c r="K739" i="4"/>
  <c r="N739" i="4" s="1"/>
  <c r="O739" i="4" s="1"/>
  <c r="M739" i="4"/>
  <c r="M723" i="4"/>
  <c r="L723" i="4"/>
  <c r="K723" i="4"/>
  <c r="N723" i="4" s="1"/>
  <c r="O723" i="4" s="1"/>
  <c r="K706" i="4"/>
  <c r="N706" i="4" s="1"/>
  <c r="O706" i="4" s="1"/>
  <c r="M706" i="4"/>
  <c r="L706" i="4"/>
  <c r="K684" i="4"/>
  <c r="N684" i="4" s="1"/>
  <c r="O684" i="4" s="1"/>
  <c r="M684" i="4"/>
  <c r="L684" i="4"/>
  <c r="K663" i="4"/>
  <c r="N663" i="4" s="1"/>
  <c r="O663" i="4" s="1"/>
  <c r="L663" i="4"/>
  <c r="M663" i="4"/>
  <c r="L642" i="4"/>
  <c r="M642" i="4"/>
  <c r="K642" i="4"/>
  <c r="N642" i="4" s="1"/>
  <c r="O642" i="4" s="1"/>
  <c r="L620" i="4"/>
  <c r="K620" i="4"/>
  <c r="N620" i="4" s="1"/>
  <c r="O620" i="4" s="1"/>
  <c r="M620" i="4"/>
  <c r="M1110" i="4"/>
  <c r="L1110" i="4"/>
  <c r="K1110" i="4"/>
  <c r="N1110" i="4" s="1"/>
  <c r="O1110" i="4" s="1"/>
  <c r="M1094" i="4"/>
  <c r="L1094" i="4"/>
  <c r="K1094" i="4"/>
  <c r="N1094" i="4" s="1"/>
  <c r="O1094" i="4" s="1"/>
  <c r="K1078" i="4"/>
  <c r="N1078" i="4" s="1"/>
  <c r="L1078" i="4"/>
  <c r="M1078" i="4"/>
  <c r="K1062" i="4"/>
  <c r="N1062" i="4" s="1"/>
  <c r="O1062" i="4" s="1"/>
  <c r="L1062" i="4"/>
  <c r="M1062" i="4"/>
  <c r="K1046" i="4"/>
  <c r="N1046" i="4" s="1"/>
  <c r="O1046" i="4" s="1"/>
  <c r="L1046" i="4"/>
  <c r="M1046" i="4"/>
  <c r="L1030" i="4"/>
  <c r="M1030" i="4"/>
  <c r="K1030" i="4"/>
  <c r="N1030" i="4" s="1"/>
  <c r="M1014" i="4"/>
  <c r="L1014" i="4"/>
  <c r="K1014" i="4"/>
  <c r="N1014" i="4" s="1"/>
  <c r="O1014" i="4" s="1"/>
  <c r="M998" i="4"/>
  <c r="L998" i="4"/>
  <c r="K998" i="4"/>
  <c r="N998" i="4" s="1"/>
  <c r="O998" i="4" s="1"/>
  <c r="M982" i="4"/>
  <c r="L982" i="4"/>
  <c r="K982" i="4"/>
  <c r="N982" i="4" s="1"/>
  <c r="O982" i="4" s="1"/>
  <c r="K966" i="4"/>
  <c r="N966" i="4" s="1"/>
  <c r="L966" i="4"/>
  <c r="M966" i="4"/>
  <c r="K950" i="4"/>
  <c r="N950" i="4" s="1"/>
  <c r="O950" i="4" s="1"/>
  <c r="L950" i="4"/>
  <c r="M950" i="4"/>
  <c r="K934" i="4"/>
  <c r="N934" i="4" s="1"/>
  <c r="O934" i="4" s="1"/>
  <c r="L934" i="4"/>
  <c r="M934" i="4"/>
  <c r="L918" i="4"/>
  <c r="M918" i="4"/>
  <c r="K918" i="4"/>
  <c r="N918" i="4" s="1"/>
  <c r="M902" i="4"/>
  <c r="K902" i="4"/>
  <c r="N902" i="4" s="1"/>
  <c r="O902" i="4" s="1"/>
  <c r="L902" i="4"/>
  <c r="M886" i="4"/>
  <c r="K886" i="4"/>
  <c r="N886" i="4" s="1"/>
  <c r="O886" i="4" s="1"/>
  <c r="L886" i="4"/>
  <c r="M870" i="4"/>
  <c r="K870" i="4"/>
  <c r="N870" i="4" s="1"/>
  <c r="O870" i="4" s="1"/>
  <c r="L870" i="4"/>
  <c r="K854" i="4"/>
  <c r="N854" i="4" s="1"/>
  <c r="L854" i="4"/>
  <c r="M854" i="4"/>
  <c r="K838" i="4"/>
  <c r="N838" i="4" s="1"/>
  <c r="O838" i="4" s="1"/>
  <c r="L838" i="4"/>
  <c r="M838" i="4"/>
  <c r="K822" i="4"/>
  <c r="N822" i="4" s="1"/>
  <c r="O822" i="4" s="1"/>
  <c r="L822" i="4"/>
  <c r="M822" i="4"/>
  <c r="L806" i="4"/>
  <c r="M806" i="4"/>
  <c r="K806" i="4"/>
  <c r="N806" i="4" s="1"/>
  <c r="K790" i="4"/>
  <c r="N790" i="4" s="1"/>
  <c r="O790" i="4" s="1"/>
  <c r="L790" i="4"/>
  <c r="M790" i="4"/>
  <c r="K774" i="4"/>
  <c r="N774" i="4" s="1"/>
  <c r="O774" i="4" s="1"/>
  <c r="M774" i="4"/>
  <c r="L774" i="4"/>
  <c r="K758" i="4"/>
  <c r="N758" i="4" s="1"/>
  <c r="O758" i="4" s="1"/>
  <c r="M758" i="4"/>
  <c r="L758" i="4"/>
  <c r="M742" i="4"/>
  <c r="K742" i="4"/>
  <c r="N742" i="4" s="1"/>
  <c r="L742" i="4"/>
  <c r="M726" i="4"/>
  <c r="K726" i="4"/>
  <c r="N726" i="4" s="1"/>
  <c r="O726" i="4" s="1"/>
  <c r="L726" i="4"/>
  <c r="L710" i="4"/>
  <c r="M710" i="4"/>
  <c r="K710" i="4"/>
  <c r="N710" i="4" s="1"/>
  <c r="O710" i="4" s="1"/>
  <c r="L688" i="4"/>
  <c r="K688" i="4"/>
  <c r="N688" i="4" s="1"/>
  <c r="O688" i="4" s="1"/>
  <c r="M688" i="4"/>
  <c r="M667" i="4"/>
  <c r="L667" i="4"/>
  <c r="K667" i="4"/>
  <c r="N667" i="4" s="1"/>
  <c r="O667" i="4" s="1"/>
  <c r="M646" i="4"/>
  <c r="L646" i="4"/>
  <c r="K646" i="4"/>
  <c r="N646" i="4" s="1"/>
  <c r="O646" i="4" s="1"/>
  <c r="K624" i="4"/>
  <c r="N624" i="4" s="1"/>
  <c r="M624" i="4"/>
  <c r="L624" i="4"/>
  <c r="L1113" i="4"/>
  <c r="K1113" i="4"/>
  <c r="N1113" i="4" s="1"/>
  <c r="M1113" i="4"/>
  <c r="L1097" i="4"/>
  <c r="K1097" i="4"/>
  <c r="N1097" i="4" s="1"/>
  <c r="O1097" i="4" s="1"/>
  <c r="M1097" i="4"/>
  <c r="L1081" i="4"/>
  <c r="M1081" i="4"/>
  <c r="K1081" i="4"/>
  <c r="N1081" i="4" s="1"/>
  <c r="O1081" i="4" s="1"/>
  <c r="M1065" i="4"/>
  <c r="L1065" i="4"/>
  <c r="K1065" i="4"/>
  <c r="N1065" i="4" s="1"/>
  <c r="K1049" i="4"/>
  <c r="N1049" i="4" s="1"/>
  <c r="O1049" i="4" s="1"/>
  <c r="M1049" i="4"/>
  <c r="L1049" i="4"/>
  <c r="K1033" i="4"/>
  <c r="N1033" i="4" s="1"/>
  <c r="O1033" i="4" s="1"/>
  <c r="M1033" i="4"/>
  <c r="L1033" i="4"/>
  <c r="K1017" i="4"/>
  <c r="N1017" i="4" s="1"/>
  <c r="O1017" i="4" s="1"/>
  <c r="M1017" i="4"/>
  <c r="L1017" i="4"/>
  <c r="L1001" i="4"/>
  <c r="M1001" i="4"/>
  <c r="K1001" i="4"/>
  <c r="N1001" i="4" s="1"/>
  <c r="L985" i="4"/>
  <c r="M985" i="4"/>
  <c r="K985" i="4"/>
  <c r="N985" i="4" s="1"/>
  <c r="O985" i="4" s="1"/>
  <c r="L969" i="4"/>
  <c r="M969" i="4"/>
  <c r="K969" i="4"/>
  <c r="N969" i="4" s="1"/>
  <c r="O969" i="4" s="1"/>
  <c r="M953" i="4"/>
  <c r="L953" i="4"/>
  <c r="K953" i="4"/>
  <c r="N953" i="4" s="1"/>
  <c r="K937" i="4"/>
  <c r="N937" i="4" s="1"/>
  <c r="O937" i="4" s="1"/>
  <c r="L937" i="4"/>
  <c r="M937" i="4"/>
  <c r="K921" i="4"/>
  <c r="N921" i="4" s="1"/>
  <c r="O921" i="4" s="1"/>
  <c r="L921" i="4"/>
  <c r="M921" i="4"/>
  <c r="K905" i="4"/>
  <c r="N905" i="4" s="1"/>
  <c r="O905" i="4" s="1"/>
  <c r="L905" i="4"/>
  <c r="M905" i="4"/>
  <c r="L889" i="4"/>
  <c r="M889" i="4"/>
  <c r="K889" i="4"/>
  <c r="N889" i="4" s="1"/>
  <c r="L873" i="4"/>
  <c r="M873" i="4"/>
  <c r="K873" i="4"/>
  <c r="N873" i="4" s="1"/>
  <c r="O873" i="4" s="1"/>
  <c r="L857" i="4"/>
  <c r="M857" i="4"/>
  <c r="K857" i="4"/>
  <c r="N857" i="4" s="1"/>
  <c r="O857" i="4" s="1"/>
  <c r="M841" i="4"/>
  <c r="K841" i="4"/>
  <c r="N841" i="4" s="1"/>
  <c r="L841" i="4"/>
  <c r="K825" i="4"/>
  <c r="N825" i="4" s="1"/>
  <c r="O825" i="4" s="1"/>
  <c r="L825" i="4"/>
  <c r="M825" i="4"/>
  <c r="K809" i="4"/>
  <c r="N809" i="4" s="1"/>
  <c r="O809" i="4" s="1"/>
  <c r="L809" i="4"/>
  <c r="M809" i="4"/>
  <c r="L793" i="4"/>
  <c r="K793" i="4"/>
  <c r="N793" i="4" s="1"/>
  <c r="O793" i="4" s="1"/>
  <c r="M793" i="4"/>
  <c r="L777" i="4"/>
  <c r="K777" i="4"/>
  <c r="N777" i="4" s="1"/>
  <c r="M777" i="4"/>
  <c r="L761" i="4"/>
  <c r="K761" i="4"/>
  <c r="N761" i="4" s="1"/>
  <c r="O761" i="4" s="1"/>
  <c r="M761" i="4"/>
  <c r="L745" i="4"/>
  <c r="K745" i="4"/>
  <c r="N745" i="4" s="1"/>
  <c r="O745" i="4" s="1"/>
  <c r="M745" i="4"/>
  <c r="K729" i="4"/>
  <c r="N729" i="4" s="1"/>
  <c r="M729" i="4"/>
  <c r="L729" i="4"/>
  <c r="K713" i="4"/>
  <c r="N713" i="4" s="1"/>
  <c r="O713" i="4" s="1"/>
  <c r="L713" i="4"/>
  <c r="M713" i="4"/>
  <c r="L692" i="4"/>
  <c r="M692" i="4"/>
  <c r="K692" i="4"/>
  <c r="N692" i="4" s="1"/>
  <c r="O692" i="4" s="1"/>
  <c r="M671" i="4"/>
  <c r="L671" i="4"/>
  <c r="K671" i="4"/>
  <c r="N671" i="4" s="1"/>
  <c r="O671" i="4" s="1"/>
  <c r="L650" i="4"/>
  <c r="M650" i="4"/>
  <c r="K650" i="4"/>
  <c r="N650" i="4" s="1"/>
  <c r="O650" i="4" s="1"/>
  <c r="L628" i="4"/>
  <c r="M628" i="4"/>
  <c r="K628" i="4"/>
  <c r="N628" i="4" s="1"/>
  <c r="O628" i="4" s="1"/>
  <c r="K600" i="4"/>
  <c r="N600" i="4" s="1"/>
  <c r="O600" i="4" s="1"/>
  <c r="L600" i="4"/>
  <c r="M600" i="4"/>
  <c r="M1104" i="4"/>
  <c r="L1104" i="4"/>
  <c r="K1104" i="4"/>
  <c r="N1104" i="4" s="1"/>
  <c r="O1104" i="4" s="1"/>
  <c r="M1088" i="4"/>
  <c r="L1088" i="4"/>
  <c r="K1088" i="4"/>
  <c r="N1088" i="4" s="1"/>
  <c r="O1088" i="4" s="1"/>
  <c r="K1072" i="4"/>
  <c r="N1072" i="4" s="1"/>
  <c r="M1072" i="4"/>
  <c r="L1072" i="4"/>
  <c r="K1056" i="4"/>
  <c r="N1056" i="4" s="1"/>
  <c r="O1056" i="4" s="1"/>
  <c r="L1056" i="4"/>
  <c r="M1056" i="4"/>
  <c r="K1040" i="4"/>
  <c r="N1040" i="4" s="1"/>
  <c r="O1040" i="4" s="1"/>
  <c r="L1040" i="4"/>
  <c r="M1040" i="4"/>
  <c r="K1024" i="4"/>
  <c r="N1024" i="4" s="1"/>
  <c r="O1024" i="4" s="1"/>
  <c r="L1024" i="4"/>
  <c r="M1024" i="4"/>
  <c r="M1008" i="4"/>
  <c r="L1008" i="4"/>
  <c r="K1008" i="4"/>
  <c r="N1008" i="4" s="1"/>
  <c r="M992" i="4"/>
  <c r="L992" i="4"/>
  <c r="K992" i="4"/>
  <c r="N992" i="4" s="1"/>
  <c r="O992" i="4" s="1"/>
  <c r="M976" i="4"/>
  <c r="L976" i="4"/>
  <c r="K976" i="4"/>
  <c r="N976" i="4" s="1"/>
  <c r="O976" i="4" s="1"/>
  <c r="K960" i="4"/>
  <c r="N960" i="4" s="1"/>
  <c r="M960" i="4"/>
  <c r="L960" i="4"/>
  <c r="K944" i="4"/>
  <c r="N944" i="4" s="1"/>
  <c r="O944" i="4" s="1"/>
  <c r="L944" i="4"/>
  <c r="M944" i="4"/>
  <c r="K928" i="4"/>
  <c r="N928" i="4" s="1"/>
  <c r="O928" i="4" s="1"/>
  <c r="L928" i="4"/>
  <c r="M928" i="4"/>
  <c r="K912" i="4"/>
  <c r="N912" i="4" s="1"/>
  <c r="O912" i="4" s="1"/>
  <c r="L912" i="4"/>
  <c r="M912" i="4"/>
  <c r="M896" i="4"/>
  <c r="K896" i="4"/>
  <c r="N896" i="4" s="1"/>
  <c r="L896" i="4"/>
  <c r="M880" i="4"/>
  <c r="K880" i="4"/>
  <c r="N880" i="4" s="1"/>
  <c r="O880" i="4" s="1"/>
  <c r="L880" i="4"/>
  <c r="M864" i="4"/>
  <c r="K864" i="4"/>
  <c r="N864" i="4" s="1"/>
  <c r="O864" i="4" s="1"/>
  <c r="L864" i="4"/>
  <c r="K848" i="4"/>
  <c r="N848" i="4" s="1"/>
  <c r="L848" i="4"/>
  <c r="M848" i="4"/>
  <c r="K832" i="4"/>
  <c r="N832" i="4" s="1"/>
  <c r="O832" i="4" s="1"/>
  <c r="L832" i="4"/>
  <c r="M832" i="4"/>
  <c r="K816" i="4"/>
  <c r="N816" i="4" s="1"/>
  <c r="O816" i="4" s="1"/>
  <c r="L816" i="4"/>
  <c r="M816" i="4"/>
  <c r="M800" i="4"/>
  <c r="K800" i="4"/>
  <c r="N800" i="4" s="1"/>
  <c r="O800" i="4" s="1"/>
  <c r="L800" i="4"/>
  <c r="K784" i="4"/>
  <c r="N784" i="4" s="1"/>
  <c r="M784" i="4"/>
  <c r="L784" i="4"/>
  <c r="K768" i="4"/>
  <c r="N768" i="4" s="1"/>
  <c r="O768" i="4" s="1"/>
  <c r="M768" i="4"/>
  <c r="L768" i="4"/>
  <c r="K752" i="4"/>
  <c r="N752" i="4" s="1"/>
  <c r="O752" i="4" s="1"/>
  <c r="M752" i="4"/>
  <c r="L752" i="4"/>
  <c r="L736" i="4"/>
  <c r="K736" i="4"/>
  <c r="N736" i="4" s="1"/>
  <c r="M736" i="4"/>
  <c r="L720" i="4"/>
  <c r="M720" i="4"/>
  <c r="K720" i="4"/>
  <c r="N720" i="4" s="1"/>
  <c r="O720" i="4" s="1"/>
  <c r="K702" i="4"/>
  <c r="N702" i="4" s="1"/>
  <c r="O702" i="4" s="1"/>
  <c r="M702" i="4"/>
  <c r="L702" i="4"/>
  <c r="K680" i="4"/>
  <c r="N680" i="4" s="1"/>
  <c r="L680" i="4"/>
  <c r="M680" i="4"/>
  <c r="L659" i="4"/>
  <c r="M659" i="4"/>
  <c r="K659" i="4"/>
  <c r="N659" i="4" s="1"/>
  <c r="M638" i="4"/>
  <c r="K638" i="4"/>
  <c r="N638" i="4" s="1"/>
  <c r="L638" i="4"/>
  <c r="L616" i="4"/>
  <c r="M616" i="4"/>
  <c r="K616" i="4"/>
  <c r="N616" i="4" s="1"/>
  <c r="K607" i="4"/>
  <c r="N607" i="4" s="1"/>
  <c r="O607" i="4" s="1"/>
  <c r="M607" i="4"/>
  <c r="L607" i="4"/>
  <c r="K591" i="4"/>
  <c r="N591" i="4" s="1"/>
  <c r="O591" i="4" s="1"/>
  <c r="M591" i="4"/>
  <c r="L591" i="4"/>
  <c r="L575" i="4"/>
  <c r="K575" i="4"/>
  <c r="N575" i="4" s="1"/>
  <c r="M575" i="4"/>
  <c r="M559" i="4"/>
  <c r="L559" i="4"/>
  <c r="K559" i="4"/>
  <c r="N559" i="4" s="1"/>
  <c r="O559" i="4" s="1"/>
  <c r="M543" i="4"/>
  <c r="K543" i="4"/>
  <c r="N543" i="4" s="1"/>
  <c r="O543" i="4" s="1"/>
  <c r="L543" i="4"/>
  <c r="M527" i="4"/>
  <c r="K527" i="4"/>
  <c r="N527" i="4" s="1"/>
  <c r="O527" i="4" s="1"/>
  <c r="L527" i="4"/>
  <c r="M511" i="4"/>
  <c r="L511" i="4"/>
  <c r="K511" i="4"/>
  <c r="N511" i="4" s="1"/>
  <c r="M495" i="4"/>
  <c r="L495" i="4"/>
  <c r="K495" i="4"/>
  <c r="N495" i="4" s="1"/>
  <c r="O495" i="4" s="1"/>
  <c r="M479" i="4"/>
  <c r="K479" i="4"/>
  <c r="N479" i="4" s="1"/>
  <c r="O479" i="4" s="1"/>
  <c r="L479" i="4"/>
  <c r="K463" i="4"/>
  <c r="N463" i="4" s="1"/>
  <c r="L463" i="4"/>
  <c r="M463" i="4"/>
  <c r="K447" i="4"/>
  <c r="N447" i="4" s="1"/>
  <c r="O447" i="4" s="1"/>
  <c r="L447" i="4"/>
  <c r="M447" i="4"/>
  <c r="K431" i="4"/>
  <c r="N431" i="4" s="1"/>
  <c r="O431" i="4" s="1"/>
  <c r="L431" i="4"/>
  <c r="M431" i="4"/>
  <c r="L415" i="4"/>
  <c r="K415" i="4"/>
  <c r="N415" i="4" s="1"/>
  <c r="O415" i="4" s="1"/>
  <c r="M415" i="4"/>
  <c r="K399" i="4"/>
  <c r="N399" i="4" s="1"/>
  <c r="L399" i="4"/>
  <c r="M399" i="4"/>
  <c r="M383" i="4"/>
  <c r="K383" i="4"/>
  <c r="N383" i="4" s="1"/>
  <c r="O383" i="4" s="1"/>
  <c r="L383" i="4"/>
  <c r="K367" i="4"/>
  <c r="N367" i="4" s="1"/>
  <c r="O367" i="4" s="1"/>
  <c r="L367" i="4"/>
  <c r="M367" i="4"/>
  <c r="K351" i="4"/>
  <c r="N351" i="4" s="1"/>
  <c r="L351" i="4"/>
  <c r="M351" i="4"/>
  <c r="L335" i="4"/>
  <c r="M335" i="4"/>
  <c r="K335" i="4"/>
  <c r="N335" i="4" s="1"/>
  <c r="O335" i="4" s="1"/>
  <c r="L319" i="4"/>
  <c r="M319" i="4"/>
  <c r="K319" i="4"/>
  <c r="N319" i="4" s="1"/>
  <c r="O319" i="4" s="1"/>
  <c r="L303" i="4"/>
  <c r="M303" i="4"/>
  <c r="K303" i="4"/>
  <c r="N303" i="4" s="1"/>
  <c r="O303" i="4" s="1"/>
  <c r="K287" i="4"/>
  <c r="N287" i="4" s="1"/>
  <c r="L287" i="4"/>
  <c r="M287" i="4"/>
  <c r="K271" i="4"/>
  <c r="N271" i="4" s="1"/>
  <c r="O271" i="4" s="1"/>
  <c r="L271" i="4"/>
  <c r="M271" i="4"/>
  <c r="L255" i="4"/>
  <c r="M255" i="4"/>
  <c r="K255" i="4"/>
  <c r="N255" i="4" s="1"/>
  <c r="O255" i="4" s="1"/>
  <c r="K239" i="4"/>
  <c r="N239" i="4" s="1"/>
  <c r="L239" i="4"/>
  <c r="M239" i="4"/>
  <c r="K223" i="4"/>
  <c r="N223" i="4" s="1"/>
  <c r="O223" i="4" s="1"/>
  <c r="L223" i="4"/>
  <c r="M223" i="4"/>
  <c r="K207" i="4"/>
  <c r="N207" i="4" s="1"/>
  <c r="O207" i="4" s="1"/>
  <c r="L207" i="4"/>
  <c r="M207" i="4"/>
  <c r="K191" i="4"/>
  <c r="N191" i="4" s="1"/>
  <c r="O191" i="4" s="1"/>
  <c r="L191" i="4"/>
  <c r="M191" i="4"/>
  <c r="K175" i="4"/>
  <c r="N175" i="4" s="1"/>
  <c r="L175" i="4"/>
  <c r="M175" i="4"/>
  <c r="K159" i="4"/>
  <c r="N159" i="4" s="1"/>
  <c r="O159" i="4" s="1"/>
  <c r="L159" i="4"/>
  <c r="M159" i="4"/>
  <c r="L139" i="4"/>
  <c r="M139" i="4"/>
  <c r="K139" i="4"/>
  <c r="N139" i="4" s="1"/>
  <c r="O139" i="4" s="1"/>
  <c r="K110" i="4"/>
  <c r="N110" i="4" s="1"/>
  <c r="O110" i="4" s="1"/>
  <c r="L110" i="4"/>
  <c r="M110" i="4"/>
  <c r="K78" i="4"/>
  <c r="N78" i="4" s="1"/>
  <c r="L78" i="4"/>
  <c r="M78" i="4"/>
  <c r="L46" i="4"/>
  <c r="M46" i="4"/>
  <c r="K46" i="4"/>
  <c r="N46" i="4" s="1"/>
  <c r="O46" i="4" s="1"/>
  <c r="K14" i="4"/>
  <c r="N14" i="4" s="1"/>
  <c r="L14" i="4"/>
  <c r="M14" i="4"/>
  <c r="L598" i="4"/>
  <c r="K598" i="4"/>
  <c r="N598" i="4" s="1"/>
  <c r="O598" i="4" s="1"/>
  <c r="M598" i="4"/>
  <c r="M582" i="4"/>
  <c r="L582" i="4"/>
  <c r="K582" i="4"/>
  <c r="N582" i="4" s="1"/>
  <c r="M566" i="4"/>
  <c r="L566" i="4"/>
  <c r="K566" i="4"/>
  <c r="N566" i="4" s="1"/>
  <c r="O566" i="4" s="1"/>
  <c r="L550" i="4"/>
  <c r="M550" i="4"/>
  <c r="K550" i="4"/>
  <c r="N550" i="4" s="1"/>
  <c r="O550" i="4" s="1"/>
  <c r="L534" i="4"/>
  <c r="M534" i="4"/>
  <c r="K534" i="4"/>
  <c r="N534" i="4" s="1"/>
  <c r="O534" i="4" s="1"/>
  <c r="K518" i="4"/>
  <c r="N518" i="4" s="1"/>
  <c r="M518" i="4"/>
  <c r="L518" i="4"/>
  <c r="K502" i="4"/>
  <c r="N502" i="4" s="1"/>
  <c r="O502" i="4" s="1"/>
  <c r="M502" i="4"/>
  <c r="L502" i="4"/>
  <c r="K486" i="4"/>
  <c r="N486" i="4" s="1"/>
  <c r="O486" i="4" s="1"/>
  <c r="M486" i="4"/>
  <c r="L486" i="4"/>
  <c r="K470" i="4"/>
  <c r="N470" i="4" s="1"/>
  <c r="L470" i="4"/>
  <c r="M470" i="4"/>
  <c r="L454" i="4"/>
  <c r="M454" i="4"/>
  <c r="K454" i="4"/>
  <c r="N454" i="4" s="1"/>
  <c r="O454" i="4" s="1"/>
  <c r="K438" i="4"/>
  <c r="N438" i="4" s="1"/>
  <c r="O438" i="4" s="1"/>
  <c r="L438" i="4"/>
  <c r="M438" i="4"/>
  <c r="M422" i="4"/>
  <c r="K422" i="4"/>
  <c r="N422" i="4" s="1"/>
  <c r="O422" i="4" s="1"/>
  <c r="L422" i="4"/>
  <c r="K406" i="4"/>
  <c r="N406" i="4" s="1"/>
  <c r="L406" i="4"/>
  <c r="M406" i="4"/>
  <c r="K390" i="4"/>
  <c r="N390" i="4" s="1"/>
  <c r="O390" i="4" s="1"/>
  <c r="L390" i="4"/>
  <c r="M390" i="4"/>
  <c r="K374" i="4"/>
  <c r="N374" i="4" s="1"/>
  <c r="O374" i="4" s="1"/>
  <c r="L374" i="4"/>
  <c r="M374" i="4"/>
  <c r="L358" i="4"/>
  <c r="M358" i="4"/>
  <c r="K358" i="4"/>
  <c r="N358" i="4" s="1"/>
  <c r="M342" i="4"/>
  <c r="K342" i="4"/>
  <c r="N342" i="4" s="1"/>
  <c r="O342" i="4" s="1"/>
  <c r="L342" i="4"/>
  <c r="M326" i="4"/>
  <c r="K326" i="4"/>
  <c r="N326" i="4" s="1"/>
  <c r="O326" i="4" s="1"/>
  <c r="L326" i="4"/>
  <c r="M310" i="4"/>
  <c r="K310" i="4"/>
  <c r="N310" i="4" s="1"/>
  <c r="O310" i="4" s="1"/>
  <c r="L310" i="4"/>
  <c r="K294" i="4"/>
  <c r="N294" i="4" s="1"/>
  <c r="L294" i="4"/>
  <c r="M294" i="4"/>
  <c r="K278" i="4"/>
  <c r="N278" i="4" s="1"/>
  <c r="O278" i="4" s="1"/>
  <c r="L278" i="4"/>
  <c r="M278" i="4"/>
  <c r="K262" i="4"/>
  <c r="N262" i="4" s="1"/>
  <c r="O262" i="4" s="1"/>
  <c r="M262" i="4"/>
  <c r="L262" i="4"/>
  <c r="K246" i="4"/>
  <c r="N246" i="4" s="1"/>
  <c r="L246" i="4"/>
  <c r="M246" i="4"/>
  <c r="L230" i="4"/>
  <c r="M230" i="4"/>
  <c r="K230" i="4"/>
  <c r="N230" i="4" s="1"/>
  <c r="O230" i="4" s="1"/>
  <c r="L214" i="4"/>
  <c r="M214" i="4"/>
  <c r="K214" i="4"/>
  <c r="N214" i="4" s="1"/>
  <c r="O214" i="4" s="1"/>
  <c r="L198" i="4"/>
  <c r="M198" i="4"/>
  <c r="K198" i="4"/>
  <c r="N198" i="4" s="1"/>
  <c r="O198" i="4" s="1"/>
  <c r="K182" i="4"/>
  <c r="N182" i="4" s="1"/>
  <c r="L182" i="4"/>
  <c r="M182" i="4"/>
  <c r="K166" i="4"/>
  <c r="N166" i="4" s="1"/>
  <c r="O166" i="4" s="1"/>
  <c r="L166" i="4"/>
  <c r="M166" i="4"/>
  <c r="K149" i="4"/>
  <c r="N149" i="4" s="1"/>
  <c r="O149" i="4" s="1"/>
  <c r="L149" i="4"/>
  <c r="M149" i="4"/>
  <c r="L123" i="4"/>
  <c r="M123" i="4"/>
  <c r="K123" i="4"/>
  <c r="N123" i="4" s="1"/>
  <c r="O123" i="4" s="1"/>
  <c r="K91" i="4"/>
  <c r="N91" i="4" s="1"/>
  <c r="M91" i="4"/>
  <c r="L91" i="4"/>
  <c r="M59" i="4"/>
  <c r="K59" i="4"/>
  <c r="N59" i="4" s="1"/>
  <c r="O59" i="4" s="1"/>
  <c r="L59" i="4"/>
  <c r="K27" i="4"/>
  <c r="N27" i="4" s="1"/>
  <c r="O27" i="4" s="1"/>
  <c r="L27" i="4"/>
  <c r="M27" i="4"/>
  <c r="K709" i="4"/>
  <c r="N709" i="4" s="1"/>
  <c r="O709" i="4" s="1"/>
  <c r="L709" i="4"/>
  <c r="M709" i="4"/>
  <c r="M693" i="4"/>
  <c r="L693" i="4"/>
  <c r="K693" i="4"/>
  <c r="N693" i="4" s="1"/>
  <c r="M677" i="4"/>
  <c r="K677" i="4"/>
  <c r="N677" i="4" s="1"/>
  <c r="O677" i="4" s="1"/>
  <c r="L677" i="4"/>
  <c r="M661" i="4"/>
  <c r="L661" i="4"/>
  <c r="K661" i="4"/>
  <c r="N661" i="4" s="1"/>
  <c r="O661" i="4" s="1"/>
  <c r="M645" i="4"/>
  <c r="L645" i="4"/>
  <c r="K645" i="4"/>
  <c r="N645" i="4" s="1"/>
  <c r="K629" i="4"/>
  <c r="N629" i="4" s="1"/>
  <c r="O629" i="4" s="1"/>
  <c r="M629" i="4"/>
  <c r="L629" i="4"/>
  <c r="K613" i="4"/>
  <c r="N613" i="4" s="1"/>
  <c r="O613" i="4" s="1"/>
  <c r="L613" i="4"/>
  <c r="M613" i="4"/>
  <c r="K597" i="4"/>
  <c r="N597" i="4" s="1"/>
  <c r="O597" i="4" s="1"/>
  <c r="M597" i="4"/>
  <c r="L597" i="4"/>
  <c r="M581" i="4"/>
  <c r="L581" i="4"/>
  <c r="K581" i="4"/>
  <c r="N581" i="4" s="1"/>
  <c r="M565" i="4"/>
  <c r="K565" i="4"/>
  <c r="N565" i="4" s="1"/>
  <c r="O565" i="4" s="1"/>
  <c r="L565" i="4"/>
  <c r="M549" i="4"/>
  <c r="K549" i="4"/>
  <c r="N549" i="4" s="1"/>
  <c r="O549" i="4" s="1"/>
  <c r="L549" i="4"/>
  <c r="L533" i="4"/>
  <c r="K533" i="4"/>
  <c r="N533" i="4" s="1"/>
  <c r="M533" i="4"/>
  <c r="M517" i="4"/>
  <c r="L517" i="4"/>
  <c r="K517" i="4"/>
  <c r="N517" i="4" s="1"/>
  <c r="O517" i="4" s="1"/>
  <c r="M501" i="4"/>
  <c r="K501" i="4"/>
  <c r="N501" i="4" s="1"/>
  <c r="O501" i="4" s="1"/>
  <c r="L501" i="4"/>
  <c r="M485" i="4"/>
  <c r="K485" i="4"/>
  <c r="N485" i="4" s="1"/>
  <c r="O485" i="4" s="1"/>
  <c r="L485" i="4"/>
  <c r="K469" i="4"/>
  <c r="N469" i="4" s="1"/>
  <c r="L469" i="4"/>
  <c r="M469" i="4"/>
  <c r="K453" i="4"/>
  <c r="N453" i="4" s="1"/>
  <c r="O453" i="4" s="1"/>
  <c r="L453" i="4"/>
  <c r="M453" i="4"/>
  <c r="K437" i="4"/>
  <c r="N437" i="4" s="1"/>
  <c r="O437" i="4" s="1"/>
  <c r="L437" i="4"/>
  <c r="M437" i="4"/>
  <c r="M421" i="4"/>
  <c r="K421" i="4"/>
  <c r="N421" i="4" s="1"/>
  <c r="L421" i="4"/>
  <c r="M405" i="4"/>
  <c r="K405" i="4"/>
  <c r="N405" i="4" s="1"/>
  <c r="O405" i="4" s="1"/>
  <c r="L405" i="4"/>
  <c r="K389" i="4"/>
  <c r="N389" i="4" s="1"/>
  <c r="O389" i="4" s="1"/>
  <c r="L389" i="4"/>
  <c r="M389" i="4"/>
  <c r="M373" i="4"/>
  <c r="K373" i="4"/>
  <c r="N373" i="4" s="1"/>
  <c r="O373" i="4" s="1"/>
  <c r="L373" i="4"/>
  <c r="L357" i="4"/>
  <c r="K357" i="4"/>
  <c r="N357" i="4" s="1"/>
  <c r="M357" i="4"/>
  <c r="L341" i="4"/>
  <c r="M341" i="4"/>
  <c r="K341" i="4"/>
  <c r="N341" i="4" s="1"/>
  <c r="O341" i="4" s="1"/>
  <c r="L325" i="4"/>
  <c r="M325" i="4"/>
  <c r="K325" i="4"/>
  <c r="N325" i="4" s="1"/>
  <c r="O325" i="4" s="1"/>
  <c r="M309" i="4"/>
  <c r="K309" i="4"/>
  <c r="N309" i="4" s="1"/>
  <c r="L309" i="4"/>
  <c r="K293" i="4"/>
  <c r="N293" i="4" s="1"/>
  <c r="O293" i="4" s="1"/>
  <c r="L293" i="4"/>
  <c r="M293" i="4"/>
  <c r="K277" i="4"/>
  <c r="N277" i="4" s="1"/>
  <c r="O277" i="4" s="1"/>
  <c r="L277" i="4"/>
  <c r="M277" i="4"/>
  <c r="K261" i="4"/>
  <c r="N261" i="4" s="1"/>
  <c r="O261" i="4" s="1"/>
  <c r="L261" i="4"/>
  <c r="M261" i="4"/>
  <c r="K245" i="4"/>
  <c r="N245" i="4" s="1"/>
  <c r="L245" i="4"/>
  <c r="M245" i="4"/>
  <c r="K229" i="4"/>
  <c r="N229" i="4" s="1"/>
  <c r="O229" i="4" s="1"/>
  <c r="L229" i="4"/>
  <c r="M229" i="4"/>
  <c r="K213" i="4"/>
  <c r="N213" i="4" s="1"/>
  <c r="O213" i="4" s="1"/>
  <c r="L213" i="4"/>
  <c r="M213" i="4"/>
  <c r="L197" i="4"/>
  <c r="M197" i="4"/>
  <c r="K197" i="4"/>
  <c r="N197" i="4" s="1"/>
  <c r="L181" i="4"/>
  <c r="M181" i="4"/>
  <c r="K181" i="4"/>
  <c r="N181" i="4" s="1"/>
  <c r="O181" i="4" s="1"/>
  <c r="K165" i="4"/>
  <c r="N165" i="4" s="1"/>
  <c r="O165" i="4" s="1"/>
  <c r="L165" i="4"/>
  <c r="M165" i="4"/>
  <c r="K147" i="4"/>
  <c r="N147" i="4" s="1"/>
  <c r="L147" i="4"/>
  <c r="M147" i="4"/>
  <c r="K122" i="4"/>
  <c r="N122" i="4" s="1"/>
  <c r="O122" i="4" s="1"/>
  <c r="L122" i="4"/>
  <c r="M122" i="4"/>
  <c r="K90" i="4"/>
  <c r="N90" i="4" s="1"/>
  <c r="O90" i="4" s="1"/>
  <c r="L90" i="4"/>
  <c r="M90" i="4"/>
  <c r="L58" i="4"/>
  <c r="M58" i="4"/>
  <c r="K58" i="4"/>
  <c r="N58" i="4" s="1"/>
  <c r="O58" i="4" s="1"/>
  <c r="K26" i="4"/>
  <c r="N26" i="4" s="1"/>
  <c r="O26" i="4" s="1"/>
  <c r="L26" i="4"/>
  <c r="M26" i="4"/>
  <c r="L592" i="4"/>
  <c r="K592" i="4"/>
  <c r="N592" i="4" s="1"/>
  <c r="O592" i="4" s="1"/>
  <c r="M592" i="4"/>
  <c r="L576" i="4"/>
  <c r="K576" i="4"/>
  <c r="N576" i="4" s="1"/>
  <c r="O576" i="4" s="1"/>
  <c r="M576" i="4"/>
  <c r="K560" i="4"/>
  <c r="N560" i="4" s="1"/>
  <c r="M560" i="4"/>
  <c r="L560" i="4"/>
  <c r="L544" i="4"/>
  <c r="M544" i="4"/>
  <c r="K544" i="4"/>
  <c r="N544" i="4" s="1"/>
  <c r="O544" i="4" s="1"/>
  <c r="L528" i="4"/>
  <c r="M528" i="4"/>
  <c r="K528" i="4"/>
  <c r="N528" i="4" s="1"/>
  <c r="O528" i="4" s="1"/>
  <c r="M512" i="4"/>
  <c r="K512" i="4"/>
  <c r="N512" i="4" s="1"/>
  <c r="L512" i="4"/>
  <c r="K496" i="4"/>
  <c r="N496" i="4" s="1"/>
  <c r="O496" i="4" s="1"/>
  <c r="L496" i="4"/>
  <c r="M496" i="4"/>
  <c r="K480" i="4"/>
  <c r="N480" i="4" s="1"/>
  <c r="O480" i="4" s="1"/>
  <c r="M480" i="4"/>
  <c r="L480" i="4"/>
  <c r="K464" i="4"/>
  <c r="N464" i="4" s="1"/>
  <c r="O464" i="4" s="1"/>
  <c r="L464" i="4"/>
  <c r="M464" i="4"/>
  <c r="L448" i="4"/>
  <c r="M448" i="4"/>
  <c r="K448" i="4"/>
  <c r="N448" i="4" s="1"/>
  <c r="K432" i="4"/>
  <c r="N432" i="4" s="1"/>
  <c r="O432" i="4" s="1"/>
  <c r="L432" i="4"/>
  <c r="M432" i="4"/>
  <c r="M416" i="4"/>
  <c r="K416" i="4"/>
  <c r="N416" i="4" s="1"/>
  <c r="O416" i="4" s="1"/>
  <c r="L416" i="4"/>
  <c r="K400" i="4"/>
  <c r="N400" i="4" s="1"/>
  <c r="L400" i="4"/>
  <c r="M400" i="4"/>
  <c r="K384" i="4"/>
  <c r="N384" i="4" s="1"/>
  <c r="O384" i="4" s="1"/>
  <c r="L384" i="4"/>
  <c r="M384" i="4"/>
  <c r="K368" i="4"/>
  <c r="N368" i="4" s="1"/>
  <c r="O368" i="4" s="1"/>
  <c r="L368" i="4"/>
  <c r="M368" i="4"/>
  <c r="K352" i="4"/>
  <c r="N352" i="4" s="1"/>
  <c r="O352" i="4" s="1"/>
  <c r="L352" i="4"/>
  <c r="M352" i="4"/>
  <c r="M336" i="4"/>
  <c r="K336" i="4"/>
  <c r="N336" i="4" s="1"/>
  <c r="L336" i="4"/>
  <c r="M320" i="4"/>
  <c r="K320" i="4"/>
  <c r="N320" i="4" s="1"/>
  <c r="O320" i="4" s="1"/>
  <c r="L320" i="4"/>
  <c r="M304" i="4"/>
  <c r="K304" i="4"/>
  <c r="N304" i="4" s="1"/>
  <c r="O304" i="4" s="1"/>
  <c r="L304" i="4"/>
  <c r="K288" i="4"/>
  <c r="N288" i="4" s="1"/>
  <c r="L288" i="4"/>
  <c r="M288" i="4"/>
  <c r="K272" i="4"/>
  <c r="N272" i="4" s="1"/>
  <c r="O272" i="4" s="1"/>
  <c r="L272" i="4"/>
  <c r="M272" i="4"/>
  <c r="K256" i="4"/>
  <c r="N256" i="4" s="1"/>
  <c r="O256" i="4" s="1"/>
  <c r="L256" i="4"/>
  <c r="M256" i="4"/>
  <c r="K240" i="4"/>
  <c r="N240" i="4" s="1"/>
  <c r="O240" i="4" s="1"/>
  <c r="L240" i="4"/>
  <c r="M240" i="4"/>
  <c r="L224" i="4"/>
  <c r="M224" i="4"/>
  <c r="K224" i="4"/>
  <c r="N224" i="4" s="1"/>
  <c r="L208" i="4"/>
  <c r="M208" i="4"/>
  <c r="K208" i="4"/>
  <c r="N208" i="4" s="1"/>
  <c r="O208" i="4" s="1"/>
  <c r="L192" i="4"/>
  <c r="M192" i="4"/>
  <c r="K192" i="4"/>
  <c r="N192" i="4" s="1"/>
  <c r="O192" i="4" s="1"/>
  <c r="L176" i="4"/>
  <c r="K176" i="4"/>
  <c r="N176" i="4" s="1"/>
  <c r="M176" i="4"/>
  <c r="K160" i="4"/>
  <c r="N160" i="4" s="1"/>
  <c r="O160" i="4" s="1"/>
  <c r="L160" i="4"/>
  <c r="M160" i="4"/>
  <c r="M141" i="4"/>
  <c r="K141" i="4"/>
  <c r="N141" i="4" s="1"/>
  <c r="L141" i="4"/>
  <c r="L111" i="4"/>
  <c r="M111" i="4"/>
  <c r="K111" i="4"/>
  <c r="N111" i="4" s="1"/>
  <c r="O111" i="4" s="1"/>
  <c r="K79" i="4"/>
  <c r="N79" i="4" s="1"/>
  <c r="O79" i="4" s="1"/>
  <c r="L79" i="4"/>
  <c r="M79" i="4"/>
  <c r="M47" i="4"/>
  <c r="K47" i="4"/>
  <c r="N47" i="4" s="1"/>
  <c r="O47" i="4" s="1"/>
  <c r="L47" i="4"/>
  <c r="K15" i="4"/>
  <c r="N15" i="4" s="1"/>
  <c r="L15" i="4"/>
  <c r="M15" i="4"/>
  <c r="K144" i="4"/>
  <c r="N144" i="4" s="1"/>
  <c r="O144" i="4" s="1"/>
  <c r="L144" i="4"/>
  <c r="M144" i="4"/>
  <c r="K128" i="4"/>
  <c r="N128" i="4" s="1"/>
  <c r="O128" i="4" s="1"/>
  <c r="L128" i="4"/>
  <c r="M128" i="4"/>
  <c r="M112" i="4"/>
  <c r="K112" i="4"/>
  <c r="N112" i="4" s="1"/>
  <c r="L112" i="4"/>
  <c r="L96" i="4"/>
  <c r="M96" i="4"/>
  <c r="K96" i="4"/>
  <c r="N96" i="4" s="1"/>
  <c r="O96" i="4" s="1"/>
  <c r="L80" i="4"/>
  <c r="M80" i="4"/>
  <c r="K80" i="4"/>
  <c r="N80" i="4" s="1"/>
  <c r="O80" i="4" s="1"/>
  <c r="M64" i="4"/>
  <c r="K64" i="4"/>
  <c r="N64" i="4" s="1"/>
  <c r="L64" i="4"/>
  <c r="K48" i="4"/>
  <c r="N48" i="4" s="1"/>
  <c r="O48" i="4" s="1"/>
  <c r="L48" i="4"/>
  <c r="M48" i="4"/>
  <c r="K32" i="4"/>
  <c r="N32" i="4" s="1"/>
  <c r="O32" i="4" s="1"/>
  <c r="L32" i="4"/>
  <c r="M32" i="4"/>
  <c r="K16" i="4"/>
  <c r="N16" i="4" s="1"/>
  <c r="O16" i="4" s="1"/>
  <c r="L16" i="4"/>
  <c r="M16" i="4"/>
  <c r="L133" i="4"/>
  <c r="M133" i="4"/>
  <c r="K133" i="4"/>
  <c r="N133" i="4" s="1"/>
  <c r="L117" i="4"/>
  <c r="M117" i="4"/>
  <c r="K117" i="4"/>
  <c r="N117" i="4" s="1"/>
  <c r="O117" i="4" s="1"/>
  <c r="M101" i="4"/>
  <c r="K101" i="4"/>
  <c r="N101" i="4" s="1"/>
  <c r="O101" i="4" s="1"/>
  <c r="L101" i="4"/>
  <c r="L85" i="4"/>
  <c r="M85" i="4"/>
  <c r="K85" i="4"/>
  <c r="N85" i="4" s="1"/>
  <c r="M69" i="4"/>
  <c r="K69" i="4"/>
  <c r="N69" i="4" s="1"/>
  <c r="O69" i="4" s="1"/>
  <c r="L69" i="4"/>
  <c r="M53" i="4"/>
  <c r="K53" i="4"/>
  <c r="N53" i="4" s="1"/>
  <c r="O53" i="4" s="1"/>
  <c r="L53" i="4"/>
  <c r="M37" i="4"/>
  <c r="K37" i="4"/>
  <c r="N37" i="4" s="1"/>
  <c r="O37" i="4" s="1"/>
  <c r="L37" i="4"/>
  <c r="K21" i="4"/>
  <c r="N21" i="4" s="1"/>
  <c r="L21" i="4"/>
  <c r="M21" i="4"/>
  <c r="K5" i="4"/>
  <c r="N5" i="4" s="1"/>
  <c r="O5" i="4" s="1"/>
  <c r="L5" i="4"/>
  <c r="M5" i="4"/>
  <c r="L2579" i="3"/>
  <c r="M2579" i="3"/>
  <c r="K2579" i="3"/>
  <c r="N2579" i="3" s="1"/>
  <c r="O2579" i="3" s="1"/>
  <c r="L2591" i="3"/>
  <c r="M2591" i="3"/>
  <c r="K2591" i="3"/>
  <c r="N2591" i="3" s="1"/>
  <c r="K2604" i="3"/>
  <c r="N2604" i="3" s="1"/>
  <c r="O2604" i="3" s="1"/>
  <c r="M2604" i="3"/>
  <c r="L2604" i="3"/>
  <c r="K2616" i="3"/>
  <c r="N2616" i="3" s="1"/>
  <c r="O2616" i="3" s="1"/>
  <c r="M2616" i="3"/>
  <c r="L2616" i="3"/>
  <c r="K2628" i="3"/>
  <c r="N2628" i="3" s="1"/>
  <c r="O2628" i="3" s="1"/>
  <c r="M2628" i="3"/>
  <c r="L2628" i="3"/>
  <c r="M2639" i="3"/>
  <c r="K2639" i="3"/>
  <c r="N2639" i="3" s="1"/>
  <c r="O2639" i="3" s="1"/>
  <c r="L2639" i="3"/>
  <c r="L2656" i="3"/>
  <c r="M2656" i="3"/>
  <c r="K2656" i="3"/>
  <c r="N2656" i="3" s="1"/>
  <c r="O2656" i="3" s="1"/>
  <c r="M2666" i="3"/>
  <c r="L2666" i="3"/>
  <c r="K2666" i="3"/>
  <c r="N2666" i="3" s="1"/>
  <c r="O2666" i="3" s="1"/>
  <c r="L2681" i="3"/>
  <c r="K2681" i="3"/>
  <c r="N2681" i="3" s="1"/>
  <c r="O2681" i="3" s="1"/>
  <c r="M2681" i="3"/>
  <c r="M2690" i="3"/>
  <c r="L2690" i="3"/>
  <c r="K2690" i="3"/>
  <c r="N2690" i="3" s="1"/>
  <c r="K2703" i="3"/>
  <c r="N2703" i="3" s="1"/>
  <c r="L2703" i="3"/>
  <c r="M2703" i="3"/>
  <c r="M2720" i="3"/>
  <c r="L2720" i="3"/>
  <c r="K2720" i="3"/>
  <c r="N2720" i="3" s="1"/>
  <c r="O2720" i="3" s="1"/>
  <c r="M2736" i="3"/>
  <c r="L2736" i="3"/>
  <c r="K2736" i="3"/>
  <c r="N2736" i="3" s="1"/>
  <c r="O2736" i="3" s="1"/>
  <c r="M2752" i="3"/>
  <c r="L2752" i="3"/>
  <c r="K2752" i="3"/>
  <c r="N2752" i="3" s="1"/>
  <c r="M2772" i="3"/>
  <c r="K2772" i="3"/>
  <c r="N2772" i="3" s="1"/>
  <c r="O2772" i="3" s="1"/>
  <c r="L2772" i="3"/>
  <c r="K2781" i="3"/>
  <c r="N2781" i="3" s="1"/>
  <c r="L2781" i="3"/>
  <c r="M2781" i="3"/>
  <c r="K2799" i="3"/>
  <c r="N2799" i="3" s="1"/>
  <c r="O2799" i="3" s="1"/>
  <c r="L2799" i="3"/>
  <c r="M2799" i="3"/>
  <c r="K2815" i="3"/>
  <c r="N2815" i="3" s="1"/>
  <c r="L2815" i="3"/>
  <c r="M2815" i="3"/>
  <c r="M2832" i="3"/>
  <c r="L2832" i="3"/>
  <c r="K2832" i="3"/>
  <c r="N2832" i="3" s="1"/>
  <c r="O2832" i="3" s="1"/>
  <c r="L2842" i="3"/>
  <c r="M2842" i="3"/>
  <c r="K2842" i="3"/>
  <c r="N2842" i="3" s="1"/>
  <c r="O2842" i="3" s="1"/>
  <c r="L2850" i="3"/>
  <c r="M2850" i="3"/>
  <c r="K2850" i="3"/>
  <c r="N2850" i="3" s="1"/>
  <c r="M2879" i="3"/>
  <c r="K2879" i="3"/>
  <c r="N2879" i="3" s="1"/>
  <c r="L2879" i="3"/>
  <c r="L2581" i="3"/>
  <c r="M2581" i="3"/>
  <c r="K2581" i="3"/>
  <c r="N2581" i="3" s="1"/>
  <c r="O2581" i="3" s="1"/>
  <c r="M2611" i="3"/>
  <c r="L2611" i="3"/>
  <c r="K2611" i="3"/>
  <c r="N2611" i="3" s="1"/>
  <c r="O2611" i="3" s="1"/>
  <c r="K2640" i="3"/>
  <c r="N2640" i="3" s="1"/>
  <c r="M2640" i="3"/>
  <c r="L2640" i="3"/>
  <c r="L2649" i="3"/>
  <c r="K2649" i="3"/>
  <c r="N2649" i="3" s="1"/>
  <c r="O2649" i="3" s="1"/>
  <c r="M2649" i="3"/>
  <c r="L2672" i="3"/>
  <c r="K2672" i="3"/>
  <c r="N2672" i="3" s="1"/>
  <c r="O2672" i="3" s="1"/>
  <c r="M2672" i="3"/>
  <c r="L2699" i="3"/>
  <c r="M2699" i="3"/>
  <c r="K2699" i="3"/>
  <c r="N2699" i="3" s="1"/>
  <c r="O2699" i="3" s="1"/>
  <c r="L2714" i="3"/>
  <c r="K2714" i="3"/>
  <c r="N2714" i="3" s="1"/>
  <c r="O2714" i="3" s="1"/>
  <c r="M2714" i="3"/>
  <c r="M2732" i="3"/>
  <c r="K2732" i="3"/>
  <c r="N2732" i="3" s="1"/>
  <c r="L2732" i="3"/>
  <c r="K2741" i="3"/>
  <c r="N2741" i="3" s="1"/>
  <c r="O2741" i="3" s="1"/>
  <c r="L2741" i="3"/>
  <c r="M2741" i="3"/>
  <c r="K2761" i="3"/>
  <c r="N2761" i="3" s="1"/>
  <c r="O2761" i="3" s="1"/>
  <c r="L2761" i="3"/>
  <c r="M2761" i="3"/>
  <c r="K2777" i="3"/>
  <c r="N2777" i="3" s="1"/>
  <c r="O2777" i="3" s="1"/>
  <c r="L2777" i="3"/>
  <c r="M2777" i="3"/>
  <c r="K2793" i="3"/>
  <c r="N2793" i="3" s="1"/>
  <c r="O2793" i="3" s="1"/>
  <c r="L2793" i="3"/>
  <c r="M2793" i="3"/>
  <c r="M2810" i="3"/>
  <c r="K2810" i="3"/>
  <c r="N2810" i="3" s="1"/>
  <c r="O2810" i="3" s="1"/>
  <c r="L2810" i="3"/>
  <c r="M2826" i="3"/>
  <c r="K2826" i="3"/>
  <c r="N2826" i="3" s="1"/>
  <c r="O2826" i="3" s="1"/>
  <c r="L2826" i="3"/>
  <c r="L2838" i="3"/>
  <c r="M2838" i="3"/>
  <c r="K2838" i="3"/>
  <c r="N2838" i="3" s="1"/>
  <c r="O2838" i="3" s="1"/>
  <c r="L2846" i="3"/>
  <c r="M2846" i="3"/>
  <c r="K2846" i="3"/>
  <c r="N2846" i="3" s="1"/>
  <c r="O2846" i="3" s="1"/>
  <c r="L2854" i="3"/>
  <c r="M2854" i="3"/>
  <c r="K2854" i="3"/>
  <c r="N2854" i="3" s="1"/>
  <c r="O2854" i="3" s="1"/>
  <c r="L2860" i="3"/>
  <c r="M2860" i="3"/>
  <c r="K2860" i="3"/>
  <c r="N2860" i="3" s="1"/>
  <c r="O2860" i="3" s="1"/>
  <c r="L2864" i="3"/>
  <c r="M2864" i="3"/>
  <c r="K2864" i="3"/>
  <c r="N2864" i="3" s="1"/>
  <c r="M2580" i="3"/>
  <c r="K2580" i="3"/>
  <c r="N2580" i="3" s="1"/>
  <c r="O2580" i="3" s="1"/>
  <c r="L2580" i="3"/>
  <c r="K2608" i="3"/>
  <c r="N2608" i="3" s="1"/>
  <c r="O2608" i="3" s="1"/>
  <c r="L2608" i="3"/>
  <c r="M2608" i="3"/>
  <c r="K2618" i="3"/>
  <c r="N2618" i="3" s="1"/>
  <c r="O2618" i="3" s="1"/>
  <c r="L2618" i="3"/>
  <c r="M2618" i="3"/>
  <c r="K2638" i="3"/>
  <c r="N2638" i="3" s="1"/>
  <c r="O2638" i="3" s="1"/>
  <c r="L2638" i="3"/>
  <c r="M2638" i="3"/>
  <c r="L2653" i="3"/>
  <c r="K2653" i="3"/>
  <c r="N2653" i="3" s="1"/>
  <c r="O2653" i="3" s="1"/>
  <c r="M2653" i="3"/>
  <c r="M2662" i="3"/>
  <c r="K2662" i="3"/>
  <c r="N2662" i="3" s="1"/>
  <c r="L2662" i="3"/>
  <c r="L2679" i="3"/>
  <c r="K2679" i="3"/>
  <c r="N2679" i="3" s="1"/>
  <c r="O2679" i="3" s="1"/>
  <c r="M2679" i="3"/>
  <c r="K2689" i="3"/>
  <c r="N2689" i="3" s="1"/>
  <c r="M2689" i="3"/>
  <c r="L2689" i="3"/>
  <c r="M2708" i="3"/>
  <c r="L2708" i="3"/>
  <c r="K2708" i="3"/>
  <c r="N2708" i="3" s="1"/>
  <c r="O2708" i="3" s="1"/>
  <c r="M2724" i="3"/>
  <c r="K2724" i="3"/>
  <c r="N2724" i="3" s="1"/>
  <c r="L2724" i="3"/>
  <c r="M2744" i="3"/>
  <c r="L2744" i="3"/>
  <c r="K2744" i="3"/>
  <c r="N2744" i="3" s="1"/>
  <c r="O2744" i="3" s="1"/>
  <c r="K2753" i="3"/>
  <c r="N2753" i="3" s="1"/>
  <c r="L2753" i="3"/>
  <c r="M2753" i="3"/>
  <c r="K2771" i="3"/>
  <c r="N2771" i="3" s="1"/>
  <c r="O2771" i="3" s="1"/>
  <c r="L2771" i="3"/>
  <c r="M2771" i="3"/>
  <c r="K2787" i="3"/>
  <c r="N2787" i="3" s="1"/>
  <c r="L2787" i="3"/>
  <c r="M2787" i="3"/>
  <c r="M2804" i="3"/>
  <c r="K2804" i="3"/>
  <c r="N2804" i="3" s="1"/>
  <c r="O2804" i="3" s="1"/>
  <c r="L2804" i="3"/>
  <c r="M2820" i="3"/>
  <c r="K2820" i="3"/>
  <c r="N2820" i="3" s="1"/>
  <c r="O2820" i="3" s="1"/>
  <c r="L2820" i="3"/>
  <c r="L2840" i="3"/>
  <c r="K2840" i="3"/>
  <c r="N2840" i="3" s="1"/>
  <c r="O2840" i="3" s="1"/>
  <c r="M2840" i="3"/>
  <c r="K2877" i="3"/>
  <c r="N2877" i="3" s="1"/>
  <c r="O2877" i="3" s="1"/>
  <c r="L2877" i="3"/>
  <c r="M2877" i="3"/>
  <c r="M2586" i="3"/>
  <c r="L2586" i="3"/>
  <c r="K2586" i="3"/>
  <c r="N2586" i="3" s="1"/>
  <c r="O2586" i="3" s="1"/>
  <c r="K2596" i="3"/>
  <c r="N2596" i="3" s="1"/>
  <c r="O2596" i="3" s="1"/>
  <c r="M2596" i="3"/>
  <c r="L2596" i="3"/>
  <c r="M2601" i="3"/>
  <c r="L2601" i="3"/>
  <c r="K2601" i="3"/>
  <c r="N2601" i="3" s="1"/>
  <c r="O2601" i="3" s="1"/>
  <c r="M2619" i="3"/>
  <c r="L2619" i="3"/>
  <c r="K2619" i="3"/>
  <c r="N2619" i="3" s="1"/>
  <c r="M2629" i="3"/>
  <c r="L2629" i="3"/>
  <c r="K2629" i="3"/>
  <c r="N2629" i="3" s="1"/>
  <c r="O2629" i="3" s="1"/>
  <c r="L2658" i="3"/>
  <c r="M2658" i="3"/>
  <c r="K2658" i="3"/>
  <c r="N2658" i="3" s="1"/>
  <c r="O2658" i="3" s="1"/>
  <c r="L2680" i="3"/>
  <c r="M2680" i="3"/>
  <c r="K2680" i="3"/>
  <c r="N2680" i="3" s="1"/>
  <c r="O2680" i="3" s="1"/>
  <c r="M2702" i="3"/>
  <c r="L2702" i="3"/>
  <c r="K2702" i="3"/>
  <c r="N2702" i="3" s="1"/>
  <c r="O2702" i="3" s="1"/>
  <c r="K2711" i="3"/>
  <c r="N2711" i="3" s="1"/>
  <c r="L2711" i="3"/>
  <c r="M2711" i="3"/>
  <c r="K2729" i="3"/>
  <c r="N2729" i="3" s="1"/>
  <c r="O2729" i="3" s="1"/>
  <c r="L2729" i="3"/>
  <c r="M2729" i="3"/>
  <c r="K2745" i="3"/>
  <c r="N2745" i="3" s="1"/>
  <c r="L2745" i="3"/>
  <c r="M2745" i="3"/>
  <c r="M2762" i="3"/>
  <c r="K2762" i="3"/>
  <c r="N2762" i="3" s="1"/>
  <c r="O2762" i="3" s="1"/>
  <c r="L2762" i="3"/>
  <c r="M2778" i="3"/>
  <c r="K2778" i="3"/>
  <c r="N2778" i="3" s="1"/>
  <c r="O2778" i="3" s="1"/>
  <c r="L2778" i="3"/>
  <c r="M2794" i="3"/>
  <c r="K2794" i="3"/>
  <c r="N2794" i="3" s="1"/>
  <c r="L2794" i="3"/>
  <c r="M2814" i="3"/>
  <c r="K2814" i="3"/>
  <c r="N2814" i="3" s="1"/>
  <c r="O2814" i="3" s="1"/>
  <c r="L2814" i="3"/>
  <c r="K2823" i="3"/>
  <c r="N2823" i="3" s="1"/>
  <c r="L2823" i="3"/>
  <c r="M2823" i="3"/>
  <c r="M2873" i="3"/>
  <c r="L2873" i="3"/>
  <c r="K2873" i="3"/>
  <c r="N2873" i="3" s="1"/>
  <c r="O2873" i="3" s="1"/>
  <c r="L2870" i="3"/>
  <c r="M2870" i="3"/>
  <c r="K2870" i="3"/>
  <c r="N2870" i="3" s="1"/>
  <c r="O2870" i="3" s="1"/>
  <c r="L2880" i="3"/>
  <c r="M2880" i="3"/>
  <c r="K2880" i="3"/>
  <c r="N2880" i="3" s="1"/>
  <c r="O2880" i="3" s="1"/>
  <c r="M2913" i="3"/>
  <c r="L2913" i="3"/>
  <c r="K2913" i="3"/>
  <c r="N2913" i="3" s="1"/>
  <c r="M2933" i="3"/>
  <c r="L2933" i="3"/>
  <c r="K2933" i="3"/>
  <c r="N2933" i="3" s="1"/>
  <c r="O2933" i="3" s="1"/>
  <c r="L2938" i="3"/>
  <c r="M2938" i="3"/>
  <c r="K2938" i="3"/>
  <c r="N2938" i="3" s="1"/>
  <c r="O2938" i="3" s="1"/>
  <c r="M2957" i="3"/>
  <c r="L2957" i="3"/>
  <c r="K2957" i="3"/>
  <c r="N2957" i="3" s="1"/>
  <c r="O2957" i="3" s="1"/>
  <c r="L2974" i="3"/>
  <c r="M2974" i="3"/>
  <c r="K2974" i="3"/>
  <c r="N2974" i="3" s="1"/>
  <c r="O2974" i="3" s="1"/>
  <c r="M2991" i="3"/>
  <c r="L2991" i="3"/>
  <c r="K2991" i="3"/>
  <c r="N2991" i="3" s="1"/>
  <c r="L3010" i="3"/>
  <c r="M3010" i="3"/>
  <c r="K3010" i="3"/>
  <c r="N3010" i="3" s="1"/>
  <c r="O3010" i="3" s="1"/>
  <c r="M3025" i="3"/>
  <c r="L3025" i="3"/>
  <c r="K3025" i="3"/>
  <c r="N3025" i="3" s="1"/>
  <c r="M3045" i="3"/>
  <c r="L3045" i="3"/>
  <c r="K3045" i="3"/>
  <c r="N3045" i="3" s="1"/>
  <c r="O3045" i="3" s="1"/>
  <c r="L3050" i="3"/>
  <c r="M3050" i="3"/>
  <c r="K3050" i="3"/>
  <c r="N3050" i="3" s="1"/>
  <c r="O3050" i="3" s="1"/>
  <c r="L2915" i="3"/>
  <c r="K2915" i="3"/>
  <c r="N2915" i="3" s="1"/>
  <c r="O2915" i="3" s="1"/>
  <c r="M2915" i="3"/>
  <c r="L2932" i="3"/>
  <c r="M2932" i="3"/>
  <c r="K2932" i="3"/>
  <c r="N2932" i="3" s="1"/>
  <c r="O2932" i="3" s="1"/>
  <c r="L2949" i="3"/>
  <c r="K2949" i="3"/>
  <c r="N2949" i="3" s="1"/>
  <c r="M2949" i="3"/>
  <c r="L2968" i="3"/>
  <c r="M2968" i="3"/>
  <c r="K2968" i="3"/>
  <c r="N2968" i="3" s="1"/>
  <c r="O2968" i="3" s="1"/>
  <c r="L2983" i="3"/>
  <c r="K2983" i="3"/>
  <c r="N2983" i="3" s="1"/>
  <c r="M2983" i="3"/>
  <c r="L3003" i="3"/>
  <c r="K3003" i="3"/>
  <c r="N3003" i="3" s="1"/>
  <c r="O3003" i="3" s="1"/>
  <c r="M3003" i="3"/>
  <c r="L3008" i="3"/>
  <c r="M3008" i="3"/>
  <c r="K3008" i="3"/>
  <c r="N3008" i="3" s="1"/>
  <c r="O3008" i="3" s="1"/>
  <c r="L3027" i="3"/>
  <c r="K3027" i="3"/>
  <c r="N3027" i="3" s="1"/>
  <c r="O3027" i="3" s="1"/>
  <c r="M3027" i="3"/>
  <c r="L3044" i="3"/>
  <c r="M3044" i="3"/>
  <c r="K3044" i="3"/>
  <c r="N3044" i="3" s="1"/>
  <c r="O3044" i="3" s="1"/>
  <c r="L2883" i="3"/>
  <c r="M2883" i="3"/>
  <c r="K2883" i="3"/>
  <c r="N2883" i="3" s="1"/>
  <c r="O2883" i="3" s="1"/>
  <c r="L2888" i="3"/>
  <c r="M2888" i="3"/>
  <c r="K2888" i="3"/>
  <c r="N2888" i="3" s="1"/>
  <c r="O2888" i="3" s="1"/>
  <c r="L2892" i="3"/>
  <c r="K2892" i="3"/>
  <c r="N2892" i="3" s="1"/>
  <c r="M2892" i="3"/>
  <c r="K2907" i="3"/>
  <c r="N2907" i="3" s="1"/>
  <c r="M2907" i="3"/>
  <c r="L2907" i="3"/>
  <c r="L2926" i="3"/>
  <c r="K2926" i="3"/>
  <c r="N2926" i="3" s="1"/>
  <c r="O2926" i="3" s="1"/>
  <c r="M2926" i="3"/>
  <c r="K2941" i="3"/>
  <c r="N2941" i="3" s="1"/>
  <c r="M2941" i="3"/>
  <c r="L2941" i="3"/>
  <c r="K2961" i="3"/>
  <c r="N2961" i="3" s="1"/>
  <c r="O2961" i="3" s="1"/>
  <c r="M2961" i="3"/>
  <c r="L2961" i="3"/>
  <c r="L2966" i="3"/>
  <c r="K2966" i="3"/>
  <c r="N2966" i="3" s="1"/>
  <c r="O2966" i="3" s="1"/>
  <c r="M2966" i="3"/>
  <c r="K2985" i="3"/>
  <c r="N2985" i="3" s="1"/>
  <c r="O2985" i="3" s="1"/>
  <c r="M2985" i="3"/>
  <c r="L2985" i="3"/>
  <c r="L3002" i="3"/>
  <c r="K3002" i="3"/>
  <c r="N3002" i="3" s="1"/>
  <c r="O3002" i="3" s="1"/>
  <c r="M3002" i="3"/>
  <c r="K3019" i="3"/>
  <c r="N3019" i="3" s="1"/>
  <c r="M3019" i="3"/>
  <c r="L3019" i="3"/>
  <c r="L3038" i="3"/>
  <c r="K3038" i="3"/>
  <c r="N3038" i="3" s="1"/>
  <c r="O3038" i="3" s="1"/>
  <c r="M3038" i="3"/>
  <c r="K3053" i="3"/>
  <c r="N3053" i="3" s="1"/>
  <c r="M3053" i="3"/>
  <c r="L3053" i="3"/>
  <c r="M2895" i="3"/>
  <c r="L2895" i="3"/>
  <c r="K2895" i="3"/>
  <c r="N2895" i="3" s="1"/>
  <c r="O2895" i="3" s="1"/>
  <c r="M2899" i="3"/>
  <c r="L2899" i="3"/>
  <c r="K2899" i="3"/>
  <c r="N2899" i="3" s="1"/>
  <c r="M2919" i="3"/>
  <c r="L2919" i="3"/>
  <c r="K2919" i="3"/>
  <c r="N2919" i="3" s="1"/>
  <c r="O2919" i="3" s="1"/>
  <c r="L2924" i="3"/>
  <c r="M2924" i="3"/>
  <c r="K2924" i="3"/>
  <c r="N2924" i="3" s="1"/>
  <c r="O2924" i="3" s="1"/>
  <c r="M2943" i="3"/>
  <c r="L2943" i="3"/>
  <c r="K2943" i="3"/>
  <c r="N2943" i="3" s="1"/>
  <c r="O2943" i="3" s="1"/>
  <c r="L2960" i="3"/>
  <c r="M2960" i="3"/>
  <c r="K2960" i="3"/>
  <c r="N2960" i="3" s="1"/>
  <c r="O2960" i="3" s="1"/>
  <c r="M2977" i="3"/>
  <c r="L2977" i="3"/>
  <c r="K2977" i="3"/>
  <c r="N2977" i="3" s="1"/>
  <c r="L2996" i="3"/>
  <c r="M2996" i="3"/>
  <c r="K2996" i="3"/>
  <c r="N2996" i="3" s="1"/>
  <c r="O2996" i="3" s="1"/>
  <c r="M3011" i="3"/>
  <c r="L3011" i="3"/>
  <c r="K3011" i="3"/>
  <c r="N3011" i="3" s="1"/>
  <c r="M3031" i="3"/>
  <c r="L3031" i="3"/>
  <c r="K3031" i="3"/>
  <c r="N3031" i="3" s="1"/>
  <c r="O3031" i="3" s="1"/>
  <c r="L3036" i="3"/>
  <c r="M3036" i="3"/>
  <c r="K3036" i="3"/>
  <c r="N3036" i="3" s="1"/>
  <c r="O3036" i="3" s="1"/>
  <c r="M3055" i="3"/>
  <c r="L3055" i="3"/>
  <c r="K3055" i="3"/>
  <c r="N3055" i="3" s="1"/>
  <c r="O3055" i="3" s="1"/>
  <c r="L3062" i="3"/>
  <c r="K3062" i="3"/>
  <c r="N3062" i="3" s="1"/>
  <c r="O3062" i="3" s="1"/>
  <c r="M3062" i="3"/>
  <c r="M3077" i="3"/>
  <c r="L3077" i="3"/>
  <c r="K3077" i="3"/>
  <c r="N3077" i="3" s="1"/>
  <c r="O3077" i="3" s="1"/>
  <c r="L3096" i="3"/>
  <c r="M3096" i="3"/>
  <c r="K3096" i="3"/>
  <c r="N3096" i="3" s="1"/>
  <c r="M3113" i="3"/>
  <c r="L3113" i="3"/>
  <c r="K3113" i="3"/>
  <c r="N3113" i="3" s="1"/>
  <c r="O3113" i="3" s="1"/>
  <c r="L3130" i="3"/>
  <c r="M3130" i="3"/>
  <c r="K3130" i="3"/>
  <c r="N3130" i="3" s="1"/>
  <c r="K3145" i="3"/>
  <c r="N3145" i="3" s="1"/>
  <c r="M3145" i="3"/>
  <c r="L3145" i="3"/>
  <c r="K3181" i="3"/>
  <c r="N3181" i="3" s="1"/>
  <c r="O3181" i="3" s="1"/>
  <c r="M3181" i="3"/>
  <c r="L3181" i="3"/>
  <c r="M3192" i="3"/>
  <c r="K3192" i="3"/>
  <c r="N3192" i="3" s="1"/>
  <c r="O3192" i="3" s="1"/>
  <c r="L3192" i="3"/>
  <c r="M3207" i="3"/>
  <c r="L3207" i="3"/>
  <c r="K3207" i="3"/>
  <c r="N3207" i="3" s="1"/>
  <c r="M3221" i="3"/>
  <c r="L3221" i="3"/>
  <c r="K3221" i="3"/>
  <c r="N3221" i="3" s="1"/>
  <c r="M3231" i="3"/>
  <c r="L3231" i="3"/>
  <c r="K3231" i="3"/>
  <c r="N3231" i="3" s="1"/>
  <c r="O3231" i="3" s="1"/>
  <c r="K3247" i="3"/>
  <c r="N3247" i="3" s="1"/>
  <c r="O3247" i="3" s="1"/>
  <c r="L3247" i="3"/>
  <c r="M3247" i="3"/>
  <c r="M3258" i="3"/>
  <c r="L3258" i="3"/>
  <c r="K3258" i="3"/>
  <c r="N3258" i="3" s="1"/>
  <c r="O3258" i="3" s="1"/>
  <c r="K3274" i="3"/>
  <c r="N3274" i="3" s="1"/>
  <c r="O3274" i="3" s="1"/>
  <c r="M3274" i="3"/>
  <c r="L3274" i="3"/>
  <c r="L3292" i="3"/>
  <c r="K3292" i="3"/>
  <c r="N3292" i="3" s="1"/>
  <c r="M3292" i="3"/>
  <c r="M3303" i="3"/>
  <c r="L3303" i="3"/>
  <c r="K3303" i="3"/>
  <c r="N3303" i="3" s="1"/>
  <c r="O3303" i="3" s="1"/>
  <c r="L3071" i="3"/>
  <c r="K3071" i="3"/>
  <c r="N3071" i="3" s="1"/>
  <c r="O3071" i="3" s="1"/>
  <c r="M3071" i="3"/>
  <c r="L3088" i="3"/>
  <c r="M3088" i="3"/>
  <c r="K3088" i="3"/>
  <c r="N3088" i="3" s="1"/>
  <c r="L3107" i="3"/>
  <c r="K3107" i="3"/>
  <c r="N3107" i="3" s="1"/>
  <c r="O3107" i="3" s="1"/>
  <c r="M3107" i="3"/>
  <c r="L3112" i="3"/>
  <c r="M3112" i="3"/>
  <c r="K3112" i="3"/>
  <c r="N3112" i="3" s="1"/>
  <c r="O3112" i="3" s="1"/>
  <c r="L3132" i="3"/>
  <c r="M3132" i="3"/>
  <c r="K3132" i="3"/>
  <c r="N3132" i="3" s="1"/>
  <c r="O3132" i="3" s="1"/>
  <c r="K3159" i="3"/>
  <c r="N3159" i="3" s="1"/>
  <c r="M3159" i="3"/>
  <c r="L3159" i="3"/>
  <c r="K3175" i="3"/>
  <c r="N3175" i="3" s="1"/>
  <c r="O3175" i="3" s="1"/>
  <c r="M3175" i="3"/>
  <c r="L3175" i="3"/>
  <c r="M3186" i="3"/>
  <c r="K3186" i="3"/>
  <c r="N3186" i="3" s="1"/>
  <c r="L3186" i="3"/>
  <c r="M3206" i="3"/>
  <c r="K3206" i="3"/>
  <c r="N3206" i="3" s="1"/>
  <c r="O3206" i="3" s="1"/>
  <c r="L3206" i="3"/>
  <c r="M3216" i="3"/>
  <c r="K3216" i="3"/>
  <c r="N3216" i="3" s="1"/>
  <c r="O3216" i="3" s="1"/>
  <c r="L3216" i="3"/>
  <c r="M3230" i="3"/>
  <c r="K3230" i="3"/>
  <c r="N3230" i="3" s="1"/>
  <c r="O3230" i="3" s="1"/>
  <c r="L3230" i="3"/>
  <c r="K3243" i="3"/>
  <c r="N3243" i="3" s="1"/>
  <c r="M3243" i="3"/>
  <c r="L3243" i="3"/>
  <c r="L3267" i="3"/>
  <c r="M3267" i="3"/>
  <c r="K3267" i="3"/>
  <c r="N3267" i="3" s="1"/>
  <c r="O3267" i="3" s="1"/>
  <c r="L3279" i="3"/>
  <c r="M3279" i="3"/>
  <c r="K3279" i="3"/>
  <c r="N3279" i="3" s="1"/>
  <c r="O3279" i="3" s="1"/>
  <c r="L3301" i="3"/>
  <c r="M3301" i="3"/>
  <c r="K3301" i="3"/>
  <c r="N3301" i="3" s="1"/>
  <c r="O3301" i="3" s="1"/>
  <c r="M3315" i="3"/>
  <c r="L3315" i="3"/>
  <c r="K3315" i="3"/>
  <c r="N3315" i="3" s="1"/>
  <c r="O3315" i="3" s="1"/>
  <c r="K3081" i="3"/>
  <c r="N3081" i="3" s="1"/>
  <c r="M3081" i="3"/>
  <c r="L3081" i="3"/>
  <c r="K3101" i="3"/>
  <c r="N3101" i="3" s="1"/>
  <c r="O3101" i="3" s="1"/>
  <c r="M3101" i="3"/>
  <c r="L3101" i="3"/>
  <c r="L3106" i="3"/>
  <c r="K3106" i="3"/>
  <c r="N3106" i="3" s="1"/>
  <c r="O3106" i="3" s="1"/>
  <c r="M3106" i="3"/>
  <c r="K3125" i="3"/>
  <c r="N3125" i="3" s="1"/>
  <c r="O3125" i="3" s="1"/>
  <c r="M3125" i="3"/>
  <c r="L3125" i="3"/>
  <c r="M3148" i="3"/>
  <c r="K3148" i="3"/>
  <c r="N3148" i="3" s="1"/>
  <c r="O3148" i="3" s="1"/>
  <c r="L3148" i="3"/>
  <c r="K3158" i="3"/>
  <c r="N3158" i="3" s="1"/>
  <c r="M3158" i="3"/>
  <c r="L3158" i="3"/>
  <c r="K3173" i="3"/>
  <c r="N3173" i="3" s="1"/>
  <c r="L3173" i="3"/>
  <c r="M3173" i="3"/>
  <c r="M3190" i="3"/>
  <c r="K3190" i="3"/>
  <c r="N3190" i="3" s="1"/>
  <c r="O3190" i="3" s="1"/>
  <c r="L3190" i="3"/>
  <c r="M3212" i="3"/>
  <c r="K3212" i="3"/>
  <c r="N3212" i="3" s="1"/>
  <c r="O3212" i="3" s="1"/>
  <c r="L3212" i="3"/>
  <c r="M3234" i="3"/>
  <c r="K3234" i="3"/>
  <c r="N3234" i="3" s="1"/>
  <c r="O3234" i="3" s="1"/>
  <c r="L3234" i="3"/>
  <c r="M3246" i="3"/>
  <c r="L3246" i="3"/>
  <c r="K3246" i="3"/>
  <c r="N3246" i="3" s="1"/>
  <c r="O3246" i="3" s="1"/>
  <c r="K3255" i="3"/>
  <c r="N3255" i="3" s="1"/>
  <c r="O3255" i="3" s="1"/>
  <c r="M3255" i="3"/>
  <c r="L3255" i="3"/>
  <c r="K3276" i="3"/>
  <c r="N3276" i="3" s="1"/>
  <c r="O3276" i="3" s="1"/>
  <c r="M3276" i="3"/>
  <c r="L3276" i="3"/>
  <c r="L3288" i="3"/>
  <c r="K3288" i="3"/>
  <c r="N3288" i="3" s="1"/>
  <c r="O3288" i="3" s="1"/>
  <c r="M3288" i="3"/>
  <c r="L3299" i="3"/>
  <c r="M3299" i="3"/>
  <c r="K3299" i="3"/>
  <c r="N3299" i="3" s="1"/>
  <c r="L3061" i="3"/>
  <c r="K3061" i="3"/>
  <c r="N3061" i="3" s="1"/>
  <c r="M3061" i="3"/>
  <c r="L3080" i="3"/>
  <c r="M3080" i="3"/>
  <c r="K3080" i="3"/>
  <c r="N3080" i="3" s="1"/>
  <c r="O3080" i="3" s="1"/>
  <c r="M3095" i="3"/>
  <c r="L3095" i="3"/>
  <c r="K3095" i="3"/>
  <c r="N3095" i="3" s="1"/>
  <c r="M3115" i="3"/>
  <c r="L3115" i="3"/>
  <c r="K3115" i="3"/>
  <c r="N3115" i="3" s="1"/>
  <c r="O3115" i="3" s="1"/>
  <c r="L3120" i="3"/>
  <c r="M3120" i="3"/>
  <c r="K3120" i="3"/>
  <c r="N3120" i="3" s="1"/>
  <c r="O3120" i="3" s="1"/>
  <c r="M3139" i="3"/>
  <c r="L3139" i="3"/>
  <c r="K3139" i="3"/>
  <c r="N3139" i="3" s="1"/>
  <c r="O3139" i="3" s="1"/>
  <c r="M3146" i="3"/>
  <c r="K3146" i="3"/>
  <c r="N3146" i="3" s="1"/>
  <c r="O3146" i="3" s="1"/>
  <c r="L3146" i="3"/>
  <c r="K3155" i="3"/>
  <c r="N3155" i="3" s="1"/>
  <c r="O3155" i="3" s="1"/>
  <c r="M3155" i="3"/>
  <c r="L3155" i="3"/>
  <c r="M3166" i="3"/>
  <c r="K3166" i="3"/>
  <c r="N3166" i="3" s="1"/>
  <c r="L3166" i="3"/>
  <c r="M3182" i="3"/>
  <c r="K3182" i="3"/>
  <c r="N3182" i="3" s="1"/>
  <c r="O3182" i="3" s="1"/>
  <c r="L3182" i="3"/>
  <c r="K3197" i="3"/>
  <c r="N3197" i="3" s="1"/>
  <c r="O3197" i="3" s="1"/>
  <c r="M3197" i="3"/>
  <c r="L3197" i="3"/>
  <c r="M3217" i="3"/>
  <c r="L3217" i="3"/>
  <c r="K3217" i="3"/>
  <c r="N3217" i="3" s="1"/>
  <c r="O3217" i="3" s="1"/>
  <c r="L3239" i="3"/>
  <c r="M3239" i="3"/>
  <c r="K3239" i="3"/>
  <c r="N3239" i="3" s="1"/>
  <c r="O3239" i="3" s="1"/>
  <c r="M3263" i="3"/>
  <c r="K3263" i="3"/>
  <c r="N3263" i="3" s="1"/>
  <c r="L3263" i="3"/>
  <c r="L3277" i="3"/>
  <c r="M3277" i="3"/>
  <c r="K3277" i="3"/>
  <c r="N3277" i="3" s="1"/>
  <c r="L3297" i="3"/>
  <c r="M3297" i="3"/>
  <c r="K3297" i="3"/>
  <c r="N3297" i="3" s="1"/>
  <c r="O3297" i="3" s="1"/>
  <c r="L3318" i="3"/>
  <c r="K3318" i="3"/>
  <c r="N3318" i="3" s="1"/>
  <c r="O3318" i="3" s="1"/>
  <c r="M3318" i="3"/>
  <c r="M3339" i="3"/>
  <c r="L3339" i="3"/>
  <c r="K3339" i="3"/>
  <c r="N3339" i="3" s="1"/>
  <c r="O3339" i="3" s="1"/>
  <c r="M3349" i="3"/>
  <c r="L3349" i="3"/>
  <c r="K3349" i="3"/>
  <c r="N3349" i="3" s="1"/>
  <c r="O3349" i="3" s="1"/>
  <c r="M3353" i="3"/>
  <c r="L3353" i="3"/>
  <c r="K3353" i="3"/>
  <c r="N3353" i="3" s="1"/>
  <c r="O3353" i="3" s="1"/>
  <c r="L3358" i="3"/>
  <c r="M3358" i="3"/>
  <c r="K3358" i="3"/>
  <c r="N3358" i="3" s="1"/>
  <c r="O3358" i="3" s="1"/>
  <c r="M3373" i="3"/>
  <c r="L3373" i="3"/>
  <c r="K3373" i="3"/>
  <c r="N3373" i="3" s="1"/>
  <c r="O3373" i="3" s="1"/>
  <c r="L3380" i="3"/>
  <c r="M3380" i="3"/>
  <c r="K3380" i="3"/>
  <c r="N3380" i="3" s="1"/>
  <c r="O3380" i="3" s="1"/>
  <c r="M3447" i="3"/>
  <c r="L3447" i="3"/>
  <c r="K3447" i="3"/>
  <c r="N3447" i="3" s="1"/>
  <c r="O3447" i="3" s="1"/>
  <c r="M3474" i="3"/>
  <c r="L3474" i="3"/>
  <c r="K3474" i="3"/>
  <c r="N3474" i="3" s="1"/>
  <c r="L3331" i="3"/>
  <c r="K3331" i="3"/>
  <c r="N3331" i="3" s="1"/>
  <c r="O3331" i="3" s="1"/>
  <c r="M3331" i="3"/>
  <c r="M3348" i="3"/>
  <c r="K3348" i="3"/>
  <c r="N3348" i="3" s="1"/>
  <c r="L3348" i="3"/>
  <c r="L3378" i="3"/>
  <c r="M3378" i="3"/>
  <c r="K3378" i="3"/>
  <c r="N3378" i="3" s="1"/>
  <c r="O3378" i="3" s="1"/>
  <c r="M3427" i="3"/>
  <c r="L3427" i="3"/>
  <c r="K3427" i="3"/>
  <c r="N3427" i="3" s="1"/>
  <c r="O3427" i="3" s="1"/>
  <c r="M3467" i="3"/>
  <c r="L3467" i="3"/>
  <c r="K3467" i="3"/>
  <c r="N3467" i="3" s="1"/>
  <c r="K3323" i="3"/>
  <c r="N3323" i="3" s="1"/>
  <c r="O3323" i="3" s="1"/>
  <c r="M3323" i="3"/>
  <c r="L3323" i="3"/>
  <c r="M3338" i="3"/>
  <c r="K3338" i="3"/>
  <c r="N3338" i="3" s="1"/>
  <c r="O3338" i="3" s="1"/>
  <c r="L3338" i="3"/>
  <c r="M3395" i="3"/>
  <c r="L3395" i="3"/>
  <c r="K3395" i="3"/>
  <c r="N3395" i="3" s="1"/>
  <c r="O3395" i="3" s="1"/>
  <c r="L3446" i="3"/>
  <c r="M3446" i="3"/>
  <c r="K3446" i="3"/>
  <c r="N3446" i="3" s="1"/>
  <c r="L3326" i="3"/>
  <c r="K3326" i="3"/>
  <c r="N3326" i="3" s="1"/>
  <c r="M3326" i="3"/>
  <c r="M3335" i="3"/>
  <c r="L3335" i="3"/>
  <c r="K3335" i="3"/>
  <c r="N3335" i="3" s="1"/>
  <c r="O3335" i="3" s="1"/>
  <c r="M3344" i="3"/>
  <c r="K3344" i="3"/>
  <c r="N3344" i="3" s="1"/>
  <c r="O3344" i="3" s="1"/>
  <c r="L3344" i="3"/>
  <c r="M3363" i="3"/>
  <c r="L3363" i="3"/>
  <c r="K3363" i="3"/>
  <c r="N3363" i="3" s="1"/>
  <c r="O3363" i="3" s="1"/>
  <c r="M3367" i="3"/>
  <c r="L3367" i="3"/>
  <c r="K3367" i="3"/>
  <c r="N3367" i="3" s="1"/>
  <c r="O3367" i="3" s="1"/>
  <c r="L3382" i="3"/>
  <c r="M3382" i="3"/>
  <c r="K3382" i="3"/>
  <c r="N3382" i="3" s="1"/>
  <c r="M3429" i="3"/>
  <c r="L3429" i="3"/>
  <c r="K3429" i="3"/>
  <c r="N3429" i="3" s="1"/>
  <c r="O3429" i="3" s="1"/>
  <c r="M3469" i="3"/>
  <c r="L3469" i="3"/>
  <c r="K3469" i="3"/>
  <c r="N3469" i="3" s="1"/>
  <c r="O3469" i="3" s="1"/>
  <c r="L3399" i="3"/>
  <c r="K3399" i="3"/>
  <c r="N3399" i="3" s="1"/>
  <c r="O3399" i="3" s="1"/>
  <c r="M3399" i="3"/>
  <c r="L3403" i="3"/>
  <c r="K3403" i="3"/>
  <c r="N3403" i="3" s="1"/>
  <c r="M3403" i="3"/>
  <c r="L3419" i="3"/>
  <c r="K3419" i="3"/>
  <c r="N3419" i="3" s="1"/>
  <c r="O3419" i="3" s="1"/>
  <c r="M3419" i="3"/>
  <c r="L3434" i="3"/>
  <c r="M3434" i="3"/>
  <c r="K3434" i="3"/>
  <c r="N3434" i="3" s="1"/>
  <c r="O3434" i="3" s="1"/>
  <c r="L3438" i="3"/>
  <c r="M3438" i="3"/>
  <c r="K3438" i="3"/>
  <c r="N3438" i="3" s="1"/>
  <c r="L3468" i="3"/>
  <c r="M3468" i="3"/>
  <c r="K3468" i="3"/>
  <c r="N3468" i="3" s="1"/>
  <c r="O3468" i="3" s="1"/>
  <c r="K3391" i="3"/>
  <c r="N3391" i="3" s="1"/>
  <c r="O3391" i="3" s="1"/>
  <c r="M3391" i="3"/>
  <c r="L3391" i="3"/>
  <c r="L3406" i="3"/>
  <c r="K3406" i="3"/>
  <c r="N3406" i="3" s="1"/>
  <c r="O3406" i="3" s="1"/>
  <c r="M3406" i="3"/>
  <c r="L3410" i="3"/>
  <c r="K3410" i="3"/>
  <c r="N3410" i="3" s="1"/>
  <c r="M3410" i="3"/>
  <c r="L3440" i="3"/>
  <c r="K3440" i="3"/>
  <c r="N3440" i="3" s="1"/>
  <c r="O3440" i="3" s="1"/>
  <c r="M3440" i="3"/>
  <c r="M3473" i="3"/>
  <c r="K3473" i="3"/>
  <c r="N3473" i="3" s="1"/>
  <c r="L3473" i="3"/>
  <c r="M3425" i="3"/>
  <c r="L3425" i="3"/>
  <c r="K3425" i="3"/>
  <c r="N3425" i="3" s="1"/>
  <c r="L3454" i="3"/>
  <c r="M3454" i="3"/>
  <c r="K3454" i="3"/>
  <c r="N3454" i="3" s="1"/>
  <c r="O3454" i="3" s="1"/>
  <c r="L3458" i="3"/>
  <c r="M3458" i="3"/>
  <c r="K3458" i="3"/>
  <c r="N3458" i="3" s="1"/>
  <c r="O3458" i="3" s="1"/>
  <c r="M3476" i="3"/>
  <c r="L3476" i="3"/>
  <c r="K3476" i="3"/>
  <c r="N3476" i="3" s="1"/>
  <c r="O3476" i="3" s="1"/>
  <c r="K3485" i="3"/>
  <c r="N3485" i="3" s="1"/>
  <c r="O3485" i="3" s="1"/>
  <c r="M3485" i="3"/>
  <c r="L3485" i="3"/>
  <c r="L3515" i="3"/>
  <c r="M3515" i="3"/>
  <c r="K3515" i="3"/>
  <c r="N3515" i="3" s="1"/>
  <c r="M3542" i="3"/>
  <c r="K3542" i="3"/>
  <c r="N3542" i="3" s="1"/>
  <c r="O3542" i="3" s="1"/>
  <c r="L3542" i="3"/>
  <c r="K3577" i="3"/>
  <c r="N3577" i="3" s="1"/>
  <c r="O3577" i="3" s="1"/>
  <c r="M3577" i="3"/>
  <c r="L3577" i="3"/>
  <c r="M3598" i="3"/>
  <c r="L3598" i="3"/>
  <c r="K3598" i="3"/>
  <c r="N3598" i="3" s="1"/>
  <c r="O3598" i="3" s="1"/>
  <c r="M3620" i="3"/>
  <c r="K3620" i="3"/>
  <c r="N3620" i="3" s="1"/>
  <c r="L3620" i="3"/>
  <c r="L3639" i="3"/>
  <c r="M3639" i="3"/>
  <c r="K3639" i="3"/>
  <c r="N3639" i="3" s="1"/>
  <c r="O3639" i="3" s="1"/>
  <c r="L3478" i="3"/>
  <c r="K3478" i="3"/>
  <c r="N3478" i="3" s="1"/>
  <c r="O3478" i="3" s="1"/>
  <c r="M3478" i="3"/>
  <c r="K3489" i="3"/>
  <c r="N3489" i="3" s="1"/>
  <c r="O3489" i="3" s="1"/>
  <c r="L3489" i="3"/>
  <c r="M3489" i="3"/>
  <c r="L3504" i="3"/>
  <c r="K3504" i="3"/>
  <c r="N3504" i="3" s="1"/>
  <c r="O3504" i="3" s="1"/>
  <c r="M3504" i="3"/>
  <c r="L3513" i="3"/>
  <c r="M3513" i="3"/>
  <c r="K3513" i="3"/>
  <c r="N3513" i="3" s="1"/>
  <c r="O3513" i="3" s="1"/>
  <c r="K3538" i="3"/>
  <c r="N3538" i="3" s="1"/>
  <c r="O3538" i="3" s="1"/>
  <c r="M3538" i="3"/>
  <c r="L3538" i="3"/>
  <c r="M3572" i="3"/>
  <c r="K3572" i="3"/>
  <c r="N3572" i="3" s="1"/>
  <c r="L3572" i="3"/>
  <c r="L3617" i="3"/>
  <c r="M3617" i="3"/>
  <c r="K3617" i="3"/>
  <c r="N3617" i="3" s="1"/>
  <c r="O3617" i="3" s="1"/>
  <c r="K3654" i="3"/>
  <c r="N3654" i="3" s="1"/>
  <c r="O3654" i="3" s="1"/>
  <c r="L3654" i="3"/>
  <c r="M3654" i="3"/>
  <c r="M3677" i="3"/>
  <c r="K3677" i="3"/>
  <c r="N3677" i="3" s="1"/>
  <c r="L3677" i="3"/>
  <c r="K3490" i="3"/>
  <c r="N3490" i="3" s="1"/>
  <c r="O3490" i="3" s="1"/>
  <c r="M3490" i="3"/>
  <c r="L3490" i="3"/>
  <c r="K3510" i="3"/>
  <c r="N3510" i="3" s="1"/>
  <c r="O3510" i="3" s="1"/>
  <c r="M3510" i="3"/>
  <c r="L3510" i="3"/>
  <c r="L3531" i="3"/>
  <c r="K3531" i="3"/>
  <c r="N3531" i="3" s="1"/>
  <c r="O3531" i="3" s="1"/>
  <c r="M3531" i="3"/>
  <c r="K3559" i="3"/>
  <c r="N3559" i="3" s="1"/>
  <c r="O3559" i="3" s="1"/>
  <c r="L3559" i="3"/>
  <c r="M3559" i="3"/>
  <c r="K3597" i="3"/>
  <c r="N3597" i="3" s="1"/>
  <c r="O3597" i="3" s="1"/>
  <c r="M3597" i="3"/>
  <c r="L3597" i="3"/>
  <c r="L3621" i="3"/>
  <c r="M3621" i="3"/>
  <c r="K3621" i="3"/>
  <c r="N3621" i="3" s="1"/>
  <c r="L3643" i="3"/>
  <c r="K3643" i="3"/>
  <c r="N3643" i="3" s="1"/>
  <c r="O3643" i="3" s="1"/>
  <c r="M3643" i="3"/>
  <c r="L3667" i="3"/>
  <c r="K3667" i="3"/>
  <c r="N3667" i="3" s="1"/>
  <c r="O3667" i="3" s="1"/>
  <c r="M3667" i="3"/>
  <c r="K3493" i="3"/>
  <c r="N3493" i="3" s="1"/>
  <c r="O3493" i="3" s="1"/>
  <c r="L3493" i="3"/>
  <c r="M3493" i="3"/>
  <c r="K3501" i="3"/>
  <c r="N3501" i="3" s="1"/>
  <c r="M3501" i="3"/>
  <c r="L3501" i="3"/>
  <c r="M3520" i="3"/>
  <c r="L3520" i="3"/>
  <c r="K3520" i="3"/>
  <c r="N3520" i="3" s="1"/>
  <c r="O3520" i="3" s="1"/>
  <c r="L3525" i="3"/>
  <c r="M3525" i="3"/>
  <c r="K3525" i="3"/>
  <c r="N3525" i="3" s="1"/>
  <c r="O3525" i="3" s="1"/>
  <c r="K3555" i="3"/>
  <c r="N3555" i="3" s="1"/>
  <c r="O3555" i="3" s="1"/>
  <c r="L3555" i="3"/>
  <c r="M3555" i="3"/>
  <c r="M3594" i="3"/>
  <c r="L3594" i="3"/>
  <c r="K3594" i="3"/>
  <c r="N3594" i="3" s="1"/>
  <c r="O3594" i="3" s="1"/>
  <c r="L3619" i="3"/>
  <c r="K3619" i="3"/>
  <c r="N3619" i="3" s="1"/>
  <c r="O3619" i="3" s="1"/>
  <c r="M3619" i="3"/>
  <c r="L3651" i="3"/>
  <c r="M3651" i="3"/>
  <c r="K3651" i="3"/>
  <c r="N3651" i="3" s="1"/>
  <c r="O3651" i="3" s="1"/>
  <c r="L3536" i="3"/>
  <c r="K3536" i="3"/>
  <c r="N3536" i="3" s="1"/>
  <c r="M3536" i="3"/>
  <c r="K3557" i="3"/>
  <c r="N3557" i="3" s="1"/>
  <c r="M3557" i="3"/>
  <c r="L3557" i="3"/>
  <c r="L3575" i="3"/>
  <c r="M3575" i="3"/>
  <c r="K3575" i="3"/>
  <c r="N3575" i="3" s="1"/>
  <c r="O3575" i="3" s="1"/>
  <c r="L3591" i="3"/>
  <c r="M3591" i="3"/>
  <c r="K3591" i="3"/>
  <c r="N3591" i="3" s="1"/>
  <c r="O3591" i="3" s="1"/>
  <c r="L3611" i="3"/>
  <c r="M3611" i="3"/>
  <c r="K3611" i="3"/>
  <c r="N3611" i="3" s="1"/>
  <c r="O3611" i="3" s="1"/>
  <c r="L3623" i="3"/>
  <c r="M3623" i="3"/>
  <c r="K3623" i="3"/>
  <c r="N3623" i="3" s="1"/>
  <c r="O3623" i="3" s="1"/>
  <c r="M3638" i="3"/>
  <c r="L3638" i="3"/>
  <c r="K3638" i="3"/>
  <c r="N3638" i="3" s="1"/>
  <c r="O3638" i="3" s="1"/>
  <c r="K3660" i="3"/>
  <c r="N3660" i="3" s="1"/>
  <c r="O3660" i="3" s="1"/>
  <c r="L3660" i="3"/>
  <c r="M3660" i="3"/>
  <c r="K3676" i="3"/>
  <c r="N3676" i="3" s="1"/>
  <c r="L3676" i="3"/>
  <c r="M3676" i="3"/>
  <c r="L3532" i="3"/>
  <c r="M3532" i="3"/>
  <c r="K3532" i="3"/>
  <c r="N3532" i="3" s="1"/>
  <c r="O3532" i="3" s="1"/>
  <c r="L3551" i="3"/>
  <c r="M3551" i="3"/>
  <c r="K3551" i="3"/>
  <c r="N3551" i="3" s="1"/>
  <c r="K3560" i="3"/>
  <c r="N3560" i="3" s="1"/>
  <c r="O3560" i="3" s="1"/>
  <c r="L3560" i="3"/>
  <c r="M3560" i="3"/>
  <c r="M3568" i="3"/>
  <c r="K3568" i="3"/>
  <c r="N3568" i="3" s="1"/>
  <c r="O3568" i="3" s="1"/>
  <c r="L3568" i="3"/>
  <c r="M3588" i="3"/>
  <c r="K3588" i="3"/>
  <c r="N3588" i="3" s="1"/>
  <c r="O3588" i="3" s="1"/>
  <c r="L3588" i="3"/>
  <c r="M3604" i="3"/>
  <c r="K3604" i="3"/>
  <c r="N3604" i="3" s="1"/>
  <c r="O3604" i="3" s="1"/>
  <c r="L3604" i="3"/>
  <c r="L3629" i="3"/>
  <c r="M3629" i="3"/>
  <c r="K3629" i="3"/>
  <c r="N3629" i="3" s="1"/>
  <c r="O3629" i="3" s="1"/>
  <c r="K3648" i="3"/>
  <c r="N3648" i="3" s="1"/>
  <c r="L3648" i="3"/>
  <c r="M3648" i="3"/>
  <c r="K3665" i="3"/>
  <c r="N3665" i="3" s="1"/>
  <c r="O3665" i="3" s="1"/>
  <c r="M3665" i="3"/>
  <c r="L3665" i="3"/>
  <c r="M2572" i="3"/>
  <c r="L2572" i="3"/>
  <c r="K2572" i="3"/>
  <c r="N2572" i="3" s="1"/>
  <c r="O2572" i="3" s="1"/>
  <c r="M2584" i="3"/>
  <c r="L2584" i="3"/>
  <c r="K2584" i="3"/>
  <c r="N2584" i="3" s="1"/>
  <c r="K2594" i="3"/>
  <c r="N2594" i="3" s="1"/>
  <c r="O2594" i="3" s="1"/>
  <c r="M2594" i="3"/>
  <c r="L2594" i="3"/>
  <c r="K2612" i="3"/>
  <c r="N2612" i="3" s="1"/>
  <c r="M2612" i="3"/>
  <c r="L2612" i="3"/>
  <c r="M2621" i="3"/>
  <c r="L2621" i="3"/>
  <c r="K2621" i="3"/>
  <c r="N2621" i="3" s="1"/>
  <c r="O2621" i="3" s="1"/>
  <c r="K2632" i="3"/>
  <c r="N2632" i="3" s="1"/>
  <c r="O2632" i="3" s="1"/>
  <c r="M2632" i="3"/>
  <c r="L2632" i="3"/>
  <c r="L2644" i="3"/>
  <c r="M2644" i="3"/>
  <c r="K2644" i="3"/>
  <c r="N2644" i="3" s="1"/>
  <c r="O2644" i="3" s="1"/>
  <c r="L2659" i="3"/>
  <c r="K2659" i="3"/>
  <c r="N2659" i="3" s="1"/>
  <c r="O2659" i="3" s="1"/>
  <c r="M2659" i="3"/>
  <c r="L2669" i="3"/>
  <c r="K2669" i="3"/>
  <c r="N2669" i="3" s="1"/>
  <c r="M2669" i="3"/>
  <c r="M2683" i="3"/>
  <c r="L2683" i="3"/>
  <c r="K2683" i="3"/>
  <c r="N2683" i="3" s="1"/>
  <c r="L2693" i="3"/>
  <c r="K2693" i="3"/>
  <c r="N2693" i="3" s="1"/>
  <c r="O2693" i="3" s="1"/>
  <c r="M2693" i="3"/>
  <c r="K2707" i="3"/>
  <c r="N2707" i="3" s="1"/>
  <c r="O2707" i="3" s="1"/>
  <c r="L2707" i="3"/>
  <c r="M2707" i="3"/>
  <c r="K2723" i="3"/>
  <c r="N2723" i="3" s="1"/>
  <c r="O2723" i="3" s="1"/>
  <c r="L2723" i="3"/>
  <c r="M2723" i="3"/>
  <c r="M2740" i="3"/>
  <c r="K2740" i="3"/>
  <c r="N2740" i="3" s="1"/>
  <c r="O2740" i="3" s="1"/>
  <c r="L2740" i="3"/>
  <c r="M2756" i="3"/>
  <c r="K2756" i="3"/>
  <c r="N2756" i="3" s="1"/>
  <c r="O2756" i="3" s="1"/>
  <c r="L2756" i="3"/>
  <c r="M2774" i="3"/>
  <c r="K2774" i="3"/>
  <c r="N2774" i="3" s="1"/>
  <c r="L2774" i="3"/>
  <c r="K2783" i="3"/>
  <c r="N2783" i="3" s="1"/>
  <c r="O2783" i="3" s="1"/>
  <c r="L2783" i="3"/>
  <c r="M2783" i="3"/>
  <c r="K2803" i="3"/>
  <c r="N2803" i="3" s="1"/>
  <c r="O2803" i="3" s="1"/>
  <c r="L2803" i="3"/>
  <c r="M2803" i="3"/>
  <c r="K2819" i="3"/>
  <c r="N2819" i="3" s="1"/>
  <c r="O2819" i="3" s="1"/>
  <c r="L2819" i="3"/>
  <c r="M2819" i="3"/>
  <c r="M2835" i="3"/>
  <c r="L2835" i="3"/>
  <c r="K2835" i="3"/>
  <c r="N2835" i="3" s="1"/>
  <c r="O2835" i="3" s="1"/>
  <c r="M2843" i="3"/>
  <c r="L2843" i="3"/>
  <c r="K2843" i="3"/>
  <c r="N2843" i="3" s="1"/>
  <c r="M2851" i="3"/>
  <c r="L2851" i="3"/>
  <c r="K2851" i="3"/>
  <c r="N2851" i="3" s="1"/>
  <c r="M2881" i="3"/>
  <c r="K2881" i="3"/>
  <c r="N2881" i="3" s="1"/>
  <c r="O2881" i="3" s="1"/>
  <c r="L2881" i="3"/>
  <c r="M2590" i="3"/>
  <c r="L2590" i="3"/>
  <c r="K2590" i="3"/>
  <c r="N2590" i="3" s="1"/>
  <c r="O2590" i="3" s="1"/>
  <c r="K2620" i="3"/>
  <c r="N2620" i="3" s="1"/>
  <c r="L2620" i="3"/>
  <c r="M2620" i="3"/>
  <c r="M2641" i="3"/>
  <c r="L2641" i="3"/>
  <c r="K2641" i="3"/>
  <c r="N2641" i="3" s="1"/>
  <c r="L2652" i="3"/>
  <c r="K2652" i="3"/>
  <c r="N2652" i="3" s="1"/>
  <c r="O2652" i="3" s="1"/>
  <c r="M2652" i="3"/>
  <c r="L2675" i="3"/>
  <c r="M2675" i="3"/>
  <c r="K2675" i="3"/>
  <c r="N2675" i="3" s="1"/>
  <c r="K2701" i="3"/>
  <c r="N2701" i="3" s="1"/>
  <c r="O2701" i="3" s="1"/>
  <c r="L2701" i="3"/>
  <c r="M2701" i="3"/>
  <c r="K2717" i="3"/>
  <c r="N2717" i="3" s="1"/>
  <c r="L2717" i="3"/>
  <c r="M2717" i="3"/>
  <c r="M2734" i="3"/>
  <c r="K2734" i="3"/>
  <c r="N2734" i="3" s="1"/>
  <c r="O2734" i="3" s="1"/>
  <c r="L2734" i="3"/>
  <c r="M2750" i="3"/>
  <c r="K2750" i="3"/>
  <c r="N2750" i="3" s="1"/>
  <c r="O2750" i="3" s="1"/>
  <c r="L2750" i="3"/>
  <c r="M2766" i="3"/>
  <c r="K2766" i="3"/>
  <c r="N2766" i="3" s="1"/>
  <c r="L2766" i="3"/>
  <c r="M2786" i="3"/>
  <c r="K2786" i="3"/>
  <c r="N2786" i="3" s="1"/>
  <c r="O2786" i="3" s="1"/>
  <c r="L2786" i="3"/>
  <c r="K2795" i="3"/>
  <c r="N2795" i="3" s="1"/>
  <c r="L2795" i="3"/>
  <c r="M2795" i="3"/>
  <c r="K2813" i="3"/>
  <c r="N2813" i="3" s="1"/>
  <c r="O2813" i="3" s="1"/>
  <c r="L2813" i="3"/>
  <c r="M2813" i="3"/>
  <c r="K2829" i="3"/>
  <c r="N2829" i="3" s="1"/>
  <c r="L2829" i="3"/>
  <c r="M2829" i="3"/>
  <c r="L2839" i="3"/>
  <c r="K2839" i="3"/>
  <c r="N2839" i="3" s="1"/>
  <c r="O2839" i="3" s="1"/>
  <c r="M2839" i="3"/>
  <c r="L2848" i="3"/>
  <c r="M2848" i="3"/>
  <c r="K2848" i="3"/>
  <c r="N2848" i="3" s="1"/>
  <c r="O2848" i="3" s="1"/>
  <c r="L2856" i="3"/>
  <c r="M2856" i="3"/>
  <c r="K2856" i="3"/>
  <c r="N2856" i="3" s="1"/>
  <c r="O2856" i="3" s="1"/>
  <c r="L2861" i="3"/>
  <c r="K2861" i="3"/>
  <c r="N2861" i="3" s="1"/>
  <c r="O2861" i="3" s="1"/>
  <c r="M2861" i="3"/>
  <c r="L2865" i="3"/>
  <c r="K2865" i="3"/>
  <c r="N2865" i="3" s="1"/>
  <c r="M2865" i="3"/>
  <c r="L2583" i="3"/>
  <c r="M2583" i="3"/>
  <c r="K2583" i="3"/>
  <c r="N2583" i="3" s="1"/>
  <c r="O2583" i="3" s="1"/>
  <c r="M2609" i="3"/>
  <c r="K2609" i="3"/>
  <c r="N2609" i="3" s="1"/>
  <c r="O2609" i="3" s="1"/>
  <c r="L2609" i="3"/>
  <c r="K2624" i="3"/>
  <c r="N2624" i="3" s="1"/>
  <c r="O2624" i="3" s="1"/>
  <c r="L2624" i="3"/>
  <c r="M2624" i="3"/>
  <c r="L2643" i="3"/>
  <c r="K2643" i="3"/>
  <c r="N2643" i="3" s="1"/>
  <c r="O2643" i="3" s="1"/>
  <c r="M2643" i="3"/>
  <c r="K2655" i="3"/>
  <c r="N2655" i="3" s="1"/>
  <c r="M2655" i="3"/>
  <c r="L2655" i="3"/>
  <c r="L2665" i="3"/>
  <c r="K2665" i="3"/>
  <c r="N2665" i="3" s="1"/>
  <c r="O2665" i="3" s="1"/>
  <c r="M2665" i="3"/>
  <c r="L2682" i="3"/>
  <c r="M2682" i="3"/>
  <c r="K2682" i="3"/>
  <c r="N2682" i="3" s="1"/>
  <c r="K2691" i="3"/>
  <c r="N2691" i="3" s="1"/>
  <c r="O2691" i="3" s="1"/>
  <c r="M2691" i="3"/>
  <c r="L2691" i="3"/>
  <c r="M2712" i="3"/>
  <c r="L2712" i="3"/>
  <c r="K2712" i="3"/>
  <c r="N2712" i="3" s="1"/>
  <c r="O2712" i="3" s="1"/>
  <c r="M2728" i="3"/>
  <c r="L2728" i="3"/>
  <c r="K2728" i="3"/>
  <c r="N2728" i="3" s="1"/>
  <c r="O2728" i="3" s="1"/>
  <c r="M2746" i="3"/>
  <c r="K2746" i="3"/>
  <c r="N2746" i="3" s="1"/>
  <c r="L2746" i="3"/>
  <c r="K2755" i="3"/>
  <c r="N2755" i="3" s="1"/>
  <c r="O2755" i="3" s="1"/>
  <c r="L2755" i="3"/>
  <c r="M2755" i="3"/>
  <c r="K2775" i="3"/>
  <c r="N2775" i="3" s="1"/>
  <c r="O2775" i="3" s="1"/>
  <c r="L2775" i="3"/>
  <c r="M2775" i="3"/>
  <c r="K2791" i="3"/>
  <c r="N2791" i="3" s="1"/>
  <c r="O2791" i="3" s="1"/>
  <c r="L2791" i="3"/>
  <c r="M2791" i="3"/>
  <c r="K2807" i="3"/>
  <c r="N2807" i="3" s="1"/>
  <c r="O2807" i="3" s="1"/>
  <c r="L2807" i="3"/>
  <c r="M2807" i="3"/>
  <c r="M2824" i="3"/>
  <c r="L2824" i="3"/>
  <c r="K2824" i="3"/>
  <c r="N2824" i="3" s="1"/>
  <c r="O2824" i="3" s="1"/>
  <c r="L2866" i="3"/>
  <c r="K2866" i="3"/>
  <c r="N2866" i="3" s="1"/>
  <c r="O2866" i="3" s="1"/>
  <c r="M2866" i="3"/>
  <c r="L2882" i="3"/>
  <c r="K2882" i="3"/>
  <c r="N2882" i="3" s="1"/>
  <c r="O2882" i="3" s="1"/>
  <c r="M2882" i="3"/>
  <c r="L2589" i="3"/>
  <c r="M2589" i="3"/>
  <c r="K2589" i="3"/>
  <c r="N2589" i="3" s="1"/>
  <c r="O2589" i="3" s="1"/>
  <c r="M2597" i="3"/>
  <c r="L2597" i="3"/>
  <c r="K2597" i="3"/>
  <c r="N2597" i="3" s="1"/>
  <c r="O2597" i="3" s="1"/>
  <c r="M2605" i="3"/>
  <c r="L2605" i="3"/>
  <c r="K2605" i="3"/>
  <c r="N2605" i="3" s="1"/>
  <c r="M2623" i="3"/>
  <c r="L2623" i="3"/>
  <c r="K2623" i="3"/>
  <c r="N2623" i="3" s="1"/>
  <c r="O2623" i="3" s="1"/>
  <c r="M2631" i="3"/>
  <c r="L2631" i="3"/>
  <c r="K2631" i="3"/>
  <c r="N2631" i="3" s="1"/>
  <c r="O2631" i="3" s="1"/>
  <c r="L2671" i="3"/>
  <c r="K2671" i="3"/>
  <c r="N2671" i="3" s="1"/>
  <c r="O2671" i="3" s="1"/>
  <c r="M2671" i="3"/>
  <c r="L2692" i="3"/>
  <c r="K2692" i="3"/>
  <c r="N2692" i="3" s="1"/>
  <c r="O2692" i="3" s="1"/>
  <c r="M2692" i="3"/>
  <c r="L2704" i="3"/>
  <c r="K2704" i="3"/>
  <c r="N2704" i="3" s="1"/>
  <c r="M2704" i="3"/>
  <c r="K2713" i="3"/>
  <c r="N2713" i="3" s="1"/>
  <c r="O2713" i="3" s="1"/>
  <c r="L2713" i="3"/>
  <c r="M2713" i="3"/>
  <c r="K2733" i="3"/>
  <c r="N2733" i="3" s="1"/>
  <c r="O2733" i="3" s="1"/>
  <c r="L2733" i="3"/>
  <c r="M2733" i="3"/>
  <c r="K2749" i="3"/>
  <c r="N2749" i="3" s="1"/>
  <c r="O2749" i="3" s="1"/>
  <c r="L2749" i="3"/>
  <c r="M2749" i="3"/>
  <c r="K2765" i="3"/>
  <c r="N2765" i="3" s="1"/>
  <c r="O2765" i="3" s="1"/>
  <c r="L2765" i="3"/>
  <c r="M2765" i="3"/>
  <c r="M2782" i="3"/>
  <c r="K2782" i="3"/>
  <c r="N2782" i="3" s="1"/>
  <c r="O2782" i="3" s="1"/>
  <c r="L2782" i="3"/>
  <c r="M2798" i="3"/>
  <c r="K2798" i="3"/>
  <c r="N2798" i="3" s="1"/>
  <c r="O2798" i="3" s="1"/>
  <c r="L2798" i="3"/>
  <c r="M2816" i="3"/>
  <c r="L2816" i="3"/>
  <c r="K2816" i="3"/>
  <c r="N2816" i="3" s="1"/>
  <c r="K2825" i="3"/>
  <c r="N2825" i="3" s="1"/>
  <c r="O2825" i="3" s="1"/>
  <c r="L2825" i="3"/>
  <c r="M2825" i="3"/>
  <c r="K2885" i="3"/>
  <c r="N2885" i="3" s="1"/>
  <c r="M2885" i="3"/>
  <c r="L2885" i="3"/>
  <c r="K2871" i="3"/>
  <c r="N2871" i="3" s="1"/>
  <c r="M2871" i="3"/>
  <c r="L2871" i="3"/>
  <c r="L2900" i="3"/>
  <c r="M2900" i="3"/>
  <c r="K2900" i="3"/>
  <c r="N2900" i="3" s="1"/>
  <c r="M2917" i="3"/>
  <c r="L2917" i="3"/>
  <c r="K2917" i="3"/>
  <c r="N2917" i="3" s="1"/>
  <c r="O2917" i="3" s="1"/>
  <c r="L2934" i="3"/>
  <c r="M2934" i="3"/>
  <c r="K2934" i="3"/>
  <c r="N2934" i="3" s="1"/>
  <c r="M2953" i="3"/>
  <c r="L2953" i="3"/>
  <c r="K2953" i="3"/>
  <c r="N2953" i="3" s="1"/>
  <c r="O2953" i="3" s="1"/>
  <c r="L2958" i="3"/>
  <c r="M2958" i="3"/>
  <c r="K2958" i="3"/>
  <c r="N2958" i="3" s="1"/>
  <c r="O2958" i="3" s="1"/>
  <c r="L2978" i="3"/>
  <c r="M2978" i="3"/>
  <c r="K2978" i="3"/>
  <c r="N2978" i="3" s="1"/>
  <c r="O2978" i="3" s="1"/>
  <c r="M2993" i="3"/>
  <c r="L2993" i="3"/>
  <c r="K2993" i="3"/>
  <c r="N2993" i="3" s="1"/>
  <c r="O2993" i="3" s="1"/>
  <c r="L3012" i="3"/>
  <c r="M3012" i="3"/>
  <c r="K3012" i="3"/>
  <c r="N3012" i="3" s="1"/>
  <c r="M3029" i="3"/>
  <c r="L3029" i="3"/>
  <c r="K3029" i="3"/>
  <c r="N3029" i="3" s="1"/>
  <c r="O3029" i="3" s="1"/>
  <c r="L3046" i="3"/>
  <c r="M3046" i="3"/>
  <c r="K3046" i="3"/>
  <c r="N3046" i="3" s="1"/>
  <c r="L2911" i="3"/>
  <c r="K2911" i="3"/>
  <c r="N2911" i="3" s="1"/>
  <c r="O2911" i="3" s="1"/>
  <c r="M2911" i="3"/>
  <c r="L2916" i="3"/>
  <c r="M2916" i="3"/>
  <c r="K2916" i="3"/>
  <c r="N2916" i="3" s="1"/>
  <c r="O2916" i="3" s="1"/>
  <c r="L2936" i="3"/>
  <c r="M2936" i="3"/>
  <c r="K2936" i="3"/>
  <c r="N2936" i="3" s="1"/>
  <c r="O2936" i="3" s="1"/>
  <c r="L2951" i="3"/>
  <c r="K2951" i="3"/>
  <c r="N2951" i="3" s="1"/>
  <c r="O2951" i="3" s="1"/>
  <c r="M2951" i="3"/>
  <c r="L2970" i="3"/>
  <c r="M2970" i="3"/>
  <c r="K2970" i="3"/>
  <c r="N2970" i="3" s="1"/>
  <c r="L2987" i="3"/>
  <c r="K2987" i="3"/>
  <c r="N2987" i="3" s="1"/>
  <c r="O2987" i="3" s="1"/>
  <c r="M2987" i="3"/>
  <c r="L3004" i="3"/>
  <c r="M3004" i="3"/>
  <c r="K3004" i="3"/>
  <c r="N3004" i="3" s="1"/>
  <c r="L3023" i="3"/>
  <c r="K3023" i="3"/>
  <c r="N3023" i="3" s="1"/>
  <c r="O3023" i="3" s="1"/>
  <c r="M3023" i="3"/>
  <c r="L3028" i="3"/>
  <c r="M3028" i="3"/>
  <c r="K3028" i="3"/>
  <c r="N3028" i="3" s="1"/>
  <c r="O3028" i="3" s="1"/>
  <c r="L3048" i="3"/>
  <c r="M3048" i="3"/>
  <c r="K3048" i="3"/>
  <c r="N3048" i="3" s="1"/>
  <c r="O3048" i="3" s="1"/>
  <c r="L2884" i="3"/>
  <c r="M2884" i="3"/>
  <c r="K2884" i="3"/>
  <c r="N2884" i="3" s="1"/>
  <c r="O2884" i="3" s="1"/>
  <c r="L2889" i="3"/>
  <c r="M2889" i="3"/>
  <c r="K2889" i="3"/>
  <c r="N2889" i="3" s="1"/>
  <c r="O2889" i="3" s="1"/>
  <c r="K2893" i="3"/>
  <c r="N2893" i="3" s="1"/>
  <c r="M2893" i="3"/>
  <c r="L2893" i="3"/>
  <c r="K2909" i="3"/>
  <c r="N2909" i="3" s="1"/>
  <c r="O2909" i="3" s="1"/>
  <c r="M2909" i="3"/>
  <c r="L2909" i="3"/>
  <c r="L2928" i="3"/>
  <c r="K2928" i="3"/>
  <c r="N2928" i="3" s="1"/>
  <c r="M2928" i="3"/>
  <c r="K2945" i="3"/>
  <c r="N2945" i="3" s="1"/>
  <c r="O2945" i="3" s="1"/>
  <c r="M2945" i="3"/>
  <c r="L2945" i="3"/>
  <c r="L2962" i="3"/>
  <c r="K2962" i="3"/>
  <c r="N2962" i="3" s="1"/>
  <c r="M2962" i="3"/>
  <c r="K2981" i="3"/>
  <c r="N2981" i="3" s="1"/>
  <c r="O2981" i="3" s="1"/>
  <c r="M2981" i="3"/>
  <c r="L2981" i="3"/>
  <c r="L2986" i="3"/>
  <c r="K2986" i="3"/>
  <c r="N2986" i="3" s="1"/>
  <c r="O2986" i="3" s="1"/>
  <c r="M2986" i="3"/>
  <c r="L3006" i="3"/>
  <c r="K3006" i="3"/>
  <c r="N3006" i="3" s="1"/>
  <c r="O3006" i="3" s="1"/>
  <c r="M3006" i="3"/>
  <c r="K3021" i="3"/>
  <c r="N3021" i="3" s="1"/>
  <c r="O3021" i="3" s="1"/>
  <c r="M3021" i="3"/>
  <c r="L3021" i="3"/>
  <c r="L3040" i="3"/>
  <c r="K3040" i="3"/>
  <c r="N3040" i="3" s="1"/>
  <c r="M3040" i="3"/>
  <c r="L3056" i="3"/>
  <c r="K3056" i="3"/>
  <c r="N3056" i="3" s="1"/>
  <c r="O3056" i="3" s="1"/>
  <c r="M3056" i="3"/>
  <c r="L2896" i="3"/>
  <c r="M2896" i="3"/>
  <c r="K2896" i="3"/>
  <c r="N2896" i="3" s="1"/>
  <c r="O2896" i="3" s="1"/>
  <c r="M2903" i="3"/>
  <c r="L2903" i="3"/>
  <c r="K2903" i="3"/>
  <c r="N2903" i="3" s="1"/>
  <c r="O2903" i="3" s="1"/>
  <c r="L2920" i="3"/>
  <c r="M2920" i="3"/>
  <c r="K2920" i="3"/>
  <c r="N2920" i="3" s="1"/>
  <c r="M2939" i="3"/>
  <c r="L2939" i="3"/>
  <c r="K2939" i="3"/>
  <c r="N2939" i="3" s="1"/>
  <c r="O2939" i="3" s="1"/>
  <c r="L2944" i="3"/>
  <c r="M2944" i="3"/>
  <c r="K2944" i="3"/>
  <c r="N2944" i="3" s="1"/>
  <c r="O2944" i="3" s="1"/>
  <c r="L2964" i="3"/>
  <c r="M2964" i="3"/>
  <c r="K2964" i="3"/>
  <c r="N2964" i="3" s="1"/>
  <c r="O2964" i="3" s="1"/>
  <c r="M2979" i="3"/>
  <c r="L2979" i="3"/>
  <c r="K2979" i="3"/>
  <c r="N2979" i="3" s="1"/>
  <c r="O2979" i="3" s="1"/>
  <c r="L2998" i="3"/>
  <c r="M2998" i="3"/>
  <c r="K2998" i="3"/>
  <c r="N2998" i="3" s="1"/>
  <c r="M3015" i="3"/>
  <c r="L3015" i="3"/>
  <c r="K3015" i="3"/>
  <c r="N3015" i="3" s="1"/>
  <c r="O3015" i="3" s="1"/>
  <c r="L3032" i="3"/>
  <c r="M3032" i="3"/>
  <c r="K3032" i="3"/>
  <c r="N3032" i="3" s="1"/>
  <c r="M3051" i="3"/>
  <c r="L3051" i="3"/>
  <c r="K3051" i="3"/>
  <c r="N3051" i="3" s="1"/>
  <c r="O3051" i="3" s="1"/>
  <c r="L3060" i="3"/>
  <c r="M3060" i="3"/>
  <c r="K3060" i="3"/>
  <c r="N3060" i="3" s="1"/>
  <c r="M3073" i="3"/>
  <c r="L3073" i="3"/>
  <c r="K3073" i="3"/>
  <c r="N3073" i="3" s="1"/>
  <c r="O3073" i="3" s="1"/>
  <c r="L3078" i="3"/>
  <c r="M3078" i="3"/>
  <c r="K3078" i="3"/>
  <c r="N3078" i="3" s="1"/>
  <c r="O3078" i="3" s="1"/>
  <c r="M3097" i="3"/>
  <c r="L3097" i="3"/>
  <c r="K3097" i="3"/>
  <c r="N3097" i="3" s="1"/>
  <c r="O3097" i="3" s="1"/>
  <c r="L3114" i="3"/>
  <c r="M3114" i="3"/>
  <c r="K3114" i="3"/>
  <c r="N3114" i="3" s="1"/>
  <c r="O3114" i="3" s="1"/>
  <c r="M3131" i="3"/>
  <c r="L3131" i="3"/>
  <c r="K3131" i="3"/>
  <c r="N3131" i="3" s="1"/>
  <c r="M3164" i="3"/>
  <c r="K3164" i="3"/>
  <c r="N3164" i="3" s="1"/>
  <c r="O3164" i="3" s="1"/>
  <c r="L3164" i="3"/>
  <c r="M3184" i="3"/>
  <c r="K3184" i="3"/>
  <c r="N3184" i="3" s="1"/>
  <c r="O3184" i="3" s="1"/>
  <c r="L3184" i="3"/>
  <c r="M3199" i="3"/>
  <c r="L3199" i="3"/>
  <c r="K3199" i="3"/>
  <c r="N3199" i="3" s="1"/>
  <c r="O3199" i="3" s="1"/>
  <c r="M3209" i="3"/>
  <c r="L3209" i="3"/>
  <c r="K3209" i="3"/>
  <c r="N3209" i="3" s="1"/>
  <c r="O3209" i="3" s="1"/>
  <c r="M3223" i="3"/>
  <c r="L3223" i="3"/>
  <c r="K3223" i="3"/>
  <c r="N3223" i="3" s="1"/>
  <c r="O3223" i="3" s="1"/>
  <c r="M3232" i="3"/>
  <c r="K3232" i="3"/>
  <c r="N3232" i="3" s="1"/>
  <c r="O3232" i="3" s="1"/>
  <c r="L3232" i="3"/>
  <c r="M3249" i="3"/>
  <c r="L3249" i="3"/>
  <c r="K3249" i="3"/>
  <c r="N3249" i="3" s="1"/>
  <c r="L3261" i="3"/>
  <c r="K3261" i="3"/>
  <c r="N3261" i="3" s="1"/>
  <c r="O3261" i="3" s="1"/>
  <c r="M3261" i="3"/>
  <c r="M3281" i="3"/>
  <c r="K3281" i="3"/>
  <c r="N3281" i="3" s="1"/>
  <c r="O3281" i="3" s="1"/>
  <c r="L3281" i="3"/>
  <c r="L3295" i="3"/>
  <c r="K3295" i="3"/>
  <c r="N3295" i="3" s="1"/>
  <c r="O3295" i="3" s="1"/>
  <c r="M3295" i="3"/>
  <c r="L3307" i="3"/>
  <c r="K3307" i="3"/>
  <c r="N3307" i="3" s="1"/>
  <c r="O3307" i="3" s="1"/>
  <c r="M3307" i="3"/>
  <c r="L3072" i="3"/>
  <c r="M3072" i="3"/>
  <c r="K3072" i="3"/>
  <c r="N3072" i="3" s="1"/>
  <c r="O3072" i="3" s="1"/>
  <c r="L3089" i="3"/>
  <c r="K3089" i="3"/>
  <c r="N3089" i="3" s="1"/>
  <c r="M3089" i="3"/>
  <c r="L3108" i="3"/>
  <c r="M3108" i="3"/>
  <c r="K3108" i="3"/>
  <c r="N3108" i="3" s="1"/>
  <c r="O3108" i="3" s="1"/>
  <c r="L3123" i="3"/>
  <c r="K3123" i="3"/>
  <c r="N3123" i="3" s="1"/>
  <c r="M3123" i="3"/>
  <c r="K3141" i="3"/>
  <c r="N3141" i="3" s="1"/>
  <c r="O3141" i="3" s="1"/>
  <c r="L3141" i="3"/>
  <c r="M3141" i="3"/>
  <c r="K3160" i="3"/>
  <c r="N3160" i="3" s="1"/>
  <c r="O3160" i="3" s="1"/>
  <c r="L3160" i="3"/>
  <c r="M3160" i="3"/>
  <c r="K3179" i="3"/>
  <c r="N3179" i="3" s="1"/>
  <c r="M3179" i="3"/>
  <c r="L3179" i="3"/>
  <c r="K3191" i="3"/>
  <c r="N3191" i="3" s="1"/>
  <c r="O3191" i="3" s="1"/>
  <c r="M3191" i="3"/>
  <c r="L3191" i="3"/>
  <c r="M3208" i="3"/>
  <c r="K3208" i="3"/>
  <c r="N3208" i="3" s="1"/>
  <c r="L3208" i="3"/>
  <c r="M3222" i="3"/>
  <c r="K3222" i="3"/>
  <c r="N3222" i="3" s="1"/>
  <c r="L3222" i="3"/>
  <c r="L3235" i="3"/>
  <c r="K3235" i="3"/>
  <c r="N3235" i="3" s="1"/>
  <c r="M3235" i="3"/>
  <c r="K3257" i="3"/>
  <c r="N3257" i="3" s="1"/>
  <c r="L3257" i="3"/>
  <c r="M3257" i="3"/>
  <c r="K3270" i="3"/>
  <c r="N3270" i="3" s="1"/>
  <c r="M3270" i="3"/>
  <c r="L3270" i="3"/>
  <c r="M3282" i="3"/>
  <c r="L3282" i="3"/>
  <c r="K3282" i="3"/>
  <c r="N3282" i="3" s="1"/>
  <c r="O3282" i="3" s="1"/>
  <c r="K3304" i="3"/>
  <c r="N3304" i="3" s="1"/>
  <c r="O3304" i="3" s="1"/>
  <c r="M3304" i="3"/>
  <c r="L3304" i="3"/>
  <c r="L3068" i="3"/>
  <c r="K3068" i="3"/>
  <c r="N3068" i="3" s="1"/>
  <c r="M3068" i="3"/>
  <c r="K3085" i="3"/>
  <c r="N3085" i="3" s="1"/>
  <c r="O3085" i="3" s="1"/>
  <c r="M3085" i="3"/>
  <c r="L3085" i="3"/>
  <c r="L3102" i="3"/>
  <c r="K3102" i="3"/>
  <c r="N3102" i="3" s="1"/>
  <c r="M3102" i="3"/>
  <c r="K3121" i="3"/>
  <c r="N3121" i="3" s="1"/>
  <c r="O3121" i="3" s="1"/>
  <c r="M3121" i="3"/>
  <c r="L3121" i="3"/>
  <c r="L3126" i="3"/>
  <c r="K3126" i="3"/>
  <c r="N3126" i="3" s="1"/>
  <c r="O3126" i="3" s="1"/>
  <c r="M3126" i="3"/>
  <c r="M3152" i="3"/>
  <c r="K3152" i="3"/>
  <c r="N3152" i="3" s="1"/>
  <c r="L3152" i="3"/>
  <c r="M3162" i="3"/>
  <c r="K3162" i="3"/>
  <c r="N3162" i="3" s="1"/>
  <c r="O3162" i="3" s="1"/>
  <c r="L3162" i="3"/>
  <c r="M3174" i="3"/>
  <c r="K3174" i="3"/>
  <c r="N3174" i="3" s="1"/>
  <c r="O3174" i="3" s="1"/>
  <c r="L3174" i="3"/>
  <c r="K3195" i="3"/>
  <c r="N3195" i="3" s="1"/>
  <c r="O3195" i="3" s="1"/>
  <c r="L3195" i="3"/>
  <c r="M3195" i="3"/>
  <c r="K3219" i="3"/>
  <c r="N3219" i="3" s="1"/>
  <c r="O3219" i="3" s="1"/>
  <c r="M3219" i="3"/>
  <c r="L3219" i="3"/>
  <c r="M3236" i="3"/>
  <c r="K3236" i="3"/>
  <c r="N3236" i="3" s="1"/>
  <c r="L3236" i="3"/>
  <c r="M3248" i="3"/>
  <c r="K3248" i="3"/>
  <c r="N3248" i="3" s="1"/>
  <c r="O3248" i="3" s="1"/>
  <c r="L3248" i="3"/>
  <c r="K3259" i="3"/>
  <c r="N3259" i="3" s="1"/>
  <c r="O3259" i="3" s="1"/>
  <c r="L3259" i="3"/>
  <c r="M3259" i="3"/>
  <c r="L3278" i="3"/>
  <c r="K3278" i="3"/>
  <c r="N3278" i="3" s="1"/>
  <c r="M3278" i="3"/>
  <c r="M3291" i="3"/>
  <c r="L3291" i="3"/>
  <c r="K3291" i="3"/>
  <c r="N3291" i="3" s="1"/>
  <c r="L3305" i="3"/>
  <c r="K3305" i="3"/>
  <c r="N3305" i="3" s="1"/>
  <c r="M3305" i="3"/>
  <c r="L3063" i="3"/>
  <c r="K3063" i="3"/>
  <c r="N3063" i="3" s="1"/>
  <c r="O3063" i="3" s="1"/>
  <c r="M3063" i="3"/>
  <c r="L3082" i="3"/>
  <c r="M3082" i="3"/>
  <c r="K3082" i="3"/>
  <c r="N3082" i="3" s="1"/>
  <c r="M3099" i="3"/>
  <c r="L3099" i="3"/>
  <c r="K3099" i="3"/>
  <c r="N3099" i="3" s="1"/>
  <c r="O3099" i="3" s="1"/>
  <c r="L3116" i="3"/>
  <c r="M3116" i="3"/>
  <c r="K3116" i="3"/>
  <c r="N3116" i="3" s="1"/>
  <c r="M3135" i="3"/>
  <c r="L3135" i="3"/>
  <c r="K3135" i="3"/>
  <c r="N3135" i="3" s="1"/>
  <c r="O3135" i="3" s="1"/>
  <c r="M3140" i="3"/>
  <c r="K3140" i="3"/>
  <c r="N3140" i="3" s="1"/>
  <c r="O3140" i="3" s="1"/>
  <c r="L3140" i="3"/>
  <c r="K3149" i="3"/>
  <c r="N3149" i="3" s="1"/>
  <c r="O3149" i="3" s="1"/>
  <c r="M3149" i="3"/>
  <c r="L3149" i="3"/>
  <c r="K3157" i="3"/>
  <c r="N3157" i="3" s="1"/>
  <c r="O3157" i="3" s="1"/>
  <c r="M3157" i="3"/>
  <c r="L3157" i="3"/>
  <c r="K3169" i="3"/>
  <c r="N3169" i="3" s="1"/>
  <c r="O3169" i="3" s="1"/>
  <c r="M3169" i="3"/>
  <c r="L3169" i="3"/>
  <c r="K3189" i="3"/>
  <c r="N3189" i="3" s="1"/>
  <c r="O3189" i="3" s="1"/>
  <c r="M3189" i="3"/>
  <c r="L3189" i="3"/>
  <c r="M3201" i="3"/>
  <c r="L3201" i="3"/>
  <c r="K3201" i="3"/>
  <c r="N3201" i="3" s="1"/>
  <c r="M3218" i="3"/>
  <c r="K3218" i="3"/>
  <c r="N3218" i="3" s="1"/>
  <c r="O3218" i="3" s="1"/>
  <c r="L3218" i="3"/>
  <c r="M3244" i="3"/>
  <c r="K3244" i="3"/>
  <c r="N3244" i="3" s="1"/>
  <c r="O3244" i="3" s="1"/>
  <c r="L3244" i="3"/>
  <c r="L3265" i="3"/>
  <c r="M3265" i="3"/>
  <c r="K3265" i="3"/>
  <c r="N3265" i="3" s="1"/>
  <c r="O3265" i="3" s="1"/>
  <c r="K3280" i="3"/>
  <c r="N3280" i="3" s="1"/>
  <c r="O3280" i="3" s="1"/>
  <c r="M3280" i="3"/>
  <c r="L3280" i="3"/>
  <c r="M3302" i="3"/>
  <c r="L3302" i="3"/>
  <c r="K3302" i="3"/>
  <c r="N3302" i="3" s="1"/>
  <c r="O3302" i="3" s="1"/>
  <c r="M3321" i="3"/>
  <c r="L3321" i="3"/>
  <c r="K3321" i="3"/>
  <c r="N3321" i="3" s="1"/>
  <c r="O3321" i="3" s="1"/>
  <c r="M3340" i="3"/>
  <c r="K3340" i="3"/>
  <c r="N3340" i="3" s="1"/>
  <c r="L3340" i="3"/>
  <c r="L3350" i="3"/>
  <c r="M3350" i="3"/>
  <c r="K3350" i="3"/>
  <c r="N3350" i="3" s="1"/>
  <c r="O3350" i="3" s="1"/>
  <c r="L3354" i="3"/>
  <c r="M3354" i="3"/>
  <c r="K3354" i="3"/>
  <c r="N3354" i="3" s="1"/>
  <c r="L3370" i="3"/>
  <c r="M3370" i="3"/>
  <c r="K3370" i="3"/>
  <c r="N3370" i="3" s="1"/>
  <c r="O3370" i="3" s="1"/>
  <c r="L3374" i="3"/>
  <c r="M3374" i="3"/>
  <c r="K3374" i="3"/>
  <c r="N3374" i="3" s="1"/>
  <c r="O3374" i="3" s="1"/>
  <c r="L3384" i="3"/>
  <c r="M3384" i="3"/>
  <c r="K3384" i="3"/>
  <c r="N3384" i="3" s="1"/>
  <c r="O3384" i="3" s="1"/>
  <c r="L3460" i="3"/>
  <c r="M3460" i="3"/>
  <c r="K3460" i="3"/>
  <c r="N3460" i="3" s="1"/>
  <c r="K3313" i="3"/>
  <c r="N3313" i="3" s="1"/>
  <c r="M3313" i="3"/>
  <c r="L3313" i="3"/>
  <c r="M3332" i="3"/>
  <c r="K3332" i="3"/>
  <c r="N3332" i="3" s="1"/>
  <c r="O3332" i="3" s="1"/>
  <c r="L3332" i="3"/>
  <c r="L3356" i="3"/>
  <c r="M3356" i="3"/>
  <c r="K3356" i="3"/>
  <c r="N3356" i="3" s="1"/>
  <c r="O3356" i="3" s="1"/>
  <c r="M3397" i="3"/>
  <c r="L3397" i="3"/>
  <c r="K3397" i="3"/>
  <c r="N3397" i="3" s="1"/>
  <c r="M3431" i="3"/>
  <c r="L3431" i="3"/>
  <c r="K3431" i="3"/>
  <c r="N3431" i="3" s="1"/>
  <c r="K3308" i="3"/>
  <c r="N3308" i="3" s="1"/>
  <c r="O3308" i="3" s="1"/>
  <c r="M3308" i="3"/>
  <c r="L3308" i="3"/>
  <c r="L3324" i="3"/>
  <c r="M3324" i="3"/>
  <c r="K3324" i="3"/>
  <c r="N3324" i="3" s="1"/>
  <c r="O3324" i="3" s="1"/>
  <c r="K3361" i="3"/>
  <c r="N3361" i="3" s="1"/>
  <c r="M3361" i="3"/>
  <c r="L3361" i="3"/>
  <c r="L3422" i="3"/>
  <c r="M3422" i="3"/>
  <c r="K3422" i="3"/>
  <c r="N3422" i="3" s="1"/>
  <c r="O3422" i="3" s="1"/>
  <c r="M3461" i="3"/>
  <c r="L3461" i="3"/>
  <c r="K3461" i="3"/>
  <c r="N3461" i="3" s="1"/>
  <c r="O3461" i="3" s="1"/>
  <c r="M3329" i="3"/>
  <c r="L3329" i="3"/>
  <c r="K3329" i="3"/>
  <c r="N3329" i="3" s="1"/>
  <c r="O3329" i="3" s="1"/>
  <c r="M3336" i="3"/>
  <c r="K3336" i="3"/>
  <c r="N3336" i="3" s="1"/>
  <c r="O3336" i="3" s="1"/>
  <c r="L3336" i="3"/>
  <c r="M3359" i="3"/>
  <c r="L3359" i="3"/>
  <c r="K3359" i="3"/>
  <c r="N3359" i="3" s="1"/>
  <c r="O3359" i="3" s="1"/>
  <c r="L3364" i="3"/>
  <c r="M3364" i="3"/>
  <c r="K3364" i="3"/>
  <c r="N3364" i="3" s="1"/>
  <c r="O3364" i="3" s="1"/>
  <c r="L3368" i="3"/>
  <c r="M3368" i="3"/>
  <c r="K3368" i="3"/>
  <c r="N3368" i="3" s="1"/>
  <c r="M3383" i="3"/>
  <c r="L3383" i="3"/>
  <c r="K3383" i="3"/>
  <c r="N3383" i="3" s="1"/>
  <c r="L3444" i="3"/>
  <c r="M3444" i="3"/>
  <c r="K3444" i="3"/>
  <c r="N3444" i="3" s="1"/>
  <c r="O3444" i="3" s="1"/>
  <c r="L3393" i="3"/>
  <c r="K3393" i="3"/>
  <c r="N3393" i="3" s="1"/>
  <c r="O3393" i="3" s="1"/>
  <c r="M3393" i="3"/>
  <c r="L3400" i="3"/>
  <c r="M3400" i="3"/>
  <c r="K3400" i="3"/>
  <c r="N3400" i="3" s="1"/>
  <c r="O3400" i="3" s="1"/>
  <c r="L3415" i="3"/>
  <c r="K3415" i="3"/>
  <c r="N3415" i="3" s="1"/>
  <c r="O3415" i="3" s="1"/>
  <c r="M3415" i="3"/>
  <c r="L3420" i="3"/>
  <c r="M3420" i="3"/>
  <c r="K3420" i="3"/>
  <c r="N3420" i="3" s="1"/>
  <c r="O3420" i="3" s="1"/>
  <c r="L3435" i="3"/>
  <c r="K3435" i="3"/>
  <c r="N3435" i="3" s="1"/>
  <c r="O3435" i="3" s="1"/>
  <c r="M3435" i="3"/>
  <c r="L3439" i="3"/>
  <c r="K3439" i="3"/>
  <c r="N3439" i="3" s="1"/>
  <c r="M3439" i="3"/>
  <c r="M3387" i="3"/>
  <c r="L3387" i="3"/>
  <c r="K3387" i="3"/>
  <c r="N3387" i="3" s="1"/>
  <c r="O3387" i="3" s="1"/>
  <c r="L3392" i="3"/>
  <c r="K3392" i="3"/>
  <c r="N3392" i="3" s="1"/>
  <c r="O3392" i="3" s="1"/>
  <c r="M3392" i="3"/>
  <c r="K3407" i="3"/>
  <c r="N3407" i="3" s="1"/>
  <c r="O3407" i="3" s="1"/>
  <c r="M3407" i="3"/>
  <c r="L3407" i="3"/>
  <c r="K3411" i="3"/>
  <c r="N3411" i="3" s="1"/>
  <c r="M3411" i="3"/>
  <c r="L3411" i="3"/>
  <c r="K3451" i="3"/>
  <c r="N3451" i="3" s="1"/>
  <c r="O3451" i="3" s="1"/>
  <c r="M3451" i="3"/>
  <c r="L3451" i="3"/>
  <c r="L3412" i="3"/>
  <c r="M3412" i="3"/>
  <c r="K3412" i="3"/>
  <c r="N3412" i="3" s="1"/>
  <c r="O3412" i="3" s="1"/>
  <c r="M3445" i="3"/>
  <c r="L3445" i="3"/>
  <c r="K3445" i="3"/>
  <c r="N3445" i="3" s="1"/>
  <c r="M3455" i="3"/>
  <c r="L3455" i="3"/>
  <c r="K3455" i="3"/>
  <c r="N3455" i="3" s="1"/>
  <c r="O3455" i="3" s="1"/>
  <c r="M3459" i="3"/>
  <c r="L3459" i="3"/>
  <c r="K3459" i="3"/>
  <c r="N3459" i="3" s="1"/>
  <c r="L3477" i="3"/>
  <c r="K3477" i="3"/>
  <c r="N3477" i="3" s="1"/>
  <c r="O3477" i="3" s="1"/>
  <c r="M3477" i="3"/>
  <c r="M3488" i="3"/>
  <c r="L3488" i="3"/>
  <c r="K3488" i="3"/>
  <c r="N3488" i="3" s="1"/>
  <c r="M3516" i="3"/>
  <c r="L3516" i="3"/>
  <c r="K3516" i="3"/>
  <c r="N3516" i="3" s="1"/>
  <c r="K3550" i="3"/>
  <c r="N3550" i="3" s="1"/>
  <c r="M3550" i="3"/>
  <c r="L3550" i="3"/>
  <c r="M3579" i="3"/>
  <c r="K3579" i="3"/>
  <c r="N3579" i="3" s="1"/>
  <c r="L3579" i="3"/>
  <c r="M3600" i="3"/>
  <c r="L3600" i="3"/>
  <c r="K3600" i="3"/>
  <c r="N3600" i="3" s="1"/>
  <c r="M3622" i="3"/>
  <c r="L3622" i="3"/>
  <c r="K3622" i="3"/>
  <c r="N3622" i="3" s="1"/>
  <c r="O3622" i="3" s="1"/>
  <c r="K3646" i="3"/>
  <c r="N3646" i="3" s="1"/>
  <c r="O3646" i="3" s="1"/>
  <c r="L3646" i="3"/>
  <c r="M3646" i="3"/>
  <c r="L3479" i="3"/>
  <c r="M3479" i="3"/>
  <c r="K3479" i="3"/>
  <c r="N3479" i="3" s="1"/>
  <c r="O3479" i="3" s="1"/>
  <c r="K3495" i="3"/>
  <c r="N3495" i="3" s="1"/>
  <c r="L3495" i="3"/>
  <c r="M3495" i="3"/>
  <c r="K3505" i="3"/>
  <c r="N3505" i="3" s="1"/>
  <c r="O3505" i="3" s="1"/>
  <c r="M3505" i="3"/>
  <c r="L3505" i="3"/>
  <c r="L3517" i="3"/>
  <c r="M3517" i="3"/>
  <c r="K3517" i="3"/>
  <c r="N3517" i="3" s="1"/>
  <c r="O3517" i="3" s="1"/>
  <c r="M3544" i="3"/>
  <c r="K3544" i="3"/>
  <c r="N3544" i="3" s="1"/>
  <c r="L3544" i="3"/>
  <c r="M3574" i="3"/>
  <c r="K3574" i="3"/>
  <c r="N3574" i="3" s="1"/>
  <c r="O3574" i="3" s="1"/>
  <c r="L3574" i="3"/>
  <c r="L3624" i="3"/>
  <c r="K3624" i="3"/>
  <c r="N3624" i="3" s="1"/>
  <c r="O3624" i="3" s="1"/>
  <c r="M3624" i="3"/>
  <c r="K3662" i="3"/>
  <c r="N3662" i="3" s="1"/>
  <c r="L3662" i="3"/>
  <c r="M3662" i="3"/>
  <c r="L3475" i="3"/>
  <c r="M3475" i="3"/>
  <c r="K3475" i="3"/>
  <c r="N3475" i="3" s="1"/>
  <c r="O3475" i="3" s="1"/>
  <c r="K3491" i="3"/>
  <c r="N3491" i="3" s="1"/>
  <c r="O3491" i="3" s="1"/>
  <c r="M3491" i="3"/>
  <c r="L3491" i="3"/>
  <c r="L3511" i="3"/>
  <c r="K3511" i="3"/>
  <c r="N3511" i="3" s="1"/>
  <c r="O3511" i="3" s="1"/>
  <c r="M3511" i="3"/>
  <c r="L3537" i="3"/>
  <c r="K3537" i="3"/>
  <c r="N3537" i="3" s="1"/>
  <c r="M3537" i="3"/>
  <c r="K3563" i="3"/>
  <c r="N3563" i="3" s="1"/>
  <c r="O3563" i="3" s="1"/>
  <c r="L3563" i="3"/>
  <c r="M3563" i="3"/>
  <c r="K3601" i="3"/>
  <c r="N3601" i="3" s="1"/>
  <c r="O3601" i="3" s="1"/>
  <c r="M3601" i="3"/>
  <c r="L3601" i="3"/>
  <c r="L3625" i="3"/>
  <c r="M3625" i="3"/>
  <c r="K3625" i="3"/>
  <c r="N3625" i="3" s="1"/>
  <c r="O3625" i="3" s="1"/>
  <c r="K3650" i="3"/>
  <c r="N3650" i="3" s="1"/>
  <c r="O3650" i="3" s="1"/>
  <c r="L3650" i="3"/>
  <c r="M3650" i="3"/>
  <c r="M3675" i="3"/>
  <c r="L3675" i="3"/>
  <c r="K3675" i="3"/>
  <c r="N3675" i="3" s="1"/>
  <c r="O3675" i="3" s="1"/>
  <c r="M3496" i="3"/>
  <c r="L3496" i="3"/>
  <c r="K3496" i="3"/>
  <c r="N3496" i="3" s="1"/>
  <c r="O3496" i="3" s="1"/>
  <c r="K3503" i="3"/>
  <c r="N3503" i="3" s="1"/>
  <c r="O3503" i="3" s="1"/>
  <c r="M3503" i="3"/>
  <c r="L3503" i="3"/>
  <c r="L3521" i="3"/>
  <c r="M3521" i="3"/>
  <c r="K3521" i="3"/>
  <c r="N3521" i="3" s="1"/>
  <c r="O3521" i="3" s="1"/>
  <c r="K3534" i="3"/>
  <c r="N3534" i="3" s="1"/>
  <c r="O3534" i="3" s="1"/>
  <c r="M3534" i="3"/>
  <c r="L3534" i="3"/>
  <c r="M3569" i="3"/>
  <c r="K3569" i="3"/>
  <c r="N3569" i="3" s="1"/>
  <c r="O3569" i="3" s="1"/>
  <c r="L3569" i="3"/>
  <c r="M3605" i="3"/>
  <c r="K3605" i="3"/>
  <c r="N3605" i="3" s="1"/>
  <c r="O3605" i="3" s="1"/>
  <c r="L3605" i="3"/>
  <c r="L3626" i="3"/>
  <c r="M3626" i="3"/>
  <c r="K3626" i="3"/>
  <c r="N3626" i="3" s="1"/>
  <c r="O3626" i="3" s="1"/>
  <c r="L3659" i="3"/>
  <c r="K3659" i="3"/>
  <c r="N3659" i="3" s="1"/>
  <c r="O3659" i="3" s="1"/>
  <c r="M3659" i="3"/>
  <c r="L3540" i="3"/>
  <c r="M3540" i="3"/>
  <c r="K3540" i="3"/>
  <c r="N3540" i="3" s="1"/>
  <c r="O3540" i="3" s="1"/>
  <c r="K3558" i="3"/>
  <c r="N3558" i="3" s="1"/>
  <c r="L3558" i="3"/>
  <c r="M3558" i="3"/>
  <c r="M3576" i="3"/>
  <c r="L3576" i="3"/>
  <c r="K3576" i="3"/>
  <c r="N3576" i="3" s="1"/>
  <c r="O3576" i="3" s="1"/>
  <c r="M3592" i="3"/>
  <c r="L3592" i="3"/>
  <c r="K3592" i="3"/>
  <c r="N3592" i="3" s="1"/>
  <c r="M3612" i="3"/>
  <c r="K3612" i="3"/>
  <c r="N3612" i="3" s="1"/>
  <c r="O3612" i="3" s="1"/>
  <c r="L3612" i="3"/>
  <c r="L3628" i="3"/>
  <c r="K3628" i="3"/>
  <c r="N3628" i="3" s="1"/>
  <c r="M3628" i="3"/>
  <c r="L3642" i="3"/>
  <c r="M3642" i="3"/>
  <c r="K3642" i="3"/>
  <c r="N3642" i="3" s="1"/>
  <c r="K3664" i="3"/>
  <c r="N3664" i="3" s="1"/>
  <c r="O3664" i="3" s="1"/>
  <c r="L3664" i="3"/>
  <c r="M3664" i="3"/>
  <c r="L3528" i="3"/>
  <c r="K3528" i="3"/>
  <c r="N3528" i="3" s="1"/>
  <c r="O3528" i="3" s="1"/>
  <c r="M3528" i="3"/>
  <c r="L3533" i="3"/>
  <c r="M3533" i="3"/>
  <c r="K3533" i="3"/>
  <c r="N3533" i="3" s="1"/>
  <c r="O3533" i="3" s="1"/>
  <c r="M3552" i="3"/>
  <c r="L3552" i="3"/>
  <c r="K3552" i="3"/>
  <c r="N3552" i="3" s="1"/>
  <c r="O3552" i="3" s="1"/>
  <c r="M3562" i="3"/>
  <c r="L3562" i="3"/>
  <c r="K3562" i="3"/>
  <c r="N3562" i="3" s="1"/>
  <c r="O3562" i="3" s="1"/>
  <c r="L3583" i="3"/>
  <c r="M3583" i="3"/>
  <c r="K3583" i="3"/>
  <c r="N3583" i="3" s="1"/>
  <c r="O3583" i="3" s="1"/>
  <c r="L3593" i="3"/>
  <c r="M3593" i="3"/>
  <c r="K3593" i="3"/>
  <c r="N3593" i="3" s="1"/>
  <c r="M3608" i="3"/>
  <c r="L3608" i="3"/>
  <c r="K3608" i="3"/>
  <c r="N3608" i="3" s="1"/>
  <c r="O3608" i="3" s="1"/>
  <c r="L3634" i="3"/>
  <c r="K3634" i="3"/>
  <c r="N3634" i="3" s="1"/>
  <c r="M3634" i="3"/>
  <c r="K3652" i="3"/>
  <c r="N3652" i="3" s="1"/>
  <c r="O3652" i="3" s="1"/>
  <c r="L3652" i="3"/>
  <c r="M3652" i="3"/>
  <c r="K3668" i="3"/>
  <c r="N3668" i="3" s="1"/>
  <c r="O3668" i="3" s="1"/>
  <c r="L3668" i="3"/>
  <c r="M3668" i="3"/>
  <c r="L2575" i="3"/>
  <c r="M2575" i="3"/>
  <c r="K2575" i="3"/>
  <c r="N2575" i="3" s="1"/>
  <c r="O2575" i="3" s="1"/>
  <c r="L2585" i="3"/>
  <c r="M2585" i="3"/>
  <c r="K2585" i="3"/>
  <c r="N2585" i="3" s="1"/>
  <c r="K2602" i="3"/>
  <c r="N2602" i="3" s="1"/>
  <c r="O2602" i="3" s="1"/>
  <c r="M2602" i="3"/>
  <c r="L2602" i="3"/>
  <c r="K2614" i="3"/>
  <c r="N2614" i="3" s="1"/>
  <c r="O2614" i="3" s="1"/>
  <c r="M2614" i="3"/>
  <c r="L2614" i="3"/>
  <c r="K2622" i="3"/>
  <c r="N2622" i="3" s="1"/>
  <c r="O2622" i="3" s="1"/>
  <c r="M2622" i="3"/>
  <c r="L2622" i="3"/>
  <c r="K2634" i="3"/>
  <c r="N2634" i="3" s="1"/>
  <c r="M2634" i="3"/>
  <c r="L2634" i="3"/>
  <c r="L2651" i="3"/>
  <c r="K2651" i="3"/>
  <c r="N2651" i="3" s="1"/>
  <c r="O2651" i="3" s="1"/>
  <c r="M2651" i="3"/>
  <c r="L2661" i="3"/>
  <c r="K2661" i="3"/>
  <c r="N2661" i="3" s="1"/>
  <c r="M2661" i="3"/>
  <c r="L2674" i="3"/>
  <c r="K2674" i="3"/>
  <c r="N2674" i="3" s="1"/>
  <c r="O2674" i="3" s="1"/>
  <c r="M2674" i="3"/>
  <c r="L2685" i="3"/>
  <c r="M2685" i="3"/>
  <c r="K2685" i="3"/>
  <c r="N2685" i="3" s="1"/>
  <c r="O2685" i="3" s="1"/>
  <c r="L2696" i="3"/>
  <c r="M2696" i="3"/>
  <c r="K2696" i="3"/>
  <c r="N2696" i="3" s="1"/>
  <c r="M2716" i="3"/>
  <c r="K2716" i="3"/>
  <c r="N2716" i="3" s="1"/>
  <c r="O2716" i="3" s="1"/>
  <c r="L2716" i="3"/>
  <c r="K2725" i="3"/>
  <c r="N2725" i="3" s="1"/>
  <c r="L2725" i="3"/>
  <c r="M2725" i="3"/>
  <c r="K2743" i="3"/>
  <c r="N2743" i="3" s="1"/>
  <c r="O2743" i="3" s="1"/>
  <c r="L2743" i="3"/>
  <c r="M2743" i="3"/>
  <c r="K2759" i="3"/>
  <c r="N2759" i="3" s="1"/>
  <c r="L2759" i="3"/>
  <c r="M2759" i="3"/>
  <c r="M2776" i="3"/>
  <c r="L2776" i="3"/>
  <c r="K2776" i="3"/>
  <c r="N2776" i="3" s="1"/>
  <c r="O2776" i="3" s="1"/>
  <c r="M2792" i="3"/>
  <c r="L2792" i="3"/>
  <c r="K2792" i="3"/>
  <c r="N2792" i="3" s="1"/>
  <c r="O2792" i="3" s="1"/>
  <c r="M2808" i="3"/>
  <c r="L2808" i="3"/>
  <c r="K2808" i="3"/>
  <c r="N2808" i="3" s="1"/>
  <c r="M2828" i="3"/>
  <c r="K2828" i="3"/>
  <c r="N2828" i="3" s="1"/>
  <c r="O2828" i="3" s="1"/>
  <c r="L2828" i="3"/>
  <c r="M2837" i="3"/>
  <c r="L2837" i="3"/>
  <c r="K2837" i="3"/>
  <c r="N2837" i="3" s="1"/>
  <c r="M2847" i="3"/>
  <c r="L2847" i="3"/>
  <c r="K2847" i="3"/>
  <c r="N2847" i="3" s="1"/>
  <c r="O2847" i="3" s="1"/>
  <c r="M2855" i="3"/>
  <c r="L2855" i="3"/>
  <c r="K2855" i="3"/>
  <c r="N2855" i="3" s="1"/>
  <c r="O2855" i="3" s="1"/>
  <c r="M2574" i="3"/>
  <c r="L2574" i="3"/>
  <c r="K2574" i="3"/>
  <c r="N2574" i="3" s="1"/>
  <c r="O2574" i="3" s="1"/>
  <c r="K2600" i="3"/>
  <c r="N2600" i="3" s="1"/>
  <c r="O2600" i="3" s="1"/>
  <c r="L2600" i="3"/>
  <c r="M2600" i="3"/>
  <c r="M2635" i="3"/>
  <c r="L2635" i="3"/>
  <c r="K2635" i="3"/>
  <c r="N2635" i="3" s="1"/>
  <c r="O2635" i="3" s="1"/>
  <c r="M2642" i="3"/>
  <c r="K2642" i="3"/>
  <c r="N2642" i="3" s="1"/>
  <c r="O2642" i="3" s="1"/>
  <c r="L2642" i="3"/>
  <c r="L2664" i="3"/>
  <c r="M2664" i="3"/>
  <c r="K2664" i="3"/>
  <c r="N2664" i="3" s="1"/>
  <c r="O2664" i="3" s="1"/>
  <c r="L2678" i="3"/>
  <c r="M2678" i="3"/>
  <c r="K2678" i="3"/>
  <c r="N2678" i="3" s="1"/>
  <c r="O2678" i="3" s="1"/>
  <c r="K2705" i="3"/>
  <c r="N2705" i="3" s="1"/>
  <c r="O2705" i="3" s="1"/>
  <c r="L2705" i="3"/>
  <c r="M2705" i="3"/>
  <c r="K2721" i="3"/>
  <c r="N2721" i="3" s="1"/>
  <c r="O2721" i="3" s="1"/>
  <c r="L2721" i="3"/>
  <c r="M2721" i="3"/>
  <c r="K2737" i="3"/>
  <c r="N2737" i="3" s="1"/>
  <c r="O2737" i="3" s="1"/>
  <c r="L2737" i="3"/>
  <c r="M2737" i="3"/>
  <c r="M2754" i="3"/>
  <c r="K2754" i="3"/>
  <c r="N2754" i="3" s="1"/>
  <c r="O2754" i="3" s="1"/>
  <c r="L2754" i="3"/>
  <c r="M2770" i="3"/>
  <c r="K2770" i="3"/>
  <c r="N2770" i="3" s="1"/>
  <c r="O2770" i="3" s="1"/>
  <c r="L2770" i="3"/>
  <c r="M2788" i="3"/>
  <c r="K2788" i="3"/>
  <c r="N2788" i="3" s="1"/>
  <c r="L2788" i="3"/>
  <c r="K2797" i="3"/>
  <c r="N2797" i="3" s="1"/>
  <c r="O2797" i="3" s="1"/>
  <c r="L2797" i="3"/>
  <c r="M2797" i="3"/>
  <c r="K2817" i="3"/>
  <c r="N2817" i="3" s="1"/>
  <c r="O2817" i="3" s="1"/>
  <c r="L2817" i="3"/>
  <c r="M2817" i="3"/>
  <c r="K2833" i="3"/>
  <c r="N2833" i="3" s="1"/>
  <c r="O2833" i="3" s="1"/>
  <c r="L2833" i="3"/>
  <c r="M2833" i="3"/>
  <c r="L2844" i="3"/>
  <c r="M2844" i="3"/>
  <c r="K2844" i="3"/>
  <c r="N2844" i="3" s="1"/>
  <c r="L2852" i="3"/>
  <c r="M2852" i="3"/>
  <c r="K2852" i="3"/>
  <c r="N2852" i="3" s="1"/>
  <c r="O2852" i="3" s="1"/>
  <c r="L2858" i="3"/>
  <c r="M2858" i="3"/>
  <c r="K2858" i="3"/>
  <c r="N2858" i="3" s="1"/>
  <c r="L2862" i="3"/>
  <c r="M2862" i="3"/>
  <c r="K2862" i="3"/>
  <c r="N2862" i="3" s="1"/>
  <c r="O2862" i="3" s="1"/>
  <c r="L2878" i="3"/>
  <c r="K2878" i="3"/>
  <c r="N2878" i="3" s="1"/>
  <c r="M2878" i="3"/>
  <c r="L2587" i="3"/>
  <c r="M2587" i="3"/>
  <c r="K2587" i="3"/>
  <c r="N2587" i="3" s="1"/>
  <c r="O2587" i="3" s="1"/>
  <c r="K2610" i="3"/>
  <c r="N2610" i="3" s="1"/>
  <c r="O2610" i="3" s="1"/>
  <c r="L2610" i="3"/>
  <c r="M2610" i="3"/>
  <c r="K2630" i="3"/>
  <c r="N2630" i="3" s="1"/>
  <c r="O2630" i="3" s="1"/>
  <c r="M2630" i="3"/>
  <c r="L2630" i="3"/>
  <c r="M2646" i="3"/>
  <c r="K2646" i="3"/>
  <c r="N2646" i="3" s="1"/>
  <c r="O2646" i="3" s="1"/>
  <c r="L2646" i="3"/>
  <c r="L2657" i="3"/>
  <c r="K2657" i="3"/>
  <c r="N2657" i="3" s="1"/>
  <c r="O2657" i="3" s="1"/>
  <c r="M2657" i="3"/>
  <c r="L2668" i="3"/>
  <c r="M2668" i="3"/>
  <c r="K2668" i="3"/>
  <c r="N2668" i="3" s="1"/>
  <c r="L2684" i="3"/>
  <c r="M2684" i="3"/>
  <c r="K2684" i="3"/>
  <c r="N2684" i="3" s="1"/>
  <c r="O2684" i="3" s="1"/>
  <c r="M2694" i="3"/>
  <c r="K2694" i="3"/>
  <c r="N2694" i="3" s="1"/>
  <c r="O2694" i="3" s="1"/>
  <c r="L2694" i="3"/>
  <c r="K2715" i="3"/>
  <c r="N2715" i="3" s="1"/>
  <c r="O2715" i="3" s="1"/>
  <c r="L2715" i="3"/>
  <c r="M2715" i="3"/>
  <c r="K2731" i="3"/>
  <c r="N2731" i="3" s="1"/>
  <c r="L2731" i="3"/>
  <c r="M2731" i="3"/>
  <c r="M2748" i="3"/>
  <c r="K2748" i="3"/>
  <c r="N2748" i="3" s="1"/>
  <c r="O2748" i="3" s="1"/>
  <c r="L2748" i="3"/>
  <c r="M2764" i="3"/>
  <c r="K2764" i="3"/>
  <c r="N2764" i="3" s="1"/>
  <c r="O2764" i="3" s="1"/>
  <c r="L2764" i="3"/>
  <c r="M2780" i="3"/>
  <c r="K2780" i="3"/>
  <c r="N2780" i="3" s="1"/>
  <c r="L2780" i="3"/>
  <c r="M2800" i="3"/>
  <c r="L2800" i="3"/>
  <c r="K2800" i="3"/>
  <c r="N2800" i="3" s="1"/>
  <c r="O2800" i="3" s="1"/>
  <c r="K2809" i="3"/>
  <c r="N2809" i="3" s="1"/>
  <c r="L2809" i="3"/>
  <c r="M2809" i="3"/>
  <c r="K2827" i="3"/>
  <c r="N2827" i="3" s="1"/>
  <c r="O2827" i="3" s="1"/>
  <c r="L2827" i="3"/>
  <c r="M2827" i="3"/>
  <c r="K2867" i="3"/>
  <c r="N2867" i="3" s="1"/>
  <c r="O2867" i="3" s="1"/>
  <c r="M2867" i="3"/>
  <c r="L2867" i="3"/>
  <c r="L2573" i="3"/>
  <c r="M2573" i="3"/>
  <c r="K2573" i="3"/>
  <c r="N2573" i="3" s="1"/>
  <c r="O2573" i="3" s="1"/>
  <c r="K2592" i="3"/>
  <c r="N2592" i="3" s="1"/>
  <c r="M2592" i="3"/>
  <c r="L2592" i="3"/>
  <c r="K2598" i="3"/>
  <c r="N2598" i="3" s="1"/>
  <c r="M2598" i="3"/>
  <c r="L2598" i="3"/>
  <c r="K2606" i="3"/>
  <c r="N2606" i="3" s="1"/>
  <c r="M2606" i="3"/>
  <c r="L2606" i="3"/>
  <c r="M2625" i="3"/>
  <c r="K2625" i="3"/>
  <c r="N2625" i="3" s="1"/>
  <c r="O2625" i="3" s="1"/>
  <c r="L2625" i="3"/>
  <c r="L2647" i="3"/>
  <c r="K2647" i="3"/>
  <c r="N2647" i="3" s="1"/>
  <c r="M2647" i="3"/>
  <c r="K2673" i="3"/>
  <c r="N2673" i="3" s="1"/>
  <c r="O2673" i="3" s="1"/>
  <c r="M2673" i="3"/>
  <c r="L2673" i="3"/>
  <c r="K2695" i="3"/>
  <c r="N2695" i="3" s="1"/>
  <c r="O2695" i="3" s="1"/>
  <c r="L2695" i="3"/>
  <c r="M2695" i="3"/>
  <c r="M2706" i="3"/>
  <c r="L2706" i="3"/>
  <c r="K2706" i="3"/>
  <c r="N2706" i="3" s="1"/>
  <c r="O2706" i="3" s="1"/>
  <c r="M2722" i="3"/>
  <c r="K2722" i="3"/>
  <c r="N2722" i="3" s="1"/>
  <c r="O2722" i="3" s="1"/>
  <c r="L2722" i="3"/>
  <c r="M2738" i="3"/>
  <c r="K2738" i="3"/>
  <c r="N2738" i="3" s="1"/>
  <c r="L2738" i="3"/>
  <c r="M2758" i="3"/>
  <c r="K2758" i="3"/>
  <c r="N2758" i="3" s="1"/>
  <c r="O2758" i="3" s="1"/>
  <c r="L2758" i="3"/>
  <c r="K2767" i="3"/>
  <c r="N2767" i="3" s="1"/>
  <c r="L2767" i="3"/>
  <c r="M2767" i="3"/>
  <c r="K2785" i="3"/>
  <c r="N2785" i="3" s="1"/>
  <c r="O2785" i="3" s="1"/>
  <c r="L2785" i="3"/>
  <c r="M2785" i="3"/>
  <c r="K2801" i="3"/>
  <c r="N2801" i="3" s="1"/>
  <c r="L2801" i="3"/>
  <c r="M2801" i="3"/>
  <c r="M2818" i="3"/>
  <c r="K2818" i="3"/>
  <c r="N2818" i="3" s="1"/>
  <c r="O2818" i="3" s="1"/>
  <c r="L2818" i="3"/>
  <c r="M2834" i="3"/>
  <c r="K2834" i="3"/>
  <c r="N2834" i="3" s="1"/>
  <c r="O2834" i="3" s="1"/>
  <c r="L2834" i="3"/>
  <c r="L2868" i="3"/>
  <c r="M2868" i="3"/>
  <c r="K2868" i="3"/>
  <c r="N2868" i="3" s="1"/>
  <c r="O2868" i="3" s="1"/>
  <c r="M2875" i="3"/>
  <c r="L2875" i="3"/>
  <c r="K2875" i="3"/>
  <c r="N2875" i="3" s="1"/>
  <c r="O2875" i="3" s="1"/>
  <c r="M2901" i="3"/>
  <c r="L2901" i="3"/>
  <c r="K2901" i="3"/>
  <c r="N2901" i="3" s="1"/>
  <c r="O2901" i="3" s="1"/>
  <c r="L2918" i="3"/>
  <c r="M2918" i="3"/>
  <c r="K2918" i="3"/>
  <c r="N2918" i="3" s="1"/>
  <c r="O2918" i="3" s="1"/>
  <c r="M2935" i="3"/>
  <c r="L2935" i="3"/>
  <c r="K2935" i="3"/>
  <c r="N2935" i="3" s="1"/>
  <c r="L2954" i="3"/>
  <c r="M2954" i="3"/>
  <c r="K2954" i="3"/>
  <c r="N2954" i="3" s="1"/>
  <c r="O2954" i="3" s="1"/>
  <c r="M2969" i="3"/>
  <c r="L2969" i="3"/>
  <c r="K2969" i="3"/>
  <c r="N2969" i="3" s="1"/>
  <c r="M2989" i="3"/>
  <c r="L2989" i="3"/>
  <c r="K2989" i="3"/>
  <c r="N2989" i="3" s="1"/>
  <c r="O2989" i="3" s="1"/>
  <c r="L2994" i="3"/>
  <c r="M2994" i="3"/>
  <c r="K2994" i="3"/>
  <c r="N2994" i="3" s="1"/>
  <c r="O2994" i="3" s="1"/>
  <c r="M3013" i="3"/>
  <c r="L3013" i="3"/>
  <c r="K3013" i="3"/>
  <c r="N3013" i="3" s="1"/>
  <c r="O3013" i="3" s="1"/>
  <c r="L3030" i="3"/>
  <c r="M3030" i="3"/>
  <c r="K3030" i="3"/>
  <c r="N3030" i="3" s="1"/>
  <c r="O3030" i="3" s="1"/>
  <c r="M3047" i="3"/>
  <c r="L3047" i="3"/>
  <c r="K3047" i="3"/>
  <c r="N3047" i="3" s="1"/>
  <c r="L2912" i="3"/>
  <c r="M2912" i="3"/>
  <c r="K2912" i="3"/>
  <c r="N2912" i="3" s="1"/>
  <c r="O2912" i="3" s="1"/>
  <c r="L2927" i="3"/>
  <c r="K2927" i="3"/>
  <c r="N2927" i="3" s="1"/>
  <c r="M2927" i="3"/>
  <c r="L2947" i="3"/>
  <c r="K2947" i="3"/>
  <c r="N2947" i="3" s="1"/>
  <c r="O2947" i="3" s="1"/>
  <c r="M2947" i="3"/>
  <c r="L2952" i="3"/>
  <c r="M2952" i="3"/>
  <c r="K2952" i="3"/>
  <c r="N2952" i="3" s="1"/>
  <c r="O2952" i="3" s="1"/>
  <c r="L2971" i="3"/>
  <c r="K2971" i="3"/>
  <c r="N2971" i="3" s="1"/>
  <c r="O2971" i="3" s="1"/>
  <c r="M2971" i="3"/>
  <c r="L2988" i="3"/>
  <c r="M2988" i="3"/>
  <c r="K2988" i="3"/>
  <c r="N2988" i="3" s="1"/>
  <c r="O2988" i="3" s="1"/>
  <c r="L3005" i="3"/>
  <c r="K3005" i="3"/>
  <c r="N3005" i="3" s="1"/>
  <c r="M3005" i="3"/>
  <c r="L3024" i="3"/>
  <c r="M3024" i="3"/>
  <c r="K3024" i="3"/>
  <c r="N3024" i="3" s="1"/>
  <c r="O3024" i="3" s="1"/>
  <c r="L3039" i="3"/>
  <c r="K3039" i="3"/>
  <c r="N3039" i="3" s="1"/>
  <c r="M3039" i="3"/>
  <c r="L3059" i="3"/>
  <c r="K3059" i="3"/>
  <c r="N3059" i="3" s="1"/>
  <c r="O3059" i="3" s="1"/>
  <c r="M3059" i="3"/>
  <c r="L2886" i="3"/>
  <c r="M2886" i="3"/>
  <c r="K2886" i="3"/>
  <c r="N2886" i="3" s="1"/>
  <c r="L2890" i="3"/>
  <c r="K2890" i="3"/>
  <c r="N2890" i="3" s="1"/>
  <c r="O2890" i="3" s="1"/>
  <c r="M2890" i="3"/>
  <c r="K2905" i="3"/>
  <c r="N2905" i="3" s="1"/>
  <c r="O2905" i="3" s="1"/>
  <c r="M2905" i="3"/>
  <c r="L2905" i="3"/>
  <c r="L2910" i="3"/>
  <c r="K2910" i="3"/>
  <c r="N2910" i="3" s="1"/>
  <c r="O2910" i="3" s="1"/>
  <c r="M2910" i="3"/>
  <c r="K2929" i="3"/>
  <c r="N2929" i="3" s="1"/>
  <c r="O2929" i="3" s="1"/>
  <c r="M2929" i="3"/>
  <c r="L2929" i="3"/>
  <c r="L2946" i="3"/>
  <c r="K2946" i="3"/>
  <c r="N2946" i="3" s="1"/>
  <c r="O2946" i="3" s="1"/>
  <c r="M2946" i="3"/>
  <c r="K2963" i="3"/>
  <c r="N2963" i="3" s="1"/>
  <c r="M2963" i="3"/>
  <c r="L2963" i="3"/>
  <c r="L2982" i="3"/>
  <c r="K2982" i="3"/>
  <c r="N2982" i="3" s="1"/>
  <c r="O2982" i="3" s="1"/>
  <c r="M2982" i="3"/>
  <c r="K2997" i="3"/>
  <c r="N2997" i="3" s="1"/>
  <c r="M2997" i="3"/>
  <c r="L2997" i="3"/>
  <c r="K3017" i="3"/>
  <c r="N3017" i="3" s="1"/>
  <c r="O3017" i="3" s="1"/>
  <c r="M3017" i="3"/>
  <c r="L3017" i="3"/>
  <c r="L3022" i="3"/>
  <c r="K3022" i="3"/>
  <c r="N3022" i="3" s="1"/>
  <c r="O3022" i="3" s="1"/>
  <c r="M3022" i="3"/>
  <c r="K3041" i="3"/>
  <c r="N3041" i="3" s="1"/>
  <c r="O3041" i="3" s="1"/>
  <c r="M3041" i="3"/>
  <c r="L3041" i="3"/>
  <c r="L3066" i="3"/>
  <c r="K3066" i="3"/>
  <c r="N3066" i="3" s="1"/>
  <c r="O3066" i="3" s="1"/>
  <c r="M3066" i="3"/>
  <c r="M2897" i="3"/>
  <c r="L2897" i="3"/>
  <c r="K2897" i="3"/>
  <c r="N2897" i="3" s="1"/>
  <c r="O2897" i="3" s="1"/>
  <c r="L2904" i="3"/>
  <c r="M2904" i="3"/>
  <c r="K2904" i="3"/>
  <c r="N2904" i="3" s="1"/>
  <c r="O2904" i="3" s="1"/>
  <c r="M2921" i="3"/>
  <c r="L2921" i="3"/>
  <c r="K2921" i="3"/>
  <c r="N2921" i="3" s="1"/>
  <c r="L2940" i="3"/>
  <c r="M2940" i="3"/>
  <c r="K2940" i="3"/>
  <c r="N2940" i="3" s="1"/>
  <c r="O2940" i="3" s="1"/>
  <c r="M2955" i="3"/>
  <c r="L2955" i="3"/>
  <c r="K2955" i="3"/>
  <c r="N2955" i="3" s="1"/>
  <c r="M2975" i="3"/>
  <c r="L2975" i="3"/>
  <c r="K2975" i="3"/>
  <c r="N2975" i="3" s="1"/>
  <c r="O2975" i="3" s="1"/>
  <c r="L2980" i="3"/>
  <c r="M2980" i="3"/>
  <c r="K2980" i="3"/>
  <c r="N2980" i="3" s="1"/>
  <c r="O2980" i="3" s="1"/>
  <c r="M2999" i="3"/>
  <c r="L2999" i="3"/>
  <c r="K2999" i="3"/>
  <c r="N2999" i="3" s="1"/>
  <c r="O2999" i="3" s="1"/>
  <c r="L3016" i="3"/>
  <c r="M3016" i="3"/>
  <c r="K3016" i="3"/>
  <c r="N3016" i="3" s="1"/>
  <c r="O3016" i="3" s="1"/>
  <c r="M3033" i="3"/>
  <c r="L3033" i="3"/>
  <c r="K3033" i="3"/>
  <c r="N3033" i="3" s="1"/>
  <c r="L3052" i="3"/>
  <c r="M3052" i="3"/>
  <c r="K3052" i="3"/>
  <c r="N3052" i="3" s="1"/>
  <c r="O3052" i="3" s="1"/>
  <c r="M3057" i="3"/>
  <c r="L3057" i="3"/>
  <c r="K3057" i="3"/>
  <c r="N3057" i="3" s="1"/>
  <c r="O3057" i="3" s="1"/>
  <c r="L3074" i="3"/>
  <c r="M3074" i="3"/>
  <c r="K3074" i="3"/>
  <c r="N3074" i="3" s="1"/>
  <c r="M3093" i="3"/>
  <c r="L3093" i="3"/>
  <c r="K3093" i="3"/>
  <c r="N3093" i="3" s="1"/>
  <c r="O3093" i="3" s="1"/>
  <c r="L3098" i="3"/>
  <c r="M3098" i="3"/>
  <c r="K3098" i="3"/>
  <c r="N3098" i="3" s="1"/>
  <c r="O3098" i="3" s="1"/>
  <c r="L3118" i="3"/>
  <c r="M3118" i="3"/>
  <c r="K3118" i="3"/>
  <c r="N3118" i="3" s="1"/>
  <c r="O3118" i="3" s="1"/>
  <c r="M3133" i="3"/>
  <c r="L3133" i="3"/>
  <c r="K3133" i="3"/>
  <c r="N3133" i="3" s="1"/>
  <c r="O3133" i="3" s="1"/>
  <c r="K3171" i="3"/>
  <c r="N3171" i="3" s="1"/>
  <c r="O3171" i="3" s="1"/>
  <c r="M3171" i="3"/>
  <c r="L3171" i="3"/>
  <c r="K3187" i="3"/>
  <c r="N3187" i="3" s="1"/>
  <c r="M3187" i="3"/>
  <c r="L3187" i="3"/>
  <c r="M3200" i="3"/>
  <c r="K3200" i="3"/>
  <c r="N3200" i="3" s="1"/>
  <c r="L3200" i="3"/>
  <c r="M3210" i="3"/>
  <c r="K3210" i="3"/>
  <c r="N3210" i="3" s="1"/>
  <c r="O3210" i="3" s="1"/>
  <c r="L3210" i="3"/>
  <c r="M3224" i="3"/>
  <c r="K3224" i="3"/>
  <c r="N3224" i="3" s="1"/>
  <c r="O3224" i="3" s="1"/>
  <c r="L3224" i="3"/>
  <c r="K3241" i="3"/>
  <c r="N3241" i="3" s="1"/>
  <c r="O3241" i="3" s="1"/>
  <c r="L3241" i="3"/>
  <c r="M3241" i="3"/>
  <c r="K3251" i="3"/>
  <c r="N3251" i="3" s="1"/>
  <c r="O3251" i="3" s="1"/>
  <c r="M3251" i="3"/>
  <c r="L3251" i="3"/>
  <c r="L3266" i="3"/>
  <c r="K3266" i="3"/>
  <c r="N3266" i="3" s="1"/>
  <c r="O3266" i="3" s="1"/>
  <c r="M3266" i="3"/>
  <c r="M3284" i="3"/>
  <c r="K3284" i="3"/>
  <c r="N3284" i="3" s="1"/>
  <c r="L3284" i="3"/>
  <c r="K3298" i="3"/>
  <c r="N3298" i="3" s="1"/>
  <c r="M3298" i="3"/>
  <c r="L3298" i="3"/>
  <c r="L3311" i="3"/>
  <c r="M3311" i="3"/>
  <c r="K3311" i="3"/>
  <c r="N3311" i="3" s="1"/>
  <c r="O3311" i="3" s="1"/>
  <c r="L3076" i="3"/>
  <c r="M3076" i="3"/>
  <c r="K3076" i="3"/>
  <c r="N3076" i="3" s="1"/>
  <c r="O3076" i="3" s="1"/>
  <c r="L3091" i="3"/>
  <c r="K3091" i="3"/>
  <c r="N3091" i="3" s="1"/>
  <c r="O3091" i="3" s="1"/>
  <c r="M3091" i="3"/>
  <c r="L3110" i="3"/>
  <c r="M3110" i="3"/>
  <c r="K3110" i="3"/>
  <c r="N3110" i="3" s="1"/>
  <c r="L3127" i="3"/>
  <c r="K3127" i="3"/>
  <c r="N3127" i="3" s="1"/>
  <c r="O3127" i="3" s="1"/>
  <c r="M3127" i="3"/>
  <c r="K3147" i="3"/>
  <c r="N3147" i="3" s="1"/>
  <c r="O3147" i="3" s="1"/>
  <c r="M3147" i="3"/>
  <c r="L3147" i="3"/>
  <c r="K3163" i="3"/>
  <c r="N3163" i="3" s="1"/>
  <c r="O3163" i="3" s="1"/>
  <c r="M3163" i="3"/>
  <c r="L3163" i="3"/>
  <c r="M3180" i="3"/>
  <c r="K3180" i="3"/>
  <c r="N3180" i="3" s="1"/>
  <c r="L3180" i="3"/>
  <c r="M3196" i="3"/>
  <c r="K3196" i="3"/>
  <c r="N3196" i="3" s="1"/>
  <c r="O3196" i="3" s="1"/>
  <c r="L3196" i="3"/>
  <c r="L3213" i="3"/>
  <c r="K3213" i="3"/>
  <c r="N3213" i="3" s="1"/>
  <c r="O3213" i="3" s="1"/>
  <c r="M3213" i="3"/>
  <c r="L3227" i="3"/>
  <c r="K3227" i="3"/>
  <c r="N3227" i="3" s="1"/>
  <c r="O3227" i="3" s="1"/>
  <c r="M3227" i="3"/>
  <c r="L3237" i="3"/>
  <c r="K3237" i="3"/>
  <c r="N3237" i="3" s="1"/>
  <c r="O3237" i="3" s="1"/>
  <c r="M3237" i="3"/>
  <c r="M3260" i="3"/>
  <c r="L3260" i="3"/>
  <c r="K3260" i="3"/>
  <c r="N3260" i="3" s="1"/>
  <c r="O3260" i="3" s="1"/>
  <c r="K3272" i="3"/>
  <c r="N3272" i="3" s="1"/>
  <c r="O3272" i="3" s="1"/>
  <c r="M3272" i="3"/>
  <c r="L3272" i="3"/>
  <c r="L3287" i="3"/>
  <c r="M3287" i="3"/>
  <c r="K3287" i="3"/>
  <c r="N3287" i="3" s="1"/>
  <c r="O3287" i="3" s="1"/>
  <c r="L3306" i="3"/>
  <c r="M3306" i="3"/>
  <c r="K3306" i="3"/>
  <c r="N3306" i="3" s="1"/>
  <c r="K3069" i="3"/>
  <c r="N3069" i="3" s="1"/>
  <c r="O3069" i="3" s="1"/>
  <c r="M3069" i="3"/>
  <c r="L3069" i="3"/>
  <c r="L3086" i="3"/>
  <c r="K3086" i="3"/>
  <c r="N3086" i="3" s="1"/>
  <c r="O3086" i="3" s="1"/>
  <c r="M3086" i="3"/>
  <c r="K3103" i="3"/>
  <c r="N3103" i="3" s="1"/>
  <c r="M3103" i="3"/>
  <c r="L3103" i="3"/>
  <c r="L3122" i="3"/>
  <c r="K3122" i="3"/>
  <c r="N3122" i="3" s="1"/>
  <c r="O3122" i="3" s="1"/>
  <c r="M3122" i="3"/>
  <c r="K3137" i="3"/>
  <c r="N3137" i="3" s="1"/>
  <c r="M3137" i="3"/>
  <c r="L3137" i="3"/>
  <c r="M3154" i="3"/>
  <c r="K3154" i="3"/>
  <c r="N3154" i="3" s="1"/>
  <c r="O3154" i="3" s="1"/>
  <c r="L3154" i="3"/>
  <c r="K3167" i="3"/>
  <c r="N3167" i="3" s="1"/>
  <c r="O3167" i="3" s="1"/>
  <c r="L3167" i="3"/>
  <c r="M3167" i="3"/>
  <c r="M3178" i="3"/>
  <c r="K3178" i="3"/>
  <c r="N3178" i="3" s="1"/>
  <c r="O3178" i="3" s="1"/>
  <c r="L3178" i="3"/>
  <c r="M3198" i="3"/>
  <c r="K3198" i="3"/>
  <c r="N3198" i="3" s="1"/>
  <c r="O3198" i="3" s="1"/>
  <c r="L3198" i="3"/>
  <c r="M3220" i="3"/>
  <c r="K3220" i="3"/>
  <c r="N3220" i="3" s="1"/>
  <c r="O3220" i="3" s="1"/>
  <c r="L3220" i="3"/>
  <c r="M3240" i="3"/>
  <c r="L3240" i="3"/>
  <c r="K3240" i="3"/>
  <c r="N3240" i="3" s="1"/>
  <c r="O3240" i="3" s="1"/>
  <c r="M3250" i="3"/>
  <c r="L3250" i="3"/>
  <c r="K3250" i="3"/>
  <c r="N3250" i="3" s="1"/>
  <c r="K3262" i="3"/>
  <c r="N3262" i="3" s="1"/>
  <c r="O3262" i="3" s="1"/>
  <c r="M3262" i="3"/>
  <c r="L3262" i="3"/>
  <c r="L3283" i="3"/>
  <c r="K3283" i="3"/>
  <c r="N3283" i="3" s="1"/>
  <c r="O3283" i="3" s="1"/>
  <c r="M3283" i="3"/>
  <c r="M3293" i="3"/>
  <c r="K3293" i="3"/>
  <c r="N3293" i="3" s="1"/>
  <c r="O3293" i="3" s="1"/>
  <c r="L3293" i="3"/>
  <c r="M3309" i="3"/>
  <c r="K3309" i="3"/>
  <c r="N3309" i="3" s="1"/>
  <c r="O3309" i="3" s="1"/>
  <c r="L3309" i="3"/>
  <c r="L3064" i="3"/>
  <c r="M3064" i="3"/>
  <c r="K3064" i="3"/>
  <c r="N3064" i="3" s="1"/>
  <c r="O3064" i="3" s="1"/>
  <c r="M3083" i="3"/>
  <c r="L3083" i="3"/>
  <c r="K3083" i="3"/>
  <c r="N3083" i="3" s="1"/>
  <c r="O3083" i="3" s="1"/>
  <c r="L3100" i="3"/>
  <c r="M3100" i="3"/>
  <c r="K3100" i="3"/>
  <c r="N3100" i="3" s="1"/>
  <c r="O3100" i="3" s="1"/>
  <c r="M3117" i="3"/>
  <c r="L3117" i="3"/>
  <c r="K3117" i="3"/>
  <c r="N3117" i="3" s="1"/>
  <c r="L3136" i="3"/>
  <c r="M3136" i="3"/>
  <c r="K3136" i="3"/>
  <c r="N3136" i="3" s="1"/>
  <c r="O3136" i="3" s="1"/>
  <c r="K3143" i="3"/>
  <c r="N3143" i="3" s="1"/>
  <c r="O3143" i="3" s="1"/>
  <c r="M3143" i="3"/>
  <c r="L3143" i="3"/>
  <c r="M3150" i="3"/>
  <c r="L3150" i="3"/>
  <c r="K3150" i="3"/>
  <c r="N3150" i="3" s="1"/>
  <c r="O3150" i="3" s="1"/>
  <c r="K3161" i="3"/>
  <c r="N3161" i="3" s="1"/>
  <c r="O3161" i="3" s="1"/>
  <c r="M3161" i="3"/>
  <c r="L3161" i="3"/>
  <c r="M3172" i="3"/>
  <c r="K3172" i="3"/>
  <c r="N3172" i="3" s="1"/>
  <c r="L3172" i="3"/>
  <c r="K3193" i="3"/>
  <c r="N3193" i="3" s="1"/>
  <c r="M3193" i="3"/>
  <c r="L3193" i="3"/>
  <c r="M3203" i="3"/>
  <c r="L3203" i="3"/>
  <c r="K3203" i="3"/>
  <c r="N3203" i="3" s="1"/>
  <c r="O3203" i="3" s="1"/>
  <c r="M3225" i="3"/>
  <c r="L3225" i="3"/>
  <c r="K3225" i="3"/>
  <c r="N3225" i="3" s="1"/>
  <c r="O3225" i="3" s="1"/>
  <c r="M3254" i="3"/>
  <c r="L3254" i="3"/>
  <c r="K3254" i="3"/>
  <c r="N3254" i="3" s="1"/>
  <c r="O3254" i="3" s="1"/>
  <c r="K3268" i="3"/>
  <c r="N3268" i="3" s="1"/>
  <c r="O3268" i="3" s="1"/>
  <c r="M3268" i="3"/>
  <c r="L3268" i="3"/>
  <c r="L3289" i="3"/>
  <c r="M3289" i="3"/>
  <c r="K3289" i="3"/>
  <c r="N3289" i="3" s="1"/>
  <c r="O3289" i="3" s="1"/>
  <c r="K3310" i="3"/>
  <c r="N3310" i="3" s="1"/>
  <c r="O3310" i="3" s="1"/>
  <c r="M3310" i="3"/>
  <c r="L3310" i="3"/>
  <c r="M3322" i="3"/>
  <c r="L3322" i="3"/>
  <c r="K3322" i="3"/>
  <c r="N3322" i="3" s="1"/>
  <c r="O3322" i="3" s="1"/>
  <c r="M3342" i="3"/>
  <c r="K3342" i="3"/>
  <c r="N3342" i="3" s="1"/>
  <c r="O3342" i="3" s="1"/>
  <c r="L3342" i="3"/>
  <c r="M3351" i="3"/>
  <c r="L3351" i="3"/>
  <c r="K3351" i="3"/>
  <c r="N3351" i="3" s="1"/>
  <c r="O3351" i="3" s="1"/>
  <c r="M3355" i="3"/>
  <c r="L3355" i="3"/>
  <c r="K3355" i="3"/>
  <c r="N3355" i="3" s="1"/>
  <c r="M3371" i="3"/>
  <c r="L3371" i="3"/>
  <c r="K3371" i="3"/>
  <c r="N3371" i="3" s="1"/>
  <c r="O3371" i="3" s="1"/>
  <c r="M3375" i="3"/>
  <c r="L3375" i="3"/>
  <c r="K3375" i="3"/>
  <c r="N3375" i="3" s="1"/>
  <c r="L3426" i="3"/>
  <c r="M3426" i="3"/>
  <c r="K3426" i="3"/>
  <c r="N3426" i="3" s="1"/>
  <c r="O3426" i="3" s="1"/>
  <c r="M3463" i="3"/>
  <c r="L3463" i="3"/>
  <c r="K3463" i="3"/>
  <c r="N3463" i="3" s="1"/>
  <c r="O3463" i="3" s="1"/>
  <c r="L3319" i="3"/>
  <c r="K3319" i="3"/>
  <c r="N3319" i="3" s="1"/>
  <c r="M3319" i="3"/>
  <c r="L3345" i="3"/>
  <c r="K3345" i="3"/>
  <c r="N3345" i="3" s="1"/>
  <c r="O3345" i="3" s="1"/>
  <c r="M3345" i="3"/>
  <c r="L3376" i="3"/>
  <c r="M3376" i="3"/>
  <c r="K3376" i="3"/>
  <c r="N3376" i="3" s="1"/>
  <c r="M3417" i="3"/>
  <c r="L3417" i="3"/>
  <c r="K3417" i="3"/>
  <c r="N3417" i="3" s="1"/>
  <c r="L3448" i="3"/>
  <c r="M3448" i="3"/>
  <c r="K3448" i="3"/>
  <c r="N3448" i="3" s="1"/>
  <c r="O3448" i="3" s="1"/>
  <c r="K3314" i="3"/>
  <c r="N3314" i="3" s="1"/>
  <c r="O3314" i="3" s="1"/>
  <c r="L3314" i="3"/>
  <c r="M3314" i="3"/>
  <c r="L3328" i="3"/>
  <c r="K3328" i="3"/>
  <c r="N3328" i="3" s="1"/>
  <c r="O3328" i="3" s="1"/>
  <c r="M3328" i="3"/>
  <c r="L3386" i="3"/>
  <c r="K3386" i="3"/>
  <c r="N3386" i="3" s="1"/>
  <c r="O3386" i="3" s="1"/>
  <c r="M3386" i="3"/>
  <c r="L3428" i="3"/>
  <c r="M3428" i="3"/>
  <c r="K3428" i="3"/>
  <c r="N3428" i="3" s="1"/>
  <c r="O3428" i="3" s="1"/>
  <c r="M3465" i="3"/>
  <c r="L3465" i="3"/>
  <c r="K3465" i="3"/>
  <c r="N3465" i="3" s="1"/>
  <c r="O3465" i="3" s="1"/>
  <c r="K3330" i="3"/>
  <c r="N3330" i="3" s="1"/>
  <c r="O3330" i="3" s="1"/>
  <c r="L3330" i="3"/>
  <c r="M3330" i="3"/>
  <c r="M3341" i="3"/>
  <c r="L3341" i="3"/>
  <c r="K3341" i="3"/>
  <c r="N3341" i="3" s="1"/>
  <c r="L3360" i="3"/>
  <c r="M3360" i="3"/>
  <c r="K3360" i="3"/>
  <c r="N3360" i="3" s="1"/>
  <c r="O3360" i="3" s="1"/>
  <c r="M3365" i="3"/>
  <c r="L3365" i="3"/>
  <c r="K3365" i="3"/>
  <c r="N3365" i="3" s="1"/>
  <c r="O3365" i="3" s="1"/>
  <c r="M3369" i="3"/>
  <c r="L3369" i="3"/>
  <c r="K3369" i="3"/>
  <c r="N3369" i="3" s="1"/>
  <c r="M3385" i="3"/>
  <c r="L3385" i="3"/>
  <c r="K3385" i="3"/>
  <c r="N3385" i="3" s="1"/>
  <c r="O3385" i="3" s="1"/>
  <c r="L3462" i="3"/>
  <c r="M3462" i="3"/>
  <c r="K3462" i="3"/>
  <c r="N3462" i="3" s="1"/>
  <c r="O3462" i="3" s="1"/>
  <c r="L3394" i="3"/>
  <c r="M3394" i="3"/>
  <c r="K3394" i="3"/>
  <c r="N3394" i="3" s="1"/>
  <c r="O3394" i="3" s="1"/>
  <c r="L3401" i="3"/>
  <c r="K3401" i="3"/>
  <c r="N3401" i="3" s="1"/>
  <c r="O3401" i="3" s="1"/>
  <c r="M3401" i="3"/>
  <c r="L3416" i="3"/>
  <c r="M3416" i="3"/>
  <c r="K3416" i="3"/>
  <c r="N3416" i="3" s="1"/>
  <c r="O3416" i="3" s="1"/>
  <c r="L3432" i="3"/>
  <c r="M3432" i="3"/>
  <c r="K3432" i="3"/>
  <c r="N3432" i="3" s="1"/>
  <c r="L3436" i="3"/>
  <c r="M3436" i="3"/>
  <c r="K3436" i="3"/>
  <c r="N3436" i="3" s="1"/>
  <c r="O3436" i="3" s="1"/>
  <c r="L3441" i="3"/>
  <c r="K3441" i="3"/>
  <c r="N3441" i="3" s="1"/>
  <c r="O3441" i="3" s="1"/>
  <c r="M3441" i="3"/>
  <c r="L3388" i="3"/>
  <c r="M3388" i="3"/>
  <c r="K3388" i="3"/>
  <c r="N3388" i="3" s="1"/>
  <c r="O3388" i="3" s="1"/>
  <c r="L3404" i="3"/>
  <c r="K3404" i="3"/>
  <c r="N3404" i="3" s="1"/>
  <c r="M3404" i="3"/>
  <c r="L3408" i="3"/>
  <c r="K3408" i="3"/>
  <c r="N3408" i="3" s="1"/>
  <c r="O3408" i="3" s="1"/>
  <c r="M3408" i="3"/>
  <c r="K3413" i="3"/>
  <c r="N3413" i="3" s="1"/>
  <c r="O3413" i="3" s="1"/>
  <c r="M3413" i="3"/>
  <c r="L3413" i="3"/>
  <c r="L3452" i="3"/>
  <c r="K3452" i="3"/>
  <c r="N3452" i="3" s="1"/>
  <c r="M3452" i="3"/>
  <c r="M3423" i="3"/>
  <c r="L3423" i="3"/>
  <c r="K3423" i="3"/>
  <c r="N3423" i="3" s="1"/>
  <c r="O3423" i="3" s="1"/>
  <c r="M3449" i="3"/>
  <c r="L3449" i="3"/>
  <c r="K3449" i="3"/>
  <c r="N3449" i="3" s="1"/>
  <c r="O3449" i="3" s="1"/>
  <c r="L3456" i="3"/>
  <c r="M3456" i="3"/>
  <c r="K3456" i="3"/>
  <c r="N3456" i="3" s="1"/>
  <c r="O3456" i="3" s="1"/>
  <c r="M3471" i="3"/>
  <c r="L3471" i="3"/>
  <c r="K3471" i="3"/>
  <c r="N3471" i="3" s="1"/>
  <c r="O3471" i="3" s="1"/>
  <c r="M3481" i="3"/>
  <c r="K3481" i="3"/>
  <c r="N3481" i="3" s="1"/>
  <c r="L3481" i="3"/>
  <c r="M3494" i="3"/>
  <c r="L3494" i="3"/>
  <c r="K3494" i="3"/>
  <c r="N3494" i="3" s="1"/>
  <c r="M3518" i="3"/>
  <c r="L3518" i="3"/>
  <c r="K3518" i="3"/>
  <c r="N3518" i="3" s="1"/>
  <c r="O3518" i="3" s="1"/>
  <c r="K3561" i="3"/>
  <c r="N3561" i="3" s="1"/>
  <c r="O3561" i="3" s="1"/>
  <c r="L3561" i="3"/>
  <c r="M3561" i="3"/>
  <c r="M3585" i="3"/>
  <c r="K3585" i="3"/>
  <c r="N3585" i="3" s="1"/>
  <c r="L3585" i="3"/>
  <c r="M3602" i="3"/>
  <c r="L3602" i="3"/>
  <c r="K3602" i="3"/>
  <c r="N3602" i="3" s="1"/>
  <c r="O3602" i="3" s="1"/>
  <c r="M3632" i="3"/>
  <c r="K3632" i="3"/>
  <c r="N3632" i="3" s="1"/>
  <c r="O3632" i="3" s="1"/>
  <c r="L3632" i="3"/>
  <c r="K3649" i="3"/>
  <c r="N3649" i="3" s="1"/>
  <c r="M3649" i="3"/>
  <c r="L3649" i="3"/>
  <c r="L3486" i="3"/>
  <c r="K3486" i="3"/>
  <c r="N3486" i="3" s="1"/>
  <c r="O3486" i="3" s="1"/>
  <c r="M3486" i="3"/>
  <c r="L3498" i="3"/>
  <c r="K3498" i="3"/>
  <c r="N3498" i="3" s="1"/>
  <c r="O3498" i="3" s="1"/>
  <c r="M3498" i="3"/>
  <c r="L3508" i="3"/>
  <c r="K3508" i="3"/>
  <c r="N3508" i="3" s="1"/>
  <c r="M3508" i="3"/>
  <c r="L3527" i="3"/>
  <c r="K3527" i="3"/>
  <c r="N3527" i="3" s="1"/>
  <c r="O3527" i="3" s="1"/>
  <c r="M3527" i="3"/>
  <c r="M3546" i="3"/>
  <c r="K3546" i="3"/>
  <c r="N3546" i="3" s="1"/>
  <c r="O3546" i="3" s="1"/>
  <c r="L3546" i="3"/>
  <c r="M3582" i="3"/>
  <c r="K3582" i="3"/>
  <c r="N3582" i="3" s="1"/>
  <c r="O3582" i="3" s="1"/>
  <c r="L3582" i="3"/>
  <c r="L3640" i="3"/>
  <c r="K3640" i="3"/>
  <c r="N3640" i="3" s="1"/>
  <c r="O3640" i="3" s="1"/>
  <c r="M3640" i="3"/>
  <c r="K3666" i="3"/>
  <c r="N3666" i="3" s="1"/>
  <c r="O3666" i="3" s="1"/>
  <c r="L3666" i="3"/>
  <c r="M3666" i="3"/>
  <c r="K3482" i="3"/>
  <c r="N3482" i="3" s="1"/>
  <c r="O3482" i="3" s="1"/>
  <c r="M3482" i="3"/>
  <c r="L3482" i="3"/>
  <c r="K3502" i="3"/>
  <c r="N3502" i="3" s="1"/>
  <c r="M3502" i="3"/>
  <c r="L3502" i="3"/>
  <c r="K3522" i="3"/>
  <c r="N3522" i="3" s="1"/>
  <c r="M3522" i="3"/>
  <c r="L3522" i="3"/>
  <c r="L3543" i="3"/>
  <c r="K3543" i="3"/>
  <c r="N3543" i="3" s="1"/>
  <c r="M3543" i="3"/>
  <c r="M3578" i="3"/>
  <c r="L3578" i="3"/>
  <c r="K3578" i="3"/>
  <c r="N3578" i="3" s="1"/>
  <c r="M3609" i="3"/>
  <c r="K3609" i="3"/>
  <c r="N3609" i="3" s="1"/>
  <c r="O3609" i="3" s="1"/>
  <c r="L3609" i="3"/>
  <c r="L3630" i="3"/>
  <c r="K3630" i="3"/>
  <c r="N3630" i="3" s="1"/>
  <c r="O3630" i="3" s="1"/>
  <c r="M3630" i="3"/>
  <c r="L3655" i="3"/>
  <c r="K3655" i="3"/>
  <c r="N3655" i="3" s="1"/>
  <c r="M3655" i="3"/>
  <c r="M3480" i="3"/>
  <c r="L3480" i="3"/>
  <c r="K3480" i="3"/>
  <c r="N3480" i="3" s="1"/>
  <c r="K3497" i="3"/>
  <c r="N3497" i="3" s="1"/>
  <c r="O3497" i="3" s="1"/>
  <c r="M3497" i="3"/>
  <c r="L3497" i="3"/>
  <c r="M3506" i="3"/>
  <c r="L3506" i="3"/>
  <c r="K3506" i="3"/>
  <c r="N3506" i="3" s="1"/>
  <c r="O3506" i="3" s="1"/>
  <c r="L3523" i="3"/>
  <c r="M3523" i="3"/>
  <c r="K3523" i="3"/>
  <c r="N3523" i="3" s="1"/>
  <c r="L3539" i="3"/>
  <c r="K3539" i="3"/>
  <c r="N3539" i="3" s="1"/>
  <c r="O3539" i="3" s="1"/>
  <c r="M3539" i="3"/>
  <c r="M3573" i="3"/>
  <c r="K3573" i="3"/>
  <c r="N3573" i="3" s="1"/>
  <c r="O3573" i="3" s="1"/>
  <c r="L3573" i="3"/>
  <c r="K3607" i="3"/>
  <c r="N3607" i="3" s="1"/>
  <c r="M3607" i="3"/>
  <c r="L3607" i="3"/>
  <c r="L3631" i="3"/>
  <c r="K3631" i="3"/>
  <c r="N3631" i="3" s="1"/>
  <c r="O3631" i="3" s="1"/>
  <c r="M3631" i="3"/>
  <c r="L3671" i="3"/>
  <c r="M3671" i="3"/>
  <c r="K3671" i="3"/>
  <c r="N3671" i="3" s="1"/>
  <c r="O3671" i="3" s="1"/>
  <c r="L3541" i="3"/>
  <c r="M3541" i="3"/>
  <c r="K3541" i="3"/>
  <c r="N3541" i="3" s="1"/>
  <c r="O3541" i="3" s="1"/>
  <c r="L3565" i="3"/>
  <c r="M3565" i="3"/>
  <c r="K3565" i="3"/>
  <c r="N3565" i="3" s="1"/>
  <c r="M3580" i="3"/>
  <c r="K3580" i="3"/>
  <c r="N3580" i="3" s="1"/>
  <c r="O3580" i="3" s="1"/>
  <c r="L3580" i="3"/>
  <c r="L3595" i="3"/>
  <c r="M3595" i="3"/>
  <c r="K3595" i="3"/>
  <c r="N3595" i="3" s="1"/>
  <c r="O3595" i="3" s="1"/>
  <c r="L3615" i="3"/>
  <c r="K3615" i="3"/>
  <c r="N3615" i="3" s="1"/>
  <c r="O3615" i="3" s="1"/>
  <c r="M3615" i="3"/>
  <c r="L3633" i="3"/>
  <c r="M3633" i="3"/>
  <c r="K3633" i="3"/>
  <c r="N3633" i="3" s="1"/>
  <c r="O3633" i="3" s="1"/>
  <c r="M3653" i="3"/>
  <c r="L3653" i="3"/>
  <c r="K3653" i="3"/>
  <c r="N3653" i="3" s="1"/>
  <c r="O3653" i="3" s="1"/>
  <c r="M3669" i="3"/>
  <c r="K3669" i="3"/>
  <c r="N3669" i="3" s="1"/>
  <c r="L3669" i="3"/>
  <c r="L3529" i="3"/>
  <c r="M3529" i="3"/>
  <c r="K3529" i="3"/>
  <c r="N3529" i="3" s="1"/>
  <c r="L3548" i="3"/>
  <c r="M3548" i="3"/>
  <c r="K3548" i="3"/>
  <c r="N3548" i="3" s="1"/>
  <c r="O3548" i="3" s="1"/>
  <c r="L3554" i="3"/>
  <c r="M3554" i="3"/>
  <c r="K3554" i="3"/>
  <c r="N3554" i="3" s="1"/>
  <c r="O3554" i="3" s="1"/>
  <c r="L3564" i="3"/>
  <c r="M3564" i="3"/>
  <c r="K3564" i="3"/>
  <c r="N3564" i="3" s="1"/>
  <c r="M3584" i="3"/>
  <c r="L3584" i="3"/>
  <c r="K3584" i="3"/>
  <c r="N3584" i="3" s="1"/>
  <c r="O3584" i="3" s="1"/>
  <c r="L3599" i="3"/>
  <c r="M3599" i="3"/>
  <c r="K3599" i="3"/>
  <c r="N3599" i="3" s="1"/>
  <c r="M3614" i="3"/>
  <c r="L3614" i="3"/>
  <c r="K3614" i="3"/>
  <c r="N3614" i="3" s="1"/>
  <c r="L3637" i="3"/>
  <c r="M3637" i="3"/>
  <c r="K3637" i="3"/>
  <c r="N3637" i="3" s="1"/>
  <c r="O3637" i="3" s="1"/>
  <c r="M3661" i="3"/>
  <c r="K3661" i="3"/>
  <c r="N3661" i="3" s="1"/>
  <c r="O3661" i="3" s="1"/>
  <c r="L3661" i="3"/>
  <c r="K3670" i="3"/>
  <c r="N3670" i="3" s="1"/>
  <c r="L3670" i="3"/>
  <c r="M3670" i="3"/>
  <c r="M2578" i="3"/>
  <c r="L2578" i="3"/>
  <c r="K2578" i="3"/>
  <c r="N2578" i="3" s="1"/>
  <c r="M2588" i="3"/>
  <c r="L2588" i="3"/>
  <c r="K2588" i="3"/>
  <c r="N2588" i="3" s="1"/>
  <c r="O2588" i="3" s="1"/>
  <c r="M2603" i="3"/>
  <c r="L2603" i="3"/>
  <c r="K2603" i="3"/>
  <c r="N2603" i="3" s="1"/>
  <c r="O2603" i="3" s="1"/>
  <c r="M2615" i="3"/>
  <c r="L2615" i="3"/>
  <c r="K2615" i="3"/>
  <c r="N2615" i="3" s="1"/>
  <c r="O2615" i="3" s="1"/>
  <c r="K2626" i="3"/>
  <c r="N2626" i="3" s="1"/>
  <c r="L2626" i="3"/>
  <c r="M2626" i="3"/>
  <c r="K2636" i="3"/>
  <c r="N2636" i="3" s="1"/>
  <c r="O2636" i="3" s="1"/>
  <c r="L2636" i="3"/>
  <c r="M2636" i="3"/>
  <c r="M2654" i="3"/>
  <c r="L2654" i="3"/>
  <c r="K2654" i="3"/>
  <c r="N2654" i="3" s="1"/>
  <c r="M2663" i="3"/>
  <c r="K2663" i="3"/>
  <c r="N2663" i="3" s="1"/>
  <c r="O2663" i="3" s="1"/>
  <c r="L2663" i="3"/>
  <c r="L2676" i="3"/>
  <c r="M2676" i="3"/>
  <c r="K2676" i="3"/>
  <c r="N2676" i="3" s="1"/>
  <c r="L2688" i="3"/>
  <c r="K2688" i="3"/>
  <c r="N2688" i="3" s="1"/>
  <c r="O2688" i="3" s="1"/>
  <c r="M2688" i="3"/>
  <c r="L2698" i="3"/>
  <c r="M2698" i="3"/>
  <c r="K2698" i="3"/>
  <c r="N2698" i="3" s="1"/>
  <c r="O2698" i="3" s="1"/>
  <c r="M2718" i="3"/>
  <c r="K2718" i="3"/>
  <c r="N2718" i="3" s="1"/>
  <c r="L2718" i="3"/>
  <c r="K2727" i="3"/>
  <c r="N2727" i="3" s="1"/>
  <c r="O2727" i="3" s="1"/>
  <c r="L2727" i="3"/>
  <c r="M2727" i="3"/>
  <c r="K2747" i="3"/>
  <c r="N2747" i="3" s="1"/>
  <c r="O2747" i="3" s="1"/>
  <c r="L2747" i="3"/>
  <c r="M2747" i="3"/>
  <c r="K2763" i="3"/>
  <c r="N2763" i="3" s="1"/>
  <c r="O2763" i="3" s="1"/>
  <c r="L2763" i="3"/>
  <c r="M2763" i="3"/>
  <c r="K2779" i="3"/>
  <c r="N2779" i="3" s="1"/>
  <c r="O2779" i="3" s="1"/>
  <c r="L2779" i="3"/>
  <c r="M2779" i="3"/>
  <c r="M2796" i="3"/>
  <c r="K2796" i="3"/>
  <c r="N2796" i="3" s="1"/>
  <c r="O2796" i="3" s="1"/>
  <c r="L2796" i="3"/>
  <c r="M2812" i="3"/>
  <c r="K2812" i="3"/>
  <c r="N2812" i="3" s="1"/>
  <c r="O2812" i="3" s="1"/>
  <c r="L2812" i="3"/>
  <c r="M2830" i="3"/>
  <c r="K2830" i="3"/>
  <c r="N2830" i="3" s="1"/>
  <c r="L2830" i="3"/>
  <c r="M2841" i="3"/>
  <c r="L2841" i="3"/>
  <c r="K2841" i="3"/>
  <c r="N2841" i="3" s="1"/>
  <c r="O2841" i="3" s="1"/>
  <c r="M2849" i="3"/>
  <c r="L2849" i="3"/>
  <c r="K2849" i="3"/>
  <c r="N2849" i="3" s="1"/>
  <c r="O2849" i="3" s="1"/>
  <c r="M2857" i="3"/>
  <c r="L2857" i="3"/>
  <c r="K2857" i="3"/>
  <c r="N2857" i="3" s="1"/>
  <c r="L2577" i="3"/>
  <c r="M2577" i="3"/>
  <c r="K2577" i="3"/>
  <c r="N2577" i="3" s="1"/>
  <c r="M2607" i="3"/>
  <c r="K2607" i="3"/>
  <c r="N2607" i="3" s="1"/>
  <c r="O2607" i="3" s="1"/>
  <c r="L2607" i="3"/>
  <c r="M2637" i="3"/>
  <c r="K2637" i="3"/>
  <c r="N2637" i="3" s="1"/>
  <c r="O2637" i="3" s="1"/>
  <c r="L2637" i="3"/>
  <c r="K2645" i="3"/>
  <c r="N2645" i="3" s="1"/>
  <c r="O2645" i="3" s="1"/>
  <c r="M2645" i="3"/>
  <c r="L2645" i="3"/>
  <c r="K2667" i="3"/>
  <c r="N2667" i="3" s="1"/>
  <c r="O2667" i="3" s="1"/>
  <c r="M2667" i="3"/>
  <c r="L2667" i="3"/>
  <c r="L2686" i="3"/>
  <c r="M2686" i="3"/>
  <c r="K2686" i="3"/>
  <c r="N2686" i="3" s="1"/>
  <c r="O2686" i="3" s="1"/>
  <c r="L2710" i="3"/>
  <c r="K2710" i="3"/>
  <c r="N2710" i="3" s="1"/>
  <c r="M2710" i="3"/>
  <c r="M2730" i="3"/>
  <c r="K2730" i="3"/>
  <c r="N2730" i="3" s="1"/>
  <c r="O2730" i="3" s="1"/>
  <c r="L2730" i="3"/>
  <c r="K2739" i="3"/>
  <c r="N2739" i="3" s="1"/>
  <c r="L2739" i="3"/>
  <c r="M2739" i="3"/>
  <c r="K2757" i="3"/>
  <c r="N2757" i="3" s="1"/>
  <c r="O2757" i="3" s="1"/>
  <c r="L2757" i="3"/>
  <c r="M2757" i="3"/>
  <c r="K2773" i="3"/>
  <c r="N2773" i="3" s="1"/>
  <c r="L2773" i="3"/>
  <c r="M2773" i="3"/>
  <c r="M2790" i="3"/>
  <c r="K2790" i="3"/>
  <c r="N2790" i="3" s="1"/>
  <c r="O2790" i="3" s="1"/>
  <c r="L2790" i="3"/>
  <c r="M2806" i="3"/>
  <c r="K2806" i="3"/>
  <c r="N2806" i="3" s="1"/>
  <c r="O2806" i="3" s="1"/>
  <c r="L2806" i="3"/>
  <c r="M2822" i="3"/>
  <c r="K2822" i="3"/>
  <c r="N2822" i="3" s="1"/>
  <c r="L2822" i="3"/>
  <c r="L2836" i="3"/>
  <c r="K2836" i="3"/>
  <c r="N2836" i="3" s="1"/>
  <c r="M2836" i="3"/>
  <c r="L2845" i="3"/>
  <c r="K2845" i="3"/>
  <c r="N2845" i="3" s="1"/>
  <c r="O2845" i="3" s="1"/>
  <c r="M2845" i="3"/>
  <c r="L2853" i="3"/>
  <c r="K2853" i="3"/>
  <c r="N2853" i="3" s="1"/>
  <c r="O2853" i="3" s="1"/>
  <c r="M2853" i="3"/>
  <c r="L2859" i="3"/>
  <c r="K2859" i="3"/>
  <c r="N2859" i="3" s="1"/>
  <c r="O2859" i="3" s="1"/>
  <c r="M2859" i="3"/>
  <c r="L2863" i="3"/>
  <c r="K2863" i="3"/>
  <c r="N2863" i="3" s="1"/>
  <c r="O2863" i="3" s="1"/>
  <c r="M2863" i="3"/>
  <c r="M2576" i="3"/>
  <c r="K2576" i="3"/>
  <c r="N2576" i="3" s="1"/>
  <c r="O2576" i="3" s="1"/>
  <c r="L2576" i="3"/>
  <c r="M2595" i="3"/>
  <c r="L2595" i="3"/>
  <c r="K2595" i="3"/>
  <c r="N2595" i="3" s="1"/>
  <c r="O2595" i="3" s="1"/>
  <c r="M2613" i="3"/>
  <c r="K2613" i="3"/>
  <c r="N2613" i="3" s="1"/>
  <c r="L2613" i="3"/>
  <c r="M2633" i="3"/>
  <c r="K2633" i="3"/>
  <c r="N2633" i="3" s="1"/>
  <c r="L2633" i="3"/>
  <c r="L2648" i="3"/>
  <c r="K2648" i="3"/>
  <c r="N2648" i="3" s="1"/>
  <c r="M2648" i="3"/>
  <c r="L2660" i="3"/>
  <c r="M2660" i="3"/>
  <c r="K2660" i="3"/>
  <c r="N2660" i="3" s="1"/>
  <c r="O2660" i="3" s="1"/>
  <c r="M2670" i="3"/>
  <c r="K2670" i="3"/>
  <c r="N2670" i="3" s="1"/>
  <c r="O2670" i="3" s="1"/>
  <c r="L2670" i="3"/>
  <c r="L2687" i="3"/>
  <c r="K2687" i="3"/>
  <c r="N2687" i="3" s="1"/>
  <c r="O2687" i="3" s="1"/>
  <c r="M2687" i="3"/>
  <c r="L2697" i="3"/>
  <c r="K2697" i="3"/>
  <c r="N2697" i="3" s="1"/>
  <c r="M2697" i="3"/>
  <c r="K2719" i="3"/>
  <c r="N2719" i="3" s="1"/>
  <c r="O2719" i="3" s="1"/>
  <c r="L2719" i="3"/>
  <c r="M2719" i="3"/>
  <c r="K2735" i="3"/>
  <c r="N2735" i="3" s="1"/>
  <c r="O2735" i="3" s="1"/>
  <c r="L2735" i="3"/>
  <c r="M2735" i="3"/>
  <c r="K2751" i="3"/>
  <c r="N2751" i="3" s="1"/>
  <c r="O2751" i="3" s="1"/>
  <c r="L2751" i="3"/>
  <c r="M2751" i="3"/>
  <c r="M2768" i="3"/>
  <c r="L2768" i="3"/>
  <c r="K2768" i="3"/>
  <c r="N2768" i="3" s="1"/>
  <c r="O2768" i="3" s="1"/>
  <c r="M2784" i="3"/>
  <c r="L2784" i="3"/>
  <c r="K2784" i="3"/>
  <c r="N2784" i="3" s="1"/>
  <c r="O2784" i="3" s="1"/>
  <c r="M2802" i="3"/>
  <c r="K2802" i="3"/>
  <c r="N2802" i="3" s="1"/>
  <c r="L2802" i="3"/>
  <c r="K2811" i="3"/>
  <c r="N2811" i="3" s="1"/>
  <c r="O2811" i="3" s="1"/>
  <c r="L2811" i="3"/>
  <c r="M2811" i="3"/>
  <c r="K2831" i="3"/>
  <c r="N2831" i="3" s="1"/>
  <c r="O2831" i="3" s="1"/>
  <c r="L2831" i="3"/>
  <c r="M2831" i="3"/>
  <c r="L2874" i="3"/>
  <c r="K2874" i="3"/>
  <c r="N2874" i="3" s="1"/>
  <c r="O2874" i="3" s="1"/>
  <c r="M2874" i="3"/>
  <c r="M2582" i="3"/>
  <c r="L2582" i="3"/>
  <c r="K2582" i="3"/>
  <c r="N2582" i="3" s="1"/>
  <c r="O2582" i="3" s="1"/>
  <c r="M2593" i="3"/>
  <c r="L2593" i="3"/>
  <c r="K2593" i="3"/>
  <c r="N2593" i="3" s="1"/>
  <c r="O2593" i="3" s="1"/>
  <c r="M2599" i="3"/>
  <c r="L2599" i="3"/>
  <c r="K2599" i="3"/>
  <c r="N2599" i="3" s="1"/>
  <c r="M2617" i="3"/>
  <c r="L2617" i="3"/>
  <c r="K2617" i="3"/>
  <c r="N2617" i="3" s="1"/>
  <c r="O2617" i="3" s="1"/>
  <c r="M2627" i="3"/>
  <c r="L2627" i="3"/>
  <c r="K2627" i="3"/>
  <c r="N2627" i="3" s="1"/>
  <c r="M2650" i="3"/>
  <c r="K2650" i="3"/>
  <c r="N2650" i="3" s="1"/>
  <c r="O2650" i="3" s="1"/>
  <c r="L2650" i="3"/>
  <c r="L2677" i="3"/>
  <c r="M2677" i="3"/>
  <c r="K2677" i="3"/>
  <c r="N2677" i="3" s="1"/>
  <c r="O2677" i="3" s="1"/>
  <c r="L2700" i="3"/>
  <c r="K2700" i="3"/>
  <c r="N2700" i="3" s="1"/>
  <c r="O2700" i="3" s="1"/>
  <c r="M2700" i="3"/>
  <c r="K2709" i="3"/>
  <c r="N2709" i="3" s="1"/>
  <c r="O2709" i="3" s="1"/>
  <c r="L2709" i="3"/>
  <c r="M2709" i="3"/>
  <c r="M2726" i="3"/>
  <c r="K2726" i="3"/>
  <c r="N2726" i="3" s="1"/>
  <c r="O2726" i="3" s="1"/>
  <c r="L2726" i="3"/>
  <c r="M2742" i="3"/>
  <c r="K2742" i="3"/>
  <c r="N2742" i="3" s="1"/>
  <c r="O2742" i="3" s="1"/>
  <c r="L2742" i="3"/>
  <c r="M2760" i="3"/>
  <c r="L2760" i="3"/>
  <c r="K2760" i="3"/>
  <c r="N2760" i="3" s="1"/>
  <c r="K2769" i="3"/>
  <c r="N2769" i="3" s="1"/>
  <c r="O2769" i="3" s="1"/>
  <c r="L2769" i="3"/>
  <c r="M2769" i="3"/>
  <c r="K2789" i="3"/>
  <c r="N2789" i="3" s="1"/>
  <c r="O2789" i="3" s="1"/>
  <c r="L2789" i="3"/>
  <c r="M2789" i="3"/>
  <c r="K2805" i="3"/>
  <c r="N2805" i="3" s="1"/>
  <c r="O2805" i="3" s="1"/>
  <c r="L2805" i="3"/>
  <c r="M2805" i="3"/>
  <c r="K2821" i="3"/>
  <c r="N2821" i="3" s="1"/>
  <c r="O2821" i="3" s="1"/>
  <c r="L2821" i="3"/>
  <c r="M2821" i="3"/>
  <c r="L2872" i="3"/>
  <c r="M2872" i="3"/>
  <c r="K2872" i="3"/>
  <c r="N2872" i="3" s="1"/>
  <c r="M2869" i="3"/>
  <c r="L2869" i="3"/>
  <c r="K2869" i="3"/>
  <c r="N2869" i="3" s="1"/>
  <c r="O2869" i="3" s="1"/>
  <c r="L2876" i="3"/>
  <c r="M2876" i="3"/>
  <c r="K2876" i="3"/>
  <c r="N2876" i="3" s="1"/>
  <c r="O2876" i="3" s="1"/>
  <c r="L2902" i="3"/>
  <c r="M2902" i="3"/>
  <c r="K2902" i="3"/>
  <c r="N2902" i="3" s="1"/>
  <c r="O2902" i="3" s="1"/>
  <c r="L2922" i="3"/>
  <c r="M2922" i="3"/>
  <c r="K2922" i="3"/>
  <c r="N2922" i="3" s="1"/>
  <c r="O2922" i="3" s="1"/>
  <c r="M2937" i="3"/>
  <c r="L2937" i="3"/>
  <c r="K2937" i="3"/>
  <c r="N2937" i="3" s="1"/>
  <c r="O2937" i="3" s="1"/>
  <c r="L2956" i="3"/>
  <c r="M2956" i="3"/>
  <c r="K2956" i="3"/>
  <c r="N2956" i="3" s="1"/>
  <c r="M2973" i="3"/>
  <c r="L2973" i="3"/>
  <c r="K2973" i="3"/>
  <c r="N2973" i="3" s="1"/>
  <c r="O2973" i="3" s="1"/>
  <c r="L2990" i="3"/>
  <c r="M2990" i="3"/>
  <c r="K2990" i="3"/>
  <c r="N2990" i="3" s="1"/>
  <c r="M3009" i="3"/>
  <c r="L3009" i="3"/>
  <c r="K3009" i="3"/>
  <c r="N3009" i="3" s="1"/>
  <c r="O3009" i="3" s="1"/>
  <c r="L3014" i="3"/>
  <c r="M3014" i="3"/>
  <c r="K3014" i="3"/>
  <c r="N3014" i="3" s="1"/>
  <c r="O3014" i="3" s="1"/>
  <c r="L3034" i="3"/>
  <c r="M3034" i="3"/>
  <c r="K3034" i="3"/>
  <c r="N3034" i="3" s="1"/>
  <c r="O3034" i="3" s="1"/>
  <c r="M3049" i="3"/>
  <c r="L3049" i="3"/>
  <c r="K3049" i="3"/>
  <c r="N3049" i="3" s="1"/>
  <c r="O3049" i="3" s="1"/>
  <c r="L2914" i="3"/>
  <c r="M2914" i="3"/>
  <c r="K2914" i="3"/>
  <c r="N2914" i="3" s="1"/>
  <c r="L2931" i="3"/>
  <c r="K2931" i="3"/>
  <c r="N2931" i="3" s="1"/>
  <c r="O2931" i="3" s="1"/>
  <c r="M2931" i="3"/>
  <c r="L2948" i="3"/>
  <c r="M2948" i="3"/>
  <c r="K2948" i="3"/>
  <c r="N2948" i="3" s="1"/>
  <c r="L2967" i="3"/>
  <c r="K2967" i="3"/>
  <c r="N2967" i="3" s="1"/>
  <c r="O2967" i="3" s="1"/>
  <c r="M2967" i="3"/>
  <c r="L2972" i="3"/>
  <c r="M2972" i="3"/>
  <c r="K2972" i="3"/>
  <c r="N2972" i="3" s="1"/>
  <c r="O2972" i="3" s="1"/>
  <c r="L2992" i="3"/>
  <c r="M2992" i="3"/>
  <c r="K2992" i="3"/>
  <c r="N2992" i="3" s="1"/>
  <c r="O2992" i="3" s="1"/>
  <c r="L3007" i="3"/>
  <c r="K3007" i="3"/>
  <c r="N3007" i="3" s="1"/>
  <c r="O3007" i="3" s="1"/>
  <c r="M3007" i="3"/>
  <c r="L3026" i="3"/>
  <c r="M3026" i="3"/>
  <c r="K3026" i="3"/>
  <c r="N3026" i="3" s="1"/>
  <c r="L3043" i="3"/>
  <c r="K3043" i="3"/>
  <c r="N3043" i="3" s="1"/>
  <c r="O3043" i="3" s="1"/>
  <c r="M3043" i="3"/>
  <c r="K3065" i="3"/>
  <c r="N3065" i="3" s="1"/>
  <c r="O3065" i="3" s="1"/>
  <c r="M3065" i="3"/>
  <c r="L3065" i="3"/>
  <c r="L2887" i="3"/>
  <c r="M2887" i="3"/>
  <c r="K2887" i="3"/>
  <c r="N2887" i="3" s="1"/>
  <c r="O2887" i="3" s="1"/>
  <c r="K2891" i="3"/>
  <c r="N2891" i="3" s="1"/>
  <c r="O2891" i="3" s="1"/>
  <c r="M2891" i="3"/>
  <c r="L2891" i="3"/>
  <c r="L2906" i="3"/>
  <c r="K2906" i="3"/>
  <c r="N2906" i="3" s="1"/>
  <c r="M2906" i="3"/>
  <c r="K2925" i="3"/>
  <c r="N2925" i="3" s="1"/>
  <c r="O2925" i="3" s="1"/>
  <c r="M2925" i="3"/>
  <c r="L2925" i="3"/>
  <c r="L2930" i="3"/>
  <c r="K2930" i="3"/>
  <c r="N2930" i="3" s="1"/>
  <c r="O2930" i="3" s="1"/>
  <c r="M2930" i="3"/>
  <c r="L2950" i="3"/>
  <c r="K2950" i="3"/>
  <c r="N2950" i="3" s="1"/>
  <c r="O2950" i="3" s="1"/>
  <c r="M2950" i="3"/>
  <c r="K2965" i="3"/>
  <c r="N2965" i="3" s="1"/>
  <c r="O2965" i="3" s="1"/>
  <c r="M2965" i="3"/>
  <c r="L2965" i="3"/>
  <c r="L2984" i="3"/>
  <c r="K2984" i="3"/>
  <c r="N2984" i="3" s="1"/>
  <c r="M2984" i="3"/>
  <c r="K3001" i="3"/>
  <c r="N3001" i="3" s="1"/>
  <c r="O3001" i="3" s="1"/>
  <c r="M3001" i="3"/>
  <c r="L3001" i="3"/>
  <c r="L3018" i="3"/>
  <c r="K3018" i="3"/>
  <c r="N3018" i="3" s="1"/>
  <c r="M3018" i="3"/>
  <c r="K3037" i="3"/>
  <c r="N3037" i="3" s="1"/>
  <c r="O3037" i="3" s="1"/>
  <c r="M3037" i="3"/>
  <c r="L3037" i="3"/>
  <c r="L3042" i="3"/>
  <c r="K3042" i="3"/>
  <c r="N3042" i="3" s="1"/>
  <c r="O3042" i="3" s="1"/>
  <c r="M3042" i="3"/>
  <c r="L2894" i="3"/>
  <c r="M2894" i="3"/>
  <c r="K2894" i="3"/>
  <c r="N2894" i="3" s="1"/>
  <c r="O2894" i="3" s="1"/>
  <c r="L2898" i="3"/>
  <c r="M2898" i="3"/>
  <c r="K2898" i="3"/>
  <c r="N2898" i="3" s="1"/>
  <c r="O2898" i="3" s="1"/>
  <c r="L2908" i="3"/>
  <c r="M2908" i="3"/>
  <c r="K2908" i="3"/>
  <c r="N2908" i="3" s="1"/>
  <c r="O2908" i="3" s="1"/>
  <c r="M2923" i="3"/>
  <c r="L2923" i="3"/>
  <c r="K2923" i="3"/>
  <c r="N2923" i="3" s="1"/>
  <c r="O2923" i="3" s="1"/>
  <c r="L2942" i="3"/>
  <c r="M2942" i="3"/>
  <c r="K2942" i="3"/>
  <c r="N2942" i="3" s="1"/>
  <c r="M2959" i="3"/>
  <c r="L2959" i="3"/>
  <c r="K2959" i="3"/>
  <c r="N2959" i="3" s="1"/>
  <c r="O2959" i="3" s="1"/>
  <c r="L2976" i="3"/>
  <c r="M2976" i="3"/>
  <c r="K2976" i="3"/>
  <c r="N2976" i="3" s="1"/>
  <c r="M2995" i="3"/>
  <c r="L2995" i="3"/>
  <c r="K2995" i="3"/>
  <c r="N2995" i="3" s="1"/>
  <c r="O2995" i="3" s="1"/>
  <c r="L3000" i="3"/>
  <c r="M3000" i="3"/>
  <c r="K3000" i="3"/>
  <c r="N3000" i="3" s="1"/>
  <c r="O3000" i="3" s="1"/>
  <c r="L3020" i="3"/>
  <c r="M3020" i="3"/>
  <c r="K3020" i="3"/>
  <c r="N3020" i="3" s="1"/>
  <c r="O3020" i="3" s="1"/>
  <c r="M3035" i="3"/>
  <c r="L3035" i="3"/>
  <c r="K3035" i="3"/>
  <c r="N3035" i="3" s="1"/>
  <c r="O3035" i="3" s="1"/>
  <c r="L3054" i="3"/>
  <c r="M3054" i="3"/>
  <c r="K3054" i="3"/>
  <c r="N3054" i="3" s="1"/>
  <c r="L3058" i="3"/>
  <c r="K3058" i="3"/>
  <c r="N3058" i="3" s="1"/>
  <c r="O3058" i="3" s="1"/>
  <c r="M3058" i="3"/>
  <c r="M3075" i="3"/>
  <c r="L3075" i="3"/>
  <c r="K3075" i="3"/>
  <c r="N3075" i="3" s="1"/>
  <c r="L3094" i="3"/>
  <c r="M3094" i="3"/>
  <c r="K3094" i="3"/>
  <c r="N3094" i="3" s="1"/>
  <c r="O3094" i="3" s="1"/>
  <c r="M3109" i="3"/>
  <c r="L3109" i="3"/>
  <c r="K3109" i="3"/>
  <c r="N3109" i="3" s="1"/>
  <c r="M3129" i="3"/>
  <c r="L3129" i="3"/>
  <c r="K3129" i="3"/>
  <c r="N3129" i="3" s="1"/>
  <c r="O3129" i="3" s="1"/>
  <c r="L3134" i="3"/>
  <c r="M3134" i="3"/>
  <c r="K3134" i="3"/>
  <c r="N3134" i="3" s="1"/>
  <c r="O3134" i="3" s="1"/>
  <c r="M3176" i="3"/>
  <c r="K3176" i="3"/>
  <c r="N3176" i="3" s="1"/>
  <c r="O3176" i="3" s="1"/>
  <c r="L3176" i="3"/>
  <c r="M3188" i="3"/>
  <c r="K3188" i="3"/>
  <c r="N3188" i="3" s="1"/>
  <c r="O3188" i="3" s="1"/>
  <c r="L3188" i="3"/>
  <c r="M3202" i="3"/>
  <c r="K3202" i="3"/>
  <c r="N3202" i="3" s="1"/>
  <c r="O3202" i="3" s="1"/>
  <c r="L3202" i="3"/>
  <c r="M3215" i="3"/>
  <c r="L3215" i="3"/>
  <c r="K3215" i="3"/>
  <c r="N3215" i="3" s="1"/>
  <c r="M3229" i="3"/>
  <c r="L3229" i="3"/>
  <c r="K3229" i="3"/>
  <c r="N3229" i="3" s="1"/>
  <c r="K3245" i="3"/>
  <c r="N3245" i="3" s="1"/>
  <c r="O3245" i="3" s="1"/>
  <c r="M3245" i="3"/>
  <c r="L3245" i="3"/>
  <c r="K3253" i="3"/>
  <c r="N3253" i="3" s="1"/>
  <c r="O3253" i="3" s="1"/>
  <c r="M3253" i="3"/>
  <c r="L3253" i="3"/>
  <c r="M3269" i="3"/>
  <c r="L3269" i="3"/>
  <c r="K3269" i="3"/>
  <c r="N3269" i="3" s="1"/>
  <c r="O3269" i="3" s="1"/>
  <c r="M3286" i="3"/>
  <c r="K3286" i="3"/>
  <c r="N3286" i="3" s="1"/>
  <c r="O3286" i="3" s="1"/>
  <c r="L3286" i="3"/>
  <c r="K3300" i="3"/>
  <c r="N3300" i="3" s="1"/>
  <c r="O3300" i="3" s="1"/>
  <c r="M3300" i="3"/>
  <c r="L3300" i="3"/>
  <c r="L3067" i="3"/>
  <c r="M3067" i="3"/>
  <c r="K3067" i="3"/>
  <c r="N3067" i="3" s="1"/>
  <c r="L3087" i="3"/>
  <c r="K3087" i="3"/>
  <c r="N3087" i="3" s="1"/>
  <c r="O3087" i="3" s="1"/>
  <c r="M3087" i="3"/>
  <c r="L3092" i="3"/>
  <c r="M3092" i="3"/>
  <c r="K3092" i="3"/>
  <c r="N3092" i="3" s="1"/>
  <c r="O3092" i="3" s="1"/>
  <c r="L3111" i="3"/>
  <c r="K3111" i="3"/>
  <c r="N3111" i="3" s="1"/>
  <c r="O3111" i="3" s="1"/>
  <c r="M3111" i="3"/>
  <c r="L3128" i="3"/>
  <c r="M3128" i="3"/>
  <c r="K3128" i="3"/>
  <c r="N3128" i="3" s="1"/>
  <c r="O3128" i="3" s="1"/>
  <c r="K3153" i="3"/>
  <c r="N3153" i="3" s="1"/>
  <c r="O3153" i="3" s="1"/>
  <c r="L3153" i="3"/>
  <c r="M3153" i="3"/>
  <c r="M3168" i="3"/>
  <c r="K3168" i="3"/>
  <c r="N3168" i="3" s="1"/>
  <c r="O3168" i="3" s="1"/>
  <c r="L3168" i="3"/>
  <c r="K3183" i="3"/>
  <c r="N3183" i="3" s="1"/>
  <c r="O3183" i="3" s="1"/>
  <c r="M3183" i="3"/>
  <c r="L3183" i="3"/>
  <c r="L3205" i="3"/>
  <c r="K3205" i="3"/>
  <c r="N3205" i="3" s="1"/>
  <c r="O3205" i="3" s="1"/>
  <c r="M3205" i="3"/>
  <c r="M3214" i="3"/>
  <c r="K3214" i="3"/>
  <c r="N3214" i="3" s="1"/>
  <c r="L3214" i="3"/>
  <c r="M3228" i="3"/>
  <c r="K3228" i="3"/>
  <c r="N3228" i="3" s="1"/>
  <c r="L3228" i="3"/>
  <c r="M3238" i="3"/>
  <c r="K3238" i="3"/>
  <c r="N3238" i="3" s="1"/>
  <c r="O3238" i="3" s="1"/>
  <c r="L3238" i="3"/>
  <c r="K3264" i="3"/>
  <c r="N3264" i="3" s="1"/>
  <c r="L3264" i="3"/>
  <c r="M3264" i="3"/>
  <c r="M3275" i="3"/>
  <c r="K3275" i="3"/>
  <c r="N3275" i="3" s="1"/>
  <c r="O3275" i="3" s="1"/>
  <c r="L3275" i="3"/>
  <c r="L3290" i="3"/>
  <c r="M3290" i="3"/>
  <c r="K3290" i="3"/>
  <c r="N3290" i="3" s="1"/>
  <c r="O3290" i="3" s="1"/>
  <c r="L3312" i="3"/>
  <c r="K3312" i="3"/>
  <c r="N3312" i="3" s="1"/>
  <c r="M3312" i="3"/>
  <c r="L3070" i="3"/>
  <c r="K3070" i="3"/>
  <c r="N3070" i="3" s="1"/>
  <c r="O3070" i="3" s="1"/>
  <c r="M3070" i="3"/>
  <c r="L3090" i="3"/>
  <c r="K3090" i="3"/>
  <c r="N3090" i="3" s="1"/>
  <c r="O3090" i="3" s="1"/>
  <c r="M3090" i="3"/>
  <c r="K3105" i="3"/>
  <c r="N3105" i="3" s="1"/>
  <c r="O3105" i="3" s="1"/>
  <c r="M3105" i="3"/>
  <c r="L3105" i="3"/>
  <c r="L3124" i="3"/>
  <c r="K3124" i="3"/>
  <c r="N3124" i="3" s="1"/>
  <c r="M3124" i="3"/>
  <c r="M3142" i="3"/>
  <c r="K3142" i="3"/>
  <c r="N3142" i="3" s="1"/>
  <c r="O3142" i="3" s="1"/>
  <c r="L3142" i="3"/>
  <c r="K3156" i="3"/>
  <c r="N3156" i="3" s="1"/>
  <c r="O3156" i="3" s="1"/>
  <c r="M3156" i="3"/>
  <c r="L3156" i="3"/>
  <c r="M3170" i="3"/>
  <c r="K3170" i="3"/>
  <c r="N3170" i="3" s="1"/>
  <c r="O3170" i="3" s="1"/>
  <c r="L3170" i="3"/>
  <c r="K3185" i="3"/>
  <c r="N3185" i="3" s="1"/>
  <c r="O3185" i="3" s="1"/>
  <c r="L3185" i="3"/>
  <c r="M3185" i="3"/>
  <c r="K3211" i="3"/>
  <c r="N3211" i="3" s="1"/>
  <c r="O3211" i="3" s="1"/>
  <c r="M3211" i="3"/>
  <c r="L3211" i="3"/>
  <c r="K3233" i="3"/>
  <c r="N3233" i="3" s="1"/>
  <c r="O3233" i="3" s="1"/>
  <c r="M3233" i="3"/>
  <c r="L3233" i="3"/>
  <c r="M3242" i="3"/>
  <c r="K3242" i="3"/>
  <c r="N3242" i="3" s="1"/>
  <c r="L3242" i="3"/>
  <c r="M3252" i="3"/>
  <c r="L3252" i="3"/>
  <c r="K3252" i="3"/>
  <c r="N3252" i="3" s="1"/>
  <c r="O3252" i="3" s="1"/>
  <c r="L3273" i="3"/>
  <c r="K3273" i="3"/>
  <c r="N3273" i="3" s="1"/>
  <c r="O3273" i="3" s="1"/>
  <c r="M3273" i="3"/>
  <c r="M3285" i="3"/>
  <c r="L3285" i="3"/>
  <c r="K3285" i="3"/>
  <c r="N3285" i="3" s="1"/>
  <c r="M3296" i="3"/>
  <c r="K3296" i="3"/>
  <c r="N3296" i="3" s="1"/>
  <c r="O3296" i="3" s="1"/>
  <c r="L3296" i="3"/>
  <c r="L3316" i="3"/>
  <c r="K3316" i="3"/>
  <c r="N3316" i="3" s="1"/>
  <c r="O3316" i="3" s="1"/>
  <c r="M3316" i="3"/>
  <c r="M3079" i="3"/>
  <c r="L3079" i="3"/>
  <c r="K3079" i="3"/>
  <c r="N3079" i="3" s="1"/>
  <c r="O3079" i="3" s="1"/>
  <c r="L3084" i="3"/>
  <c r="M3084" i="3"/>
  <c r="K3084" i="3"/>
  <c r="N3084" i="3" s="1"/>
  <c r="O3084" i="3" s="1"/>
  <c r="L3104" i="3"/>
  <c r="M3104" i="3"/>
  <c r="K3104" i="3"/>
  <c r="N3104" i="3" s="1"/>
  <c r="O3104" i="3" s="1"/>
  <c r="M3119" i="3"/>
  <c r="L3119" i="3"/>
  <c r="K3119" i="3"/>
  <c r="N3119" i="3" s="1"/>
  <c r="O3119" i="3" s="1"/>
  <c r="L3138" i="3"/>
  <c r="M3138" i="3"/>
  <c r="K3138" i="3"/>
  <c r="N3138" i="3" s="1"/>
  <c r="M3144" i="3"/>
  <c r="L3144" i="3"/>
  <c r="K3144" i="3"/>
  <c r="N3144" i="3" s="1"/>
  <c r="K3151" i="3"/>
  <c r="N3151" i="3" s="1"/>
  <c r="M3151" i="3"/>
  <c r="L3151" i="3"/>
  <c r="K3165" i="3"/>
  <c r="N3165" i="3" s="1"/>
  <c r="M3165" i="3"/>
  <c r="L3165" i="3"/>
  <c r="K3177" i="3"/>
  <c r="N3177" i="3" s="1"/>
  <c r="O3177" i="3" s="1"/>
  <c r="M3177" i="3"/>
  <c r="L3177" i="3"/>
  <c r="M3194" i="3"/>
  <c r="K3194" i="3"/>
  <c r="N3194" i="3" s="1"/>
  <c r="L3194" i="3"/>
  <c r="M3204" i="3"/>
  <c r="K3204" i="3"/>
  <c r="N3204" i="3" s="1"/>
  <c r="O3204" i="3" s="1"/>
  <c r="L3204" i="3"/>
  <c r="M3226" i="3"/>
  <c r="K3226" i="3"/>
  <c r="N3226" i="3" s="1"/>
  <c r="O3226" i="3" s="1"/>
  <c r="L3226" i="3"/>
  <c r="K3256" i="3"/>
  <c r="N3256" i="3" s="1"/>
  <c r="M3256" i="3"/>
  <c r="L3256" i="3"/>
  <c r="M3271" i="3"/>
  <c r="K3271" i="3"/>
  <c r="N3271" i="3" s="1"/>
  <c r="L3271" i="3"/>
  <c r="M3294" i="3"/>
  <c r="L3294" i="3"/>
  <c r="K3294" i="3"/>
  <c r="N3294" i="3" s="1"/>
  <c r="O3294" i="3" s="1"/>
  <c r="L3317" i="3"/>
  <c r="K3317" i="3"/>
  <c r="N3317" i="3" s="1"/>
  <c r="O3317" i="3" s="1"/>
  <c r="M3317" i="3"/>
  <c r="M3334" i="3"/>
  <c r="K3334" i="3"/>
  <c r="N3334" i="3" s="1"/>
  <c r="L3334" i="3"/>
  <c r="M3347" i="3"/>
  <c r="L3347" i="3"/>
  <c r="K3347" i="3"/>
  <c r="N3347" i="3" s="1"/>
  <c r="L3352" i="3"/>
  <c r="M3352" i="3"/>
  <c r="K3352" i="3"/>
  <c r="N3352" i="3" s="1"/>
  <c r="O3352" i="3" s="1"/>
  <c r="M3357" i="3"/>
  <c r="L3357" i="3"/>
  <c r="K3357" i="3"/>
  <c r="N3357" i="3" s="1"/>
  <c r="O3357" i="3" s="1"/>
  <c r="L3372" i="3"/>
  <c r="M3372" i="3"/>
  <c r="K3372" i="3"/>
  <c r="N3372" i="3" s="1"/>
  <c r="O3372" i="3" s="1"/>
  <c r="M3379" i="3"/>
  <c r="L3379" i="3"/>
  <c r="K3379" i="3"/>
  <c r="N3379" i="3" s="1"/>
  <c r="O3379" i="3" s="1"/>
  <c r="L3430" i="3"/>
  <c r="M3430" i="3"/>
  <c r="K3430" i="3"/>
  <c r="N3430" i="3" s="1"/>
  <c r="O3430" i="3" s="1"/>
  <c r="L3470" i="3"/>
  <c r="M3470" i="3"/>
  <c r="K3470" i="3"/>
  <c r="N3470" i="3" s="1"/>
  <c r="O3470" i="3" s="1"/>
  <c r="L3327" i="3"/>
  <c r="K3327" i="3"/>
  <c r="N3327" i="3" s="1"/>
  <c r="M3327" i="3"/>
  <c r="M3346" i="3"/>
  <c r="K3346" i="3"/>
  <c r="N3346" i="3" s="1"/>
  <c r="O3346" i="3" s="1"/>
  <c r="L3346" i="3"/>
  <c r="L3377" i="3"/>
  <c r="K3377" i="3"/>
  <c r="N3377" i="3" s="1"/>
  <c r="O3377" i="3" s="1"/>
  <c r="M3377" i="3"/>
  <c r="M3421" i="3"/>
  <c r="L3421" i="3"/>
  <c r="K3421" i="3"/>
  <c r="N3421" i="3" s="1"/>
  <c r="O3421" i="3" s="1"/>
  <c r="L3464" i="3"/>
  <c r="M3464" i="3"/>
  <c r="K3464" i="3"/>
  <c r="N3464" i="3" s="1"/>
  <c r="O3464" i="3" s="1"/>
  <c r="K3320" i="3"/>
  <c r="N3320" i="3" s="1"/>
  <c r="M3320" i="3"/>
  <c r="L3320" i="3"/>
  <c r="K3337" i="3"/>
  <c r="N3337" i="3" s="1"/>
  <c r="O3337" i="3" s="1"/>
  <c r="M3337" i="3"/>
  <c r="L3337" i="3"/>
  <c r="L3389" i="3"/>
  <c r="K3389" i="3"/>
  <c r="N3389" i="3" s="1"/>
  <c r="M3389" i="3"/>
  <c r="M3443" i="3"/>
  <c r="L3443" i="3"/>
  <c r="K3443" i="3"/>
  <c r="N3443" i="3" s="1"/>
  <c r="O3443" i="3" s="1"/>
  <c r="M3325" i="3"/>
  <c r="L3325" i="3"/>
  <c r="K3325" i="3"/>
  <c r="N3325" i="3" s="1"/>
  <c r="O3325" i="3" s="1"/>
  <c r="M3333" i="3"/>
  <c r="L3333" i="3"/>
  <c r="K3333" i="3"/>
  <c r="N3333" i="3" s="1"/>
  <c r="M3343" i="3"/>
  <c r="L3343" i="3"/>
  <c r="K3343" i="3"/>
  <c r="N3343" i="3" s="1"/>
  <c r="O3343" i="3" s="1"/>
  <c r="L3362" i="3"/>
  <c r="M3362" i="3"/>
  <c r="K3362" i="3"/>
  <c r="N3362" i="3" s="1"/>
  <c r="L3366" i="3"/>
  <c r="M3366" i="3"/>
  <c r="K3366" i="3"/>
  <c r="N3366" i="3" s="1"/>
  <c r="O3366" i="3" s="1"/>
  <c r="M3381" i="3"/>
  <c r="L3381" i="3"/>
  <c r="K3381" i="3"/>
  <c r="N3381" i="3" s="1"/>
  <c r="O3381" i="3" s="1"/>
  <c r="L3396" i="3"/>
  <c r="M3396" i="3"/>
  <c r="K3396" i="3"/>
  <c r="N3396" i="3" s="1"/>
  <c r="L3466" i="3"/>
  <c r="M3466" i="3"/>
  <c r="K3466" i="3"/>
  <c r="N3466" i="3" s="1"/>
  <c r="L3398" i="3"/>
  <c r="M3398" i="3"/>
  <c r="K3398" i="3"/>
  <c r="N3398" i="3" s="1"/>
  <c r="O3398" i="3" s="1"/>
  <c r="L3402" i="3"/>
  <c r="M3402" i="3"/>
  <c r="K3402" i="3"/>
  <c r="N3402" i="3" s="1"/>
  <c r="O3402" i="3" s="1"/>
  <c r="L3418" i="3"/>
  <c r="M3418" i="3"/>
  <c r="K3418" i="3"/>
  <c r="N3418" i="3" s="1"/>
  <c r="L3433" i="3"/>
  <c r="K3433" i="3"/>
  <c r="N3433" i="3" s="1"/>
  <c r="O3433" i="3" s="1"/>
  <c r="M3433" i="3"/>
  <c r="L3437" i="3"/>
  <c r="K3437" i="3"/>
  <c r="N3437" i="3" s="1"/>
  <c r="O3437" i="3" s="1"/>
  <c r="M3437" i="3"/>
  <c r="L3442" i="3"/>
  <c r="M3442" i="3"/>
  <c r="K3442" i="3"/>
  <c r="N3442" i="3" s="1"/>
  <c r="O3442" i="3" s="1"/>
  <c r="L3390" i="3"/>
  <c r="K3390" i="3"/>
  <c r="N3390" i="3" s="1"/>
  <c r="M3390" i="3"/>
  <c r="K3405" i="3"/>
  <c r="N3405" i="3" s="1"/>
  <c r="O3405" i="3" s="1"/>
  <c r="M3405" i="3"/>
  <c r="L3405" i="3"/>
  <c r="K3409" i="3"/>
  <c r="N3409" i="3" s="1"/>
  <c r="O3409" i="3" s="1"/>
  <c r="M3409" i="3"/>
  <c r="L3409" i="3"/>
  <c r="L3414" i="3"/>
  <c r="K3414" i="3"/>
  <c r="N3414" i="3" s="1"/>
  <c r="O3414" i="3" s="1"/>
  <c r="M3414" i="3"/>
  <c r="K3453" i="3"/>
  <c r="N3453" i="3" s="1"/>
  <c r="M3453" i="3"/>
  <c r="L3453" i="3"/>
  <c r="L3424" i="3"/>
  <c r="M3424" i="3"/>
  <c r="K3424" i="3"/>
  <c r="N3424" i="3" s="1"/>
  <c r="L3450" i="3"/>
  <c r="M3450" i="3"/>
  <c r="K3450" i="3"/>
  <c r="N3450" i="3" s="1"/>
  <c r="O3450" i="3" s="1"/>
  <c r="M3457" i="3"/>
  <c r="L3457" i="3"/>
  <c r="K3457" i="3"/>
  <c r="N3457" i="3" s="1"/>
  <c r="O3457" i="3" s="1"/>
  <c r="L3472" i="3"/>
  <c r="M3472" i="3"/>
  <c r="K3472" i="3"/>
  <c r="N3472" i="3" s="1"/>
  <c r="O3472" i="3" s="1"/>
  <c r="M3484" i="3"/>
  <c r="L3484" i="3"/>
  <c r="K3484" i="3"/>
  <c r="N3484" i="3" s="1"/>
  <c r="O3484" i="3" s="1"/>
  <c r="M3514" i="3"/>
  <c r="L3514" i="3"/>
  <c r="K3514" i="3"/>
  <c r="N3514" i="3" s="1"/>
  <c r="O3514" i="3" s="1"/>
  <c r="L3519" i="3"/>
  <c r="M3519" i="3"/>
  <c r="K3519" i="3"/>
  <c r="N3519" i="3" s="1"/>
  <c r="O3519" i="3" s="1"/>
  <c r="M3566" i="3"/>
  <c r="L3566" i="3"/>
  <c r="K3566" i="3"/>
  <c r="N3566" i="3" s="1"/>
  <c r="O3566" i="3" s="1"/>
  <c r="M3590" i="3"/>
  <c r="L3590" i="3"/>
  <c r="K3590" i="3"/>
  <c r="N3590" i="3" s="1"/>
  <c r="O3590" i="3" s="1"/>
  <c r="M3610" i="3"/>
  <c r="K3610" i="3"/>
  <c r="N3610" i="3" s="1"/>
  <c r="O3610" i="3" s="1"/>
  <c r="L3610" i="3"/>
  <c r="L3635" i="3"/>
  <c r="M3635" i="3"/>
  <c r="K3635" i="3"/>
  <c r="N3635" i="3" s="1"/>
  <c r="K3656" i="3"/>
  <c r="N3656" i="3" s="1"/>
  <c r="L3656" i="3"/>
  <c r="M3656" i="3"/>
  <c r="K3487" i="3"/>
  <c r="N3487" i="3" s="1"/>
  <c r="M3487" i="3"/>
  <c r="L3487" i="3"/>
  <c r="K3499" i="3"/>
  <c r="N3499" i="3" s="1"/>
  <c r="O3499" i="3" s="1"/>
  <c r="M3499" i="3"/>
  <c r="L3499" i="3"/>
  <c r="L3512" i="3"/>
  <c r="K3512" i="3"/>
  <c r="N3512" i="3" s="1"/>
  <c r="O3512" i="3" s="1"/>
  <c r="M3512" i="3"/>
  <c r="L3535" i="3"/>
  <c r="K3535" i="3"/>
  <c r="N3535" i="3" s="1"/>
  <c r="O3535" i="3" s="1"/>
  <c r="M3535" i="3"/>
  <c r="L3570" i="3"/>
  <c r="M3570" i="3"/>
  <c r="K3570" i="3"/>
  <c r="N3570" i="3" s="1"/>
  <c r="O3570" i="3" s="1"/>
  <c r="M3606" i="3"/>
  <c r="K3606" i="3"/>
  <c r="N3606" i="3" s="1"/>
  <c r="L3606" i="3"/>
  <c r="L3647" i="3"/>
  <c r="K3647" i="3"/>
  <c r="N3647" i="3" s="1"/>
  <c r="O3647" i="3" s="1"/>
  <c r="M3647" i="3"/>
  <c r="K3674" i="3"/>
  <c r="N3674" i="3" s="1"/>
  <c r="O3674" i="3" s="1"/>
  <c r="L3674" i="3"/>
  <c r="M3674" i="3"/>
  <c r="L3483" i="3"/>
  <c r="M3483" i="3"/>
  <c r="K3483" i="3"/>
  <c r="N3483" i="3" s="1"/>
  <c r="O3483" i="3" s="1"/>
  <c r="L3509" i="3"/>
  <c r="K3509" i="3"/>
  <c r="N3509" i="3" s="1"/>
  <c r="M3509" i="3"/>
  <c r="K3526" i="3"/>
  <c r="N3526" i="3" s="1"/>
  <c r="O3526" i="3" s="1"/>
  <c r="L3526" i="3"/>
  <c r="M3526" i="3"/>
  <c r="K3553" i="3"/>
  <c r="N3553" i="3" s="1"/>
  <c r="O3553" i="3" s="1"/>
  <c r="M3553" i="3"/>
  <c r="L3553" i="3"/>
  <c r="M3589" i="3"/>
  <c r="K3589" i="3"/>
  <c r="N3589" i="3" s="1"/>
  <c r="O3589" i="3" s="1"/>
  <c r="L3589" i="3"/>
  <c r="L3618" i="3"/>
  <c r="K3618" i="3"/>
  <c r="N3618" i="3" s="1"/>
  <c r="O3618" i="3" s="1"/>
  <c r="M3618" i="3"/>
  <c r="L3641" i="3"/>
  <c r="K3641" i="3"/>
  <c r="N3641" i="3" s="1"/>
  <c r="M3641" i="3"/>
  <c r="K3658" i="3"/>
  <c r="N3658" i="3" s="1"/>
  <c r="O3658" i="3" s="1"/>
  <c r="L3658" i="3"/>
  <c r="M3658" i="3"/>
  <c r="M3492" i="3"/>
  <c r="L3492" i="3"/>
  <c r="K3492" i="3"/>
  <c r="N3492" i="3" s="1"/>
  <c r="O3492" i="3" s="1"/>
  <c r="M3500" i="3"/>
  <c r="L3500" i="3"/>
  <c r="K3500" i="3"/>
  <c r="N3500" i="3" s="1"/>
  <c r="O3500" i="3" s="1"/>
  <c r="K3507" i="3"/>
  <c r="N3507" i="3" s="1"/>
  <c r="O3507" i="3" s="1"/>
  <c r="M3507" i="3"/>
  <c r="L3507" i="3"/>
  <c r="M3524" i="3"/>
  <c r="L3524" i="3"/>
  <c r="K3524" i="3"/>
  <c r="N3524" i="3" s="1"/>
  <c r="O3524" i="3" s="1"/>
  <c r="L3547" i="3"/>
  <c r="K3547" i="3"/>
  <c r="N3547" i="3" s="1"/>
  <c r="O3547" i="3" s="1"/>
  <c r="M3547" i="3"/>
  <c r="K3581" i="3"/>
  <c r="N3581" i="3" s="1"/>
  <c r="O3581" i="3" s="1"/>
  <c r="M3581" i="3"/>
  <c r="L3581" i="3"/>
  <c r="K3613" i="3"/>
  <c r="N3613" i="3" s="1"/>
  <c r="M3613" i="3"/>
  <c r="L3613" i="3"/>
  <c r="M3644" i="3"/>
  <c r="L3644" i="3"/>
  <c r="K3644" i="3"/>
  <c r="N3644" i="3" s="1"/>
  <c r="O3644" i="3" s="1"/>
  <c r="K3678" i="3"/>
  <c r="N3678" i="3" s="1"/>
  <c r="O3678" i="3" s="1"/>
  <c r="L3678" i="3"/>
  <c r="M3678" i="3"/>
  <c r="L3545" i="3"/>
  <c r="M3545" i="3"/>
  <c r="K3545" i="3"/>
  <c r="N3545" i="3" s="1"/>
  <c r="O3545" i="3" s="1"/>
  <c r="L3571" i="3"/>
  <c r="M3571" i="3"/>
  <c r="K3571" i="3"/>
  <c r="N3571" i="3" s="1"/>
  <c r="M3586" i="3"/>
  <c r="K3586" i="3"/>
  <c r="N3586" i="3" s="1"/>
  <c r="L3586" i="3"/>
  <c r="M3596" i="3"/>
  <c r="K3596" i="3"/>
  <c r="N3596" i="3" s="1"/>
  <c r="O3596" i="3" s="1"/>
  <c r="L3596" i="3"/>
  <c r="M3616" i="3"/>
  <c r="L3616" i="3"/>
  <c r="K3616" i="3"/>
  <c r="N3616" i="3" s="1"/>
  <c r="O3616" i="3" s="1"/>
  <c r="L3636" i="3"/>
  <c r="K3636" i="3"/>
  <c r="N3636" i="3" s="1"/>
  <c r="O3636" i="3" s="1"/>
  <c r="M3636" i="3"/>
  <c r="K3657" i="3"/>
  <c r="N3657" i="3" s="1"/>
  <c r="O3657" i="3" s="1"/>
  <c r="M3657" i="3"/>
  <c r="L3657" i="3"/>
  <c r="K3673" i="3"/>
  <c r="N3673" i="3" s="1"/>
  <c r="O3673" i="3" s="1"/>
  <c r="M3673" i="3"/>
  <c r="L3673" i="3"/>
  <c r="L3530" i="3"/>
  <c r="K3530" i="3"/>
  <c r="N3530" i="3" s="1"/>
  <c r="M3530" i="3"/>
  <c r="L3549" i="3"/>
  <c r="M3549" i="3"/>
  <c r="K3549" i="3"/>
  <c r="N3549" i="3" s="1"/>
  <c r="O3549" i="3" s="1"/>
  <c r="K3556" i="3"/>
  <c r="N3556" i="3" s="1"/>
  <c r="O3556" i="3" s="1"/>
  <c r="M3556" i="3"/>
  <c r="L3556" i="3"/>
  <c r="L3567" i="3"/>
  <c r="M3567" i="3"/>
  <c r="K3567" i="3"/>
  <c r="N3567" i="3" s="1"/>
  <c r="O3567" i="3" s="1"/>
  <c r="L3587" i="3"/>
  <c r="M3587" i="3"/>
  <c r="K3587" i="3"/>
  <c r="N3587" i="3" s="1"/>
  <c r="O3587" i="3" s="1"/>
  <c r="L3603" i="3"/>
  <c r="M3603" i="3"/>
  <c r="K3603" i="3"/>
  <c r="N3603" i="3" s="1"/>
  <c r="O3603" i="3" s="1"/>
  <c r="L3627" i="3"/>
  <c r="M3627" i="3"/>
  <c r="K3627" i="3"/>
  <c r="N3627" i="3" s="1"/>
  <c r="M3645" i="3"/>
  <c r="K3645" i="3"/>
  <c r="N3645" i="3" s="1"/>
  <c r="O3645" i="3" s="1"/>
  <c r="L3645" i="3"/>
  <c r="L3663" i="3"/>
  <c r="M3663" i="3"/>
  <c r="K3663" i="3"/>
  <c r="N3663" i="3" s="1"/>
  <c r="K3672" i="3"/>
  <c r="N3672" i="3" s="1"/>
  <c r="O3672" i="3" s="1"/>
  <c r="L3672" i="3"/>
  <c r="M3672" i="3"/>
  <c r="K435" i="3"/>
  <c r="M435" i="3"/>
  <c r="L435" i="3"/>
  <c r="M436" i="3"/>
  <c r="L436" i="3"/>
  <c r="K436" i="3"/>
  <c r="L437" i="3"/>
  <c r="M437" i="3"/>
  <c r="K437" i="3"/>
  <c r="L433" i="3"/>
  <c r="K433" i="3"/>
  <c r="M433" i="3"/>
  <c r="L438" i="3"/>
  <c r="M438" i="3"/>
  <c r="K438" i="3"/>
  <c r="M432" i="3"/>
  <c r="L432" i="3"/>
  <c r="K432" i="3"/>
  <c r="K434" i="3"/>
  <c r="L434" i="3"/>
  <c r="M434" i="3"/>
  <c r="L617" i="3"/>
  <c r="K617" i="3"/>
  <c r="M2501" i="3"/>
  <c r="L2501" i="3"/>
  <c r="M2421" i="3"/>
  <c r="L2421" i="3"/>
  <c r="M2373" i="3"/>
  <c r="L2373" i="3"/>
  <c r="M2325" i="3"/>
  <c r="L2325" i="3"/>
  <c r="M2261" i="3"/>
  <c r="L2261" i="3"/>
  <c r="M2197" i="3"/>
  <c r="L2197" i="3"/>
  <c r="M2149" i="3"/>
  <c r="L2149" i="3"/>
  <c r="M2117" i="3"/>
  <c r="L2117" i="3"/>
  <c r="M2069" i="3"/>
  <c r="L2069" i="3"/>
  <c r="M1988" i="3"/>
  <c r="L1988" i="3"/>
  <c r="M2476" i="3"/>
  <c r="L2476" i="3"/>
  <c r="M2436" i="3"/>
  <c r="L2436" i="3"/>
  <c r="M2388" i="3"/>
  <c r="L2388" i="3"/>
  <c r="M2356" i="3"/>
  <c r="L2356" i="3"/>
  <c r="M2308" i="3"/>
  <c r="L2308" i="3"/>
  <c r="M2276" i="3"/>
  <c r="L2276" i="3"/>
  <c r="M2228" i="3"/>
  <c r="L2228" i="3"/>
  <c r="M2180" i="3"/>
  <c r="L2180" i="3"/>
  <c r="M2148" i="3"/>
  <c r="L2148" i="3"/>
  <c r="M2100" i="3"/>
  <c r="L2100" i="3"/>
  <c r="M2068" i="3"/>
  <c r="L2068" i="3"/>
  <c r="M1987" i="3"/>
  <c r="L1987" i="3"/>
  <c r="M2512" i="3"/>
  <c r="L2512" i="3"/>
  <c r="M2559" i="3"/>
  <c r="L2559" i="3"/>
  <c r="M2511" i="3"/>
  <c r="L2511" i="3"/>
  <c r="M2479" i="3"/>
  <c r="L2479" i="3"/>
  <c r="M2431" i="3"/>
  <c r="L2431" i="3"/>
  <c r="M2399" i="3"/>
  <c r="L2399" i="3"/>
  <c r="M2351" i="3"/>
  <c r="L2351" i="3"/>
  <c r="M2303" i="3"/>
  <c r="L2303" i="3"/>
  <c r="M2271" i="3"/>
  <c r="L2271" i="3"/>
  <c r="M2223" i="3"/>
  <c r="L2223" i="3"/>
  <c r="M2191" i="3"/>
  <c r="L2191" i="3"/>
  <c r="M2143" i="3"/>
  <c r="L2143" i="3"/>
  <c r="M2111" i="3"/>
  <c r="L2111" i="3"/>
  <c r="M2063" i="3"/>
  <c r="L2063" i="3"/>
  <c r="M2008" i="3"/>
  <c r="L2008" i="3"/>
  <c r="M2544" i="3"/>
  <c r="L2544" i="3"/>
  <c r="M2570" i="3"/>
  <c r="L2570" i="3"/>
  <c r="M2522" i="3"/>
  <c r="L2522" i="3"/>
  <c r="M2490" i="3"/>
  <c r="L2490" i="3"/>
  <c r="M2442" i="3"/>
  <c r="L2442" i="3"/>
  <c r="M2410" i="3"/>
  <c r="L2410" i="3"/>
  <c r="M2362" i="3"/>
  <c r="L2362" i="3"/>
  <c r="M2298" i="3"/>
  <c r="L2298" i="3"/>
  <c r="M2266" i="3"/>
  <c r="L2266" i="3"/>
  <c r="M2218" i="3"/>
  <c r="L2218" i="3"/>
  <c r="M2170" i="3"/>
  <c r="L2170" i="3"/>
  <c r="M2138" i="3"/>
  <c r="L2138" i="3"/>
  <c r="M2090" i="3"/>
  <c r="L2090" i="3"/>
  <c r="M2058" i="3"/>
  <c r="L2058" i="3"/>
  <c r="M1967" i="3"/>
  <c r="L1967" i="3"/>
  <c r="M1924" i="3"/>
  <c r="L1924" i="3"/>
  <c r="M1876" i="3"/>
  <c r="L1876" i="3"/>
  <c r="M1844" i="3"/>
  <c r="L1844" i="3"/>
  <c r="M1796" i="3"/>
  <c r="L1796" i="3"/>
  <c r="M1748" i="3"/>
  <c r="L1748" i="3"/>
  <c r="M1716" i="3"/>
  <c r="L1716" i="3"/>
  <c r="M1668" i="3"/>
  <c r="L1668" i="3"/>
  <c r="M1620" i="3"/>
  <c r="L1620" i="3"/>
  <c r="M1570" i="3"/>
  <c r="L1570" i="3"/>
  <c r="M1474" i="3"/>
  <c r="L1474" i="3"/>
  <c r="M1410" i="3"/>
  <c r="L1410" i="3"/>
  <c r="M1314" i="3"/>
  <c r="L1314" i="3"/>
  <c r="M1236" i="3"/>
  <c r="L1236" i="3"/>
  <c r="M1140" i="3"/>
  <c r="L1140" i="3"/>
  <c r="M969" i="3"/>
  <c r="L969" i="3"/>
  <c r="M804" i="3"/>
  <c r="L804" i="3"/>
  <c r="M718" i="3"/>
  <c r="L718" i="3"/>
  <c r="M1931" i="3"/>
  <c r="L1931" i="3"/>
  <c r="M1899" i="3"/>
  <c r="L1899" i="3"/>
  <c r="M1851" i="3"/>
  <c r="L1851" i="3"/>
  <c r="M1803" i="3"/>
  <c r="L1803" i="3"/>
  <c r="M1771" i="3"/>
  <c r="L1771" i="3"/>
  <c r="M1723" i="3"/>
  <c r="L1723" i="3"/>
  <c r="M1675" i="3"/>
  <c r="L1675" i="3"/>
  <c r="M1643" i="3"/>
  <c r="L1643" i="3"/>
  <c r="M1585" i="3"/>
  <c r="L1585" i="3"/>
  <c r="M1521" i="3"/>
  <c r="L1521" i="3"/>
  <c r="M1393" i="3"/>
  <c r="L1393" i="3"/>
  <c r="M1166" i="3"/>
  <c r="L1166" i="3"/>
  <c r="M525" i="3"/>
  <c r="L525" i="3"/>
  <c r="M2002" i="3"/>
  <c r="L2002" i="3"/>
  <c r="M1954" i="3"/>
  <c r="L1954" i="3"/>
  <c r="M1906" i="3"/>
  <c r="L1906" i="3"/>
  <c r="M1858" i="3"/>
  <c r="L1858" i="3"/>
  <c r="M1810" i="3"/>
  <c r="L1810" i="3"/>
  <c r="M1762" i="3"/>
  <c r="L1762" i="3"/>
  <c r="M1714" i="3"/>
  <c r="L1714" i="3"/>
  <c r="M1666" i="3"/>
  <c r="L1666" i="3"/>
  <c r="M1618" i="3"/>
  <c r="L1618" i="3"/>
  <c r="M1534" i="3"/>
  <c r="L1534" i="3"/>
  <c r="M1438" i="3"/>
  <c r="L1438" i="3"/>
  <c r="M1342" i="3"/>
  <c r="L1342" i="3"/>
  <c r="M1231" i="3"/>
  <c r="L1231" i="3"/>
  <c r="M1018" i="3"/>
  <c r="L1018" i="3"/>
  <c r="M590" i="3"/>
  <c r="L590" i="3"/>
  <c r="M2029" i="3"/>
  <c r="L2029" i="3"/>
  <c r="M1965" i="3"/>
  <c r="L1965" i="3"/>
  <c r="M1901" i="3"/>
  <c r="L1901" i="3"/>
  <c r="M1853" i="3"/>
  <c r="L1853" i="3"/>
  <c r="M1789" i="3"/>
  <c r="L1789" i="3"/>
  <c r="M1725" i="3"/>
  <c r="L1725" i="3"/>
  <c r="M1661" i="3"/>
  <c r="L1661" i="3"/>
  <c r="M1611" i="3"/>
  <c r="L1611" i="3"/>
  <c r="M1525" i="3"/>
  <c r="L1525" i="3"/>
  <c r="M1397" i="3"/>
  <c r="L1397" i="3"/>
  <c r="M1301" i="3"/>
  <c r="L1301" i="3"/>
  <c r="M1117" i="3"/>
  <c r="L1117" i="3"/>
  <c r="M856" i="3"/>
  <c r="L856" i="3"/>
  <c r="M546" i="3"/>
  <c r="L546" i="3"/>
  <c r="M1588" i="3"/>
  <c r="L1588" i="3"/>
  <c r="M1524" i="3"/>
  <c r="L1524" i="3"/>
  <c r="M1460" i="3"/>
  <c r="L1460" i="3"/>
  <c r="M1396" i="3"/>
  <c r="L1396" i="3"/>
  <c r="M1332" i="3"/>
  <c r="L1332" i="3"/>
  <c r="M1282" i="3"/>
  <c r="L1282" i="3"/>
  <c r="M1196" i="3"/>
  <c r="L1196" i="3"/>
  <c r="M1114" i="3"/>
  <c r="L1114" i="3"/>
  <c r="M1001" i="3"/>
  <c r="L1001" i="3"/>
  <c r="M894" i="3"/>
  <c r="L894" i="3"/>
  <c r="M724" i="3"/>
  <c r="L724" i="3"/>
  <c r="M1559" i="3"/>
  <c r="L1559" i="3"/>
  <c r="M1495" i="3"/>
  <c r="L1495" i="3"/>
  <c r="M1447" i="3"/>
  <c r="L1447" i="3"/>
  <c r="M1399" i="3"/>
  <c r="L1399" i="3"/>
  <c r="M1351" i="3"/>
  <c r="L1351" i="3"/>
  <c r="M1303" i="3"/>
  <c r="L1303" i="3"/>
  <c r="M1243" i="3"/>
  <c r="L1243" i="3"/>
  <c r="M1177" i="3"/>
  <c r="L1177" i="3"/>
  <c r="M1092" i="3"/>
  <c r="L1092" i="3"/>
  <c r="M1006" i="3"/>
  <c r="L1006" i="3"/>
  <c r="M904" i="3"/>
  <c r="L904" i="3"/>
  <c r="M818" i="3"/>
  <c r="L818" i="3"/>
  <c r="M687" i="3"/>
  <c r="L687" i="3"/>
  <c r="M557" i="3"/>
  <c r="L557" i="3"/>
  <c r="M1281" i="3"/>
  <c r="L1281" i="3"/>
  <c r="M1249" i="3"/>
  <c r="L1249" i="3"/>
  <c r="M1201" i="3"/>
  <c r="L1201" i="3"/>
  <c r="M1142" i="3"/>
  <c r="L1142" i="3"/>
  <c r="M1100" i="3"/>
  <c r="L1100" i="3"/>
  <c r="M1057" i="3"/>
  <c r="L1057" i="3"/>
  <c r="M1014" i="3"/>
  <c r="L1014" i="3"/>
  <c r="M950" i="3"/>
  <c r="L950" i="3"/>
  <c r="M908" i="3"/>
  <c r="L908" i="3"/>
  <c r="M865" i="3"/>
  <c r="L865" i="3"/>
  <c r="M822" i="3"/>
  <c r="L822" i="3"/>
  <c r="M780" i="3"/>
  <c r="L780" i="3"/>
  <c r="M737" i="3"/>
  <c r="L737" i="3"/>
  <c r="M693" i="3"/>
  <c r="L693" i="3"/>
  <c r="M637" i="3"/>
  <c r="L637" i="3"/>
  <c r="M606" i="3"/>
  <c r="L606" i="3"/>
  <c r="M522" i="3"/>
  <c r="L522" i="3"/>
  <c r="M404" i="3"/>
  <c r="L404" i="3"/>
  <c r="M933" i="3"/>
  <c r="L933" i="3"/>
  <c r="M890" i="3"/>
  <c r="L890" i="3"/>
  <c r="M826" i="3"/>
  <c r="L826" i="3"/>
  <c r="M784" i="3"/>
  <c r="L784" i="3"/>
  <c r="M741" i="3"/>
  <c r="L741" i="3"/>
  <c r="M670" i="3"/>
  <c r="L670" i="3"/>
  <c r="M613" i="3"/>
  <c r="L613" i="3"/>
  <c r="M479" i="3"/>
  <c r="L479" i="3"/>
  <c r="M1167" i="3"/>
  <c r="L1167" i="3"/>
  <c r="M1119" i="3"/>
  <c r="L1119" i="3"/>
  <c r="M1087" i="3"/>
  <c r="L1087" i="3"/>
  <c r="M1055" i="3"/>
  <c r="L1055" i="3"/>
  <c r="M1023" i="3"/>
  <c r="L1023" i="3"/>
  <c r="M975" i="3"/>
  <c r="L975" i="3"/>
  <c r="M959" i="3"/>
  <c r="L959" i="3"/>
  <c r="M911" i="3"/>
  <c r="L911" i="3"/>
  <c r="M879" i="3"/>
  <c r="L879" i="3"/>
  <c r="M847" i="3"/>
  <c r="L847" i="3"/>
  <c r="M799" i="3"/>
  <c r="L799" i="3"/>
  <c r="M767" i="3"/>
  <c r="L767" i="3"/>
  <c r="M735" i="3"/>
  <c r="L735" i="3"/>
  <c r="M703" i="3"/>
  <c r="L703" i="3"/>
  <c r="M662" i="3"/>
  <c r="L662" i="3"/>
  <c r="M593" i="3"/>
  <c r="L593" i="3"/>
  <c r="M561" i="3"/>
  <c r="L561" i="3"/>
  <c r="M451" i="3"/>
  <c r="L451" i="3"/>
  <c r="M656" i="3"/>
  <c r="L656" i="3"/>
  <c r="M624" i="3"/>
  <c r="L624" i="3"/>
  <c r="M560" i="3"/>
  <c r="L560" i="3"/>
  <c r="M528" i="3"/>
  <c r="L528" i="3"/>
  <c r="M471" i="3"/>
  <c r="L471" i="3"/>
  <c r="M519" i="3"/>
  <c r="L519" i="3"/>
  <c r="M426" i="3"/>
  <c r="L426" i="3"/>
  <c r="M407" i="3"/>
  <c r="L407" i="3"/>
  <c r="M489" i="3"/>
  <c r="L489" i="3"/>
  <c r="M457" i="3"/>
  <c r="L457" i="3"/>
  <c r="M401" i="3"/>
  <c r="L401" i="3"/>
  <c r="M2569" i="3"/>
  <c r="L2569" i="3"/>
  <c r="M2513" i="3"/>
  <c r="L2513" i="3"/>
  <c r="M2465" i="3"/>
  <c r="L2465" i="3"/>
  <c r="M2417" i="3"/>
  <c r="L2417" i="3"/>
  <c r="M2369" i="3"/>
  <c r="L2369" i="3"/>
  <c r="M2321" i="3"/>
  <c r="L2321" i="3"/>
  <c r="M2273" i="3"/>
  <c r="L2273" i="3"/>
  <c r="M2225" i="3"/>
  <c r="L2225" i="3"/>
  <c r="M2177" i="3"/>
  <c r="L2177" i="3"/>
  <c r="M2145" i="3"/>
  <c r="L2145" i="3"/>
  <c r="M2097" i="3"/>
  <c r="L2097" i="3"/>
  <c r="M2044" i="3"/>
  <c r="L2044" i="3"/>
  <c r="M1980" i="3"/>
  <c r="L1980" i="3"/>
  <c r="M2520" i="3"/>
  <c r="L2520" i="3"/>
  <c r="M2464" i="3"/>
  <c r="L2464" i="3"/>
  <c r="M2432" i="3"/>
  <c r="L2432" i="3"/>
  <c r="M2400" i="3"/>
  <c r="L2400" i="3"/>
  <c r="M2352" i="3"/>
  <c r="L2352" i="3"/>
  <c r="M2320" i="3"/>
  <c r="L2320" i="3"/>
  <c r="M2288" i="3"/>
  <c r="L2288" i="3"/>
  <c r="M2240" i="3"/>
  <c r="L2240" i="3"/>
  <c r="M2208" i="3"/>
  <c r="L2208" i="3"/>
  <c r="M2176" i="3"/>
  <c r="L2176" i="3"/>
  <c r="M2144" i="3"/>
  <c r="L2144" i="3"/>
  <c r="M2112" i="3"/>
  <c r="L2112" i="3"/>
  <c r="M2080" i="3"/>
  <c r="L2080" i="3"/>
  <c r="M2043" i="3"/>
  <c r="L2043" i="3"/>
  <c r="M1979" i="3"/>
  <c r="L1979" i="3"/>
  <c r="M2548" i="3"/>
  <c r="L2548" i="3"/>
  <c r="M2555" i="3"/>
  <c r="L2555" i="3"/>
  <c r="M2507" i="3"/>
  <c r="L2507" i="3"/>
  <c r="M2475" i="3"/>
  <c r="L2475" i="3"/>
  <c r="M2443" i="3"/>
  <c r="L2443" i="3"/>
  <c r="M2411" i="3"/>
  <c r="L2411" i="3"/>
  <c r="M2363" i="3"/>
  <c r="L2363" i="3"/>
  <c r="M2331" i="3"/>
  <c r="L2331" i="3"/>
  <c r="M2283" i="3"/>
  <c r="L2283" i="3"/>
  <c r="M2251" i="3"/>
  <c r="L2251" i="3"/>
  <c r="M2219" i="3"/>
  <c r="L2219" i="3"/>
  <c r="M2171" i="3"/>
  <c r="L2171" i="3"/>
  <c r="M2139" i="3"/>
  <c r="L2139" i="3"/>
  <c r="M2107" i="3"/>
  <c r="L2107" i="3"/>
  <c r="M2091" i="3"/>
  <c r="L2091" i="3"/>
  <c r="M2075" i="3"/>
  <c r="L2075" i="3"/>
  <c r="M2059" i="3"/>
  <c r="L2059" i="3"/>
  <c r="M2032" i="3"/>
  <c r="L2032" i="3"/>
  <c r="M2000" i="3"/>
  <c r="L2000" i="3"/>
  <c r="M1968" i="3"/>
  <c r="L1968" i="3"/>
  <c r="M2532" i="3"/>
  <c r="L2532" i="3"/>
  <c r="M2496" i="3"/>
  <c r="L2496" i="3"/>
  <c r="M2566" i="3"/>
  <c r="L2566" i="3"/>
  <c r="M2550" i="3"/>
  <c r="L2550" i="3"/>
  <c r="M2534" i="3"/>
  <c r="L2534" i="3"/>
  <c r="M2518" i="3"/>
  <c r="L2518" i="3"/>
  <c r="M2502" i="3"/>
  <c r="L2502" i="3"/>
  <c r="M2486" i="3"/>
  <c r="L2486" i="3"/>
  <c r="M2470" i="3"/>
  <c r="L2470" i="3"/>
  <c r="M2454" i="3"/>
  <c r="L2454" i="3"/>
  <c r="M2438" i="3"/>
  <c r="L2438" i="3"/>
  <c r="M2422" i="3"/>
  <c r="L2422" i="3"/>
  <c r="M2406" i="3"/>
  <c r="L2406" i="3"/>
  <c r="M2390" i="3"/>
  <c r="L2390" i="3"/>
  <c r="M2374" i="3"/>
  <c r="L2374" i="3"/>
  <c r="M2358" i="3"/>
  <c r="L2358" i="3"/>
  <c r="M2342" i="3"/>
  <c r="L2342" i="3"/>
  <c r="M2326" i="3"/>
  <c r="L2326" i="3"/>
  <c r="M2310" i="3"/>
  <c r="L2310" i="3"/>
  <c r="M2294" i="3"/>
  <c r="L2294" i="3"/>
  <c r="M2278" i="3"/>
  <c r="L2278" i="3"/>
  <c r="M2262" i="3"/>
  <c r="L2262" i="3"/>
  <c r="M2246" i="3"/>
  <c r="L2246" i="3"/>
  <c r="M2230" i="3"/>
  <c r="L2230" i="3"/>
  <c r="M2214" i="3"/>
  <c r="L2214" i="3"/>
  <c r="M2198" i="3"/>
  <c r="L2198" i="3"/>
  <c r="M2182" i="3"/>
  <c r="L2182" i="3"/>
  <c r="M2166" i="3"/>
  <c r="L2166" i="3"/>
  <c r="M2150" i="3"/>
  <c r="L2150" i="3"/>
  <c r="M2134" i="3"/>
  <c r="L2134" i="3"/>
  <c r="M2118" i="3"/>
  <c r="L2118" i="3"/>
  <c r="M2102" i="3"/>
  <c r="L2102" i="3"/>
  <c r="M2086" i="3"/>
  <c r="L2086" i="3"/>
  <c r="M2070" i="3"/>
  <c r="L2070" i="3"/>
  <c r="M2054" i="3"/>
  <c r="L2054" i="3"/>
  <c r="M2023" i="3"/>
  <c r="L2023" i="3"/>
  <c r="M1991" i="3"/>
  <c r="L1991" i="3"/>
  <c r="M1959" i="3"/>
  <c r="L1959" i="3"/>
  <c r="M1936" i="3"/>
  <c r="L1936" i="3"/>
  <c r="M1920" i="3"/>
  <c r="L1920" i="3"/>
  <c r="M1904" i="3"/>
  <c r="L1904" i="3"/>
  <c r="M1888" i="3"/>
  <c r="L1888" i="3"/>
  <c r="M1872" i="3"/>
  <c r="L1872" i="3"/>
  <c r="M1856" i="3"/>
  <c r="L1856" i="3"/>
  <c r="M1840" i="3"/>
  <c r="L1840" i="3"/>
  <c r="M1824" i="3"/>
  <c r="L1824" i="3"/>
  <c r="M1808" i="3"/>
  <c r="L1808" i="3"/>
  <c r="M1792" i="3"/>
  <c r="L1792" i="3"/>
  <c r="M1776" i="3"/>
  <c r="L1776" i="3"/>
  <c r="M1760" i="3"/>
  <c r="L1760" i="3"/>
  <c r="M1744" i="3"/>
  <c r="L1744" i="3"/>
  <c r="M1728" i="3"/>
  <c r="L1728" i="3"/>
  <c r="M1712" i="3"/>
  <c r="L1712" i="3"/>
  <c r="M1696" i="3"/>
  <c r="L1696" i="3"/>
  <c r="M1680" i="3"/>
  <c r="L1680" i="3"/>
  <c r="M1664" i="3"/>
  <c r="L1664" i="3"/>
  <c r="M1648" i="3"/>
  <c r="L1648" i="3"/>
  <c r="M1632" i="3"/>
  <c r="L1632" i="3"/>
  <c r="M1615" i="3"/>
  <c r="L1615" i="3"/>
  <c r="M1594" i="3"/>
  <c r="L1594" i="3"/>
  <c r="M1562" i="3"/>
  <c r="L1562" i="3"/>
  <c r="M1530" i="3"/>
  <c r="L1530" i="3"/>
  <c r="M1498" i="3"/>
  <c r="L1498" i="3"/>
  <c r="M1466" i="3"/>
  <c r="L1466" i="3"/>
  <c r="M1434" i="3"/>
  <c r="L1434" i="3"/>
  <c r="M1402" i="3"/>
  <c r="L1402" i="3"/>
  <c r="M1370" i="3"/>
  <c r="L1370" i="3"/>
  <c r="M1338" i="3"/>
  <c r="L1338" i="3"/>
  <c r="M1306" i="3"/>
  <c r="L1306" i="3"/>
  <c r="M1268" i="3"/>
  <c r="L1268" i="3"/>
  <c r="M1226" i="3"/>
  <c r="L1226" i="3"/>
  <c r="M1182" i="3"/>
  <c r="L1182" i="3"/>
  <c r="M1125" i="3"/>
  <c r="L1125" i="3"/>
  <c r="M1069" i="3"/>
  <c r="L1069" i="3"/>
  <c r="M1012" i="3"/>
  <c r="L1012" i="3"/>
  <c r="M953" i="3"/>
  <c r="L953" i="3"/>
  <c r="M868" i="3"/>
  <c r="L868" i="3"/>
  <c r="M782" i="3"/>
  <c r="L782" i="3"/>
  <c r="M697" i="3"/>
  <c r="L697" i="3"/>
  <c r="M570" i="3"/>
  <c r="L570" i="3"/>
  <c r="M1927" i="3"/>
  <c r="L1927" i="3"/>
  <c r="M1911" i="3"/>
  <c r="L1911" i="3"/>
  <c r="M1895" i="3"/>
  <c r="L1895" i="3"/>
  <c r="M1879" i="3"/>
  <c r="L1879" i="3"/>
  <c r="M1863" i="3"/>
  <c r="L1863" i="3"/>
  <c r="M1847" i="3"/>
  <c r="L1847" i="3"/>
  <c r="M1831" i="3"/>
  <c r="L1831" i="3"/>
  <c r="M1815" i="3"/>
  <c r="L1815" i="3"/>
  <c r="M1799" i="3"/>
  <c r="L1799" i="3"/>
  <c r="M1783" i="3"/>
  <c r="L1783" i="3"/>
  <c r="M1767" i="3"/>
  <c r="L1767" i="3"/>
  <c r="M1751" i="3"/>
  <c r="L1751" i="3"/>
  <c r="M1735" i="3"/>
  <c r="L1735" i="3"/>
  <c r="M1719" i="3"/>
  <c r="L1719" i="3"/>
  <c r="M1703" i="3"/>
  <c r="L1703" i="3"/>
  <c r="M1687" i="3"/>
  <c r="L1687" i="3"/>
  <c r="M1671" i="3"/>
  <c r="L1671" i="3"/>
  <c r="M1655" i="3"/>
  <c r="L1655" i="3"/>
  <c r="M1639" i="3"/>
  <c r="L1639" i="3"/>
  <c r="M1623" i="3"/>
  <c r="L1623" i="3"/>
  <c r="M1603" i="3"/>
  <c r="L1603" i="3"/>
  <c r="M1577" i="3"/>
  <c r="L1577" i="3"/>
  <c r="M1545" i="3"/>
  <c r="L1545" i="3"/>
  <c r="M1513" i="3"/>
  <c r="L1513" i="3"/>
  <c r="M1481" i="3"/>
  <c r="L1481" i="3"/>
  <c r="M1449" i="3"/>
  <c r="L1449" i="3"/>
  <c r="M1417" i="3"/>
  <c r="L1417" i="3"/>
  <c r="M1385" i="3"/>
  <c r="L1385" i="3"/>
  <c r="M1353" i="3"/>
  <c r="L1353" i="3"/>
  <c r="M1321" i="3"/>
  <c r="L1321" i="3"/>
  <c r="M1288" i="3"/>
  <c r="L1288" i="3"/>
  <c r="M1246" i="3"/>
  <c r="L1246" i="3"/>
  <c r="M1203" i="3"/>
  <c r="L1203" i="3"/>
  <c r="M1152" i="3"/>
  <c r="L1152" i="3"/>
  <c r="M1096" i="3"/>
  <c r="L1096" i="3"/>
  <c r="M1038" i="3"/>
  <c r="L1038" i="3"/>
  <c r="M981" i="3"/>
  <c r="L981" i="3"/>
  <c r="M909" i="3"/>
  <c r="L909" i="3"/>
  <c r="M824" i="3"/>
  <c r="L824" i="3"/>
  <c r="M738" i="3"/>
  <c r="L738" i="3"/>
  <c r="M638" i="3"/>
  <c r="L638" i="3"/>
  <c r="M474" i="3"/>
  <c r="L474" i="3"/>
  <c r="M2046" i="3"/>
  <c r="L2046" i="3"/>
  <c r="M2030" i="3"/>
  <c r="L2030" i="3"/>
  <c r="M2014" i="3"/>
  <c r="L2014" i="3"/>
  <c r="M1998" i="3"/>
  <c r="L1998" i="3"/>
  <c r="M1982" i="3"/>
  <c r="L1982" i="3"/>
  <c r="M1966" i="3"/>
  <c r="L1966" i="3"/>
  <c r="M1950" i="3"/>
  <c r="L1950" i="3"/>
  <c r="M1934" i="3"/>
  <c r="L1934" i="3"/>
  <c r="M1918" i="3"/>
  <c r="L1918" i="3"/>
  <c r="M1902" i="3"/>
  <c r="L1902" i="3"/>
  <c r="M1886" i="3"/>
  <c r="L1886" i="3"/>
  <c r="M1870" i="3"/>
  <c r="L1870" i="3"/>
  <c r="M1854" i="3"/>
  <c r="L1854" i="3"/>
  <c r="M1838" i="3"/>
  <c r="L1838" i="3"/>
  <c r="M1822" i="3"/>
  <c r="L1822" i="3"/>
  <c r="M1806" i="3"/>
  <c r="L1806" i="3"/>
  <c r="M1790" i="3"/>
  <c r="L1790" i="3"/>
  <c r="M1774" i="3"/>
  <c r="L1774" i="3"/>
  <c r="M1758" i="3"/>
  <c r="L1758" i="3"/>
  <c r="M1742" i="3"/>
  <c r="L1742" i="3"/>
  <c r="M1726" i="3"/>
  <c r="L1726" i="3"/>
  <c r="M1710" i="3"/>
  <c r="L1710" i="3"/>
  <c r="M1694" i="3"/>
  <c r="L1694" i="3"/>
  <c r="M1678" i="3"/>
  <c r="L1678" i="3"/>
  <c r="M1662" i="3"/>
  <c r="L1662" i="3"/>
  <c r="M1646" i="3"/>
  <c r="L1646" i="3"/>
  <c r="M1630" i="3"/>
  <c r="L1630" i="3"/>
  <c r="M1613" i="3"/>
  <c r="L1613" i="3"/>
  <c r="M1590" i="3"/>
  <c r="L1590" i="3"/>
  <c r="M1558" i="3"/>
  <c r="L1558" i="3"/>
  <c r="M1526" i="3"/>
  <c r="L1526" i="3"/>
  <c r="M1494" i="3"/>
  <c r="L1494" i="3"/>
  <c r="M1462" i="3"/>
  <c r="L1462" i="3"/>
  <c r="M1430" i="3"/>
  <c r="L1430" i="3"/>
  <c r="M1398" i="3"/>
  <c r="L1398" i="3"/>
  <c r="M1366" i="3"/>
  <c r="L1366" i="3"/>
  <c r="M1334" i="3"/>
  <c r="L1334" i="3"/>
  <c r="M1302" i="3"/>
  <c r="L1302" i="3"/>
  <c r="M1263" i="3"/>
  <c r="L1263" i="3"/>
  <c r="M1220" i="3"/>
  <c r="L1220" i="3"/>
  <c r="M1176" i="3"/>
  <c r="L1176" i="3"/>
  <c r="M1118" i="3"/>
  <c r="L1118" i="3"/>
  <c r="M1061" i="3"/>
  <c r="L1061" i="3"/>
  <c r="M1005" i="3"/>
  <c r="L1005" i="3"/>
  <c r="M942" i="3"/>
  <c r="L942" i="3"/>
  <c r="M857" i="3"/>
  <c r="L857" i="3"/>
  <c r="M772" i="3"/>
  <c r="L772" i="3"/>
  <c r="M682" i="3"/>
  <c r="L682" i="3"/>
  <c r="M549" i="3"/>
  <c r="L549" i="3"/>
  <c r="M2041" i="3"/>
  <c r="L2041" i="3"/>
  <c r="M2025" i="3"/>
  <c r="L2025" i="3"/>
  <c r="M2009" i="3"/>
  <c r="L2009" i="3"/>
  <c r="M1993" i="3"/>
  <c r="L1993" i="3"/>
  <c r="M1977" i="3"/>
  <c r="L1977" i="3"/>
  <c r="M1961" i="3"/>
  <c r="L1961" i="3"/>
  <c r="M1945" i="3"/>
  <c r="L1945" i="3"/>
  <c r="M1929" i="3"/>
  <c r="L1929" i="3"/>
  <c r="M1913" i="3"/>
  <c r="L1913" i="3"/>
  <c r="M1897" i="3"/>
  <c r="L1897" i="3"/>
  <c r="M1881" i="3"/>
  <c r="L1881" i="3"/>
  <c r="M1865" i="3"/>
  <c r="L1865" i="3"/>
  <c r="M1849" i="3"/>
  <c r="L1849" i="3"/>
  <c r="M1833" i="3"/>
  <c r="L1833" i="3"/>
  <c r="M1817" i="3"/>
  <c r="L1817" i="3"/>
  <c r="M1801" i="3"/>
  <c r="L1801" i="3"/>
  <c r="M1785" i="3"/>
  <c r="L1785" i="3"/>
  <c r="M1769" i="3"/>
  <c r="L1769" i="3"/>
  <c r="M1753" i="3"/>
  <c r="L1753" i="3"/>
  <c r="M1737" i="3"/>
  <c r="L1737" i="3"/>
  <c r="M1721" i="3"/>
  <c r="L1721" i="3"/>
  <c r="M1705" i="3"/>
  <c r="L1705" i="3"/>
  <c r="M1689" i="3"/>
  <c r="L1689" i="3"/>
  <c r="M1673" i="3"/>
  <c r="L1673" i="3"/>
  <c r="M1657" i="3"/>
  <c r="L1657" i="3"/>
  <c r="M1641" i="3"/>
  <c r="L1641" i="3"/>
  <c r="M1625" i="3"/>
  <c r="L1625" i="3"/>
  <c r="M1606" i="3"/>
  <c r="L1606" i="3"/>
  <c r="M1581" i="3"/>
  <c r="L1581" i="3"/>
  <c r="M1549" i="3"/>
  <c r="L1549" i="3"/>
  <c r="M1517" i="3"/>
  <c r="L1517" i="3"/>
  <c r="M1485" i="3"/>
  <c r="L1485" i="3"/>
  <c r="M1453" i="3"/>
  <c r="L1453" i="3"/>
  <c r="M1421" i="3"/>
  <c r="L1421" i="3"/>
  <c r="M1389" i="3"/>
  <c r="L1389" i="3"/>
  <c r="M1357" i="3"/>
  <c r="L1357" i="3"/>
  <c r="M1325" i="3"/>
  <c r="L1325" i="3"/>
  <c r="M1293" i="3"/>
  <c r="L1293" i="3"/>
  <c r="M1251" i="3"/>
  <c r="L1251" i="3"/>
  <c r="M1208" i="3"/>
  <c r="L1208" i="3"/>
  <c r="M1160" i="3"/>
  <c r="L1160" i="3"/>
  <c r="M1102" i="3"/>
  <c r="L1102" i="3"/>
  <c r="M1045" i="3"/>
  <c r="L1045" i="3"/>
  <c r="M989" i="3"/>
  <c r="L989" i="3"/>
  <c r="M920" i="3"/>
  <c r="L920" i="3"/>
  <c r="M834" i="3"/>
  <c r="L834" i="3"/>
  <c r="M749" i="3"/>
  <c r="L749" i="3"/>
  <c r="M653" i="3"/>
  <c r="L653" i="3"/>
  <c r="K500" i="3"/>
  <c r="M500" i="3"/>
  <c r="L500" i="3"/>
  <c r="M1616" i="3"/>
  <c r="L1616" i="3"/>
  <c r="M1600" i="3"/>
  <c r="L1600" i="3"/>
  <c r="M1584" i="3"/>
  <c r="L1584" i="3"/>
  <c r="M1568" i="3"/>
  <c r="L1568" i="3"/>
  <c r="M1552" i="3"/>
  <c r="L1552" i="3"/>
  <c r="M1536" i="3"/>
  <c r="L1536" i="3"/>
  <c r="M1520" i="3"/>
  <c r="L1520" i="3"/>
  <c r="M1504" i="3"/>
  <c r="L1504" i="3"/>
  <c r="M1488" i="3"/>
  <c r="L1488" i="3"/>
  <c r="M1472" i="3"/>
  <c r="L1472" i="3"/>
  <c r="M1456" i="3"/>
  <c r="L1456" i="3"/>
  <c r="M1440" i="3"/>
  <c r="L1440" i="3"/>
  <c r="M1424" i="3"/>
  <c r="L1424" i="3"/>
  <c r="M1408" i="3"/>
  <c r="L1408" i="3"/>
  <c r="M1392" i="3"/>
  <c r="L1392" i="3"/>
  <c r="M1376" i="3"/>
  <c r="L1376" i="3"/>
  <c r="M1360" i="3"/>
  <c r="L1360" i="3"/>
  <c r="M1344" i="3"/>
  <c r="L1344" i="3"/>
  <c r="M1328" i="3"/>
  <c r="L1328" i="3"/>
  <c r="M1312" i="3"/>
  <c r="L1312" i="3"/>
  <c r="M1296" i="3"/>
  <c r="L1296" i="3"/>
  <c r="M1276" i="3"/>
  <c r="L1276" i="3"/>
  <c r="M1255" i="3"/>
  <c r="L1255" i="3"/>
  <c r="M1234" i="3"/>
  <c r="L1234" i="3"/>
  <c r="M1212" i="3"/>
  <c r="L1212" i="3"/>
  <c r="M1191" i="3"/>
  <c r="L1191" i="3"/>
  <c r="M1165" i="3"/>
  <c r="L1165" i="3"/>
  <c r="M1136" i="3"/>
  <c r="L1136" i="3"/>
  <c r="M1108" i="3"/>
  <c r="L1108" i="3"/>
  <c r="M1080" i="3"/>
  <c r="L1080" i="3"/>
  <c r="M1050" i="3"/>
  <c r="L1050" i="3"/>
  <c r="M1022" i="3"/>
  <c r="L1022" i="3"/>
  <c r="M994" i="3"/>
  <c r="L994" i="3"/>
  <c r="M965" i="3"/>
  <c r="L965" i="3"/>
  <c r="M926" i="3"/>
  <c r="L926" i="3"/>
  <c r="M884" i="3"/>
  <c r="L884" i="3"/>
  <c r="M841" i="3"/>
  <c r="L841" i="3"/>
  <c r="M798" i="3"/>
  <c r="L798" i="3"/>
  <c r="M756" i="3"/>
  <c r="L756" i="3"/>
  <c r="M713" i="3"/>
  <c r="L713" i="3"/>
  <c r="M661" i="3"/>
  <c r="L661" i="3"/>
  <c r="M602" i="3"/>
  <c r="L602" i="3"/>
  <c r="M517" i="3"/>
  <c r="L517" i="3"/>
  <c r="M1587" i="3"/>
  <c r="L1587" i="3"/>
  <c r="M1571" i="3"/>
  <c r="L1571" i="3"/>
  <c r="M1555" i="3"/>
  <c r="L1555" i="3"/>
  <c r="M1539" i="3"/>
  <c r="L1539" i="3"/>
  <c r="M1523" i="3"/>
  <c r="L1523" i="3"/>
  <c r="M1507" i="3"/>
  <c r="L1507" i="3"/>
  <c r="M1491" i="3"/>
  <c r="L1491" i="3"/>
  <c r="M1475" i="3"/>
  <c r="L1475" i="3"/>
  <c r="M1459" i="3"/>
  <c r="L1459" i="3"/>
  <c r="M1443" i="3"/>
  <c r="L1443" i="3"/>
  <c r="M1427" i="3"/>
  <c r="L1427" i="3"/>
  <c r="M1411" i="3"/>
  <c r="L1411" i="3"/>
  <c r="M1395" i="3"/>
  <c r="L1395" i="3"/>
  <c r="M1379" i="3"/>
  <c r="L1379" i="3"/>
  <c r="M1363" i="3"/>
  <c r="L1363" i="3"/>
  <c r="M1347" i="3"/>
  <c r="L1347" i="3"/>
  <c r="M1331" i="3"/>
  <c r="L1331" i="3"/>
  <c r="M1315" i="3"/>
  <c r="L1315" i="3"/>
  <c r="M1299" i="3"/>
  <c r="L1299" i="3"/>
  <c r="M1280" i="3"/>
  <c r="L1280" i="3"/>
  <c r="M1259" i="3"/>
  <c r="L1259" i="3"/>
  <c r="M1238" i="3"/>
  <c r="L1238" i="3"/>
  <c r="M1216" i="3"/>
  <c r="L1216" i="3"/>
  <c r="M1195" i="3"/>
  <c r="L1195" i="3"/>
  <c r="M1170" i="3"/>
  <c r="L1170" i="3"/>
  <c r="M1141" i="3"/>
  <c r="L1141" i="3"/>
  <c r="M1113" i="3"/>
  <c r="L1113" i="3"/>
  <c r="M1085" i="3"/>
  <c r="L1085" i="3"/>
  <c r="M1056" i="3"/>
  <c r="L1056" i="3"/>
  <c r="M1028" i="3"/>
  <c r="L1028" i="3"/>
  <c r="M1000" i="3"/>
  <c r="L1000" i="3"/>
  <c r="M970" i="3"/>
  <c r="L970" i="3"/>
  <c r="M936" i="3"/>
  <c r="L936" i="3"/>
  <c r="M893" i="3"/>
  <c r="L893" i="3"/>
  <c r="M850" i="3"/>
  <c r="L850" i="3"/>
  <c r="M808" i="3"/>
  <c r="L808" i="3"/>
  <c r="M765" i="3"/>
  <c r="L765" i="3"/>
  <c r="M722" i="3"/>
  <c r="L722" i="3"/>
  <c r="M674" i="3"/>
  <c r="L674" i="3"/>
  <c r="M617" i="3"/>
  <c r="M534" i="3"/>
  <c r="L534" i="3"/>
  <c r="M431" i="3"/>
  <c r="L431" i="3"/>
  <c r="M1277" i="3"/>
  <c r="L1277" i="3"/>
  <c r="M1261" i="3"/>
  <c r="L1261" i="3"/>
  <c r="M1245" i="3"/>
  <c r="L1245" i="3"/>
  <c r="M1229" i="3"/>
  <c r="L1229" i="3"/>
  <c r="M1213" i="3"/>
  <c r="L1213" i="3"/>
  <c r="M1197" i="3"/>
  <c r="L1197" i="3"/>
  <c r="M1180" i="3"/>
  <c r="L1180" i="3"/>
  <c r="M1158" i="3"/>
  <c r="L1158" i="3"/>
  <c r="M1137" i="3"/>
  <c r="L1137" i="3"/>
  <c r="M1116" i="3"/>
  <c r="L1116" i="3"/>
  <c r="M1094" i="3"/>
  <c r="L1094" i="3"/>
  <c r="M1073" i="3"/>
  <c r="L1073" i="3"/>
  <c r="M1052" i="3"/>
  <c r="L1052" i="3"/>
  <c r="M1030" i="3"/>
  <c r="L1030" i="3"/>
  <c r="M1009" i="3"/>
  <c r="L1009" i="3"/>
  <c r="M988" i="3"/>
  <c r="L988" i="3"/>
  <c r="M966" i="3"/>
  <c r="L966" i="3"/>
  <c r="M945" i="3"/>
  <c r="L945" i="3"/>
  <c r="M924" i="3"/>
  <c r="L924" i="3"/>
  <c r="M902" i="3"/>
  <c r="L902" i="3"/>
  <c r="M881" i="3"/>
  <c r="L881" i="3"/>
  <c r="M860" i="3"/>
  <c r="L860" i="3"/>
  <c r="M838" i="3"/>
  <c r="L838" i="3"/>
  <c r="M817" i="3"/>
  <c r="L817" i="3"/>
  <c r="M796" i="3"/>
  <c r="N796" i="3" s="1"/>
  <c r="L796" i="3"/>
  <c r="M774" i="3"/>
  <c r="L774" i="3"/>
  <c r="M753" i="3"/>
  <c r="L753" i="3"/>
  <c r="M732" i="3"/>
  <c r="L732" i="3"/>
  <c r="M710" i="3"/>
  <c r="L710" i="3"/>
  <c r="M686" i="3"/>
  <c r="L686" i="3"/>
  <c r="M658" i="3"/>
  <c r="L658" i="3"/>
  <c r="M629" i="3"/>
  <c r="L629" i="3"/>
  <c r="M597" i="3"/>
  <c r="L597" i="3"/>
  <c r="M554" i="3"/>
  <c r="L554" i="3"/>
  <c r="M510" i="3"/>
  <c r="L510" i="3"/>
  <c r="M456" i="3"/>
  <c r="L456" i="3"/>
  <c r="M949" i="3"/>
  <c r="L949" i="3"/>
  <c r="M928" i="3"/>
  <c r="L928" i="3"/>
  <c r="M906" i="3"/>
  <c r="L906" i="3"/>
  <c r="M885" i="3"/>
  <c r="L885" i="3"/>
  <c r="M864" i="3"/>
  <c r="L864" i="3"/>
  <c r="M842" i="3"/>
  <c r="L842" i="3"/>
  <c r="M821" i="3"/>
  <c r="L821" i="3"/>
  <c r="M800" i="3"/>
  <c r="L800" i="3"/>
  <c r="M778" i="3"/>
  <c r="L778" i="3"/>
  <c r="M757" i="3"/>
  <c r="L757" i="3"/>
  <c r="M736" i="3"/>
  <c r="L736" i="3"/>
  <c r="M714" i="3"/>
  <c r="L714" i="3"/>
  <c r="M691" i="3"/>
  <c r="L691" i="3"/>
  <c r="M663" i="3"/>
  <c r="L663" i="3"/>
  <c r="M634" i="3"/>
  <c r="L634" i="3"/>
  <c r="M605" i="3"/>
  <c r="L605" i="3"/>
  <c r="M562" i="3"/>
  <c r="L562" i="3"/>
  <c r="M518" i="3"/>
  <c r="L518" i="3"/>
  <c r="M467" i="3"/>
  <c r="L467" i="3"/>
  <c r="M1179" i="3"/>
  <c r="L1179" i="3"/>
  <c r="M1163" i="3"/>
  <c r="L1163" i="3"/>
  <c r="M1147" i="3"/>
  <c r="L1147" i="3"/>
  <c r="M1131" i="3"/>
  <c r="L1131" i="3"/>
  <c r="M1115" i="3"/>
  <c r="L1115" i="3"/>
  <c r="M1099" i="3"/>
  <c r="L1099" i="3"/>
  <c r="M1083" i="3"/>
  <c r="L1083" i="3"/>
  <c r="M1067" i="3"/>
  <c r="L1067" i="3"/>
  <c r="M1051" i="3"/>
  <c r="L1051" i="3"/>
  <c r="M1035" i="3"/>
  <c r="L1035" i="3"/>
  <c r="M1019" i="3"/>
  <c r="L1019" i="3"/>
  <c r="M1003" i="3"/>
  <c r="L1003" i="3"/>
  <c r="M987" i="3"/>
  <c r="L987" i="3"/>
  <c r="M971" i="3"/>
  <c r="L971" i="3"/>
  <c r="M955" i="3"/>
  <c r="L955" i="3"/>
  <c r="M939" i="3"/>
  <c r="L939" i="3"/>
  <c r="M923" i="3"/>
  <c r="L923" i="3"/>
  <c r="M907" i="3"/>
  <c r="L907" i="3"/>
  <c r="M891" i="3"/>
  <c r="L891" i="3"/>
  <c r="M875" i="3"/>
  <c r="L875" i="3"/>
  <c r="M859" i="3"/>
  <c r="L859" i="3"/>
  <c r="M843" i="3"/>
  <c r="L843" i="3"/>
  <c r="M827" i="3"/>
  <c r="L827" i="3"/>
  <c r="M811" i="3"/>
  <c r="L811" i="3"/>
  <c r="M795" i="3"/>
  <c r="L795" i="3"/>
  <c r="M779" i="3"/>
  <c r="L779" i="3"/>
  <c r="M763" i="3"/>
  <c r="L763" i="3"/>
  <c r="M747" i="3"/>
  <c r="L747" i="3"/>
  <c r="M731" i="3"/>
  <c r="L731" i="3"/>
  <c r="M715" i="3"/>
  <c r="L715" i="3"/>
  <c r="M699" i="3"/>
  <c r="L699" i="3"/>
  <c r="M678" i="3"/>
  <c r="L678" i="3"/>
  <c r="M657" i="3"/>
  <c r="L657" i="3"/>
  <c r="M635" i="3"/>
  <c r="L635" i="3"/>
  <c r="M614" i="3"/>
  <c r="L614" i="3"/>
  <c r="M585" i="3"/>
  <c r="L585" i="3"/>
  <c r="M553" i="3"/>
  <c r="L553" i="3"/>
  <c r="M521" i="3"/>
  <c r="L521" i="3"/>
  <c r="M483" i="3"/>
  <c r="L483" i="3"/>
  <c r="M440" i="3"/>
  <c r="L440" i="3"/>
  <c r="K440" i="3"/>
  <c r="M684" i="3"/>
  <c r="L684" i="3"/>
  <c r="M668" i="3"/>
  <c r="L668" i="3"/>
  <c r="M652" i="3"/>
  <c r="L652" i="3"/>
  <c r="M636" i="3"/>
  <c r="L636" i="3"/>
  <c r="M620" i="3"/>
  <c r="L620" i="3"/>
  <c r="M604" i="3"/>
  <c r="L604" i="3"/>
  <c r="M588" i="3"/>
  <c r="L588" i="3"/>
  <c r="M572" i="3"/>
  <c r="L572" i="3"/>
  <c r="M556" i="3"/>
  <c r="L556" i="3"/>
  <c r="M540" i="3"/>
  <c r="L540" i="3"/>
  <c r="M524" i="3"/>
  <c r="L524" i="3"/>
  <c r="M508" i="3"/>
  <c r="L508" i="3"/>
  <c r="M487" i="3"/>
  <c r="L487" i="3"/>
  <c r="M466" i="3"/>
  <c r="L466" i="3"/>
  <c r="K444" i="3"/>
  <c r="M444" i="3"/>
  <c r="L444" i="3"/>
  <c r="M412" i="3"/>
  <c r="L412" i="3"/>
  <c r="M595" i="3"/>
  <c r="L595" i="3"/>
  <c r="M579" i="3"/>
  <c r="L579" i="3"/>
  <c r="M563" i="3"/>
  <c r="L563" i="3"/>
  <c r="M547" i="3"/>
  <c r="L547" i="3"/>
  <c r="M531" i="3"/>
  <c r="L531" i="3"/>
  <c r="M515" i="3"/>
  <c r="L515" i="3"/>
  <c r="K496" i="3"/>
  <c r="M496" i="3"/>
  <c r="L496" i="3"/>
  <c r="M475" i="3"/>
  <c r="L475" i="3"/>
  <c r="M454" i="3"/>
  <c r="L454" i="3"/>
  <c r="M418" i="3"/>
  <c r="L418" i="3"/>
  <c r="M419" i="3"/>
  <c r="L419" i="3"/>
  <c r="M403" i="3"/>
  <c r="L403" i="3"/>
  <c r="M387" i="3"/>
  <c r="L387" i="3"/>
  <c r="M402" i="3"/>
  <c r="L402" i="3"/>
  <c r="M386" i="3"/>
  <c r="L386" i="3"/>
  <c r="K501" i="3"/>
  <c r="M501" i="3"/>
  <c r="L501" i="3"/>
  <c r="M485" i="3"/>
  <c r="L485" i="3"/>
  <c r="M469" i="3"/>
  <c r="L469" i="3"/>
  <c r="M453" i="3"/>
  <c r="L453" i="3"/>
  <c r="M429" i="3"/>
  <c r="L429" i="3"/>
  <c r="M413" i="3"/>
  <c r="L413" i="3"/>
  <c r="M397" i="3"/>
  <c r="L397" i="3"/>
  <c r="M381" i="3"/>
  <c r="L381" i="3"/>
  <c r="M2549" i="3"/>
  <c r="L2549" i="3"/>
  <c r="M2485" i="3"/>
  <c r="L2485" i="3"/>
  <c r="M2453" i="3"/>
  <c r="L2453" i="3"/>
  <c r="M2389" i="3"/>
  <c r="L2389" i="3"/>
  <c r="M2341" i="3"/>
  <c r="L2341" i="3"/>
  <c r="M2293" i="3"/>
  <c r="L2293" i="3"/>
  <c r="M2229" i="3"/>
  <c r="L2229" i="3"/>
  <c r="M2165" i="3"/>
  <c r="L2165" i="3"/>
  <c r="M2101" i="3"/>
  <c r="L2101" i="3"/>
  <c r="M2052" i="3"/>
  <c r="L2052" i="3"/>
  <c r="M2540" i="3"/>
  <c r="L2540" i="3"/>
  <c r="M2404" i="3"/>
  <c r="L2404" i="3"/>
  <c r="M2340" i="3"/>
  <c r="L2340" i="3"/>
  <c r="M2260" i="3"/>
  <c r="L2260" i="3"/>
  <c r="M2196" i="3"/>
  <c r="L2196" i="3"/>
  <c r="M2116" i="3"/>
  <c r="L2116" i="3"/>
  <c r="M2051" i="3"/>
  <c r="L2051" i="3"/>
  <c r="M2560" i="3"/>
  <c r="L2560" i="3"/>
  <c r="M2527" i="3"/>
  <c r="L2527" i="3"/>
  <c r="M2447" i="3"/>
  <c r="L2447" i="3"/>
  <c r="M2383" i="3"/>
  <c r="L2383" i="3"/>
  <c r="M2319" i="3"/>
  <c r="L2319" i="3"/>
  <c r="M2239" i="3"/>
  <c r="L2239" i="3"/>
  <c r="M2159" i="3"/>
  <c r="L2159" i="3"/>
  <c r="M2079" i="3"/>
  <c r="L2079" i="3"/>
  <c r="M1944" i="3"/>
  <c r="L1944" i="3"/>
  <c r="M2538" i="3"/>
  <c r="L2538" i="3"/>
  <c r="M2458" i="3"/>
  <c r="L2458" i="3"/>
  <c r="M2378" i="3"/>
  <c r="L2378" i="3"/>
  <c r="M2330" i="3"/>
  <c r="L2330" i="3"/>
  <c r="M2250" i="3"/>
  <c r="L2250" i="3"/>
  <c r="M2202" i="3"/>
  <c r="L2202" i="3"/>
  <c r="M2122" i="3"/>
  <c r="L2122" i="3"/>
  <c r="M2031" i="3"/>
  <c r="L2031" i="3"/>
  <c r="M1908" i="3"/>
  <c r="L1908" i="3"/>
  <c r="M1828" i="3"/>
  <c r="L1828" i="3"/>
  <c r="M1780" i="3"/>
  <c r="L1780" i="3"/>
  <c r="M1700" i="3"/>
  <c r="L1700" i="3"/>
  <c r="M1636" i="3"/>
  <c r="L1636" i="3"/>
  <c r="M1538" i="3"/>
  <c r="L1538" i="3"/>
  <c r="M1378" i="3"/>
  <c r="L1378" i="3"/>
  <c r="M1279" i="3"/>
  <c r="L1279" i="3"/>
  <c r="M1082" i="3"/>
  <c r="L1082" i="3"/>
  <c r="M889" i="3"/>
  <c r="L889" i="3"/>
  <c r="M611" i="3"/>
  <c r="L611" i="3"/>
  <c r="M1883" i="3"/>
  <c r="L1883" i="3"/>
  <c r="M1835" i="3"/>
  <c r="L1835" i="3"/>
  <c r="M1755" i="3"/>
  <c r="L1755" i="3"/>
  <c r="M1691" i="3"/>
  <c r="L1691" i="3"/>
  <c r="M1609" i="3"/>
  <c r="L1609" i="3"/>
  <c r="M1489" i="3"/>
  <c r="L1489" i="3"/>
  <c r="M1361" i="3"/>
  <c r="L1361" i="3"/>
  <c r="M1256" i="3"/>
  <c r="L1256" i="3"/>
  <c r="M1109" i="3"/>
  <c r="L1109" i="3"/>
  <c r="M930" i="3"/>
  <c r="L930" i="3"/>
  <c r="M666" i="3"/>
  <c r="L666" i="3"/>
  <c r="M2034" i="3"/>
  <c r="L2034" i="3"/>
  <c r="M1986" i="3"/>
  <c r="L1986" i="3"/>
  <c r="M1938" i="3"/>
  <c r="L1938" i="3"/>
  <c r="M1890" i="3"/>
  <c r="L1890" i="3"/>
  <c r="M1842" i="3"/>
  <c r="L1842" i="3"/>
  <c r="M1794" i="3"/>
  <c r="L1794" i="3"/>
  <c r="M1746" i="3"/>
  <c r="L1746" i="3"/>
  <c r="M1682" i="3"/>
  <c r="L1682" i="3"/>
  <c r="M1634" i="3"/>
  <c r="L1634" i="3"/>
  <c r="M1566" i="3"/>
  <c r="L1566" i="3"/>
  <c r="M1470" i="3"/>
  <c r="L1470" i="3"/>
  <c r="M1374" i="3"/>
  <c r="L1374" i="3"/>
  <c r="M1274" i="3"/>
  <c r="L1274" i="3"/>
  <c r="M1133" i="3"/>
  <c r="L1133" i="3"/>
  <c r="M962" i="3"/>
  <c r="L962" i="3"/>
  <c r="M708" i="3"/>
  <c r="L708" i="3"/>
  <c r="M2045" i="3"/>
  <c r="L2045" i="3"/>
  <c r="M1997" i="3"/>
  <c r="L1997" i="3"/>
  <c r="M1933" i="3"/>
  <c r="L1933" i="3"/>
  <c r="M1869" i="3"/>
  <c r="L1869" i="3"/>
  <c r="M1821" i="3"/>
  <c r="L1821" i="3"/>
  <c r="M1757" i="3"/>
  <c r="L1757" i="3"/>
  <c r="M1693" i="3"/>
  <c r="L1693" i="3"/>
  <c r="M1645" i="3"/>
  <c r="L1645" i="3"/>
  <c r="M1557" i="3"/>
  <c r="L1557" i="3"/>
  <c r="M1461" i="3"/>
  <c r="L1461" i="3"/>
  <c r="M1333" i="3"/>
  <c r="L1333" i="3"/>
  <c r="M1219" i="3"/>
  <c r="L1219" i="3"/>
  <c r="M1002" i="3"/>
  <c r="L1002" i="3"/>
  <c r="M681" i="3"/>
  <c r="L681" i="3"/>
  <c r="M1604" i="3"/>
  <c r="L1604" i="3"/>
  <c r="M1556" i="3"/>
  <c r="L1556" i="3"/>
  <c r="M1492" i="3"/>
  <c r="L1492" i="3"/>
  <c r="M1428" i="3"/>
  <c r="L1428" i="3"/>
  <c r="M1364" i="3"/>
  <c r="L1364" i="3"/>
  <c r="M1316" i="3"/>
  <c r="L1316" i="3"/>
  <c r="M1239" i="3"/>
  <c r="L1239" i="3"/>
  <c r="M1144" i="3"/>
  <c r="L1144" i="3"/>
  <c r="M1058" i="3"/>
  <c r="L1058" i="3"/>
  <c r="M937" i="3"/>
  <c r="L937" i="3"/>
  <c r="M809" i="3"/>
  <c r="L809" i="3"/>
  <c r="M618" i="3"/>
  <c r="L618" i="3"/>
  <c r="M1575" i="3"/>
  <c r="L1575" i="3"/>
  <c r="M1527" i="3"/>
  <c r="L1527" i="3"/>
  <c r="M1463" i="3"/>
  <c r="L1463" i="3"/>
  <c r="M1415" i="3"/>
  <c r="L1415" i="3"/>
  <c r="M1383" i="3"/>
  <c r="L1383" i="3"/>
  <c r="M1335" i="3"/>
  <c r="L1335" i="3"/>
  <c r="M1286" i="3"/>
  <c r="L1286" i="3"/>
  <c r="M1222" i="3"/>
  <c r="L1222" i="3"/>
  <c r="M1149" i="3"/>
  <c r="L1149" i="3"/>
  <c r="M1064" i="3"/>
  <c r="L1064" i="3"/>
  <c r="M978" i="3"/>
  <c r="L978" i="3"/>
  <c r="M861" i="3"/>
  <c r="L861" i="3"/>
  <c r="M733" i="3"/>
  <c r="L733" i="3"/>
  <c r="M631" i="3"/>
  <c r="L631" i="3"/>
  <c r="M1233" i="3"/>
  <c r="L1233" i="3"/>
  <c r="M1185" i="3"/>
  <c r="L1185" i="3"/>
  <c r="M1121" i="3"/>
  <c r="L1121" i="3"/>
  <c r="M1036" i="3"/>
  <c r="L1036" i="3"/>
  <c r="M972" i="3"/>
  <c r="L972" i="3"/>
  <c r="M886" i="3"/>
  <c r="L886" i="3"/>
  <c r="M801" i="3"/>
  <c r="L801" i="3"/>
  <c r="M758" i="3"/>
  <c r="L758" i="3"/>
  <c r="M665" i="3"/>
  <c r="L665" i="3"/>
  <c r="M565" i="3"/>
  <c r="L565" i="3"/>
  <c r="M912" i="3"/>
  <c r="L912" i="3"/>
  <c r="L848" i="3"/>
  <c r="M762" i="3"/>
  <c r="L762" i="3"/>
  <c r="M698" i="3"/>
  <c r="L698" i="3"/>
  <c r="M573" i="3"/>
  <c r="L573" i="3"/>
  <c r="M392" i="3"/>
  <c r="L392" i="3"/>
  <c r="M1151" i="3"/>
  <c r="L1151" i="3"/>
  <c r="M1071" i="3"/>
  <c r="L1071" i="3"/>
  <c r="M1007" i="3"/>
  <c r="L1007" i="3"/>
  <c r="M927" i="3"/>
  <c r="L927" i="3"/>
  <c r="M863" i="3"/>
  <c r="L863" i="3"/>
  <c r="M815" i="3"/>
  <c r="L815" i="3"/>
  <c r="M751" i="3"/>
  <c r="L751" i="3"/>
  <c r="M683" i="3"/>
  <c r="L683" i="3"/>
  <c r="M619" i="3"/>
  <c r="L619" i="3"/>
  <c r="M529" i="3"/>
  <c r="L529" i="3"/>
  <c r="M672" i="3"/>
  <c r="L672" i="3"/>
  <c r="M592" i="3"/>
  <c r="L592" i="3"/>
  <c r="M512" i="3"/>
  <c r="L512" i="3"/>
  <c r="M420" i="3"/>
  <c r="L420" i="3"/>
  <c r="M583" i="3"/>
  <c r="L583" i="3"/>
  <c r="M551" i="3"/>
  <c r="L551" i="3"/>
  <c r="M480" i="3"/>
  <c r="L480" i="3"/>
  <c r="M380" i="3"/>
  <c r="L380" i="3"/>
  <c r="M423" i="3"/>
  <c r="L423" i="3"/>
  <c r="M390" i="3"/>
  <c r="L390" i="3"/>
  <c r="K441" i="3"/>
  <c r="M441" i="3"/>
  <c r="L441" i="3"/>
  <c r="M2529" i="3"/>
  <c r="L2529" i="3"/>
  <c r="M2481" i="3"/>
  <c r="L2481" i="3"/>
  <c r="M2433" i="3"/>
  <c r="L2433" i="3"/>
  <c r="M2385" i="3"/>
  <c r="L2385" i="3"/>
  <c r="M2337" i="3"/>
  <c r="L2337" i="3"/>
  <c r="M2289" i="3"/>
  <c r="L2289" i="3"/>
  <c r="M2241" i="3"/>
  <c r="L2241" i="3"/>
  <c r="M2209" i="3"/>
  <c r="L2209" i="3"/>
  <c r="M2161" i="3"/>
  <c r="L2161" i="3"/>
  <c r="M2129" i="3"/>
  <c r="L2129" i="3"/>
  <c r="M2081" i="3"/>
  <c r="L2081" i="3"/>
  <c r="M2065" i="3"/>
  <c r="L2065" i="3"/>
  <c r="M2012" i="3"/>
  <c r="L2012" i="3"/>
  <c r="M1948" i="3"/>
  <c r="L1948" i="3"/>
  <c r="M2448" i="3"/>
  <c r="L2448" i="3"/>
  <c r="M2416" i="3"/>
  <c r="L2416" i="3"/>
  <c r="M2368" i="3"/>
  <c r="L2368" i="3"/>
  <c r="M2336" i="3"/>
  <c r="L2336" i="3"/>
  <c r="M2304" i="3"/>
  <c r="L2304" i="3"/>
  <c r="M2272" i="3"/>
  <c r="L2272" i="3"/>
  <c r="M2256" i="3"/>
  <c r="L2256" i="3"/>
  <c r="M2224" i="3"/>
  <c r="L2224" i="3"/>
  <c r="M2192" i="3"/>
  <c r="L2192" i="3"/>
  <c r="M2160" i="3"/>
  <c r="L2160" i="3"/>
  <c r="M2128" i="3"/>
  <c r="L2128" i="3"/>
  <c r="M2096" i="3"/>
  <c r="L2096" i="3"/>
  <c r="M2064" i="3"/>
  <c r="L2064" i="3"/>
  <c r="M2011" i="3"/>
  <c r="L2011" i="3"/>
  <c r="M1947" i="3"/>
  <c r="L1947" i="3"/>
  <c r="M2504" i="3"/>
  <c r="L2504" i="3"/>
  <c r="M2571" i="3"/>
  <c r="L2571" i="3"/>
  <c r="M2539" i="3"/>
  <c r="L2539" i="3"/>
  <c r="M2523" i="3"/>
  <c r="L2523" i="3"/>
  <c r="M2491" i="3"/>
  <c r="L2491" i="3"/>
  <c r="M2459" i="3"/>
  <c r="L2459" i="3"/>
  <c r="M2427" i="3"/>
  <c r="L2427" i="3"/>
  <c r="M2395" i="3"/>
  <c r="L2395" i="3"/>
  <c r="M2379" i="3"/>
  <c r="L2379" i="3"/>
  <c r="M2347" i="3"/>
  <c r="L2347" i="3"/>
  <c r="M2315" i="3"/>
  <c r="L2315" i="3"/>
  <c r="M2267" i="3"/>
  <c r="L2267" i="3"/>
  <c r="M2235" i="3"/>
  <c r="L2235" i="3"/>
  <c r="M2203" i="3"/>
  <c r="L2203" i="3"/>
  <c r="M2187" i="3"/>
  <c r="L2187" i="3"/>
  <c r="M2155" i="3"/>
  <c r="L2155" i="3"/>
  <c r="M2123" i="3"/>
  <c r="L2123" i="3"/>
  <c r="M2561" i="3"/>
  <c r="L2561" i="3"/>
  <c r="M2557" i="3"/>
  <c r="L2557" i="3"/>
  <c r="M2541" i="3"/>
  <c r="L2541" i="3"/>
  <c r="M2525" i="3"/>
  <c r="L2525" i="3"/>
  <c r="M2509" i="3"/>
  <c r="L2509" i="3"/>
  <c r="M2493" i="3"/>
  <c r="L2493" i="3"/>
  <c r="M2477" i="3"/>
  <c r="L2477" i="3"/>
  <c r="M2461" i="3"/>
  <c r="L2461" i="3"/>
  <c r="M2445" i="3"/>
  <c r="L2445" i="3"/>
  <c r="M2429" i="3"/>
  <c r="L2429" i="3"/>
  <c r="M2413" i="3"/>
  <c r="L2413" i="3"/>
  <c r="M2397" i="3"/>
  <c r="L2397" i="3"/>
  <c r="M2381" i="3"/>
  <c r="L2381" i="3"/>
  <c r="M2365" i="3"/>
  <c r="L2365" i="3"/>
  <c r="M2349" i="3"/>
  <c r="L2349" i="3"/>
  <c r="M2333" i="3"/>
  <c r="L2333" i="3"/>
  <c r="M2317" i="3"/>
  <c r="L2317" i="3"/>
  <c r="M2301" i="3"/>
  <c r="L2301" i="3"/>
  <c r="M2285" i="3"/>
  <c r="L2285" i="3"/>
  <c r="M2269" i="3"/>
  <c r="L2269" i="3"/>
  <c r="M2253" i="3"/>
  <c r="L2253" i="3"/>
  <c r="M2237" i="3"/>
  <c r="L2237" i="3"/>
  <c r="M2221" i="3"/>
  <c r="L2221" i="3"/>
  <c r="M2205" i="3"/>
  <c r="L2205" i="3"/>
  <c r="M2189" i="3"/>
  <c r="L2189" i="3"/>
  <c r="M2173" i="3"/>
  <c r="L2173" i="3"/>
  <c r="M2157" i="3"/>
  <c r="L2157" i="3"/>
  <c r="M2141" i="3"/>
  <c r="L2141" i="3"/>
  <c r="M2125" i="3"/>
  <c r="L2125" i="3"/>
  <c r="M2109" i="3"/>
  <c r="L2109" i="3"/>
  <c r="M2093" i="3"/>
  <c r="L2093" i="3"/>
  <c r="M2077" i="3"/>
  <c r="L2077" i="3"/>
  <c r="M2061" i="3"/>
  <c r="L2061" i="3"/>
  <c r="M2036" i="3"/>
  <c r="L2036" i="3"/>
  <c r="M2004" i="3"/>
  <c r="L2004" i="3"/>
  <c r="M1972" i="3"/>
  <c r="L1972" i="3"/>
  <c r="M2564" i="3"/>
  <c r="L2564" i="3"/>
  <c r="M2508" i="3"/>
  <c r="L2508" i="3"/>
  <c r="M2460" i="3"/>
  <c r="L2460" i="3"/>
  <c r="M2444" i="3"/>
  <c r="L2444" i="3"/>
  <c r="M2428" i="3"/>
  <c r="L2428" i="3"/>
  <c r="M2412" i="3"/>
  <c r="L2412" i="3"/>
  <c r="M2396" i="3"/>
  <c r="L2396" i="3"/>
  <c r="M2380" i="3"/>
  <c r="L2380" i="3"/>
  <c r="M2364" i="3"/>
  <c r="L2364" i="3"/>
  <c r="M2348" i="3"/>
  <c r="L2348" i="3"/>
  <c r="M2332" i="3"/>
  <c r="L2332" i="3"/>
  <c r="M2316" i="3"/>
  <c r="L2316" i="3"/>
  <c r="M2300" i="3"/>
  <c r="L2300" i="3"/>
  <c r="M2284" i="3"/>
  <c r="L2284" i="3"/>
  <c r="M2268" i="3"/>
  <c r="L2268" i="3"/>
  <c r="M2252" i="3"/>
  <c r="L2252" i="3"/>
  <c r="M2236" i="3"/>
  <c r="L2236" i="3"/>
  <c r="M2220" i="3"/>
  <c r="L2220" i="3"/>
  <c r="M2204" i="3"/>
  <c r="L2204" i="3"/>
  <c r="M2188" i="3"/>
  <c r="L2188" i="3"/>
  <c r="M2172" i="3"/>
  <c r="L2172" i="3"/>
  <c r="M2156" i="3"/>
  <c r="L2156" i="3"/>
  <c r="M2140" i="3"/>
  <c r="L2140" i="3"/>
  <c r="M2124" i="3"/>
  <c r="L2124" i="3"/>
  <c r="M2108" i="3"/>
  <c r="L2108" i="3"/>
  <c r="M2092" i="3"/>
  <c r="L2092" i="3"/>
  <c r="M2076" i="3"/>
  <c r="L2076" i="3"/>
  <c r="M2060" i="3"/>
  <c r="L2060" i="3"/>
  <c r="M2035" i="3"/>
  <c r="L2035" i="3"/>
  <c r="M2003" i="3"/>
  <c r="L2003" i="3"/>
  <c r="M1971" i="3"/>
  <c r="L1971" i="3"/>
  <c r="M2565" i="3"/>
  <c r="L2565" i="3"/>
  <c r="M2536" i="3"/>
  <c r="L2536" i="3"/>
  <c r="M2492" i="3"/>
  <c r="L2492" i="3"/>
  <c r="M2567" i="3"/>
  <c r="L2567" i="3"/>
  <c r="M2551" i="3"/>
  <c r="L2551" i="3"/>
  <c r="M2535" i="3"/>
  <c r="L2535" i="3"/>
  <c r="M2519" i="3"/>
  <c r="L2519" i="3"/>
  <c r="M2503" i="3"/>
  <c r="L2503" i="3"/>
  <c r="M2487" i="3"/>
  <c r="L2487" i="3"/>
  <c r="M2471" i="3"/>
  <c r="L2471" i="3"/>
  <c r="M2455" i="3"/>
  <c r="L2455" i="3"/>
  <c r="M2439" i="3"/>
  <c r="L2439" i="3"/>
  <c r="M2423" i="3"/>
  <c r="L2423" i="3"/>
  <c r="M2407" i="3"/>
  <c r="L2407" i="3"/>
  <c r="M2391" i="3"/>
  <c r="L2391" i="3"/>
  <c r="M2375" i="3"/>
  <c r="L2375" i="3"/>
  <c r="M2359" i="3"/>
  <c r="L2359" i="3"/>
  <c r="M2343" i="3"/>
  <c r="L2343" i="3"/>
  <c r="M2327" i="3"/>
  <c r="L2327" i="3"/>
  <c r="M2311" i="3"/>
  <c r="L2311" i="3"/>
  <c r="M2295" i="3"/>
  <c r="L2295" i="3"/>
  <c r="M2279" i="3"/>
  <c r="L2279" i="3"/>
  <c r="M2263" i="3"/>
  <c r="L2263" i="3"/>
  <c r="M2247" i="3"/>
  <c r="L2247" i="3"/>
  <c r="M2231" i="3"/>
  <c r="L2231" i="3"/>
  <c r="M2215" i="3"/>
  <c r="L2215" i="3"/>
  <c r="M2199" i="3"/>
  <c r="L2199" i="3"/>
  <c r="M2183" i="3"/>
  <c r="L2183" i="3"/>
  <c r="M2167" i="3"/>
  <c r="L2167" i="3"/>
  <c r="M2151" i="3"/>
  <c r="L2151" i="3"/>
  <c r="M2135" i="3"/>
  <c r="L2135" i="3"/>
  <c r="M2119" i="3"/>
  <c r="L2119" i="3"/>
  <c r="M2103" i="3"/>
  <c r="L2103" i="3"/>
  <c r="M2087" i="3"/>
  <c r="L2087" i="3"/>
  <c r="M2071" i="3"/>
  <c r="L2071" i="3"/>
  <c r="M2055" i="3"/>
  <c r="L2055" i="3"/>
  <c r="M2024" i="3"/>
  <c r="L2024" i="3"/>
  <c r="M1992" i="3"/>
  <c r="L1992" i="3"/>
  <c r="M1960" i="3"/>
  <c r="L1960" i="3"/>
  <c r="M2568" i="3"/>
  <c r="L2568" i="3"/>
  <c r="M2524" i="3"/>
  <c r="L2524" i="3"/>
  <c r="M2484" i="3"/>
  <c r="L2484" i="3"/>
  <c r="M2562" i="3"/>
  <c r="L2562" i="3"/>
  <c r="M2546" i="3"/>
  <c r="L2546" i="3"/>
  <c r="M2530" i="3"/>
  <c r="L2530" i="3"/>
  <c r="M2514" i="3"/>
  <c r="L2514" i="3"/>
  <c r="M2498" i="3"/>
  <c r="L2498" i="3"/>
  <c r="M2482" i="3"/>
  <c r="L2482" i="3"/>
  <c r="M2466" i="3"/>
  <c r="L2466" i="3"/>
  <c r="M2450" i="3"/>
  <c r="L2450" i="3"/>
  <c r="M2434" i="3"/>
  <c r="L2434" i="3"/>
  <c r="M2418" i="3"/>
  <c r="L2418" i="3"/>
  <c r="M2402" i="3"/>
  <c r="L2402" i="3"/>
  <c r="M2386" i="3"/>
  <c r="L2386" i="3"/>
  <c r="M2370" i="3"/>
  <c r="L2370" i="3"/>
  <c r="M2354" i="3"/>
  <c r="L2354" i="3"/>
  <c r="M2338" i="3"/>
  <c r="L2338" i="3"/>
  <c r="M2322" i="3"/>
  <c r="L2322" i="3"/>
  <c r="M2306" i="3"/>
  <c r="L2306" i="3"/>
  <c r="M2290" i="3"/>
  <c r="L2290" i="3"/>
  <c r="M2274" i="3"/>
  <c r="L2274" i="3"/>
  <c r="M2258" i="3"/>
  <c r="L2258" i="3"/>
  <c r="M2242" i="3"/>
  <c r="L2242" i="3"/>
  <c r="M2226" i="3"/>
  <c r="L2226" i="3"/>
  <c r="M2210" i="3"/>
  <c r="L2210" i="3"/>
  <c r="M2194" i="3"/>
  <c r="L2194" i="3"/>
  <c r="M2178" i="3"/>
  <c r="L2178" i="3"/>
  <c r="M2162" i="3"/>
  <c r="L2162" i="3"/>
  <c r="M2146" i="3"/>
  <c r="L2146" i="3"/>
  <c r="M2130" i="3"/>
  <c r="L2130" i="3"/>
  <c r="M2114" i="3"/>
  <c r="L2114" i="3"/>
  <c r="M2098" i="3"/>
  <c r="L2098" i="3"/>
  <c r="M2082" i="3"/>
  <c r="L2082" i="3"/>
  <c r="M2066" i="3"/>
  <c r="L2066" i="3"/>
  <c r="M2047" i="3"/>
  <c r="L2047" i="3"/>
  <c r="M2015" i="3"/>
  <c r="L2015" i="3"/>
  <c r="M1983" i="3"/>
  <c r="L1983" i="3"/>
  <c r="M1951" i="3"/>
  <c r="L1951" i="3"/>
  <c r="M1932" i="3"/>
  <c r="L1932" i="3"/>
  <c r="M1916" i="3"/>
  <c r="L1916" i="3"/>
  <c r="M1900" i="3"/>
  <c r="L1900" i="3"/>
  <c r="M1884" i="3"/>
  <c r="L1884" i="3"/>
  <c r="M1868" i="3"/>
  <c r="L1868" i="3"/>
  <c r="M1852" i="3"/>
  <c r="L1852" i="3"/>
  <c r="M1836" i="3"/>
  <c r="L1836" i="3"/>
  <c r="M1820" i="3"/>
  <c r="L1820" i="3"/>
  <c r="M1804" i="3"/>
  <c r="L1804" i="3"/>
  <c r="M1788" i="3"/>
  <c r="L1788" i="3"/>
  <c r="M1772" i="3"/>
  <c r="L1772" i="3"/>
  <c r="M1756" i="3"/>
  <c r="L1756" i="3"/>
  <c r="M1740" i="3"/>
  <c r="L1740" i="3"/>
  <c r="M1724" i="3"/>
  <c r="L1724" i="3"/>
  <c r="M1708" i="3"/>
  <c r="L1708" i="3"/>
  <c r="M1692" i="3"/>
  <c r="L1692" i="3"/>
  <c r="M1676" i="3"/>
  <c r="L1676" i="3"/>
  <c r="M1660" i="3"/>
  <c r="L1660" i="3"/>
  <c r="M1644" i="3"/>
  <c r="L1644" i="3"/>
  <c r="M1628" i="3"/>
  <c r="L1628" i="3"/>
  <c r="M1610" i="3"/>
  <c r="L1610" i="3"/>
  <c r="M1586" i="3"/>
  <c r="L1586" i="3"/>
  <c r="M1554" i="3"/>
  <c r="L1554" i="3"/>
  <c r="M1522" i="3"/>
  <c r="L1522" i="3"/>
  <c r="M1490" i="3"/>
  <c r="L1490" i="3"/>
  <c r="M1458" i="3"/>
  <c r="L1458" i="3"/>
  <c r="M1426" i="3"/>
  <c r="L1426" i="3"/>
  <c r="M1394" i="3"/>
  <c r="L1394" i="3"/>
  <c r="M1362" i="3"/>
  <c r="L1362" i="3"/>
  <c r="M1330" i="3"/>
  <c r="L1330" i="3"/>
  <c r="M1298" i="3"/>
  <c r="L1298" i="3"/>
  <c r="M1258" i="3"/>
  <c r="L1258" i="3"/>
  <c r="M1215" i="3"/>
  <c r="L1215" i="3"/>
  <c r="M1168" i="3"/>
  <c r="L1168" i="3"/>
  <c r="M1112" i="3"/>
  <c r="L1112" i="3"/>
  <c r="M1054" i="3"/>
  <c r="L1054" i="3"/>
  <c r="M997" i="3"/>
  <c r="L997" i="3"/>
  <c r="M932" i="3"/>
  <c r="L932" i="3"/>
  <c r="M846" i="3"/>
  <c r="L846" i="3"/>
  <c r="M761" i="3"/>
  <c r="L761" i="3"/>
  <c r="M669" i="3"/>
  <c r="L669" i="3"/>
  <c r="M526" i="3"/>
  <c r="L526" i="3"/>
  <c r="M1939" i="3"/>
  <c r="L1939" i="3"/>
  <c r="M1923" i="3"/>
  <c r="L1923" i="3"/>
  <c r="M1907" i="3"/>
  <c r="L1907" i="3"/>
  <c r="M1891" i="3"/>
  <c r="L1891" i="3"/>
  <c r="M1875" i="3"/>
  <c r="L1875" i="3"/>
  <c r="M1859" i="3"/>
  <c r="L1859" i="3"/>
  <c r="M1843" i="3"/>
  <c r="L1843" i="3"/>
  <c r="M1827" i="3"/>
  <c r="L1827" i="3"/>
  <c r="M1811" i="3"/>
  <c r="L1811" i="3"/>
  <c r="M1795" i="3"/>
  <c r="L1795" i="3"/>
  <c r="M1779" i="3"/>
  <c r="L1779" i="3"/>
  <c r="M1763" i="3"/>
  <c r="L1763" i="3"/>
  <c r="M1747" i="3"/>
  <c r="L1747" i="3"/>
  <c r="M1731" i="3"/>
  <c r="L1731" i="3"/>
  <c r="M1715" i="3"/>
  <c r="L1715" i="3"/>
  <c r="M1699" i="3"/>
  <c r="L1699" i="3"/>
  <c r="M1683" i="3"/>
  <c r="L1683" i="3"/>
  <c r="M1667" i="3"/>
  <c r="L1667" i="3"/>
  <c r="M1651" i="3"/>
  <c r="L1651" i="3"/>
  <c r="M1635" i="3"/>
  <c r="L1635" i="3"/>
  <c r="M1619" i="3"/>
  <c r="L1619" i="3"/>
  <c r="M1598" i="3"/>
  <c r="L1598" i="3"/>
  <c r="M1569" i="3"/>
  <c r="L1569" i="3"/>
  <c r="M1537" i="3"/>
  <c r="L1537" i="3"/>
  <c r="M1505" i="3"/>
  <c r="L1505" i="3"/>
  <c r="M1473" i="3"/>
  <c r="L1473" i="3"/>
  <c r="M1441" i="3"/>
  <c r="L1441" i="3"/>
  <c r="M1409" i="3"/>
  <c r="L1409" i="3"/>
  <c r="M1377" i="3"/>
  <c r="L1377" i="3"/>
  <c r="M1345" i="3"/>
  <c r="L1345" i="3"/>
  <c r="M1313" i="3"/>
  <c r="L1313" i="3"/>
  <c r="M1278" i="3"/>
  <c r="L1278" i="3"/>
  <c r="M1235" i="3"/>
  <c r="L1235" i="3"/>
  <c r="M1192" i="3"/>
  <c r="L1192" i="3"/>
  <c r="M1138" i="3"/>
  <c r="L1138" i="3"/>
  <c r="M1081" i="3"/>
  <c r="L1081" i="3"/>
  <c r="M1024" i="3"/>
  <c r="L1024" i="3"/>
  <c r="M968" i="3"/>
  <c r="L968" i="3"/>
  <c r="M888" i="3"/>
  <c r="L888" i="3"/>
  <c r="M802" i="3"/>
  <c r="L802" i="3"/>
  <c r="M717" i="3"/>
  <c r="L717" i="3"/>
  <c r="M610" i="3"/>
  <c r="L610" i="3"/>
  <c r="M408" i="3"/>
  <c r="L408" i="3"/>
  <c r="M2042" i="3"/>
  <c r="L2042" i="3"/>
  <c r="M2026" i="3"/>
  <c r="L2026" i="3"/>
  <c r="M2010" i="3"/>
  <c r="L2010" i="3"/>
  <c r="M1994" i="3"/>
  <c r="L1994" i="3"/>
  <c r="M1978" i="3"/>
  <c r="L1978" i="3"/>
  <c r="M1962" i="3"/>
  <c r="L1962" i="3"/>
  <c r="M1946" i="3"/>
  <c r="L1946" i="3"/>
  <c r="M1930" i="3"/>
  <c r="L1930" i="3"/>
  <c r="M1914" i="3"/>
  <c r="L1914" i="3"/>
  <c r="M1898" i="3"/>
  <c r="L1898" i="3"/>
  <c r="M1882" i="3"/>
  <c r="L1882" i="3"/>
  <c r="M1866" i="3"/>
  <c r="L1866" i="3"/>
  <c r="M1850" i="3"/>
  <c r="L1850" i="3"/>
  <c r="M1834" i="3"/>
  <c r="L1834" i="3"/>
  <c r="M1818" i="3"/>
  <c r="L1818" i="3"/>
  <c r="M1802" i="3"/>
  <c r="L1802" i="3"/>
  <c r="M1786" i="3"/>
  <c r="L1786" i="3"/>
  <c r="M1770" i="3"/>
  <c r="L1770" i="3"/>
  <c r="M1754" i="3"/>
  <c r="L1754" i="3"/>
  <c r="M1738" i="3"/>
  <c r="L1738" i="3"/>
  <c r="M1722" i="3"/>
  <c r="L1722" i="3"/>
  <c r="M1706" i="3"/>
  <c r="L1706" i="3"/>
  <c r="M1690" i="3"/>
  <c r="L1690" i="3"/>
  <c r="M1674" i="3"/>
  <c r="L1674" i="3"/>
  <c r="M1658" i="3"/>
  <c r="L1658" i="3"/>
  <c r="M1642" i="3"/>
  <c r="L1642" i="3"/>
  <c r="M1626" i="3"/>
  <c r="L1626" i="3"/>
  <c r="M1607" i="3"/>
  <c r="L1607" i="3"/>
  <c r="M1582" i="3"/>
  <c r="L1582" i="3"/>
  <c r="M1550" i="3"/>
  <c r="L1550" i="3"/>
  <c r="M1518" i="3"/>
  <c r="L1518" i="3"/>
  <c r="M1486" i="3"/>
  <c r="L1486" i="3"/>
  <c r="M1454" i="3"/>
  <c r="L1454" i="3"/>
  <c r="M1422" i="3"/>
  <c r="L1422" i="3"/>
  <c r="M1390" i="3"/>
  <c r="L1390" i="3"/>
  <c r="M1358" i="3"/>
  <c r="L1358" i="3"/>
  <c r="M1326" i="3"/>
  <c r="L1326" i="3"/>
  <c r="M1294" i="3"/>
  <c r="L1294" i="3"/>
  <c r="M1252" i="3"/>
  <c r="L1252" i="3"/>
  <c r="M1210" i="3"/>
  <c r="L1210" i="3"/>
  <c r="M1161" i="3"/>
  <c r="L1161" i="3"/>
  <c r="M1104" i="3"/>
  <c r="L1104" i="3"/>
  <c r="M1048" i="3"/>
  <c r="L1048" i="3"/>
  <c r="M990" i="3"/>
  <c r="L990" i="3"/>
  <c r="M921" i="3"/>
  <c r="L921" i="3"/>
  <c r="M836" i="3"/>
  <c r="L836" i="3"/>
  <c r="M750" i="3"/>
  <c r="L750" i="3"/>
  <c r="M654" i="3"/>
  <c r="L654" i="3"/>
  <c r="M506" i="3"/>
  <c r="L506" i="3"/>
  <c r="M2053" i="3"/>
  <c r="L2053" i="3"/>
  <c r="M2037" i="3"/>
  <c r="L2037" i="3"/>
  <c r="M2021" i="3"/>
  <c r="L2021" i="3"/>
  <c r="M2005" i="3"/>
  <c r="L2005" i="3"/>
  <c r="M1989" i="3"/>
  <c r="L1989" i="3"/>
  <c r="M1973" i="3"/>
  <c r="L1973" i="3"/>
  <c r="M1957" i="3"/>
  <c r="L1957" i="3"/>
  <c r="M1941" i="3"/>
  <c r="L1941" i="3"/>
  <c r="M1925" i="3"/>
  <c r="L1925" i="3"/>
  <c r="M1909" i="3"/>
  <c r="L1909" i="3"/>
  <c r="M1893" i="3"/>
  <c r="L1893" i="3"/>
  <c r="M1877" i="3"/>
  <c r="L1877" i="3"/>
  <c r="M1861" i="3"/>
  <c r="L1861" i="3"/>
  <c r="M1845" i="3"/>
  <c r="L1845" i="3"/>
  <c r="M1829" i="3"/>
  <c r="L1829" i="3"/>
  <c r="M1813" i="3"/>
  <c r="L1813" i="3"/>
  <c r="M1797" i="3"/>
  <c r="L1797" i="3"/>
  <c r="M1781" i="3"/>
  <c r="L1781" i="3"/>
  <c r="M1765" i="3"/>
  <c r="L1765" i="3"/>
  <c r="M1749" i="3"/>
  <c r="L1749" i="3"/>
  <c r="M1733" i="3"/>
  <c r="L1733" i="3"/>
  <c r="M1717" i="3"/>
  <c r="L1717" i="3"/>
  <c r="M1701" i="3"/>
  <c r="L1701" i="3"/>
  <c r="M1685" i="3"/>
  <c r="L1685" i="3"/>
  <c r="M1669" i="3"/>
  <c r="L1669" i="3"/>
  <c r="M1653" i="3"/>
  <c r="L1653" i="3"/>
  <c r="M1637" i="3"/>
  <c r="L1637" i="3"/>
  <c r="M1621" i="3"/>
  <c r="L1621" i="3"/>
  <c r="M1601" i="3"/>
  <c r="L1601" i="3"/>
  <c r="M1573" i="3"/>
  <c r="L1573" i="3"/>
  <c r="M1541" i="3"/>
  <c r="L1541" i="3"/>
  <c r="M1509" i="3"/>
  <c r="L1509" i="3"/>
  <c r="M1477" i="3"/>
  <c r="L1477" i="3"/>
  <c r="M1445" i="3"/>
  <c r="L1445" i="3"/>
  <c r="M1413" i="3"/>
  <c r="L1413" i="3"/>
  <c r="M1381" i="3"/>
  <c r="L1381" i="3"/>
  <c r="M1349" i="3"/>
  <c r="L1349" i="3"/>
  <c r="M1317" i="3"/>
  <c r="L1317" i="3"/>
  <c r="M1283" i="3"/>
  <c r="L1283" i="3"/>
  <c r="M1240" i="3"/>
  <c r="L1240" i="3"/>
  <c r="M1198" i="3"/>
  <c r="L1198" i="3"/>
  <c r="M1145" i="3"/>
  <c r="L1145" i="3"/>
  <c r="M1088" i="3"/>
  <c r="L1088" i="3"/>
  <c r="M1032" i="3"/>
  <c r="L1032" i="3"/>
  <c r="M974" i="3"/>
  <c r="L974" i="3"/>
  <c r="M898" i="3"/>
  <c r="L898" i="3"/>
  <c r="M813" i="3"/>
  <c r="L813" i="3"/>
  <c r="M728" i="3"/>
  <c r="L728" i="3"/>
  <c r="M623" i="3"/>
  <c r="L623" i="3"/>
  <c r="K446" i="3"/>
  <c r="M446" i="3"/>
  <c r="L446" i="3"/>
  <c r="M1612" i="3"/>
  <c r="L1612" i="3"/>
  <c r="M1596" i="3"/>
  <c r="L1596" i="3"/>
  <c r="M1580" i="3"/>
  <c r="L1580" i="3"/>
  <c r="M1564" i="3"/>
  <c r="L1564" i="3"/>
  <c r="M1548" i="3"/>
  <c r="L1548" i="3"/>
  <c r="M1532" i="3"/>
  <c r="L1532" i="3"/>
  <c r="M1516" i="3"/>
  <c r="L1516" i="3"/>
  <c r="M1500" i="3"/>
  <c r="L1500" i="3"/>
  <c r="M1484" i="3"/>
  <c r="L1484" i="3"/>
  <c r="M1468" i="3"/>
  <c r="L1468" i="3"/>
  <c r="M1452" i="3"/>
  <c r="L1452" i="3"/>
  <c r="M1436" i="3"/>
  <c r="L1436" i="3"/>
  <c r="M1420" i="3"/>
  <c r="L1420" i="3"/>
  <c r="M1404" i="3"/>
  <c r="L1404" i="3"/>
  <c r="M1388" i="3"/>
  <c r="L1388" i="3"/>
  <c r="M1372" i="3"/>
  <c r="L1372" i="3"/>
  <c r="M1356" i="3"/>
  <c r="L1356" i="3"/>
  <c r="M1340" i="3"/>
  <c r="L1340" i="3"/>
  <c r="M1324" i="3"/>
  <c r="L1324" i="3"/>
  <c r="M1308" i="3"/>
  <c r="L1308" i="3"/>
  <c r="M1292" i="3"/>
  <c r="L1292" i="3"/>
  <c r="M1271" i="3"/>
  <c r="L1271" i="3"/>
  <c r="M1250" i="3"/>
  <c r="L1250" i="3"/>
  <c r="M1228" i="3"/>
  <c r="L1228" i="3"/>
  <c r="M1207" i="3"/>
  <c r="L1207" i="3"/>
  <c r="M1186" i="3"/>
  <c r="L1186" i="3"/>
  <c r="M1157" i="3"/>
  <c r="L1157" i="3"/>
  <c r="M1129" i="3"/>
  <c r="L1129" i="3"/>
  <c r="M1101" i="3"/>
  <c r="L1101" i="3"/>
  <c r="M1072" i="3"/>
  <c r="L1072" i="3"/>
  <c r="M1044" i="3"/>
  <c r="L1044" i="3"/>
  <c r="M1016" i="3"/>
  <c r="L1016" i="3"/>
  <c r="M986" i="3"/>
  <c r="L986" i="3"/>
  <c r="M958" i="3"/>
  <c r="L958" i="3"/>
  <c r="M916" i="3"/>
  <c r="L916" i="3"/>
  <c r="M873" i="3"/>
  <c r="L873" i="3"/>
  <c r="M830" i="3"/>
  <c r="L830" i="3"/>
  <c r="M788" i="3"/>
  <c r="L788" i="3"/>
  <c r="M745" i="3"/>
  <c r="L745" i="3"/>
  <c r="M702" i="3"/>
  <c r="L702" i="3"/>
  <c r="M647" i="3"/>
  <c r="L647" i="3"/>
  <c r="M581" i="3"/>
  <c r="L581" i="3"/>
  <c r="M490" i="3"/>
  <c r="L490" i="3"/>
  <c r="M1583" i="3"/>
  <c r="L1583" i="3"/>
  <c r="M1567" i="3"/>
  <c r="L1567" i="3"/>
  <c r="M1551" i="3"/>
  <c r="L1551" i="3"/>
  <c r="M1535" i="3"/>
  <c r="L1535" i="3"/>
  <c r="M1519" i="3"/>
  <c r="L1519" i="3"/>
  <c r="M1503" i="3"/>
  <c r="L1503" i="3"/>
  <c r="M1487" i="3"/>
  <c r="L1487" i="3"/>
  <c r="M1471" i="3"/>
  <c r="L1471" i="3"/>
  <c r="M1455" i="3"/>
  <c r="L1455" i="3"/>
  <c r="M1439" i="3"/>
  <c r="L1439" i="3"/>
  <c r="M1423" i="3"/>
  <c r="L1423" i="3"/>
  <c r="M1407" i="3"/>
  <c r="L1407" i="3"/>
  <c r="M1391" i="3"/>
  <c r="L1391" i="3"/>
  <c r="M1375" i="3"/>
  <c r="L1375" i="3"/>
  <c r="M1359" i="3"/>
  <c r="L1359" i="3"/>
  <c r="M1343" i="3"/>
  <c r="L1343" i="3"/>
  <c r="M1327" i="3"/>
  <c r="L1327" i="3"/>
  <c r="M1311" i="3"/>
  <c r="L1311" i="3"/>
  <c r="M1295" i="3"/>
  <c r="L1295" i="3"/>
  <c r="M1275" i="3"/>
  <c r="L1275" i="3"/>
  <c r="M1254" i="3"/>
  <c r="L1254" i="3"/>
  <c r="M1232" i="3"/>
  <c r="L1232" i="3"/>
  <c r="M1211" i="3"/>
  <c r="L1211" i="3"/>
  <c r="M1190" i="3"/>
  <c r="L1190" i="3"/>
  <c r="M1162" i="3"/>
  <c r="L1162" i="3"/>
  <c r="M1134" i="3"/>
  <c r="L1134" i="3"/>
  <c r="M1106" i="3"/>
  <c r="L1106" i="3"/>
  <c r="M1077" i="3"/>
  <c r="L1077" i="3"/>
  <c r="M1049" i="3"/>
  <c r="L1049" i="3"/>
  <c r="M1021" i="3"/>
  <c r="L1021" i="3"/>
  <c r="M992" i="3"/>
  <c r="L992" i="3"/>
  <c r="M964" i="3"/>
  <c r="L964" i="3"/>
  <c r="M925" i="3"/>
  <c r="L925" i="3"/>
  <c r="M882" i="3"/>
  <c r="L882" i="3"/>
  <c r="M840" i="3"/>
  <c r="L840" i="3"/>
  <c r="M797" i="3"/>
  <c r="L797" i="3"/>
  <c r="M754" i="3"/>
  <c r="L754" i="3"/>
  <c r="M712" i="3"/>
  <c r="L712" i="3"/>
  <c r="M659" i="3"/>
  <c r="L659" i="3"/>
  <c r="M598" i="3"/>
  <c r="L598" i="3"/>
  <c r="M514" i="3"/>
  <c r="L514" i="3"/>
  <c r="M1289" i="3"/>
  <c r="L1289" i="3"/>
  <c r="M1273" i="3"/>
  <c r="L1273" i="3"/>
  <c r="M1257" i="3"/>
  <c r="L1257" i="3"/>
  <c r="M1241" i="3"/>
  <c r="L1241" i="3"/>
  <c r="M1225" i="3"/>
  <c r="L1225" i="3"/>
  <c r="M1209" i="3"/>
  <c r="L1209" i="3"/>
  <c r="M1193" i="3"/>
  <c r="L1193" i="3"/>
  <c r="M1174" i="3"/>
  <c r="L1174" i="3"/>
  <c r="M1153" i="3"/>
  <c r="L1153" i="3"/>
  <c r="M1132" i="3"/>
  <c r="L1132" i="3"/>
  <c r="M1110" i="3"/>
  <c r="L1110" i="3"/>
  <c r="M1089" i="3"/>
  <c r="L1089" i="3"/>
  <c r="M1068" i="3"/>
  <c r="L1068" i="3"/>
  <c r="M1046" i="3"/>
  <c r="L1046" i="3"/>
  <c r="M1025" i="3"/>
  <c r="L1025" i="3"/>
  <c r="M1004" i="3"/>
  <c r="L1004" i="3"/>
  <c r="M982" i="3"/>
  <c r="L982" i="3"/>
  <c r="M961" i="3"/>
  <c r="L961" i="3"/>
  <c r="M940" i="3"/>
  <c r="L940" i="3"/>
  <c r="M918" i="3"/>
  <c r="L918" i="3"/>
  <c r="M897" i="3"/>
  <c r="L897" i="3"/>
  <c r="M876" i="3"/>
  <c r="L876" i="3"/>
  <c r="M854" i="3"/>
  <c r="L854" i="3"/>
  <c r="M833" i="3"/>
  <c r="L833" i="3"/>
  <c r="M812" i="3"/>
  <c r="L812" i="3"/>
  <c r="M790" i="3"/>
  <c r="L790" i="3"/>
  <c r="M769" i="3"/>
  <c r="L769" i="3"/>
  <c r="M748" i="3"/>
  <c r="L748" i="3"/>
  <c r="M726" i="3"/>
  <c r="L726" i="3"/>
  <c r="M705" i="3"/>
  <c r="L705" i="3"/>
  <c r="M679" i="3"/>
  <c r="L679" i="3"/>
  <c r="M650" i="3"/>
  <c r="L650" i="3"/>
  <c r="M622" i="3"/>
  <c r="L622" i="3"/>
  <c r="M586" i="3"/>
  <c r="L586" i="3"/>
  <c r="M542" i="3"/>
  <c r="L542" i="3"/>
  <c r="K499" i="3"/>
  <c r="M499" i="3"/>
  <c r="L499" i="3"/>
  <c r="K442" i="3"/>
  <c r="M442" i="3"/>
  <c r="L442" i="3"/>
  <c r="M944" i="3"/>
  <c r="L944" i="3"/>
  <c r="M922" i="3"/>
  <c r="L922" i="3"/>
  <c r="M901" i="3"/>
  <c r="L901" i="3"/>
  <c r="M880" i="3"/>
  <c r="L880" i="3"/>
  <c r="M858" i="3"/>
  <c r="L858" i="3"/>
  <c r="M837" i="3"/>
  <c r="L837" i="3"/>
  <c r="M816" i="3"/>
  <c r="L816" i="3"/>
  <c r="M794" i="3"/>
  <c r="L794" i="3"/>
  <c r="M773" i="3"/>
  <c r="L773" i="3"/>
  <c r="M752" i="3"/>
  <c r="L752" i="3"/>
  <c r="M730" i="3"/>
  <c r="L730" i="3"/>
  <c r="M709" i="3"/>
  <c r="L709" i="3"/>
  <c r="M685" i="3"/>
  <c r="L685" i="3"/>
  <c r="M655" i="3"/>
  <c r="L655" i="3"/>
  <c r="M627" i="3"/>
  <c r="L627" i="3"/>
  <c r="M594" i="3"/>
  <c r="L594" i="3"/>
  <c r="M550" i="3"/>
  <c r="L550" i="3"/>
  <c r="M509" i="3"/>
  <c r="L509" i="3"/>
  <c r="M452" i="3"/>
  <c r="L452" i="3"/>
  <c r="M1175" i="3"/>
  <c r="L1175" i="3"/>
  <c r="M1159" i="3"/>
  <c r="L1159" i="3"/>
  <c r="M1143" i="3"/>
  <c r="L1143" i="3"/>
  <c r="M1127" i="3"/>
  <c r="L1127" i="3"/>
  <c r="M1111" i="3"/>
  <c r="L1111" i="3"/>
  <c r="M1095" i="3"/>
  <c r="L1095" i="3"/>
  <c r="M1079" i="3"/>
  <c r="L1079" i="3"/>
  <c r="M1063" i="3"/>
  <c r="L1063" i="3"/>
  <c r="M1047" i="3"/>
  <c r="L1047" i="3"/>
  <c r="M1031" i="3"/>
  <c r="L1031" i="3"/>
  <c r="M1015" i="3"/>
  <c r="L1015" i="3"/>
  <c r="M999" i="3"/>
  <c r="L999" i="3"/>
  <c r="M983" i="3"/>
  <c r="L983" i="3"/>
  <c r="M967" i="3"/>
  <c r="L967" i="3"/>
  <c r="M951" i="3"/>
  <c r="L951" i="3"/>
  <c r="M935" i="3"/>
  <c r="L935" i="3"/>
  <c r="M919" i="3"/>
  <c r="L919" i="3"/>
  <c r="M903" i="3"/>
  <c r="L903" i="3"/>
  <c r="M887" i="3"/>
  <c r="L887" i="3"/>
  <c r="M871" i="3"/>
  <c r="L871" i="3"/>
  <c r="M855" i="3"/>
  <c r="L855" i="3"/>
  <c r="M839" i="3"/>
  <c r="L839" i="3"/>
  <c r="M823" i="3"/>
  <c r="L823" i="3"/>
  <c r="M807" i="3"/>
  <c r="L807" i="3"/>
  <c r="M791" i="3"/>
  <c r="L791" i="3"/>
  <c r="M775" i="3"/>
  <c r="L775" i="3"/>
  <c r="M759" i="3"/>
  <c r="L759" i="3"/>
  <c r="M743" i="3"/>
  <c r="L743" i="3"/>
  <c r="M727" i="3"/>
  <c r="L727" i="3"/>
  <c r="M711" i="3"/>
  <c r="L711" i="3"/>
  <c r="M694" i="3"/>
  <c r="L694" i="3"/>
  <c r="M673" i="3"/>
  <c r="L673" i="3"/>
  <c r="M651" i="3"/>
  <c r="L651" i="3"/>
  <c r="M630" i="3"/>
  <c r="L630" i="3"/>
  <c r="M609" i="3"/>
  <c r="L609" i="3"/>
  <c r="M577" i="3"/>
  <c r="L577" i="3"/>
  <c r="M545" i="3"/>
  <c r="L545" i="3"/>
  <c r="M513" i="3"/>
  <c r="L513" i="3"/>
  <c r="M472" i="3"/>
  <c r="L472" i="3"/>
  <c r="M430" i="3"/>
  <c r="L430" i="3"/>
  <c r="M696" i="3"/>
  <c r="L696" i="3"/>
  <c r="M680" i="3"/>
  <c r="L680" i="3"/>
  <c r="M664" i="3"/>
  <c r="L664" i="3"/>
  <c r="M648" i="3"/>
  <c r="L648" i="3"/>
  <c r="M632" i="3"/>
  <c r="L632" i="3"/>
  <c r="M616" i="3"/>
  <c r="L616" i="3"/>
  <c r="M600" i="3"/>
  <c r="L600" i="3"/>
  <c r="M584" i="3"/>
  <c r="L584" i="3"/>
  <c r="M568" i="3"/>
  <c r="L568" i="3"/>
  <c r="M552" i="3"/>
  <c r="L552" i="3"/>
  <c r="M536" i="3"/>
  <c r="L536" i="3"/>
  <c r="M520" i="3"/>
  <c r="L520" i="3"/>
  <c r="M503" i="3"/>
  <c r="L503" i="3"/>
  <c r="M482" i="3"/>
  <c r="L482" i="3"/>
  <c r="M460" i="3"/>
  <c r="L460" i="3"/>
  <c r="K439" i="3"/>
  <c r="M439" i="3"/>
  <c r="L439" i="3"/>
  <c r="M400" i="3"/>
  <c r="L400" i="3"/>
  <c r="M607" i="3"/>
  <c r="L607" i="3"/>
  <c r="M591" i="3"/>
  <c r="L591" i="3"/>
  <c r="M575" i="3"/>
  <c r="L575" i="3"/>
  <c r="M559" i="3"/>
  <c r="L559" i="3"/>
  <c r="M543" i="3"/>
  <c r="L543" i="3"/>
  <c r="M527" i="3"/>
  <c r="L527" i="3"/>
  <c r="M511" i="3"/>
  <c r="L511" i="3"/>
  <c r="M491" i="3"/>
  <c r="L491" i="3"/>
  <c r="M470" i="3"/>
  <c r="L470" i="3"/>
  <c r="M448" i="3"/>
  <c r="L448" i="3"/>
  <c r="M410" i="3"/>
  <c r="L410" i="3"/>
  <c r="M415" i="3"/>
  <c r="L415" i="3"/>
  <c r="M399" i="3"/>
  <c r="L399" i="3"/>
  <c r="M383" i="3"/>
  <c r="L383" i="3"/>
  <c r="M398" i="3"/>
  <c r="L398" i="3"/>
  <c r="M382" i="3"/>
  <c r="L382" i="3"/>
  <c r="K497" i="3"/>
  <c r="M497" i="3"/>
  <c r="L497" i="3"/>
  <c r="M481" i="3"/>
  <c r="L481" i="3"/>
  <c r="M465" i="3"/>
  <c r="L465" i="3"/>
  <c r="M449" i="3"/>
  <c r="L449" i="3"/>
  <c r="M425" i="3"/>
  <c r="L425" i="3"/>
  <c r="M409" i="3"/>
  <c r="L409" i="3"/>
  <c r="M393" i="3"/>
  <c r="L393" i="3"/>
  <c r="M2533" i="3"/>
  <c r="L2533" i="3"/>
  <c r="M2517" i="3"/>
  <c r="L2517" i="3"/>
  <c r="M2469" i="3"/>
  <c r="L2469" i="3"/>
  <c r="M2437" i="3"/>
  <c r="L2437" i="3"/>
  <c r="M2405" i="3"/>
  <c r="L2405" i="3"/>
  <c r="M2357" i="3"/>
  <c r="L2357" i="3"/>
  <c r="M2309" i="3"/>
  <c r="L2309" i="3"/>
  <c r="M2277" i="3"/>
  <c r="L2277" i="3"/>
  <c r="M2245" i="3"/>
  <c r="L2245" i="3"/>
  <c r="M2213" i="3"/>
  <c r="L2213" i="3"/>
  <c r="M2181" i="3"/>
  <c r="L2181" i="3"/>
  <c r="M2133" i="3"/>
  <c r="L2133" i="3"/>
  <c r="M2085" i="3"/>
  <c r="L2085" i="3"/>
  <c r="M2020" i="3"/>
  <c r="L2020" i="3"/>
  <c r="M1956" i="3"/>
  <c r="L1956" i="3"/>
  <c r="M2452" i="3"/>
  <c r="L2452" i="3"/>
  <c r="M2420" i="3"/>
  <c r="L2420" i="3"/>
  <c r="M2372" i="3"/>
  <c r="L2372" i="3"/>
  <c r="M2324" i="3"/>
  <c r="L2324" i="3"/>
  <c r="M2292" i="3"/>
  <c r="L2292" i="3"/>
  <c r="M2244" i="3"/>
  <c r="L2244" i="3"/>
  <c r="M2212" i="3"/>
  <c r="L2212" i="3"/>
  <c r="M2164" i="3"/>
  <c r="L2164" i="3"/>
  <c r="M2132" i="3"/>
  <c r="L2132" i="3"/>
  <c r="M2084" i="3"/>
  <c r="L2084" i="3"/>
  <c r="M2019" i="3"/>
  <c r="L2019" i="3"/>
  <c r="M1955" i="3"/>
  <c r="L1955" i="3"/>
  <c r="M2468" i="3"/>
  <c r="L2468" i="3"/>
  <c r="M2543" i="3"/>
  <c r="L2543" i="3"/>
  <c r="M2495" i="3"/>
  <c r="L2495" i="3"/>
  <c r="M2463" i="3"/>
  <c r="L2463" i="3"/>
  <c r="M2415" i="3"/>
  <c r="L2415" i="3"/>
  <c r="M2367" i="3"/>
  <c r="L2367" i="3"/>
  <c r="M2335" i="3"/>
  <c r="L2335" i="3"/>
  <c r="M2287" i="3"/>
  <c r="L2287" i="3"/>
  <c r="M2255" i="3"/>
  <c r="L2255" i="3"/>
  <c r="M2207" i="3"/>
  <c r="L2207" i="3"/>
  <c r="M2175" i="3"/>
  <c r="L2175" i="3"/>
  <c r="M2127" i="3"/>
  <c r="L2127" i="3"/>
  <c r="M2095" i="3"/>
  <c r="L2095" i="3"/>
  <c r="M2040" i="3"/>
  <c r="L2040" i="3"/>
  <c r="M1976" i="3"/>
  <c r="L1976" i="3"/>
  <c r="M2500" i="3"/>
  <c r="L2500" i="3"/>
  <c r="M2554" i="3"/>
  <c r="L2554" i="3"/>
  <c r="M2506" i="3"/>
  <c r="L2506" i="3"/>
  <c r="M2474" i="3"/>
  <c r="L2474" i="3"/>
  <c r="M2426" i="3"/>
  <c r="L2426" i="3"/>
  <c r="M2394" i="3"/>
  <c r="L2394" i="3"/>
  <c r="M2346" i="3"/>
  <c r="L2346" i="3"/>
  <c r="M2314" i="3"/>
  <c r="L2314" i="3"/>
  <c r="M2282" i="3"/>
  <c r="L2282" i="3"/>
  <c r="M2234" i="3"/>
  <c r="L2234" i="3"/>
  <c r="M2186" i="3"/>
  <c r="L2186" i="3"/>
  <c r="M2154" i="3"/>
  <c r="L2154" i="3"/>
  <c r="M2106" i="3"/>
  <c r="L2106" i="3"/>
  <c r="M2074" i="3"/>
  <c r="L2074" i="3"/>
  <c r="M1999" i="3"/>
  <c r="L1999" i="3"/>
  <c r="M1940" i="3"/>
  <c r="L1940" i="3"/>
  <c r="M1892" i="3"/>
  <c r="L1892" i="3"/>
  <c r="M1860" i="3"/>
  <c r="L1860" i="3"/>
  <c r="M1812" i="3"/>
  <c r="L1812" i="3"/>
  <c r="M1764" i="3"/>
  <c r="L1764" i="3"/>
  <c r="M1732" i="3"/>
  <c r="L1732" i="3"/>
  <c r="M1684" i="3"/>
  <c r="L1684" i="3"/>
  <c r="M1652" i="3"/>
  <c r="L1652" i="3"/>
  <c r="M1599" i="3"/>
  <c r="L1599" i="3"/>
  <c r="M1506" i="3"/>
  <c r="L1506" i="3"/>
  <c r="M1442" i="3"/>
  <c r="L1442" i="3"/>
  <c r="M1346" i="3"/>
  <c r="L1346" i="3"/>
  <c r="M1194" i="3"/>
  <c r="L1194" i="3"/>
  <c r="M1026" i="3"/>
  <c r="L1026" i="3"/>
  <c r="M416" i="3"/>
  <c r="L416" i="3"/>
  <c r="M1915" i="3"/>
  <c r="L1915" i="3"/>
  <c r="M1867" i="3"/>
  <c r="L1867" i="3"/>
  <c r="M1819" i="3"/>
  <c r="L1819" i="3"/>
  <c r="M1787" i="3"/>
  <c r="L1787" i="3"/>
  <c r="M1739" i="3"/>
  <c r="L1739" i="3"/>
  <c r="M1707" i="3"/>
  <c r="L1707" i="3"/>
  <c r="M1659" i="3"/>
  <c r="L1659" i="3"/>
  <c r="M1627" i="3"/>
  <c r="L1627" i="3"/>
  <c r="M1553" i="3"/>
  <c r="L1553" i="3"/>
  <c r="M1457" i="3"/>
  <c r="L1457" i="3"/>
  <c r="M1425" i="3"/>
  <c r="L1425" i="3"/>
  <c r="M1329" i="3"/>
  <c r="L1329" i="3"/>
  <c r="M1297" i="3"/>
  <c r="L1297" i="3"/>
  <c r="M1214" i="3"/>
  <c r="L1214" i="3"/>
  <c r="M1053" i="3"/>
  <c r="L1053" i="3"/>
  <c r="M996" i="3"/>
  <c r="L996" i="3"/>
  <c r="M845" i="3"/>
  <c r="L845" i="3"/>
  <c r="M760" i="3"/>
  <c r="L760" i="3"/>
  <c r="M2050" i="3"/>
  <c r="L2050" i="3"/>
  <c r="M2018" i="3"/>
  <c r="L2018" i="3"/>
  <c r="M1970" i="3"/>
  <c r="L1970" i="3"/>
  <c r="M1922" i="3"/>
  <c r="L1922" i="3"/>
  <c r="M1874" i="3"/>
  <c r="L1874" i="3"/>
  <c r="M1826" i="3"/>
  <c r="L1826" i="3"/>
  <c r="M1778" i="3"/>
  <c r="L1778" i="3"/>
  <c r="M1730" i="3"/>
  <c r="L1730" i="3"/>
  <c r="M1698" i="3"/>
  <c r="L1698" i="3"/>
  <c r="M1650" i="3"/>
  <c r="L1650" i="3"/>
  <c r="M1597" i="3"/>
  <c r="L1597" i="3"/>
  <c r="M1502" i="3"/>
  <c r="L1502" i="3"/>
  <c r="M1406" i="3"/>
  <c r="L1406" i="3"/>
  <c r="M1310" i="3"/>
  <c r="L1310" i="3"/>
  <c r="M1188" i="3"/>
  <c r="L1188" i="3"/>
  <c r="M1076" i="3"/>
  <c r="L1076" i="3"/>
  <c r="M878" i="3"/>
  <c r="L878" i="3"/>
  <c r="M793" i="3"/>
  <c r="L793" i="3"/>
  <c r="M2013" i="3"/>
  <c r="L2013" i="3"/>
  <c r="M1981" i="3"/>
  <c r="L1981" i="3"/>
  <c r="M1949" i="3"/>
  <c r="L1949" i="3"/>
  <c r="M1917" i="3"/>
  <c r="L1917" i="3"/>
  <c r="M1885" i="3"/>
  <c r="L1885" i="3"/>
  <c r="M1837" i="3"/>
  <c r="L1837" i="3"/>
  <c r="M1805" i="3"/>
  <c r="L1805" i="3"/>
  <c r="M1773" i="3"/>
  <c r="L1773" i="3"/>
  <c r="M1741" i="3"/>
  <c r="L1741" i="3"/>
  <c r="M1709" i="3"/>
  <c r="L1709" i="3"/>
  <c r="M1677" i="3"/>
  <c r="L1677" i="3"/>
  <c r="M1629" i="3"/>
  <c r="L1629" i="3"/>
  <c r="M1589" i="3"/>
  <c r="L1589" i="3"/>
  <c r="M1493" i="3"/>
  <c r="L1493" i="3"/>
  <c r="M1429" i="3"/>
  <c r="L1429" i="3"/>
  <c r="M1365" i="3"/>
  <c r="L1365" i="3"/>
  <c r="M1262" i="3"/>
  <c r="L1262" i="3"/>
  <c r="M1173" i="3"/>
  <c r="L1173" i="3"/>
  <c r="M1060" i="3"/>
  <c r="L1060" i="3"/>
  <c r="M941" i="3"/>
  <c r="L941" i="3"/>
  <c r="M770" i="3"/>
  <c r="L770" i="3"/>
  <c r="M1572" i="3"/>
  <c r="L1572" i="3"/>
  <c r="M1540" i="3"/>
  <c r="L1540" i="3"/>
  <c r="M1508" i="3"/>
  <c r="L1508" i="3"/>
  <c r="M1476" i="3"/>
  <c r="L1476" i="3"/>
  <c r="M1444" i="3"/>
  <c r="L1444" i="3"/>
  <c r="M1412" i="3"/>
  <c r="L1412" i="3"/>
  <c r="M1380" i="3"/>
  <c r="L1380" i="3"/>
  <c r="M1348" i="3"/>
  <c r="L1348" i="3"/>
  <c r="M1300" i="3"/>
  <c r="L1300" i="3"/>
  <c r="M1260" i="3"/>
  <c r="L1260" i="3"/>
  <c r="M1218" i="3"/>
  <c r="L1218" i="3"/>
  <c r="M1172" i="3"/>
  <c r="L1172" i="3"/>
  <c r="M1086" i="3"/>
  <c r="L1086" i="3"/>
  <c r="M1029" i="3"/>
  <c r="L1029" i="3"/>
  <c r="M973" i="3"/>
  <c r="L973" i="3"/>
  <c r="M852" i="3"/>
  <c r="L852" i="3"/>
  <c r="M766" i="3"/>
  <c r="L766" i="3"/>
  <c r="M675" i="3"/>
  <c r="L675" i="3"/>
  <c r="M538" i="3"/>
  <c r="L538" i="3"/>
  <c r="M1591" i="3"/>
  <c r="L1591" i="3"/>
  <c r="M1543" i="3"/>
  <c r="L1543" i="3"/>
  <c r="M1511" i="3"/>
  <c r="L1511" i="3"/>
  <c r="M1479" i="3"/>
  <c r="L1479" i="3"/>
  <c r="M1431" i="3"/>
  <c r="L1431" i="3"/>
  <c r="M1367" i="3"/>
  <c r="L1367" i="3"/>
  <c r="M1319" i="3"/>
  <c r="L1319" i="3"/>
  <c r="M1264" i="3"/>
  <c r="L1264" i="3"/>
  <c r="M1200" i="3"/>
  <c r="L1200" i="3"/>
  <c r="M1120" i="3"/>
  <c r="L1120" i="3"/>
  <c r="M1034" i="3"/>
  <c r="L1034" i="3"/>
  <c r="M946" i="3"/>
  <c r="L946" i="3"/>
  <c r="M776" i="3"/>
  <c r="L776" i="3"/>
  <c r="M458" i="3"/>
  <c r="L458" i="3"/>
  <c r="M1265" i="3"/>
  <c r="L1265" i="3"/>
  <c r="M1217" i="3"/>
  <c r="L1217" i="3"/>
  <c r="M1164" i="3"/>
  <c r="L1164" i="3"/>
  <c r="M1078" i="3"/>
  <c r="L1078" i="3"/>
  <c r="M993" i="3"/>
  <c r="L993" i="3"/>
  <c r="M929" i="3"/>
  <c r="L929" i="3"/>
  <c r="M844" i="3"/>
  <c r="L844" i="3"/>
  <c r="M716" i="3"/>
  <c r="L716" i="3"/>
  <c r="M468" i="3"/>
  <c r="L468" i="3"/>
  <c r="M954" i="3"/>
  <c r="L954" i="3"/>
  <c r="M869" i="3"/>
  <c r="L869" i="3"/>
  <c r="M805" i="3"/>
  <c r="L805" i="3"/>
  <c r="M720" i="3"/>
  <c r="L720" i="3"/>
  <c r="M642" i="3"/>
  <c r="L642" i="3"/>
  <c r="M530" i="3"/>
  <c r="L530" i="3"/>
  <c r="M1183" i="3"/>
  <c r="L1183" i="3"/>
  <c r="M1135" i="3"/>
  <c r="L1135" i="3"/>
  <c r="M1103" i="3"/>
  <c r="L1103" i="3"/>
  <c r="M1039" i="3"/>
  <c r="L1039" i="3"/>
  <c r="M991" i="3"/>
  <c r="L991" i="3"/>
  <c r="M943" i="3"/>
  <c r="L943" i="3"/>
  <c r="M895" i="3"/>
  <c r="L895" i="3"/>
  <c r="M831" i="3"/>
  <c r="L831" i="3"/>
  <c r="M783" i="3"/>
  <c r="L783" i="3"/>
  <c r="M719" i="3"/>
  <c r="L719" i="3"/>
  <c r="M641" i="3"/>
  <c r="L641" i="3"/>
  <c r="M494" i="3"/>
  <c r="L494" i="3"/>
  <c r="M388" i="3"/>
  <c r="L388" i="3"/>
  <c r="M688" i="3"/>
  <c r="L688" i="3"/>
  <c r="M640" i="3"/>
  <c r="L640" i="3"/>
  <c r="M608" i="3"/>
  <c r="L608" i="3"/>
  <c r="M576" i="3"/>
  <c r="L576" i="3"/>
  <c r="M544" i="3"/>
  <c r="L544" i="3"/>
  <c r="M492" i="3"/>
  <c r="L492" i="3"/>
  <c r="M450" i="3"/>
  <c r="L450" i="3"/>
  <c r="M599" i="3"/>
  <c r="L599" i="3"/>
  <c r="M567" i="3"/>
  <c r="L567" i="3"/>
  <c r="M535" i="3"/>
  <c r="L535" i="3"/>
  <c r="M502" i="3"/>
  <c r="L502" i="3"/>
  <c r="M459" i="3"/>
  <c r="L459" i="3"/>
  <c r="M391" i="3"/>
  <c r="L391" i="3"/>
  <c r="M406" i="3"/>
  <c r="L406" i="3"/>
  <c r="M505" i="3"/>
  <c r="L505" i="3"/>
  <c r="M473" i="3"/>
  <c r="L473" i="3"/>
  <c r="M417" i="3"/>
  <c r="L417" i="3"/>
  <c r="M385" i="3"/>
  <c r="L385" i="3"/>
  <c r="M2545" i="3"/>
  <c r="L2545" i="3"/>
  <c r="M2497" i="3"/>
  <c r="L2497" i="3"/>
  <c r="M2449" i="3"/>
  <c r="L2449" i="3"/>
  <c r="M2401" i="3"/>
  <c r="L2401" i="3"/>
  <c r="M2353" i="3"/>
  <c r="L2353" i="3"/>
  <c r="M2305" i="3"/>
  <c r="L2305" i="3"/>
  <c r="M2257" i="3"/>
  <c r="L2257" i="3"/>
  <c r="M2193" i="3"/>
  <c r="L2193" i="3"/>
  <c r="M2113" i="3"/>
  <c r="L2113" i="3"/>
  <c r="M2384" i="3"/>
  <c r="L2384" i="3"/>
  <c r="M2299" i="3"/>
  <c r="L2299" i="3"/>
  <c r="M2553" i="3"/>
  <c r="L2553" i="3"/>
  <c r="M2537" i="3"/>
  <c r="L2537" i="3"/>
  <c r="M2521" i="3"/>
  <c r="L2521" i="3"/>
  <c r="M2505" i="3"/>
  <c r="L2505" i="3"/>
  <c r="M2489" i="3"/>
  <c r="L2489" i="3"/>
  <c r="M2473" i="3"/>
  <c r="L2473" i="3"/>
  <c r="M2457" i="3"/>
  <c r="L2457" i="3"/>
  <c r="M2441" i="3"/>
  <c r="L2441" i="3"/>
  <c r="M2425" i="3"/>
  <c r="L2425" i="3"/>
  <c r="M2409" i="3"/>
  <c r="L2409" i="3"/>
  <c r="M2393" i="3"/>
  <c r="L2393" i="3"/>
  <c r="M2377" i="3"/>
  <c r="L2377" i="3"/>
  <c r="M2361" i="3"/>
  <c r="L2361" i="3"/>
  <c r="M2345" i="3"/>
  <c r="L2345" i="3"/>
  <c r="M2329" i="3"/>
  <c r="L2329" i="3"/>
  <c r="M2313" i="3"/>
  <c r="L2313" i="3"/>
  <c r="M2297" i="3"/>
  <c r="L2297" i="3"/>
  <c r="M2281" i="3"/>
  <c r="L2281" i="3"/>
  <c r="M2265" i="3"/>
  <c r="L2265" i="3"/>
  <c r="M2249" i="3"/>
  <c r="L2249" i="3"/>
  <c r="M2233" i="3"/>
  <c r="L2233" i="3"/>
  <c r="M2217" i="3"/>
  <c r="L2217" i="3"/>
  <c r="M2201" i="3"/>
  <c r="L2201" i="3"/>
  <c r="M2185" i="3"/>
  <c r="L2185" i="3"/>
  <c r="M2169" i="3"/>
  <c r="L2169" i="3"/>
  <c r="M2153" i="3"/>
  <c r="L2153" i="3"/>
  <c r="M2137" i="3"/>
  <c r="L2137" i="3"/>
  <c r="M2121" i="3"/>
  <c r="L2121" i="3"/>
  <c r="M2105" i="3"/>
  <c r="L2105" i="3"/>
  <c r="M2089" i="3"/>
  <c r="L2089" i="3"/>
  <c r="M2073" i="3"/>
  <c r="L2073" i="3"/>
  <c r="M2057" i="3"/>
  <c r="L2057" i="3"/>
  <c r="M2028" i="3"/>
  <c r="L2028" i="3"/>
  <c r="M1996" i="3"/>
  <c r="L1996" i="3"/>
  <c r="M1964" i="3"/>
  <c r="L1964" i="3"/>
  <c r="M2552" i="3"/>
  <c r="L2552" i="3"/>
  <c r="M2488" i="3"/>
  <c r="L2488" i="3"/>
  <c r="M2456" i="3"/>
  <c r="L2456" i="3"/>
  <c r="M2440" i="3"/>
  <c r="L2440" i="3"/>
  <c r="M2424" i="3"/>
  <c r="L2424" i="3"/>
  <c r="M2408" i="3"/>
  <c r="L2408" i="3"/>
  <c r="M2392" i="3"/>
  <c r="L2392" i="3"/>
  <c r="M2376" i="3"/>
  <c r="L2376" i="3"/>
  <c r="M2360" i="3"/>
  <c r="L2360" i="3"/>
  <c r="M2344" i="3"/>
  <c r="L2344" i="3"/>
  <c r="M2328" i="3"/>
  <c r="L2328" i="3"/>
  <c r="M2312" i="3"/>
  <c r="L2312" i="3"/>
  <c r="M2296" i="3"/>
  <c r="L2296" i="3"/>
  <c r="M2280" i="3"/>
  <c r="L2280" i="3"/>
  <c r="M2264" i="3"/>
  <c r="L2264" i="3"/>
  <c r="M2248" i="3"/>
  <c r="L2248" i="3"/>
  <c r="M2232" i="3"/>
  <c r="L2232" i="3"/>
  <c r="M2216" i="3"/>
  <c r="L2216" i="3"/>
  <c r="M2200" i="3"/>
  <c r="L2200" i="3"/>
  <c r="M2184" i="3"/>
  <c r="L2184" i="3"/>
  <c r="M2168" i="3"/>
  <c r="L2168" i="3"/>
  <c r="M2152" i="3"/>
  <c r="L2152" i="3"/>
  <c r="M2136" i="3"/>
  <c r="L2136" i="3"/>
  <c r="M2120" i="3"/>
  <c r="L2120" i="3"/>
  <c r="M2104" i="3"/>
  <c r="L2104" i="3"/>
  <c r="M2088" i="3"/>
  <c r="L2088" i="3"/>
  <c r="M2072" i="3"/>
  <c r="L2072" i="3"/>
  <c r="M2056" i="3"/>
  <c r="L2056" i="3"/>
  <c r="M2027" i="3"/>
  <c r="L2027" i="3"/>
  <c r="M1995" i="3"/>
  <c r="L1995" i="3"/>
  <c r="M1963" i="3"/>
  <c r="L1963" i="3"/>
  <c r="M2528" i="3"/>
  <c r="L2528" i="3"/>
  <c r="M2480" i="3"/>
  <c r="L2480" i="3"/>
  <c r="M2563" i="3"/>
  <c r="L2563" i="3"/>
  <c r="M2547" i="3"/>
  <c r="L2547" i="3"/>
  <c r="M2531" i="3"/>
  <c r="L2531" i="3"/>
  <c r="M2515" i="3"/>
  <c r="L2515" i="3"/>
  <c r="M2499" i="3"/>
  <c r="L2499" i="3"/>
  <c r="M2483" i="3"/>
  <c r="L2483" i="3"/>
  <c r="M2467" i="3"/>
  <c r="L2467" i="3"/>
  <c r="M2451" i="3"/>
  <c r="L2451" i="3"/>
  <c r="M2435" i="3"/>
  <c r="L2435" i="3"/>
  <c r="M2419" i="3"/>
  <c r="L2419" i="3"/>
  <c r="M2403" i="3"/>
  <c r="L2403" i="3"/>
  <c r="M2387" i="3"/>
  <c r="L2387" i="3"/>
  <c r="M2371" i="3"/>
  <c r="L2371" i="3"/>
  <c r="M2355" i="3"/>
  <c r="L2355" i="3"/>
  <c r="M2339" i="3"/>
  <c r="L2339" i="3"/>
  <c r="M2323" i="3"/>
  <c r="L2323" i="3"/>
  <c r="M2307" i="3"/>
  <c r="L2307" i="3"/>
  <c r="M2291" i="3"/>
  <c r="L2291" i="3"/>
  <c r="M2275" i="3"/>
  <c r="L2275" i="3"/>
  <c r="M2259" i="3"/>
  <c r="L2259" i="3"/>
  <c r="M2243" i="3"/>
  <c r="L2243" i="3"/>
  <c r="M2227" i="3"/>
  <c r="L2227" i="3"/>
  <c r="M2211" i="3"/>
  <c r="L2211" i="3"/>
  <c r="M2195" i="3"/>
  <c r="L2195" i="3"/>
  <c r="M2179" i="3"/>
  <c r="L2179" i="3"/>
  <c r="M2163" i="3"/>
  <c r="L2163" i="3"/>
  <c r="M2147" i="3"/>
  <c r="L2147" i="3"/>
  <c r="M2131" i="3"/>
  <c r="L2131" i="3"/>
  <c r="M2115" i="3"/>
  <c r="L2115" i="3"/>
  <c r="M2099" i="3"/>
  <c r="L2099" i="3"/>
  <c r="M2083" i="3"/>
  <c r="L2083" i="3"/>
  <c r="M2067" i="3"/>
  <c r="L2067" i="3"/>
  <c r="M2048" i="3"/>
  <c r="L2048" i="3"/>
  <c r="M2016" i="3"/>
  <c r="L2016" i="3"/>
  <c r="M1984" i="3"/>
  <c r="L1984" i="3"/>
  <c r="M1952" i="3"/>
  <c r="L1952" i="3"/>
  <c r="M2556" i="3"/>
  <c r="L2556" i="3"/>
  <c r="M2516" i="3"/>
  <c r="L2516" i="3"/>
  <c r="M2472" i="3"/>
  <c r="L2472" i="3"/>
  <c r="M2558" i="3"/>
  <c r="L2558" i="3"/>
  <c r="M2542" i="3"/>
  <c r="L2542" i="3"/>
  <c r="M2526" i="3"/>
  <c r="L2526" i="3"/>
  <c r="M2510" i="3"/>
  <c r="L2510" i="3"/>
  <c r="M2494" i="3"/>
  <c r="L2494" i="3"/>
  <c r="M2478" i="3"/>
  <c r="L2478" i="3"/>
  <c r="M2462" i="3"/>
  <c r="L2462" i="3"/>
  <c r="M2446" i="3"/>
  <c r="L2446" i="3"/>
  <c r="M2430" i="3"/>
  <c r="L2430" i="3"/>
  <c r="M2414" i="3"/>
  <c r="L2414" i="3"/>
  <c r="M2398" i="3"/>
  <c r="L2398" i="3"/>
  <c r="M2382" i="3"/>
  <c r="L2382" i="3"/>
  <c r="M2366" i="3"/>
  <c r="L2366" i="3"/>
  <c r="M2350" i="3"/>
  <c r="L2350" i="3"/>
  <c r="M2334" i="3"/>
  <c r="L2334" i="3"/>
  <c r="M2318" i="3"/>
  <c r="L2318" i="3"/>
  <c r="M2302" i="3"/>
  <c r="L2302" i="3"/>
  <c r="M2286" i="3"/>
  <c r="L2286" i="3"/>
  <c r="M2270" i="3"/>
  <c r="L2270" i="3"/>
  <c r="M2254" i="3"/>
  <c r="L2254" i="3"/>
  <c r="M2238" i="3"/>
  <c r="L2238" i="3"/>
  <c r="M2222" i="3"/>
  <c r="L2222" i="3"/>
  <c r="M2206" i="3"/>
  <c r="L2206" i="3"/>
  <c r="M2190" i="3"/>
  <c r="L2190" i="3"/>
  <c r="M2174" i="3"/>
  <c r="L2174" i="3"/>
  <c r="M2158" i="3"/>
  <c r="L2158" i="3"/>
  <c r="M2142" i="3"/>
  <c r="L2142" i="3"/>
  <c r="M2126" i="3"/>
  <c r="L2126" i="3"/>
  <c r="M2110" i="3"/>
  <c r="L2110" i="3"/>
  <c r="M2094" i="3"/>
  <c r="L2094" i="3"/>
  <c r="M2078" i="3"/>
  <c r="L2078" i="3"/>
  <c r="M2062" i="3"/>
  <c r="L2062" i="3"/>
  <c r="M2039" i="3"/>
  <c r="L2039" i="3"/>
  <c r="M2007" i="3"/>
  <c r="L2007" i="3"/>
  <c r="M1975" i="3"/>
  <c r="L1975" i="3"/>
  <c r="M1943" i="3"/>
  <c r="L1943" i="3"/>
  <c r="M1928" i="3"/>
  <c r="L1928" i="3"/>
  <c r="M1912" i="3"/>
  <c r="L1912" i="3"/>
  <c r="M1896" i="3"/>
  <c r="L1896" i="3"/>
  <c r="M1880" i="3"/>
  <c r="L1880" i="3"/>
  <c r="M1864" i="3"/>
  <c r="L1864" i="3"/>
  <c r="M1848" i="3"/>
  <c r="L1848" i="3"/>
  <c r="M1832" i="3"/>
  <c r="L1832" i="3"/>
  <c r="M1816" i="3"/>
  <c r="L1816" i="3"/>
  <c r="M1800" i="3"/>
  <c r="L1800" i="3"/>
  <c r="M1784" i="3"/>
  <c r="L1784" i="3"/>
  <c r="M1768" i="3"/>
  <c r="L1768" i="3"/>
  <c r="M1752" i="3"/>
  <c r="L1752" i="3"/>
  <c r="M1736" i="3"/>
  <c r="L1736" i="3"/>
  <c r="M1720" i="3"/>
  <c r="L1720" i="3"/>
  <c r="M1704" i="3"/>
  <c r="L1704" i="3"/>
  <c r="M1688" i="3"/>
  <c r="L1688" i="3"/>
  <c r="M1672" i="3"/>
  <c r="L1672" i="3"/>
  <c r="M1656" i="3"/>
  <c r="L1656" i="3"/>
  <c r="M1640" i="3"/>
  <c r="L1640" i="3"/>
  <c r="M1624" i="3"/>
  <c r="L1624" i="3"/>
  <c r="M1605" i="3"/>
  <c r="L1605" i="3"/>
  <c r="M1578" i="3"/>
  <c r="L1578" i="3"/>
  <c r="M1546" i="3"/>
  <c r="L1546" i="3"/>
  <c r="M1514" i="3"/>
  <c r="L1514" i="3"/>
  <c r="M1482" i="3"/>
  <c r="L1482" i="3"/>
  <c r="M1450" i="3"/>
  <c r="L1450" i="3"/>
  <c r="M1418" i="3"/>
  <c r="L1418" i="3"/>
  <c r="M1386" i="3"/>
  <c r="L1386" i="3"/>
  <c r="M1354" i="3"/>
  <c r="L1354" i="3"/>
  <c r="M1322" i="3"/>
  <c r="L1322" i="3"/>
  <c r="M1290" i="3"/>
  <c r="L1290" i="3"/>
  <c r="M1247" i="3"/>
  <c r="L1247" i="3"/>
  <c r="M1204" i="3"/>
  <c r="L1204" i="3"/>
  <c r="M1154" i="3"/>
  <c r="L1154" i="3"/>
  <c r="M1097" i="3"/>
  <c r="L1097" i="3"/>
  <c r="M1040" i="3"/>
  <c r="L1040" i="3"/>
  <c r="M984" i="3"/>
  <c r="L984" i="3"/>
  <c r="M910" i="3"/>
  <c r="L910" i="3"/>
  <c r="M825" i="3"/>
  <c r="L825" i="3"/>
  <c r="M740" i="3"/>
  <c r="L740" i="3"/>
  <c r="M639" i="3"/>
  <c r="L639" i="3"/>
  <c r="M478" i="3"/>
  <c r="L478" i="3"/>
  <c r="M1935" i="3"/>
  <c r="L1935" i="3"/>
  <c r="M1919" i="3"/>
  <c r="L1919" i="3"/>
  <c r="M1903" i="3"/>
  <c r="L1903" i="3"/>
  <c r="M1887" i="3"/>
  <c r="L1887" i="3"/>
  <c r="M1871" i="3"/>
  <c r="L1871" i="3"/>
  <c r="M1855" i="3"/>
  <c r="L1855" i="3"/>
  <c r="M1839" i="3"/>
  <c r="L1839" i="3"/>
  <c r="M1823" i="3"/>
  <c r="L1823" i="3"/>
  <c r="M1807" i="3"/>
  <c r="L1807" i="3"/>
  <c r="M1791" i="3"/>
  <c r="L1791" i="3"/>
  <c r="M1775" i="3"/>
  <c r="L1775" i="3"/>
  <c r="M1759" i="3"/>
  <c r="L1759" i="3"/>
  <c r="M1743" i="3"/>
  <c r="L1743" i="3"/>
  <c r="M1727" i="3"/>
  <c r="L1727" i="3"/>
  <c r="M1711" i="3"/>
  <c r="L1711" i="3"/>
  <c r="M1695" i="3"/>
  <c r="L1695" i="3"/>
  <c r="M1679" i="3"/>
  <c r="L1679" i="3"/>
  <c r="M1663" i="3"/>
  <c r="L1663" i="3"/>
  <c r="M1647" i="3"/>
  <c r="L1647" i="3"/>
  <c r="M1631" i="3"/>
  <c r="L1631" i="3"/>
  <c r="M1614" i="3"/>
  <c r="L1614" i="3"/>
  <c r="M1593" i="3"/>
  <c r="L1593" i="3"/>
  <c r="M1561" i="3"/>
  <c r="L1561" i="3"/>
  <c r="M1529" i="3"/>
  <c r="L1529" i="3"/>
  <c r="M1497" i="3"/>
  <c r="L1497" i="3"/>
  <c r="M1465" i="3"/>
  <c r="L1465" i="3"/>
  <c r="M1433" i="3"/>
  <c r="L1433" i="3"/>
  <c r="M1401" i="3"/>
  <c r="L1401" i="3"/>
  <c r="M1369" i="3"/>
  <c r="L1369" i="3"/>
  <c r="M1337" i="3"/>
  <c r="L1337" i="3"/>
  <c r="M1305" i="3"/>
  <c r="L1305" i="3"/>
  <c r="M1267" i="3"/>
  <c r="L1267" i="3"/>
  <c r="M1224" i="3"/>
  <c r="L1224" i="3"/>
  <c r="M1181" i="3"/>
  <c r="L1181" i="3"/>
  <c r="M1124" i="3"/>
  <c r="L1124" i="3"/>
  <c r="M1066" i="3"/>
  <c r="L1066" i="3"/>
  <c r="M1010" i="3"/>
  <c r="L1010" i="3"/>
  <c r="M952" i="3"/>
  <c r="L952" i="3"/>
  <c r="M866" i="3"/>
  <c r="L866" i="3"/>
  <c r="M781" i="3"/>
  <c r="L781" i="3"/>
  <c r="M695" i="3"/>
  <c r="L695" i="3"/>
  <c r="M566" i="3"/>
  <c r="L566" i="3"/>
  <c r="M2038" i="3"/>
  <c r="L2038" i="3"/>
  <c r="M2022" i="3"/>
  <c r="L2022" i="3"/>
  <c r="M2006" i="3"/>
  <c r="L2006" i="3"/>
  <c r="M1990" i="3"/>
  <c r="L1990" i="3"/>
  <c r="M1974" i="3"/>
  <c r="L1974" i="3"/>
  <c r="M1958" i="3"/>
  <c r="L1958" i="3"/>
  <c r="M1942" i="3"/>
  <c r="L1942" i="3"/>
  <c r="M1926" i="3"/>
  <c r="L1926" i="3"/>
  <c r="M1910" i="3"/>
  <c r="L1910" i="3"/>
  <c r="M1894" i="3"/>
  <c r="L1894" i="3"/>
  <c r="M1878" i="3"/>
  <c r="L1878" i="3"/>
  <c r="M1862" i="3"/>
  <c r="L1862" i="3"/>
  <c r="M1846" i="3"/>
  <c r="L1846" i="3"/>
  <c r="M1830" i="3"/>
  <c r="L1830" i="3"/>
  <c r="M1814" i="3"/>
  <c r="L1814" i="3"/>
  <c r="M1798" i="3"/>
  <c r="L1798" i="3"/>
  <c r="M1782" i="3"/>
  <c r="L1782" i="3"/>
  <c r="M1766" i="3"/>
  <c r="L1766" i="3"/>
  <c r="M1750" i="3"/>
  <c r="L1750" i="3"/>
  <c r="M1734" i="3"/>
  <c r="L1734" i="3"/>
  <c r="M1718" i="3"/>
  <c r="L1718" i="3"/>
  <c r="M1702" i="3"/>
  <c r="L1702" i="3"/>
  <c r="M1686" i="3"/>
  <c r="L1686" i="3"/>
  <c r="M1670" i="3"/>
  <c r="L1670" i="3"/>
  <c r="M1654" i="3"/>
  <c r="L1654" i="3"/>
  <c r="M1638" i="3"/>
  <c r="L1638" i="3"/>
  <c r="M1622" i="3"/>
  <c r="L1622" i="3"/>
  <c r="M1602" i="3"/>
  <c r="L1602" i="3"/>
  <c r="M1574" i="3"/>
  <c r="L1574" i="3"/>
  <c r="M1542" i="3"/>
  <c r="L1542" i="3"/>
  <c r="M1510" i="3"/>
  <c r="L1510" i="3"/>
  <c r="M1478" i="3"/>
  <c r="L1478" i="3"/>
  <c r="M1446" i="3"/>
  <c r="L1446" i="3"/>
  <c r="M1414" i="3"/>
  <c r="L1414" i="3"/>
  <c r="M1382" i="3"/>
  <c r="L1382" i="3"/>
  <c r="M1350" i="3"/>
  <c r="L1350" i="3"/>
  <c r="M1318" i="3"/>
  <c r="L1318" i="3"/>
  <c r="M1284" i="3"/>
  <c r="L1284" i="3"/>
  <c r="M1242" i="3"/>
  <c r="L1242" i="3"/>
  <c r="M1199" i="3"/>
  <c r="L1199" i="3"/>
  <c r="M1146" i="3"/>
  <c r="L1146" i="3"/>
  <c r="M1090" i="3"/>
  <c r="L1090" i="3"/>
  <c r="M1033" i="3"/>
  <c r="L1033" i="3"/>
  <c r="M976" i="3"/>
  <c r="L976" i="3"/>
  <c r="M900" i="3"/>
  <c r="L900" i="3"/>
  <c r="M814" i="3"/>
  <c r="L814" i="3"/>
  <c r="M729" i="3"/>
  <c r="L729" i="3"/>
  <c r="M626" i="3"/>
  <c r="L626" i="3"/>
  <c r="M447" i="3"/>
  <c r="L447" i="3"/>
  <c r="M2049" i="3"/>
  <c r="L2049" i="3"/>
  <c r="M2033" i="3"/>
  <c r="L2033" i="3"/>
  <c r="M2017" i="3"/>
  <c r="L2017" i="3"/>
  <c r="M2001" i="3"/>
  <c r="L2001" i="3"/>
  <c r="M1985" i="3"/>
  <c r="L1985" i="3"/>
  <c r="M1969" i="3"/>
  <c r="L1969" i="3"/>
  <c r="M1953" i="3"/>
  <c r="L1953" i="3"/>
  <c r="M1937" i="3"/>
  <c r="L1937" i="3"/>
  <c r="M1921" i="3"/>
  <c r="L1921" i="3"/>
  <c r="M1905" i="3"/>
  <c r="L1905" i="3"/>
  <c r="M1889" i="3"/>
  <c r="L1889" i="3"/>
  <c r="M1873" i="3"/>
  <c r="L1873" i="3"/>
  <c r="M1857" i="3"/>
  <c r="L1857" i="3"/>
  <c r="M1841" i="3"/>
  <c r="L1841" i="3"/>
  <c r="M1825" i="3"/>
  <c r="L1825" i="3"/>
  <c r="M1809" i="3"/>
  <c r="L1809" i="3"/>
  <c r="M1793" i="3"/>
  <c r="L1793" i="3"/>
  <c r="M1777" i="3"/>
  <c r="L1777" i="3"/>
  <c r="M1761" i="3"/>
  <c r="L1761" i="3"/>
  <c r="M1745" i="3"/>
  <c r="L1745" i="3"/>
  <c r="M1729" i="3"/>
  <c r="L1729" i="3"/>
  <c r="M1713" i="3"/>
  <c r="L1713" i="3"/>
  <c r="M1697" i="3"/>
  <c r="L1697" i="3"/>
  <c r="M1681" i="3"/>
  <c r="L1681" i="3"/>
  <c r="M1665" i="3"/>
  <c r="L1665" i="3"/>
  <c r="M1649" i="3"/>
  <c r="L1649" i="3"/>
  <c r="M1633" i="3"/>
  <c r="L1633" i="3"/>
  <c r="M1617" i="3"/>
  <c r="L1617" i="3"/>
  <c r="M1595" i="3"/>
  <c r="L1595" i="3"/>
  <c r="M1565" i="3"/>
  <c r="L1565" i="3"/>
  <c r="M1533" i="3"/>
  <c r="L1533" i="3"/>
  <c r="M1501" i="3"/>
  <c r="L1501" i="3"/>
  <c r="M1469" i="3"/>
  <c r="L1469" i="3"/>
  <c r="M1437" i="3"/>
  <c r="L1437" i="3"/>
  <c r="M1405" i="3"/>
  <c r="L1405" i="3"/>
  <c r="M1373" i="3"/>
  <c r="L1373" i="3"/>
  <c r="M1341" i="3"/>
  <c r="L1341" i="3"/>
  <c r="M1309" i="3"/>
  <c r="L1309" i="3"/>
  <c r="M1272" i="3"/>
  <c r="L1272" i="3"/>
  <c r="M1230" i="3"/>
  <c r="L1230" i="3"/>
  <c r="M1187" i="3"/>
  <c r="L1187" i="3"/>
  <c r="M1130" i="3"/>
  <c r="L1130" i="3"/>
  <c r="M1074" i="3"/>
  <c r="L1074" i="3"/>
  <c r="M1017" i="3"/>
  <c r="L1017" i="3"/>
  <c r="M960" i="3"/>
  <c r="L960" i="3"/>
  <c r="M877" i="3"/>
  <c r="L877" i="3"/>
  <c r="M792" i="3"/>
  <c r="L792" i="3"/>
  <c r="M706" i="3"/>
  <c r="L706" i="3"/>
  <c r="M589" i="3"/>
  <c r="L589" i="3"/>
  <c r="M1608" i="3"/>
  <c r="L1608" i="3"/>
  <c r="M1592" i="3"/>
  <c r="L1592" i="3"/>
  <c r="M1576" i="3"/>
  <c r="L1576" i="3"/>
  <c r="M1560" i="3"/>
  <c r="L1560" i="3"/>
  <c r="M1544" i="3"/>
  <c r="L1544" i="3"/>
  <c r="M1528" i="3"/>
  <c r="L1528" i="3"/>
  <c r="M1512" i="3"/>
  <c r="L1512" i="3"/>
  <c r="M1496" i="3"/>
  <c r="L1496" i="3"/>
  <c r="M1480" i="3"/>
  <c r="L1480" i="3"/>
  <c r="M1464" i="3"/>
  <c r="L1464" i="3"/>
  <c r="M1448" i="3"/>
  <c r="L1448" i="3"/>
  <c r="M1432" i="3"/>
  <c r="L1432" i="3"/>
  <c r="M1416" i="3"/>
  <c r="L1416" i="3"/>
  <c r="M1400" i="3"/>
  <c r="L1400" i="3"/>
  <c r="M1384" i="3"/>
  <c r="L1384" i="3"/>
  <c r="M1368" i="3"/>
  <c r="L1368" i="3"/>
  <c r="M1352" i="3"/>
  <c r="L1352" i="3"/>
  <c r="M1336" i="3"/>
  <c r="L1336" i="3"/>
  <c r="M1320" i="3"/>
  <c r="L1320" i="3"/>
  <c r="M1304" i="3"/>
  <c r="L1304" i="3"/>
  <c r="M1287" i="3"/>
  <c r="L1287" i="3"/>
  <c r="M1266" i="3"/>
  <c r="L1266" i="3"/>
  <c r="M1244" i="3"/>
  <c r="L1244" i="3"/>
  <c r="M1223" i="3"/>
  <c r="L1223" i="3"/>
  <c r="M1202" i="3"/>
  <c r="L1202" i="3"/>
  <c r="M1178" i="3"/>
  <c r="L1178" i="3"/>
  <c r="M1150" i="3"/>
  <c r="L1150" i="3"/>
  <c r="M1122" i="3"/>
  <c r="L1122" i="3"/>
  <c r="M1093" i="3"/>
  <c r="L1093" i="3"/>
  <c r="M1065" i="3"/>
  <c r="L1065" i="3"/>
  <c r="M1037" i="3"/>
  <c r="L1037" i="3"/>
  <c r="M1008" i="3"/>
  <c r="L1008" i="3"/>
  <c r="M980" i="3"/>
  <c r="L980" i="3"/>
  <c r="M948" i="3"/>
  <c r="L948" i="3"/>
  <c r="M905" i="3"/>
  <c r="L905" i="3"/>
  <c r="M862" i="3"/>
  <c r="L862" i="3"/>
  <c r="M820" i="3"/>
  <c r="L820" i="3"/>
  <c r="M777" i="3"/>
  <c r="L777" i="3"/>
  <c r="M734" i="3"/>
  <c r="L734" i="3"/>
  <c r="M690" i="3"/>
  <c r="L690" i="3"/>
  <c r="M633" i="3"/>
  <c r="L633" i="3"/>
  <c r="M558" i="3"/>
  <c r="L558" i="3"/>
  <c r="M463" i="3"/>
  <c r="L463" i="3"/>
  <c r="M1579" i="3"/>
  <c r="L1579" i="3"/>
  <c r="M1563" i="3"/>
  <c r="L1563" i="3"/>
  <c r="M1547" i="3"/>
  <c r="L1547" i="3"/>
  <c r="M1531" i="3"/>
  <c r="L1531" i="3"/>
  <c r="M1515" i="3"/>
  <c r="L1515" i="3"/>
  <c r="M1499" i="3"/>
  <c r="L1499" i="3"/>
  <c r="M1483" i="3"/>
  <c r="L1483" i="3"/>
  <c r="M1467" i="3"/>
  <c r="L1467" i="3"/>
  <c r="M1451" i="3"/>
  <c r="L1451" i="3"/>
  <c r="M1435" i="3"/>
  <c r="L1435" i="3"/>
  <c r="M1419" i="3"/>
  <c r="L1419" i="3"/>
  <c r="M1403" i="3"/>
  <c r="L1403" i="3"/>
  <c r="M1387" i="3"/>
  <c r="L1387" i="3"/>
  <c r="M1371" i="3"/>
  <c r="L1371" i="3"/>
  <c r="M1355" i="3"/>
  <c r="L1355" i="3"/>
  <c r="M1339" i="3"/>
  <c r="L1339" i="3"/>
  <c r="M1323" i="3"/>
  <c r="L1323" i="3"/>
  <c r="M1307" i="3"/>
  <c r="L1307" i="3"/>
  <c r="M1291" i="3"/>
  <c r="L1291" i="3"/>
  <c r="M1270" i="3"/>
  <c r="L1270" i="3"/>
  <c r="M1248" i="3"/>
  <c r="L1248" i="3"/>
  <c r="M1227" i="3"/>
  <c r="L1227" i="3"/>
  <c r="M1206" i="3"/>
  <c r="L1206" i="3"/>
  <c r="M1184" i="3"/>
  <c r="L1184" i="3"/>
  <c r="M1156" i="3"/>
  <c r="L1156" i="3"/>
  <c r="M1128" i="3"/>
  <c r="L1128" i="3"/>
  <c r="M1098" i="3"/>
  <c r="L1098" i="3"/>
  <c r="M1070" i="3"/>
  <c r="L1070" i="3"/>
  <c r="M1042" i="3"/>
  <c r="L1042" i="3"/>
  <c r="M1013" i="3"/>
  <c r="L1013" i="3"/>
  <c r="M985" i="3"/>
  <c r="L985" i="3"/>
  <c r="M957" i="3"/>
  <c r="L957" i="3"/>
  <c r="M914" i="3"/>
  <c r="L914" i="3"/>
  <c r="M872" i="3"/>
  <c r="L872" i="3"/>
  <c r="M829" i="3"/>
  <c r="L829" i="3"/>
  <c r="M786" i="3"/>
  <c r="L786" i="3"/>
  <c r="M744" i="3"/>
  <c r="L744" i="3"/>
  <c r="M701" i="3"/>
  <c r="L701" i="3"/>
  <c r="M645" i="3"/>
  <c r="L645" i="3"/>
  <c r="M578" i="3"/>
  <c r="L578" i="3"/>
  <c r="M488" i="3"/>
  <c r="L488" i="3"/>
  <c r="M1285" i="3"/>
  <c r="L1285" i="3"/>
  <c r="M1269" i="3"/>
  <c r="L1269" i="3"/>
  <c r="M1253" i="3"/>
  <c r="L1253" i="3"/>
  <c r="M1237" i="3"/>
  <c r="L1237" i="3"/>
  <c r="M1221" i="3"/>
  <c r="L1221" i="3"/>
  <c r="M1205" i="3"/>
  <c r="L1205" i="3"/>
  <c r="M1189" i="3"/>
  <c r="L1189" i="3"/>
  <c r="M1169" i="3"/>
  <c r="L1169" i="3"/>
  <c r="M1148" i="3"/>
  <c r="L1148" i="3"/>
  <c r="M1126" i="3"/>
  <c r="L1126" i="3"/>
  <c r="M1105" i="3"/>
  <c r="L1105" i="3"/>
  <c r="M1084" i="3"/>
  <c r="L1084" i="3"/>
  <c r="M1062" i="3"/>
  <c r="L1062" i="3"/>
  <c r="M1041" i="3"/>
  <c r="L1041" i="3"/>
  <c r="M1020" i="3"/>
  <c r="L1020" i="3"/>
  <c r="M998" i="3"/>
  <c r="L998" i="3"/>
  <c r="M977" i="3"/>
  <c r="L977" i="3"/>
  <c r="M956" i="3"/>
  <c r="L956" i="3"/>
  <c r="M934" i="3"/>
  <c r="L934" i="3"/>
  <c r="M913" i="3"/>
  <c r="L913" i="3"/>
  <c r="M892" i="3"/>
  <c r="L892" i="3"/>
  <c r="M870" i="3"/>
  <c r="L870" i="3"/>
  <c r="M828" i="3"/>
  <c r="L828" i="3"/>
  <c r="M806" i="3"/>
  <c r="L806" i="3"/>
  <c r="M785" i="3"/>
  <c r="L785" i="3"/>
  <c r="M764" i="3"/>
  <c r="L764" i="3"/>
  <c r="M742" i="3"/>
  <c r="L742" i="3"/>
  <c r="M721" i="3"/>
  <c r="L721" i="3"/>
  <c r="M700" i="3"/>
  <c r="L700" i="3"/>
  <c r="M671" i="3"/>
  <c r="L671" i="3"/>
  <c r="M643" i="3"/>
  <c r="L643" i="3"/>
  <c r="M615" i="3"/>
  <c r="L615" i="3"/>
  <c r="M574" i="3"/>
  <c r="L574" i="3"/>
  <c r="M533" i="3"/>
  <c r="L533" i="3"/>
  <c r="M484" i="3"/>
  <c r="L484" i="3"/>
  <c r="M424" i="3"/>
  <c r="L424" i="3"/>
  <c r="M938" i="3"/>
  <c r="L938" i="3"/>
  <c r="M917" i="3"/>
  <c r="L917" i="3"/>
  <c r="M896" i="3"/>
  <c r="L896" i="3"/>
  <c r="M874" i="3"/>
  <c r="L874" i="3"/>
  <c r="M853" i="3"/>
  <c r="L853" i="3"/>
  <c r="M832" i="3"/>
  <c r="L832" i="3"/>
  <c r="M810" i="3"/>
  <c r="L810" i="3"/>
  <c r="M789" i="3"/>
  <c r="L789" i="3"/>
  <c r="M768" i="3"/>
  <c r="L768" i="3"/>
  <c r="M746" i="3"/>
  <c r="L746" i="3"/>
  <c r="M725" i="3"/>
  <c r="L725" i="3"/>
  <c r="M704" i="3"/>
  <c r="L704" i="3"/>
  <c r="M677" i="3"/>
  <c r="L677" i="3"/>
  <c r="M649" i="3"/>
  <c r="L649" i="3"/>
  <c r="M621" i="3"/>
  <c r="L621" i="3"/>
  <c r="M582" i="3"/>
  <c r="L582" i="3"/>
  <c r="M541" i="3"/>
  <c r="L541" i="3"/>
  <c r="K495" i="3"/>
  <c r="M495" i="3"/>
  <c r="L495" i="3"/>
  <c r="M422" i="3"/>
  <c r="L422" i="3"/>
  <c r="M1171" i="3"/>
  <c r="L1171" i="3"/>
  <c r="M1155" i="3"/>
  <c r="L1155" i="3"/>
  <c r="M1139" i="3"/>
  <c r="L1139" i="3"/>
  <c r="M1123" i="3"/>
  <c r="L1123" i="3"/>
  <c r="M1107" i="3"/>
  <c r="L1107" i="3"/>
  <c r="M1091" i="3"/>
  <c r="L1091" i="3"/>
  <c r="M1075" i="3"/>
  <c r="L1075" i="3"/>
  <c r="M1059" i="3"/>
  <c r="L1059" i="3"/>
  <c r="M1043" i="3"/>
  <c r="L1043" i="3"/>
  <c r="M1027" i="3"/>
  <c r="L1027" i="3"/>
  <c r="M1011" i="3"/>
  <c r="L1011" i="3"/>
  <c r="M995" i="3"/>
  <c r="L995" i="3"/>
  <c r="M979" i="3"/>
  <c r="L979" i="3"/>
  <c r="M963" i="3"/>
  <c r="L963" i="3"/>
  <c r="M947" i="3"/>
  <c r="L947" i="3"/>
  <c r="M931" i="3"/>
  <c r="L931" i="3"/>
  <c r="M915" i="3"/>
  <c r="L915" i="3"/>
  <c r="M899" i="3"/>
  <c r="L899" i="3"/>
  <c r="M883" i="3"/>
  <c r="L883" i="3"/>
  <c r="M867" i="3"/>
  <c r="L867" i="3"/>
  <c r="M851" i="3"/>
  <c r="L851" i="3"/>
  <c r="M835" i="3"/>
  <c r="L835" i="3"/>
  <c r="M819" i="3"/>
  <c r="L819" i="3"/>
  <c r="M803" i="3"/>
  <c r="L803" i="3"/>
  <c r="M787" i="3"/>
  <c r="L787" i="3"/>
  <c r="M771" i="3"/>
  <c r="L771" i="3"/>
  <c r="M755" i="3"/>
  <c r="L755" i="3"/>
  <c r="M739" i="3"/>
  <c r="L739" i="3"/>
  <c r="M723" i="3"/>
  <c r="L723" i="3"/>
  <c r="M707" i="3"/>
  <c r="L707" i="3"/>
  <c r="M689" i="3"/>
  <c r="L689" i="3"/>
  <c r="M667" i="3"/>
  <c r="L667" i="3"/>
  <c r="M646" i="3"/>
  <c r="L646" i="3"/>
  <c r="M625" i="3"/>
  <c r="L625" i="3"/>
  <c r="M601" i="3"/>
  <c r="L601" i="3"/>
  <c r="M569" i="3"/>
  <c r="L569" i="3"/>
  <c r="M537" i="3"/>
  <c r="L537" i="3"/>
  <c r="M504" i="3"/>
  <c r="L504" i="3"/>
  <c r="M462" i="3"/>
  <c r="L462" i="3"/>
  <c r="M414" i="3"/>
  <c r="L414" i="3"/>
  <c r="M692" i="3"/>
  <c r="L692" i="3"/>
  <c r="M676" i="3"/>
  <c r="L676" i="3"/>
  <c r="M660" i="3"/>
  <c r="L660" i="3"/>
  <c r="M644" i="3"/>
  <c r="L644" i="3"/>
  <c r="M628" i="3"/>
  <c r="L628" i="3"/>
  <c r="M612" i="3"/>
  <c r="L612" i="3"/>
  <c r="M596" i="3"/>
  <c r="L596" i="3"/>
  <c r="M580" i="3"/>
  <c r="L580" i="3"/>
  <c r="M564" i="3"/>
  <c r="L564" i="3"/>
  <c r="M548" i="3"/>
  <c r="L548" i="3"/>
  <c r="M532" i="3"/>
  <c r="L532" i="3"/>
  <c r="M516" i="3"/>
  <c r="L516" i="3"/>
  <c r="M498" i="3"/>
  <c r="K498" i="3"/>
  <c r="L498" i="3"/>
  <c r="M476" i="3"/>
  <c r="L476" i="3"/>
  <c r="M455" i="3"/>
  <c r="L455" i="3"/>
  <c r="M428" i="3"/>
  <c r="L428" i="3"/>
  <c r="M384" i="3"/>
  <c r="L384" i="3"/>
  <c r="M603" i="3"/>
  <c r="L603" i="3"/>
  <c r="M587" i="3"/>
  <c r="L587" i="3"/>
  <c r="M571" i="3"/>
  <c r="L571" i="3"/>
  <c r="M555" i="3"/>
  <c r="L555" i="3"/>
  <c r="M539" i="3"/>
  <c r="L539" i="3"/>
  <c r="M523" i="3"/>
  <c r="L523" i="3"/>
  <c r="M507" i="3"/>
  <c r="L507" i="3"/>
  <c r="M486" i="3"/>
  <c r="L486" i="3"/>
  <c r="M464" i="3"/>
  <c r="L464" i="3"/>
  <c r="K443" i="3"/>
  <c r="M443" i="3"/>
  <c r="L443" i="3"/>
  <c r="M396" i="3"/>
  <c r="L396" i="3"/>
  <c r="M427" i="3"/>
  <c r="L427" i="3"/>
  <c r="M411" i="3"/>
  <c r="L411" i="3"/>
  <c r="M395" i="3"/>
  <c r="L395" i="3"/>
  <c r="M394" i="3"/>
  <c r="L394" i="3"/>
  <c r="M493" i="3"/>
  <c r="L493" i="3"/>
  <c r="M477" i="3"/>
  <c r="L477" i="3"/>
  <c r="M461" i="3"/>
  <c r="L461" i="3"/>
  <c r="K445" i="3"/>
  <c r="M445" i="3"/>
  <c r="L445" i="3"/>
  <c r="M421" i="3"/>
  <c r="L421" i="3"/>
  <c r="M405" i="3"/>
  <c r="L405" i="3"/>
  <c r="M389" i="3"/>
  <c r="L389" i="3"/>
  <c r="L259" i="3"/>
  <c r="L25" i="3"/>
  <c r="L297" i="3"/>
  <c r="L147" i="3"/>
  <c r="L270" i="3"/>
  <c r="L99" i="3"/>
  <c r="L243" i="3"/>
  <c r="L73" i="3"/>
  <c r="L347" i="3"/>
  <c r="L306" i="3"/>
  <c r="L263" i="3"/>
  <c r="L221" i="3"/>
  <c r="L178" i="3"/>
  <c r="L135" i="3"/>
  <c r="L93" i="3"/>
  <c r="L50" i="3"/>
  <c r="L7" i="3"/>
  <c r="L346" i="3"/>
  <c r="L305" i="3"/>
  <c r="L241" i="3"/>
  <c r="L198" i="3"/>
  <c r="L155" i="3"/>
  <c r="L113" i="3"/>
  <c r="L70" i="3"/>
  <c r="L49" i="3"/>
  <c r="L6" i="3"/>
  <c r="L349" i="3"/>
  <c r="L309" i="3"/>
  <c r="L266" i="3"/>
  <c r="L223" i="3"/>
  <c r="L181" i="3"/>
  <c r="L138" i="3"/>
  <c r="L95" i="3"/>
  <c r="L53" i="3"/>
  <c r="L10" i="3"/>
  <c r="L316" i="3"/>
  <c r="L284" i="3"/>
  <c r="L268" i="3"/>
  <c r="L236" i="3"/>
  <c r="L204" i="3"/>
  <c r="L172" i="3"/>
  <c r="L28" i="3"/>
  <c r="L2" i="3"/>
  <c r="L211" i="3"/>
  <c r="L323" i="3"/>
  <c r="L169" i="3"/>
  <c r="L372" i="3"/>
  <c r="L302" i="3"/>
  <c r="L83" i="3"/>
  <c r="L344" i="3"/>
  <c r="L126" i="3"/>
  <c r="L356" i="3"/>
  <c r="L190" i="3"/>
  <c r="L19" i="3"/>
  <c r="L368" i="3"/>
  <c r="L291" i="3"/>
  <c r="L206" i="3"/>
  <c r="L121" i="3"/>
  <c r="L35" i="3"/>
  <c r="L348" i="3"/>
  <c r="L265" i="3"/>
  <c r="L179" i="3"/>
  <c r="L94" i="3"/>
  <c r="L9" i="3"/>
  <c r="L367" i="3"/>
  <c r="L351" i="3"/>
  <c r="L333" i="3"/>
  <c r="L311" i="3"/>
  <c r="L290" i="3"/>
  <c r="L269" i="3"/>
  <c r="L247" i="3"/>
  <c r="L226" i="3"/>
  <c r="L205" i="3"/>
  <c r="L183" i="3"/>
  <c r="L162" i="3"/>
  <c r="L141" i="3"/>
  <c r="L119" i="3"/>
  <c r="L98" i="3"/>
  <c r="L77" i="3"/>
  <c r="L55" i="3"/>
  <c r="L34" i="3"/>
  <c r="L13" i="3"/>
  <c r="L366" i="3"/>
  <c r="L350" i="3"/>
  <c r="L331" i="3"/>
  <c r="L310" i="3"/>
  <c r="L289" i="3"/>
  <c r="L267" i="3"/>
  <c r="L246" i="3"/>
  <c r="L225" i="3"/>
  <c r="L203" i="3"/>
  <c r="L182" i="3"/>
  <c r="L161" i="3"/>
  <c r="L139" i="3"/>
  <c r="L118" i="3"/>
  <c r="L97" i="3"/>
  <c r="L75" i="3"/>
  <c r="L54" i="3"/>
  <c r="L33" i="3"/>
  <c r="L11" i="3"/>
  <c r="L369" i="3"/>
  <c r="L353" i="3"/>
  <c r="L335" i="3"/>
  <c r="L314" i="3"/>
  <c r="L293" i="3"/>
  <c r="L271" i="3"/>
  <c r="L250" i="3"/>
  <c r="L229" i="3"/>
  <c r="L207" i="3"/>
  <c r="L186" i="3"/>
  <c r="L165" i="3"/>
  <c r="L143" i="3"/>
  <c r="L122" i="3"/>
  <c r="L101" i="3"/>
  <c r="L79" i="3"/>
  <c r="L58" i="3"/>
  <c r="L37" i="3"/>
  <c r="L15" i="3"/>
  <c r="L336" i="3"/>
  <c r="L320" i="3"/>
  <c r="L304" i="3"/>
  <c r="L288" i="3"/>
  <c r="L272" i="3"/>
  <c r="L256" i="3"/>
  <c r="L240" i="3"/>
  <c r="L224" i="3"/>
  <c r="L208" i="3"/>
  <c r="L192" i="3"/>
  <c r="L176" i="3"/>
  <c r="L160" i="3"/>
  <c r="L144" i="3"/>
  <c r="L128" i="3"/>
  <c r="L112" i="3"/>
  <c r="L96" i="3"/>
  <c r="L80" i="3"/>
  <c r="L64" i="3"/>
  <c r="L48" i="3"/>
  <c r="L32" i="3"/>
  <c r="L16" i="3"/>
  <c r="L254" i="3"/>
  <c r="L318" i="3"/>
  <c r="L352" i="3"/>
  <c r="L185" i="3"/>
  <c r="L14" i="3"/>
  <c r="L329" i="3"/>
  <c r="L158" i="3"/>
  <c r="L363" i="3"/>
  <c r="L327" i="3"/>
  <c r="L285" i="3"/>
  <c r="L242" i="3"/>
  <c r="L199" i="3"/>
  <c r="L157" i="3"/>
  <c r="L114" i="3"/>
  <c r="L71" i="3"/>
  <c r="L29" i="3"/>
  <c r="L362" i="3"/>
  <c r="L326" i="3"/>
  <c r="L283" i="3"/>
  <c r="L262" i="3"/>
  <c r="L219" i="3"/>
  <c r="L177" i="3"/>
  <c r="L134" i="3"/>
  <c r="L91" i="3"/>
  <c r="L27" i="3"/>
  <c r="L365" i="3"/>
  <c r="L330" i="3"/>
  <c r="L287" i="3"/>
  <c r="L245" i="3"/>
  <c r="L202" i="3"/>
  <c r="L159" i="3"/>
  <c r="L117" i="3"/>
  <c r="L74" i="3"/>
  <c r="L31" i="3"/>
  <c r="L332" i="3"/>
  <c r="L300" i="3"/>
  <c r="L252" i="3"/>
  <c r="L220" i="3"/>
  <c r="L188" i="3"/>
  <c r="L156" i="3"/>
  <c r="L140" i="3"/>
  <c r="L124" i="3"/>
  <c r="L108" i="3"/>
  <c r="L92" i="3"/>
  <c r="L76" i="3"/>
  <c r="L60" i="3"/>
  <c r="L12" i="3"/>
  <c r="L217" i="3"/>
  <c r="L110" i="3"/>
  <c r="L153" i="3"/>
  <c r="L195" i="3"/>
  <c r="L238" i="3"/>
  <c r="L3" i="3"/>
  <c r="L275" i="3"/>
  <c r="L105" i="3"/>
  <c r="L334" i="3"/>
  <c r="L249" i="3"/>
  <c r="L163" i="3"/>
  <c r="L78" i="3"/>
  <c r="L307" i="3"/>
  <c r="L222" i="3"/>
  <c r="L137" i="3"/>
  <c r="L51" i="3"/>
  <c r="L359" i="3"/>
  <c r="L343" i="3"/>
  <c r="L322" i="3"/>
  <c r="L301" i="3"/>
  <c r="L279" i="3"/>
  <c r="L258" i="3"/>
  <c r="L237" i="3"/>
  <c r="L215" i="3"/>
  <c r="L194" i="3"/>
  <c r="L173" i="3"/>
  <c r="L151" i="3"/>
  <c r="L130" i="3"/>
  <c r="L109" i="3"/>
  <c r="L87" i="3"/>
  <c r="L66" i="3"/>
  <c r="L45" i="3"/>
  <c r="L23" i="3"/>
  <c r="L374" i="3"/>
  <c r="L358" i="3"/>
  <c r="L342" i="3"/>
  <c r="L321" i="3"/>
  <c r="L299" i="3"/>
  <c r="L278" i="3"/>
  <c r="L257" i="3"/>
  <c r="L235" i="3"/>
  <c r="L214" i="3"/>
  <c r="L193" i="3"/>
  <c r="L171" i="3"/>
  <c r="L150" i="3"/>
  <c r="L129" i="3"/>
  <c r="L107" i="3"/>
  <c r="L86" i="3"/>
  <c r="L65" i="3"/>
  <c r="L43" i="3"/>
  <c r="L22" i="3"/>
  <c r="L361" i="3"/>
  <c r="L345" i="3"/>
  <c r="L325" i="3"/>
  <c r="L303" i="3"/>
  <c r="L282" i="3"/>
  <c r="L261" i="3"/>
  <c r="K239" i="3"/>
  <c r="L239" i="3"/>
  <c r="L218" i="3"/>
  <c r="L197" i="3"/>
  <c r="L175" i="3"/>
  <c r="L154" i="3"/>
  <c r="L133" i="3"/>
  <c r="L111" i="3"/>
  <c r="L90" i="3"/>
  <c r="L69" i="3"/>
  <c r="L47" i="3"/>
  <c r="L26" i="3"/>
  <c r="L5" i="3"/>
  <c r="L328" i="3"/>
  <c r="L312" i="3"/>
  <c r="L296" i="3"/>
  <c r="L280" i="3"/>
  <c r="L264" i="3"/>
  <c r="L248" i="3"/>
  <c r="L232" i="3"/>
  <c r="L216" i="3"/>
  <c r="L200" i="3"/>
  <c r="L184" i="3"/>
  <c r="L168" i="3"/>
  <c r="L152" i="3"/>
  <c r="L136" i="3"/>
  <c r="L120" i="3"/>
  <c r="L104" i="3"/>
  <c r="L88" i="3"/>
  <c r="L72" i="3"/>
  <c r="L56" i="3"/>
  <c r="L40" i="3"/>
  <c r="L24" i="3"/>
  <c r="L8" i="3"/>
  <c r="L339" i="3"/>
  <c r="L89" i="3"/>
  <c r="L46" i="3"/>
  <c r="L67" i="3"/>
  <c r="L44" i="3"/>
  <c r="L281" i="3"/>
  <c r="L41" i="3"/>
  <c r="L360" i="3"/>
  <c r="L131" i="3"/>
  <c r="L174" i="3"/>
  <c r="L233" i="3"/>
  <c r="L62" i="3"/>
  <c r="L313" i="3"/>
  <c r="L227" i="3"/>
  <c r="L142" i="3"/>
  <c r="L57" i="3"/>
  <c r="L364" i="3"/>
  <c r="L286" i="3"/>
  <c r="L201" i="3"/>
  <c r="L115" i="3"/>
  <c r="L30" i="3"/>
  <c r="L371" i="3"/>
  <c r="L355" i="3"/>
  <c r="L338" i="3"/>
  <c r="L317" i="3"/>
  <c r="L295" i="3"/>
  <c r="L274" i="3"/>
  <c r="L253" i="3"/>
  <c r="L231" i="3"/>
  <c r="L210" i="3"/>
  <c r="L189" i="3"/>
  <c r="L167" i="3"/>
  <c r="L146" i="3"/>
  <c r="L125" i="3"/>
  <c r="L103" i="3"/>
  <c r="L82" i="3"/>
  <c r="L61" i="3"/>
  <c r="L39" i="3"/>
  <c r="L18" i="3"/>
  <c r="L370" i="3"/>
  <c r="L354" i="3"/>
  <c r="L337" i="3"/>
  <c r="L315" i="3"/>
  <c r="L294" i="3"/>
  <c r="L273" i="3"/>
  <c r="L251" i="3"/>
  <c r="L230" i="3"/>
  <c r="L209" i="3"/>
  <c r="L187" i="3"/>
  <c r="L166" i="3"/>
  <c r="L145" i="3"/>
  <c r="L123" i="3"/>
  <c r="L102" i="3"/>
  <c r="L81" i="3"/>
  <c r="L59" i="3"/>
  <c r="L38" i="3"/>
  <c r="L17" i="3"/>
  <c r="L373" i="3"/>
  <c r="L357" i="3"/>
  <c r="L341" i="3"/>
  <c r="L319" i="3"/>
  <c r="L298" i="3"/>
  <c r="L277" i="3"/>
  <c r="L255" i="3"/>
  <c r="L234" i="3"/>
  <c r="L213" i="3"/>
  <c r="L191" i="3"/>
  <c r="L170" i="3"/>
  <c r="L149" i="3"/>
  <c r="L127" i="3"/>
  <c r="L106" i="3"/>
  <c r="L85" i="3"/>
  <c r="L63" i="3"/>
  <c r="L42" i="3"/>
  <c r="L21" i="3"/>
  <c r="L340" i="3"/>
  <c r="L324" i="3"/>
  <c r="L308" i="3"/>
  <c r="L292" i="3"/>
  <c r="L276" i="3"/>
  <c r="L260" i="3"/>
  <c r="L244" i="3"/>
  <c r="L228" i="3"/>
  <c r="L212" i="3"/>
  <c r="L196" i="3"/>
  <c r="L180" i="3"/>
  <c r="L164" i="3"/>
  <c r="L148" i="3"/>
  <c r="L132" i="3"/>
  <c r="L116" i="3"/>
  <c r="L100" i="3"/>
  <c r="L84" i="3"/>
  <c r="L68" i="3"/>
  <c r="L52" i="3"/>
  <c r="L36" i="3"/>
  <c r="L20" i="3"/>
  <c r="L4" i="3"/>
  <c r="G37" i="1" l="1"/>
  <c r="G38" i="1" s="1"/>
  <c r="O2" i="4"/>
  <c r="Q51" i="1"/>
  <c r="K2159" i="3"/>
  <c r="K1193" i="3"/>
  <c r="N1193" i="3" s="1"/>
  <c r="K2560" i="3"/>
  <c r="K2496" i="3"/>
  <c r="N2496" i="3" s="1"/>
  <c r="K2518" i="3"/>
  <c r="K2303" i="3"/>
  <c r="N2303" i="3" s="1"/>
  <c r="O2303" i="3" s="1"/>
  <c r="K2335" i="3"/>
  <c r="K2374" i="3"/>
  <c r="N2374" i="3" s="1"/>
  <c r="O2374" i="3" s="1"/>
  <c r="K2527" i="3"/>
  <c r="K2442" i="3"/>
  <c r="N2442" i="3" s="1"/>
  <c r="O2442" i="3" s="1"/>
  <c r="K2356" i="3"/>
  <c r="N2356" i="3" s="1"/>
  <c r="K2111" i="3"/>
  <c r="N2111" i="3" s="1"/>
  <c r="K1056" i="3"/>
  <c r="K1404" i="3"/>
  <c r="N1404" i="3" s="1"/>
  <c r="K1582" i="3"/>
  <c r="K1752" i="3"/>
  <c r="N1752" i="3" s="1"/>
  <c r="O1752" i="3" s="1"/>
  <c r="K1901" i="3"/>
  <c r="N1901" i="3" s="1"/>
  <c r="K417" i="3"/>
  <c r="N417" i="3" s="1"/>
  <c r="K1312" i="3"/>
  <c r="N1312" i="3" s="1"/>
  <c r="K1520" i="3"/>
  <c r="N1520" i="3" s="1"/>
  <c r="O1520" i="3" s="1"/>
  <c r="K1692" i="3"/>
  <c r="N1692" i="3" s="1"/>
  <c r="O1692" i="3" s="1"/>
  <c r="K1860" i="3"/>
  <c r="N1860" i="3" s="1"/>
  <c r="O1860" i="3" s="1"/>
  <c r="K1973" i="3"/>
  <c r="K1268" i="3"/>
  <c r="N1268" i="3" s="1"/>
  <c r="O1268" i="3" s="1"/>
  <c r="K1492" i="3"/>
  <c r="N1492" i="3" s="1"/>
  <c r="O1492" i="3" s="1"/>
  <c r="K1662" i="3"/>
  <c r="N1662" i="3" s="1"/>
  <c r="K2384" i="3"/>
  <c r="K2400" i="3"/>
  <c r="N2400" i="3" s="1"/>
  <c r="O2400" i="3" s="1"/>
  <c r="K2438" i="3"/>
  <c r="N2438" i="3" s="1"/>
  <c r="O2438" i="3" s="1"/>
  <c r="K2543" i="3"/>
  <c r="K2458" i="3"/>
  <c r="K2372" i="3"/>
  <c r="N2372" i="3" s="1"/>
  <c r="O2372" i="3" s="1"/>
  <c r="K2175" i="3"/>
  <c r="K769" i="3"/>
  <c r="N769" i="3" s="1"/>
  <c r="O769" i="3" s="1"/>
  <c r="K1356" i="3"/>
  <c r="K1550" i="3"/>
  <c r="K1720" i="3"/>
  <c r="N1720" i="3" s="1"/>
  <c r="O1720" i="3" s="1"/>
  <c r="K1880" i="3"/>
  <c r="N1880" i="3" s="1"/>
  <c r="K1993" i="3"/>
  <c r="N1993" i="3" s="1"/>
  <c r="O1993" i="3" s="1"/>
  <c r="K1264" i="3"/>
  <c r="K1488" i="3"/>
  <c r="N1488" i="3" s="1"/>
  <c r="K1660" i="3"/>
  <c r="N1660" i="3" s="1"/>
  <c r="O1660" i="3" s="1"/>
  <c r="K1830" i="3"/>
  <c r="K1952" i="3"/>
  <c r="K1209" i="3"/>
  <c r="K1460" i="3"/>
  <c r="N1460" i="3" s="1"/>
  <c r="K1630" i="3"/>
  <c r="N1630" i="3" s="1"/>
  <c r="O1630" i="3" s="1"/>
  <c r="K2342" i="3"/>
  <c r="N2342" i="3" s="1"/>
  <c r="K2395" i="3"/>
  <c r="N2395" i="3" s="1"/>
  <c r="O2395" i="3" s="1"/>
  <c r="K2447" i="3"/>
  <c r="K2132" i="3"/>
  <c r="N2132" i="3" s="1"/>
  <c r="K1388" i="3"/>
  <c r="N1388" i="3" s="1"/>
  <c r="O1388" i="3" s="1"/>
  <c r="K1742" i="3"/>
  <c r="K288" i="3"/>
  <c r="N288" i="3" s="1"/>
  <c r="O288" i="3" s="1"/>
  <c r="K1510" i="3"/>
  <c r="N1510" i="3" s="1"/>
  <c r="O1510" i="3" s="1"/>
  <c r="K1852" i="3"/>
  <c r="N1852" i="3" s="1"/>
  <c r="K1252" i="3"/>
  <c r="K1652" i="3"/>
  <c r="K1861" i="3"/>
  <c r="K1976" i="3"/>
  <c r="N1976" i="3" s="1"/>
  <c r="O1976" i="3" s="1"/>
  <c r="K1718" i="3"/>
  <c r="K2043" i="3"/>
  <c r="N2043" i="3" s="1"/>
  <c r="O2043" i="3" s="1"/>
  <c r="K2128" i="3"/>
  <c r="N2128" i="3" s="1"/>
  <c r="O2128" i="3" s="1"/>
  <c r="K2214" i="3"/>
  <c r="N2214" i="3" s="1"/>
  <c r="O2214" i="3" s="1"/>
  <c r="K2299" i="3"/>
  <c r="K1558" i="3"/>
  <c r="N1558" i="3" s="1"/>
  <c r="K2023" i="3"/>
  <c r="K2108" i="3"/>
  <c r="K2448" i="3"/>
  <c r="K2502" i="3"/>
  <c r="N2502" i="3" s="1"/>
  <c r="K2474" i="3"/>
  <c r="K2239" i="3"/>
  <c r="N2239" i="3" s="1"/>
  <c r="O2239" i="3" s="1"/>
  <c r="K1308" i="3"/>
  <c r="K1688" i="3"/>
  <c r="K1972" i="3"/>
  <c r="K1456" i="3"/>
  <c r="K1798" i="3"/>
  <c r="K1128" i="3"/>
  <c r="N1128" i="3" s="1"/>
  <c r="O1128" i="3" s="1"/>
  <c r="K1598" i="3"/>
  <c r="K1832" i="3"/>
  <c r="N1832" i="3" s="1"/>
  <c r="O1832" i="3" s="1"/>
  <c r="K1954" i="3"/>
  <c r="K1590" i="3"/>
  <c r="N1590" i="3" s="1"/>
  <c r="O1590" i="3" s="1"/>
  <c r="K2027" i="3"/>
  <c r="K2112" i="3"/>
  <c r="N2112" i="3" s="1"/>
  <c r="O2112" i="3" s="1"/>
  <c r="K2198" i="3"/>
  <c r="N2198" i="3" s="1"/>
  <c r="O2198" i="3" s="1"/>
  <c r="K2368" i="3"/>
  <c r="N2368" i="3" s="1"/>
  <c r="O2368" i="3" s="1"/>
  <c r="K2244" i="3"/>
  <c r="N2244" i="3" s="1"/>
  <c r="K1928" i="3"/>
  <c r="N1928" i="3" s="1"/>
  <c r="K2074" i="3"/>
  <c r="N2074" i="3" s="1"/>
  <c r="O2074" i="3" s="1"/>
  <c r="K1040" i="3"/>
  <c r="N1040" i="3" s="1"/>
  <c r="K1792" i="3"/>
  <c r="N1792" i="3" s="1"/>
  <c r="O1792" i="3" s="1"/>
  <c r="K2031" i="3"/>
  <c r="N2031" i="3" s="1"/>
  <c r="O2031" i="3" s="1"/>
  <c r="K2180" i="3"/>
  <c r="N2180" i="3" s="1"/>
  <c r="K2506" i="3"/>
  <c r="N2506" i="3" s="1"/>
  <c r="O2506" i="3" s="1"/>
  <c r="K2420" i="3"/>
  <c r="N2420" i="3" s="1"/>
  <c r="O2420" i="3" s="1"/>
  <c r="K2334" i="3"/>
  <c r="N2334" i="3" s="1"/>
  <c r="K2026" i="3"/>
  <c r="N2026" i="3" s="1"/>
  <c r="K1198" i="3"/>
  <c r="N1198" i="3" s="1"/>
  <c r="O1198" i="3" s="1"/>
  <c r="K1454" i="3"/>
  <c r="N1454" i="3" s="1"/>
  <c r="O1454" i="3" s="1"/>
  <c r="K1624" i="3"/>
  <c r="N1624" i="3" s="1"/>
  <c r="O1624" i="3" s="1"/>
  <c r="K1796" i="3"/>
  <c r="N1796" i="3" s="1"/>
  <c r="K1929" i="3"/>
  <c r="N1929" i="3" s="1"/>
  <c r="K929" i="3"/>
  <c r="K1376" i="3"/>
  <c r="N1376" i="3" s="1"/>
  <c r="K1564" i="3"/>
  <c r="N1564" i="3" s="1"/>
  <c r="K1734" i="3"/>
  <c r="N1734" i="3" s="1"/>
  <c r="O1734" i="3" s="1"/>
  <c r="K1888" i="3"/>
  <c r="K577" i="3"/>
  <c r="N577" i="3" s="1"/>
  <c r="K1332" i="3"/>
  <c r="K1534" i="3"/>
  <c r="N1534" i="3" s="1"/>
  <c r="O1534" i="3" s="1"/>
  <c r="K1704" i="3"/>
  <c r="K2223" i="3"/>
  <c r="N2223" i="3" s="1"/>
  <c r="K2287" i="3"/>
  <c r="K2352" i="3"/>
  <c r="N2352" i="3" s="1"/>
  <c r="O2352" i="3" s="1"/>
  <c r="K2522" i="3"/>
  <c r="K2436" i="3"/>
  <c r="N2436" i="3" s="1"/>
  <c r="O2436" i="3" s="1"/>
  <c r="K2351" i="3"/>
  <c r="K2090" i="3"/>
  <c r="N2090" i="3" s="1"/>
  <c r="K1112" i="3"/>
  <c r="N1112" i="3" s="1"/>
  <c r="O1112" i="3" s="1"/>
  <c r="K1420" i="3"/>
  <c r="N1420" i="3" s="1"/>
  <c r="O1420" i="3" s="1"/>
  <c r="K1592" i="3"/>
  <c r="K1764" i="3"/>
  <c r="N1764" i="3" s="1"/>
  <c r="O1764" i="3" s="1"/>
  <c r="K1908" i="3"/>
  <c r="K545" i="3"/>
  <c r="N545" i="3" s="1"/>
  <c r="O545" i="3" s="1"/>
  <c r="K1328" i="3"/>
  <c r="N1328" i="3" s="1"/>
  <c r="O1328" i="3" s="1"/>
  <c r="K1532" i="3"/>
  <c r="N1532" i="3" s="1"/>
  <c r="O1532" i="3" s="1"/>
  <c r="K1702" i="3"/>
  <c r="N1702" i="3" s="1"/>
  <c r="O1702" i="3" s="1"/>
  <c r="K1866" i="3"/>
  <c r="N1866" i="3" s="1"/>
  <c r="K1981" i="3"/>
  <c r="K1284" i="3"/>
  <c r="N1284" i="3" s="1"/>
  <c r="K1502" i="3"/>
  <c r="K1672" i="3"/>
  <c r="N1672" i="3" s="1"/>
  <c r="O1672" i="3" s="1"/>
  <c r="K2528" i="3"/>
  <c r="N2528" i="3" s="1"/>
  <c r="O2528" i="3" s="1"/>
  <c r="K1452" i="3"/>
  <c r="N1452" i="3" s="1"/>
  <c r="K2404" i="3"/>
  <c r="N2404" i="3" s="1"/>
  <c r="K1750" i="3"/>
  <c r="N1750" i="3" s="1"/>
  <c r="O1750" i="3" s="1"/>
  <c r="K1486" i="3"/>
  <c r="N1486" i="3" s="1"/>
  <c r="O1486" i="3" s="1"/>
  <c r="K1828" i="3"/>
  <c r="N1828" i="3" s="1"/>
  <c r="O1828" i="3" s="1"/>
  <c r="K1120" i="3"/>
  <c r="K1596" i="3"/>
  <c r="N1596" i="3" s="1"/>
  <c r="O1596" i="3" s="1"/>
  <c r="K1909" i="3"/>
  <c r="N1909" i="3" s="1"/>
  <c r="O1909" i="3" s="1"/>
  <c r="K1380" i="3"/>
  <c r="N1380" i="3" s="1"/>
  <c r="O1380" i="3" s="1"/>
  <c r="K1736" i="3"/>
  <c r="N1736" i="3" s="1"/>
  <c r="O1736" i="3" s="1"/>
  <c r="K1890" i="3"/>
  <c r="N1890" i="3" s="1"/>
  <c r="O1890" i="3" s="1"/>
  <c r="K737" i="3"/>
  <c r="K1877" i="3"/>
  <c r="N1877" i="3" s="1"/>
  <c r="O1877" i="3" s="1"/>
  <c r="K2064" i="3"/>
  <c r="K2150" i="3"/>
  <c r="N2150" i="3" s="1"/>
  <c r="O2150" i="3" s="1"/>
  <c r="K2235" i="3"/>
  <c r="K2320" i="3"/>
  <c r="K1728" i="3"/>
  <c r="N1728" i="3" s="1"/>
  <c r="O1728" i="3" s="1"/>
  <c r="K2044" i="3"/>
  <c r="N2044" i="3" s="1"/>
  <c r="O2044" i="3" s="1"/>
  <c r="K2130" i="3"/>
  <c r="N2130" i="3" s="1"/>
  <c r="O2130" i="3" s="1"/>
  <c r="K2138" i="3"/>
  <c r="N2138" i="3" s="1"/>
  <c r="K2324" i="3"/>
  <c r="K2431" i="3"/>
  <c r="N2431" i="3" s="1"/>
  <c r="O2431" i="3" s="1"/>
  <c r="K2068" i="3"/>
  <c r="K1432" i="3"/>
  <c r="N1432" i="3" s="1"/>
  <c r="K1774" i="3"/>
  <c r="K673" i="3"/>
  <c r="N673" i="3" s="1"/>
  <c r="O673" i="3" s="1"/>
  <c r="K1542" i="3"/>
  <c r="K1874" i="3"/>
  <c r="N1874" i="3" s="1"/>
  <c r="O1874" i="3" s="1"/>
  <c r="K1300" i="3"/>
  <c r="K1684" i="3"/>
  <c r="N1684" i="3" s="1"/>
  <c r="K1869" i="3"/>
  <c r="N1869" i="3" s="1"/>
  <c r="O1869" i="3" s="1"/>
  <c r="K1982" i="3"/>
  <c r="N1982" i="3" s="1"/>
  <c r="O1982" i="3" s="1"/>
  <c r="K1760" i="3"/>
  <c r="K2048" i="3"/>
  <c r="N2048" i="3" s="1"/>
  <c r="K2134" i="3"/>
  <c r="K2219" i="3"/>
  <c r="N2219" i="3" s="1"/>
  <c r="O2219" i="3" s="1"/>
  <c r="K2454" i="3"/>
  <c r="N2454" i="3" s="1"/>
  <c r="K2390" i="3"/>
  <c r="N2390" i="3" s="1"/>
  <c r="K2314" i="3"/>
  <c r="N2314" i="3" s="1"/>
  <c r="K2347" i="3"/>
  <c r="N2347" i="3" s="1"/>
  <c r="O2347" i="3" s="1"/>
  <c r="K2491" i="3"/>
  <c r="N2491" i="3" s="1"/>
  <c r="O2491" i="3" s="1"/>
  <c r="K2507" i="3"/>
  <c r="K2544" i="3"/>
  <c r="N2544" i="3" s="1"/>
  <c r="K2570" i="3"/>
  <c r="K2484" i="3"/>
  <c r="N2484" i="3" s="1"/>
  <c r="O2484" i="3" s="1"/>
  <c r="K2399" i="3"/>
  <c r="N2399" i="3" s="1"/>
  <c r="O2399" i="3" s="1"/>
  <c r="K2282" i="3"/>
  <c r="N2282" i="3" s="1"/>
  <c r="O2282" i="3" s="1"/>
  <c r="K1580" i="3"/>
  <c r="N1580" i="3" s="1"/>
  <c r="O1580" i="3" s="1"/>
  <c r="K1276" i="3"/>
  <c r="N1276" i="3" s="1"/>
  <c r="O1276" i="3" s="1"/>
  <c r="K1496" i="3"/>
  <c r="N1496" i="3" s="1"/>
  <c r="O1496" i="3" s="1"/>
  <c r="K1668" i="3"/>
  <c r="N1668" i="3" s="1"/>
  <c r="O1668" i="3" s="1"/>
  <c r="K1838" i="3"/>
  <c r="N1838" i="3" s="1"/>
  <c r="K1957" i="3"/>
  <c r="N1957" i="3" s="1"/>
  <c r="K1152" i="3"/>
  <c r="N1152" i="3" s="1"/>
  <c r="K1436" i="3"/>
  <c r="N1436" i="3" s="1"/>
  <c r="O1436" i="3" s="1"/>
  <c r="K1606" i="3"/>
  <c r="N1606" i="3" s="1"/>
  <c r="K1776" i="3"/>
  <c r="N1776" i="3" s="1"/>
  <c r="O1776" i="3" s="1"/>
  <c r="K1917" i="3"/>
  <c r="N1917" i="3" s="1"/>
  <c r="O1917" i="3" s="1"/>
  <c r="K1024" i="3"/>
  <c r="N1024" i="3" s="1"/>
  <c r="O1024" i="3" s="1"/>
  <c r="K1396" i="3"/>
  <c r="N1396" i="3" s="1"/>
  <c r="K1576" i="3"/>
  <c r="N1576" i="3" s="1"/>
  <c r="O1576" i="3" s="1"/>
  <c r="K2555" i="3"/>
  <c r="N2555" i="3" s="1"/>
  <c r="O2555" i="3" s="1"/>
  <c r="K2571" i="3"/>
  <c r="N2571" i="3" s="1"/>
  <c r="O2571" i="3" s="1"/>
  <c r="K1622" i="3"/>
  <c r="K2095" i="3"/>
  <c r="N2095" i="3" s="1"/>
  <c r="O2095" i="3" s="1"/>
  <c r="K2500" i="3"/>
  <c r="N2500" i="3" s="1"/>
  <c r="O2500" i="3" s="1"/>
  <c r="K2415" i="3"/>
  <c r="N2415" i="3" s="1"/>
  <c r="O2415" i="3" s="1"/>
  <c r="K2323" i="3"/>
  <c r="K1998" i="3"/>
  <c r="K1220" i="3"/>
  <c r="K1464" i="3"/>
  <c r="N1464" i="3" s="1"/>
  <c r="O1464" i="3" s="1"/>
  <c r="K1636" i="3"/>
  <c r="K1806" i="3"/>
  <c r="N1806" i="3" s="1"/>
  <c r="O1806" i="3" s="1"/>
  <c r="K1936" i="3"/>
  <c r="N1936" i="3" s="1"/>
  <c r="K1008" i="3"/>
  <c r="N1008" i="3" s="1"/>
  <c r="O1008" i="3" s="1"/>
  <c r="K1392" i="3"/>
  <c r="N1392" i="3" s="1"/>
  <c r="O1392" i="3" s="1"/>
  <c r="K1574" i="3"/>
  <c r="N1574" i="3" s="1"/>
  <c r="O1574" i="3" s="1"/>
  <c r="K1744" i="3"/>
  <c r="N1744" i="3" s="1"/>
  <c r="O1744" i="3" s="1"/>
  <c r="K1896" i="3"/>
  <c r="N1896" i="3" s="1"/>
  <c r="O1896" i="3" s="1"/>
  <c r="K705" i="3"/>
  <c r="N705" i="3" s="1"/>
  <c r="O705" i="3" s="1"/>
  <c r="K1348" i="3"/>
  <c r="N1348" i="3" s="1"/>
  <c r="K1544" i="3"/>
  <c r="K1716" i="3"/>
  <c r="N1716" i="3" s="1"/>
  <c r="O1716" i="3" s="1"/>
  <c r="K2358" i="3"/>
  <c r="K2532" i="3"/>
  <c r="N2532" i="3" s="1"/>
  <c r="O2532" i="3" s="1"/>
  <c r="K2362" i="3"/>
  <c r="K992" i="3"/>
  <c r="N992" i="3" s="1"/>
  <c r="O992" i="3" s="1"/>
  <c r="K1572" i="3"/>
  <c r="K2539" i="3"/>
  <c r="N2539" i="3" s="1"/>
  <c r="O2539" i="3" s="1"/>
  <c r="K2475" i="3"/>
  <c r="N2475" i="3" s="1"/>
  <c r="K2411" i="3"/>
  <c r="K2432" i="3"/>
  <c r="N2432" i="3" s="1"/>
  <c r="K2406" i="3"/>
  <c r="K2422" i="3"/>
  <c r="K2459" i="3"/>
  <c r="N2459" i="3" s="1"/>
  <c r="O2459" i="3" s="1"/>
  <c r="K2548" i="3"/>
  <c r="K2463" i="3"/>
  <c r="K2378" i="3"/>
  <c r="K2196" i="3"/>
  <c r="K641" i="3"/>
  <c r="K1340" i="3"/>
  <c r="K1540" i="3"/>
  <c r="K1710" i="3"/>
  <c r="K1872" i="3"/>
  <c r="N1872" i="3" s="1"/>
  <c r="K1986" i="3"/>
  <c r="N1986" i="3" s="1"/>
  <c r="O1986" i="3" s="1"/>
  <c r="K1246" i="3"/>
  <c r="N1246" i="3" s="1"/>
  <c r="O1246" i="3" s="1"/>
  <c r="K1478" i="3"/>
  <c r="N1478" i="3" s="1"/>
  <c r="O1478" i="3" s="1"/>
  <c r="K1648" i="3"/>
  <c r="K1820" i="3"/>
  <c r="N1820" i="3" s="1"/>
  <c r="O1820" i="3" s="1"/>
  <c r="K1945" i="3"/>
  <c r="N1945" i="3" s="1"/>
  <c r="O1945" i="3" s="1"/>
  <c r="K1188" i="3"/>
  <c r="K1448" i="3"/>
  <c r="N1448" i="3" s="1"/>
  <c r="O1448" i="3" s="1"/>
  <c r="K1620" i="3"/>
  <c r="N1620" i="3" s="1"/>
  <c r="K2470" i="3"/>
  <c r="K2486" i="3"/>
  <c r="N2486" i="3" s="1"/>
  <c r="O2486" i="3" s="1"/>
  <c r="K2523" i="3"/>
  <c r="N2523" i="3" s="1"/>
  <c r="K2564" i="3"/>
  <c r="K2479" i="3"/>
  <c r="N2479" i="3" s="1"/>
  <c r="O2479" i="3" s="1"/>
  <c r="K2394" i="3"/>
  <c r="N2394" i="3" s="1"/>
  <c r="O2394" i="3" s="1"/>
  <c r="K2260" i="3"/>
  <c r="N2260" i="3" s="1"/>
  <c r="O2260" i="3" s="1"/>
  <c r="K1400" i="3"/>
  <c r="K1292" i="3"/>
  <c r="N1292" i="3" s="1"/>
  <c r="K1508" i="3"/>
  <c r="N1508" i="3" s="1"/>
  <c r="K1678" i="3"/>
  <c r="K1848" i="3"/>
  <c r="N1848" i="3" s="1"/>
  <c r="O1848" i="3" s="1"/>
  <c r="K1965" i="3"/>
  <c r="N1965" i="3" s="1"/>
  <c r="O1965" i="3" s="1"/>
  <c r="K1182" i="3"/>
  <c r="N1182" i="3" s="1"/>
  <c r="O1182" i="3" s="1"/>
  <c r="K1446" i="3"/>
  <c r="N1446" i="3" s="1"/>
  <c r="K1616" i="3"/>
  <c r="N1616" i="3" s="1"/>
  <c r="O1616" i="3" s="1"/>
  <c r="K1788" i="3"/>
  <c r="N1788" i="3" s="1"/>
  <c r="K1924" i="3"/>
  <c r="N1924" i="3" s="1"/>
  <c r="O1924" i="3" s="1"/>
  <c r="K1088" i="3"/>
  <c r="N1088" i="3" s="1"/>
  <c r="K1412" i="3"/>
  <c r="N1412" i="3" s="1"/>
  <c r="O1412" i="3" s="1"/>
  <c r="K1588" i="3"/>
  <c r="N1588" i="3" s="1"/>
  <c r="O1588" i="3" s="1"/>
  <c r="K2512" i="3"/>
  <c r="N2512" i="3" s="1"/>
  <c r="O2512" i="3" s="1"/>
  <c r="K2566" i="3"/>
  <c r="N2566" i="3" s="1"/>
  <c r="K2490" i="3"/>
  <c r="N2490" i="3" s="1"/>
  <c r="O2490" i="3" s="1"/>
  <c r="K2302" i="3"/>
  <c r="N2302" i="3" s="1"/>
  <c r="O2302" i="3" s="1"/>
  <c r="K1260" i="3"/>
  <c r="N1260" i="3" s="1"/>
  <c r="O1260" i="3" s="1"/>
  <c r="K1656" i="3"/>
  <c r="N1656" i="3" s="1"/>
  <c r="K1950" i="3"/>
  <c r="N1950" i="3" s="1"/>
  <c r="K1424" i="3"/>
  <c r="N1424" i="3" s="1"/>
  <c r="K1766" i="3"/>
  <c r="N1766" i="3" s="1"/>
  <c r="O1766" i="3" s="1"/>
  <c r="K960" i="3"/>
  <c r="N960" i="3" s="1"/>
  <c r="O960" i="3" s="1"/>
  <c r="K1566" i="3"/>
  <c r="N1566" i="3" s="1"/>
  <c r="O1566" i="3" s="1"/>
  <c r="K1822" i="3"/>
  <c r="N1822" i="3" s="1"/>
  <c r="O1822" i="3" s="1"/>
  <c r="K1946" i="3"/>
  <c r="N1946" i="3" s="1"/>
  <c r="O1946" i="3" s="1"/>
  <c r="K1548" i="3"/>
  <c r="N1548" i="3" s="1"/>
  <c r="O1548" i="3" s="1"/>
  <c r="K2022" i="3"/>
  <c r="N2022" i="3" s="1"/>
  <c r="O2022" i="3" s="1"/>
  <c r="K2107" i="3"/>
  <c r="N2107" i="3" s="1"/>
  <c r="O2107" i="3" s="1"/>
  <c r="K2192" i="3"/>
  <c r="N2192" i="3" s="1"/>
  <c r="O2192" i="3" s="1"/>
  <c r="K2278" i="3"/>
  <c r="N2278" i="3" s="1"/>
  <c r="K1368" i="3"/>
  <c r="N1368" i="3" s="1"/>
  <c r="K1992" i="3"/>
  <c r="N1992" i="3" s="1"/>
  <c r="K2087" i="3"/>
  <c r="N2087" i="3" s="1"/>
  <c r="O2087" i="3" s="1"/>
  <c r="K2172" i="3"/>
  <c r="N2172" i="3" s="1"/>
  <c r="O2172" i="3" s="1"/>
  <c r="K2202" i="3"/>
  <c r="N2202" i="3" s="1"/>
  <c r="K2516" i="3"/>
  <c r="K2346" i="3"/>
  <c r="N2346" i="3" s="1"/>
  <c r="O2346" i="3" s="1"/>
  <c r="K1144" i="3"/>
  <c r="N1144" i="3" s="1"/>
  <c r="K1604" i="3"/>
  <c r="N1604" i="3" s="1"/>
  <c r="O1604" i="3" s="1"/>
  <c r="K1914" i="3"/>
  <c r="N1914" i="3" s="1"/>
  <c r="K1344" i="3"/>
  <c r="N1344" i="3" s="1"/>
  <c r="O1344" i="3" s="1"/>
  <c r="K1712" i="3"/>
  <c r="N1712" i="3" s="1"/>
  <c r="K321" i="3"/>
  <c r="N321" i="3" s="1"/>
  <c r="K1512" i="3"/>
  <c r="N1512" i="3" s="1"/>
  <c r="O1512" i="3" s="1"/>
  <c r="K1790" i="3"/>
  <c r="N1790" i="3" s="1"/>
  <c r="O1790" i="3" s="1"/>
  <c r="K1925" i="3"/>
  <c r="N1925" i="3" s="1"/>
  <c r="O1925" i="3" s="1"/>
  <c r="K1416" i="3"/>
  <c r="K2002" i="3"/>
  <c r="N2002" i="3" s="1"/>
  <c r="O2002" i="3" s="1"/>
  <c r="K2091" i="3"/>
  <c r="N2091" i="3" s="1"/>
  <c r="O2091" i="3" s="1"/>
  <c r="K2176" i="3"/>
  <c r="N2176" i="3" s="1"/>
  <c r="O2176" i="3" s="1"/>
  <c r="K2262" i="3"/>
  <c r="K1893" i="3"/>
  <c r="N1893" i="3" s="1"/>
  <c r="K1480" i="3"/>
  <c r="N1480" i="3" s="1"/>
  <c r="K1988" i="3"/>
  <c r="N1988" i="3" s="1"/>
  <c r="O1988" i="3" s="1"/>
  <c r="K865" i="3"/>
  <c r="N865" i="3" s="1"/>
  <c r="K2464" i="3"/>
  <c r="N2464" i="3" s="1"/>
  <c r="O2464" i="3" s="1"/>
  <c r="K1518" i="3"/>
  <c r="N1518" i="3" s="1"/>
  <c r="O1518" i="3" s="1"/>
  <c r="K1930" i="3"/>
  <c r="N1930" i="3" s="1"/>
  <c r="O1930" i="3" s="1"/>
  <c r="K1104" i="3"/>
  <c r="N1104" i="3" s="1"/>
  <c r="O1104" i="3" s="1"/>
  <c r="K2240" i="3"/>
  <c r="N2240" i="3" s="1"/>
  <c r="O2240" i="3" s="1"/>
  <c r="K2427" i="3"/>
  <c r="N2427" i="3" s="1"/>
  <c r="O2427" i="3" s="1"/>
  <c r="K2480" i="3"/>
  <c r="K2468" i="3"/>
  <c r="N2468" i="3" s="1"/>
  <c r="K2218" i="3"/>
  <c r="N2218" i="3" s="1"/>
  <c r="O2218" i="3" s="1"/>
  <c r="K1324" i="3"/>
  <c r="N1324" i="3" s="1"/>
  <c r="O1324" i="3" s="1"/>
  <c r="K1700" i="3"/>
  <c r="K1978" i="3"/>
  <c r="N1978" i="3" s="1"/>
  <c r="K1468" i="3"/>
  <c r="N1468" i="3" s="1"/>
  <c r="O1468" i="3" s="1"/>
  <c r="K1808" i="3"/>
  <c r="K1160" i="3"/>
  <c r="N1160" i="3" s="1"/>
  <c r="O1160" i="3" s="1"/>
  <c r="K1608" i="3"/>
  <c r="N1608" i="3" s="1"/>
  <c r="O1608" i="3" s="1"/>
  <c r="K1844" i="3"/>
  <c r="N1844" i="3" s="1"/>
  <c r="K1961" i="3"/>
  <c r="N1961" i="3" s="1"/>
  <c r="O1961" i="3" s="1"/>
  <c r="K1632" i="3"/>
  <c r="N1632" i="3" s="1"/>
  <c r="O1632" i="3" s="1"/>
  <c r="K2032" i="3"/>
  <c r="N2032" i="3" s="1"/>
  <c r="O2032" i="3" s="1"/>
  <c r="K2534" i="3"/>
  <c r="N2534" i="3" s="1"/>
  <c r="O2534" i="3" s="1"/>
  <c r="K1646" i="3"/>
  <c r="K833" i="3"/>
  <c r="N833" i="3" s="1"/>
  <c r="O833" i="3" s="1"/>
  <c r="K1504" i="3"/>
  <c r="N1504" i="3" s="1"/>
  <c r="O1504" i="3" s="1"/>
  <c r="K2187" i="3"/>
  <c r="N2187" i="3" s="1"/>
  <c r="K1236" i="3"/>
  <c r="N1236" i="3" s="1"/>
  <c r="K2018" i="3"/>
  <c r="N2018" i="3" s="1"/>
  <c r="O2018" i="3" s="1"/>
  <c r="K2135" i="3"/>
  <c r="N2135" i="3" s="1"/>
  <c r="O2135" i="3" s="1"/>
  <c r="K2231" i="3"/>
  <c r="N2231" i="3" s="1"/>
  <c r="O2231" i="3" s="1"/>
  <c r="K2316" i="3"/>
  <c r="K1654" i="3"/>
  <c r="N1654" i="3" s="1"/>
  <c r="O1654" i="3" s="1"/>
  <c r="K2035" i="3"/>
  <c r="N2035" i="3" s="1"/>
  <c r="O2035" i="3" s="1"/>
  <c r="K2120" i="3"/>
  <c r="K2206" i="3"/>
  <c r="N2206" i="3" s="1"/>
  <c r="O2206" i="3" s="1"/>
  <c r="K2291" i="3"/>
  <c r="N2291" i="3" s="1"/>
  <c r="O2291" i="3" s="1"/>
  <c r="K2494" i="3"/>
  <c r="N2494" i="3" s="1"/>
  <c r="O2494" i="3" s="1"/>
  <c r="K2408" i="3"/>
  <c r="N2408" i="3" s="1"/>
  <c r="O2408" i="3" s="1"/>
  <c r="K2308" i="3"/>
  <c r="N2308" i="3" s="1"/>
  <c r="O2308" i="3" s="1"/>
  <c r="K1870" i="3"/>
  <c r="K2514" i="3"/>
  <c r="N2514" i="3" s="1"/>
  <c r="O2514" i="3" s="1"/>
  <c r="K2428" i="3"/>
  <c r="N2428" i="3" s="1"/>
  <c r="O2428" i="3" s="1"/>
  <c r="K2343" i="3"/>
  <c r="N2343" i="3" s="1"/>
  <c r="O2343" i="3" s="1"/>
  <c r="K2058" i="3"/>
  <c r="N2058" i="3" s="1"/>
  <c r="O2058" i="3" s="1"/>
  <c r="K2452" i="3"/>
  <c r="N2452" i="3" s="1"/>
  <c r="O2452" i="3" s="1"/>
  <c r="K2000" i="3"/>
  <c r="N2000" i="3" s="1"/>
  <c r="O2000" i="3" s="1"/>
  <c r="K1640" i="3"/>
  <c r="N1640" i="3" s="1"/>
  <c r="O1640" i="3" s="1"/>
  <c r="K2038" i="3"/>
  <c r="N2038" i="3" s="1"/>
  <c r="O2038" i="3" s="1"/>
  <c r="K2246" i="3"/>
  <c r="N2246" i="3" s="1"/>
  <c r="O2246" i="3" s="1"/>
  <c r="K1600" i="3"/>
  <c r="N1600" i="3" s="1"/>
  <c r="K2055" i="3"/>
  <c r="N2055" i="3" s="1"/>
  <c r="K2167" i="3"/>
  <c r="N2167" i="3" s="1"/>
  <c r="K2258" i="3"/>
  <c r="K481" i="3"/>
  <c r="K1864" i="3"/>
  <c r="N1864" i="3" s="1"/>
  <c r="O1864" i="3" s="1"/>
  <c r="K2062" i="3"/>
  <c r="N2062" i="3" s="1"/>
  <c r="K2147" i="3"/>
  <c r="N2147" i="3" s="1"/>
  <c r="O2147" i="3" s="1"/>
  <c r="K2232" i="3"/>
  <c r="N2232" i="3" s="1"/>
  <c r="O2232" i="3" s="1"/>
  <c r="K2552" i="3"/>
  <c r="K2467" i="3"/>
  <c r="K2382" i="3"/>
  <c r="N2382" i="3" s="1"/>
  <c r="O2382" i="3" s="1"/>
  <c r="K2212" i="3"/>
  <c r="N2212" i="3" s="1"/>
  <c r="O2212" i="3" s="1"/>
  <c r="K2" i="3"/>
  <c r="N2" i="3" s="1"/>
  <c r="K2487" i="3"/>
  <c r="K2402" i="3"/>
  <c r="N2402" i="3" s="1"/>
  <c r="O2402" i="3" s="1"/>
  <c r="K2292" i="3"/>
  <c r="K1664" i="3"/>
  <c r="K897" i="3"/>
  <c r="N897" i="3" s="1"/>
  <c r="O897" i="3" s="1"/>
  <c r="K1296" i="3"/>
  <c r="N1296" i="3" s="1"/>
  <c r="O1296" i="3" s="1"/>
  <c r="K1780" i="3"/>
  <c r="N1780" i="3" s="1"/>
  <c r="O1780" i="3" s="1"/>
  <c r="K2086" i="3"/>
  <c r="K1885" i="3"/>
  <c r="N1885" i="3" s="1"/>
  <c r="O1885" i="3" s="1"/>
  <c r="K2559" i="3"/>
  <c r="K1858" i="3"/>
  <c r="N1858" i="3" s="1"/>
  <c r="K1428" i="3"/>
  <c r="K1906" i="3"/>
  <c r="N1906" i="3" s="1"/>
  <c r="O1906" i="3" s="1"/>
  <c r="K2283" i="3"/>
  <c r="N2283" i="3" s="1"/>
  <c r="O2283" i="3" s="1"/>
  <c r="K2052" i="3"/>
  <c r="K2266" i="3"/>
  <c r="N2266" i="3" s="1"/>
  <c r="O2266" i="3" s="1"/>
  <c r="K2426" i="3"/>
  <c r="K2047" i="3"/>
  <c r="N2047" i="3" s="1"/>
  <c r="K1444" i="3"/>
  <c r="K1784" i="3"/>
  <c r="N1784" i="3" s="1"/>
  <c r="O1784" i="3" s="1"/>
  <c r="K801" i="3"/>
  <c r="K1552" i="3"/>
  <c r="K1881" i="3"/>
  <c r="N1881" i="3" s="1"/>
  <c r="O1881" i="3" s="1"/>
  <c r="K1316" i="3"/>
  <c r="N1316" i="3" s="1"/>
  <c r="O1316" i="3" s="1"/>
  <c r="K1694" i="3"/>
  <c r="K1876" i="3"/>
  <c r="N1876" i="3" s="1"/>
  <c r="O1876" i="3" s="1"/>
  <c r="K1989" i="3"/>
  <c r="K1804" i="3"/>
  <c r="N1804" i="3" s="1"/>
  <c r="O1804" i="3" s="1"/>
  <c r="K2054" i="3"/>
  <c r="K2495" i="3"/>
  <c r="N2495" i="3" s="1"/>
  <c r="K1944" i="3"/>
  <c r="K1556" i="3"/>
  <c r="N1556" i="3" s="1"/>
  <c r="O1556" i="3" s="1"/>
  <c r="K2016" i="3"/>
  <c r="K2230" i="3"/>
  <c r="K1516" i="3"/>
  <c r="N1516" i="3" s="1"/>
  <c r="K2050" i="3"/>
  <c r="N2050" i="3" s="1"/>
  <c r="O2050" i="3" s="1"/>
  <c r="K2162" i="3"/>
  <c r="K2252" i="3"/>
  <c r="N2252" i="3" s="1"/>
  <c r="O2252" i="3" s="1"/>
  <c r="K2338" i="3"/>
  <c r="K1824" i="3"/>
  <c r="N1824" i="3" s="1"/>
  <c r="K2056" i="3"/>
  <c r="K2142" i="3"/>
  <c r="N2142" i="3" s="1"/>
  <c r="O2142" i="3" s="1"/>
  <c r="K2227" i="3"/>
  <c r="K2558" i="3"/>
  <c r="N2558" i="3" s="1"/>
  <c r="K2472" i="3"/>
  <c r="K2387" i="3"/>
  <c r="K2234" i="3"/>
  <c r="K609" i="3"/>
  <c r="N609" i="3" s="1"/>
  <c r="O609" i="3" s="1"/>
  <c r="K2492" i="3"/>
  <c r="N2492" i="3" s="1"/>
  <c r="O2492" i="3" s="1"/>
  <c r="K2407" i="3"/>
  <c r="K2307" i="3"/>
  <c r="K1836" i="3"/>
  <c r="N1836" i="3" s="1"/>
  <c r="O1836" i="3" s="1"/>
  <c r="K2154" i="3"/>
  <c r="K1500" i="3"/>
  <c r="N1500" i="3" s="1"/>
  <c r="O1500" i="3" s="1"/>
  <c r="K1854" i="3"/>
  <c r="K1680" i="3"/>
  <c r="N1680" i="3" s="1"/>
  <c r="O1680" i="3" s="1"/>
  <c r="K1918" i="3"/>
  <c r="N1918" i="3" s="1"/>
  <c r="O1918" i="3" s="1"/>
  <c r="K2171" i="3"/>
  <c r="N2171" i="3" s="1"/>
  <c r="O2171" i="3" s="1"/>
  <c r="K2066" i="3"/>
  <c r="N2066" i="3" s="1"/>
  <c r="O2066" i="3" s="1"/>
  <c r="K2388" i="3"/>
  <c r="N2388" i="3" s="1"/>
  <c r="O2388" i="3" s="1"/>
  <c r="K1204" i="3"/>
  <c r="N1204" i="3" s="1"/>
  <c r="O1204" i="3" s="1"/>
  <c r="K1748" i="3"/>
  <c r="N1748" i="3" s="1"/>
  <c r="O1748" i="3" s="1"/>
  <c r="K2070" i="3"/>
  <c r="N2070" i="3" s="1"/>
  <c r="O2070" i="3" s="1"/>
  <c r="K2304" i="3"/>
  <c r="K2443" i="3"/>
  <c r="N2443" i="3" s="1"/>
  <c r="O2443" i="3" s="1"/>
  <c r="K2554" i="3"/>
  <c r="K2383" i="3"/>
  <c r="N2383" i="3" s="1"/>
  <c r="K513" i="3"/>
  <c r="K1528" i="3"/>
  <c r="N1528" i="3" s="1"/>
  <c r="O1528" i="3" s="1"/>
  <c r="K1865" i="3"/>
  <c r="K1225" i="3"/>
  <c r="N1225" i="3" s="1"/>
  <c r="O1225" i="3" s="1"/>
  <c r="K1638" i="3"/>
  <c r="K1938" i="3"/>
  <c r="N1938" i="3" s="1"/>
  <c r="O1938" i="3" s="1"/>
  <c r="K1438" i="3"/>
  <c r="K1758" i="3"/>
  <c r="N1758" i="3" s="1"/>
  <c r="O1758" i="3" s="1"/>
  <c r="K1904" i="3"/>
  <c r="N1904" i="3" s="1"/>
  <c r="O1904" i="3" s="1"/>
  <c r="K1214" i="3"/>
  <c r="N1214" i="3" s="1"/>
  <c r="K1934" i="3"/>
  <c r="K2075" i="3"/>
  <c r="N2075" i="3" s="1"/>
  <c r="K2312" i="3"/>
  <c r="K1408" i="3"/>
  <c r="N1408" i="3" s="1"/>
  <c r="O1408" i="3" s="1"/>
  <c r="K1812" i="3"/>
  <c r="K2102" i="3"/>
  <c r="N2102" i="3" s="1"/>
  <c r="O2102" i="3" s="1"/>
  <c r="K2272" i="3"/>
  <c r="N2272" i="3" s="1"/>
  <c r="K1772" i="3"/>
  <c r="N1772" i="3" s="1"/>
  <c r="O1772" i="3" s="1"/>
  <c r="K2076" i="3"/>
  <c r="K2188" i="3"/>
  <c r="N2188" i="3" s="1"/>
  <c r="K2274" i="3"/>
  <c r="N2274" i="3" s="1"/>
  <c r="O2274" i="3" s="1"/>
  <c r="K1256" i="3"/>
  <c r="N1256" i="3" s="1"/>
  <c r="K1949" i="3"/>
  <c r="N1949" i="3" s="1"/>
  <c r="K2078" i="3"/>
  <c r="N2078" i="3" s="1"/>
  <c r="O2078" i="3" s="1"/>
  <c r="K2163" i="3"/>
  <c r="K2248" i="3"/>
  <c r="N2248" i="3" s="1"/>
  <c r="O2248" i="3" s="1"/>
  <c r="K2536" i="3"/>
  <c r="N2536" i="3" s="1"/>
  <c r="O2536" i="3" s="1"/>
  <c r="K2451" i="3"/>
  <c r="N2451" i="3" s="1"/>
  <c r="O2451" i="3" s="1"/>
  <c r="K2366" i="3"/>
  <c r="K2148" i="3"/>
  <c r="N2148" i="3" s="1"/>
  <c r="O2148" i="3" s="1"/>
  <c r="K2556" i="3"/>
  <c r="N2556" i="3" s="1"/>
  <c r="O2556" i="3" s="1"/>
  <c r="K2471" i="3"/>
  <c r="N2471" i="3" s="1"/>
  <c r="O2471" i="3" s="1"/>
  <c r="K2386" i="3"/>
  <c r="K2228" i="3"/>
  <c r="N2228" i="3" s="1"/>
  <c r="O2228" i="3" s="1"/>
  <c r="K2363" i="3"/>
  <c r="N2363" i="3" s="1"/>
  <c r="K1372" i="3"/>
  <c r="N1372" i="3" s="1"/>
  <c r="O1372" i="3" s="1"/>
  <c r="K1840" i="3"/>
  <c r="K1968" i="3"/>
  <c r="N1968" i="3" s="1"/>
  <c r="O1968" i="3" s="1"/>
  <c r="K2160" i="3"/>
  <c r="K2331" i="3"/>
  <c r="N2331" i="3" s="1"/>
  <c r="O2331" i="3" s="1"/>
  <c r="K1970" i="3"/>
  <c r="N1970" i="3" s="1"/>
  <c r="K2114" i="3"/>
  <c r="N2114" i="3" s="1"/>
  <c r="O2114" i="3" s="1"/>
  <c r="K2215" i="3"/>
  <c r="K2300" i="3"/>
  <c r="N2300" i="3" s="1"/>
  <c r="K1526" i="3"/>
  <c r="N1526" i="3" s="1"/>
  <c r="O1526" i="3" s="1"/>
  <c r="K2019" i="3"/>
  <c r="N2019" i="3" s="1"/>
  <c r="K2104" i="3"/>
  <c r="N2104" i="3" s="1"/>
  <c r="K2190" i="3"/>
  <c r="N2190" i="3" s="1"/>
  <c r="O2190" i="3" s="1"/>
  <c r="K2275" i="3"/>
  <c r="K2510" i="3"/>
  <c r="N2510" i="3" s="1"/>
  <c r="K2424" i="3"/>
  <c r="K2339" i="3"/>
  <c r="N2339" i="3" s="1"/>
  <c r="O2339" i="3" s="1"/>
  <c r="K2042" i="3"/>
  <c r="N2042" i="3" s="1"/>
  <c r="O2042" i="3" s="1"/>
  <c r="K2530" i="3"/>
  <c r="N2530" i="3" s="1"/>
  <c r="K2444" i="3"/>
  <c r="N2444" i="3" s="1"/>
  <c r="O2444" i="3" s="1"/>
  <c r="K2359" i="3"/>
  <c r="N2359" i="3" s="1"/>
  <c r="O2359" i="3" s="1"/>
  <c r="K2122" i="3"/>
  <c r="K2538" i="3"/>
  <c r="N2538" i="3" s="1"/>
  <c r="K1886" i="3"/>
  <c r="K1470" i="3"/>
  <c r="N1470" i="3" s="1"/>
  <c r="O1470" i="3" s="1"/>
  <c r="K1962" i="3"/>
  <c r="N1962" i="3" s="1"/>
  <c r="O1962" i="3" s="1"/>
  <c r="K2224" i="3"/>
  <c r="N2224" i="3" s="1"/>
  <c r="O2224" i="3" s="1"/>
  <c r="K1472" i="3"/>
  <c r="N1472" i="3" s="1"/>
  <c r="O1472" i="3" s="1"/>
  <c r="K2039" i="3"/>
  <c r="N2039" i="3" s="1"/>
  <c r="O2039" i="3" s="1"/>
  <c r="K2156" i="3"/>
  <c r="K2247" i="3"/>
  <c r="N2247" i="3" s="1"/>
  <c r="O2247" i="3" s="1"/>
  <c r="K2332" i="3"/>
  <c r="K1782" i="3"/>
  <c r="N1782" i="3" s="1"/>
  <c r="K2051" i="3"/>
  <c r="K2136" i="3"/>
  <c r="N2136" i="3" s="1"/>
  <c r="O2136" i="3" s="1"/>
  <c r="K2222" i="3"/>
  <c r="K2563" i="3"/>
  <c r="N2563" i="3" s="1"/>
  <c r="O2563" i="3" s="1"/>
  <c r="K2478" i="3"/>
  <c r="N2478" i="3" s="1"/>
  <c r="O2478" i="3" s="1"/>
  <c r="K1966" i="3"/>
  <c r="N1966" i="3" s="1"/>
  <c r="O1966" i="3" s="1"/>
  <c r="K1352" i="3"/>
  <c r="N1352" i="3" s="1"/>
  <c r="O1352" i="3" s="1"/>
  <c r="K2256" i="3"/>
  <c r="K2151" i="3"/>
  <c r="K385" i="3"/>
  <c r="K1628" i="3"/>
  <c r="N1628" i="3" s="1"/>
  <c r="K1897" i="3"/>
  <c r="K2155" i="3"/>
  <c r="N2155" i="3" s="1"/>
  <c r="O2155" i="3" s="1"/>
  <c r="K2326" i="3"/>
  <c r="N2326" i="3" s="1"/>
  <c r="O2326" i="3" s="1"/>
  <c r="K2116" i="3"/>
  <c r="N2116" i="3" s="1"/>
  <c r="O2116" i="3" s="1"/>
  <c r="K2511" i="3"/>
  <c r="N2511" i="3" s="1"/>
  <c r="O2511" i="3" s="1"/>
  <c r="K2340" i="3"/>
  <c r="N2340" i="3" s="1"/>
  <c r="O2340" i="3" s="1"/>
  <c r="K1176" i="3"/>
  <c r="N1176" i="3" s="1"/>
  <c r="O1176" i="3" s="1"/>
  <c r="K1614" i="3"/>
  <c r="N1614" i="3" s="1"/>
  <c r="K1922" i="3"/>
  <c r="N1922" i="3" s="1"/>
  <c r="K1360" i="3"/>
  <c r="N1360" i="3" s="1"/>
  <c r="O1360" i="3" s="1"/>
  <c r="K1724" i="3"/>
  <c r="N1724" i="3" s="1"/>
  <c r="O1724" i="3" s="1"/>
  <c r="K449" i="3"/>
  <c r="N449" i="3" s="1"/>
  <c r="O449" i="3" s="1"/>
  <c r="K1524" i="3"/>
  <c r="N1524" i="3" s="1"/>
  <c r="O1524" i="3" s="1"/>
  <c r="K1800" i="3"/>
  <c r="K1933" i="3"/>
  <c r="N1933" i="3" s="1"/>
  <c r="O1933" i="3" s="1"/>
  <c r="K1462" i="3"/>
  <c r="N1462" i="3" s="1"/>
  <c r="O1462" i="3" s="1"/>
  <c r="K2009" i="3"/>
  <c r="N2009" i="3" s="1"/>
  <c r="O2009" i="3" s="1"/>
  <c r="K2096" i="3"/>
  <c r="N2096" i="3" s="1"/>
  <c r="K1241" i="3"/>
  <c r="N1241" i="3" s="1"/>
  <c r="O1241" i="3" s="1"/>
  <c r="K1756" i="3"/>
  <c r="N1756" i="3" s="1"/>
  <c r="O1756" i="3" s="1"/>
  <c r="K1940" i="3"/>
  <c r="N1940" i="3" s="1"/>
  <c r="O1940" i="3" s="1"/>
  <c r="K2144" i="3"/>
  <c r="N2144" i="3" s="1"/>
  <c r="O2144" i="3" s="1"/>
  <c r="K2315" i="3"/>
  <c r="N2315" i="3" s="1"/>
  <c r="O2315" i="3" s="1"/>
  <c r="K1941" i="3"/>
  <c r="N1941" i="3" s="1"/>
  <c r="O1941" i="3" s="1"/>
  <c r="K2103" i="3"/>
  <c r="N2103" i="3" s="1"/>
  <c r="K2210" i="3"/>
  <c r="K2295" i="3"/>
  <c r="N2295" i="3" s="1"/>
  <c r="O2295" i="3" s="1"/>
  <c r="K1484" i="3"/>
  <c r="N1484" i="3" s="1"/>
  <c r="O1484" i="3" s="1"/>
  <c r="K2013" i="3"/>
  <c r="N2013" i="3" s="1"/>
  <c r="K2099" i="3"/>
  <c r="N2099" i="3" s="1"/>
  <c r="O2099" i="3" s="1"/>
  <c r="K2184" i="3"/>
  <c r="K2270" i="3"/>
  <c r="N2270" i="3" s="1"/>
  <c r="O2270" i="3" s="1"/>
  <c r="K2515" i="3"/>
  <c r="N2515" i="3" s="1"/>
  <c r="O2515" i="3" s="1"/>
  <c r="K2430" i="3"/>
  <c r="N2430" i="3" s="1"/>
  <c r="O2430" i="3" s="1"/>
  <c r="K2344" i="3"/>
  <c r="N2344" i="3" s="1"/>
  <c r="O2344" i="3" s="1"/>
  <c r="K2063" i="3"/>
  <c r="N2063" i="3" s="1"/>
  <c r="O2063" i="3" s="1"/>
  <c r="K2535" i="3"/>
  <c r="N2535" i="3" s="1"/>
  <c r="O2535" i="3" s="1"/>
  <c r="K2450" i="3"/>
  <c r="N2450" i="3" s="1"/>
  <c r="O2450" i="3" s="1"/>
  <c r="K2364" i="3"/>
  <c r="N2364" i="3" s="1"/>
  <c r="O2364" i="3" s="1"/>
  <c r="K2143" i="3"/>
  <c r="N2143" i="3" s="1"/>
  <c r="O2143" i="3" s="1"/>
  <c r="K2416" i="3"/>
  <c r="N2416" i="3" s="1"/>
  <c r="O2416" i="3" s="1"/>
  <c r="K1732" i="3"/>
  <c r="N1732" i="3" s="1"/>
  <c r="K1230" i="3"/>
  <c r="N1230" i="3" s="1"/>
  <c r="O1230" i="3" s="1"/>
  <c r="K1676" i="3"/>
  <c r="N1676" i="3" s="1"/>
  <c r="K2203" i="3"/>
  <c r="N2203" i="3" s="1"/>
  <c r="O2203" i="3" s="1"/>
  <c r="K1304" i="3"/>
  <c r="N1304" i="3" s="1"/>
  <c r="O1304" i="3" s="1"/>
  <c r="K2028" i="3"/>
  <c r="N2028" i="3" s="1"/>
  <c r="O2028" i="3" s="1"/>
  <c r="K2140" i="3"/>
  <c r="N2140" i="3" s="1"/>
  <c r="O2140" i="3" s="1"/>
  <c r="K2236" i="3"/>
  <c r="N2236" i="3" s="1"/>
  <c r="K2322" i="3"/>
  <c r="N2322" i="3" s="1"/>
  <c r="O2322" i="3" s="1"/>
  <c r="K1696" i="3"/>
  <c r="N1696" i="3" s="1"/>
  <c r="O1696" i="3" s="1"/>
  <c r="K2040" i="3"/>
  <c r="N2040" i="3" s="1"/>
  <c r="K2126" i="3"/>
  <c r="N2126" i="3" s="1"/>
  <c r="O2126" i="3" s="1"/>
  <c r="K2211" i="3"/>
  <c r="N2211" i="3" s="1"/>
  <c r="O2211" i="3" s="1"/>
  <c r="K2296" i="3"/>
  <c r="N2296" i="3" s="1"/>
  <c r="O2296" i="3" s="1"/>
  <c r="K2488" i="3"/>
  <c r="N2488" i="3" s="1"/>
  <c r="K2403" i="3"/>
  <c r="N2403" i="3" s="1"/>
  <c r="O2403" i="3" s="1"/>
  <c r="K2298" i="3"/>
  <c r="N2298" i="3" s="1"/>
  <c r="O2298" i="3" s="1"/>
  <c r="K1708" i="3"/>
  <c r="N1708" i="3" s="1"/>
  <c r="O1708" i="3" s="1"/>
  <c r="K2508" i="3"/>
  <c r="K2423" i="3"/>
  <c r="N2423" i="3" s="1"/>
  <c r="O2423" i="3" s="1"/>
  <c r="K2336" i="3"/>
  <c r="K2036" i="3"/>
  <c r="N2036" i="3" s="1"/>
  <c r="O2036" i="3" s="1"/>
  <c r="K2118" i="3"/>
  <c r="N2118" i="3" s="1"/>
  <c r="K2194" i="3"/>
  <c r="K2083" i="3"/>
  <c r="N2083" i="3" s="1"/>
  <c r="K2446" i="3"/>
  <c r="N2446" i="3" s="1"/>
  <c r="K2466" i="3"/>
  <c r="K2367" i="3"/>
  <c r="N2367" i="3" s="1"/>
  <c r="O2367" i="3" s="1"/>
  <c r="K1960" i="3"/>
  <c r="K2080" i="3"/>
  <c r="K2310" i="3"/>
  <c r="N2310" i="3" s="1"/>
  <c r="O2310" i="3" s="1"/>
  <c r="K2010" i="3"/>
  <c r="K2183" i="3"/>
  <c r="N2183" i="3" s="1"/>
  <c r="O2183" i="3" s="1"/>
  <c r="K2290" i="3"/>
  <c r="N2290" i="3" s="1"/>
  <c r="O2290" i="3" s="1"/>
  <c r="K1612" i="3"/>
  <c r="K2072" i="3"/>
  <c r="K2179" i="3"/>
  <c r="N2179" i="3" s="1"/>
  <c r="O2179" i="3" s="1"/>
  <c r="K2286" i="3"/>
  <c r="K2456" i="3"/>
  <c r="K2371" i="3"/>
  <c r="K2170" i="3"/>
  <c r="N2170" i="3" s="1"/>
  <c r="O2170" i="3" s="1"/>
  <c r="K2562" i="3"/>
  <c r="N2562" i="3" s="1"/>
  <c r="O2562" i="3" s="1"/>
  <c r="K2476" i="3"/>
  <c r="N2476" i="3" s="1"/>
  <c r="O2476" i="3" s="1"/>
  <c r="K2391" i="3"/>
  <c r="K1902" i="3"/>
  <c r="N1902" i="3" s="1"/>
  <c r="O1902" i="3" s="1"/>
  <c r="K2004" i="3"/>
  <c r="K1568" i="3"/>
  <c r="N1568" i="3" s="1"/>
  <c r="O1568" i="3" s="1"/>
  <c r="K2280" i="3"/>
  <c r="N2280" i="3" s="1"/>
  <c r="O2280" i="3" s="1"/>
  <c r="K2020" i="3"/>
  <c r="N2020" i="3" s="1"/>
  <c r="K2250" i="3"/>
  <c r="N2250" i="3" s="1"/>
  <c r="K1816" i="3"/>
  <c r="N1816" i="3" s="1"/>
  <c r="K1430" i="3"/>
  <c r="N1430" i="3" s="1"/>
  <c r="O1430" i="3" s="1"/>
  <c r="K2327" i="3"/>
  <c r="N2327" i="3" s="1"/>
  <c r="K2216" i="3"/>
  <c r="N2216" i="3" s="1"/>
  <c r="K2276" i="3"/>
  <c r="N2276" i="3" s="1"/>
  <c r="O2276" i="3" s="1"/>
  <c r="K2328" i="3"/>
  <c r="N2328" i="3" s="1"/>
  <c r="K1072" i="3"/>
  <c r="N1072" i="3" s="1"/>
  <c r="O1072" i="3" s="1"/>
  <c r="K1644" i="3"/>
  <c r="N1644" i="3" s="1"/>
  <c r="O1644" i="3" s="1"/>
  <c r="K976" i="3"/>
  <c r="N976" i="3" s="1"/>
  <c r="K2238" i="3"/>
  <c r="N2238" i="3" s="1"/>
  <c r="O2238" i="3" s="1"/>
  <c r="K2191" i="3"/>
  <c r="N2191" i="3" s="1"/>
  <c r="O2191" i="3" s="1"/>
  <c r="K2318" i="3"/>
  <c r="N2318" i="3" s="1"/>
  <c r="O2318" i="3" s="1"/>
  <c r="K1882" i="3"/>
  <c r="N1882" i="3" s="1"/>
  <c r="O1882" i="3" s="1"/>
  <c r="K2546" i="3"/>
  <c r="N2546" i="3" s="1"/>
  <c r="O2546" i="3" s="1"/>
  <c r="K2088" i="3"/>
  <c r="N2088" i="3" s="1"/>
  <c r="O2088" i="3" s="1"/>
  <c r="K5" i="3"/>
  <c r="K69" i="3"/>
  <c r="K133" i="3"/>
  <c r="K197" i="3"/>
  <c r="K261" i="3"/>
  <c r="K326" i="3"/>
  <c r="N326" i="3" s="1"/>
  <c r="O326" i="3" s="1"/>
  <c r="K390" i="3"/>
  <c r="K454" i="3"/>
  <c r="N454" i="3" s="1"/>
  <c r="O454" i="3" s="1"/>
  <c r="K518" i="3"/>
  <c r="N518" i="3" s="1"/>
  <c r="O518" i="3" s="1"/>
  <c r="K582" i="3"/>
  <c r="N582" i="3" s="1"/>
  <c r="O582" i="3" s="1"/>
  <c r="K646" i="3"/>
  <c r="N646" i="3" s="1"/>
  <c r="O646" i="3" s="1"/>
  <c r="K710" i="3"/>
  <c r="K774" i="3"/>
  <c r="N774" i="3" s="1"/>
  <c r="K838" i="3"/>
  <c r="N838" i="3" s="1"/>
  <c r="O838" i="3" s="1"/>
  <c r="K902" i="3"/>
  <c r="N902" i="3" s="1"/>
  <c r="O902" i="3" s="1"/>
  <c r="K966" i="3"/>
  <c r="N966" i="3" s="1"/>
  <c r="O966" i="3" s="1"/>
  <c r="K1030" i="3"/>
  <c r="N1030" i="3" s="1"/>
  <c r="O1030" i="3" s="1"/>
  <c r="K1094" i="3"/>
  <c r="K1158" i="3"/>
  <c r="K46" i="3"/>
  <c r="N46" i="3" s="1"/>
  <c r="O46" i="3" s="1"/>
  <c r="K110" i="3"/>
  <c r="N110" i="3" s="1"/>
  <c r="K174" i="3"/>
  <c r="N174" i="3" s="1"/>
  <c r="K238" i="3"/>
  <c r="N238" i="3" s="1"/>
  <c r="O238" i="3" s="1"/>
  <c r="K303" i="3"/>
  <c r="N303" i="3" s="1"/>
  <c r="O303" i="3" s="1"/>
  <c r="K367" i="3"/>
  <c r="K1898" i="3"/>
  <c r="K2355" i="3"/>
  <c r="N2355" i="3" s="1"/>
  <c r="K41" i="3"/>
  <c r="N41" i="3" s="1"/>
  <c r="K125" i="3"/>
  <c r="N125" i="3" s="1"/>
  <c r="K209" i="3"/>
  <c r="K297" i="3"/>
  <c r="N297" i="3" s="1"/>
  <c r="O297" i="3" s="1"/>
  <c r="K382" i="3"/>
  <c r="K466" i="3"/>
  <c r="N466" i="3" s="1"/>
  <c r="K554" i="3"/>
  <c r="N554" i="3" s="1"/>
  <c r="O554" i="3" s="1"/>
  <c r="K638" i="3"/>
  <c r="N638" i="3" s="1"/>
  <c r="O638" i="3" s="1"/>
  <c r="K722" i="3"/>
  <c r="K810" i="3"/>
  <c r="N810" i="3" s="1"/>
  <c r="O810" i="3" s="1"/>
  <c r="K1856" i="3"/>
  <c r="N1856" i="3" s="1"/>
  <c r="O1856" i="3" s="1"/>
  <c r="K49" i="3"/>
  <c r="N49" i="3" s="1"/>
  <c r="O49" i="3" s="1"/>
  <c r="K137" i="3"/>
  <c r="N137" i="3" s="1"/>
  <c r="O137" i="3" s="1"/>
  <c r="K221" i="3"/>
  <c r="N221" i="3" s="1"/>
  <c r="O221" i="3" s="1"/>
  <c r="K306" i="3"/>
  <c r="N306" i="3" s="1"/>
  <c r="K394" i="3"/>
  <c r="N394" i="3" s="1"/>
  <c r="O394" i="3" s="1"/>
  <c r="K2288" i="3"/>
  <c r="K2279" i="3"/>
  <c r="K2168" i="3"/>
  <c r="K2360" i="3"/>
  <c r="N2360" i="3" s="1"/>
  <c r="O2360" i="3" s="1"/>
  <c r="K2380" i="3"/>
  <c r="N2380" i="3" s="1"/>
  <c r="O2380" i="3" s="1"/>
  <c r="K1560" i="3"/>
  <c r="K1768" i="3"/>
  <c r="N1768" i="3" s="1"/>
  <c r="K2139" i="3"/>
  <c r="N2139" i="3" s="1"/>
  <c r="K1136" i="3"/>
  <c r="N1136" i="3" s="1"/>
  <c r="O1136" i="3" s="1"/>
  <c r="K2071" i="3"/>
  <c r="K2204" i="3"/>
  <c r="N2204" i="3" s="1"/>
  <c r="O2204" i="3" s="1"/>
  <c r="K2311" i="3"/>
  <c r="N2311" i="3" s="1"/>
  <c r="O2311" i="3" s="1"/>
  <c r="K1920" i="3"/>
  <c r="N1920" i="3" s="1"/>
  <c r="O1920" i="3" s="1"/>
  <c r="K2094" i="3"/>
  <c r="K2200" i="3"/>
  <c r="K2542" i="3"/>
  <c r="N2542" i="3" s="1"/>
  <c r="O2542" i="3" s="1"/>
  <c r="K2435" i="3"/>
  <c r="K2350" i="3"/>
  <c r="N2350" i="3" s="1"/>
  <c r="O2350" i="3" s="1"/>
  <c r="K2084" i="3"/>
  <c r="N2084" i="3" s="1"/>
  <c r="O2084" i="3" s="1"/>
  <c r="K2540" i="3"/>
  <c r="K2455" i="3"/>
  <c r="K2370" i="3"/>
  <c r="N2370" i="3" s="1"/>
  <c r="K1997" i="3"/>
  <c r="N1997" i="3" s="1"/>
  <c r="O1997" i="3" s="1"/>
  <c r="K2119" i="3"/>
  <c r="K2024" i="3"/>
  <c r="N2024" i="3" s="1"/>
  <c r="O2024" i="3" s="1"/>
  <c r="K2504" i="3"/>
  <c r="N2504" i="3" s="1"/>
  <c r="O2504" i="3" s="1"/>
  <c r="K2524" i="3"/>
  <c r="N2524" i="3" s="1"/>
  <c r="K2079" i="3"/>
  <c r="K1364" i="3"/>
  <c r="N1364" i="3" s="1"/>
  <c r="O1364" i="3" s="1"/>
  <c r="K2034" i="3"/>
  <c r="N2034" i="3" s="1"/>
  <c r="K1740" i="3"/>
  <c r="N1740" i="3" s="1"/>
  <c r="K2568" i="3"/>
  <c r="N2568" i="3" s="1"/>
  <c r="O2568" i="3" s="1"/>
  <c r="K1536" i="3"/>
  <c r="N1536" i="3" s="1"/>
  <c r="K2186" i="3"/>
  <c r="N2186" i="3" s="1"/>
  <c r="O2186" i="3" s="1"/>
  <c r="K1726" i="3"/>
  <c r="K2060" i="3"/>
  <c r="N2060" i="3" s="1"/>
  <c r="O2060" i="3" s="1"/>
  <c r="K1892" i="3"/>
  <c r="N1892" i="3" s="1"/>
  <c r="O1892" i="3" s="1"/>
  <c r="K2547" i="3"/>
  <c r="N2547" i="3" s="1"/>
  <c r="O2547" i="3" s="1"/>
  <c r="K2567" i="3"/>
  <c r="N2567" i="3" s="1"/>
  <c r="O2567" i="3" s="1"/>
  <c r="K2164" i="3"/>
  <c r="K2092" i="3"/>
  <c r="N2092" i="3" s="1"/>
  <c r="O2092" i="3" s="1"/>
  <c r="K2100" i="3"/>
  <c r="N2100" i="3" s="1"/>
  <c r="O2100" i="3" s="1"/>
  <c r="K2440" i="3"/>
  <c r="K21" i="3"/>
  <c r="K85" i="3"/>
  <c r="K149" i="3"/>
  <c r="K213" i="3"/>
  <c r="K277" i="3"/>
  <c r="K342" i="3"/>
  <c r="N342" i="3" s="1"/>
  <c r="K406" i="3"/>
  <c r="N406" i="3" s="1"/>
  <c r="O406" i="3" s="1"/>
  <c r="K470" i="3"/>
  <c r="N470" i="3" s="1"/>
  <c r="O470" i="3" s="1"/>
  <c r="K534" i="3"/>
  <c r="K598" i="3"/>
  <c r="K662" i="3"/>
  <c r="K726" i="3"/>
  <c r="K790" i="3"/>
  <c r="K854" i="3"/>
  <c r="K918" i="3"/>
  <c r="K982" i="3"/>
  <c r="K1046" i="3"/>
  <c r="K1110" i="3"/>
  <c r="K1174" i="3"/>
  <c r="K62" i="3"/>
  <c r="N62" i="3" s="1"/>
  <c r="K126" i="3"/>
  <c r="N126" i="3" s="1"/>
  <c r="O126" i="3" s="1"/>
  <c r="K1814" i="3"/>
  <c r="N1814" i="3" s="1"/>
  <c r="O1814" i="3" s="1"/>
  <c r="K1320" i="3"/>
  <c r="K2254" i="3"/>
  <c r="K2127" i="3"/>
  <c r="K2207" i="3"/>
  <c r="N2207" i="3" s="1"/>
  <c r="O2207" i="3" s="1"/>
  <c r="K1280" i="3"/>
  <c r="N1280" i="3" s="1"/>
  <c r="O1280" i="3" s="1"/>
  <c r="K1912" i="3"/>
  <c r="N1912" i="3" s="1"/>
  <c r="O1912" i="3" s="1"/>
  <c r="K2182" i="3"/>
  <c r="K1686" i="3"/>
  <c r="N1686" i="3" s="1"/>
  <c r="O1686" i="3" s="1"/>
  <c r="K2098" i="3"/>
  <c r="K2226" i="3"/>
  <c r="K1168" i="3"/>
  <c r="N1168" i="3" s="1"/>
  <c r="O1168" i="3" s="1"/>
  <c r="K2005" i="3"/>
  <c r="N2005" i="3" s="1"/>
  <c r="K2115" i="3"/>
  <c r="K2243" i="3"/>
  <c r="N2243" i="3" s="1"/>
  <c r="K2520" i="3"/>
  <c r="K2414" i="3"/>
  <c r="K2319" i="3"/>
  <c r="N2319" i="3" s="1"/>
  <c r="O2319" i="3" s="1"/>
  <c r="K1984" i="3"/>
  <c r="K2519" i="3"/>
  <c r="K2434" i="3"/>
  <c r="K2348" i="3"/>
  <c r="N2348" i="3" s="1"/>
  <c r="K2166" i="3"/>
  <c r="K2220" i="3"/>
  <c r="K2110" i="3"/>
  <c r="N2110" i="3" s="1"/>
  <c r="K2419" i="3"/>
  <c r="N2419" i="3" s="1"/>
  <c r="K2439" i="3"/>
  <c r="K1272" i="3"/>
  <c r="K1846" i="3"/>
  <c r="K2146" i="3"/>
  <c r="K2046" i="3"/>
  <c r="N2046" i="3" s="1"/>
  <c r="O2046" i="3" s="1"/>
  <c r="K2483" i="3"/>
  <c r="N2483" i="3" s="1"/>
  <c r="O2483" i="3" s="1"/>
  <c r="K2503" i="3"/>
  <c r="K2014" i="3"/>
  <c r="N2014" i="3" s="1"/>
  <c r="O2014" i="3" s="1"/>
  <c r="K2059" i="3"/>
  <c r="K2178" i="3"/>
  <c r="N2178" i="3" s="1"/>
  <c r="O2178" i="3" s="1"/>
  <c r="K2067" i="3"/>
  <c r="N2067" i="3" s="1"/>
  <c r="O2067" i="3" s="1"/>
  <c r="K2462" i="3"/>
  <c r="N2462" i="3" s="1"/>
  <c r="O2462" i="3" s="1"/>
  <c r="K2482" i="3"/>
  <c r="K1956" i="3"/>
  <c r="N1956" i="3" s="1"/>
  <c r="K1994" i="3"/>
  <c r="N1994" i="3" s="1"/>
  <c r="O1994" i="3" s="1"/>
  <c r="K2123" i="3"/>
  <c r="N2123" i="3" s="1"/>
  <c r="O2123" i="3" s="1"/>
  <c r="K2460" i="3"/>
  <c r="K37" i="3"/>
  <c r="N37" i="3" s="1"/>
  <c r="O37" i="3" s="1"/>
  <c r="K101" i="3"/>
  <c r="N101" i="3" s="1"/>
  <c r="O101" i="3" s="1"/>
  <c r="K165" i="3"/>
  <c r="N165" i="3" s="1"/>
  <c r="O165" i="3" s="1"/>
  <c r="K229" i="3"/>
  <c r="N229" i="3" s="1"/>
  <c r="K293" i="3"/>
  <c r="N293" i="3" s="1"/>
  <c r="K358" i="3"/>
  <c r="N358" i="3" s="1"/>
  <c r="O358" i="3" s="1"/>
  <c r="K422" i="3"/>
  <c r="N422" i="3" s="1"/>
  <c r="O422" i="3" s="1"/>
  <c r="K486" i="3"/>
  <c r="N486" i="3" s="1"/>
  <c r="K550" i="3"/>
  <c r="N550" i="3" s="1"/>
  <c r="K614" i="3"/>
  <c r="K678" i="3"/>
  <c r="N678" i="3" s="1"/>
  <c r="O678" i="3" s="1"/>
  <c r="K742" i="3"/>
  <c r="N742" i="3" s="1"/>
  <c r="O742" i="3" s="1"/>
  <c r="K806" i="3"/>
  <c r="N806" i="3" s="1"/>
  <c r="O806" i="3" s="1"/>
  <c r="K870" i="3"/>
  <c r="N870" i="3" s="1"/>
  <c r="O870" i="3" s="1"/>
  <c r="K934" i="3"/>
  <c r="N934" i="3" s="1"/>
  <c r="K998" i="3"/>
  <c r="K1062" i="3"/>
  <c r="N1062" i="3" s="1"/>
  <c r="O1062" i="3" s="1"/>
  <c r="K1126" i="3"/>
  <c r="N1126" i="3" s="1"/>
  <c r="O1126" i="3" s="1"/>
  <c r="K14" i="3"/>
  <c r="N14" i="3" s="1"/>
  <c r="O14" i="3" s="1"/>
  <c r="K78" i="3"/>
  <c r="N78" i="3" s="1"/>
  <c r="O78" i="3" s="1"/>
  <c r="K142" i="3"/>
  <c r="N142" i="3" s="1"/>
  <c r="O142" i="3" s="1"/>
  <c r="K206" i="3"/>
  <c r="N206" i="3" s="1"/>
  <c r="O206" i="3" s="1"/>
  <c r="K270" i="3"/>
  <c r="N270" i="3" s="1"/>
  <c r="O270" i="3" s="1"/>
  <c r="K335" i="3"/>
  <c r="N335" i="3" s="1"/>
  <c r="K399" i="3"/>
  <c r="N399" i="3" s="1"/>
  <c r="O399" i="3" s="1"/>
  <c r="K2284" i="3"/>
  <c r="N2284" i="3" s="1"/>
  <c r="O2284" i="3" s="1"/>
  <c r="K2259" i="3"/>
  <c r="N2259" i="3" s="1"/>
  <c r="O2259" i="3" s="1"/>
  <c r="K81" i="3"/>
  <c r="N81" i="3" s="1"/>
  <c r="O81" i="3" s="1"/>
  <c r="K169" i="3"/>
  <c r="N169" i="3" s="1"/>
  <c r="O169" i="3" s="1"/>
  <c r="K253" i="3"/>
  <c r="N253" i="3" s="1"/>
  <c r="O253" i="3" s="1"/>
  <c r="K338" i="3"/>
  <c r="N338" i="3" s="1"/>
  <c r="O338" i="3" s="1"/>
  <c r="K426" i="3"/>
  <c r="N426" i="3" s="1"/>
  <c r="O426" i="3" s="1"/>
  <c r="K2082" i="3"/>
  <c r="N2082" i="3" s="1"/>
  <c r="K1977" i="3"/>
  <c r="N1977" i="3" s="1"/>
  <c r="K2531" i="3"/>
  <c r="N2531" i="3" s="1"/>
  <c r="K2551" i="3"/>
  <c r="N2551" i="3" s="1"/>
  <c r="K2379" i="3"/>
  <c r="N2379" i="3" s="1"/>
  <c r="O2379" i="3" s="1"/>
  <c r="K1670" i="3"/>
  <c r="K1288" i="3"/>
  <c r="K2267" i="3"/>
  <c r="N2267" i="3" s="1"/>
  <c r="O2267" i="3" s="1"/>
  <c r="K1913" i="3"/>
  <c r="N1913" i="3" s="1"/>
  <c r="O1913" i="3" s="1"/>
  <c r="K2124" i="3"/>
  <c r="K2268" i="3"/>
  <c r="K1440" i="3"/>
  <c r="K2030" i="3"/>
  <c r="N2030" i="3" s="1"/>
  <c r="O2030" i="3" s="1"/>
  <c r="K2158" i="3"/>
  <c r="N2158" i="3" s="1"/>
  <c r="O2158" i="3" s="1"/>
  <c r="K2264" i="3"/>
  <c r="N2264" i="3" s="1"/>
  <c r="K2499" i="3"/>
  <c r="K2392" i="3"/>
  <c r="N2392" i="3" s="1"/>
  <c r="O2392" i="3" s="1"/>
  <c r="K2255" i="3"/>
  <c r="K1336" i="3"/>
  <c r="N1336" i="3" s="1"/>
  <c r="O1336" i="3" s="1"/>
  <c r="K2498" i="3"/>
  <c r="K2412" i="3"/>
  <c r="N2412" i="3" s="1"/>
  <c r="K1476" i="3"/>
  <c r="N1476" i="3" s="1"/>
  <c r="O1476" i="3" s="1"/>
  <c r="K353" i="3"/>
  <c r="N353" i="3" s="1"/>
  <c r="O353" i="3" s="1"/>
  <c r="K2306" i="3"/>
  <c r="N2306" i="3" s="1"/>
  <c r="K2195" i="3"/>
  <c r="N2195" i="3" s="1"/>
  <c r="K2330" i="3"/>
  <c r="K2354" i="3"/>
  <c r="N2354" i="3" s="1"/>
  <c r="O2354" i="3" s="1"/>
  <c r="K2008" i="3"/>
  <c r="K2208" i="3"/>
  <c r="N2208" i="3" s="1"/>
  <c r="K2242" i="3"/>
  <c r="N2242" i="3" s="1"/>
  <c r="O2242" i="3" s="1"/>
  <c r="K2131" i="3"/>
  <c r="N2131" i="3" s="1"/>
  <c r="K2398" i="3"/>
  <c r="K2418" i="3"/>
  <c r="N2418" i="3" s="1"/>
  <c r="K2410" i="3"/>
  <c r="K2251" i="3"/>
  <c r="N2251" i="3" s="1"/>
  <c r="K2263" i="3"/>
  <c r="K2152" i="3"/>
  <c r="N2152" i="3" s="1"/>
  <c r="K2376" i="3"/>
  <c r="K2396" i="3"/>
  <c r="N2396" i="3" s="1"/>
  <c r="O2396" i="3" s="1"/>
  <c r="K2550" i="3"/>
  <c r="K2526" i="3"/>
  <c r="N2526" i="3" s="1"/>
  <c r="O2526" i="3" s="1"/>
  <c r="K2199" i="3"/>
  <c r="K1494" i="3"/>
  <c r="N1494" i="3" s="1"/>
  <c r="K53" i="3"/>
  <c r="N53" i="3" s="1"/>
  <c r="O53" i="3" s="1"/>
  <c r="K117" i="3"/>
  <c r="N117" i="3" s="1"/>
  <c r="K181" i="3"/>
  <c r="N181" i="3" s="1"/>
  <c r="K245" i="3"/>
  <c r="N245" i="3" s="1"/>
  <c r="O245" i="3" s="1"/>
  <c r="K310" i="3"/>
  <c r="K374" i="3"/>
  <c r="N374" i="3" s="1"/>
  <c r="O374" i="3" s="1"/>
  <c r="K502" i="3"/>
  <c r="N502" i="3" s="1"/>
  <c r="O502" i="3" s="1"/>
  <c r="K566" i="3"/>
  <c r="K630" i="3"/>
  <c r="N630" i="3" s="1"/>
  <c r="O630" i="3" s="1"/>
  <c r="K694" i="3"/>
  <c r="N694" i="3" s="1"/>
  <c r="O694" i="3" s="1"/>
  <c r="K758" i="3"/>
  <c r="N758" i="3" s="1"/>
  <c r="O758" i="3" s="1"/>
  <c r="K822" i="3"/>
  <c r="N822" i="3" s="1"/>
  <c r="K886" i="3"/>
  <c r="N886" i="3" s="1"/>
  <c r="K950" i="3"/>
  <c r="N950" i="3" s="1"/>
  <c r="O950" i="3" s="1"/>
  <c r="K1014" i="3"/>
  <c r="N1014" i="3" s="1"/>
  <c r="O1014" i="3" s="1"/>
  <c r="K1078" i="3"/>
  <c r="N1078" i="3" s="1"/>
  <c r="O1078" i="3" s="1"/>
  <c r="K1142" i="3"/>
  <c r="N1142" i="3" s="1"/>
  <c r="O1142" i="3" s="1"/>
  <c r="K30" i="3"/>
  <c r="K94" i="3"/>
  <c r="N94" i="3" s="1"/>
  <c r="O94" i="3" s="1"/>
  <c r="K158" i="3"/>
  <c r="K222" i="3"/>
  <c r="N222" i="3" s="1"/>
  <c r="K286" i="3"/>
  <c r="K351" i="3"/>
  <c r="N351" i="3" s="1"/>
  <c r="O351" i="3" s="1"/>
  <c r="K415" i="3"/>
  <c r="N415" i="3" s="1"/>
  <c r="O415" i="3" s="1"/>
  <c r="K2174" i="3"/>
  <c r="N2174" i="3" s="1"/>
  <c r="K17" i="3"/>
  <c r="K105" i="3"/>
  <c r="N105" i="3" s="1"/>
  <c r="O105" i="3" s="1"/>
  <c r="K189" i="3"/>
  <c r="N189" i="3" s="1"/>
  <c r="O189" i="3" s="1"/>
  <c r="K273" i="3"/>
  <c r="N273" i="3" s="1"/>
  <c r="O273" i="3" s="1"/>
  <c r="K362" i="3"/>
  <c r="N446" i="3"/>
  <c r="O446" i="3" s="1"/>
  <c r="K530" i="3"/>
  <c r="K618" i="3"/>
  <c r="N618" i="3" s="1"/>
  <c r="O618" i="3" s="1"/>
  <c r="K702" i="3"/>
  <c r="K786" i="3"/>
  <c r="N786" i="3" s="1"/>
  <c r="O786" i="3" s="1"/>
  <c r="K2106" i="3"/>
  <c r="N2106" i="3" s="1"/>
  <c r="O2106" i="3" s="1"/>
  <c r="K29" i="3"/>
  <c r="N29" i="3" s="1"/>
  <c r="O29" i="3" s="1"/>
  <c r="K113" i="3"/>
  <c r="N113" i="3" s="1"/>
  <c r="O113" i="3" s="1"/>
  <c r="K201" i="3"/>
  <c r="N201" i="3" s="1"/>
  <c r="K285" i="3"/>
  <c r="N285" i="3" s="1"/>
  <c r="K370" i="3"/>
  <c r="N370" i="3" s="1"/>
  <c r="K190" i="3"/>
  <c r="N190" i="3" s="1"/>
  <c r="O190" i="3" s="1"/>
  <c r="K2294" i="3"/>
  <c r="N2294" i="3" s="1"/>
  <c r="O2294" i="3" s="1"/>
  <c r="K233" i="3"/>
  <c r="N233" i="3" s="1"/>
  <c r="O233" i="3" s="1"/>
  <c r="K510" i="3"/>
  <c r="N510" i="3" s="1"/>
  <c r="O510" i="3" s="1"/>
  <c r="K682" i="3"/>
  <c r="N682" i="3" s="1"/>
  <c r="K1584" i="3"/>
  <c r="N1584" i="3" s="1"/>
  <c r="O1584" i="3" s="1"/>
  <c r="K93" i="3"/>
  <c r="N93" i="3" s="1"/>
  <c r="O93" i="3" s="1"/>
  <c r="K265" i="3"/>
  <c r="N265" i="3" s="1"/>
  <c r="N434" i="3"/>
  <c r="O434" i="3" s="1"/>
  <c r="K522" i="3"/>
  <c r="N522" i="3" s="1"/>
  <c r="K606" i="3"/>
  <c r="N606" i="3" s="1"/>
  <c r="K690" i="3"/>
  <c r="N690" i="3" s="1"/>
  <c r="K778" i="3"/>
  <c r="N778" i="3" s="1"/>
  <c r="O778" i="3" s="1"/>
  <c r="K862" i="3"/>
  <c r="N862" i="3" s="1"/>
  <c r="O862" i="3" s="1"/>
  <c r="K946" i="3"/>
  <c r="N946" i="3" s="1"/>
  <c r="O946" i="3" s="1"/>
  <c r="K1034" i="3"/>
  <c r="N1034" i="3" s="1"/>
  <c r="O1034" i="3" s="1"/>
  <c r="K1118" i="3"/>
  <c r="N1118" i="3" s="1"/>
  <c r="O1118" i="3" s="1"/>
  <c r="K26" i="3"/>
  <c r="N26" i="3" s="1"/>
  <c r="K114" i="3"/>
  <c r="N114" i="3" s="1"/>
  <c r="O114" i="3" s="1"/>
  <c r="K198" i="3"/>
  <c r="N198" i="3" s="1"/>
  <c r="O198" i="3" s="1"/>
  <c r="K282" i="3"/>
  <c r="N282" i="3" s="1"/>
  <c r="O282" i="3" s="1"/>
  <c r="K371" i="3"/>
  <c r="N371" i="3" s="1"/>
  <c r="O371" i="3" s="1"/>
  <c r="K447" i="3"/>
  <c r="N447" i="3" s="1"/>
  <c r="O447" i="3" s="1"/>
  <c r="K511" i="3"/>
  <c r="N511" i="3" s="1"/>
  <c r="O511" i="3" s="1"/>
  <c r="K575" i="3"/>
  <c r="N575" i="3" s="1"/>
  <c r="O575" i="3" s="1"/>
  <c r="K639" i="3"/>
  <c r="N639" i="3" s="1"/>
  <c r="O639" i="3" s="1"/>
  <c r="K703" i="3"/>
  <c r="N703" i="3" s="1"/>
  <c r="K767" i="3"/>
  <c r="N767" i="3" s="1"/>
  <c r="K831" i="3"/>
  <c r="N831" i="3" s="1"/>
  <c r="O831" i="3" s="1"/>
  <c r="K895" i="3"/>
  <c r="N895" i="3" s="1"/>
  <c r="O895" i="3" s="1"/>
  <c r="K959" i="3"/>
  <c r="N959" i="3" s="1"/>
  <c r="O959" i="3" s="1"/>
  <c r="K1023" i="3"/>
  <c r="N1023" i="3" s="1"/>
  <c r="O1023" i="3" s="1"/>
  <c r="K1087" i="3"/>
  <c r="N1087" i="3" s="1"/>
  <c r="O1087" i="3" s="1"/>
  <c r="K1151" i="3"/>
  <c r="N1151" i="3" s="1"/>
  <c r="K1215" i="3"/>
  <c r="N1215" i="3" s="1"/>
  <c r="K27" i="3"/>
  <c r="N27" i="3" s="1"/>
  <c r="K91" i="3"/>
  <c r="N91" i="3" s="1"/>
  <c r="O91" i="3" s="1"/>
  <c r="K155" i="3"/>
  <c r="N155" i="3" s="1"/>
  <c r="O155" i="3" s="1"/>
  <c r="K219" i="3"/>
  <c r="N219" i="3" s="1"/>
  <c r="O219" i="3" s="1"/>
  <c r="K283" i="3"/>
  <c r="N283" i="3" s="1"/>
  <c r="O283" i="3" s="1"/>
  <c r="K33" i="3"/>
  <c r="N33" i="3" s="1"/>
  <c r="K205" i="3"/>
  <c r="N205" i="3" s="1"/>
  <c r="O205" i="3" s="1"/>
  <c r="K546" i="3"/>
  <c r="N546" i="3" s="1"/>
  <c r="O546" i="3" s="1"/>
  <c r="K718" i="3"/>
  <c r="N718" i="3" s="1"/>
  <c r="K874" i="3"/>
  <c r="N874" i="3" s="1"/>
  <c r="O874" i="3" s="1"/>
  <c r="K986" i="3"/>
  <c r="N986" i="3" s="1"/>
  <c r="O986" i="3" s="1"/>
  <c r="K1102" i="3"/>
  <c r="N1102" i="3" s="1"/>
  <c r="K38" i="3"/>
  <c r="N38" i="3" s="1"/>
  <c r="O38" i="3" s="1"/>
  <c r="K150" i="3"/>
  <c r="N150" i="3" s="1"/>
  <c r="O150" i="3" s="1"/>
  <c r="K266" i="3"/>
  <c r="N266" i="3" s="1"/>
  <c r="O266" i="3" s="1"/>
  <c r="K475" i="3"/>
  <c r="N475" i="3" s="1"/>
  <c r="O475" i="3" s="1"/>
  <c r="K563" i="3"/>
  <c r="N563" i="3" s="1"/>
  <c r="K647" i="3"/>
  <c r="N647" i="3" s="1"/>
  <c r="K731" i="3"/>
  <c r="N731" i="3" s="1"/>
  <c r="K819" i="3"/>
  <c r="N819" i="3" s="1"/>
  <c r="O819" i="3" s="1"/>
  <c r="K903" i="3"/>
  <c r="N903" i="3" s="1"/>
  <c r="O903" i="3" s="1"/>
  <c r="K987" i="3"/>
  <c r="N987" i="3" s="1"/>
  <c r="O987" i="3" s="1"/>
  <c r="K1075" i="3"/>
  <c r="N1075" i="3" s="1"/>
  <c r="K1159" i="3"/>
  <c r="K1243" i="3"/>
  <c r="N1243" i="3" s="1"/>
  <c r="K79" i="3"/>
  <c r="N79" i="3" s="1"/>
  <c r="O79" i="3" s="1"/>
  <c r="K163" i="3"/>
  <c r="N163" i="3" s="1"/>
  <c r="O163" i="3" s="1"/>
  <c r="K247" i="3"/>
  <c r="N247" i="3" s="1"/>
  <c r="O247" i="3" s="1"/>
  <c r="K336" i="3"/>
  <c r="N336" i="3" s="1"/>
  <c r="O336" i="3" s="1"/>
  <c r="K400" i="3"/>
  <c r="N400" i="3" s="1"/>
  <c r="O400" i="3" s="1"/>
  <c r="K464" i="3"/>
  <c r="N464" i="3" s="1"/>
  <c r="O464" i="3" s="1"/>
  <c r="K528" i="3"/>
  <c r="N528" i="3" s="1"/>
  <c r="K592" i="3"/>
  <c r="N592" i="3" s="1"/>
  <c r="K656" i="3"/>
  <c r="N656" i="3" s="1"/>
  <c r="O656" i="3" s="1"/>
  <c r="K720" i="3"/>
  <c r="N720" i="3" s="1"/>
  <c r="O720" i="3" s="1"/>
  <c r="K784" i="3"/>
  <c r="N784" i="3" s="1"/>
  <c r="O784" i="3" s="1"/>
  <c r="K848" i="3"/>
  <c r="N848" i="3" s="1"/>
  <c r="O848" i="3" s="1"/>
  <c r="K912" i="3"/>
  <c r="N912" i="3" s="1"/>
  <c r="O912" i="3" s="1"/>
  <c r="K76" i="3"/>
  <c r="N76" i="3" s="1"/>
  <c r="K333" i="3"/>
  <c r="K589" i="3"/>
  <c r="N589" i="3" s="1"/>
  <c r="O589" i="3" s="1"/>
  <c r="K845" i="3"/>
  <c r="N845" i="3" s="1"/>
  <c r="O845" i="3" s="1"/>
  <c r="K1029" i="3"/>
  <c r="N1029" i="3" s="1"/>
  <c r="O1029" i="3" s="1"/>
  <c r="K1384" i="3"/>
  <c r="N1384" i="3" s="1"/>
  <c r="O1384" i="3" s="1"/>
  <c r="K129" i="3"/>
  <c r="N129" i="3" s="1"/>
  <c r="O129" i="3" s="1"/>
  <c r="K302" i="3"/>
  <c r="N302" i="3" s="1"/>
  <c r="O302" i="3" s="1"/>
  <c r="K474" i="3"/>
  <c r="N474" i="3" s="1"/>
  <c r="O474" i="3" s="1"/>
  <c r="K642" i="3"/>
  <c r="N642" i="3" s="1"/>
  <c r="O642" i="3" s="1"/>
  <c r="K814" i="3"/>
  <c r="N814" i="3" s="1"/>
  <c r="O814" i="3" s="1"/>
  <c r="K938" i="3"/>
  <c r="N938" i="3" s="1"/>
  <c r="O938" i="3" s="1"/>
  <c r="K1050" i="3"/>
  <c r="N1050" i="3" s="1"/>
  <c r="O1050" i="3" s="1"/>
  <c r="K1166" i="3"/>
  <c r="N1166" i="3" s="1"/>
  <c r="K102" i="3"/>
  <c r="N102" i="3" s="1"/>
  <c r="O102" i="3" s="1"/>
  <c r="K214" i="3"/>
  <c r="N214" i="3" s="1"/>
  <c r="O214" i="3" s="1"/>
  <c r="K331" i="3"/>
  <c r="N331" i="3" s="1"/>
  <c r="O331" i="3" s="1"/>
  <c r="K523" i="3"/>
  <c r="N523" i="3" s="1"/>
  <c r="O523" i="3" s="1"/>
  <c r="K611" i="3"/>
  <c r="N611" i="3" s="1"/>
  <c r="O611" i="3" s="1"/>
  <c r="K695" i="3"/>
  <c r="N695" i="3" s="1"/>
  <c r="O695" i="3" s="1"/>
  <c r="K779" i="3"/>
  <c r="K867" i="3"/>
  <c r="N867" i="3" s="1"/>
  <c r="O867" i="3" s="1"/>
  <c r="K951" i="3"/>
  <c r="K1035" i="3"/>
  <c r="N1035" i="3" s="1"/>
  <c r="O1035" i="3" s="1"/>
  <c r="K1123" i="3"/>
  <c r="N1123" i="3" s="1"/>
  <c r="K1207" i="3"/>
  <c r="N1207" i="3" s="1"/>
  <c r="K39" i="3"/>
  <c r="N39" i="3" s="1"/>
  <c r="O39" i="3" s="1"/>
  <c r="K127" i="3"/>
  <c r="N127" i="3" s="1"/>
  <c r="O127" i="3" s="1"/>
  <c r="K211" i="3"/>
  <c r="N211" i="3" s="1"/>
  <c r="O211" i="3" s="1"/>
  <c r="K295" i="3"/>
  <c r="N295" i="3" s="1"/>
  <c r="O295" i="3" s="1"/>
  <c r="K372" i="3"/>
  <c r="N372" i="3" s="1"/>
  <c r="O372" i="3" s="1"/>
  <c r="N436" i="3"/>
  <c r="O436" i="3" s="1"/>
  <c r="N500" i="3"/>
  <c r="K564" i="3"/>
  <c r="N564" i="3" s="1"/>
  <c r="K628" i="3"/>
  <c r="N628" i="3" s="1"/>
  <c r="O628" i="3" s="1"/>
  <c r="K692" i="3"/>
  <c r="N692" i="3" s="1"/>
  <c r="O692" i="3" s="1"/>
  <c r="K25" i="3"/>
  <c r="N25" i="3" s="1"/>
  <c r="O25" i="3" s="1"/>
  <c r="K193" i="3"/>
  <c r="N193" i="3" s="1"/>
  <c r="O193" i="3" s="1"/>
  <c r="K366" i="3"/>
  <c r="N366" i="3" s="1"/>
  <c r="O366" i="3" s="1"/>
  <c r="K538" i="3"/>
  <c r="N538" i="3" s="1"/>
  <c r="O538" i="3" s="1"/>
  <c r="K706" i="3"/>
  <c r="N706" i="3" s="1"/>
  <c r="O706" i="3" s="1"/>
  <c r="K866" i="3"/>
  <c r="N866" i="3" s="1"/>
  <c r="O866" i="3" s="1"/>
  <c r="K978" i="3"/>
  <c r="N978" i="3" s="1"/>
  <c r="O978" i="3" s="1"/>
  <c r="K1090" i="3"/>
  <c r="N1090" i="3" s="1"/>
  <c r="O1090" i="3" s="1"/>
  <c r="K34" i="3"/>
  <c r="N34" i="3" s="1"/>
  <c r="K146" i="3"/>
  <c r="N146" i="3" s="1"/>
  <c r="K258" i="3"/>
  <c r="N258" i="3" s="1"/>
  <c r="K471" i="3"/>
  <c r="N471" i="3" s="1"/>
  <c r="O471" i="3" s="1"/>
  <c r="K555" i="3"/>
  <c r="N555" i="3" s="1"/>
  <c r="O555" i="3" s="1"/>
  <c r="K643" i="3"/>
  <c r="N643" i="3" s="1"/>
  <c r="O643" i="3" s="1"/>
  <c r="K727" i="3"/>
  <c r="N727" i="3" s="1"/>
  <c r="O727" i="3" s="1"/>
  <c r="K811" i="3"/>
  <c r="N811" i="3" s="1"/>
  <c r="O811" i="3" s="1"/>
  <c r="K899" i="3"/>
  <c r="N899" i="3" s="1"/>
  <c r="K983" i="3"/>
  <c r="N983" i="3" s="1"/>
  <c r="K1067" i="3"/>
  <c r="N1067" i="3" s="1"/>
  <c r="K1155" i="3"/>
  <c r="N1155" i="3" s="1"/>
  <c r="O1155" i="3" s="1"/>
  <c r="K1239" i="3"/>
  <c r="N1239" i="3" s="1"/>
  <c r="O1239" i="3" s="1"/>
  <c r="K71" i="3"/>
  <c r="N71" i="3" s="1"/>
  <c r="O71" i="3" s="1"/>
  <c r="K159" i="3"/>
  <c r="N159" i="3" s="1"/>
  <c r="K243" i="3"/>
  <c r="N243" i="3" s="1"/>
  <c r="K328" i="3"/>
  <c r="N328" i="3" s="1"/>
  <c r="K57" i="3"/>
  <c r="N57" i="3" s="1"/>
  <c r="O57" i="3" s="1"/>
  <c r="K254" i="3"/>
  <c r="N254" i="3" s="1"/>
  <c r="O254" i="3" s="1"/>
  <c r="K2375" i="3"/>
  <c r="N2375" i="3" s="1"/>
  <c r="O2375" i="3" s="1"/>
  <c r="K318" i="3"/>
  <c r="N318" i="3" s="1"/>
  <c r="O318" i="3" s="1"/>
  <c r="K574" i="3"/>
  <c r="N574" i="3" s="1"/>
  <c r="O574" i="3" s="1"/>
  <c r="K746" i="3"/>
  <c r="N746" i="3" s="1"/>
  <c r="K2271" i="3"/>
  <c r="N2271" i="3" s="1"/>
  <c r="K157" i="3"/>
  <c r="N157" i="3" s="1"/>
  <c r="O157" i="3" s="1"/>
  <c r="K330" i="3"/>
  <c r="N330" i="3" s="1"/>
  <c r="O330" i="3" s="1"/>
  <c r="K458" i="3"/>
  <c r="K542" i="3"/>
  <c r="N542" i="3" s="1"/>
  <c r="K626" i="3"/>
  <c r="K714" i="3"/>
  <c r="N714" i="3" s="1"/>
  <c r="O714" i="3" s="1"/>
  <c r="K798" i="3"/>
  <c r="K882" i="3"/>
  <c r="N882" i="3" s="1"/>
  <c r="O882" i="3" s="1"/>
  <c r="K970" i="3"/>
  <c r="K1054" i="3"/>
  <c r="N1054" i="3" s="1"/>
  <c r="K1138" i="3"/>
  <c r="K50" i="3"/>
  <c r="N50" i="3" s="1"/>
  <c r="O50" i="3" s="1"/>
  <c r="K134" i="3"/>
  <c r="K218" i="3"/>
  <c r="N218" i="3" s="1"/>
  <c r="O218" i="3" s="1"/>
  <c r="K307" i="3"/>
  <c r="K391" i="3"/>
  <c r="N391" i="3" s="1"/>
  <c r="O391" i="3" s="1"/>
  <c r="K463" i="3"/>
  <c r="K527" i="3"/>
  <c r="N527" i="3" s="1"/>
  <c r="O527" i="3" s="1"/>
  <c r="K591" i="3"/>
  <c r="N591" i="3" s="1"/>
  <c r="K655" i="3"/>
  <c r="N655" i="3" s="1"/>
  <c r="K719" i="3"/>
  <c r="N719" i="3" s="1"/>
  <c r="O719" i="3" s="1"/>
  <c r="K783" i="3"/>
  <c r="N783" i="3" s="1"/>
  <c r="O783" i="3" s="1"/>
  <c r="K847" i="3"/>
  <c r="N847" i="3" s="1"/>
  <c r="O847" i="3" s="1"/>
  <c r="K911" i="3"/>
  <c r="N911" i="3" s="1"/>
  <c r="O911" i="3" s="1"/>
  <c r="K975" i="3"/>
  <c r="N975" i="3" s="1"/>
  <c r="O975" i="3" s="1"/>
  <c r="K1039" i="3"/>
  <c r="N1039" i="3" s="1"/>
  <c r="K1103" i="3"/>
  <c r="N1103" i="3" s="1"/>
  <c r="K1167" i="3"/>
  <c r="N1167" i="3" s="1"/>
  <c r="O1167" i="3" s="1"/>
  <c r="K1231" i="3"/>
  <c r="N1231" i="3" s="1"/>
  <c r="O1231" i="3" s="1"/>
  <c r="K43" i="3"/>
  <c r="N43" i="3" s="1"/>
  <c r="O43" i="3" s="1"/>
  <c r="K107" i="3"/>
  <c r="K171" i="3"/>
  <c r="N171" i="3" s="1"/>
  <c r="O171" i="3" s="1"/>
  <c r="K235" i="3"/>
  <c r="K300" i="3"/>
  <c r="N300" i="3" s="1"/>
  <c r="K77" i="3"/>
  <c r="N77" i="3" s="1"/>
  <c r="O77" i="3" s="1"/>
  <c r="K249" i="3"/>
  <c r="N249" i="3" s="1"/>
  <c r="O249" i="3" s="1"/>
  <c r="K418" i="3"/>
  <c r="K590" i="3"/>
  <c r="N590" i="3" s="1"/>
  <c r="O590" i="3" s="1"/>
  <c r="K762" i="3"/>
  <c r="N762" i="3" s="1"/>
  <c r="O762" i="3" s="1"/>
  <c r="K898" i="3"/>
  <c r="N898" i="3" s="1"/>
  <c r="O898" i="3" s="1"/>
  <c r="K1018" i="3"/>
  <c r="N1018" i="3" s="1"/>
  <c r="K1130" i="3"/>
  <c r="N1130" i="3" s="1"/>
  <c r="K66" i="3"/>
  <c r="K182" i="3"/>
  <c r="N182" i="3" s="1"/>
  <c r="O182" i="3" s="1"/>
  <c r="K294" i="3"/>
  <c r="K407" i="3"/>
  <c r="N407" i="3" s="1"/>
  <c r="O407" i="3" s="1"/>
  <c r="K583" i="3"/>
  <c r="N583" i="3" s="1"/>
  <c r="O583" i="3" s="1"/>
  <c r="K667" i="3"/>
  <c r="K755" i="3"/>
  <c r="N755" i="3" s="1"/>
  <c r="O755" i="3" s="1"/>
  <c r="K839" i="3"/>
  <c r="K923" i="3"/>
  <c r="N923" i="3" s="1"/>
  <c r="O923" i="3" s="1"/>
  <c r="K1011" i="3"/>
  <c r="K1095" i="3"/>
  <c r="N1095" i="3" s="1"/>
  <c r="K1179" i="3"/>
  <c r="K15" i="3"/>
  <c r="N15" i="3" s="1"/>
  <c r="O15" i="3" s="1"/>
  <c r="K99" i="3"/>
  <c r="K183" i="3"/>
  <c r="N183" i="3" s="1"/>
  <c r="O183" i="3" s="1"/>
  <c r="K271" i="3"/>
  <c r="K352" i="3"/>
  <c r="N352" i="3" s="1"/>
  <c r="O352" i="3" s="1"/>
  <c r="K416" i="3"/>
  <c r="K480" i="3"/>
  <c r="N480" i="3" s="1"/>
  <c r="K544" i="3"/>
  <c r="K608" i="3"/>
  <c r="N608" i="3" s="1"/>
  <c r="O608" i="3" s="1"/>
  <c r="K672" i="3"/>
  <c r="K736" i="3"/>
  <c r="N736" i="3" s="1"/>
  <c r="O736" i="3" s="1"/>
  <c r="K800" i="3"/>
  <c r="K864" i="3"/>
  <c r="N864" i="3" s="1"/>
  <c r="K928" i="3"/>
  <c r="K140" i="3"/>
  <c r="N140" i="3" s="1"/>
  <c r="O140" i="3" s="1"/>
  <c r="K397" i="3"/>
  <c r="K653" i="3"/>
  <c r="N653" i="3" s="1"/>
  <c r="O653" i="3" s="1"/>
  <c r="K909" i="3"/>
  <c r="K1061" i="3"/>
  <c r="N1061" i="3" s="1"/>
  <c r="K299" i="3"/>
  <c r="N299" i="3" s="1"/>
  <c r="K173" i="3"/>
  <c r="N173" i="3" s="1"/>
  <c r="K346" i="3"/>
  <c r="N346" i="3" s="1"/>
  <c r="O346" i="3" s="1"/>
  <c r="K514" i="3"/>
  <c r="N514" i="3" s="1"/>
  <c r="K686" i="3"/>
  <c r="K319" i="3"/>
  <c r="N319" i="3" s="1"/>
  <c r="O319" i="3" s="1"/>
  <c r="K61" i="3"/>
  <c r="N61" i="3" s="1"/>
  <c r="K402" i="3"/>
  <c r="N402" i="3" s="1"/>
  <c r="K594" i="3"/>
  <c r="N594" i="3" s="1"/>
  <c r="O594" i="3" s="1"/>
  <c r="K766" i="3"/>
  <c r="N766" i="3" s="1"/>
  <c r="K9" i="3"/>
  <c r="N9" i="3" s="1"/>
  <c r="O9" i="3" s="1"/>
  <c r="K177" i="3"/>
  <c r="N177" i="3" s="1"/>
  <c r="O177" i="3" s="1"/>
  <c r="K350" i="3"/>
  <c r="N350" i="3" s="1"/>
  <c r="O350" i="3" s="1"/>
  <c r="K478" i="3"/>
  <c r="K562" i="3"/>
  <c r="N562" i="3" s="1"/>
  <c r="O562" i="3" s="1"/>
  <c r="K650" i="3"/>
  <c r="N650" i="3" s="1"/>
  <c r="O650" i="3" s="1"/>
  <c r="K734" i="3"/>
  <c r="N734" i="3" s="1"/>
  <c r="O734" i="3" s="1"/>
  <c r="K818" i="3"/>
  <c r="N818" i="3" s="1"/>
  <c r="O818" i="3" s="1"/>
  <c r="K906" i="3"/>
  <c r="N906" i="3" s="1"/>
  <c r="K990" i="3"/>
  <c r="N990" i="3" s="1"/>
  <c r="K1074" i="3"/>
  <c r="N1074" i="3" s="1"/>
  <c r="K1162" i="3"/>
  <c r="N1162" i="3" s="1"/>
  <c r="O1162" i="3" s="1"/>
  <c r="K70" i="3"/>
  <c r="N70" i="3" s="1"/>
  <c r="O70" i="3" s="1"/>
  <c r="K154" i="3"/>
  <c r="N154" i="3" s="1"/>
  <c r="O154" i="3" s="1"/>
  <c r="K242" i="3"/>
  <c r="N242" i="3" s="1"/>
  <c r="O242" i="3" s="1"/>
  <c r="K327" i="3"/>
  <c r="N327" i="3" s="1"/>
  <c r="K411" i="3"/>
  <c r="N411" i="3" s="1"/>
  <c r="O411" i="3" s="1"/>
  <c r="K479" i="3"/>
  <c r="N479" i="3" s="1"/>
  <c r="K543" i="3"/>
  <c r="N543" i="3" s="1"/>
  <c r="K607" i="3"/>
  <c r="K671" i="3"/>
  <c r="K735" i="3"/>
  <c r="K799" i="3"/>
  <c r="K863" i="3"/>
  <c r="K927" i="3"/>
  <c r="K991" i="3"/>
  <c r="K1055" i="3"/>
  <c r="K1119" i="3"/>
  <c r="K1183" i="3"/>
  <c r="K1247" i="3"/>
  <c r="K59" i="3"/>
  <c r="N59" i="3" s="1"/>
  <c r="O59" i="3" s="1"/>
  <c r="K123" i="3"/>
  <c r="N123" i="3" s="1"/>
  <c r="O123" i="3" s="1"/>
  <c r="K187" i="3"/>
  <c r="N187" i="3" s="1"/>
  <c r="K251" i="3"/>
  <c r="N251" i="3" s="1"/>
  <c r="K316" i="3"/>
  <c r="N316" i="3" s="1"/>
  <c r="O316" i="3" s="1"/>
  <c r="K121" i="3"/>
  <c r="N121" i="3" s="1"/>
  <c r="O121" i="3" s="1"/>
  <c r="K289" i="3"/>
  <c r="N289" i="3" s="1"/>
  <c r="O289" i="3" s="1"/>
  <c r="K462" i="3"/>
  <c r="N462" i="3" s="1"/>
  <c r="O462" i="3" s="1"/>
  <c r="K634" i="3"/>
  <c r="K802" i="3"/>
  <c r="N802" i="3" s="1"/>
  <c r="K930" i="3"/>
  <c r="N930" i="3" s="1"/>
  <c r="O930" i="3" s="1"/>
  <c r="K1042" i="3"/>
  <c r="N1042" i="3" s="1"/>
  <c r="O1042" i="3" s="1"/>
  <c r="K1154" i="3"/>
  <c r="N1154" i="3" s="1"/>
  <c r="O1154" i="3" s="1"/>
  <c r="K98" i="3"/>
  <c r="N98" i="3" s="1"/>
  <c r="O98" i="3" s="1"/>
  <c r="K210" i="3"/>
  <c r="N210" i="3" s="1"/>
  <c r="O210" i="3" s="1"/>
  <c r="K323" i="3"/>
  <c r="N323" i="3" s="1"/>
  <c r="O323" i="3" s="1"/>
  <c r="N435" i="3"/>
  <c r="O435" i="3" s="1"/>
  <c r="K519" i="3"/>
  <c r="N519" i="3" s="1"/>
  <c r="O519" i="3" s="1"/>
  <c r="K603" i="3"/>
  <c r="N603" i="3" s="1"/>
  <c r="O603" i="3" s="1"/>
  <c r="K691" i="3"/>
  <c r="N691" i="3" s="1"/>
  <c r="O691" i="3" s="1"/>
  <c r="K775" i="3"/>
  <c r="K859" i="3"/>
  <c r="N859" i="3" s="1"/>
  <c r="O859" i="3" s="1"/>
  <c r="K947" i="3"/>
  <c r="N947" i="3" s="1"/>
  <c r="O947" i="3" s="1"/>
  <c r="K1031" i="3"/>
  <c r="N1031" i="3" s="1"/>
  <c r="O1031" i="3" s="1"/>
  <c r="K1115" i="3"/>
  <c r="N1115" i="3" s="1"/>
  <c r="O1115" i="3" s="1"/>
  <c r="K1203" i="3"/>
  <c r="N1203" i="3" s="1"/>
  <c r="O1203" i="3" s="1"/>
  <c r="K35" i="3"/>
  <c r="N35" i="3" s="1"/>
  <c r="O35" i="3" s="1"/>
  <c r="K119" i="3"/>
  <c r="N119" i="3" s="1"/>
  <c r="O119" i="3" s="1"/>
  <c r="K207" i="3"/>
  <c r="N207" i="3" s="1"/>
  <c r="O207" i="3" s="1"/>
  <c r="K291" i="3"/>
  <c r="N291" i="3" s="1"/>
  <c r="O291" i="3" s="1"/>
  <c r="K368" i="3"/>
  <c r="N368" i="3" s="1"/>
  <c r="O368" i="3" s="1"/>
  <c r="N432" i="3"/>
  <c r="O432" i="3" s="1"/>
  <c r="K560" i="3"/>
  <c r="K624" i="3"/>
  <c r="N624" i="3" s="1"/>
  <c r="O624" i="3" s="1"/>
  <c r="K688" i="3"/>
  <c r="N688" i="3" s="1"/>
  <c r="O688" i="3" s="1"/>
  <c r="K752" i="3"/>
  <c r="N752" i="3" s="1"/>
  <c r="K816" i="3"/>
  <c r="N816" i="3" s="1"/>
  <c r="K880" i="3"/>
  <c r="N880" i="3" s="1"/>
  <c r="O880" i="3" s="1"/>
  <c r="K944" i="3"/>
  <c r="K204" i="3"/>
  <c r="N204" i="3" s="1"/>
  <c r="O204" i="3" s="1"/>
  <c r="K461" i="3"/>
  <c r="K717" i="3"/>
  <c r="N717" i="3" s="1"/>
  <c r="K965" i="3"/>
  <c r="N965" i="3" s="1"/>
  <c r="O965" i="3" s="1"/>
  <c r="K1093" i="3"/>
  <c r="N1093" i="3" s="1"/>
  <c r="O1093" i="3" s="1"/>
  <c r="K45" i="3"/>
  <c r="N45" i="3" s="1"/>
  <c r="O45" i="3" s="1"/>
  <c r="K217" i="3"/>
  <c r="N217" i="3" s="1"/>
  <c r="O217" i="3" s="1"/>
  <c r="K386" i="3"/>
  <c r="K558" i="3"/>
  <c r="N558" i="3" s="1"/>
  <c r="O558" i="3" s="1"/>
  <c r="K730" i="3"/>
  <c r="N730" i="3" s="1"/>
  <c r="O730" i="3" s="1"/>
  <c r="K878" i="3"/>
  <c r="N878" i="3" s="1"/>
  <c r="K994" i="3"/>
  <c r="N994" i="3" s="1"/>
  <c r="O994" i="3" s="1"/>
  <c r="K1106" i="3"/>
  <c r="N1106" i="3" s="1"/>
  <c r="O1106" i="3" s="1"/>
  <c r="K42" i="3"/>
  <c r="N42" i="3" s="1"/>
  <c r="O42" i="3" s="1"/>
  <c r="K162" i="3"/>
  <c r="N162" i="3" s="1"/>
  <c r="O162" i="3" s="1"/>
  <c r="K274" i="3"/>
  <c r="N274" i="3" s="1"/>
  <c r="O274" i="3" s="1"/>
  <c r="K387" i="3"/>
  <c r="K483" i="3"/>
  <c r="N483" i="3" s="1"/>
  <c r="O483" i="3" s="1"/>
  <c r="K567" i="3"/>
  <c r="N567" i="3" s="1"/>
  <c r="O567" i="3" s="1"/>
  <c r="K651" i="3"/>
  <c r="K739" i="3"/>
  <c r="K823" i="3"/>
  <c r="N823" i="3" s="1"/>
  <c r="K907" i="3"/>
  <c r="N907" i="3" s="1"/>
  <c r="K995" i="3"/>
  <c r="N995" i="3" s="1"/>
  <c r="O995" i="3" s="1"/>
  <c r="K1079" i="3"/>
  <c r="N1079" i="3" s="1"/>
  <c r="O1079" i="3" s="1"/>
  <c r="K1163" i="3"/>
  <c r="N1163" i="3" s="1"/>
  <c r="O1163" i="3" s="1"/>
  <c r="K1251" i="3"/>
  <c r="N1251" i="3" s="1"/>
  <c r="O1251" i="3" s="1"/>
  <c r="K83" i="3"/>
  <c r="N83" i="3" s="1"/>
  <c r="K167" i="3"/>
  <c r="N167" i="3" s="1"/>
  <c r="K255" i="3"/>
  <c r="N255" i="3" s="1"/>
  <c r="O255" i="3" s="1"/>
  <c r="K340" i="3"/>
  <c r="N340" i="3" s="1"/>
  <c r="O340" i="3" s="1"/>
  <c r="K404" i="3"/>
  <c r="N404" i="3" s="1"/>
  <c r="O404" i="3" s="1"/>
  <c r="K468" i="3"/>
  <c r="K532" i="3"/>
  <c r="N532" i="3" s="1"/>
  <c r="O532" i="3" s="1"/>
  <c r="K596" i="3"/>
  <c r="N596" i="3" s="1"/>
  <c r="O596" i="3" s="1"/>
  <c r="K660" i="3"/>
  <c r="K724" i="3"/>
  <c r="N724" i="3" s="1"/>
  <c r="K109" i="3"/>
  <c r="N109" i="3" s="1"/>
  <c r="O109" i="3" s="1"/>
  <c r="K281" i="3"/>
  <c r="N281" i="3" s="1"/>
  <c r="O281" i="3" s="1"/>
  <c r="K450" i="3"/>
  <c r="N450" i="3" s="1"/>
  <c r="O450" i="3" s="1"/>
  <c r="K622" i="3"/>
  <c r="N622" i="3" s="1"/>
  <c r="O622" i="3" s="1"/>
  <c r="K794" i="3"/>
  <c r="N794" i="3" s="1"/>
  <c r="K922" i="3"/>
  <c r="N922" i="3" s="1"/>
  <c r="O922" i="3" s="1"/>
  <c r="K1038" i="3"/>
  <c r="N1038" i="3" s="1"/>
  <c r="O1038" i="3" s="1"/>
  <c r="K1150" i="3"/>
  <c r="N1150" i="3" s="1"/>
  <c r="O1150" i="3" s="1"/>
  <c r="K86" i="3"/>
  <c r="N86" i="3" s="1"/>
  <c r="O86" i="3" s="1"/>
  <c r="K202" i="3"/>
  <c r="N202" i="3" s="1"/>
  <c r="K315" i="3"/>
  <c r="N315" i="3" s="1"/>
  <c r="O315" i="3" s="1"/>
  <c r="K427" i="3"/>
  <c r="N427" i="3" s="1"/>
  <c r="O427" i="3" s="1"/>
  <c r="K515" i="3"/>
  <c r="K599" i="3"/>
  <c r="K683" i="3"/>
  <c r="N683" i="3" s="1"/>
  <c r="K771" i="3"/>
  <c r="K855" i="3"/>
  <c r="K939" i="3"/>
  <c r="K1027" i="3"/>
  <c r="K1111" i="3"/>
  <c r="K383" i="3"/>
  <c r="K145" i="3"/>
  <c r="N145" i="3" s="1"/>
  <c r="K490" i="3"/>
  <c r="N490" i="3" s="1"/>
  <c r="O490" i="3" s="1"/>
  <c r="K658" i="3"/>
  <c r="N658" i="3" s="1"/>
  <c r="O658" i="3" s="1"/>
  <c r="K830" i="3"/>
  <c r="N830" i="3" s="1"/>
  <c r="K73" i="3"/>
  <c r="N73" i="3" s="1"/>
  <c r="O73" i="3" s="1"/>
  <c r="K241" i="3"/>
  <c r="N241" i="3" s="1"/>
  <c r="O241" i="3" s="1"/>
  <c r="K414" i="3"/>
  <c r="N414" i="3" s="1"/>
  <c r="O414" i="3" s="1"/>
  <c r="N498" i="3"/>
  <c r="O498" i="3" s="1"/>
  <c r="K586" i="3"/>
  <c r="N586" i="3" s="1"/>
  <c r="O586" i="3" s="1"/>
  <c r="K670" i="3"/>
  <c r="K754" i="3"/>
  <c r="N754" i="3" s="1"/>
  <c r="O754" i="3" s="1"/>
  <c r="K842" i="3"/>
  <c r="N842" i="3" s="1"/>
  <c r="O842" i="3" s="1"/>
  <c r="K926" i="3"/>
  <c r="N926" i="3" s="1"/>
  <c r="O926" i="3" s="1"/>
  <c r="K1010" i="3"/>
  <c r="N1010" i="3" s="1"/>
  <c r="O1010" i="3" s="1"/>
  <c r="K1098" i="3"/>
  <c r="N1098" i="3" s="1"/>
  <c r="O1098" i="3" s="1"/>
  <c r="K6" i="3"/>
  <c r="N6" i="3" s="1"/>
  <c r="O6" i="3" s="1"/>
  <c r="K90" i="3"/>
  <c r="N90" i="3" s="1"/>
  <c r="K178" i="3"/>
  <c r="N178" i="3" s="1"/>
  <c r="O178" i="3" s="1"/>
  <c r="K262" i="3"/>
  <c r="N262" i="3" s="1"/>
  <c r="O262" i="3" s="1"/>
  <c r="K347" i="3"/>
  <c r="N347" i="3" s="1"/>
  <c r="O347" i="3" s="1"/>
  <c r="K431" i="3"/>
  <c r="N495" i="3"/>
  <c r="O495" i="3" s="1"/>
  <c r="K559" i="3"/>
  <c r="N559" i="3" s="1"/>
  <c r="O559" i="3" s="1"/>
  <c r="K623" i="3"/>
  <c r="K687" i="3"/>
  <c r="K751" i="3"/>
  <c r="K815" i="3"/>
  <c r="K879" i="3"/>
  <c r="K943" i="3"/>
  <c r="K1007" i="3"/>
  <c r="K1071" i="3"/>
  <c r="K1135" i="3"/>
  <c r="K1199" i="3"/>
  <c r="K11" i="3"/>
  <c r="N11" i="3" s="1"/>
  <c r="O11" i="3" s="1"/>
  <c r="K75" i="3"/>
  <c r="N75" i="3" s="1"/>
  <c r="K139" i="3"/>
  <c r="N139" i="3" s="1"/>
  <c r="K203" i="3"/>
  <c r="N203" i="3" s="1"/>
  <c r="O203" i="3" s="1"/>
  <c r="K267" i="3"/>
  <c r="N267" i="3" s="1"/>
  <c r="O267" i="3" s="1"/>
  <c r="K332" i="3"/>
  <c r="N332" i="3" s="1"/>
  <c r="O332" i="3" s="1"/>
  <c r="K161" i="3"/>
  <c r="K334" i="3"/>
  <c r="N334" i="3" s="1"/>
  <c r="K506" i="3"/>
  <c r="N506" i="3" s="1"/>
  <c r="O506" i="3" s="1"/>
  <c r="K674" i="3"/>
  <c r="N674" i="3" s="1"/>
  <c r="O674" i="3" s="1"/>
  <c r="K846" i="3"/>
  <c r="N846" i="3" s="1"/>
  <c r="O846" i="3" s="1"/>
  <c r="K958" i="3"/>
  <c r="N958" i="3" s="1"/>
  <c r="O958" i="3" s="1"/>
  <c r="K1070" i="3"/>
  <c r="N1070" i="3" s="1"/>
  <c r="O1070" i="3" s="1"/>
  <c r="K10" i="3"/>
  <c r="K122" i="3"/>
  <c r="N122" i="3" s="1"/>
  <c r="O122" i="3" s="1"/>
  <c r="K234" i="3"/>
  <c r="N234" i="3" s="1"/>
  <c r="O234" i="3" s="1"/>
  <c r="K355" i="3"/>
  <c r="K455" i="3"/>
  <c r="N455" i="3" s="1"/>
  <c r="O455" i="3" s="1"/>
  <c r="K539" i="3"/>
  <c r="N539" i="3" s="1"/>
  <c r="O539" i="3" s="1"/>
  <c r="K627" i="3"/>
  <c r="N627" i="3" s="1"/>
  <c r="K711" i="3"/>
  <c r="K795" i="3"/>
  <c r="N795" i="3" s="1"/>
  <c r="K883" i="3"/>
  <c r="N883" i="3" s="1"/>
  <c r="O883" i="3" s="1"/>
  <c r="K967" i="3"/>
  <c r="N967" i="3" s="1"/>
  <c r="O967" i="3" s="1"/>
  <c r="K1051" i="3"/>
  <c r="N1051" i="3" s="1"/>
  <c r="O1051" i="3" s="1"/>
  <c r="K1139" i="3"/>
  <c r="N1139" i="3" s="1"/>
  <c r="O1139" i="3" s="1"/>
  <c r="K1223" i="3"/>
  <c r="N1223" i="3" s="1"/>
  <c r="O1223" i="3" s="1"/>
  <c r="K55" i="3"/>
  <c r="N55" i="3" s="1"/>
  <c r="K143" i="3"/>
  <c r="N143" i="3" s="1"/>
  <c r="O143" i="3" s="1"/>
  <c r="K227" i="3"/>
  <c r="N227" i="3" s="1"/>
  <c r="O227" i="3" s="1"/>
  <c r="K312" i="3"/>
  <c r="N312" i="3" s="1"/>
  <c r="O312" i="3" s="1"/>
  <c r="K384" i="3"/>
  <c r="K448" i="3"/>
  <c r="N448" i="3" s="1"/>
  <c r="O448" i="3" s="1"/>
  <c r="K512" i="3"/>
  <c r="N512" i="3" s="1"/>
  <c r="O512" i="3" s="1"/>
  <c r="K576" i="3"/>
  <c r="N576" i="3" s="1"/>
  <c r="O576" i="3" s="1"/>
  <c r="K640" i="3"/>
  <c r="N640" i="3" s="1"/>
  <c r="K704" i="3"/>
  <c r="N704" i="3" s="1"/>
  <c r="K768" i="3"/>
  <c r="N768" i="3" s="1"/>
  <c r="O768" i="3" s="1"/>
  <c r="K832" i="3"/>
  <c r="N832" i="3" s="1"/>
  <c r="O832" i="3" s="1"/>
  <c r="K896" i="3"/>
  <c r="N896" i="3" s="1"/>
  <c r="O896" i="3" s="1"/>
  <c r="K12" i="3"/>
  <c r="K268" i="3"/>
  <c r="N268" i="3" s="1"/>
  <c r="O268" i="3" s="1"/>
  <c r="K525" i="3"/>
  <c r="K781" i="3"/>
  <c r="K997" i="3"/>
  <c r="N997" i="3" s="1"/>
  <c r="K1125" i="3"/>
  <c r="N1125" i="3" s="1"/>
  <c r="O1125" i="3" s="1"/>
  <c r="K89" i="3"/>
  <c r="N89" i="3" s="1"/>
  <c r="K257" i="3"/>
  <c r="N257" i="3" s="1"/>
  <c r="K430" i="3"/>
  <c r="K602" i="3"/>
  <c r="N602" i="3" s="1"/>
  <c r="O602" i="3" s="1"/>
  <c r="K770" i="3"/>
  <c r="N770" i="3" s="1"/>
  <c r="O770" i="3" s="1"/>
  <c r="K910" i="3"/>
  <c r="N910" i="3" s="1"/>
  <c r="O910" i="3" s="1"/>
  <c r="K1022" i="3"/>
  <c r="N1022" i="3" s="1"/>
  <c r="O1022" i="3" s="1"/>
  <c r="K1134" i="3"/>
  <c r="N1134" i="3" s="1"/>
  <c r="O1134" i="3" s="1"/>
  <c r="K74" i="3"/>
  <c r="N74" i="3" s="1"/>
  <c r="O74" i="3" s="1"/>
  <c r="K186" i="3"/>
  <c r="N186" i="3" s="1"/>
  <c r="O186" i="3" s="1"/>
  <c r="K298" i="3"/>
  <c r="N298" i="3" s="1"/>
  <c r="O298" i="3" s="1"/>
  <c r="K419" i="3"/>
  <c r="K503" i="3"/>
  <c r="N503" i="3" s="1"/>
  <c r="O503" i="3" s="1"/>
  <c r="K587" i="3"/>
  <c r="K675" i="3"/>
  <c r="K759" i="3"/>
  <c r="N759" i="3" s="1"/>
  <c r="K843" i="3"/>
  <c r="N843" i="3" s="1"/>
  <c r="K931" i="3"/>
  <c r="K1015" i="3"/>
  <c r="N1015" i="3" s="1"/>
  <c r="O1015" i="3" s="1"/>
  <c r="K1099" i="3"/>
  <c r="N1099" i="3" s="1"/>
  <c r="O1099" i="3" s="1"/>
  <c r="K1187" i="3"/>
  <c r="K19" i="3"/>
  <c r="N19" i="3" s="1"/>
  <c r="K103" i="3"/>
  <c r="N103" i="3" s="1"/>
  <c r="K191" i="3"/>
  <c r="N191" i="3" s="1"/>
  <c r="O191" i="3" s="1"/>
  <c r="K275" i="3"/>
  <c r="N275" i="3" s="1"/>
  <c r="O275" i="3" s="1"/>
  <c r="K356" i="3"/>
  <c r="N356" i="3" s="1"/>
  <c r="K420" i="3"/>
  <c r="N420" i="3" s="1"/>
  <c r="O420" i="3" s="1"/>
  <c r="K484" i="3"/>
  <c r="N484" i="3" s="1"/>
  <c r="O484" i="3" s="1"/>
  <c r="K548" i="3"/>
  <c r="K612" i="3"/>
  <c r="N612" i="3" s="1"/>
  <c r="K676" i="3"/>
  <c r="K740" i="3"/>
  <c r="K153" i="3"/>
  <c r="K322" i="3"/>
  <c r="N322" i="3" s="1"/>
  <c r="O322" i="3" s="1"/>
  <c r="K494" i="3"/>
  <c r="N494" i="3" s="1"/>
  <c r="K666" i="3"/>
  <c r="N666" i="3" s="1"/>
  <c r="O666" i="3" s="1"/>
  <c r="K834" i="3"/>
  <c r="N834" i="3" s="1"/>
  <c r="O834" i="3" s="1"/>
  <c r="K954" i="3"/>
  <c r="N954" i="3" s="1"/>
  <c r="O954" i="3" s="1"/>
  <c r="K1066" i="3"/>
  <c r="N1066" i="3" s="1"/>
  <c r="O1066" i="3" s="1"/>
  <c r="K1178" i="3"/>
  <c r="N1178" i="3" s="1"/>
  <c r="O1178" i="3" s="1"/>
  <c r="K118" i="3"/>
  <c r="N118" i="3" s="1"/>
  <c r="K230" i="3"/>
  <c r="N230" i="3" s="1"/>
  <c r="K343" i="3"/>
  <c r="N343" i="3" s="1"/>
  <c r="O343" i="3" s="1"/>
  <c r="K451" i="3"/>
  <c r="K535" i="3"/>
  <c r="N535" i="3" s="1"/>
  <c r="K619" i="3"/>
  <c r="N619" i="3" s="1"/>
  <c r="K707" i="3"/>
  <c r="K791" i="3"/>
  <c r="N791" i="3" s="1"/>
  <c r="O791" i="3" s="1"/>
  <c r="K875" i="3"/>
  <c r="N875" i="3" s="1"/>
  <c r="O875" i="3" s="1"/>
  <c r="K963" i="3"/>
  <c r="N963" i="3" s="1"/>
  <c r="K1047" i="3"/>
  <c r="N1047" i="3" s="1"/>
  <c r="K1131" i="3"/>
  <c r="N1131" i="3" s="1"/>
  <c r="K1219" i="3"/>
  <c r="N1219" i="3" s="1"/>
  <c r="O1219" i="3" s="1"/>
  <c r="K51" i="3"/>
  <c r="N51" i="3" s="1"/>
  <c r="O51" i="3" s="1"/>
  <c r="K135" i="3"/>
  <c r="N135" i="3" s="1"/>
  <c r="O135" i="3" s="1"/>
  <c r="K223" i="3"/>
  <c r="N223" i="3" s="1"/>
  <c r="K850" i="3"/>
  <c r="N850" i="3" s="1"/>
  <c r="K130" i="3"/>
  <c r="N130" i="3" s="1"/>
  <c r="O130" i="3" s="1"/>
  <c r="K547" i="3"/>
  <c r="N547" i="3" s="1"/>
  <c r="O547" i="3" s="1"/>
  <c r="K887" i="3"/>
  <c r="K1227" i="3"/>
  <c r="N1227" i="3" s="1"/>
  <c r="O1227" i="3" s="1"/>
  <c r="K320" i="3"/>
  <c r="N320" i="3" s="1"/>
  <c r="K580" i="3"/>
  <c r="N580" i="3" s="1"/>
  <c r="O580" i="3" s="1"/>
  <c r="K237" i="3"/>
  <c r="N237" i="3" s="1"/>
  <c r="K894" i="3"/>
  <c r="N894" i="3" s="1"/>
  <c r="O894" i="3" s="1"/>
  <c r="K170" i="3"/>
  <c r="N170" i="3" s="1"/>
  <c r="O170" i="3" s="1"/>
  <c r="K579" i="3"/>
  <c r="N579" i="3" s="1"/>
  <c r="O579" i="3" s="1"/>
  <c r="K919" i="3"/>
  <c r="N919" i="3" s="1"/>
  <c r="O919" i="3" s="1"/>
  <c r="K1195" i="3"/>
  <c r="K115" i="3"/>
  <c r="N115" i="3" s="1"/>
  <c r="O115" i="3" s="1"/>
  <c r="K287" i="3"/>
  <c r="N287" i="3" s="1"/>
  <c r="O287" i="3" s="1"/>
  <c r="K380" i="3"/>
  <c r="K738" i="3"/>
  <c r="N738" i="3" s="1"/>
  <c r="K54" i="3"/>
  <c r="N54" i="3" s="1"/>
  <c r="K487" i="3"/>
  <c r="N487" i="3" s="1"/>
  <c r="K827" i="3"/>
  <c r="N827" i="3" s="1"/>
  <c r="O827" i="3" s="1"/>
  <c r="K1171" i="3"/>
  <c r="N1171" i="3" s="1"/>
  <c r="O1171" i="3" s="1"/>
  <c r="K259" i="3"/>
  <c r="N259" i="3" s="1"/>
  <c r="O259" i="3" s="1"/>
  <c r="K460" i="3"/>
  <c r="N460" i="3" s="1"/>
  <c r="O460" i="3" s="1"/>
  <c r="K588" i="3"/>
  <c r="N588" i="3" s="1"/>
  <c r="O588" i="3" s="1"/>
  <c r="K716" i="3"/>
  <c r="N716" i="3" s="1"/>
  <c r="O716" i="3" s="1"/>
  <c r="K812" i="3"/>
  <c r="N812" i="3" s="1"/>
  <c r="O812" i="3" s="1"/>
  <c r="K900" i="3"/>
  <c r="N900" i="3" s="1"/>
  <c r="K108" i="3"/>
  <c r="N108" i="3" s="1"/>
  <c r="O108" i="3" s="1"/>
  <c r="N445" i="3"/>
  <c r="K797" i="3"/>
  <c r="N797" i="3" s="1"/>
  <c r="O797" i="3" s="1"/>
  <c r="K1045" i="3"/>
  <c r="N1045" i="3" s="1"/>
  <c r="O1045" i="3" s="1"/>
  <c r="K1192" i="3"/>
  <c r="N1192" i="3" s="1"/>
  <c r="O1192" i="3" s="1"/>
  <c r="K1271" i="3"/>
  <c r="N1271" i="3" s="1"/>
  <c r="K1335" i="3"/>
  <c r="N1335" i="3" s="1"/>
  <c r="O1335" i="3" s="1"/>
  <c r="K1399" i="3"/>
  <c r="N1399" i="3" s="1"/>
  <c r="O1399" i="3" s="1"/>
  <c r="K1463" i="3"/>
  <c r="N1463" i="3" s="1"/>
  <c r="O1463" i="3" s="1"/>
  <c r="K1527" i="3"/>
  <c r="N1527" i="3" s="1"/>
  <c r="O1527" i="3" s="1"/>
  <c r="K1591" i="3"/>
  <c r="N1591" i="3" s="1"/>
  <c r="O1591" i="3" s="1"/>
  <c r="K1655" i="3"/>
  <c r="N1655" i="3" s="1"/>
  <c r="K1719" i="3"/>
  <c r="N1719" i="3" s="1"/>
  <c r="K1783" i="3"/>
  <c r="N1783" i="3" s="1"/>
  <c r="O1783" i="3" s="1"/>
  <c r="K1847" i="3"/>
  <c r="N1847" i="3" s="1"/>
  <c r="O1847" i="3" s="1"/>
  <c r="K1911" i="3"/>
  <c r="N1911" i="3" s="1"/>
  <c r="O1911" i="3" s="1"/>
  <c r="K1975" i="3"/>
  <c r="N1975" i="3" s="1"/>
  <c r="O1975" i="3" s="1"/>
  <c r="K96" i="3"/>
  <c r="N96" i="3" s="1"/>
  <c r="K68" i="3"/>
  <c r="N68" i="3" s="1"/>
  <c r="K325" i="3"/>
  <c r="K581" i="3"/>
  <c r="N581" i="3" s="1"/>
  <c r="O581" i="3" s="1"/>
  <c r="K837" i="3"/>
  <c r="N837" i="3" s="1"/>
  <c r="K1025" i="3"/>
  <c r="N1025" i="3" s="1"/>
  <c r="K1153" i="3"/>
  <c r="N1153" i="3" s="1"/>
  <c r="O1153" i="3" s="1"/>
  <c r="K1248" i="3"/>
  <c r="N1248" i="3" s="1"/>
  <c r="O1248" i="3" s="1"/>
  <c r="K1313" i="3"/>
  <c r="N1313" i="3" s="1"/>
  <c r="K1377" i="3"/>
  <c r="N1377" i="3" s="1"/>
  <c r="O1377" i="3" s="1"/>
  <c r="K1441" i="3"/>
  <c r="N1441" i="3" s="1"/>
  <c r="O1441" i="3" s="1"/>
  <c r="K1505" i="3"/>
  <c r="N1505" i="3" s="1"/>
  <c r="O1505" i="3" s="1"/>
  <c r="K1569" i="3"/>
  <c r="K1633" i="3"/>
  <c r="N1633" i="3" s="1"/>
  <c r="O1633" i="3" s="1"/>
  <c r="K1697" i="3"/>
  <c r="N1697" i="3" s="1"/>
  <c r="K1761" i="3"/>
  <c r="N1761" i="3" s="1"/>
  <c r="K1825" i="3"/>
  <c r="N1825" i="3" s="1"/>
  <c r="O1825" i="3" s="1"/>
  <c r="K136" i="3"/>
  <c r="N136" i="3" s="1"/>
  <c r="O136" i="3" s="1"/>
  <c r="K393" i="3"/>
  <c r="N393" i="3" s="1"/>
  <c r="O393" i="3" s="1"/>
  <c r="K649" i="3"/>
  <c r="N649" i="3" s="1"/>
  <c r="O649" i="3" s="1"/>
  <c r="K905" i="3"/>
  <c r="K1060" i="3"/>
  <c r="N1060" i="3" s="1"/>
  <c r="K2529" i="3"/>
  <c r="N2529" i="3" s="1"/>
  <c r="O2529" i="3" s="1"/>
  <c r="K2465" i="3"/>
  <c r="N2465" i="3" s="1"/>
  <c r="O2465" i="3" s="1"/>
  <c r="K2401" i="3"/>
  <c r="N2401" i="3" s="1"/>
  <c r="O2401" i="3" s="1"/>
  <c r="K2337" i="3"/>
  <c r="N2337" i="3" s="1"/>
  <c r="O2337" i="3" s="1"/>
  <c r="K2273" i="3"/>
  <c r="N2273" i="3" s="1"/>
  <c r="O2273" i="3" s="1"/>
  <c r="K2209" i="3"/>
  <c r="N2209" i="3" s="1"/>
  <c r="K2145" i="3"/>
  <c r="K2081" i="3"/>
  <c r="N2081" i="3" s="1"/>
  <c r="O2081" i="3" s="1"/>
  <c r="K2017" i="3"/>
  <c r="N2017" i="3" s="1"/>
  <c r="O2017" i="3" s="1"/>
  <c r="K1932" i="3"/>
  <c r="N1932" i="3" s="1"/>
  <c r="O1932" i="3" s="1"/>
  <c r="K1842" i="3"/>
  <c r="N1842" i="3" s="1"/>
  <c r="O1842" i="3" s="1"/>
  <c r="K1714" i="3"/>
  <c r="N1714" i="3" s="1"/>
  <c r="O1714" i="3" s="1"/>
  <c r="K1586" i="3"/>
  <c r="N1586" i="3" s="1"/>
  <c r="K1458" i="3"/>
  <c r="N1458" i="3" s="1"/>
  <c r="O1458" i="3" s="1"/>
  <c r="K1330" i="3"/>
  <c r="K1185" i="3"/>
  <c r="N1185" i="3" s="1"/>
  <c r="O1185" i="3" s="1"/>
  <c r="K561" i="3"/>
  <c r="N561" i="3" s="1"/>
  <c r="O561" i="3" s="1"/>
  <c r="K1026" i="3"/>
  <c r="N1026" i="3" s="1"/>
  <c r="K311" i="3"/>
  <c r="N311" i="3" s="1"/>
  <c r="O311" i="3" s="1"/>
  <c r="K679" i="3"/>
  <c r="K1019" i="3"/>
  <c r="N1019" i="3" s="1"/>
  <c r="K111" i="3"/>
  <c r="N111" i="3" s="1"/>
  <c r="K408" i="3"/>
  <c r="N408" i="3" s="1"/>
  <c r="O408" i="3" s="1"/>
  <c r="K536" i="3"/>
  <c r="N536" i="3" s="1"/>
  <c r="K664" i="3"/>
  <c r="N664" i="3" s="1"/>
  <c r="O664" i="3" s="1"/>
  <c r="K776" i="3"/>
  <c r="K860" i="3"/>
  <c r="N860" i="3" s="1"/>
  <c r="O860" i="3" s="1"/>
  <c r="K948" i="3"/>
  <c r="K301" i="3"/>
  <c r="N301" i="3" s="1"/>
  <c r="O301" i="3" s="1"/>
  <c r="K637" i="3"/>
  <c r="N637" i="3" s="1"/>
  <c r="O637" i="3" s="1"/>
  <c r="K973" i="3"/>
  <c r="N973" i="3" s="1"/>
  <c r="O973" i="3" s="1"/>
  <c r="K1141" i="3"/>
  <c r="N1141" i="3" s="1"/>
  <c r="O1141" i="3" s="1"/>
  <c r="K1240" i="3"/>
  <c r="N1240" i="3" s="1"/>
  <c r="O1240" i="3" s="1"/>
  <c r="K1307" i="3"/>
  <c r="N1307" i="3" s="1"/>
  <c r="O1307" i="3" s="1"/>
  <c r="K1371" i="3"/>
  <c r="N1371" i="3" s="1"/>
  <c r="O1371" i="3" s="1"/>
  <c r="K1435" i="3"/>
  <c r="N1435" i="3" s="1"/>
  <c r="O1435" i="3" s="1"/>
  <c r="K1499" i="3"/>
  <c r="N1499" i="3" s="1"/>
  <c r="O1499" i="3" s="1"/>
  <c r="K1563" i="3"/>
  <c r="K1627" i="3"/>
  <c r="N1627" i="3" s="1"/>
  <c r="K1691" i="3"/>
  <c r="N1691" i="3" s="1"/>
  <c r="K1755" i="3"/>
  <c r="N1755" i="3" s="1"/>
  <c r="O1755" i="3" s="1"/>
  <c r="K1819" i="3"/>
  <c r="N1819" i="3" s="1"/>
  <c r="O1819" i="3" s="1"/>
  <c r="K1883" i="3"/>
  <c r="N1883" i="3" s="1"/>
  <c r="O1883" i="3" s="1"/>
  <c r="K1947" i="3"/>
  <c r="N1947" i="3" s="1"/>
  <c r="O1947" i="3" s="1"/>
  <c r="K2011" i="3"/>
  <c r="N2011" i="3" s="1"/>
  <c r="O2011" i="3" s="1"/>
  <c r="K240" i="3"/>
  <c r="N240" i="3" s="1"/>
  <c r="O240" i="3" s="1"/>
  <c r="K212" i="3"/>
  <c r="N212" i="3" s="1"/>
  <c r="O212" i="3" s="1"/>
  <c r="K469" i="3"/>
  <c r="N469" i="3" s="1"/>
  <c r="O469" i="3" s="1"/>
  <c r="K725" i="3"/>
  <c r="N725" i="3" s="1"/>
  <c r="K969" i="3"/>
  <c r="N969" i="3" s="1"/>
  <c r="K1097" i="3"/>
  <c r="N1097" i="3" s="1"/>
  <c r="O1097" i="3" s="1"/>
  <c r="K1210" i="3"/>
  <c r="K1285" i="3"/>
  <c r="N1285" i="3" s="1"/>
  <c r="K1349" i="3"/>
  <c r="K1413" i="3"/>
  <c r="N1413" i="3" s="1"/>
  <c r="O1413" i="3" s="1"/>
  <c r="K1477" i="3"/>
  <c r="K1541" i="3"/>
  <c r="N1541" i="3" s="1"/>
  <c r="O1541" i="3" s="1"/>
  <c r="K314" i="3"/>
  <c r="N314" i="3" s="1"/>
  <c r="K942" i="3"/>
  <c r="N942" i="3" s="1"/>
  <c r="K226" i="3"/>
  <c r="N226" i="3" s="1"/>
  <c r="O226" i="3" s="1"/>
  <c r="K615" i="3"/>
  <c r="N615" i="3" s="1"/>
  <c r="O615" i="3" s="1"/>
  <c r="K955" i="3"/>
  <c r="N955" i="3" s="1"/>
  <c r="K47" i="3"/>
  <c r="N47" i="3" s="1"/>
  <c r="K508" i="3"/>
  <c r="N508" i="3" s="1"/>
  <c r="K636" i="3"/>
  <c r="N636" i="3" s="1"/>
  <c r="O636" i="3" s="1"/>
  <c r="K760" i="3"/>
  <c r="K844" i="3"/>
  <c r="N844" i="3" s="1"/>
  <c r="K932" i="3"/>
  <c r="K236" i="3"/>
  <c r="N236" i="3" s="1"/>
  <c r="K573" i="3"/>
  <c r="K925" i="3"/>
  <c r="N925" i="3" s="1"/>
  <c r="O925" i="3" s="1"/>
  <c r="K1109" i="3"/>
  <c r="N1109" i="3" s="1"/>
  <c r="K1224" i="3"/>
  <c r="N1224" i="3" s="1"/>
  <c r="O1224" i="3" s="1"/>
  <c r="K1295" i="3"/>
  <c r="K1359" i="3"/>
  <c r="N1359" i="3" s="1"/>
  <c r="O1359" i="3" s="1"/>
  <c r="K1423" i="3"/>
  <c r="K1487" i="3"/>
  <c r="N1487" i="3" s="1"/>
  <c r="K1551" i="3"/>
  <c r="K1615" i="3"/>
  <c r="N1615" i="3" s="1"/>
  <c r="O1615" i="3" s="1"/>
  <c r="K1679" i="3"/>
  <c r="K1743" i="3"/>
  <c r="N1743" i="3" s="1"/>
  <c r="O1743" i="3" s="1"/>
  <c r="K1807" i="3"/>
  <c r="K1871" i="3"/>
  <c r="N1871" i="3" s="1"/>
  <c r="O1871" i="3" s="1"/>
  <c r="K1935" i="3"/>
  <c r="K1999" i="3"/>
  <c r="N1999" i="3" s="1"/>
  <c r="K192" i="3"/>
  <c r="N192" i="3" s="1"/>
  <c r="O192" i="3" s="1"/>
  <c r="K164" i="3"/>
  <c r="N164" i="3" s="1"/>
  <c r="O164" i="3" s="1"/>
  <c r="K421" i="3"/>
  <c r="K677" i="3"/>
  <c r="N677" i="3" s="1"/>
  <c r="O677" i="3" s="1"/>
  <c r="K933" i="3"/>
  <c r="N933" i="3" s="1"/>
  <c r="O933" i="3" s="1"/>
  <c r="K1073" i="3"/>
  <c r="K1194" i="3"/>
  <c r="N1194" i="3" s="1"/>
  <c r="K1273" i="3"/>
  <c r="N1273" i="3" s="1"/>
  <c r="O1273" i="3" s="1"/>
  <c r="K1337" i="3"/>
  <c r="K1401" i="3"/>
  <c r="N1401" i="3" s="1"/>
  <c r="O1401" i="3" s="1"/>
  <c r="K1465" i="3"/>
  <c r="K1529" i="3"/>
  <c r="N1529" i="3" s="1"/>
  <c r="K1593" i="3"/>
  <c r="N1593" i="3" s="1"/>
  <c r="K1657" i="3"/>
  <c r="N1657" i="3" s="1"/>
  <c r="O1657" i="3" s="1"/>
  <c r="K1721" i="3"/>
  <c r="N1721" i="3" s="1"/>
  <c r="O1721" i="3" s="1"/>
  <c r="K1785" i="3"/>
  <c r="N1785" i="3" s="1"/>
  <c r="O1785" i="3" s="1"/>
  <c r="K1849" i="3"/>
  <c r="N1849" i="3" s="1"/>
  <c r="O1849" i="3" s="1"/>
  <c r="K962" i="3"/>
  <c r="N962" i="3" s="1"/>
  <c r="K246" i="3"/>
  <c r="K631" i="3"/>
  <c r="K971" i="3"/>
  <c r="K63" i="3"/>
  <c r="K388" i="3"/>
  <c r="N388" i="3" s="1"/>
  <c r="K644" i="3"/>
  <c r="N644" i="3" s="1"/>
  <c r="O644" i="3" s="1"/>
  <c r="K410" i="3"/>
  <c r="K1006" i="3"/>
  <c r="K290" i="3"/>
  <c r="K663" i="3"/>
  <c r="K1003" i="3"/>
  <c r="K7" i="3"/>
  <c r="N7" i="3" s="1"/>
  <c r="O7" i="3" s="1"/>
  <c r="K179" i="3"/>
  <c r="N179" i="3" s="1"/>
  <c r="O179" i="3" s="1"/>
  <c r="K308" i="3"/>
  <c r="N308" i="3" s="1"/>
  <c r="O308" i="3" s="1"/>
  <c r="K225" i="3"/>
  <c r="K890" i="3"/>
  <c r="N890" i="3" s="1"/>
  <c r="O890" i="3" s="1"/>
  <c r="K166" i="3"/>
  <c r="K571" i="3"/>
  <c r="N571" i="3" s="1"/>
  <c r="K915" i="3"/>
  <c r="K3" i="3"/>
  <c r="N3" i="3" s="1"/>
  <c r="O3" i="3" s="1"/>
  <c r="K344" i="3"/>
  <c r="K492" i="3"/>
  <c r="N492" i="3" s="1"/>
  <c r="O492" i="3" s="1"/>
  <c r="K620" i="3"/>
  <c r="N620" i="3" s="1"/>
  <c r="K748" i="3"/>
  <c r="N748" i="3" s="1"/>
  <c r="O748" i="3" s="1"/>
  <c r="K836" i="3"/>
  <c r="K920" i="3"/>
  <c r="N920" i="3" s="1"/>
  <c r="K188" i="3"/>
  <c r="K541" i="3"/>
  <c r="N541" i="3" s="1"/>
  <c r="O541" i="3" s="1"/>
  <c r="K877" i="3"/>
  <c r="K1085" i="3"/>
  <c r="N1085" i="3" s="1"/>
  <c r="O1085" i="3" s="1"/>
  <c r="K1213" i="3"/>
  <c r="K1287" i="3"/>
  <c r="N1287" i="3" s="1"/>
  <c r="O1287" i="3" s="1"/>
  <c r="K1351" i="3"/>
  <c r="K1415" i="3"/>
  <c r="K1479" i="3"/>
  <c r="K1543" i="3"/>
  <c r="N1543" i="3" s="1"/>
  <c r="K1607" i="3"/>
  <c r="K1671" i="3"/>
  <c r="N1671" i="3" s="1"/>
  <c r="O1671" i="3" s="1"/>
  <c r="K1735" i="3"/>
  <c r="K1799" i="3"/>
  <c r="N1799" i="3" s="1"/>
  <c r="O1799" i="3" s="1"/>
  <c r="K1863" i="3"/>
  <c r="K1927" i="3"/>
  <c r="N1927" i="3" s="1"/>
  <c r="O1927" i="3" s="1"/>
  <c r="K1991" i="3"/>
  <c r="K160" i="3"/>
  <c r="N160" i="3" s="1"/>
  <c r="K132" i="3"/>
  <c r="K389" i="3"/>
  <c r="N389" i="3" s="1"/>
  <c r="K645" i="3"/>
  <c r="K901" i="3"/>
  <c r="N901" i="3" s="1"/>
  <c r="O901" i="3" s="1"/>
  <c r="K1057" i="3"/>
  <c r="N1057" i="3" s="1"/>
  <c r="O1057" i="3" s="1"/>
  <c r="K1184" i="3"/>
  <c r="N1184" i="3" s="1"/>
  <c r="O1184" i="3" s="1"/>
  <c r="K1265" i="3"/>
  <c r="K1329" i="3"/>
  <c r="N1329" i="3" s="1"/>
  <c r="O1329" i="3" s="1"/>
  <c r="K1393" i="3"/>
  <c r="N1393" i="3" s="1"/>
  <c r="O1393" i="3" s="1"/>
  <c r="K1457" i="3"/>
  <c r="N1457" i="3" s="1"/>
  <c r="O1457" i="3" s="1"/>
  <c r="K1521" i="3"/>
  <c r="K1585" i="3"/>
  <c r="N1585" i="3" s="1"/>
  <c r="K1649" i="3"/>
  <c r="N1649" i="3" s="1"/>
  <c r="K1713" i="3"/>
  <c r="N1713" i="3" s="1"/>
  <c r="O1713" i="3" s="1"/>
  <c r="K1777" i="3"/>
  <c r="N1777" i="3" s="1"/>
  <c r="O1777" i="3" s="1"/>
  <c r="K1841" i="3"/>
  <c r="N1841" i="3" s="1"/>
  <c r="O1841" i="3" s="1"/>
  <c r="K200" i="3"/>
  <c r="K457" i="3"/>
  <c r="N457" i="3" s="1"/>
  <c r="O457" i="3" s="1"/>
  <c r="K713" i="3"/>
  <c r="N713" i="3" s="1"/>
  <c r="O713" i="3" s="1"/>
  <c r="K964" i="3"/>
  <c r="N964" i="3" s="1"/>
  <c r="O964" i="3" s="1"/>
  <c r="K1092" i="3"/>
  <c r="K2513" i="3"/>
  <c r="N2513" i="3" s="1"/>
  <c r="O2513" i="3" s="1"/>
  <c r="K2449" i="3"/>
  <c r="K2385" i="3"/>
  <c r="N2385" i="3" s="1"/>
  <c r="O2385" i="3" s="1"/>
  <c r="K2321" i="3"/>
  <c r="K2257" i="3"/>
  <c r="N2257" i="3" s="1"/>
  <c r="K2193" i="3"/>
  <c r="K2129" i="3"/>
  <c r="N2129" i="3" s="1"/>
  <c r="O2129" i="3" s="1"/>
  <c r="K2065" i="3"/>
  <c r="K1996" i="3"/>
  <c r="N1996" i="3" s="1"/>
  <c r="O1996" i="3" s="1"/>
  <c r="K1910" i="3"/>
  <c r="K1810" i="3"/>
  <c r="N1810" i="3" s="1"/>
  <c r="K1682" i="3"/>
  <c r="K1554" i="3"/>
  <c r="N1554" i="3" s="1"/>
  <c r="O1554" i="3" s="1"/>
  <c r="K1426" i="3"/>
  <c r="N1426" i="3" s="1"/>
  <c r="O1426" i="3" s="1"/>
  <c r="K1298" i="3"/>
  <c r="N1298" i="3" s="1"/>
  <c r="K1124" i="3"/>
  <c r="N1124" i="3" s="1"/>
  <c r="K305" i="3"/>
  <c r="K610" i="3"/>
  <c r="N610" i="3" s="1"/>
  <c r="O610" i="3" s="1"/>
  <c r="K1146" i="3"/>
  <c r="N1146" i="3" s="1"/>
  <c r="O1146" i="3" s="1"/>
  <c r="K423" i="3"/>
  <c r="N423" i="3" s="1"/>
  <c r="K763" i="3"/>
  <c r="N763" i="3" s="1"/>
  <c r="O763" i="3" s="1"/>
  <c r="K1107" i="3"/>
  <c r="N1107" i="3" s="1"/>
  <c r="O1107" i="3" s="1"/>
  <c r="K195" i="3"/>
  <c r="N440" i="3"/>
  <c r="O440" i="3" s="1"/>
  <c r="K568" i="3"/>
  <c r="N568" i="3" s="1"/>
  <c r="O568" i="3" s="1"/>
  <c r="K696" i="3"/>
  <c r="N696" i="3" s="1"/>
  <c r="O796" i="3"/>
  <c r="K884" i="3"/>
  <c r="N884" i="3" s="1"/>
  <c r="O884" i="3" s="1"/>
  <c r="K44" i="3"/>
  <c r="N44" i="3" s="1"/>
  <c r="O44" i="3" s="1"/>
  <c r="K381" i="3"/>
  <c r="K733" i="3"/>
  <c r="N733" i="3" s="1"/>
  <c r="O733" i="3" s="1"/>
  <c r="K1013" i="3"/>
  <c r="N1013" i="3" s="1"/>
  <c r="O1013" i="3" s="1"/>
  <c r="K1173" i="3"/>
  <c r="N1173" i="3" s="1"/>
  <c r="K1259" i="3"/>
  <c r="N1259" i="3" s="1"/>
  <c r="O1259" i="3" s="1"/>
  <c r="K1323" i="3"/>
  <c r="K1387" i="3"/>
  <c r="N1387" i="3" s="1"/>
  <c r="O1387" i="3" s="1"/>
  <c r="K1082" i="3"/>
  <c r="N1082" i="3" s="1"/>
  <c r="K359" i="3"/>
  <c r="N359" i="3" s="1"/>
  <c r="O359" i="3" s="1"/>
  <c r="K715" i="3"/>
  <c r="N715" i="3" s="1"/>
  <c r="O715" i="3" s="1"/>
  <c r="K1059" i="3"/>
  <c r="N1059" i="3" s="1"/>
  <c r="O1059" i="3" s="1"/>
  <c r="K147" i="3"/>
  <c r="N147" i="3" s="1"/>
  <c r="O147" i="3" s="1"/>
  <c r="K452" i="3"/>
  <c r="N452" i="3" s="1"/>
  <c r="K708" i="3"/>
  <c r="N708" i="3" s="1"/>
  <c r="O708" i="3" s="1"/>
  <c r="K578" i="3"/>
  <c r="K1122" i="3"/>
  <c r="N1122" i="3" s="1"/>
  <c r="O1122" i="3" s="1"/>
  <c r="K403" i="3"/>
  <c r="N403" i="3" s="1"/>
  <c r="K747" i="3"/>
  <c r="N747" i="3" s="1"/>
  <c r="K1091" i="3"/>
  <c r="N1091" i="3" s="1"/>
  <c r="O1091" i="3" s="1"/>
  <c r="K31" i="3"/>
  <c r="N31" i="3" s="1"/>
  <c r="O31" i="3" s="1"/>
  <c r="K199" i="3"/>
  <c r="N199" i="3" s="1"/>
  <c r="O199" i="3" s="1"/>
  <c r="K348" i="3"/>
  <c r="N348" i="3" s="1"/>
  <c r="K398" i="3"/>
  <c r="N398" i="3" s="1"/>
  <c r="O398" i="3" s="1"/>
  <c r="K1002" i="3"/>
  <c r="K278" i="3"/>
  <c r="N278" i="3" s="1"/>
  <c r="K659" i="3"/>
  <c r="N659" i="3" s="1"/>
  <c r="O659" i="3" s="1"/>
  <c r="K999" i="3"/>
  <c r="N999" i="3" s="1"/>
  <c r="O999" i="3" s="1"/>
  <c r="K87" i="3"/>
  <c r="N87" i="3" s="1"/>
  <c r="O87" i="3" s="1"/>
  <c r="K396" i="3"/>
  <c r="N396" i="3" s="1"/>
  <c r="K524" i="3"/>
  <c r="N524" i="3" s="1"/>
  <c r="O524" i="3" s="1"/>
  <c r="K652" i="3"/>
  <c r="N652" i="3" s="1"/>
  <c r="O652" i="3" s="1"/>
  <c r="K772" i="3"/>
  <c r="K856" i="3"/>
  <c r="N856" i="3" s="1"/>
  <c r="O856" i="3" s="1"/>
  <c r="K940" i="3"/>
  <c r="K284" i="3"/>
  <c r="K621" i="3"/>
  <c r="N621" i="3" s="1"/>
  <c r="O621" i="3" s="1"/>
  <c r="K957" i="3"/>
  <c r="N957" i="3" s="1"/>
  <c r="O957" i="3" s="1"/>
  <c r="K1133" i="3"/>
  <c r="K1234" i="3"/>
  <c r="N1234" i="3" s="1"/>
  <c r="O1234" i="3" s="1"/>
  <c r="K1303" i="3"/>
  <c r="N1303" i="3" s="1"/>
  <c r="O1303" i="3" s="1"/>
  <c r="K1367" i="3"/>
  <c r="K1431" i="3"/>
  <c r="N1431" i="3" s="1"/>
  <c r="K1495" i="3"/>
  <c r="N1495" i="3" s="1"/>
  <c r="K1559" i="3"/>
  <c r="K1623" i="3"/>
  <c r="K1687" i="3"/>
  <c r="K1751" i="3"/>
  <c r="K1815" i="3"/>
  <c r="K1879" i="3"/>
  <c r="K1943" i="3"/>
  <c r="K2007" i="3"/>
  <c r="N2007" i="3" s="1"/>
  <c r="O2007" i="3" s="1"/>
  <c r="K224" i="3"/>
  <c r="K196" i="3"/>
  <c r="N196" i="3" s="1"/>
  <c r="O196" i="3" s="1"/>
  <c r="K453" i="3"/>
  <c r="K709" i="3"/>
  <c r="N709" i="3" s="1"/>
  <c r="O709" i="3" s="1"/>
  <c r="K961" i="3"/>
  <c r="K1089" i="3"/>
  <c r="K1205" i="3"/>
  <c r="N1205" i="3" s="1"/>
  <c r="O1205" i="3" s="1"/>
  <c r="K1281" i="3"/>
  <c r="K1345" i="3"/>
  <c r="N1345" i="3" s="1"/>
  <c r="O1345" i="3" s="1"/>
  <c r="K1409" i="3"/>
  <c r="K1473" i="3"/>
  <c r="N1473" i="3" s="1"/>
  <c r="K1537" i="3"/>
  <c r="N1537" i="3" s="1"/>
  <c r="K1601" i="3"/>
  <c r="N1601" i="3" s="1"/>
  <c r="O1601" i="3" s="1"/>
  <c r="K1665" i="3"/>
  <c r="K1729" i="3"/>
  <c r="N1729" i="3" s="1"/>
  <c r="O1729" i="3" s="1"/>
  <c r="K1793" i="3"/>
  <c r="K8" i="3"/>
  <c r="N8" i="3" s="1"/>
  <c r="O8" i="3" s="1"/>
  <c r="K264" i="3"/>
  <c r="N264" i="3" s="1"/>
  <c r="K521" i="3"/>
  <c r="N521" i="3" s="1"/>
  <c r="K777" i="3"/>
  <c r="N777" i="3" s="1"/>
  <c r="O777" i="3" s="1"/>
  <c r="K996" i="3"/>
  <c r="N996" i="3" s="1"/>
  <c r="O996" i="3" s="1"/>
  <c r="K2561" i="3"/>
  <c r="K2497" i="3"/>
  <c r="N2497" i="3" s="1"/>
  <c r="O2497" i="3" s="1"/>
  <c r="K2433" i="3"/>
  <c r="K2369" i="3"/>
  <c r="N2369" i="3" s="1"/>
  <c r="K2305" i="3"/>
  <c r="N2305" i="3" s="1"/>
  <c r="O2305" i="3" s="1"/>
  <c r="K2241" i="3"/>
  <c r="N2241" i="3" s="1"/>
  <c r="O2241" i="3" s="1"/>
  <c r="K2177" i="3"/>
  <c r="N2177" i="3" s="1"/>
  <c r="O2177" i="3" s="1"/>
  <c r="K2113" i="3"/>
  <c r="N2113" i="3" s="1"/>
  <c r="O2113" i="3" s="1"/>
  <c r="K2049" i="3"/>
  <c r="N2049" i="3" s="1"/>
  <c r="O2049" i="3" s="1"/>
  <c r="K1974" i="3"/>
  <c r="N1974" i="3" s="1"/>
  <c r="O1974" i="3" s="1"/>
  <c r="K1889" i="3"/>
  <c r="N1889" i="3" s="1"/>
  <c r="O1889" i="3" s="1"/>
  <c r="K1778" i="3"/>
  <c r="N1778" i="3" s="1"/>
  <c r="O1778" i="3" s="1"/>
  <c r="K1650" i="3"/>
  <c r="N1650" i="3" s="1"/>
  <c r="O1650" i="3" s="1"/>
  <c r="K1522" i="3"/>
  <c r="N1522" i="3" s="1"/>
  <c r="K1394" i="3"/>
  <c r="K1266" i="3"/>
  <c r="K1016" i="3"/>
  <c r="N1016" i="3" s="1"/>
  <c r="O1016" i="3" s="1"/>
  <c r="K97" i="3"/>
  <c r="N97" i="3" s="1"/>
  <c r="K782" i="3"/>
  <c r="K82" i="3"/>
  <c r="N82" i="3" s="1"/>
  <c r="K507" i="3"/>
  <c r="K851" i="3"/>
  <c r="K1191" i="3"/>
  <c r="N1191" i="3" s="1"/>
  <c r="O1191" i="3" s="1"/>
  <c r="K279" i="3"/>
  <c r="N279" i="3" s="1"/>
  <c r="K472" i="3"/>
  <c r="N472" i="3" s="1"/>
  <c r="K600" i="3"/>
  <c r="N600" i="3" s="1"/>
  <c r="O600" i="3" s="1"/>
  <c r="K728" i="3"/>
  <c r="N728" i="3" s="1"/>
  <c r="O728" i="3" s="1"/>
  <c r="K820" i="3"/>
  <c r="N820" i="3" s="1"/>
  <c r="O820" i="3" s="1"/>
  <c r="K904" i="3"/>
  <c r="N904" i="3" s="1"/>
  <c r="O904" i="3" s="1"/>
  <c r="K124" i="3"/>
  <c r="N124" i="3" s="1"/>
  <c r="K477" i="3"/>
  <c r="N477" i="3" s="1"/>
  <c r="O477" i="3" s="1"/>
  <c r="K813" i="3"/>
  <c r="N813" i="3" s="1"/>
  <c r="O813" i="3" s="1"/>
  <c r="K1053" i="3"/>
  <c r="N1053" i="3" s="1"/>
  <c r="K1197" i="3"/>
  <c r="K1275" i="3"/>
  <c r="N1275" i="3" s="1"/>
  <c r="O1275" i="3" s="1"/>
  <c r="K1339" i="3"/>
  <c r="N1339" i="3" s="1"/>
  <c r="O1339" i="3" s="1"/>
  <c r="K1403" i="3"/>
  <c r="N1403" i="3" s="1"/>
  <c r="K1467" i="3"/>
  <c r="N1467" i="3" s="1"/>
  <c r="K1531" i="3"/>
  <c r="K1595" i="3"/>
  <c r="K1659" i="3"/>
  <c r="K1723" i="3"/>
  <c r="N1723" i="3" s="1"/>
  <c r="O1723" i="3" s="1"/>
  <c r="K1787" i="3"/>
  <c r="N1787" i="3" s="1"/>
  <c r="O1787" i="3" s="1"/>
  <c r="K1851" i="3"/>
  <c r="N1851" i="3" s="1"/>
  <c r="K1915" i="3"/>
  <c r="N1915" i="3" s="1"/>
  <c r="K1979" i="3"/>
  <c r="N1979" i="3" s="1"/>
  <c r="O1979" i="3" s="1"/>
  <c r="K112" i="3"/>
  <c r="N112" i="3" s="1"/>
  <c r="O112" i="3" s="1"/>
  <c r="K84" i="3"/>
  <c r="N84" i="3" s="1"/>
  <c r="O84" i="3" s="1"/>
  <c r="K341" i="3"/>
  <c r="N341" i="3" s="1"/>
  <c r="K597" i="3"/>
  <c r="K853" i="3"/>
  <c r="N853" i="3" s="1"/>
  <c r="O853" i="3" s="1"/>
  <c r="K1033" i="3"/>
  <c r="K1161" i="3"/>
  <c r="N1161" i="3" s="1"/>
  <c r="O1161" i="3" s="1"/>
  <c r="K1253" i="3"/>
  <c r="K1317" i="3"/>
  <c r="K1381" i="3"/>
  <c r="N1381" i="3" s="1"/>
  <c r="O1381" i="3" s="1"/>
  <c r="K1445" i="3"/>
  <c r="N1445" i="3" s="1"/>
  <c r="K1509" i="3"/>
  <c r="N1509" i="3" s="1"/>
  <c r="K1573" i="3"/>
  <c r="K654" i="3"/>
  <c r="N654" i="3" s="1"/>
  <c r="K1170" i="3"/>
  <c r="K787" i="3"/>
  <c r="N787" i="3" s="1"/>
  <c r="K1127" i="3"/>
  <c r="K215" i="3"/>
  <c r="N215" i="3" s="1"/>
  <c r="K572" i="3"/>
  <c r="N572" i="3" s="1"/>
  <c r="O572" i="3" s="1"/>
  <c r="K700" i="3"/>
  <c r="K804" i="3"/>
  <c r="N804" i="3" s="1"/>
  <c r="O804" i="3" s="1"/>
  <c r="K888" i="3"/>
  <c r="K60" i="3"/>
  <c r="N60" i="3" s="1"/>
  <c r="O60" i="3" s="1"/>
  <c r="K413" i="3"/>
  <c r="K749" i="3"/>
  <c r="N749" i="3" s="1"/>
  <c r="O749" i="3" s="1"/>
  <c r="K1021" i="3"/>
  <c r="N1021" i="3" s="1"/>
  <c r="O1021" i="3" s="1"/>
  <c r="K1181" i="3"/>
  <c r="N1181" i="3" s="1"/>
  <c r="O1181" i="3" s="1"/>
  <c r="K1263" i="3"/>
  <c r="N1263" i="3" s="1"/>
  <c r="K1327" i="3"/>
  <c r="K1391" i="3"/>
  <c r="N1391" i="3" s="1"/>
  <c r="O1391" i="3" s="1"/>
  <c r="K1455" i="3"/>
  <c r="K1519" i="3"/>
  <c r="N1519" i="3" s="1"/>
  <c r="O1519" i="3" s="1"/>
  <c r="K1583" i="3"/>
  <c r="K1647" i="3"/>
  <c r="N1647" i="3" s="1"/>
  <c r="O1647" i="3" s="1"/>
  <c r="K1711" i="3"/>
  <c r="K1775" i="3"/>
  <c r="N1775" i="3" s="1"/>
  <c r="K1839" i="3"/>
  <c r="K1903" i="3"/>
  <c r="N1903" i="3" s="1"/>
  <c r="O1903" i="3" s="1"/>
  <c r="K1967" i="3"/>
  <c r="K64" i="3"/>
  <c r="N64" i="3" s="1"/>
  <c r="O64" i="3" s="1"/>
  <c r="K36" i="3"/>
  <c r="N36" i="3" s="1"/>
  <c r="O36" i="3" s="1"/>
  <c r="K292" i="3"/>
  <c r="N292" i="3" s="1"/>
  <c r="K549" i="3"/>
  <c r="N549" i="3" s="1"/>
  <c r="K805" i="3"/>
  <c r="K1009" i="3"/>
  <c r="K1137" i="3"/>
  <c r="N1137" i="3" s="1"/>
  <c r="K1237" i="3"/>
  <c r="N1237" i="3" s="1"/>
  <c r="O1237" i="3" s="1"/>
  <c r="K1305" i="3"/>
  <c r="N1305" i="3" s="1"/>
  <c r="K1369" i="3"/>
  <c r="N1369" i="3" s="1"/>
  <c r="K1433" i="3"/>
  <c r="N1433" i="3" s="1"/>
  <c r="O1433" i="3" s="1"/>
  <c r="K18" i="3"/>
  <c r="K459" i="3"/>
  <c r="K803" i="3"/>
  <c r="K1143" i="3"/>
  <c r="K231" i="3"/>
  <c r="K516" i="3"/>
  <c r="K65" i="3"/>
  <c r="N65" i="3" s="1"/>
  <c r="O65" i="3" s="1"/>
  <c r="K750" i="3"/>
  <c r="K58" i="3"/>
  <c r="K491" i="3"/>
  <c r="N491" i="3" s="1"/>
  <c r="O491" i="3" s="1"/>
  <c r="K835" i="3"/>
  <c r="K1175" i="3"/>
  <c r="K95" i="3"/>
  <c r="K263" i="3"/>
  <c r="K364" i="3"/>
  <c r="N364" i="3" s="1"/>
  <c r="O364" i="3" s="1"/>
  <c r="K570" i="3"/>
  <c r="N570" i="3" s="1"/>
  <c r="K1114" i="3"/>
  <c r="N1114" i="3" s="1"/>
  <c r="O1114" i="3" s="1"/>
  <c r="K395" i="3"/>
  <c r="N395" i="3" s="1"/>
  <c r="K743" i="3"/>
  <c r="K1083" i="3"/>
  <c r="K175" i="3"/>
  <c r="N175" i="3" s="1"/>
  <c r="O175" i="3" s="1"/>
  <c r="K428" i="3"/>
  <c r="N428" i="3" s="1"/>
  <c r="O428" i="3" s="1"/>
  <c r="K556" i="3"/>
  <c r="K684" i="3"/>
  <c r="K792" i="3"/>
  <c r="K876" i="3"/>
  <c r="K28" i="3"/>
  <c r="N28" i="3" s="1"/>
  <c r="O28" i="3" s="1"/>
  <c r="K365" i="3"/>
  <c r="N365" i="3" s="1"/>
  <c r="O365" i="3" s="1"/>
  <c r="K701" i="3"/>
  <c r="K1005" i="3"/>
  <c r="N1005" i="3" s="1"/>
  <c r="K1165" i="3"/>
  <c r="N1165" i="3" s="1"/>
  <c r="K1255" i="3"/>
  <c r="N1255" i="3" s="1"/>
  <c r="O1255" i="3" s="1"/>
  <c r="K1319" i="3"/>
  <c r="N1319" i="3" s="1"/>
  <c r="K1383" i="3"/>
  <c r="N1383" i="3" s="1"/>
  <c r="K1447" i="3"/>
  <c r="N1447" i="3" s="1"/>
  <c r="O1447" i="3" s="1"/>
  <c r="K1511" i="3"/>
  <c r="N1511" i="3" s="1"/>
  <c r="O1511" i="3" s="1"/>
  <c r="K1575" i="3"/>
  <c r="N1575" i="3" s="1"/>
  <c r="O1575" i="3" s="1"/>
  <c r="K1639" i="3"/>
  <c r="N1639" i="3" s="1"/>
  <c r="O1639" i="3" s="1"/>
  <c r="K1703" i="3"/>
  <c r="K1767" i="3"/>
  <c r="N1767" i="3" s="1"/>
  <c r="K1831" i="3"/>
  <c r="N1831" i="3" s="1"/>
  <c r="K1895" i="3"/>
  <c r="N1895" i="3" s="1"/>
  <c r="O1895" i="3" s="1"/>
  <c r="K1959" i="3"/>
  <c r="N1959" i="3" s="1"/>
  <c r="O1959" i="3" s="1"/>
  <c r="K32" i="3"/>
  <c r="N32" i="3" s="1"/>
  <c r="O32" i="3" s="1"/>
  <c r="K4" i="3"/>
  <c r="K260" i="3"/>
  <c r="N260" i="3" s="1"/>
  <c r="O260" i="3" s="1"/>
  <c r="K517" i="3"/>
  <c r="K773" i="3"/>
  <c r="N773" i="3" s="1"/>
  <c r="K993" i="3"/>
  <c r="N993" i="3" s="1"/>
  <c r="O993" i="3" s="1"/>
  <c r="K1121" i="3"/>
  <c r="K1226" i="3"/>
  <c r="N1226" i="3" s="1"/>
  <c r="O1226" i="3" s="1"/>
  <c r="K1297" i="3"/>
  <c r="N1297" i="3" s="1"/>
  <c r="O1297" i="3" s="1"/>
  <c r="K1361" i="3"/>
  <c r="N1361" i="3" s="1"/>
  <c r="K1425" i="3"/>
  <c r="K1489" i="3"/>
  <c r="K1553" i="3"/>
  <c r="K1617" i="3"/>
  <c r="K1681" i="3"/>
  <c r="K1745" i="3"/>
  <c r="N1745" i="3" s="1"/>
  <c r="O1745" i="3" s="1"/>
  <c r="K1809" i="3"/>
  <c r="K72" i="3"/>
  <c r="N72" i="3" s="1"/>
  <c r="O72" i="3" s="1"/>
  <c r="K329" i="3"/>
  <c r="K585" i="3"/>
  <c r="N585" i="3" s="1"/>
  <c r="K841" i="3"/>
  <c r="N841" i="3" s="1"/>
  <c r="O841" i="3" s="1"/>
  <c r="K1028" i="3"/>
  <c r="K2545" i="3"/>
  <c r="N2545" i="3" s="1"/>
  <c r="K2481" i="3"/>
  <c r="N2481" i="3" s="1"/>
  <c r="K2417" i="3"/>
  <c r="K2353" i="3"/>
  <c r="N2353" i="3" s="1"/>
  <c r="O2353" i="3" s="1"/>
  <c r="K2289" i="3"/>
  <c r="K2225" i="3"/>
  <c r="N2225" i="3" s="1"/>
  <c r="O2225" i="3" s="1"/>
  <c r="K2161" i="3"/>
  <c r="K2097" i="3"/>
  <c r="N2097" i="3" s="1"/>
  <c r="K2033" i="3"/>
  <c r="K1953" i="3"/>
  <c r="N1953" i="3" s="1"/>
  <c r="O1953" i="3" s="1"/>
  <c r="K1868" i="3"/>
  <c r="K1746" i="3"/>
  <c r="N1746" i="3" s="1"/>
  <c r="K1618" i="3"/>
  <c r="K1490" i="3"/>
  <c r="N1490" i="3" s="1"/>
  <c r="O1490" i="3" s="1"/>
  <c r="K1362" i="3"/>
  <c r="N1362" i="3" s="1"/>
  <c r="K1228" i="3"/>
  <c r="N1228" i="3" s="1"/>
  <c r="K817" i="3"/>
  <c r="N817" i="3" s="1"/>
  <c r="O817" i="3" s="1"/>
  <c r="K269" i="3"/>
  <c r="N269" i="3" s="1"/>
  <c r="O269" i="3" s="1"/>
  <c r="K914" i="3"/>
  <c r="K194" i="3"/>
  <c r="N194" i="3" s="1"/>
  <c r="K595" i="3"/>
  <c r="K935" i="3"/>
  <c r="N935" i="3" s="1"/>
  <c r="K23" i="3"/>
  <c r="K360" i="3"/>
  <c r="N360" i="3" s="1"/>
  <c r="O360" i="3" s="1"/>
  <c r="K504" i="3"/>
  <c r="N504" i="3" s="1"/>
  <c r="O504" i="3" s="1"/>
  <c r="K632" i="3"/>
  <c r="K756" i="3"/>
  <c r="N756" i="3" s="1"/>
  <c r="O756" i="3" s="1"/>
  <c r="K840" i="3"/>
  <c r="N840" i="3" s="1"/>
  <c r="O840" i="3" s="1"/>
  <c r="K924" i="3"/>
  <c r="K220" i="3"/>
  <c r="N220" i="3" s="1"/>
  <c r="O220" i="3" s="1"/>
  <c r="K557" i="3"/>
  <c r="N557" i="3" s="1"/>
  <c r="K893" i="3"/>
  <c r="N893" i="3" s="1"/>
  <c r="K1101" i="3"/>
  <c r="K1218" i="3"/>
  <c r="N1218" i="3" s="1"/>
  <c r="O1218" i="3" s="1"/>
  <c r="K1291" i="3"/>
  <c r="K1355" i="3"/>
  <c r="K1419" i="3"/>
  <c r="K1483" i="3"/>
  <c r="K1547" i="3"/>
  <c r="N1547" i="3" s="1"/>
  <c r="O1547" i="3" s="1"/>
  <c r="K1611" i="3"/>
  <c r="K1675" i="3"/>
  <c r="N1675" i="3" s="1"/>
  <c r="O1675" i="3" s="1"/>
  <c r="K1739" i="3"/>
  <c r="K1803" i="3"/>
  <c r="N1803" i="3" s="1"/>
  <c r="K1867" i="3"/>
  <c r="K1931" i="3"/>
  <c r="N1931" i="3" s="1"/>
  <c r="O1931" i="3" s="1"/>
  <c r="K1995" i="3"/>
  <c r="K176" i="3"/>
  <c r="K148" i="3"/>
  <c r="N148" i="3" s="1"/>
  <c r="O148" i="3" s="1"/>
  <c r="K405" i="3"/>
  <c r="K661" i="3"/>
  <c r="N661" i="3" s="1"/>
  <c r="K917" i="3"/>
  <c r="K1065" i="3"/>
  <c r="N1065" i="3" s="1"/>
  <c r="O1065" i="3" s="1"/>
  <c r="K1189" i="3"/>
  <c r="K1269" i="3"/>
  <c r="N1269" i="3" s="1"/>
  <c r="O1269" i="3" s="1"/>
  <c r="K1333" i="3"/>
  <c r="N1333" i="3" s="1"/>
  <c r="K1397" i="3"/>
  <c r="K1461" i="3"/>
  <c r="K1525" i="3"/>
  <c r="N1525" i="3" s="1"/>
  <c r="O1525" i="3" s="1"/>
  <c r="K141" i="3"/>
  <c r="K826" i="3"/>
  <c r="N826" i="3" s="1"/>
  <c r="O826" i="3" s="1"/>
  <c r="K106" i="3"/>
  <c r="K531" i="3"/>
  <c r="K871" i="3"/>
  <c r="K1211" i="3"/>
  <c r="N1211" i="3" s="1"/>
  <c r="O1211" i="3" s="1"/>
  <c r="K304" i="3"/>
  <c r="K476" i="3"/>
  <c r="N476" i="3" s="1"/>
  <c r="O476" i="3" s="1"/>
  <c r="K604" i="3"/>
  <c r="K732" i="3"/>
  <c r="N732" i="3" s="1"/>
  <c r="K824" i="3"/>
  <c r="K908" i="3"/>
  <c r="N908" i="3" s="1"/>
  <c r="O908" i="3" s="1"/>
  <c r="K156" i="3"/>
  <c r="K493" i="3"/>
  <c r="N493" i="3" s="1"/>
  <c r="K829" i="3"/>
  <c r="K1069" i="3"/>
  <c r="N1069" i="3" s="1"/>
  <c r="O1069" i="3" s="1"/>
  <c r="K1202" i="3"/>
  <c r="N1202" i="3" s="1"/>
  <c r="O1202" i="3" s="1"/>
  <c r="K1279" i="3"/>
  <c r="K1343" i="3"/>
  <c r="N1343" i="3" s="1"/>
  <c r="O1343" i="3" s="1"/>
  <c r="K1407" i="3"/>
  <c r="K1471" i="3"/>
  <c r="N1471" i="3" s="1"/>
  <c r="O1471" i="3" s="1"/>
  <c r="K1535" i="3"/>
  <c r="N1535" i="3" s="1"/>
  <c r="O1535" i="3" s="1"/>
  <c r="K1599" i="3"/>
  <c r="K1663" i="3"/>
  <c r="K1727" i="3"/>
  <c r="K1791" i="3"/>
  <c r="N1791" i="3" s="1"/>
  <c r="O1791" i="3" s="1"/>
  <c r="K1855" i="3"/>
  <c r="K1919" i="3"/>
  <c r="N1919" i="3" s="1"/>
  <c r="O1919" i="3" s="1"/>
  <c r="K1983" i="3"/>
  <c r="K128" i="3"/>
  <c r="N128" i="3" s="1"/>
  <c r="O128" i="3" s="1"/>
  <c r="K100" i="3"/>
  <c r="K357" i="3"/>
  <c r="N357" i="3" s="1"/>
  <c r="O357" i="3" s="1"/>
  <c r="K613" i="3"/>
  <c r="K869" i="3"/>
  <c r="N869" i="3" s="1"/>
  <c r="O869" i="3" s="1"/>
  <c r="K1041" i="3"/>
  <c r="N1041" i="3" s="1"/>
  <c r="O1041" i="3" s="1"/>
  <c r="K1169" i="3"/>
  <c r="K1257" i="3"/>
  <c r="K1321" i="3"/>
  <c r="N1321" i="3" s="1"/>
  <c r="O1321" i="3" s="1"/>
  <c r="K1385" i="3"/>
  <c r="K1449" i="3"/>
  <c r="K1513" i="3"/>
  <c r="N1513" i="3" s="1"/>
  <c r="O1513" i="3" s="1"/>
  <c r="K1577" i="3"/>
  <c r="K1641" i="3"/>
  <c r="N1641" i="3" s="1"/>
  <c r="K1705" i="3"/>
  <c r="K1769" i="3"/>
  <c r="N1769" i="3" s="1"/>
  <c r="O1769" i="3" s="1"/>
  <c r="K1833" i="3"/>
  <c r="K168" i="3"/>
  <c r="K1451" i="3"/>
  <c r="N1451" i="3" s="1"/>
  <c r="O1451" i="3" s="1"/>
  <c r="K1707" i="3"/>
  <c r="N1707" i="3" s="1"/>
  <c r="O1707" i="3" s="1"/>
  <c r="K1963" i="3"/>
  <c r="N1963" i="3" s="1"/>
  <c r="K533" i="3"/>
  <c r="N533" i="3" s="1"/>
  <c r="O533" i="3" s="1"/>
  <c r="K1232" i="3"/>
  <c r="N1232" i="3" s="1"/>
  <c r="O1232" i="3" s="1"/>
  <c r="K1493" i="3"/>
  <c r="N1493" i="3" s="1"/>
  <c r="O1493" i="3" s="1"/>
  <c r="K339" i="3"/>
  <c r="N339" i="3" s="1"/>
  <c r="O339" i="3" s="1"/>
  <c r="K412" i="3"/>
  <c r="N412" i="3" s="1"/>
  <c r="O412" i="3" s="1"/>
  <c r="K868" i="3"/>
  <c r="N868" i="3" s="1"/>
  <c r="O868" i="3" s="1"/>
  <c r="K981" i="3"/>
  <c r="N981" i="3" s="1"/>
  <c r="O981" i="3" s="1"/>
  <c r="K1375" i="3"/>
  <c r="N1375" i="3" s="1"/>
  <c r="K1631" i="3"/>
  <c r="N1631" i="3" s="1"/>
  <c r="O1631" i="3" s="1"/>
  <c r="K1887" i="3"/>
  <c r="N1887" i="3" s="1"/>
  <c r="K228" i="3"/>
  <c r="N228" i="3" s="1"/>
  <c r="O228" i="3" s="1"/>
  <c r="K1105" i="3"/>
  <c r="N1105" i="3" s="1"/>
  <c r="O1105" i="3" s="1"/>
  <c r="K1417" i="3"/>
  <c r="N1417" i="3" s="1"/>
  <c r="K1561" i="3"/>
  <c r="N1561" i="3" s="1"/>
  <c r="O1561" i="3" s="1"/>
  <c r="K1689" i="3"/>
  <c r="K1817" i="3"/>
  <c r="K296" i="3"/>
  <c r="N296" i="3" s="1"/>
  <c r="O296" i="3" s="1"/>
  <c r="K553" i="3"/>
  <c r="N553" i="3" s="1"/>
  <c r="O553" i="3" s="1"/>
  <c r="K809" i="3"/>
  <c r="K1012" i="3"/>
  <c r="K2553" i="3"/>
  <c r="N2553" i="3" s="1"/>
  <c r="O2553" i="3" s="1"/>
  <c r="K2489" i="3"/>
  <c r="N2489" i="3" s="1"/>
  <c r="K2425" i="3"/>
  <c r="N2425" i="3" s="1"/>
  <c r="K2361" i="3"/>
  <c r="N2361" i="3" s="1"/>
  <c r="O2361" i="3" s="1"/>
  <c r="K2297" i="3"/>
  <c r="N2297" i="3" s="1"/>
  <c r="O2297" i="3" s="1"/>
  <c r="K2233" i="3"/>
  <c r="N2233" i="3" s="1"/>
  <c r="O2233" i="3" s="1"/>
  <c r="K2169" i="3"/>
  <c r="N2169" i="3" s="1"/>
  <c r="O2169" i="3" s="1"/>
  <c r="K2105" i="3"/>
  <c r="N2105" i="3" s="1"/>
  <c r="O2105" i="3" s="1"/>
  <c r="K2041" i="3"/>
  <c r="N2041" i="3" s="1"/>
  <c r="K1964" i="3"/>
  <c r="N1964" i="3" s="1"/>
  <c r="K1878" i="3"/>
  <c r="N1878" i="3" s="1"/>
  <c r="O1878" i="3" s="1"/>
  <c r="K1762" i="3"/>
  <c r="N1762" i="3" s="1"/>
  <c r="O1762" i="3" s="1"/>
  <c r="K1634" i="3"/>
  <c r="N1634" i="3" s="1"/>
  <c r="K1506" i="3"/>
  <c r="N1506" i="3" s="1"/>
  <c r="O1506" i="3" s="1"/>
  <c r="K1378" i="3"/>
  <c r="N1378" i="3" s="1"/>
  <c r="O1378" i="3" s="1"/>
  <c r="K1249" i="3"/>
  <c r="K945" i="3"/>
  <c r="N945" i="3" s="1"/>
  <c r="O945" i="3" s="1"/>
  <c r="K858" i="3"/>
  <c r="N858" i="3" s="1"/>
  <c r="K1235" i="3"/>
  <c r="N1235" i="3" s="1"/>
  <c r="K744" i="3"/>
  <c r="K509" i="3"/>
  <c r="N509" i="3" s="1"/>
  <c r="O509" i="3" s="1"/>
  <c r="K1283" i="3"/>
  <c r="N1283" i="3" s="1"/>
  <c r="O1283" i="3" s="1"/>
  <c r="K1539" i="3"/>
  <c r="N1539" i="3" s="1"/>
  <c r="O1539" i="3" s="1"/>
  <c r="K1795" i="3"/>
  <c r="K144" i="3"/>
  <c r="N144" i="3" s="1"/>
  <c r="O144" i="3" s="1"/>
  <c r="K885" i="3"/>
  <c r="N885" i="3" s="1"/>
  <c r="K1325" i="3"/>
  <c r="N1325" i="3" s="1"/>
  <c r="O1325" i="3" s="1"/>
  <c r="K1581" i="3"/>
  <c r="K1709" i="3"/>
  <c r="N1709" i="3" s="1"/>
  <c r="O1709" i="3" s="1"/>
  <c r="K1837" i="3"/>
  <c r="N441" i="3"/>
  <c r="O441" i="3" s="1"/>
  <c r="K953" i="3"/>
  <c r="N953" i="3" s="1"/>
  <c r="O953" i="3" s="1"/>
  <c r="K2517" i="3"/>
  <c r="N2517" i="3" s="1"/>
  <c r="K2389" i="3"/>
  <c r="K2261" i="3"/>
  <c r="N2261" i="3" s="1"/>
  <c r="O2261" i="3" s="1"/>
  <c r="K2133" i="3"/>
  <c r="K2001" i="3"/>
  <c r="N2001" i="3" s="1"/>
  <c r="O2001" i="3" s="1"/>
  <c r="K1818" i="3"/>
  <c r="N1818" i="3" s="1"/>
  <c r="O1818" i="3" s="1"/>
  <c r="K1562" i="3"/>
  <c r="N1562" i="3" s="1"/>
  <c r="O1562" i="3" s="1"/>
  <c r="K1306" i="3"/>
  <c r="N1306" i="3" s="1"/>
  <c r="K369" i="3"/>
  <c r="N369" i="3" s="1"/>
  <c r="K635" i="3"/>
  <c r="K520" i="3"/>
  <c r="N520" i="3" s="1"/>
  <c r="O520" i="3" s="1"/>
  <c r="K936" i="3"/>
  <c r="K1117" i="3"/>
  <c r="N1117" i="3" s="1"/>
  <c r="K1427" i="3"/>
  <c r="N1427" i="3" s="1"/>
  <c r="O1427" i="3" s="1"/>
  <c r="K1683" i="3"/>
  <c r="N1683" i="3" s="1"/>
  <c r="K1939" i="3"/>
  <c r="N1939" i="3" s="1"/>
  <c r="O1939" i="3" s="1"/>
  <c r="N437" i="3"/>
  <c r="K1200" i="3"/>
  <c r="N1200" i="3" s="1"/>
  <c r="K1469" i="3"/>
  <c r="N1469" i="3" s="1"/>
  <c r="O1469" i="3" s="1"/>
  <c r="K1653" i="3"/>
  <c r="N1653" i="3" s="1"/>
  <c r="O1653" i="3" s="1"/>
  <c r="K1781" i="3"/>
  <c r="N1781" i="3" s="1"/>
  <c r="K216" i="3"/>
  <c r="N216" i="3" s="1"/>
  <c r="K729" i="3"/>
  <c r="N729" i="3" s="1"/>
  <c r="O729" i="3" s="1"/>
  <c r="K1100" i="3"/>
  <c r="K2445" i="3"/>
  <c r="N2445" i="3" s="1"/>
  <c r="O2445" i="3" s="1"/>
  <c r="K2317" i="3"/>
  <c r="N2317" i="3" s="1"/>
  <c r="O2317" i="3" s="1"/>
  <c r="K2189" i="3"/>
  <c r="N2189" i="3" s="1"/>
  <c r="O2189" i="3" s="1"/>
  <c r="K2061" i="3"/>
  <c r="N2061" i="3" s="1"/>
  <c r="K1905" i="3"/>
  <c r="N1905" i="3" s="1"/>
  <c r="O1905" i="3" s="1"/>
  <c r="K1674" i="3"/>
  <c r="N1674" i="3" s="1"/>
  <c r="O1674" i="3" s="1"/>
  <c r="K1418" i="3"/>
  <c r="N1418" i="3" s="1"/>
  <c r="K1108" i="3"/>
  <c r="N1108" i="3" s="1"/>
  <c r="O1108" i="3" s="1"/>
  <c r="K363" i="3"/>
  <c r="N363" i="3" s="1"/>
  <c r="K424" i="3"/>
  <c r="N424" i="3" s="1"/>
  <c r="K872" i="3"/>
  <c r="N872" i="3" s="1"/>
  <c r="K989" i="3"/>
  <c r="N989" i="3" s="1"/>
  <c r="O989" i="3" s="1"/>
  <c r="K1379" i="3"/>
  <c r="N1379" i="3" s="1"/>
  <c r="O1379" i="3" s="1"/>
  <c r="K1635" i="3"/>
  <c r="K1891" i="3"/>
  <c r="N1891" i="3" s="1"/>
  <c r="O1891" i="3" s="1"/>
  <c r="K244" i="3"/>
  <c r="N244" i="3" s="1"/>
  <c r="K1113" i="3"/>
  <c r="N1113" i="3" s="1"/>
  <c r="O1113" i="3" s="1"/>
  <c r="K1421" i="3"/>
  <c r="N1421" i="3" s="1"/>
  <c r="O1421" i="3" s="1"/>
  <c r="K1629" i="3"/>
  <c r="N1629" i="3" s="1"/>
  <c r="O1629" i="3" s="1"/>
  <c r="K1757" i="3"/>
  <c r="N1757" i="3" s="1"/>
  <c r="O1757" i="3" s="1"/>
  <c r="K120" i="3"/>
  <c r="N120" i="3" s="1"/>
  <c r="O120" i="3" s="1"/>
  <c r="K633" i="3"/>
  <c r="K1052" i="3"/>
  <c r="N1052" i="3" s="1"/>
  <c r="O1052" i="3" s="1"/>
  <c r="K2469" i="3"/>
  <c r="N2469" i="3" s="1"/>
  <c r="O2469" i="3" s="1"/>
  <c r="K2341" i="3"/>
  <c r="N2341" i="3" s="1"/>
  <c r="K2213" i="3"/>
  <c r="N2213" i="3" s="1"/>
  <c r="O2213" i="3" s="1"/>
  <c r="K2085" i="3"/>
  <c r="N2085" i="3" s="1"/>
  <c r="O2085" i="3" s="1"/>
  <c r="K1937" i="3"/>
  <c r="K1722" i="3"/>
  <c r="N1722" i="3" s="1"/>
  <c r="O1722" i="3" s="1"/>
  <c r="K1466" i="3"/>
  <c r="N1466" i="3" s="1"/>
  <c r="K1196" i="3"/>
  <c r="N1196" i="3" s="1"/>
  <c r="O1196" i="3" s="1"/>
  <c r="K698" i="3"/>
  <c r="N698" i="3" s="1"/>
  <c r="O698" i="3" s="1"/>
  <c r="K1147" i="3"/>
  <c r="N1147" i="3" s="1"/>
  <c r="O1147" i="3" s="1"/>
  <c r="K712" i="3"/>
  <c r="N712" i="3" s="1"/>
  <c r="O712" i="3" s="1"/>
  <c r="K429" i="3"/>
  <c r="K1267" i="3"/>
  <c r="N1267" i="3" s="1"/>
  <c r="O1267" i="3" s="1"/>
  <c r="K1523" i="3"/>
  <c r="N1523" i="3" s="1"/>
  <c r="K1779" i="3"/>
  <c r="N1779" i="3" s="1"/>
  <c r="O1779" i="3" s="1"/>
  <c r="K80" i="3"/>
  <c r="N80" i="3" s="1"/>
  <c r="O80" i="3" s="1"/>
  <c r="K821" i="3"/>
  <c r="N821" i="3" s="1"/>
  <c r="O821" i="3" s="1"/>
  <c r="K1309" i="3"/>
  <c r="N1309" i="3" s="1"/>
  <c r="O1309" i="3" s="1"/>
  <c r="K1565" i="3"/>
  <c r="N1565" i="3" s="1"/>
  <c r="K1701" i="3"/>
  <c r="K1829" i="3"/>
  <c r="N1829" i="3" s="1"/>
  <c r="O1829" i="3" s="1"/>
  <c r="K409" i="3"/>
  <c r="N409" i="3" s="1"/>
  <c r="K921" i="3"/>
  <c r="N921" i="3" s="1"/>
  <c r="K2525" i="3"/>
  <c r="K2397" i="3"/>
  <c r="N2397" i="3" s="1"/>
  <c r="K2269" i="3"/>
  <c r="N2269" i="3" s="1"/>
  <c r="O2269" i="3" s="1"/>
  <c r="K2141" i="3"/>
  <c r="N2141" i="3" s="1"/>
  <c r="O2141" i="3" s="1"/>
  <c r="K2012" i="3"/>
  <c r="K1834" i="3"/>
  <c r="N1834" i="3" s="1"/>
  <c r="O1834" i="3" s="1"/>
  <c r="K1578" i="3"/>
  <c r="N1578" i="3" s="1"/>
  <c r="K1322" i="3"/>
  <c r="N1322" i="3" s="1"/>
  <c r="O1322" i="3" s="1"/>
  <c r="N497" i="3"/>
  <c r="O497" i="3" s="1"/>
  <c r="K1310" i="3"/>
  <c r="N1310" i="3" s="1"/>
  <c r="O1310" i="3" s="1"/>
  <c r="K1148" i="3"/>
  <c r="N1148" i="3" s="1"/>
  <c r="O1148" i="3" s="1"/>
  <c r="K401" i="3"/>
  <c r="N401" i="3" s="1"/>
  <c r="O401" i="3" s="1"/>
  <c r="K1302" i="3"/>
  <c r="N1302" i="3" s="1"/>
  <c r="O1302" i="3" s="1"/>
  <c r="K1132" i="3"/>
  <c r="N1132" i="3" s="1"/>
  <c r="O1132" i="3" s="1"/>
  <c r="K337" i="3"/>
  <c r="N337" i="3" s="1"/>
  <c r="O337" i="3" s="1"/>
  <c r="K1326" i="3"/>
  <c r="K1180" i="3"/>
  <c r="K529" i="3"/>
  <c r="N529" i="3" s="1"/>
  <c r="K1164" i="3"/>
  <c r="N1164" i="3" s="1"/>
  <c r="O1164" i="3" s="1"/>
  <c r="K465" i="3"/>
  <c r="N465" i="3" s="1"/>
  <c r="K723" i="3"/>
  <c r="K956" i="3"/>
  <c r="K1443" i="3"/>
  <c r="K1955" i="3"/>
  <c r="N1955" i="3" s="1"/>
  <c r="O1955" i="3" s="1"/>
  <c r="K1221" i="3"/>
  <c r="K1661" i="3"/>
  <c r="K1515" i="3"/>
  <c r="K1771" i="3"/>
  <c r="K48" i="3"/>
  <c r="N48" i="3" s="1"/>
  <c r="K789" i="3"/>
  <c r="N789" i="3" s="1"/>
  <c r="O789" i="3" s="1"/>
  <c r="K1301" i="3"/>
  <c r="N1301" i="3" s="1"/>
  <c r="O1301" i="3" s="1"/>
  <c r="K1557" i="3"/>
  <c r="N1557" i="3" s="1"/>
  <c r="K699" i="3"/>
  <c r="K540" i="3"/>
  <c r="N540" i="3" s="1"/>
  <c r="O540" i="3" s="1"/>
  <c r="K952" i="3"/>
  <c r="K1149" i="3"/>
  <c r="K1439" i="3"/>
  <c r="K1695" i="3"/>
  <c r="N1695" i="3" s="1"/>
  <c r="O1695" i="3" s="1"/>
  <c r="K1951" i="3"/>
  <c r="N1951" i="3" s="1"/>
  <c r="O1951" i="3" s="1"/>
  <c r="K485" i="3"/>
  <c r="K1216" i="3"/>
  <c r="N1216" i="3" s="1"/>
  <c r="O1216" i="3" s="1"/>
  <c r="K1481" i="3"/>
  <c r="K1609" i="3"/>
  <c r="K1737" i="3"/>
  <c r="K40" i="3"/>
  <c r="N40" i="3" s="1"/>
  <c r="K361" i="3"/>
  <c r="N617" i="3"/>
  <c r="O617" i="3" s="1"/>
  <c r="K873" i="3"/>
  <c r="K1044" i="3"/>
  <c r="N1044" i="3" s="1"/>
  <c r="O1044" i="3" s="1"/>
  <c r="K2537" i="3"/>
  <c r="N2537" i="3" s="1"/>
  <c r="K2473" i="3"/>
  <c r="K2409" i="3"/>
  <c r="N2409" i="3" s="1"/>
  <c r="O2409" i="3" s="1"/>
  <c r="K2345" i="3"/>
  <c r="K2281" i="3"/>
  <c r="N2281" i="3" s="1"/>
  <c r="O2281" i="3" s="1"/>
  <c r="K2217" i="3"/>
  <c r="K2153" i="3"/>
  <c r="N2153" i="3" s="1"/>
  <c r="K2089" i="3"/>
  <c r="K2025" i="3"/>
  <c r="N2025" i="3" s="1"/>
  <c r="O2025" i="3" s="1"/>
  <c r="K1942" i="3"/>
  <c r="K1857" i="3"/>
  <c r="N1857" i="3" s="1"/>
  <c r="O1857" i="3" s="1"/>
  <c r="K1730" i="3"/>
  <c r="K1602" i="3"/>
  <c r="K1474" i="3"/>
  <c r="N1474" i="3" s="1"/>
  <c r="K1346" i="3"/>
  <c r="N1346" i="3" s="1"/>
  <c r="O1346" i="3" s="1"/>
  <c r="K1206" i="3"/>
  <c r="N1206" i="3" s="1"/>
  <c r="O1206" i="3" s="1"/>
  <c r="K689" i="3"/>
  <c r="N689" i="3" s="1"/>
  <c r="K138" i="3"/>
  <c r="N138" i="3" s="1"/>
  <c r="K324" i="3"/>
  <c r="N324" i="3" s="1"/>
  <c r="O324" i="3" s="1"/>
  <c r="K828" i="3"/>
  <c r="N828" i="3" s="1"/>
  <c r="O828" i="3" s="1"/>
  <c r="K861" i="3"/>
  <c r="N861" i="3" s="1"/>
  <c r="O861" i="3" s="1"/>
  <c r="K1347" i="3"/>
  <c r="K1603" i="3"/>
  <c r="N1603" i="3" s="1"/>
  <c r="O1603" i="3" s="1"/>
  <c r="K1859" i="3"/>
  <c r="K116" i="3"/>
  <c r="K1049" i="3"/>
  <c r="N1049" i="3" s="1"/>
  <c r="O1049" i="3" s="1"/>
  <c r="K1389" i="3"/>
  <c r="K1613" i="3"/>
  <c r="K1741" i="3"/>
  <c r="N1741" i="3" s="1"/>
  <c r="O1741" i="3" s="1"/>
  <c r="K56" i="3"/>
  <c r="N56" i="3" s="1"/>
  <c r="O56" i="3" s="1"/>
  <c r="K569" i="3"/>
  <c r="K1020" i="3"/>
  <c r="N1020" i="3" s="1"/>
  <c r="O1020" i="3" s="1"/>
  <c r="K2485" i="3"/>
  <c r="N2485" i="3" s="1"/>
  <c r="O2485" i="3" s="1"/>
  <c r="K2357" i="3"/>
  <c r="K2229" i="3"/>
  <c r="N2229" i="3" s="1"/>
  <c r="K2101" i="3"/>
  <c r="K1958" i="3"/>
  <c r="N1958" i="3" s="1"/>
  <c r="O1958" i="3" s="1"/>
  <c r="K1754" i="3"/>
  <c r="K1498" i="3"/>
  <c r="K1238" i="3"/>
  <c r="N1238" i="3" s="1"/>
  <c r="O1238" i="3" s="1"/>
  <c r="K354" i="3"/>
  <c r="K979" i="3"/>
  <c r="K648" i="3"/>
  <c r="K252" i="3"/>
  <c r="N252" i="3" s="1"/>
  <c r="O252" i="3" s="1"/>
  <c r="K1229" i="3"/>
  <c r="K1491" i="3"/>
  <c r="N1491" i="3" s="1"/>
  <c r="O1491" i="3" s="1"/>
  <c r="K1747" i="3"/>
  <c r="K2003" i="3"/>
  <c r="N2003" i="3" s="1"/>
  <c r="O2003" i="3" s="1"/>
  <c r="K693" i="3"/>
  <c r="K1277" i="3"/>
  <c r="N1277" i="3" s="1"/>
  <c r="K1533" i="3"/>
  <c r="K1685" i="3"/>
  <c r="N1685" i="3" s="1"/>
  <c r="O1685" i="3" s="1"/>
  <c r="K1813" i="3"/>
  <c r="K345" i="3"/>
  <c r="K857" i="3"/>
  <c r="K2541" i="3"/>
  <c r="N2541" i="3" s="1"/>
  <c r="O2541" i="3" s="1"/>
  <c r="K2413" i="3"/>
  <c r="K2285" i="3"/>
  <c r="N2285" i="3" s="1"/>
  <c r="K2157" i="3"/>
  <c r="K2029" i="3"/>
  <c r="N2029" i="3" s="1"/>
  <c r="O2029" i="3" s="1"/>
  <c r="K1862" i="3"/>
  <c r="K1610" i="3"/>
  <c r="N1610" i="3" s="1"/>
  <c r="O1610" i="3" s="1"/>
  <c r="K1354" i="3"/>
  <c r="K2437" i="3"/>
  <c r="N2437" i="3" s="1"/>
  <c r="O2437" i="3" s="1"/>
  <c r="K22" i="3"/>
  <c r="N22" i="3" s="1"/>
  <c r="O22" i="3" s="1"/>
  <c r="K1331" i="3"/>
  <c r="N1331" i="3" s="1"/>
  <c r="O1331" i="3" s="1"/>
  <c r="K1017" i="3"/>
  <c r="N1017" i="3" s="1"/>
  <c r="O1017" i="3" s="1"/>
  <c r="K24" i="3"/>
  <c r="N24" i="3" s="1"/>
  <c r="O24" i="3" s="1"/>
  <c r="K2493" i="3"/>
  <c r="N2493" i="3" s="1"/>
  <c r="O2493" i="3" s="1"/>
  <c r="K2109" i="3"/>
  <c r="N2109" i="3" s="1"/>
  <c r="O2109" i="3" s="1"/>
  <c r="K1514" i="3"/>
  <c r="N1514" i="3" s="1"/>
  <c r="O1514" i="3" s="1"/>
  <c r="K1398" i="3"/>
  <c r="K1422" i="3"/>
  <c r="N1422" i="3" s="1"/>
  <c r="O1422" i="3" s="1"/>
  <c r="K1286" i="3"/>
  <c r="N1286" i="3" s="1"/>
  <c r="O1286" i="3" s="1"/>
  <c r="K1579" i="3"/>
  <c r="N1579" i="3" s="1"/>
  <c r="K1835" i="3"/>
  <c r="N1835" i="3" s="1"/>
  <c r="O1835" i="3" s="1"/>
  <c r="K20" i="3"/>
  <c r="N20" i="3" s="1"/>
  <c r="K1001" i="3"/>
  <c r="N1001" i="3" s="1"/>
  <c r="O1001" i="3" s="1"/>
  <c r="K1365" i="3"/>
  <c r="N1365" i="3" s="1"/>
  <c r="O1365" i="3" s="1"/>
  <c r="K482" i="3"/>
  <c r="N482" i="3" s="1"/>
  <c r="O482" i="3" s="1"/>
  <c r="K1043" i="3"/>
  <c r="N1043" i="3" s="1"/>
  <c r="O1043" i="3" s="1"/>
  <c r="K668" i="3"/>
  <c r="N668" i="3" s="1"/>
  <c r="K317" i="3"/>
  <c r="N317" i="3" s="1"/>
  <c r="O317" i="3" s="1"/>
  <c r="K1245" i="3"/>
  <c r="N1245" i="3" s="1"/>
  <c r="O1245" i="3" s="1"/>
  <c r="K1503" i="3"/>
  <c r="N1503" i="3" s="1"/>
  <c r="O1503" i="3" s="1"/>
  <c r="K1759" i="3"/>
  <c r="N1759" i="3" s="1"/>
  <c r="O1759" i="3" s="1"/>
  <c r="K2015" i="3"/>
  <c r="N2015" i="3" s="1"/>
  <c r="O2015" i="3" s="1"/>
  <c r="K741" i="3"/>
  <c r="N741" i="3" s="1"/>
  <c r="O741" i="3" s="1"/>
  <c r="K1289" i="3"/>
  <c r="N1289" i="3" s="1"/>
  <c r="O1289" i="3" s="1"/>
  <c r="K1497" i="3"/>
  <c r="N1497" i="3" s="1"/>
  <c r="O1497" i="3" s="1"/>
  <c r="K1625" i="3"/>
  <c r="N1625" i="3" s="1"/>
  <c r="O1625" i="3" s="1"/>
  <c r="K1753" i="3"/>
  <c r="N1753" i="3" s="1"/>
  <c r="K104" i="3"/>
  <c r="N104" i="3" s="1"/>
  <c r="K425" i="3"/>
  <c r="N425" i="3" s="1"/>
  <c r="O425" i="3" s="1"/>
  <c r="K681" i="3"/>
  <c r="N681" i="3" s="1"/>
  <c r="O681" i="3" s="1"/>
  <c r="K937" i="3"/>
  <c r="N937" i="3" s="1"/>
  <c r="O937" i="3" s="1"/>
  <c r="K1076" i="3"/>
  <c r="N1076" i="3" s="1"/>
  <c r="O1076" i="3" s="1"/>
  <c r="K2521" i="3"/>
  <c r="N2521" i="3" s="1"/>
  <c r="O2521" i="3" s="1"/>
  <c r="K2457" i="3"/>
  <c r="N2457" i="3" s="1"/>
  <c r="O2457" i="3" s="1"/>
  <c r="K2393" i="3"/>
  <c r="N2393" i="3" s="1"/>
  <c r="O2393" i="3" s="1"/>
  <c r="K2329" i="3"/>
  <c r="N2329" i="3" s="1"/>
  <c r="O2329" i="3" s="1"/>
  <c r="K2265" i="3"/>
  <c r="N2265" i="3" s="1"/>
  <c r="K2201" i="3"/>
  <c r="N2201" i="3" s="1"/>
  <c r="K2137" i="3"/>
  <c r="N2137" i="3" s="1"/>
  <c r="O2137" i="3" s="1"/>
  <c r="K2073" i="3"/>
  <c r="N2073" i="3" s="1"/>
  <c r="O2073" i="3" s="1"/>
  <c r="K2006" i="3"/>
  <c r="N2006" i="3" s="1"/>
  <c r="K1921" i="3"/>
  <c r="N1921" i="3" s="1"/>
  <c r="K1826" i="3"/>
  <c r="N1826" i="3" s="1"/>
  <c r="O1826" i="3" s="1"/>
  <c r="K1698" i="3"/>
  <c r="N1698" i="3" s="1"/>
  <c r="K1570" i="3"/>
  <c r="N1570" i="3" s="1"/>
  <c r="O1570" i="3" s="1"/>
  <c r="K1442" i="3"/>
  <c r="N1442" i="3" s="1"/>
  <c r="O1442" i="3" s="1"/>
  <c r="K1314" i="3"/>
  <c r="N1314" i="3" s="1"/>
  <c r="O1314" i="3" s="1"/>
  <c r="K1156" i="3"/>
  <c r="K551" i="3"/>
  <c r="N551" i="3" s="1"/>
  <c r="O551" i="3" s="1"/>
  <c r="K488" i="3"/>
  <c r="N488" i="3" s="1"/>
  <c r="O488" i="3" s="1"/>
  <c r="K916" i="3"/>
  <c r="K1077" i="3"/>
  <c r="N1077" i="3" s="1"/>
  <c r="O1077" i="3" s="1"/>
  <c r="K1411" i="3"/>
  <c r="N1411" i="3" s="1"/>
  <c r="K1667" i="3"/>
  <c r="K1923" i="3"/>
  <c r="K373" i="3"/>
  <c r="K1177" i="3"/>
  <c r="K1453" i="3"/>
  <c r="N1453" i="3" s="1"/>
  <c r="K1645" i="3"/>
  <c r="K1773" i="3"/>
  <c r="K184" i="3"/>
  <c r="N184" i="3" s="1"/>
  <c r="O184" i="3" s="1"/>
  <c r="K697" i="3"/>
  <c r="N697" i="3" s="1"/>
  <c r="K1084" i="3"/>
  <c r="N1084" i="3" s="1"/>
  <c r="O1084" i="3" s="1"/>
  <c r="K2453" i="3"/>
  <c r="K2325" i="3"/>
  <c r="K2197" i="3"/>
  <c r="K2069" i="3"/>
  <c r="N2069" i="3" s="1"/>
  <c r="K1916" i="3"/>
  <c r="N1916" i="3" s="1"/>
  <c r="O1916" i="3" s="1"/>
  <c r="K1690" i="3"/>
  <c r="N1690" i="3" s="1"/>
  <c r="K1434" i="3"/>
  <c r="N1434" i="3" s="1"/>
  <c r="O1434" i="3" s="1"/>
  <c r="K1140" i="3"/>
  <c r="N1140" i="3" s="1"/>
  <c r="O1140" i="3" s="1"/>
  <c r="K974" i="3"/>
  <c r="N974" i="3" s="1"/>
  <c r="O974" i="3" s="1"/>
  <c r="K67" i="3"/>
  <c r="N67" i="3" s="1"/>
  <c r="O67" i="3" s="1"/>
  <c r="K764" i="3"/>
  <c r="N764" i="3" s="1"/>
  <c r="O764" i="3" s="1"/>
  <c r="K605" i="3"/>
  <c r="K1299" i="3"/>
  <c r="N1299" i="3" s="1"/>
  <c r="K1555" i="3"/>
  <c r="N1555" i="3" s="1"/>
  <c r="O1555" i="3" s="1"/>
  <c r="K1811" i="3"/>
  <c r="N1811" i="3" s="1"/>
  <c r="O1811" i="3" s="1"/>
  <c r="K208" i="3"/>
  <c r="N208" i="3" s="1"/>
  <c r="K949" i="3"/>
  <c r="N949" i="3" s="1"/>
  <c r="K1341" i="3"/>
  <c r="N1341" i="3" s="1"/>
  <c r="K1589" i="3"/>
  <c r="N1589" i="3" s="1"/>
  <c r="O1589" i="3" s="1"/>
  <c r="K1717" i="3"/>
  <c r="N1717" i="3" s="1"/>
  <c r="O1717" i="3" s="1"/>
  <c r="K1845" i="3"/>
  <c r="K473" i="3"/>
  <c r="K972" i="3"/>
  <c r="N972" i="3" s="1"/>
  <c r="O972" i="3" s="1"/>
  <c r="K2509" i="3"/>
  <c r="N2509" i="3" s="1"/>
  <c r="K2381" i="3"/>
  <c r="N2381" i="3" s="1"/>
  <c r="O2381" i="3" s="1"/>
  <c r="K2253" i="3"/>
  <c r="N2253" i="3" s="1"/>
  <c r="O2253" i="3" s="1"/>
  <c r="K2125" i="3"/>
  <c r="N2125" i="3" s="1"/>
  <c r="K1990" i="3"/>
  <c r="N1990" i="3" s="1"/>
  <c r="O1990" i="3" s="1"/>
  <c r="K1802" i="3"/>
  <c r="N1802" i="3" s="1"/>
  <c r="K1546" i="3"/>
  <c r="N1546" i="3" s="1"/>
  <c r="O1546" i="3" s="1"/>
  <c r="K1290" i="3"/>
  <c r="N1290" i="3" s="1"/>
  <c r="O1290" i="3" s="1"/>
  <c r="K526" i="3"/>
  <c r="N526" i="3" s="1"/>
  <c r="O526" i="3" s="1"/>
  <c r="K1063" i="3"/>
  <c r="N1063" i="3" s="1"/>
  <c r="O1063" i="3" s="1"/>
  <c r="K680" i="3"/>
  <c r="K349" i="3"/>
  <c r="K1250" i="3"/>
  <c r="N1250" i="3" s="1"/>
  <c r="K1507" i="3"/>
  <c r="K1763" i="3"/>
  <c r="K16" i="3"/>
  <c r="N16" i="3" s="1"/>
  <c r="O16" i="3" s="1"/>
  <c r="K757" i="3"/>
  <c r="N757" i="3" s="1"/>
  <c r="O757" i="3" s="1"/>
  <c r="K1293" i="3"/>
  <c r="N1293" i="3" s="1"/>
  <c r="O1293" i="3" s="1"/>
  <c r="K1549" i="3"/>
  <c r="K1693" i="3"/>
  <c r="N1693" i="3" s="1"/>
  <c r="O1693" i="3" s="1"/>
  <c r="K1821" i="3"/>
  <c r="N1821" i="3" s="1"/>
  <c r="O1821" i="3" s="1"/>
  <c r="K889" i="3"/>
  <c r="N889" i="3" s="1"/>
  <c r="O889" i="3" s="1"/>
  <c r="K2533" i="3"/>
  <c r="K2405" i="3"/>
  <c r="N2405" i="3" s="1"/>
  <c r="K2277" i="3"/>
  <c r="N2277" i="3" s="1"/>
  <c r="O2277" i="3" s="1"/>
  <c r="K2149" i="3"/>
  <c r="K2021" i="3"/>
  <c r="N2021" i="3" s="1"/>
  <c r="O2021" i="3" s="1"/>
  <c r="K1850" i="3"/>
  <c r="K1594" i="3"/>
  <c r="N1594" i="3" s="1"/>
  <c r="O1594" i="3" s="1"/>
  <c r="K1338" i="3"/>
  <c r="K625" i="3"/>
  <c r="K467" i="3"/>
  <c r="N467" i="3" s="1"/>
  <c r="O467" i="3" s="1"/>
  <c r="K456" i="3"/>
  <c r="N456" i="3" s="1"/>
  <c r="O456" i="3" s="1"/>
  <c r="K892" i="3"/>
  <c r="N892" i="3" s="1"/>
  <c r="K1037" i="3"/>
  <c r="N1037" i="3" s="1"/>
  <c r="O1037" i="3" s="1"/>
  <c r="K1395" i="3"/>
  <c r="K1651" i="3"/>
  <c r="N1651" i="3" s="1"/>
  <c r="O1651" i="3" s="1"/>
  <c r="K1907" i="3"/>
  <c r="K309" i="3"/>
  <c r="N309" i="3" s="1"/>
  <c r="O309" i="3" s="1"/>
  <c r="K1145" i="3"/>
  <c r="K1437" i="3"/>
  <c r="N1437" i="3" s="1"/>
  <c r="O1437" i="3" s="1"/>
  <c r="K1637" i="3"/>
  <c r="K1765" i="3"/>
  <c r="N1765" i="3" s="1"/>
  <c r="O1765" i="3" s="1"/>
  <c r="K152" i="3"/>
  <c r="K665" i="3"/>
  <c r="N665" i="3" s="1"/>
  <c r="O665" i="3" s="1"/>
  <c r="K1068" i="3"/>
  <c r="N1068" i="3" s="1"/>
  <c r="K2461" i="3"/>
  <c r="N2461" i="3" s="1"/>
  <c r="K2333" i="3"/>
  <c r="N2333" i="3" s="1"/>
  <c r="O2333" i="3" s="1"/>
  <c r="K2205" i="3"/>
  <c r="K2077" i="3"/>
  <c r="N2077" i="3" s="1"/>
  <c r="O2077" i="3" s="1"/>
  <c r="K1926" i="3"/>
  <c r="K1706" i="3"/>
  <c r="N1706" i="3" s="1"/>
  <c r="O1706" i="3" s="1"/>
  <c r="K1450" i="3"/>
  <c r="N1450" i="3" s="1"/>
  <c r="O1450" i="3" s="1"/>
  <c r="K1172" i="3"/>
  <c r="N1172" i="3" s="1"/>
  <c r="K1374" i="3"/>
  <c r="N1374" i="3" s="1"/>
  <c r="O1374" i="3" s="1"/>
  <c r="K1244" i="3"/>
  <c r="N1244" i="3" s="1"/>
  <c r="O1244" i="3" s="1"/>
  <c r="K913" i="3"/>
  <c r="K1366" i="3"/>
  <c r="N1366" i="3" s="1"/>
  <c r="O1366" i="3" s="1"/>
  <c r="K1233" i="3"/>
  <c r="K1390" i="3"/>
  <c r="N1390" i="3" s="1"/>
  <c r="K1262" i="3"/>
  <c r="N1262" i="3" s="1"/>
  <c r="O1262" i="3" s="1"/>
  <c r="K1000" i="3"/>
  <c r="K1382" i="3"/>
  <c r="N1382" i="3" s="1"/>
  <c r="K1254" i="3"/>
  <c r="N1254" i="3" s="1"/>
  <c r="O1254" i="3" s="1"/>
  <c r="K968" i="3"/>
  <c r="K761" i="3"/>
  <c r="N761" i="3" s="1"/>
  <c r="O761" i="3" s="1"/>
  <c r="K2053" i="3"/>
  <c r="N2053" i="3" s="1"/>
  <c r="O2053" i="3" s="1"/>
  <c r="K1658" i="3"/>
  <c r="N1658" i="3" s="1"/>
  <c r="O1658" i="3" s="1"/>
  <c r="K1048" i="3"/>
  <c r="K808" i="3"/>
  <c r="N808" i="3" s="1"/>
  <c r="K1587" i="3"/>
  <c r="K52" i="3"/>
  <c r="K1605" i="3"/>
  <c r="N1605" i="3" s="1"/>
  <c r="O1605" i="3" s="1"/>
  <c r="K537" i="3"/>
  <c r="K2365" i="3"/>
  <c r="N2365" i="3" s="1"/>
  <c r="O2365" i="3" s="1"/>
  <c r="K1969" i="3"/>
  <c r="N1969" i="3" s="1"/>
  <c r="O1969" i="3" s="1"/>
  <c r="K1258" i="3"/>
  <c r="N1258" i="3" s="1"/>
  <c r="O1258" i="3" s="1"/>
  <c r="K1278" i="3"/>
  <c r="N1278" i="3" s="1"/>
  <c r="K1270" i="3"/>
  <c r="K1294" i="3"/>
  <c r="N1294" i="3" s="1"/>
  <c r="O1294" i="3" s="1"/>
  <c r="K1414" i="3"/>
  <c r="K1643" i="3"/>
  <c r="K1899" i="3"/>
  <c r="K276" i="3"/>
  <c r="N276" i="3" s="1"/>
  <c r="O276" i="3" s="1"/>
  <c r="K1129" i="3"/>
  <c r="K1429" i="3"/>
  <c r="K1058" i="3"/>
  <c r="N1058" i="3" s="1"/>
  <c r="O1058" i="3" s="1"/>
  <c r="K131" i="3"/>
  <c r="N131" i="3" s="1"/>
  <c r="K780" i="3"/>
  <c r="N780" i="3" s="1"/>
  <c r="K669" i="3"/>
  <c r="N669" i="3" s="1"/>
  <c r="K1311" i="3"/>
  <c r="K1567" i="3"/>
  <c r="N1567" i="3" s="1"/>
  <c r="O1567" i="3" s="1"/>
  <c r="K1823" i="3"/>
  <c r="N1823" i="3" s="1"/>
  <c r="K256" i="3"/>
  <c r="N256" i="3" s="1"/>
  <c r="O256" i="3" s="1"/>
  <c r="K977" i="3"/>
  <c r="N977" i="3" s="1"/>
  <c r="K1353" i="3"/>
  <c r="K1545" i="3"/>
  <c r="N1545" i="3" s="1"/>
  <c r="O1545" i="3" s="1"/>
  <c r="K1673" i="3"/>
  <c r="N1673" i="3" s="1"/>
  <c r="O1673" i="3" s="1"/>
  <c r="K1801" i="3"/>
  <c r="N1801" i="3" s="1"/>
  <c r="O1801" i="3" s="1"/>
  <c r="K232" i="3"/>
  <c r="N232" i="3" s="1"/>
  <c r="O232" i="3" s="1"/>
  <c r="K489" i="3"/>
  <c r="K745" i="3"/>
  <c r="N745" i="3" s="1"/>
  <c r="K980" i="3"/>
  <c r="N980" i="3" s="1"/>
  <c r="O980" i="3" s="1"/>
  <c r="K2569" i="3"/>
  <c r="N2569" i="3" s="1"/>
  <c r="O2569" i="3" s="1"/>
  <c r="K2505" i="3"/>
  <c r="K2441" i="3"/>
  <c r="N2441" i="3" s="1"/>
  <c r="O2441" i="3" s="1"/>
  <c r="K2377" i="3"/>
  <c r="K2313" i="3"/>
  <c r="N2313" i="3" s="1"/>
  <c r="K2249" i="3"/>
  <c r="K2185" i="3"/>
  <c r="N2185" i="3" s="1"/>
  <c r="O2185" i="3" s="1"/>
  <c r="K2121" i="3"/>
  <c r="K2057" i="3"/>
  <c r="N2057" i="3" s="1"/>
  <c r="O2057" i="3" s="1"/>
  <c r="K1985" i="3"/>
  <c r="K1900" i="3"/>
  <c r="N1900" i="3" s="1"/>
  <c r="K1794" i="3"/>
  <c r="K1666" i="3"/>
  <c r="N1666" i="3" s="1"/>
  <c r="O1666" i="3" s="1"/>
  <c r="K1538" i="3"/>
  <c r="K1410" i="3"/>
  <c r="N1410" i="3" s="1"/>
  <c r="K1282" i="3"/>
  <c r="N1282" i="3" s="1"/>
  <c r="O1282" i="3" s="1"/>
  <c r="K1080" i="3"/>
  <c r="N1080" i="3" s="1"/>
  <c r="O1080" i="3" s="1"/>
  <c r="K185" i="3"/>
  <c r="N185" i="3" s="1"/>
  <c r="O185" i="3" s="1"/>
  <c r="K891" i="3"/>
  <c r="N891" i="3" s="1"/>
  <c r="O891" i="3" s="1"/>
  <c r="K616" i="3"/>
  <c r="N616" i="3" s="1"/>
  <c r="O616" i="3" s="1"/>
  <c r="K172" i="3"/>
  <c r="N172" i="3" s="1"/>
  <c r="O172" i="3" s="1"/>
  <c r="K1208" i="3"/>
  <c r="N1208" i="3" s="1"/>
  <c r="K1475" i="3"/>
  <c r="N1475" i="3" s="1"/>
  <c r="O1475" i="3" s="1"/>
  <c r="K1731" i="3"/>
  <c r="K1987" i="3"/>
  <c r="N1987" i="3" s="1"/>
  <c r="O1987" i="3" s="1"/>
  <c r="K629" i="3"/>
  <c r="N629" i="3" s="1"/>
  <c r="O629" i="3" s="1"/>
  <c r="K1261" i="3"/>
  <c r="N1261" i="3" s="1"/>
  <c r="O1261" i="3" s="1"/>
  <c r="K1517" i="3"/>
  <c r="K1677" i="3"/>
  <c r="N1677" i="3" s="1"/>
  <c r="K1805" i="3"/>
  <c r="K313" i="3"/>
  <c r="N313" i="3" s="1"/>
  <c r="K825" i="3"/>
  <c r="N825" i="3" s="1"/>
  <c r="O825" i="3" s="1"/>
  <c r="K2549" i="3"/>
  <c r="N2549" i="3" s="1"/>
  <c r="O2549" i="3" s="1"/>
  <c r="K2421" i="3"/>
  <c r="K2293" i="3"/>
  <c r="N2293" i="3" s="1"/>
  <c r="K2165" i="3"/>
  <c r="K2037" i="3"/>
  <c r="N2037" i="3" s="1"/>
  <c r="O2037" i="3" s="1"/>
  <c r="K1873" i="3"/>
  <c r="N1873" i="3" s="1"/>
  <c r="K1626" i="3"/>
  <c r="N1626" i="3" s="1"/>
  <c r="O1626" i="3" s="1"/>
  <c r="K1370" i="3"/>
  <c r="N1370" i="3" s="1"/>
  <c r="O1370" i="3" s="1"/>
  <c r="K881" i="3"/>
  <c r="N881" i="3" s="1"/>
  <c r="O881" i="3" s="1"/>
  <c r="K250" i="3"/>
  <c r="N250" i="3" s="1"/>
  <c r="K392" i="3"/>
  <c r="N392" i="3" s="1"/>
  <c r="O392" i="3" s="1"/>
  <c r="K852" i="3"/>
  <c r="N852" i="3" s="1"/>
  <c r="O852" i="3" s="1"/>
  <c r="K941" i="3"/>
  <c r="N941" i="3" s="1"/>
  <c r="K1363" i="3"/>
  <c r="N1363" i="3" s="1"/>
  <c r="O1363" i="3" s="1"/>
  <c r="K1619" i="3"/>
  <c r="N1619" i="3" s="1"/>
  <c r="O1619" i="3" s="1"/>
  <c r="K1875" i="3"/>
  <c r="N1875" i="3" s="1"/>
  <c r="O1875" i="3" s="1"/>
  <c r="K180" i="3"/>
  <c r="N180" i="3" s="1"/>
  <c r="K1081" i="3"/>
  <c r="N1081" i="3" s="1"/>
  <c r="K1405" i="3"/>
  <c r="K1621" i="3"/>
  <c r="N1621" i="3" s="1"/>
  <c r="K1749" i="3"/>
  <c r="K88" i="3"/>
  <c r="N88" i="3" s="1"/>
  <c r="O88" i="3" s="1"/>
  <c r="K601" i="3"/>
  <c r="K1036" i="3"/>
  <c r="N1036" i="3" s="1"/>
  <c r="O1036" i="3" s="1"/>
  <c r="K2477" i="3"/>
  <c r="N2477" i="3" s="1"/>
  <c r="O2477" i="3" s="1"/>
  <c r="K2349" i="3"/>
  <c r="N2349" i="3" s="1"/>
  <c r="K2221" i="3"/>
  <c r="N2221" i="3" s="1"/>
  <c r="O2221" i="3" s="1"/>
  <c r="K2093" i="3"/>
  <c r="N2093" i="3" s="1"/>
  <c r="O2093" i="3" s="1"/>
  <c r="K1948" i="3"/>
  <c r="N1948" i="3" s="1"/>
  <c r="O1948" i="3" s="1"/>
  <c r="K1738" i="3"/>
  <c r="N1738" i="3" s="1"/>
  <c r="O1738" i="3" s="1"/>
  <c r="K1482" i="3"/>
  <c r="N1482" i="3" s="1"/>
  <c r="O1482" i="3" s="1"/>
  <c r="K1217" i="3"/>
  <c r="N1217" i="3" s="1"/>
  <c r="O1217" i="3" s="1"/>
  <c r="K1086" i="3"/>
  <c r="N1086" i="3" s="1"/>
  <c r="O1086" i="3" s="1"/>
  <c r="K151" i="3"/>
  <c r="N151" i="3" s="1"/>
  <c r="O151" i="3" s="1"/>
  <c r="K788" i="3"/>
  <c r="K685" i="3"/>
  <c r="N685" i="3" s="1"/>
  <c r="O685" i="3" s="1"/>
  <c r="K1315" i="3"/>
  <c r="N1315" i="3" s="1"/>
  <c r="O1315" i="3" s="1"/>
  <c r="K1571" i="3"/>
  <c r="N1571" i="3" s="1"/>
  <c r="K1827" i="3"/>
  <c r="N1827" i="3" s="1"/>
  <c r="O1827" i="3" s="1"/>
  <c r="K272" i="3"/>
  <c r="N272" i="3" s="1"/>
  <c r="K985" i="3"/>
  <c r="N985" i="3" s="1"/>
  <c r="O985" i="3" s="1"/>
  <c r="K1357" i="3"/>
  <c r="N1357" i="3" s="1"/>
  <c r="O1357" i="3" s="1"/>
  <c r="K1597" i="3"/>
  <c r="N1597" i="3" s="1"/>
  <c r="O1597" i="3" s="1"/>
  <c r="K1725" i="3"/>
  <c r="N1725" i="3" s="1"/>
  <c r="K1853" i="3"/>
  <c r="N1853" i="3" s="1"/>
  <c r="O1853" i="3" s="1"/>
  <c r="K505" i="3"/>
  <c r="N505" i="3" s="1"/>
  <c r="O505" i="3" s="1"/>
  <c r="K988" i="3"/>
  <c r="N988" i="3" s="1"/>
  <c r="O988" i="3" s="1"/>
  <c r="K2501" i="3"/>
  <c r="N2501" i="3" s="1"/>
  <c r="O2501" i="3" s="1"/>
  <c r="K2373" i="3"/>
  <c r="N2373" i="3" s="1"/>
  <c r="O2373" i="3" s="1"/>
  <c r="K2245" i="3"/>
  <c r="N2245" i="3" s="1"/>
  <c r="O2245" i="3" s="1"/>
  <c r="K2117" i="3"/>
  <c r="N2117" i="3" s="1"/>
  <c r="K1980" i="3"/>
  <c r="N1980" i="3" s="1"/>
  <c r="O1980" i="3" s="1"/>
  <c r="K1786" i="3"/>
  <c r="N1786" i="3" s="1"/>
  <c r="O1786" i="3" s="1"/>
  <c r="K1530" i="3"/>
  <c r="N1530" i="3" s="1"/>
  <c r="K1274" i="3"/>
  <c r="N1274" i="3" s="1"/>
  <c r="O1274" i="3" s="1"/>
  <c r="K13" i="3"/>
  <c r="N13" i="3" s="1"/>
  <c r="K807" i="3"/>
  <c r="N807" i="3" s="1"/>
  <c r="O807" i="3" s="1"/>
  <c r="K584" i="3"/>
  <c r="N584" i="3" s="1"/>
  <c r="K92" i="3"/>
  <c r="K1186" i="3"/>
  <c r="N1186" i="3" s="1"/>
  <c r="K1459" i="3"/>
  <c r="K1715" i="3"/>
  <c r="N1715" i="3" s="1"/>
  <c r="O1715" i="3" s="1"/>
  <c r="K1971" i="3"/>
  <c r="K565" i="3"/>
  <c r="N565" i="3" s="1"/>
  <c r="O565" i="3" s="1"/>
  <c r="K1242" i="3"/>
  <c r="K1501" i="3"/>
  <c r="N1501" i="3" s="1"/>
  <c r="K1669" i="3"/>
  <c r="N1669" i="3" s="1"/>
  <c r="K1797" i="3"/>
  <c r="K280" i="3"/>
  <c r="N280" i="3" s="1"/>
  <c r="O280" i="3" s="1"/>
  <c r="K793" i="3"/>
  <c r="N793" i="3" s="1"/>
  <c r="O793" i="3" s="1"/>
  <c r="K2557" i="3"/>
  <c r="K2429" i="3"/>
  <c r="N2429" i="3" s="1"/>
  <c r="O2429" i="3" s="1"/>
  <c r="K2301" i="3"/>
  <c r="N2301" i="3" s="1"/>
  <c r="O2301" i="3" s="1"/>
  <c r="K2173" i="3"/>
  <c r="N2173" i="3" s="1"/>
  <c r="K2045" i="3"/>
  <c r="N2045" i="3" s="1"/>
  <c r="O2045" i="3" s="1"/>
  <c r="K1884" i="3"/>
  <c r="N1884" i="3" s="1"/>
  <c r="O1884" i="3" s="1"/>
  <c r="K1642" i="3"/>
  <c r="K1386" i="3"/>
  <c r="N1386" i="3" s="1"/>
  <c r="O1386" i="3" s="1"/>
  <c r="K984" i="3"/>
  <c r="K1342" i="3"/>
  <c r="N1342" i="3" s="1"/>
  <c r="O1342" i="3" s="1"/>
  <c r="K1201" i="3"/>
  <c r="K657" i="3"/>
  <c r="N657" i="3" s="1"/>
  <c r="O657" i="3" s="1"/>
  <c r="K1334" i="3"/>
  <c r="K1190" i="3"/>
  <c r="N1190" i="3" s="1"/>
  <c r="O1190" i="3" s="1"/>
  <c r="K593" i="3"/>
  <c r="K1358" i="3"/>
  <c r="N1358" i="3" s="1"/>
  <c r="O1358" i="3" s="1"/>
  <c r="K1222" i="3"/>
  <c r="N1222" i="3" s="1"/>
  <c r="K785" i="3"/>
  <c r="N785" i="3" s="1"/>
  <c r="O785" i="3" s="1"/>
  <c r="K1350" i="3"/>
  <c r="N1350" i="3" s="1"/>
  <c r="O1350" i="3" s="1"/>
  <c r="K1212" i="3"/>
  <c r="N1212" i="3" s="1"/>
  <c r="O1212" i="3" s="1"/>
  <c r="K721" i="3"/>
  <c r="N721" i="3" s="1"/>
  <c r="O721" i="3" s="1"/>
  <c r="K1318" i="3"/>
  <c r="N1318" i="3" s="1"/>
  <c r="O1318" i="3" s="1"/>
  <c r="K753" i="3"/>
  <c r="N753" i="3" s="1"/>
  <c r="K552" i="3"/>
  <c r="K1157" i="3"/>
  <c r="N1157" i="3" s="1"/>
  <c r="O1157" i="3" s="1"/>
  <c r="K1699" i="3"/>
  <c r="N501" i="3"/>
  <c r="K1485" i="3"/>
  <c r="K1789" i="3"/>
  <c r="N1789" i="3" s="1"/>
  <c r="K248" i="3"/>
  <c r="K2565" i="3"/>
  <c r="K2309" i="3"/>
  <c r="K2181" i="3"/>
  <c r="N2181" i="3" s="1"/>
  <c r="K1894" i="3"/>
  <c r="K1402" i="3"/>
  <c r="N1402" i="3" s="1"/>
  <c r="O1402" i="3" s="1"/>
  <c r="K765" i="3"/>
  <c r="N765" i="3" s="1"/>
  <c r="O765" i="3" s="1"/>
  <c r="K1843" i="3"/>
  <c r="N1843" i="3" s="1"/>
  <c r="O1843" i="3" s="1"/>
  <c r="K1373" i="3"/>
  <c r="K1733" i="3"/>
  <c r="N1733" i="3" s="1"/>
  <c r="K1004" i="3"/>
  <c r="K2237" i="3"/>
  <c r="N2237" i="3" s="1"/>
  <c r="K1770" i="3"/>
  <c r="K1406" i="3"/>
  <c r="K1064" i="3"/>
  <c r="K1032" i="3"/>
  <c r="N1032" i="3" s="1"/>
  <c r="K1116" i="3"/>
  <c r="K1096" i="3"/>
  <c r="N1096" i="3" s="1"/>
  <c r="O747" i="3" l="1"/>
  <c r="O2" i="3"/>
  <c r="N429" i="3"/>
  <c r="O429" i="3" s="1"/>
  <c r="N431" i="3"/>
  <c r="N439" i="3"/>
  <c r="O439" i="3" s="1"/>
  <c r="N430" i="3"/>
  <c r="N1770" i="3"/>
  <c r="O1770" i="3" s="1"/>
  <c r="N1353" i="3"/>
  <c r="O1353" i="3" s="1"/>
  <c r="N373" i="3"/>
  <c r="O373" i="3" s="1"/>
  <c r="N433" i="3"/>
  <c r="O433" i="3" s="1"/>
  <c r="N1515" i="3"/>
  <c r="N100" i="3"/>
  <c r="O100" i="3" s="1"/>
  <c r="N824" i="3"/>
  <c r="O824" i="3" s="1"/>
  <c r="N405" i="3"/>
  <c r="O405" i="3" s="1"/>
  <c r="N1064" i="3"/>
  <c r="O1064" i="3" s="1"/>
  <c r="N1004" i="3"/>
  <c r="N1334" i="3"/>
  <c r="N984" i="3"/>
  <c r="N2557" i="3"/>
  <c r="O2557" i="3" s="1"/>
  <c r="N1971" i="3"/>
  <c r="N92" i="3"/>
  <c r="O92" i="3" s="1"/>
  <c r="N788" i="3"/>
  <c r="N601" i="3"/>
  <c r="O601" i="3" s="1"/>
  <c r="N1405" i="3"/>
  <c r="O1405" i="3" s="1"/>
  <c r="N1429" i="3"/>
  <c r="O1429" i="3" s="1"/>
  <c r="N1643" i="3"/>
  <c r="O1643" i="3" s="1"/>
  <c r="N537" i="3"/>
  <c r="O537" i="3" s="1"/>
  <c r="N1000" i="3"/>
  <c r="O1000" i="3" s="1"/>
  <c r="N1233" i="3"/>
  <c r="O1233" i="3" s="1"/>
  <c r="N1926" i="3"/>
  <c r="O1926" i="3" s="1"/>
  <c r="N625" i="3"/>
  <c r="O625" i="3" s="1"/>
  <c r="N2533" i="3"/>
  <c r="O2533" i="3" s="1"/>
  <c r="N349" i="3"/>
  <c r="N2197" i="3"/>
  <c r="O2197" i="3" s="1"/>
  <c r="N1667" i="3"/>
  <c r="O1667" i="3" s="1"/>
  <c r="N1398" i="3"/>
  <c r="O1398" i="3" s="1"/>
  <c r="N2101" i="3"/>
  <c r="O2101" i="3" s="1"/>
  <c r="N1613" i="3"/>
  <c r="N1859" i="3"/>
  <c r="N1730" i="3"/>
  <c r="O1730" i="3" s="1"/>
  <c r="N2089" i="3"/>
  <c r="N2345" i="3"/>
  <c r="O2345" i="3" s="1"/>
  <c r="N1439" i="3"/>
  <c r="N699" i="3"/>
  <c r="O699" i="3" s="1"/>
  <c r="N1221" i="3"/>
  <c r="N723" i="3"/>
  <c r="O723" i="3" s="1"/>
  <c r="N1180" i="3"/>
  <c r="N2012" i="3"/>
  <c r="N2525" i="3"/>
  <c r="O2525" i="3" s="1"/>
  <c r="N1701" i="3"/>
  <c r="O1701" i="3" s="1"/>
  <c r="N809" i="3"/>
  <c r="N1689" i="3"/>
  <c r="O1689" i="3" s="1"/>
  <c r="N1257" i="3"/>
  <c r="N613" i="3"/>
  <c r="N1983" i="3"/>
  <c r="O1983" i="3" s="1"/>
  <c r="N1727" i="3"/>
  <c r="O1727" i="3" s="1"/>
  <c r="N156" i="3"/>
  <c r="O156" i="3" s="1"/>
  <c r="N604" i="3"/>
  <c r="O604" i="3" s="1"/>
  <c r="N871" i="3"/>
  <c r="N141" i="3"/>
  <c r="O141" i="3" s="1"/>
  <c r="N917" i="3"/>
  <c r="O917" i="3" s="1"/>
  <c r="N176" i="3"/>
  <c r="O176" i="3" s="1"/>
  <c r="N1291" i="3"/>
  <c r="N23" i="3"/>
  <c r="O23" i="3" s="1"/>
  <c r="N914" i="3"/>
  <c r="N1868" i="3"/>
  <c r="O1868" i="3" s="1"/>
  <c r="N2161" i="3"/>
  <c r="O2161" i="3" s="1"/>
  <c r="N2417" i="3"/>
  <c r="O2417" i="3" s="1"/>
  <c r="N1809" i="3"/>
  <c r="N1553" i="3"/>
  <c r="O1553" i="3" s="1"/>
  <c r="N684" i="3"/>
  <c r="O684" i="3" s="1"/>
  <c r="N1083" i="3"/>
  <c r="O1083" i="3" s="1"/>
  <c r="N1175" i="3"/>
  <c r="O1175" i="3" s="1"/>
  <c r="N750" i="3"/>
  <c r="O750" i="3" s="1"/>
  <c r="N1143" i="3"/>
  <c r="O1143" i="3" s="1"/>
  <c r="N888" i="3"/>
  <c r="O888" i="3" s="1"/>
  <c r="N444" i="3"/>
  <c r="N443" i="3"/>
  <c r="O443" i="3" s="1"/>
  <c r="N1253" i="3"/>
  <c r="O1253" i="3" s="1"/>
  <c r="N597" i="3"/>
  <c r="O597" i="3" s="1"/>
  <c r="N1197" i="3"/>
  <c r="O1197" i="3" s="1"/>
  <c r="N851" i="3"/>
  <c r="N453" i="3"/>
  <c r="O453" i="3" s="1"/>
  <c r="N1943" i="3"/>
  <c r="N1687" i="3"/>
  <c r="O1687" i="3" s="1"/>
  <c r="N1133" i="3"/>
  <c r="O1133" i="3" s="1"/>
  <c r="N940" i="3"/>
  <c r="O940" i="3" s="1"/>
  <c r="N1323" i="3"/>
  <c r="O1323" i="3" s="1"/>
  <c r="N195" i="3"/>
  <c r="N1006" i="3"/>
  <c r="O1006" i="3" s="1"/>
  <c r="N63" i="3"/>
  <c r="O63" i="3" s="1"/>
  <c r="N1073" i="3"/>
  <c r="O1073" i="3" s="1"/>
  <c r="N1477" i="3"/>
  <c r="O1477" i="3" s="1"/>
  <c r="N1210" i="3"/>
  <c r="O1210" i="3" s="1"/>
  <c r="N948" i="3"/>
  <c r="N679" i="3"/>
  <c r="O679" i="3" s="1"/>
  <c r="N325" i="3"/>
  <c r="O325" i="3" s="1"/>
  <c r="N707" i="3"/>
  <c r="O707" i="3" s="1"/>
  <c r="N676" i="3"/>
  <c r="N12" i="3"/>
  <c r="N711" i="3"/>
  <c r="N355" i="3"/>
  <c r="N1007" i="3"/>
  <c r="O1007" i="3" s="1"/>
  <c r="N751" i="3"/>
  <c r="O751" i="3" s="1"/>
  <c r="N670" i="3"/>
  <c r="O670" i="3" s="1"/>
  <c r="N1027" i="3"/>
  <c r="O1027" i="3" s="1"/>
  <c r="N660" i="3"/>
  <c r="O660" i="3" s="1"/>
  <c r="N651" i="3"/>
  <c r="O651" i="3" s="1"/>
  <c r="N386" i="3"/>
  <c r="O386" i="3" s="1"/>
  <c r="N944" i="3"/>
  <c r="O944" i="3" s="1"/>
  <c r="N1247" i="3"/>
  <c r="O1247" i="3" s="1"/>
  <c r="N991" i="3"/>
  <c r="N735" i="3"/>
  <c r="O735" i="3" s="1"/>
  <c r="N951" i="3"/>
  <c r="O951" i="3" s="1"/>
  <c r="N530" i="3"/>
  <c r="O530" i="3" s="1"/>
  <c r="N158" i="3"/>
  <c r="O158" i="3" s="1"/>
  <c r="N566" i="3"/>
  <c r="O566" i="3" s="1"/>
  <c r="N310" i="3"/>
  <c r="O310" i="3" s="1"/>
  <c r="N2550" i="3"/>
  <c r="O2550" i="3" s="1"/>
  <c r="N2263" i="3"/>
  <c r="O2263" i="3" s="1"/>
  <c r="N2398" i="3"/>
  <c r="N2008" i="3"/>
  <c r="O2008" i="3" s="1"/>
  <c r="N2498" i="3"/>
  <c r="O2498" i="3" s="1"/>
  <c r="N2499" i="3"/>
  <c r="O2499" i="3" s="1"/>
  <c r="N1440" i="3"/>
  <c r="O1440" i="3" s="1"/>
  <c r="N998" i="3"/>
  <c r="N2460" i="3"/>
  <c r="N2482" i="3"/>
  <c r="N2059" i="3"/>
  <c r="O2059" i="3" s="1"/>
  <c r="N2439" i="3"/>
  <c r="N2166" i="3"/>
  <c r="N1984" i="3"/>
  <c r="N2226" i="3"/>
  <c r="O2226" i="3" s="1"/>
  <c r="N2254" i="3"/>
  <c r="O2254" i="3" s="1"/>
  <c r="N982" i="3"/>
  <c r="O982" i="3" s="1"/>
  <c r="N726" i="3"/>
  <c r="O726" i="3" s="1"/>
  <c r="N213" i="3"/>
  <c r="O213" i="3" s="1"/>
  <c r="N2440" i="3"/>
  <c r="N1726" i="3"/>
  <c r="N2200" i="3"/>
  <c r="O2200" i="3" s="1"/>
  <c r="N2168" i="3"/>
  <c r="O2168" i="3" s="1"/>
  <c r="N209" i="3"/>
  <c r="N1898" i="3"/>
  <c r="O1898" i="3" s="1"/>
  <c r="N1094" i="3"/>
  <c r="O1094" i="3" s="1"/>
  <c r="N69" i="3"/>
  <c r="N2456" i="3"/>
  <c r="O2456" i="3" s="1"/>
  <c r="N1612" i="3"/>
  <c r="O1612" i="3" s="1"/>
  <c r="N2466" i="3"/>
  <c r="O2466" i="3" s="1"/>
  <c r="N2508" i="3"/>
  <c r="O2508" i="3" s="1"/>
  <c r="N2222" i="3"/>
  <c r="N2332" i="3"/>
  <c r="O2332" i="3" s="1"/>
  <c r="N1886" i="3"/>
  <c r="N2424" i="3"/>
  <c r="O2424" i="3" s="1"/>
  <c r="N2215" i="3"/>
  <c r="N2160" i="3"/>
  <c r="N2076" i="3"/>
  <c r="N1812" i="3"/>
  <c r="O1812" i="3" s="1"/>
  <c r="N1934" i="3"/>
  <c r="O1934" i="3" s="1"/>
  <c r="N1438" i="3"/>
  <c r="N1865" i="3"/>
  <c r="N2554" i="3"/>
  <c r="O2554" i="3" s="1"/>
  <c r="N2407" i="3"/>
  <c r="O2407" i="3" s="1"/>
  <c r="N2387" i="3"/>
  <c r="O2387" i="3" s="1"/>
  <c r="N2230" i="3"/>
  <c r="N1552" i="3"/>
  <c r="O1552" i="3" s="1"/>
  <c r="N2559" i="3"/>
  <c r="N2258" i="3"/>
  <c r="N2262" i="3"/>
  <c r="O2262" i="3" s="1"/>
  <c r="N1416" i="3"/>
  <c r="O1416" i="3" s="1"/>
  <c r="N1400" i="3"/>
  <c r="O1400" i="3" s="1"/>
  <c r="N2564" i="3"/>
  <c r="O2564" i="3" s="1"/>
  <c r="N1340" i="3"/>
  <c r="N2463" i="3"/>
  <c r="O2463" i="3" s="1"/>
  <c r="N2406" i="3"/>
  <c r="O2406" i="3" s="1"/>
  <c r="N1998" i="3"/>
  <c r="N1760" i="3"/>
  <c r="N1300" i="3"/>
  <c r="O1300" i="3" s="1"/>
  <c r="N1774" i="3"/>
  <c r="N2324" i="3"/>
  <c r="O2324" i="3" s="1"/>
  <c r="N2064" i="3"/>
  <c r="O2064" i="3" s="1"/>
  <c r="N1120" i="3"/>
  <c r="O1120" i="3" s="1"/>
  <c r="N1502" i="3"/>
  <c r="N1908" i="3"/>
  <c r="N2522" i="3"/>
  <c r="O2522" i="3" s="1"/>
  <c r="N1704" i="3"/>
  <c r="N1888" i="3"/>
  <c r="O1888" i="3" s="1"/>
  <c r="N929" i="3"/>
  <c r="O929" i="3" s="1"/>
  <c r="N2027" i="3"/>
  <c r="N1598" i="3"/>
  <c r="O1598" i="3" s="1"/>
  <c r="N1972" i="3"/>
  <c r="O1972" i="3" s="1"/>
  <c r="N2474" i="3"/>
  <c r="N2023" i="3"/>
  <c r="O2023" i="3" s="1"/>
  <c r="N1861" i="3"/>
  <c r="O1861" i="3" s="1"/>
  <c r="N1830" i="3"/>
  <c r="N1356" i="3"/>
  <c r="O1356" i="3" s="1"/>
  <c r="N2458" i="3"/>
  <c r="O2458" i="3" s="1"/>
  <c r="N2384" i="3"/>
  <c r="N1973" i="3"/>
  <c r="O1973" i="3" s="1"/>
  <c r="N1582" i="3"/>
  <c r="O1582" i="3" s="1"/>
  <c r="N2335" i="3"/>
  <c r="N2560" i="3"/>
  <c r="O2560" i="3" s="1"/>
  <c r="N1116" i="3"/>
  <c r="N1373" i="3"/>
  <c r="O1373" i="3" s="1"/>
  <c r="N2565" i="3"/>
  <c r="N593" i="3"/>
  <c r="O593" i="3" s="1"/>
  <c r="N1459" i="3"/>
  <c r="N1749" i="3"/>
  <c r="O1749" i="3" s="1"/>
  <c r="N52" i="3"/>
  <c r="O52" i="3" s="1"/>
  <c r="N1845" i="3"/>
  <c r="N1773" i="3"/>
  <c r="O1773" i="3" s="1"/>
  <c r="N345" i="3"/>
  <c r="O345" i="3" s="1"/>
  <c r="N979" i="3"/>
  <c r="O979" i="3" s="1"/>
  <c r="N2357" i="3"/>
  <c r="O2357" i="3" s="1"/>
  <c r="N2473" i="3"/>
  <c r="O2473" i="3" s="1"/>
  <c r="N1609" i="3"/>
  <c r="O1609" i="3" s="1"/>
  <c r="N952" i="3"/>
  <c r="O952" i="3" s="1"/>
  <c r="N1385" i="3"/>
  <c r="O1385" i="3" s="1"/>
  <c r="N1599" i="3"/>
  <c r="N304" i="3"/>
  <c r="O304" i="3" s="1"/>
  <c r="N1461" i="3"/>
  <c r="O1461" i="3" s="1"/>
  <c r="N1101" i="3"/>
  <c r="O1101" i="3" s="1"/>
  <c r="N2033" i="3"/>
  <c r="N329" i="3"/>
  <c r="O329" i="3" s="1"/>
  <c r="N1425" i="3"/>
  <c r="N876" i="3"/>
  <c r="O876" i="3" s="1"/>
  <c r="N263" i="3"/>
  <c r="O263" i="3" s="1"/>
  <c r="N516" i="3"/>
  <c r="O516" i="3" s="1"/>
  <c r="N1406" i="3"/>
  <c r="O1406" i="3" s="1"/>
  <c r="N239" i="3"/>
  <c r="O239" i="3" s="1"/>
  <c r="N2309" i="3"/>
  <c r="O2309" i="3" s="1"/>
  <c r="N1485" i="3"/>
  <c r="O1485" i="3" s="1"/>
  <c r="N552" i="3"/>
  <c r="O552" i="3" s="1"/>
  <c r="N2421" i="3"/>
  <c r="O2421" i="3" s="1"/>
  <c r="N1805" i="3"/>
  <c r="O1805" i="3" s="1"/>
  <c r="N1538" i="3"/>
  <c r="O1538" i="3" s="1"/>
  <c r="N1985" i="3"/>
  <c r="N2249" i="3"/>
  <c r="O2249" i="3" s="1"/>
  <c r="N2505" i="3"/>
  <c r="O2505" i="3" s="1"/>
  <c r="N489" i="3"/>
  <c r="O489" i="3" s="1"/>
  <c r="N1129" i="3"/>
  <c r="O1129" i="3" s="1"/>
  <c r="N1414" i="3"/>
  <c r="O1414" i="3" s="1"/>
  <c r="N1048" i="3"/>
  <c r="O1048" i="3" s="1"/>
  <c r="N968" i="3"/>
  <c r="O968" i="3" s="1"/>
  <c r="N1637" i="3"/>
  <c r="O1637" i="3" s="1"/>
  <c r="N1907" i="3"/>
  <c r="N1338" i="3"/>
  <c r="O1338" i="3" s="1"/>
  <c r="N2149" i="3"/>
  <c r="O2149" i="3" s="1"/>
  <c r="N1549" i="3"/>
  <c r="O1549" i="3" s="1"/>
  <c r="N1763" i="3"/>
  <c r="O1763" i="3" s="1"/>
  <c r="N680" i="3"/>
  <c r="O680" i="3" s="1"/>
  <c r="N473" i="3"/>
  <c r="N2325" i="3"/>
  <c r="O2325" i="3" s="1"/>
  <c r="N1177" i="3"/>
  <c r="O1177" i="3" s="1"/>
  <c r="N1354" i="3"/>
  <c r="N2157" i="3"/>
  <c r="O2157" i="3" s="1"/>
  <c r="N857" i="3"/>
  <c r="N1533" i="3"/>
  <c r="O1533" i="3" s="1"/>
  <c r="N1747" i="3"/>
  <c r="N648" i="3"/>
  <c r="N1498" i="3"/>
  <c r="O1498" i="3" s="1"/>
  <c r="N569" i="3"/>
  <c r="O569" i="3" s="1"/>
  <c r="N1389" i="3"/>
  <c r="N873" i="3"/>
  <c r="O873" i="3" s="1"/>
  <c r="N1737" i="3"/>
  <c r="O1737" i="3" s="1"/>
  <c r="N485" i="3"/>
  <c r="O485" i="3" s="1"/>
  <c r="N1149" i="3"/>
  <c r="O1149" i="3" s="1"/>
  <c r="N1771" i="3"/>
  <c r="O1771" i="3" s="1"/>
  <c r="N1326" i="3"/>
  <c r="N633" i="3"/>
  <c r="N1635" i="3"/>
  <c r="N635" i="3"/>
  <c r="O635" i="3" s="1"/>
  <c r="N2389" i="3"/>
  <c r="O2389" i="3" s="1"/>
  <c r="N1837" i="3"/>
  <c r="N1705" i="3"/>
  <c r="N1449" i="3"/>
  <c r="O1449" i="3" s="1"/>
  <c r="N1169" i="3"/>
  <c r="O1169" i="3" s="1"/>
  <c r="N1663" i="3"/>
  <c r="N1407" i="3"/>
  <c r="O1407" i="3" s="1"/>
  <c r="N531" i="3"/>
  <c r="O531" i="3" s="1"/>
  <c r="N1995" i="3"/>
  <c r="O1995" i="3" s="1"/>
  <c r="N1739" i="3"/>
  <c r="N1483" i="3"/>
  <c r="O1483" i="3" s="1"/>
  <c r="N632" i="3"/>
  <c r="O632" i="3" s="1"/>
  <c r="N1489" i="3"/>
  <c r="O1489" i="3" s="1"/>
  <c r="N517" i="3"/>
  <c r="O517" i="3" s="1"/>
  <c r="N1703" i="3"/>
  <c r="O1703" i="3" s="1"/>
  <c r="N556" i="3"/>
  <c r="N743" i="3"/>
  <c r="O743" i="3" s="1"/>
  <c r="N835" i="3"/>
  <c r="O835" i="3" s="1"/>
  <c r="N803" i="3"/>
  <c r="O803" i="3" s="1"/>
  <c r="N1009" i="3"/>
  <c r="O1009" i="3" s="1"/>
  <c r="N1839" i="3"/>
  <c r="O1839" i="3" s="1"/>
  <c r="N1583" i="3"/>
  <c r="O1583" i="3" s="1"/>
  <c r="N1327" i="3"/>
  <c r="N1170" i="3"/>
  <c r="O1170" i="3" s="1"/>
  <c r="N1659" i="3"/>
  <c r="O1659" i="3" s="1"/>
  <c r="N507" i="3"/>
  <c r="N2561" i="3"/>
  <c r="O2561" i="3" s="1"/>
  <c r="N1665" i="3"/>
  <c r="O1665" i="3" s="1"/>
  <c r="N1409" i="3"/>
  <c r="O1409" i="3" s="1"/>
  <c r="N1089" i="3"/>
  <c r="N1879" i="3"/>
  <c r="N1623" i="3"/>
  <c r="O1623" i="3" s="1"/>
  <c r="N1367" i="3"/>
  <c r="O1367" i="3" s="1"/>
  <c r="N381" i="3"/>
  <c r="N1910" i="3"/>
  <c r="O1910" i="3" s="1"/>
  <c r="N2193" i="3"/>
  <c r="O2193" i="3" s="1"/>
  <c r="N2449" i="3"/>
  <c r="O2449" i="3" s="1"/>
  <c r="N1521" i="3"/>
  <c r="O1521" i="3" s="1"/>
  <c r="N1265" i="3"/>
  <c r="O1265" i="3" s="1"/>
  <c r="N645" i="3"/>
  <c r="O645" i="3" s="1"/>
  <c r="N1991" i="3"/>
  <c r="N1735" i="3"/>
  <c r="O1735" i="3" s="1"/>
  <c r="N1479" i="3"/>
  <c r="O1479" i="3" s="1"/>
  <c r="N1213" i="3"/>
  <c r="O1213" i="3" s="1"/>
  <c r="N188" i="3"/>
  <c r="N915" i="3"/>
  <c r="O915" i="3" s="1"/>
  <c r="N225" i="3"/>
  <c r="O225" i="3" s="1"/>
  <c r="N1003" i="3"/>
  <c r="O1003" i="3" s="1"/>
  <c r="N410" i="3"/>
  <c r="N971" i="3"/>
  <c r="O971" i="3" s="1"/>
  <c r="N1337" i="3"/>
  <c r="O1337" i="3" s="1"/>
  <c r="N1807" i="3"/>
  <c r="O1807" i="3" s="1"/>
  <c r="N1551" i="3"/>
  <c r="N1295" i="3"/>
  <c r="O1295" i="3" s="1"/>
  <c r="N573" i="3"/>
  <c r="O573" i="3" s="1"/>
  <c r="N760" i="3"/>
  <c r="N931" i="3"/>
  <c r="O931" i="3" s="1"/>
  <c r="N587" i="3"/>
  <c r="O587" i="3" s="1"/>
  <c r="N781" i="3"/>
  <c r="N384" i="3"/>
  <c r="O384" i="3" s="1"/>
  <c r="N1199" i="3"/>
  <c r="O1199" i="3" s="1"/>
  <c r="N943" i="3"/>
  <c r="O943" i="3" s="1"/>
  <c r="N687" i="3"/>
  <c r="O687" i="3" s="1"/>
  <c r="N939" i="3"/>
  <c r="O939" i="3" s="1"/>
  <c r="N599" i="3"/>
  <c r="N1183" i="3"/>
  <c r="O1183" i="3" s="1"/>
  <c r="N927" i="3"/>
  <c r="N671" i="3"/>
  <c r="O671" i="3" s="1"/>
  <c r="N909" i="3"/>
  <c r="O909" i="3" s="1"/>
  <c r="N928" i="3"/>
  <c r="N672" i="3"/>
  <c r="O672" i="3" s="1"/>
  <c r="N416" i="3"/>
  <c r="N99" i="3"/>
  <c r="O99" i="3" s="1"/>
  <c r="N1011" i="3"/>
  <c r="N667" i="3"/>
  <c r="O667" i="3" s="1"/>
  <c r="N294" i="3"/>
  <c r="O294" i="3" s="1"/>
  <c r="N418" i="3"/>
  <c r="O418" i="3" s="1"/>
  <c r="N235" i="3"/>
  <c r="O235" i="3" s="1"/>
  <c r="N463" i="3"/>
  <c r="O463" i="3" s="1"/>
  <c r="N134" i="3"/>
  <c r="O134" i="3" s="1"/>
  <c r="N970" i="3"/>
  <c r="N626" i="3"/>
  <c r="N2268" i="3"/>
  <c r="O2268" i="3" s="1"/>
  <c r="N1288" i="3"/>
  <c r="O1288" i="3" s="1"/>
  <c r="N2146" i="3"/>
  <c r="N2115" i="3"/>
  <c r="O2115" i="3" s="1"/>
  <c r="N2098" i="3"/>
  <c r="O2098" i="3" s="1"/>
  <c r="N1320" i="3"/>
  <c r="N1174" i="3"/>
  <c r="O1174" i="3" s="1"/>
  <c r="N918" i="3"/>
  <c r="O918" i="3" s="1"/>
  <c r="N662" i="3"/>
  <c r="N149" i="3"/>
  <c r="O149" i="3" s="1"/>
  <c r="N2094" i="3"/>
  <c r="O2094" i="3" s="1"/>
  <c r="N2071" i="3"/>
  <c r="O2071" i="3" s="1"/>
  <c r="N1560" i="3"/>
  <c r="O1560" i="3" s="1"/>
  <c r="N2279" i="3"/>
  <c r="N367" i="3"/>
  <c r="O367" i="3" s="1"/>
  <c r="N261" i="3"/>
  <c r="O261" i="3" s="1"/>
  <c r="N5" i="3"/>
  <c r="O5" i="3" s="1"/>
  <c r="N2004" i="3"/>
  <c r="O2004" i="3" s="1"/>
  <c r="N2286" i="3"/>
  <c r="N2080" i="3"/>
  <c r="O2080" i="3" s="1"/>
  <c r="N2184" i="3"/>
  <c r="O2184" i="3" s="1"/>
  <c r="N385" i="3"/>
  <c r="O385" i="3" s="1"/>
  <c r="N2154" i="3"/>
  <c r="O2154" i="3" s="1"/>
  <c r="N2472" i="3"/>
  <c r="O2472" i="3" s="1"/>
  <c r="N2056" i="3"/>
  <c r="O2056" i="3" s="1"/>
  <c r="N2162" i="3"/>
  <c r="O2162" i="3" s="1"/>
  <c r="N2016" i="3"/>
  <c r="O2016" i="3" s="1"/>
  <c r="N2054" i="3"/>
  <c r="N1694" i="3"/>
  <c r="O1694" i="3" s="1"/>
  <c r="N801" i="3"/>
  <c r="N2426" i="3"/>
  <c r="N2487" i="3"/>
  <c r="O2487" i="3" s="1"/>
  <c r="N2467" i="3"/>
  <c r="N1870" i="3"/>
  <c r="O1870" i="3" s="1"/>
  <c r="N1700" i="3"/>
  <c r="O1700" i="3" s="1"/>
  <c r="N2480" i="3"/>
  <c r="O2480" i="3" s="1"/>
  <c r="N1678" i="3"/>
  <c r="O1678" i="3" s="1"/>
  <c r="N1648" i="3"/>
  <c r="N641" i="3"/>
  <c r="N2548" i="3"/>
  <c r="O2548" i="3" s="1"/>
  <c r="N1572" i="3"/>
  <c r="N2358" i="3"/>
  <c r="O2358" i="3" s="1"/>
  <c r="N1636" i="3"/>
  <c r="O1636" i="3" s="1"/>
  <c r="N2323" i="3"/>
  <c r="O2323" i="3" s="1"/>
  <c r="N1622" i="3"/>
  <c r="O1622" i="3" s="1"/>
  <c r="N2570" i="3"/>
  <c r="O2570" i="3" s="1"/>
  <c r="N2320" i="3"/>
  <c r="N1688" i="3"/>
  <c r="O1688" i="3" s="1"/>
  <c r="N1652" i="3"/>
  <c r="O1652" i="3" s="1"/>
  <c r="N2447" i="3"/>
  <c r="N2543" i="3"/>
  <c r="O2543" i="3" s="1"/>
  <c r="N1642" i="3"/>
  <c r="N1507" i="3"/>
  <c r="O1507" i="3" s="1"/>
  <c r="N2217" i="3"/>
  <c r="O2217" i="3" s="1"/>
  <c r="N168" i="3"/>
  <c r="O168" i="3" s="1"/>
  <c r="N1189" i="3"/>
  <c r="O1189" i="3" s="1"/>
  <c r="N2289" i="3"/>
  <c r="O2289" i="3" s="1"/>
  <c r="N459" i="3"/>
  <c r="N700" i="3"/>
  <c r="O700" i="3" s="1"/>
  <c r="N1266" i="3"/>
  <c r="O1266" i="3" s="1"/>
  <c r="N961" i="3"/>
  <c r="O961" i="3" s="1"/>
  <c r="N772" i="3"/>
  <c r="O772" i="3" s="1"/>
  <c r="N305" i="3"/>
  <c r="O305" i="3" s="1"/>
  <c r="N663" i="3"/>
  <c r="O663" i="3" s="1"/>
  <c r="N631" i="3"/>
  <c r="O631" i="3" s="1"/>
  <c r="N1349" i="3"/>
  <c r="O1349" i="3" s="1"/>
  <c r="N1563" i="3"/>
  <c r="O1563" i="3" s="1"/>
  <c r="N776" i="3"/>
  <c r="O776" i="3" s="1"/>
  <c r="N1330" i="3"/>
  <c r="O1330" i="3" s="1"/>
  <c r="N2145" i="3"/>
  <c r="N905" i="3"/>
  <c r="O905" i="3" s="1"/>
  <c r="N1569" i="3"/>
  <c r="O1569" i="3" s="1"/>
  <c r="N1195" i="3"/>
  <c r="O1195" i="3" s="1"/>
  <c r="N153" i="3"/>
  <c r="N548" i="3"/>
  <c r="O548" i="3" s="1"/>
  <c r="N1187" i="3"/>
  <c r="N525" i="3"/>
  <c r="O525" i="3" s="1"/>
  <c r="N161" i="3"/>
  <c r="O161" i="3" s="1"/>
  <c r="N1135" i="3"/>
  <c r="O1135" i="3" s="1"/>
  <c r="N879" i="3"/>
  <c r="N623" i="3"/>
  <c r="O623" i="3" s="1"/>
  <c r="N383" i="3"/>
  <c r="O383" i="3" s="1"/>
  <c r="N855" i="3"/>
  <c r="O855" i="3" s="1"/>
  <c r="N515" i="3"/>
  <c r="N461" i="3"/>
  <c r="O461" i="3" s="1"/>
  <c r="N560" i="3"/>
  <c r="O560" i="3" s="1"/>
  <c r="N1119" i="3"/>
  <c r="O1119" i="3" s="1"/>
  <c r="N863" i="3"/>
  <c r="O863" i="3" s="1"/>
  <c r="N607" i="3"/>
  <c r="O607" i="3" s="1"/>
  <c r="N478" i="3"/>
  <c r="O478" i="3" s="1"/>
  <c r="N779" i="3"/>
  <c r="O779" i="3" s="1"/>
  <c r="N333" i="3"/>
  <c r="O333" i="3" s="1"/>
  <c r="N1159" i="3"/>
  <c r="N702" i="3"/>
  <c r="O702" i="3" s="1"/>
  <c r="N362" i="3"/>
  <c r="N17" i="3"/>
  <c r="O17" i="3" s="1"/>
  <c r="N286" i="3"/>
  <c r="N30" i="3"/>
  <c r="O30" i="3" s="1"/>
  <c r="N438" i="3"/>
  <c r="N2199" i="3"/>
  <c r="O2199" i="3" s="1"/>
  <c r="N2376" i="3"/>
  <c r="N2410" i="3"/>
  <c r="O2410" i="3" s="1"/>
  <c r="N2330" i="3"/>
  <c r="O2330" i="3" s="1"/>
  <c r="N2255" i="3"/>
  <c r="O2255" i="3" s="1"/>
  <c r="N2124" i="3"/>
  <c r="N1670" i="3"/>
  <c r="N614" i="3"/>
  <c r="O614" i="3" s="1"/>
  <c r="N2503" i="3"/>
  <c r="N1846" i="3"/>
  <c r="O1846" i="3" s="1"/>
  <c r="N2434" i="3"/>
  <c r="O2434" i="3" s="1"/>
  <c r="N2414" i="3"/>
  <c r="O2414" i="3" s="1"/>
  <c r="N1110" i="3"/>
  <c r="N854" i="3"/>
  <c r="O854" i="3" s="1"/>
  <c r="N598" i="3"/>
  <c r="N85" i="3"/>
  <c r="O85" i="3" s="1"/>
  <c r="N2455" i="3"/>
  <c r="O2455" i="3" s="1"/>
  <c r="N2435" i="3"/>
  <c r="O2435" i="3" s="1"/>
  <c r="N2288" i="3"/>
  <c r="O2288" i="3" s="1"/>
  <c r="N722" i="3"/>
  <c r="O722" i="3" s="1"/>
  <c r="N382" i="3"/>
  <c r="N710" i="3"/>
  <c r="N197" i="3"/>
  <c r="O197" i="3" s="1"/>
  <c r="N1960" i="3"/>
  <c r="O1960" i="3" s="1"/>
  <c r="N2336" i="3"/>
  <c r="O2336" i="3" s="1"/>
  <c r="N2210" i="3"/>
  <c r="O2210" i="3" s="1"/>
  <c r="N1800" i="3"/>
  <c r="O1800" i="3" s="1"/>
  <c r="N2151" i="3"/>
  <c r="O2151" i="3" s="1"/>
  <c r="N2051" i="3"/>
  <c r="O2051" i="3" s="1"/>
  <c r="N2156" i="3"/>
  <c r="O2156" i="3" s="1"/>
  <c r="N2122" i="3"/>
  <c r="O2122" i="3" s="1"/>
  <c r="N2275" i="3"/>
  <c r="O2275" i="3" s="1"/>
  <c r="N1840" i="3"/>
  <c r="O1840" i="3" s="1"/>
  <c r="N2386" i="3"/>
  <c r="O2386" i="3" s="1"/>
  <c r="N2366" i="3"/>
  <c r="O2366" i="3" s="1"/>
  <c r="N2163" i="3"/>
  <c r="O2163" i="3" s="1"/>
  <c r="N2312" i="3"/>
  <c r="O2312" i="3" s="1"/>
  <c r="N1638" i="3"/>
  <c r="O1638" i="3" s="1"/>
  <c r="N513" i="3"/>
  <c r="O513" i="3" s="1"/>
  <c r="N2304" i="3"/>
  <c r="O2304" i="3" s="1"/>
  <c r="N1428" i="3"/>
  <c r="O1428" i="3" s="1"/>
  <c r="N2086" i="3"/>
  <c r="O2086" i="3" s="1"/>
  <c r="N1664" i="3"/>
  <c r="O1664" i="3" s="1"/>
  <c r="N2552" i="3"/>
  <c r="N2316" i="3"/>
  <c r="O2316" i="3" s="1"/>
  <c r="N1646" i="3"/>
  <c r="O1646" i="3" s="1"/>
  <c r="N1808" i="3"/>
  <c r="O1808" i="3" s="1"/>
  <c r="N1188" i="3"/>
  <c r="O1188" i="3" s="1"/>
  <c r="N1710" i="3"/>
  <c r="O1710" i="3" s="1"/>
  <c r="N2196" i="3"/>
  <c r="O2196" i="3" s="1"/>
  <c r="N2411" i="3"/>
  <c r="N2134" i="3"/>
  <c r="O2134" i="3" s="1"/>
  <c r="N1542" i="3"/>
  <c r="O1542" i="3" s="1"/>
  <c r="N2068" i="3"/>
  <c r="N2235" i="3"/>
  <c r="O2235" i="3" s="1"/>
  <c r="N737" i="3"/>
  <c r="O737" i="3" s="1"/>
  <c r="N1981" i="3"/>
  <c r="O1981" i="3" s="1"/>
  <c r="N1592" i="3"/>
  <c r="N2351" i="3"/>
  <c r="O2351" i="3" s="1"/>
  <c r="N2287" i="3"/>
  <c r="O2287" i="3" s="1"/>
  <c r="N1332" i="3"/>
  <c r="O1332" i="3" s="1"/>
  <c r="N1954" i="3"/>
  <c r="O1954" i="3" s="1"/>
  <c r="N1798" i="3"/>
  <c r="O1798" i="3" s="1"/>
  <c r="N1308" i="3"/>
  <c r="O1308" i="3" s="1"/>
  <c r="N2448" i="3"/>
  <c r="O2448" i="3" s="1"/>
  <c r="N2299" i="3"/>
  <c r="N1718" i="3"/>
  <c r="N1252" i="3"/>
  <c r="O1252" i="3" s="1"/>
  <c r="N1742" i="3"/>
  <c r="O1742" i="3" s="1"/>
  <c r="N1209" i="3"/>
  <c r="O1209" i="3" s="1"/>
  <c r="N2175" i="3"/>
  <c r="O2175" i="3" s="1"/>
  <c r="N1056" i="3"/>
  <c r="O1056" i="3" s="1"/>
  <c r="N2527" i="3"/>
  <c r="O2527" i="3" s="1"/>
  <c r="N2518" i="3"/>
  <c r="O2518" i="3" s="1"/>
  <c r="N2159" i="3"/>
  <c r="N1201" i="3"/>
  <c r="N1242" i="3"/>
  <c r="N913" i="3"/>
  <c r="N2205" i="3"/>
  <c r="O2205" i="3" s="1"/>
  <c r="N2453" i="3"/>
  <c r="N1754" i="3"/>
  <c r="N1347" i="3"/>
  <c r="N1942" i="3"/>
  <c r="N1443" i="3"/>
  <c r="O1443" i="3" s="1"/>
  <c r="N1855" i="3"/>
  <c r="O1855" i="3" s="1"/>
  <c r="N829" i="3"/>
  <c r="N106" i="3"/>
  <c r="O106" i="3" s="1"/>
  <c r="N1419" i="3"/>
  <c r="O1419" i="3" s="1"/>
  <c r="N924" i="3"/>
  <c r="O924" i="3" s="1"/>
  <c r="N595" i="3"/>
  <c r="O595" i="3" s="1"/>
  <c r="N1618" i="3"/>
  <c r="O1618" i="3" s="1"/>
  <c r="N1681" i="3"/>
  <c r="O1681" i="3" s="1"/>
  <c r="N1121" i="3"/>
  <c r="O1121" i="3" s="1"/>
  <c r="N805" i="3"/>
  <c r="O805" i="3" s="1"/>
  <c r="N413" i="3"/>
  <c r="O413" i="3" s="1"/>
  <c r="N1127" i="3"/>
  <c r="O1127" i="3" s="1"/>
  <c r="N1033" i="3"/>
  <c r="N1595" i="3"/>
  <c r="O1595" i="3" s="1"/>
  <c r="N224" i="3"/>
  <c r="O224" i="3" s="1"/>
  <c r="N1815" i="3"/>
  <c r="O1815" i="3" s="1"/>
  <c r="N1559" i="3"/>
  <c r="O1559" i="3" s="1"/>
  <c r="N1002" i="3"/>
  <c r="O1002" i="3" s="1"/>
  <c r="N1415" i="3"/>
  <c r="O1415" i="3" s="1"/>
  <c r="N1894" i="3"/>
  <c r="N248" i="3"/>
  <c r="O248" i="3" s="1"/>
  <c r="N1699" i="3"/>
  <c r="O1699" i="3" s="1"/>
  <c r="N1797" i="3"/>
  <c r="O1797" i="3" s="1"/>
  <c r="N2165" i="3"/>
  <c r="O2165" i="3" s="1"/>
  <c r="N1517" i="3"/>
  <c r="O1517" i="3" s="1"/>
  <c r="N1731" i="3"/>
  <c r="O1731" i="3" s="1"/>
  <c r="N1794" i="3"/>
  <c r="O1794" i="3" s="1"/>
  <c r="N2121" i="3"/>
  <c r="O2121" i="3" s="1"/>
  <c r="N2377" i="3"/>
  <c r="N1311" i="3"/>
  <c r="O1311" i="3" s="1"/>
  <c r="N1899" i="3"/>
  <c r="O1899" i="3" s="1"/>
  <c r="N1270" i="3"/>
  <c r="N1587" i="3"/>
  <c r="O1587" i="3" s="1"/>
  <c r="N152" i="3"/>
  <c r="N1145" i="3"/>
  <c r="N1395" i="3"/>
  <c r="O1395" i="3" s="1"/>
  <c r="N1850" i="3"/>
  <c r="O1850" i="3" s="1"/>
  <c r="N605" i="3"/>
  <c r="N1645" i="3"/>
  <c r="O1645" i="3" s="1"/>
  <c r="N1923" i="3"/>
  <c r="O1923" i="3" s="1"/>
  <c r="N916" i="3"/>
  <c r="O916" i="3" s="1"/>
  <c r="N1156" i="3"/>
  <c r="O1156" i="3" s="1"/>
  <c r="N1862" i="3"/>
  <c r="O1862" i="3" s="1"/>
  <c r="N2413" i="3"/>
  <c r="O2413" i="3" s="1"/>
  <c r="N1813" i="3"/>
  <c r="O1813" i="3" s="1"/>
  <c r="N693" i="3"/>
  <c r="O693" i="3" s="1"/>
  <c r="N1229" i="3"/>
  <c r="N354" i="3"/>
  <c r="O354" i="3" s="1"/>
  <c r="N116" i="3"/>
  <c r="O116" i="3" s="1"/>
  <c r="N1602" i="3"/>
  <c r="O1602" i="3" s="1"/>
  <c r="N361" i="3"/>
  <c r="O361" i="3" s="1"/>
  <c r="N1481" i="3"/>
  <c r="N1661" i="3"/>
  <c r="O1661" i="3" s="1"/>
  <c r="N956" i="3"/>
  <c r="N1937" i="3"/>
  <c r="O1937" i="3" s="1"/>
  <c r="N1100" i="3"/>
  <c r="O1100" i="3" s="1"/>
  <c r="N936" i="3"/>
  <c r="O936" i="3" s="1"/>
  <c r="N2133" i="3"/>
  <c r="O2133" i="3" s="1"/>
  <c r="N1581" i="3"/>
  <c r="O1581" i="3" s="1"/>
  <c r="N1795" i="3"/>
  <c r="N744" i="3"/>
  <c r="O744" i="3" s="1"/>
  <c r="N1249" i="3"/>
  <c r="N1012" i="3"/>
  <c r="N1817" i="3"/>
  <c r="N1833" i="3"/>
  <c r="O1833" i="3" s="1"/>
  <c r="N1577" i="3"/>
  <c r="O1577" i="3" s="1"/>
  <c r="N1279" i="3"/>
  <c r="O1279" i="3" s="1"/>
  <c r="N1397" i="3"/>
  <c r="N1867" i="3"/>
  <c r="O1867" i="3" s="1"/>
  <c r="N1611" i="3"/>
  <c r="O1611" i="3" s="1"/>
  <c r="N1355" i="3"/>
  <c r="N1028" i="3"/>
  <c r="O1028" i="3" s="1"/>
  <c r="N1617" i="3"/>
  <c r="O1617" i="3" s="1"/>
  <c r="N4" i="3"/>
  <c r="O4" i="3" s="1"/>
  <c r="N701" i="3"/>
  <c r="O701" i="3" s="1"/>
  <c r="N792" i="3"/>
  <c r="O792" i="3" s="1"/>
  <c r="N95" i="3"/>
  <c r="O95" i="3" s="1"/>
  <c r="N58" i="3"/>
  <c r="O58" i="3" s="1"/>
  <c r="N231" i="3"/>
  <c r="O231" i="3" s="1"/>
  <c r="N18" i="3"/>
  <c r="O18" i="3" s="1"/>
  <c r="N1967" i="3"/>
  <c r="O1967" i="3" s="1"/>
  <c r="N1711" i="3"/>
  <c r="N1455" i="3"/>
  <c r="O1455" i="3" s="1"/>
  <c r="N1573" i="3"/>
  <c r="O1573" i="3" s="1"/>
  <c r="N1317" i="3"/>
  <c r="O1317" i="3" s="1"/>
  <c r="N1531" i="3"/>
  <c r="O1531" i="3" s="1"/>
  <c r="N782" i="3"/>
  <c r="O782" i="3" s="1"/>
  <c r="N1394" i="3"/>
  <c r="O1394" i="3" s="1"/>
  <c r="N2433" i="3"/>
  <c r="N1793" i="3"/>
  <c r="O1793" i="3" s="1"/>
  <c r="N1281" i="3"/>
  <c r="O1281" i="3" s="1"/>
  <c r="N1751" i="3"/>
  <c r="O1751" i="3" s="1"/>
  <c r="N284" i="3"/>
  <c r="O284" i="3" s="1"/>
  <c r="N578" i="3"/>
  <c r="N1682" i="3"/>
  <c r="O1682" i="3" s="1"/>
  <c r="N2065" i="3"/>
  <c r="O2065" i="3" s="1"/>
  <c r="N2321" i="3"/>
  <c r="N1092" i="3"/>
  <c r="O1092" i="3" s="1"/>
  <c r="N200" i="3"/>
  <c r="O200" i="3" s="1"/>
  <c r="N132" i="3"/>
  <c r="N1863" i="3"/>
  <c r="O1863" i="3" s="1"/>
  <c r="N1607" i="3"/>
  <c r="N1351" i="3"/>
  <c r="O1351" i="3" s="1"/>
  <c r="N877" i="3"/>
  <c r="O877" i="3" s="1"/>
  <c r="N836" i="3"/>
  <c r="N344" i="3"/>
  <c r="O344" i="3" s="1"/>
  <c r="N166" i="3"/>
  <c r="N290" i="3"/>
  <c r="O290" i="3" s="1"/>
  <c r="N246" i="3"/>
  <c r="O246" i="3" s="1"/>
  <c r="N1465" i="3"/>
  <c r="O1465" i="3" s="1"/>
  <c r="N421" i="3"/>
  <c r="O421" i="3" s="1"/>
  <c r="N1935" i="3"/>
  <c r="N1679" i="3"/>
  <c r="O1679" i="3" s="1"/>
  <c r="N1423" i="3"/>
  <c r="O1423" i="3" s="1"/>
  <c r="N932" i="3"/>
  <c r="O932" i="3" s="1"/>
  <c r="N442" i="3"/>
  <c r="O442" i="3" s="1"/>
  <c r="N380" i="3"/>
  <c r="O380" i="3" s="1"/>
  <c r="N887" i="3"/>
  <c r="O887" i="3" s="1"/>
  <c r="N451" i="3"/>
  <c r="N740" i="3"/>
  <c r="O740" i="3" s="1"/>
  <c r="N419" i="3"/>
  <c r="O419" i="3" s="1"/>
  <c r="N10" i="3"/>
  <c r="O10" i="3" s="1"/>
  <c r="N1071" i="3"/>
  <c r="O1071" i="3" s="1"/>
  <c r="N815" i="3"/>
  <c r="N1111" i="3"/>
  <c r="O1111" i="3" s="1"/>
  <c r="N771" i="3"/>
  <c r="O771" i="3" s="1"/>
  <c r="N468" i="3"/>
  <c r="O468" i="3" s="1"/>
  <c r="N739" i="3"/>
  <c r="N387" i="3"/>
  <c r="O387" i="3" s="1"/>
  <c r="N496" i="3"/>
  <c r="O496" i="3" s="1"/>
  <c r="N775" i="3"/>
  <c r="O775" i="3" s="1"/>
  <c r="N634" i="3"/>
  <c r="N1055" i="3"/>
  <c r="O1055" i="3" s="1"/>
  <c r="N799" i="3"/>
  <c r="O799" i="3" s="1"/>
  <c r="N686" i="3"/>
  <c r="O686" i="3" s="1"/>
  <c r="N397" i="3"/>
  <c r="O397" i="3" s="1"/>
  <c r="N800" i="3"/>
  <c r="O800" i="3" s="1"/>
  <c r="N544" i="3"/>
  <c r="O544" i="3" s="1"/>
  <c r="N271" i="3"/>
  <c r="N1179" i="3"/>
  <c r="N839" i="3"/>
  <c r="O839" i="3" s="1"/>
  <c r="N499" i="3"/>
  <c r="O499" i="3" s="1"/>
  <c r="N66" i="3"/>
  <c r="O66" i="3" s="1"/>
  <c r="N107" i="3"/>
  <c r="O107" i="3" s="1"/>
  <c r="N307" i="3"/>
  <c r="N1138" i="3"/>
  <c r="N798" i="3"/>
  <c r="O798" i="3" s="1"/>
  <c r="N458" i="3"/>
  <c r="N1272" i="3"/>
  <c r="O1272" i="3" s="1"/>
  <c r="N2220" i="3"/>
  <c r="O2220" i="3" s="1"/>
  <c r="N2519" i="3"/>
  <c r="O2519" i="3" s="1"/>
  <c r="N2520" i="3"/>
  <c r="O2520" i="3" s="1"/>
  <c r="N2182" i="3"/>
  <c r="O2182" i="3" s="1"/>
  <c r="N2127" i="3"/>
  <c r="O2127" i="3" s="1"/>
  <c r="N1046" i="3"/>
  <c r="N790" i="3"/>
  <c r="O790" i="3" s="1"/>
  <c r="N534" i="3"/>
  <c r="O534" i="3" s="1"/>
  <c r="N277" i="3"/>
  <c r="O277" i="3" s="1"/>
  <c r="N21" i="3"/>
  <c r="O21" i="3" s="1"/>
  <c r="N2164" i="3"/>
  <c r="O2164" i="3" s="1"/>
  <c r="N2079" i="3"/>
  <c r="O2079" i="3" s="1"/>
  <c r="N2119" i="3"/>
  <c r="O2119" i="3" s="1"/>
  <c r="N2540" i="3"/>
  <c r="O2540" i="3" s="1"/>
  <c r="N1158" i="3"/>
  <c r="N390" i="3"/>
  <c r="O390" i="3" s="1"/>
  <c r="N133" i="3"/>
  <c r="O133" i="3" s="1"/>
  <c r="N2391" i="3"/>
  <c r="N2371" i="3"/>
  <c r="O2371" i="3" s="1"/>
  <c r="N2072" i="3"/>
  <c r="O2072" i="3" s="1"/>
  <c r="N2010" i="3"/>
  <c r="O2010" i="3" s="1"/>
  <c r="N2194" i="3"/>
  <c r="N1897" i="3"/>
  <c r="O1897" i="3" s="1"/>
  <c r="N2256" i="3"/>
  <c r="O2256" i="3" s="1"/>
  <c r="N1854" i="3"/>
  <c r="O1854" i="3" s="1"/>
  <c r="N2307" i="3"/>
  <c r="N2234" i="3"/>
  <c r="O2234" i="3" s="1"/>
  <c r="N2227" i="3"/>
  <c r="O2227" i="3" s="1"/>
  <c r="N2338" i="3"/>
  <c r="O2338" i="3" s="1"/>
  <c r="N1944" i="3"/>
  <c r="O1944" i="3" s="1"/>
  <c r="N1989" i="3"/>
  <c r="O1989" i="3" s="1"/>
  <c r="N1444" i="3"/>
  <c r="O1444" i="3" s="1"/>
  <c r="N2052" i="3"/>
  <c r="O2052" i="3" s="1"/>
  <c r="N2292" i="3"/>
  <c r="N481" i="3"/>
  <c r="O481" i="3" s="1"/>
  <c r="N2120" i="3"/>
  <c r="O2120" i="3" s="1"/>
  <c r="N2516" i="3"/>
  <c r="N2470" i="3"/>
  <c r="O2470" i="3" s="1"/>
  <c r="N1540" i="3"/>
  <c r="O1540" i="3" s="1"/>
  <c r="N2378" i="3"/>
  <c r="O2378" i="3" s="1"/>
  <c r="N2422" i="3"/>
  <c r="O2422" i="3" s="1"/>
  <c r="N2362" i="3"/>
  <c r="N1544" i="3"/>
  <c r="N1220" i="3"/>
  <c r="O1220" i="3" s="1"/>
  <c r="N2507" i="3"/>
  <c r="O2507" i="3" s="1"/>
  <c r="N1456" i="3"/>
  <c r="O1456" i="3" s="1"/>
  <c r="N2108" i="3"/>
  <c r="O2108" i="3" s="1"/>
  <c r="N1952" i="3"/>
  <c r="O1952" i="3" s="1"/>
  <c r="N1264" i="3"/>
  <c r="N1550" i="3"/>
  <c r="N675" i="3" l="1"/>
  <c r="E45" i="1" s="1"/>
  <c r="M849" i="3"/>
  <c r="N849" i="3" s="1"/>
  <c r="O849" i="3" s="1"/>
  <c r="L849" i="3"/>
  <c r="O45" i="1" l="1"/>
  <c r="G45" i="1" s="1"/>
  <c r="P51" i="1" l="1"/>
  <c r="Q499" i="3"/>
  <c r="Q496" i="3"/>
  <c r="Q495" i="3"/>
  <c r="Q497" i="3"/>
  <c r="Q501" i="3"/>
  <c r="Q498" i="3"/>
  <c r="S852" i="3"/>
  <c r="Q500" i="3"/>
  <c r="Q494" i="3"/>
  <c r="Q831" i="3" l="1"/>
  <c r="Q832" i="3" s="1"/>
  <c r="R831" i="3" l="1"/>
  <c r="R832" i="3"/>
  <c r="Q833" i="3"/>
  <c r="R833" i="3" s="1"/>
  <c r="Q834" i="3" l="1"/>
  <c r="R834" i="3" s="1"/>
  <c r="Q835" i="3" l="1"/>
  <c r="R835" i="3" s="1"/>
  <c r="Q836" i="3" l="1"/>
  <c r="R836" i="3" s="1"/>
  <c r="Q837" i="3" l="1"/>
  <c r="Q838" i="3" s="1"/>
  <c r="R837" i="3" l="1"/>
  <c r="R838" i="3"/>
  <c r="Q839" i="3"/>
  <c r="R839" i="3" l="1"/>
  <c r="Q840" i="3"/>
  <c r="Q841" i="3" s="1"/>
  <c r="R841" i="3" s="1"/>
  <c r="Q842" i="3" l="1"/>
  <c r="R840" i="3"/>
  <c r="Q843" i="3" l="1"/>
  <c r="Q844" i="3" s="1"/>
  <c r="R844" i="3" s="1"/>
  <c r="R842" i="3"/>
  <c r="R843" i="3" l="1"/>
  <c r="Q845" i="3"/>
  <c r="R845" i="3" l="1"/>
  <c r="Q846" i="3"/>
  <c r="Q847" i="3" s="1"/>
  <c r="R847" i="3" s="1"/>
  <c r="R846" i="3" l="1"/>
  <c r="Q848" i="3"/>
  <c r="R848" i="3" s="1"/>
  <c r="Q849" i="3" l="1"/>
  <c r="R849" i="3" s="1"/>
  <c r="Q850" i="3" l="1"/>
  <c r="R850" i="3" l="1"/>
  <c r="Q851" i="3"/>
  <c r="Q852" i="3" s="1"/>
  <c r="R852" i="3" s="1"/>
  <c r="R851" i="3" l="1"/>
  <c r="Q853" i="3"/>
  <c r="R853" i="3" s="1"/>
  <c r="Q854" i="3" l="1"/>
  <c r="Q855" i="3" s="1"/>
  <c r="R855" i="3" l="1"/>
  <c r="R854" i="3"/>
  <c r="Q856" i="3"/>
  <c r="R856" i="3" s="1"/>
  <c r="Q857" i="3" l="1"/>
  <c r="R857" i="3" s="1"/>
  <c r="Q858" i="3" l="1"/>
  <c r="R858" i="3" l="1"/>
  <c r="Q859" i="3"/>
  <c r="R859" i="3" l="1"/>
  <c r="Q860" i="3"/>
  <c r="Q861" i="3" l="1"/>
  <c r="Q862" i="3" s="1"/>
  <c r="R862" i="3" s="1"/>
  <c r="R860" i="3"/>
  <c r="R861" i="3" l="1"/>
  <c r="Q863" i="3"/>
  <c r="R863" i="3" s="1"/>
  <c r="Q864" i="3" l="1"/>
  <c r="R864" i="3" s="1"/>
  <c r="Q865" i="3" l="1"/>
  <c r="R865" i="3" s="1"/>
  <c r="Q866" i="3" l="1"/>
  <c r="R866" i="3" s="1"/>
  <c r="Q867" i="3" l="1"/>
  <c r="R867" i="3" s="1"/>
  <c r="Q868" i="3" l="1"/>
  <c r="R868" i="3" s="1"/>
  <c r="Q869" i="3" l="1"/>
  <c r="R869" i="3" s="1"/>
  <c r="Q870" i="3" l="1"/>
  <c r="R870" i="3" s="1"/>
  <c r="Q871" i="3" l="1"/>
  <c r="R871" i="3" s="1"/>
  <c r="Q872" i="3" l="1"/>
  <c r="R872" i="3" s="1"/>
  <c r="Q873" i="3" l="1"/>
  <c r="R873" i="3" s="1"/>
  <c r="Q874" i="3" l="1"/>
  <c r="R874" i="3" l="1"/>
  <c r="Q875" i="3"/>
  <c r="R875" i="3" l="1"/>
  <c r="Q876" i="3"/>
  <c r="R876" i="3" l="1"/>
  <c r="Q877" i="3"/>
  <c r="R877" i="3" l="1"/>
  <c r="Q878" i="3"/>
  <c r="R878" i="3" l="1"/>
  <c r="Q879" i="3"/>
  <c r="R879" i="3" l="1"/>
  <c r="Q880" i="3"/>
  <c r="Q881" i="3" s="1"/>
  <c r="R881" i="3" s="1"/>
  <c r="R880" i="3" l="1"/>
  <c r="Q882" i="3"/>
  <c r="R882" i="3" s="1"/>
  <c r="Q883" i="3" l="1"/>
  <c r="R883" i="3" s="1"/>
  <c r="Q884" i="3" l="1"/>
  <c r="R884" i="3" s="1"/>
  <c r="Q885" i="3" l="1"/>
  <c r="R885" i="3" s="1"/>
  <c r="Q886" i="3" l="1"/>
  <c r="R886" i="3" s="1"/>
  <c r="Q887" i="3" l="1"/>
  <c r="R887" i="3" s="1"/>
  <c r="Q888" i="3" l="1"/>
  <c r="R888" i="3" s="1"/>
  <c r="Q889" i="3" l="1"/>
  <c r="R889" i="3" s="1"/>
  <c r="Q890" i="3" l="1"/>
  <c r="R890" i="3" s="1"/>
  <c r="Q891" i="3" l="1"/>
  <c r="R891" i="3" s="1"/>
  <c r="Q892" i="3" l="1"/>
  <c r="R892" i="3" s="1"/>
  <c r="Q893" i="3" l="1"/>
  <c r="R893" i="3" s="1"/>
  <c r="Q894" i="3" l="1"/>
  <c r="R894" i="3" s="1"/>
  <c r="Q895" i="3" l="1"/>
  <c r="R895" i="3" s="1"/>
  <c r="Q896" i="3" l="1"/>
  <c r="R896" i="3" s="1"/>
  <c r="Q897" i="3" l="1"/>
  <c r="R897" i="3" s="1"/>
  <c r="Q898" i="3" l="1"/>
  <c r="Q899" i="3" s="1"/>
  <c r="R899" i="3" s="1"/>
  <c r="Q900" i="3" l="1"/>
  <c r="R900" i="3" s="1"/>
  <c r="R898" i="3"/>
  <c r="Q901" i="3" l="1"/>
  <c r="R901" i="3" s="1"/>
  <c r="Q902" i="3" l="1"/>
  <c r="R902" i="3" s="1"/>
  <c r="Q903" i="3" l="1"/>
  <c r="Q904" i="3" s="1"/>
  <c r="R903" i="3" l="1"/>
  <c r="R904" i="3"/>
  <c r="Q905" i="3"/>
  <c r="R905" i="3" l="1"/>
  <c r="Q906" i="3"/>
  <c r="R906" i="3" l="1"/>
  <c r="Q907" i="3"/>
  <c r="R907" i="3" l="1"/>
  <c r="Q908" i="3"/>
  <c r="R908" i="3" l="1"/>
  <c r="Q909" i="3"/>
  <c r="R909" i="3" l="1"/>
  <c r="Q910" i="3"/>
  <c r="R910" i="3" l="1"/>
  <c r="Q911" i="3"/>
  <c r="R911" i="3" l="1"/>
  <c r="Q912" i="3"/>
  <c r="R912" i="3" l="1"/>
  <c r="Q913" i="3"/>
  <c r="R913" i="3" l="1"/>
  <c r="Q914" i="3"/>
  <c r="R914" i="3" l="1"/>
  <c r="Q915" i="3"/>
  <c r="R915" i="3" l="1"/>
  <c r="Q916" i="3"/>
  <c r="R916" i="3" l="1"/>
  <c r="Q917" i="3"/>
  <c r="R917" i="3" l="1"/>
  <c r="Q918" i="3"/>
  <c r="R918" i="3" l="1"/>
  <c r="Q919" i="3"/>
  <c r="R919" i="3" l="1"/>
  <c r="Q920" i="3"/>
  <c r="R920" i="3" l="1"/>
  <c r="Q921" i="3"/>
  <c r="R921" i="3" l="1"/>
  <c r="Q922" i="3"/>
  <c r="R922" i="3" l="1"/>
  <c r="Q923" i="3"/>
  <c r="R923" i="3" l="1"/>
  <c r="Q924" i="3"/>
  <c r="R924" i="3" l="1"/>
  <c r="Q925" i="3"/>
  <c r="R925" i="3" l="1"/>
  <c r="Q926" i="3"/>
  <c r="R926" i="3" l="1"/>
  <c r="Q927" i="3"/>
  <c r="R927" i="3" l="1"/>
  <c r="Q928" i="3"/>
  <c r="R928" i="3" l="1"/>
  <c r="Q929" i="3"/>
  <c r="R929" i="3" l="1"/>
  <c r="Q930" i="3"/>
  <c r="R930" i="3" l="1"/>
  <c r="Q931" i="3"/>
  <c r="R931" i="3" l="1"/>
  <c r="Q932" i="3"/>
  <c r="R932" i="3" l="1"/>
  <c r="Q933" i="3"/>
  <c r="R933" i="3" l="1"/>
  <c r="Q934" i="3"/>
  <c r="R934" i="3" l="1"/>
  <c r="Q935" i="3"/>
  <c r="R935" i="3" l="1"/>
  <c r="Q936" i="3"/>
  <c r="R936" i="3" l="1"/>
  <c r="Q937" i="3"/>
  <c r="R937" i="3" l="1"/>
  <c r="Q938" i="3"/>
  <c r="R938" i="3" l="1"/>
  <c r="Q939" i="3"/>
  <c r="R939" i="3" l="1"/>
  <c r="Q940" i="3"/>
  <c r="R940" i="3" l="1"/>
  <c r="Q941" i="3"/>
  <c r="R941" i="3" l="1"/>
  <c r="Q942" i="3"/>
  <c r="R942" i="3" l="1"/>
  <c r="Q943" i="3"/>
  <c r="R943" i="3" l="1"/>
  <c r="Q944" i="3"/>
  <c r="R944" i="3" l="1"/>
  <c r="Q945" i="3"/>
  <c r="R945" i="3" l="1"/>
  <c r="Q946" i="3"/>
  <c r="R946" i="3" l="1"/>
  <c r="Q947" i="3"/>
  <c r="R947" i="3" l="1"/>
  <c r="Q948" i="3"/>
  <c r="R948" i="3" l="1"/>
  <c r="Q949" i="3"/>
  <c r="R949" i="3" l="1"/>
  <c r="Q950" i="3"/>
  <c r="R950" i="3" l="1"/>
  <c r="Q951" i="3"/>
  <c r="R951" i="3" l="1"/>
  <c r="Q952" i="3"/>
  <c r="R952" i="3" l="1"/>
  <c r="Q953" i="3"/>
  <c r="R953" i="3" l="1"/>
  <c r="Q954" i="3"/>
  <c r="R954" i="3" l="1"/>
  <c r="Q955" i="3"/>
  <c r="R955" i="3" l="1"/>
  <c r="Q956" i="3"/>
  <c r="R956" i="3" l="1"/>
  <c r="Q957" i="3"/>
  <c r="R957" i="3" l="1"/>
  <c r="Q958" i="3"/>
  <c r="R958" i="3" l="1"/>
  <c r="Q959" i="3"/>
  <c r="R959" i="3" l="1"/>
  <c r="Q960" i="3"/>
  <c r="R960" i="3" l="1"/>
  <c r="Q961" i="3"/>
  <c r="R961" i="3" l="1"/>
  <c r="Q962" i="3"/>
  <c r="R962" i="3" l="1"/>
  <c r="Q963" i="3"/>
  <c r="R963" i="3" l="1"/>
  <c r="Q964" i="3"/>
  <c r="R964" i="3" l="1"/>
  <c r="Q965" i="3"/>
  <c r="R965" i="3" l="1"/>
  <c r="Q966" i="3"/>
  <c r="R966" i="3" l="1"/>
  <c r="Q967" i="3"/>
  <c r="R967" i="3" l="1"/>
  <c r="Q968" i="3"/>
  <c r="R968" i="3" l="1"/>
  <c r="Q969" i="3"/>
  <c r="R969" i="3" l="1"/>
  <c r="Q970" i="3"/>
  <c r="R970" i="3" l="1"/>
  <c r="Q971" i="3"/>
  <c r="R971" i="3" l="1"/>
  <c r="Q972" i="3"/>
  <c r="R972" i="3" l="1"/>
  <c r="Q973" i="3"/>
  <c r="R973" i="3" l="1"/>
  <c r="Q974" i="3"/>
  <c r="R974" i="3" l="1"/>
  <c r="Q975" i="3"/>
  <c r="R975" i="3" l="1"/>
  <c r="Q976" i="3"/>
  <c r="R976" i="3" l="1"/>
  <c r="Q977" i="3"/>
  <c r="R977" i="3" l="1"/>
  <c r="Q978" i="3"/>
  <c r="R978" i="3" l="1"/>
  <c r="Q979" i="3"/>
  <c r="R979" i="3" l="1"/>
  <c r="Q980" i="3"/>
  <c r="R980" i="3" l="1"/>
  <c r="Q981" i="3"/>
  <c r="R981" i="3" l="1"/>
  <c r="Q982" i="3"/>
  <c r="R982" i="3" l="1"/>
  <c r="Q983" i="3"/>
  <c r="R983" i="3" l="1"/>
  <c r="Q984" i="3"/>
  <c r="R984" i="3" l="1"/>
  <c r="Q985" i="3"/>
  <c r="R985" i="3" l="1"/>
  <c r="Q986" i="3"/>
  <c r="R986" i="3" l="1"/>
  <c r="Q987" i="3"/>
  <c r="R987" i="3" l="1"/>
  <c r="Q988" i="3"/>
  <c r="R988" i="3" l="1"/>
  <c r="Q989" i="3"/>
  <c r="R989" i="3" l="1"/>
  <c r="Q990" i="3"/>
  <c r="R990" i="3" l="1"/>
  <c r="Q991" i="3"/>
  <c r="R991" i="3" l="1"/>
  <c r="Q992" i="3"/>
  <c r="R992" i="3" l="1"/>
  <c r="Q993" i="3"/>
  <c r="R993" i="3" l="1"/>
  <c r="Q994" i="3"/>
  <c r="R994" i="3" l="1"/>
  <c r="Q995" i="3"/>
  <c r="R995" i="3" l="1"/>
  <c r="Q996" i="3"/>
  <c r="R996" i="3" l="1"/>
  <c r="Q997" i="3"/>
  <c r="R997" i="3" l="1"/>
  <c r="Q998" i="3"/>
  <c r="R998" i="3" l="1"/>
  <c r="Q999" i="3"/>
  <c r="R999" i="3" l="1"/>
  <c r="Q1000" i="3"/>
  <c r="R1000" i="3" l="1"/>
  <c r="Q1001" i="3"/>
  <c r="R1001" i="3" l="1"/>
  <c r="Q1002" i="3"/>
  <c r="R1002" i="3" l="1"/>
  <c r="Q1003" i="3"/>
  <c r="R1003" i="3" l="1"/>
  <c r="Q1004" i="3"/>
  <c r="R1004" i="3" l="1"/>
  <c r="Q1005" i="3"/>
  <c r="R1005" i="3" l="1"/>
  <c r="Q1006" i="3"/>
  <c r="R1006" i="3" l="1"/>
  <c r="Q1007" i="3"/>
  <c r="R1007" i="3" l="1"/>
  <c r="Q1008" i="3"/>
  <c r="R1008" i="3" l="1"/>
  <c r="Q1009" i="3"/>
  <c r="R1009" i="3" l="1"/>
  <c r="Q1010" i="3"/>
  <c r="R1010" i="3" l="1"/>
  <c r="Q1011" i="3"/>
  <c r="R1011" i="3" l="1"/>
  <c r="Q1012" i="3"/>
  <c r="R1012" i="3" l="1"/>
  <c r="Q1013" i="3"/>
  <c r="R1013" i="3" l="1"/>
  <c r="Q1014" i="3"/>
  <c r="R1014" i="3" l="1"/>
  <c r="Q1015" i="3"/>
  <c r="R1015" i="3" l="1"/>
  <c r="Q1016" i="3"/>
  <c r="R1016" i="3" l="1"/>
  <c r="Q1017" i="3"/>
  <c r="R1017" i="3" l="1"/>
  <c r="Q1018" i="3"/>
  <c r="R1018" i="3" l="1"/>
  <c r="Q1019" i="3"/>
  <c r="R1019" i="3" l="1"/>
  <c r="Q1020" i="3"/>
  <c r="R1020" i="3" l="1"/>
  <c r="Q1021" i="3"/>
  <c r="R1021" i="3" l="1"/>
  <c r="Q1022" i="3"/>
  <c r="R1022" i="3" l="1"/>
  <c r="Q1023" i="3"/>
  <c r="R1023" i="3" l="1"/>
  <c r="Q1024" i="3"/>
  <c r="R1024" i="3" l="1"/>
  <c r="Q1025" i="3"/>
  <c r="R1025" i="3" l="1"/>
  <c r="Q1026" i="3"/>
  <c r="R1026" i="3" l="1"/>
  <c r="Q1027" i="3"/>
  <c r="R1027" i="3" l="1"/>
  <c r="Q1028" i="3"/>
  <c r="R1028" i="3" l="1"/>
  <c r="Q1029" i="3"/>
  <c r="R1029" i="3" l="1"/>
  <c r="Q1030" i="3"/>
  <c r="R1030" i="3" l="1"/>
  <c r="Q1031" i="3"/>
  <c r="R1031" i="3" l="1"/>
  <c r="Q1032" i="3"/>
  <c r="R1032" i="3" l="1"/>
  <c r="Q1033" i="3"/>
  <c r="R1033" i="3" l="1"/>
  <c r="Q1034" i="3"/>
  <c r="R1034" i="3" l="1"/>
  <c r="Q1035" i="3"/>
  <c r="R1035" i="3" l="1"/>
  <c r="Q1036" i="3"/>
  <c r="R1036" i="3" l="1"/>
  <c r="Q1037" i="3"/>
  <c r="R1037" i="3" l="1"/>
  <c r="Q1038" i="3"/>
  <c r="R1038" i="3" l="1"/>
  <c r="Q1039" i="3"/>
  <c r="R1039" i="3" l="1"/>
  <c r="Q1040" i="3"/>
  <c r="R1040" i="3" l="1"/>
  <c r="Q1041" i="3"/>
  <c r="R1041" i="3" l="1"/>
  <c r="Q1042" i="3"/>
  <c r="R1042" i="3" l="1"/>
  <c r="Q1043" i="3"/>
  <c r="R1043" i="3" l="1"/>
  <c r="Q1044" i="3"/>
  <c r="R1044" i="3" l="1"/>
  <c r="Q1045" i="3"/>
  <c r="R1045" i="3" l="1"/>
  <c r="Q1046" i="3"/>
  <c r="R1046" i="3" l="1"/>
  <c r="Q1047" i="3"/>
  <c r="R1047" i="3" l="1"/>
  <c r="Q1048" i="3"/>
  <c r="R1048" i="3" l="1"/>
  <c r="Q1049" i="3"/>
  <c r="R1049" i="3" l="1"/>
  <c r="Q1050" i="3"/>
  <c r="R1050" i="3" l="1"/>
  <c r="Q1051" i="3"/>
  <c r="R1051" i="3" l="1"/>
  <c r="Q1052" i="3"/>
  <c r="R1052" i="3" l="1"/>
  <c r="Q1053" i="3"/>
  <c r="R1053" i="3" l="1"/>
  <c r="Q1054" i="3"/>
  <c r="R1054" i="3" l="1"/>
  <c r="Q1055" i="3"/>
  <c r="R1055" i="3" l="1"/>
  <c r="Q1056" i="3"/>
  <c r="R1056" i="3" l="1"/>
  <c r="Q1057" i="3"/>
  <c r="R1057" i="3" l="1"/>
  <c r="Q1058" i="3"/>
  <c r="R1058" i="3" l="1"/>
  <c r="Q1059" i="3"/>
  <c r="R1059" i="3" l="1"/>
  <c r="Q1060" i="3"/>
  <c r="R1060" i="3" l="1"/>
  <c r="Q1061" i="3"/>
  <c r="R1061" i="3" l="1"/>
  <c r="Q1062" i="3"/>
  <c r="R1062" i="3" l="1"/>
  <c r="Q1063" i="3"/>
  <c r="R1063" i="3" l="1"/>
  <c r="Q1064" i="3"/>
  <c r="R1064" i="3" l="1"/>
  <c r="Q1065" i="3"/>
  <c r="R1065" i="3" l="1"/>
  <c r="Q1066" i="3"/>
  <c r="R1066" i="3" l="1"/>
  <c r="Q1067" i="3"/>
  <c r="R1067" i="3" l="1"/>
  <c r="Q1068" i="3"/>
  <c r="R1068" i="3" l="1"/>
  <c r="Q1069" i="3"/>
  <c r="R1069" i="3" l="1"/>
  <c r="Q1070" i="3"/>
  <c r="R1070" i="3" l="1"/>
  <c r="Q1071" i="3"/>
  <c r="R1071" i="3" l="1"/>
  <c r="Q1072" i="3"/>
  <c r="R1072" i="3" l="1"/>
  <c r="Q1073" i="3"/>
  <c r="R1073" i="3" l="1"/>
  <c r="Q1074" i="3"/>
  <c r="R1074" i="3" l="1"/>
  <c r="Q1075" i="3"/>
  <c r="R1075" i="3" l="1"/>
  <c r="Q1076" i="3"/>
  <c r="R1076" i="3" l="1"/>
  <c r="Q1077" i="3"/>
  <c r="R1077" i="3" l="1"/>
  <c r="Q1078" i="3"/>
  <c r="R1078" i="3" l="1"/>
  <c r="Q1079" i="3"/>
  <c r="R1079" i="3" l="1"/>
  <c r="Q1080" i="3"/>
  <c r="R1080" i="3" l="1"/>
  <c r="Q1081" i="3"/>
  <c r="R1081" i="3" l="1"/>
  <c r="Q1082" i="3"/>
  <c r="R1082" i="3" l="1"/>
  <c r="Q1083" i="3"/>
  <c r="R1083" i="3" l="1"/>
  <c r="Q1084" i="3"/>
  <c r="R1084" i="3" l="1"/>
  <c r="Q1085" i="3"/>
  <c r="R1085" i="3" l="1"/>
  <c r="Q1086" i="3"/>
  <c r="R1086" i="3" l="1"/>
  <c r="Q1087" i="3"/>
  <c r="R1087" i="3" l="1"/>
  <c r="Q1088" i="3"/>
  <c r="R1088" i="3" l="1"/>
  <c r="Q1089" i="3"/>
  <c r="R1089" i="3" l="1"/>
  <c r="Q1090" i="3"/>
  <c r="R1090" i="3" l="1"/>
  <c r="Q1091" i="3"/>
  <c r="R1091" i="3" l="1"/>
  <c r="Q1092" i="3"/>
  <c r="R1092" i="3" l="1"/>
  <c r="Q1093" i="3"/>
  <c r="R1093" i="3" l="1"/>
  <c r="Q1094" i="3"/>
  <c r="R1094" i="3" l="1"/>
  <c r="Q1095" i="3"/>
  <c r="R1095" i="3" l="1"/>
  <c r="Q1096" i="3"/>
  <c r="R1096" i="3" l="1"/>
  <c r="Q1097" i="3"/>
  <c r="R1097" i="3" l="1"/>
  <c r="Q1098" i="3"/>
  <c r="R1098" i="3" l="1"/>
  <c r="Q1099" i="3"/>
  <c r="R1099" i="3" l="1"/>
  <c r="Q1100" i="3"/>
  <c r="R1100" i="3" l="1"/>
  <c r="Q1101" i="3"/>
  <c r="R1101" i="3" l="1"/>
  <c r="Q1102" i="3"/>
  <c r="R1102" i="3" l="1"/>
  <c r="Q1103" i="3"/>
  <c r="R1103" i="3" l="1"/>
  <c r="Q1104" i="3"/>
  <c r="R1104" i="3" l="1"/>
  <c r="Q1105" i="3"/>
  <c r="R1105" i="3" l="1"/>
  <c r="Q1106" i="3"/>
  <c r="R1106" i="3" l="1"/>
  <c r="Q1107" i="3"/>
  <c r="R1107" i="3" l="1"/>
  <c r="Q1108" i="3"/>
  <c r="R1108" i="3" l="1"/>
  <c r="Q1109" i="3"/>
  <c r="R1109" i="3" s="1"/>
  <c r="S1"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Alfred Boers</author>
  </authors>
  <commentList>
    <comment ref="C11" authorId="0" shapeId="0" xr:uid="{6B75E47C-B56C-43A4-92DA-4FC274853F49}">
      <text>
        <r>
          <rPr>
            <sz val="9"/>
            <color indexed="81"/>
            <rFont val="Tahoma"/>
            <family val="2"/>
          </rPr>
          <t xml:space="preserve">Handmatig invullen; 1e maandag van het jaar, ook al valt deze in de vakantie
</t>
        </r>
      </text>
    </comment>
  </commentList>
</comments>
</file>

<file path=xl/sharedStrings.xml><?xml version="1.0" encoding="utf-8"?>
<sst xmlns="http://schemas.openxmlformats.org/spreadsheetml/2006/main" count="8254" uniqueCount="1214">
  <si>
    <t>Noord</t>
  </si>
  <si>
    <t>Ja</t>
  </si>
  <si>
    <t>Midden</t>
  </si>
  <si>
    <t>Nee</t>
  </si>
  <si>
    <t>Zuid</t>
  </si>
  <si>
    <t>Bestuur</t>
  </si>
  <si>
    <t>:</t>
  </si>
  <si>
    <t>Naam</t>
  </si>
  <si>
    <t>Registratienummer</t>
  </si>
  <si>
    <t>Adres</t>
  </si>
  <si>
    <t>Poscode + woonplaats</t>
  </si>
  <si>
    <t>Op basis van de vermoedelijke bevallingsdatum kunt u vervolgens zien tussen welke twee data het zwangerschapsverlof in kan gaan en beëindigd wordt</t>
  </si>
  <si>
    <t>Vermoedelijke bevallingsdatum</t>
  </si>
  <si>
    <t>Eerste verlofdag ligt op of tussen:</t>
  </si>
  <si>
    <t>en</t>
  </si>
  <si>
    <t>Gekozen ingangsdatum</t>
  </si>
  <si>
    <t>Feitelijke bevallingsdatum *</t>
  </si>
  <si>
    <t>Verlenging verlof?</t>
  </si>
  <si>
    <t>Vul de volgende velden in om te kijken of het verlof verlengd moet worden i.v.m. een latere bevallingsdatum en/of het verlof (voor een deel) samen valt met de zomervakantie.</t>
  </si>
  <si>
    <t>Welke regio-indeling wordt op uw school gehanteerd?</t>
  </si>
  <si>
    <t>Hoeveel weken mei vakantie?</t>
  </si>
  <si>
    <t>Verlenging ivm latere bevallingsdatum?</t>
  </si>
  <si>
    <t>Dagen verlenging ivm latere bevallingsdatum</t>
  </si>
  <si>
    <t>Verlenging ivm recht op vakantieverlof?</t>
  </si>
  <si>
    <t>Dagen verlenging ivm vakantieverlof</t>
  </si>
  <si>
    <t>Laatste deel van het bevallingsverlof gespreid opnemen? **</t>
  </si>
  <si>
    <t>Zwangerschapsverlof</t>
  </si>
  <si>
    <t>eerste verlofdag</t>
  </si>
  <si>
    <t>laatste verlofdag</t>
  </si>
  <si>
    <t>Op te nemen verlof</t>
  </si>
  <si>
    <t>Laatste verlofdag na op te nemen vakantieverlof</t>
  </si>
  <si>
    <t>Op te nemen vakantieverlof</t>
  </si>
  <si>
    <t>Vakantie tijden vakantieverlof?</t>
  </si>
  <si>
    <t>Zwangerschapsverlof ***</t>
  </si>
  <si>
    <t>wk</t>
  </si>
  <si>
    <t>Ondertekening medewerker:</t>
  </si>
  <si>
    <t>Ondertekening namens het bevoegd gezag:</t>
  </si>
  <si>
    <t>Datum:</t>
  </si>
  <si>
    <t>Handtekening:</t>
  </si>
  <si>
    <t xml:space="preserve">*  Bij de aanvraag hoeft hier niets ingevuld te worden. </t>
  </si>
  <si>
    <t xml:space="preserve">    Zodra de werkelijke bevallingsdatum bekend is dient u dit aan ons door te geven. Eventueel kunt u dit formulier opslaan en de werkelijke </t>
  </si>
  <si>
    <t xml:space="preserve">    bevallingsdatum, zodra bekend, zelf invullen. De einddatum wordt dan automatisch berrekend.</t>
  </si>
  <si>
    <t xml:space="preserve">** Sinds 1 januari 2015 kunt u de laatste periode van uw bevallingsverlof in delen opnemen. Het gaat om het verlof dat overblijft na 6 weken </t>
  </si>
  <si>
    <t xml:space="preserve">    na de datum van uw bevalling. Dit deel van het verlof kunt u gespreid opnemen over een periode van maximaal 30 weken. </t>
  </si>
  <si>
    <t xml:space="preserve">    U doet dit in overleg met uw werkgever.</t>
  </si>
  <si>
    <t>*** Deze datums alleen invoeren indien je gebruik maakt van het gespreid opnemen.</t>
  </si>
  <si>
    <r>
      <t xml:space="preserve">Zomervakantie </t>
    </r>
    <r>
      <rPr>
        <b/>
        <sz val="16"/>
        <color indexed="10"/>
        <rFont val="Arial"/>
        <family val="2"/>
      </rPr>
      <t>(van zaterdagen t/m zondag)</t>
    </r>
  </si>
  <si>
    <t>Regio</t>
  </si>
  <si>
    <t>Van</t>
  </si>
  <si>
    <t>Tot en met</t>
  </si>
  <si>
    <t>2014-2015</t>
  </si>
  <si>
    <t>2015-2016</t>
  </si>
  <si>
    <t>2016-2017</t>
  </si>
  <si>
    <t>Wknr</t>
  </si>
  <si>
    <t>Datum</t>
  </si>
  <si>
    <t>dag</t>
  </si>
  <si>
    <t>Jaar</t>
  </si>
  <si>
    <t>Vakantie Noord</t>
  </si>
  <si>
    <t>Vakantie Midden</t>
  </si>
  <si>
    <t>Vakantie Zuid</t>
  </si>
  <si>
    <t>dagen</t>
  </si>
  <si>
    <t>Vakantie tijdens vakantie-verlof?</t>
  </si>
  <si>
    <t>PO</t>
  </si>
  <si>
    <t>ma</t>
  </si>
  <si>
    <t>zaterdag tot en met zondag</t>
  </si>
  <si>
    <t>di</t>
  </si>
  <si>
    <t>Zomervakantie</t>
  </si>
  <si>
    <t>wo</t>
  </si>
  <si>
    <t>Voorjaarsvakantie</t>
  </si>
  <si>
    <t>do</t>
  </si>
  <si>
    <t>Meivakantie</t>
  </si>
  <si>
    <t>vr</t>
  </si>
  <si>
    <t>Herfstvakantie</t>
  </si>
  <si>
    <t>Vakantie</t>
  </si>
  <si>
    <t>Kerstvakantie</t>
  </si>
  <si>
    <t>za</t>
  </si>
  <si>
    <t>zo</t>
  </si>
  <si>
    <t>Mei vakantie</t>
  </si>
  <si>
    <t>1 week</t>
  </si>
  <si>
    <t>2 weken</t>
  </si>
  <si>
    <t>Goedevrijdag</t>
  </si>
  <si>
    <t>2e Paasdag</t>
  </si>
  <si>
    <t>Hemelvaartsdag</t>
  </si>
  <si>
    <t>2e Pinksterdag</t>
  </si>
  <si>
    <t>20221ma</t>
  </si>
  <si>
    <t>20221di</t>
  </si>
  <si>
    <t>20221wo</t>
  </si>
  <si>
    <t>20221do</t>
  </si>
  <si>
    <t>20221vr</t>
  </si>
  <si>
    <t>20221za</t>
  </si>
  <si>
    <t>20221zo</t>
  </si>
  <si>
    <t>20222ma</t>
  </si>
  <si>
    <t/>
  </si>
  <si>
    <t>20222di</t>
  </si>
  <si>
    <t>20222wo</t>
  </si>
  <si>
    <t>20222do</t>
  </si>
  <si>
    <t>20222vr</t>
  </si>
  <si>
    <t>20222za</t>
  </si>
  <si>
    <t>20222zo</t>
  </si>
  <si>
    <t>20223ma</t>
  </si>
  <si>
    <t>20223di</t>
  </si>
  <si>
    <t>20223wo</t>
  </si>
  <si>
    <t>20223do</t>
  </si>
  <si>
    <t>20223vr</t>
  </si>
  <si>
    <t>20223za</t>
  </si>
  <si>
    <t>20223zo</t>
  </si>
  <si>
    <t>20224ma</t>
  </si>
  <si>
    <t>20224di</t>
  </si>
  <si>
    <t>20224wo</t>
  </si>
  <si>
    <t>20224do</t>
  </si>
  <si>
    <t>20224vr</t>
  </si>
  <si>
    <t>20224za</t>
  </si>
  <si>
    <t>20224zo</t>
  </si>
  <si>
    <t>20225ma</t>
  </si>
  <si>
    <t>20225di</t>
  </si>
  <si>
    <t>20225wo</t>
  </si>
  <si>
    <t>20225do</t>
  </si>
  <si>
    <t>20225vr</t>
  </si>
  <si>
    <t>20225za</t>
  </si>
  <si>
    <t>20225zo</t>
  </si>
  <si>
    <t>20226ma</t>
  </si>
  <si>
    <t>20226di</t>
  </si>
  <si>
    <t>20226wo</t>
  </si>
  <si>
    <t>20226do</t>
  </si>
  <si>
    <t>20226vr</t>
  </si>
  <si>
    <t>20226za</t>
  </si>
  <si>
    <t>20226zo</t>
  </si>
  <si>
    <t>20227ma</t>
  </si>
  <si>
    <t>20227di</t>
  </si>
  <si>
    <t>20227wo</t>
  </si>
  <si>
    <t>20227do</t>
  </si>
  <si>
    <t>20227vr</t>
  </si>
  <si>
    <t>20227za</t>
  </si>
  <si>
    <t>20227zo</t>
  </si>
  <si>
    <t>20228ma</t>
  </si>
  <si>
    <t>20228di</t>
  </si>
  <si>
    <t>20228wo</t>
  </si>
  <si>
    <t>20228do</t>
  </si>
  <si>
    <t>20228vr</t>
  </si>
  <si>
    <t>20228za</t>
  </si>
  <si>
    <t>20228zo</t>
  </si>
  <si>
    <t>20229ma</t>
  </si>
  <si>
    <t>20229di</t>
  </si>
  <si>
    <t>20229wo</t>
  </si>
  <si>
    <t>20229do</t>
  </si>
  <si>
    <t>20229vr</t>
  </si>
  <si>
    <t>20229za</t>
  </si>
  <si>
    <t>20229zo</t>
  </si>
  <si>
    <t>202210ma</t>
  </si>
  <si>
    <t>202210di</t>
  </si>
  <si>
    <t>202210wo</t>
  </si>
  <si>
    <t>202210do</t>
  </si>
  <si>
    <t>202210vr</t>
  </si>
  <si>
    <t>202210za</t>
  </si>
  <si>
    <t>202210zo</t>
  </si>
  <si>
    <t>202211ma</t>
  </si>
  <si>
    <t>202211di</t>
  </si>
  <si>
    <t>202211wo</t>
  </si>
  <si>
    <t>202211do</t>
  </si>
  <si>
    <t>202211vr</t>
  </si>
  <si>
    <t>202211za</t>
  </si>
  <si>
    <t>202211zo</t>
  </si>
  <si>
    <t>202212ma</t>
  </si>
  <si>
    <t>202212di</t>
  </si>
  <si>
    <t>202212wo</t>
  </si>
  <si>
    <t>202212do</t>
  </si>
  <si>
    <t>202212vr</t>
  </si>
  <si>
    <t>202212za</t>
  </si>
  <si>
    <t>202212zo</t>
  </si>
  <si>
    <t>202213ma</t>
  </si>
  <si>
    <t>202213di</t>
  </si>
  <si>
    <t>202213wo</t>
  </si>
  <si>
    <t>202213do</t>
  </si>
  <si>
    <t>202213vr</t>
  </si>
  <si>
    <t>202213za</t>
  </si>
  <si>
    <t>202213zo</t>
  </si>
  <si>
    <t>202214ma</t>
  </si>
  <si>
    <t>202214di</t>
  </si>
  <si>
    <t>202214wo</t>
  </si>
  <si>
    <t>202214do</t>
  </si>
  <si>
    <t>202214vr</t>
  </si>
  <si>
    <t>202214za</t>
  </si>
  <si>
    <t>202214zo</t>
  </si>
  <si>
    <t>202215ma</t>
  </si>
  <si>
    <t>202215di</t>
  </si>
  <si>
    <t>202215wo</t>
  </si>
  <si>
    <t>202215do</t>
  </si>
  <si>
    <t>202215vr</t>
  </si>
  <si>
    <t>202215za</t>
  </si>
  <si>
    <t>202215zo</t>
  </si>
  <si>
    <t>202216ma</t>
  </si>
  <si>
    <t>202216di</t>
  </si>
  <si>
    <t>202216wo</t>
  </si>
  <si>
    <t>202216do</t>
  </si>
  <si>
    <t>202216vr</t>
  </si>
  <si>
    <t>202216za</t>
  </si>
  <si>
    <t>202216zo</t>
  </si>
  <si>
    <t>202217ma</t>
  </si>
  <si>
    <t>202217di</t>
  </si>
  <si>
    <t>202217wo</t>
  </si>
  <si>
    <t>202217do</t>
  </si>
  <si>
    <t>202217vr</t>
  </si>
  <si>
    <t>202217za</t>
  </si>
  <si>
    <t>202217zo</t>
  </si>
  <si>
    <t>202218ma</t>
  </si>
  <si>
    <t>202218di</t>
  </si>
  <si>
    <t>202218wo</t>
  </si>
  <si>
    <t>202218do</t>
  </si>
  <si>
    <t>202218vr</t>
  </si>
  <si>
    <t>202218za</t>
  </si>
  <si>
    <t>202218zo</t>
  </si>
  <si>
    <t>202219ma</t>
  </si>
  <si>
    <t>202219di</t>
  </si>
  <si>
    <t>202219wo</t>
  </si>
  <si>
    <t>202219do</t>
  </si>
  <si>
    <t>202219vr</t>
  </si>
  <si>
    <t>202219za</t>
  </si>
  <si>
    <t>202219zo</t>
  </si>
  <si>
    <t>202220ma</t>
  </si>
  <si>
    <t>202220di</t>
  </si>
  <si>
    <t>202220wo</t>
  </si>
  <si>
    <t>202220do</t>
  </si>
  <si>
    <t>202220vr</t>
  </si>
  <si>
    <t>202220za</t>
  </si>
  <si>
    <t>202220zo</t>
  </si>
  <si>
    <t>202221ma</t>
  </si>
  <si>
    <t>202221di</t>
  </si>
  <si>
    <t>202221wo</t>
  </si>
  <si>
    <t>202221do</t>
  </si>
  <si>
    <t>202221vr</t>
  </si>
  <si>
    <t>202221za</t>
  </si>
  <si>
    <t>202221zo</t>
  </si>
  <si>
    <t>202222ma</t>
  </si>
  <si>
    <t>202222di</t>
  </si>
  <si>
    <t>202222wo</t>
  </si>
  <si>
    <t>202222do</t>
  </si>
  <si>
    <t>202222vr</t>
  </si>
  <si>
    <t>202222za</t>
  </si>
  <si>
    <t>202222zo</t>
  </si>
  <si>
    <t>202223ma</t>
  </si>
  <si>
    <t>202223di</t>
  </si>
  <si>
    <t>202223wo</t>
  </si>
  <si>
    <t>202223do</t>
  </si>
  <si>
    <t>202223vr</t>
  </si>
  <si>
    <t>202223za</t>
  </si>
  <si>
    <t>202223zo</t>
  </si>
  <si>
    <t>202224ma</t>
  </si>
  <si>
    <t>202224di</t>
  </si>
  <si>
    <t>202224wo</t>
  </si>
  <si>
    <t>202224do</t>
  </si>
  <si>
    <t>202224vr</t>
  </si>
  <si>
    <t>202224za</t>
  </si>
  <si>
    <t>202224zo</t>
  </si>
  <si>
    <t>202225ma</t>
  </si>
  <si>
    <t>202225di</t>
  </si>
  <si>
    <t>202225wo</t>
  </si>
  <si>
    <t>202225do</t>
  </si>
  <si>
    <t>202225vr</t>
  </si>
  <si>
    <t>202225za</t>
  </si>
  <si>
    <t>202225zo</t>
  </si>
  <si>
    <t>202226ma</t>
  </si>
  <si>
    <t>202226di</t>
  </si>
  <si>
    <t>202226wo</t>
  </si>
  <si>
    <t>202226do</t>
  </si>
  <si>
    <t>202226vr</t>
  </si>
  <si>
    <t>202226za</t>
  </si>
  <si>
    <t>202226zo</t>
  </si>
  <si>
    <t>202227ma</t>
  </si>
  <si>
    <t>202227di</t>
  </si>
  <si>
    <t>202227wo</t>
  </si>
  <si>
    <t>202227do</t>
  </si>
  <si>
    <t>202227vr</t>
  </si>
  <si>
    <t>202227za</t>
  </si>
  <si>
    <t>202227zo</t>
  </si>
  <si>
    <t>202228ma</t>
  </si>
  <si>
    <t>202228di</t>
  </si>
  <si>
    <t>202228wo</t>
  </si>
  <si>
    <t>202228do</t>
  </si>
  <si>
    <t>202228vr</t>
  </si>
  <si>
    <t>202228za</t>
  </si>
  <si>
    <t>202228zo</t>
  </si>
  <si>
    <t>202229ma</t>
  </si>
  <si>
    <t>202229di</t>
  </si>
  <si>
    <t>202229wo</t>
  </si>
  <si>
    <t>202229do</t>
  </si>
  <si>
    <t>202229vr</t>
  </si>
  <si>
    <t>202229za</t>
  </si>
  <si>
    <t>202229zo</t>
  </si>
  <si>
    <t>202230ma</t>
  </si>
  <si>
    <t>202230di</t>
  </si>
  <si>
    <t>202230wo</t>
  </si>
  <si>
    <t>202230do</t>
  </si>
  <si>
    <t>202230vr</t>
  </si>
  <si>
    <t>202230za</t>
  </si>
  <si>
    <t>202230zo</t>
  </si>
  <si>
    <t>202231ma</t>
  </si>
  <si>
    <t>202231di</t>
  </si>
  <si>
    <t>202231wo</t>
  </si>
  <si>
    <t>202231do</t>
  </si>
  <si>
    <t>202231vr</t>
  </si>
  <si>
    <t>202231za</t>
  </si>
  <si>
    <t>202231zo</t>
  </si>
  <si>
    <t>202232ma</t>
  </si>
  <si>
    <t>202232di</t>
  </si>
  <si>
    <t>202232wo</t>
  </si>
  <si>
    <t>202232do</t>
  </si>
  <si>
    <t>202232vr</t>
  </si>
  <si>
    <t>202232za</t>
  </si>
  <si>
    <t>202232zo</t>
  </si>
  <si>
    <t>202233ma</t>
  </si>
  <si>
    <t>202233di</t>
  </si>
  <si>
    <t>202233wo</t>
  </si>
  <si>
    <t>202233do</t>
  </si>
  <si>
    <t>202233vr</t>
  </si>
  <si>
    <t>202233za</t>
  </si>
  <si>
    <t>202233zo</t>
  </si>
  <si>
    <t>202234ma</t>
  </si>
  <si>
    <t>202234di</t>
  </si>
  <si>
    <t>202234wo</t>
  </si>
  <si>
    <t>202234do</t>
  </si>
  <si>
    <t>202234vr</t>
  </si>
  <si>
    <t>202234za</t>
  </si>
  <si>
    <t>202234zo</t>
  </si>
  <si>
    <t>202235ma</t>
  </si>
  <si>
    <t>202235di</t>
  </si>
  <si>
    <t>202235wo</t>
  </si>
  <si>
    <t>202235do</t>
  </si>
  <si>
    <t>202235vr</t>
  </si>
  <si>
    <t>202235za</t>
  </si>
  <si>
    <t>202235zo</t>
  </si>
  <si>
    <t>202236ma</t>
  </si>
  <si>
    <t>202236di</t>
  </si>
  <si>
    <t>202236wo</t>
  </si>
  <si>
    <t>202236do</t>
  </si>
  <si>
    <t>202236vr</t>
  </si>
  <si>
    <t>202236za</t>
  </si>
  <si>
    <t>202236zo</t>
  </si>
  <si>
    <t>202237ma</t>
  </si>
  <si>
    <t>202237di</t>
  </si>
  <si>
    <t>202237wo</t>
  </si>
  <si>
    <t>202237do</t>
  </si>
  <si>
    <t>202237vr</t>
  </si>
  <si>
    <t>202237za</t>
  </si>
  <si>
    <t>202237zo</t>
  </si>
  <si>
    <t>202238ma</t>
  </si>
  <si>
    <t>202238di</t>
  </si>
  <si>
    <t>202238wo</t>
  </si>
  <si>
    <t>202238do</t>
  </si>
  <si>
    <t>202238vr</t>
  </si>
  <si>
    <t>202238za</t>
  </si>
  <si>
    <t>202238zo</t>
  </si>
  <si>
    <t>202239ma</t>
  </si>
  <si>
    <t>202239di</t>
  </si>
  <si>
    <t>202239wo</t>
  </si>
  <si>
    <t>202239do</t>
  </si>
  <si>
    <t>202239vr</t>
  </si>
  <si>
    <t>202239za</t>
  </si>
  <si>
    <t>202239zo</t>
  </si>
  <si>
    <t>202240ma</t>
  </si>
  <si>
    <t>202240di</t>
  </si>
  <si>
    <t>202240wo</t>
  </si>
  <si>
    <t>202240do</t>
  </si>
  <si>
    <t>202240vr</t>
  </si>
  <si>
    <t>202240za</t>
  </si>
  <si>
    <t>202240zo</t>
  </si>
  <si>
    <t>202241ma</t>
  </si>
  <si>
    <t>202241di</t>
  </si>
  <si>
    <t>202241wo</t>
  </si>
  <si>
    <t>202241do</t>
  </si>
  <si>
    <t>202241vr</t>
  </si>
  <si>
    <t>202241za</t>
  </si>
  <si>
    <t>202241zo</t>
  </si>
  <si>
    <t>202242ma</t>
  </si>
  <si>
    <t>202242di</t>
  </si>
  <si>
    <t>202242wo</t>
  </si>
  <si>
    <t>202242do</t>
  </si>
  <si>
    <t>202242vr</t>
  </si>
  <si>
    <t>202242za</t>
  </si>
  <si>
    <t>202242zo</t>
  </si>
  <si>
    <t>202243ma</t>
  </si>
  <si>
    <t>202243di</t>
  </si>
  <si>
    <t>202243wo</t>
  </si>
  <si>
    <t>202243do</t>
  </si>
  <si>
    <t>202243vr</t>
  </si>
  <si>
    <t>202243za</t>
  </si>
  <si>
    <t>202243zo</t>
  </si>
  <si>
    <t>202244ma</t>
  </si>
  <si>
    <t>202244di</t>
  </si>
  <si>
    <t>202244wo</t>
  </si>
  <si>
    <t>202244do</t>
  </si>
  <si>
    <t>202244vr</t>
  </si>
  <si>
    <t>202244za</t>
  </si>
  <si>
    <t>202244zo</t>
  </si>
  <si>
    <t>202245ma</t>
  </si>
  <si>
    <t>202245di</t>
  </si>
  <si>
    <t>202245wo</t>
  </si>
  <si>
    <t>202245do</t>
  </si>
  <si>
    <t>202245vr</t>
  </si>
  <si>
    <t>202245za</t>
  </si>
  <si>
    <t>202245zo</t>
  </si>
  <si>
    <t>202246ma</t>
  </si>
  <si>
    <t>202246di</t>
  </si>
  <si>
    <t>202246wo</t>
  </si>
  <si>
    <t>202246do</t>
  </si>
  <si>
    <t>202246vr</t>
  </si>
  <si>
    <t>202246za</t>
  </si>
  <si>
    <t>202246zo</t>
  </si>
  <si>
    <t>202247ma</t>
  </si>
  <si>
    <t>202247di</t>
  </si>
  <si>
    <t>202247wo</t>
  </si>
  <si>
    <t>202247do</t>
  </si>
  <si>
    <t>202247vr</t>
  </si>
  <si>
    <t>202247za</t>
  </si>
  <si>
    <t>202247zo</t>
  </si>
  <si>
    <t>202248ma</t>
  </si>
  <si>
    <t>202248di</t>
  </si>
  <si>
    <t>202248wo</t>
  </si>
  <si>
    <t>202248do</t>
  </si>
  <si>
    <t>202248vr</t>
  </si>
  <si>
    <t>202248za</t>
  </si>
  <si>
    <t>202248zo</t>
  </si>
  <si>
    <t>202249ma</t>
  </si>
  <si>
    <t>202249di</t>
  </si>
  <si>
    <t>202249wo</t>
  </si>
  <si>
    <t>202249do</t>
  </si>
  <si>
    <t>202249vr</t>
  </si>
  <si>
    <t>202249za</t>
  </si>
  <si>
    <t>202249zo</t>
  </si>
  <si>
    <t>202250ma</t>
  </si>
  <si>
    <t>202250di</t>
  </si>
  <si>
    <t>202250wo</t>
  </si>
  <si>
    <t>202250do</t>
  </si>
  <si>
    <t>202250vr</t>
  </si>
  <si>
    <t>202250za</t>
  </si>
  <si>
    <t>202250zo</t>
  </si>
  <si>
    <t>202251ma</t>
  </si>
  <si>
    <t>202251di</t>
  </si>
  <si>
    <t>202251wo</t>
  </si>
  <si>
    <t>202251do</t>
  </si>
  <si>
    <t>202251vr</t>
  </si>
  <si>
    <t>202251za</t>
  </si>
  <si>
    <t>202251zo</t>
  </si>
  <si>
    <t>202252ma</t>
  </si>
  <si>
    <t>202252di</t>
  </si>
  <si>
    <t>202252wo</t>
  </si>
  <si>
    <t>202252do</t>
  </si>
  <si>
    <t>202252vr</t>
  </si>
  <si>
    <t>202252za</t>
  </si>
  <si>
    <t>202352zo</t>
  </si>
  <si>
    <t>20231ma</t>
  </si>
  <si>
    <t>20231di</t>
  </si>
  <si>
    <t>20231wo</t>
  </si>
  <si>
    <t>20231do</t>
  </si>
  <si>
    <t>20231vr</t>
  </si>
  <si>
    <t>20231za</t>
  </si>
  <si>
    <t>20231zo</t>
  </si>
  <si>
    <t>20232ma</t>
  </si>
  <si>
    <t>20232di</t>
  </si>
  <si>
    <t>20232wo</t>
  </si>
  <si>
    <t>20232do</t>
  </si>
  <si>
    <t>20232vr</t>
  </si>
  <si>
    <t>20232za</t>
  </si>
  <si>
    <t>20232zo</t>
  </si>
  <si>
    <t>20233ma</t>
  </si>
  <si>
    <t>20233di</t>
  </si>
  <si>
    <t>20233wo</t>
  </si>
  <si>
    <t>20233do</t>
  </si>
  <si>
    <t>20233vr</t>
  </si>
  <si>
    <t>20233za</t>
  </si>
  <si>
    <t>20233zo</t>
  </si>
  <si>
    <t>20234ma</t>
  </si>
  <si>
    <t>20234di</t>
  </si>
  <si>
    <t>20234wo</t>
  </si>
  <si>
    <t>20234do</t>
  </si>
  <si>
    <t>20234vr</t>
  </si>
  <si>
    <t>20234za</t>
  </si>
  <si>
    <t>20234zo</t>
  </si>
  <si>
    <t>20235ma</t>
  </si>
  <si>
    <t>20235di</t>
  </si>
  <si>
    <t>20235wo</t>
  </si>
  <si>
    <t>20235do</t>
  </si>
  <si>
    <t>20235vr</t>
  </si>
  <si>
    <t>20235za</t>
  </si>
  <si>
    <t>20235zo</t>
  </si>
  <si>
    <t>20236ma</t>
  </si>
  <si>
    <t>20236di</t>
  </si>
  <si>
    <t>20236wo</t>
  </si>
  <si>
    <t>20236do</t>
  </si>
  <si>
    <t>20236vr</t>
  </si>
  <si>
    <t>20236za</t>
  </si>
  <si>
    <t>20236zo</t>
  </si>
  <si>
    <t>20237ma</t>
  </si>
  <si>
    <t>20237di</t>
  </si>
  <si>
    <t>20237wo</t>
  </si>
  <si>
    <t>20237do</t>
  </si>
  <si>
    <t>20237vr</t>
  </si>
  <si>
    <t>20237za</t>
  </si>
  <si>
    <t>20237zo</t>
  </si>
  <si>
    <t>20238ma</t>
  </si>
  <si>
    <t>20238di</t>
  </si>
  <si>
    <t>20238wo</t>
  </si>
  <si>
    <t>20238do</t>
  </si>
  <si>
    <t>20238vr</t>
  </si>
  <si>
    <t>20238za</t>
  </si>
  <si>
    <t>20238zo</t>
  </si>
  <si>
    <t>20239ma</t>
  </si>
  <si>
    <t>20239di</t>
  </si>
  <si>
    <t>20239wo</t>
  </si>
  <si>
    <t>20239do</t>
  </si>
  <si>
    <t>20239vr</t>
  </si>
  <si>
    <t>20239za</t>
  </si>
  <si>
    <t>20239zo</t>
  </si>
  <si>
    <t>202310ma</t>
  </si>
  <si>
    <t>202310di</t>
  </si>
  <si>
    <t>202310wo</t>
  </si>
  <si>
    <t>202310do</t>
  </si>
  <si>
    <t>202310vr</t>
  </si>
  <si>
    <t>202310za</t>
  </si>
  <si>
    <t>202310zo</t>
  </si>
  <si>
    <t>202311ma</t>
  </si>
  <si>
    <t>202311di</t>
  </si>
  <si>
    <t>202311wo</t>
  </si>
  <si>
    <t>202311do</t>
  </si>
  <si>
    <t>202311vr</t>
  </si>
  <si>
    <t>202311za</t>
  </si>
  <si>
    <t>202311zo</t>
  </si>
  <si>
    <t>202312ma</t>
  </si>
  <si>
    <t>202312di</t>
  </si>
  <si>
    <t>202312wo</t>
  </si>
  <si>
    <t>202312do</t>
  </si>
  <si>
    <t>202312vr</t>
  </si>
  <si>
    <t>202312za</t>
  </si>
  <si>
    <t>202312zo</t>
  </si>
  <si>
    <t>202313ma</t>
  </si>
  <si>
    <t>202313di</t>
  </si>
  <si>
    <t>202313wo</t>
  </si>
  <si>
    <t>202313do</t>
  </si>
  <si>
    <t>202313vr</t>
  </si>
  <si>
    <t>202313za</t>
  </si>
  <si>
    <t>202313zo</t>
  </si>
  <si>
    <t>202314ma</t>
  </si>
  <si>
    <t>202314di</t>
  </si>
  <si>
    <t>202314wo</t>
  </si>
  <si>
    <t>202314do</t>
  </si>
  <si>
    <t>202314vr</t>
  </si>
  <si>
    <t>202314za</t>
  </si>
  <si>
    <t>202314zo</t>
  </si>
  <si>
    <t>202315ma</t>
  </si>
  <si>
    <t>202315di</t>
  </si>
  <si>
    <t>202315wo</t>
  </si>
  <si>
    <t>202315do</t>
  </si>
  <si>
    <t>202315vr</t>
  </si>
  <si>
    <t>202315za</t>
  </si>
  <si>
    <t>202315zo</t>
  </si>
  <si>
    <t>202316ma</t>
  </si>
  <si>
    <t>202316di</t>
  </si>
  <si>
    <t>202316wo</t>
  </si>
  <si>
    <t>202316do</t>
  </si>
  <si>
    <t>202316vr</t>
  </si>
  <si>
    <t>202316za</t>
  </si>
  <si>
    <t>202316zo</t>
  </si>
  <si>
    <t>202317ma</t>
  </si>
  <si>
    <t>202317di</t>
  </si>
  <si>
    <t>202317wo</t>
  </si>
  <si>
    <t>202317do</t>
  </si>
  <si>
    <t>202317vr</t>
  </si>
  <si>
    <t>202317za</t>
  </si>
  <si>
    <t>202317zo</t>
  </si>
  <si>
    <t>202318ma</t>
  </si>
  <si>
    <t>202318di</t>
  </si>
  <si>
    <t>202318wo</t>
  </si>
  <si>
    <t>202318do</t>
  </si>
  <si>
    <t>202318vr</t>
  </si>
  <si>
    <t>202318za</t>
  </si>
  <si>
    <t>202318zo</t>
  </si>
  <si>
    <t>202319ma</t>
  </si>
  <si>
    <t>202319di</t>
  </si>
  <si>
    <t>202319wo</t>
  </si>
  <si>
    <t>202319do</t>
  </si>
  <si>
    <t>202319vr</t>
  </si>
  <si>
    <t>202319za</t>
  </si>
  <si>
    <t>202319zo</t>
  </si>
  <si>
    <t>202320ma</t>
  </si>
  <si>
    <t>202320di</t>
  </si>
  <si>
    <t>202320wo</t>
  </si>
  <si>
    <t>202320do</t>
  </si>
  <si>
    <t>202320vr</t>
  </si>
  <si>
    <t>202320za</t>
  </si>
  <si>
    <t>202320zo</t>
  </si>
  <si>
    <t>202321ma</t>
  </si>
  <si>
    <t>202321di</t>
  </si>
  <si>
    <t>202321wo</t>
  </si>
  <si>
    <t>202321do</t>
  </si>
  <si>
    <t>202321vr</t>
  </si>
  <si>
    <t>202321za</t>
  </si>
  <si>
    <t>202321zo</t>
  </si>
  <si>
    <t>202322ma</t>
  </si>
  <si>
    <t>202322di</t>
  </si>
  <si>
    <t>202322wo</t>
  </si>
  <si>
    <t>202322do</t>
  </si>
  <si>
    <t>202322vr</t>
  </si>
  <si>
    <t>202322za</t>
  </si>
  <si>
    <t>202322zo</t>
  </si>
  <si>
    <t>202323ma</t>
  </si>
  <si>
    <t>202323di</t>
  </si>
  <si>
    <t>202323wo</t>
  </si>
  <si>
    <t>202323do</t>
  </si>
  <si>
    <t>202323vr</t>
  </si>
  <si>
    <t>202323za</t>
  </si>
  <si>
    <t>202323zo</t>
  </si>
  <si>
    <t>202324ma</t>
  </si>
  <si>
    <t>202324di</t>
  </si>
  <si>
    <t>202324wo</t>
  </si>
  <si>
    <t>202324do</t>
  </si>
  <si>
    <t>202324vr</t>
  </si>
  <si>
    <t>202324za</t>
  </si>
  <si>
    <t>202324zo</t>
  </si>
  <si>
    <t>202325ma</t>
  </si>
  <si>
    <t>202325di</t>
  </si>
  <si>
    <t>202325wo</t>
  </si>
  <si>
    <t>202325do</t>
  </si>
  <si>
    <t>202325vr</t>
  </si>
  <si>
    <t>202325za</t>
  </si>
  <si>
    <t>202325zo</t>
  </si>
  <si>
    <t>202326ma</t>
  </si>
  <si>
    <t>202326di</t>
  </si>
  <si>
    <t>202326wo</t>
  </si>
  <si>
    <t>202326do</t>
  </si>
  <si>
    <t>202326vr</t>
  </si>
  <si>
    <t>202326za</t>
  </si>
  <si>
    <t>202326zo</t>
  </si>
  <si>
    <t>202327ma</t>
  </si>
  <si>
    <t>202327di</t>
  </si>
  <si>
    <t>202327wo</t>
  </si>
  <si>
    <t>202327do</t>
  </si>
  <si>
    <t>202327vr</t>
  </si>
  <si>
    <t>202327za</t>
  </si>
  <si>
    <t>202327zo</t>
  </si>
  <si>
    <t>202328ma</t>
  </si>
  <si>
    <t>202328di</t>
  </si>
  <si>
    <t>202328wo</t>
  </si>
  <si>
    <t>202328do</t>
  </si>
  <si>
    <t>202328vr</t>
  </si>
  <si>
    <t>202328za</t>
  </si>
  <si>
    <t>202328zo</t>
  </si>
  <si>
    <t>202329ma</t>
  </si>
  <si>
    <t>202329di</t>
  </si>
  <si>
    <t>202329wo</t>
  </si>
  <si>
    <t>202329do</t>
  </si>
  <si>
    <t>202329vr</t>
  </si>
  <si>
    <t>202329za</t>
  </si>
  <si>
    <t>202329zo</t>
  </si>
  <si>
    <t>202330ma</t>
  </si>
  <si>
    <t>202330di</t>
  </si>
  <si>
    <t>202330wo</t>
  </si>
  <si>
    <t>202330do</t>
  </si>
  <si>
    <t>202330vr</t>
  </si>
  <si>
    <t>202330za</t>
  </si>
  <si>
    <t>202330zo</t>
  </si>
  <si>
    <t>202331ma</t>
  </si>
  <si>
    <t>202331di</t>
  </si>
  <si>
    <t>202331wo</t>
  </si>
  <si>
    <t>202331do</t>
  </si>
  <si>
    <t>202331vr</t>
  </si>
  <si>
    <t>202331za</t>
  </si>
  <si>
    <t>202331zo</t>
  </si>
  <si>
    <t>202332ma</t>
  </si>
  <si>
    <t>202332di</t>
  </si>
  <si>
    <t>202332wo</t>
  </si>
  <si>
    <t>202332do</t>
  </si>
  <si>
    <t>202332vr</t>
  </si>
  <si>
    <t>202332za</t>
  </si>
  <si>
    <t>202332zo</t>
  </si>
  <si>
    <t>202333ma</t>
  </si>
  <si>
    <t>202333di</t>
  </si>
  <si>
    <t>202333wo</t>
  </si>
  <si>
    <t>202333do</t>
  </si>
  <si>
    <t>202333vr</t>
  </si>
  <si>
    <t>202333za</t>
  </si>
  <si>
    <t>202333zo</t>
  </si>
  <si>
    <t>202334ma</t>
  </si>
  <si>
    <t>202334di</t>
  </si>
  <si>
    <t>202334wo</t>
  </si>
  <si>
    <t>202334do</t>
  </si>
  <si>
    <t>202334vr</t>
  </si>
  <si>
    <t>202334za</t>
  </si>
  <si>
    <t>202334zo</t>
  </si>
  <si>
    <t>202335ma</t>
  </si>
  <si>
    <t>202335di</t>
  </si>
  <si>
    <t>202335wo</t>
  </si>
  <si>
    <t>202335do</t>
  </si>
  <si>
    <t>202335vr</t>
  </si>
  <si>
    <t>202335za</t>
  </si>
  <si>
    <t>202335zo</t>
  </si>
  <si>
    <t>202336ma</t>
  </si>
  <si>
    <t>202336di</t>
  </si>
  <si>
    <t>202336wo</t>
  </si>
  <si>
    <t>202336do</t>
  </si>
  <si>
    <t>202336vr</t>
  </si>
  <si>
    <t>202336za</t>
  </si>
  <si>
    <t>202336zo</t>
  </si>
  <si>
    <t>202337ma</t>
  </si>
  <si>
    <t>202337di</t>
  </si>
  <si>
    <t>202337wo</t>
  </si>
  <si>
    <t>202337do</t>
  </si>
  <si>
    <t>202337vr</t>
  </si>
  <si>
    <t>202337za</t>
  </si>
  <si>
    <t>202337zo</t>
  </si>
  <si>
    <t>202338ma</t>
  </si>
  <si>
    <t>202338di</t>
  </si>
  <si>
    <t>202338wo</t>
  </si>
  <si>
    <t>202338do</t>
  </si>
  <si>
    <t>202338vr</t>
  </si>
  <si>
    <t>202338za</t>
  </si>
  <si>
    <t>202338zo</t>
  </si>
  <si>
    <t>202339ma</t>
  </si>
  <si>
    <t>202339di</t>
  </si>
  <si>
    <t>202339wo</t>
  </si>
  <si>
    <t>202339do</t>
  </si>
  <si>
    <t>202339vr</t>
  </si>
  <si>
    <t>202339za</t>
  </si>
  <si>
    <t>202339zo</t>
  </si>
  <si>
    <t>202340ma</t>
  </si>
  <si>
    <t>202340di</t>
  </si>
  <si>
    <t>202340wo</t>
  </si>
  <si>
    <t>202340do</t>
  </si>
  <si>
    <t>202340vr</t>
  </si>
  <si>
    <t>202340za</t>
  </si>
  <si>
    <t>202340zo</t>
  </si>
  <si>
    <t>202341ma</t>
  </si>
  <si>
    <t>202341di</t>
  </si>
  <si>
    <t>202341wo</t>
  </si>
  <si>
    <t>202341do</t>
  </si>
  <si>
    <t>202341vr</t>
  </si>
  <si>
    <t>202341za</t>
  </si>
  <si>
    <t>202341zo</t>
  </si>
  <si>
    <t>202342ma</t>
  </si>
  <si>
    <t>202342di</t>
  </si>
  <si>
    <t>202342wo</t>
  </si>
  <si>
    <t>202342do</t>
  </si>
  <si>
    <t>202342vr</t>
  </si>
  <si>
    <t>202342za</t>
  </si>
  <si>
    <t>202342zo</t>
  </si>
  <si>
    <t>202343ma</t>
  </si>
  <si>
    <t>202343di</t>
  </si>
  <si>
    <t>202343wo</t>
  </si>
  <si>
    <t>202343do</t>
  </si>
  <si>
    <t>202343vr</t>
  </si>
  <si>
    <t>202343za</t>
  </si>
  <si>
    <t>202343zo</t>
  </si>
  <si>
    <t>202344ma</t>
  </si>
  <si>
    <t>202344di</t>
  </si>
  <si>
    <t>202344wo</t>
  </si>
  <si>
    <t>202344do</t>
  </si>
  <si>
    <t>202344vr</t>
  </si>
  <si>
    <t>202344za</t>
  </si>
  <si>
    <t>202344zo</t>
  </si>
  <si>
    <t>202345ma</t>
  </si>
  <si>
    <t>202345di</t>
  </si>
  <si>
    <t>202345wo</t>
  </si>
  <si>
    <t>202345do</t>
  </si>
  <si>
    <t>202345vr</t>
  </si>
  <si>
    <t>202345za</t>
  </si>
  <si>
    <t>202345zo</t>
  </si>
  <si>
    <t>202346ma</t>
  </si>
  <si>
    <t>202346di</t>
  </si>
  <si>
    <t>202346wo</t>
  </si>
  <si>
    <t>202346do</t>
  </si>
  <si>
    <t>202346vr</t>
  </si>
  <si>
    <t>202346za</t>
  </si>
  <si>
    <t>202346zo</t>
  </si>
  <si>
    <t>202347ma</t>
  </si>
  <si>
    <t>202347di</t>
  </si>
  <si>
    <t>202347wo</t>
  </si>
  <si>
    <t>202347do</t>
  </si>
  <si>
    <t>202347vr</t>
  </si>
  <si>
    <t>202347za</t>
  </si>
  <si>
    <t>202347zo</t>
  </si>
  <si>
    <t>202348ma</t>
  </si>
  <si>
    <t>202348di</t>
  </si>
  <si>
    <t>202348wo</t>
  </si>
  <si>
    <t>202348do</t>
  </si>
  <si>
    <t>202348vr</t>
  </si>
  <si>
    <t>202348za</t>
  </si>
  <si>
    <t>202348zo</t>
  </si>
  <si>
    <t>202349ma</t>
  </si>
  <si>
    <t>202349di</t>
  </si>
  <si>
    <t>202349wo</t>
  </si>
  <si>
    <t>202349do</t>
  </si>
  <si>
    <t>202349vr</t>
  </si>
  <si>
    <t>202349za</t>
  </si>
  <si>
    <t>202349zo</t>
  </si>
  <si>
    <t>202350ma</t>
  </si>
  <si>
    <t>202350di</t>
  </si>
  <si>
    <t>202350wo</t>
  </si>
  <si>
    <t>202350do</t>
  </si>
  <si>
    <t>202350vr</t>
  </si>
  <si>
    <t>202350za</t>
  </si>
  <si>
    <t>202350zo</t>
  </si>
  <si>
    <t>202351ma</t>
  </si>
  <si>
    <t>202351di</t>
  </si>
  <si>
    <t>202351wo</t>
  </si>
  <si>
    <t>202351do</t>
  </si>
  <si>
    <t>202351vr</t>
  </si>
  <si>
    <t>202351za</t>
  </si>
  <si>
    <t>202351zo</t>
  </si>
  <si>
    <t>202352ma</t>
  </si>
  <si>
    <t>202352di</t>
  </si>
  <si>
    <t>202352wo</t>
  </si>
  <si>
    <t>202352do</t>
  </si>
  <si>
    <t>202352vr</t>
  </si>
  <si>
    <t>202352za</t>
  </si>
  <si>
    <t>20241ma</t>
  </si>
  <si>
    <t>20241di</t>
  </si>
  <si>
    <t>20241wo</t>
  </si>
  <si>
    <t>20241do</t>
  </si>
  <si>
    <t>20241vr</t>
  </si>
  <si>
    <t>20241za</t>
  </si>
  <si>
    <t>20241zo</t>
  </si>
  <si>
    <t>20242ma</t>
  </si>
  <si>
    <t>20242di</t>
  </si>
  <si>
    <t>20242wo</t>
  </si>
  <si>
    <t>20242do</t>
  </si>
  <si>
    <t>20242vr</t>
  </si>
  <si>
    <t>20242za</t>
  </si>
  <si>
    <t>20242zo</t>
  </si>
  <si>
    <t>20243ma</t>
  </si>
  <si>
    <t>20243di</t>
  </si>
  <si>
    <t>20243wo</t>
  </si>
  <si>
    <t>20243do</t>
  </si>
  <si>
    <t>20243vr</t>
  </si>
  <si>
    <t>20243za</t>
  </si>
  <si>
    <t>20243zo</t>
  </si>
  <si>
    <t>20244ma</t>
  </si>
  <si>
    <t>20244di</t>
  </si>
  <si>
    <t>20244wo</t>
  </si>
  <si>
    <t>20244do</t>
  </si>
  <si>
    <t>20244vr</t>
  </si>
  <si>
    <t>20244za</t>
  </si>
  <si>
    <t>20244zo</t>
  </si>
  <si>
    <t>20245ma</t>
  </si>
  <si>
    <t>20245di</t>
  </si>
  <si>
    <t>20245wo</t>
  </si>
  <si>
    <t>20245do</t>
  </si>
  <si>
    <t>20245vr</t>
  </si>
  <si>
    <t>20245za</t>
  </si>
  <si>
    <t>20245zo</t>
  </si>
  <si>
    <t>20246ma</t>
  </si>
  <si>
    <t>20246di</t>
  </si>
  <si>
    <t>20246wo</t>
  </si>
  <si>
    <t>20246do</t>
  </si>
  <si>
    <t>20246vr</t>
  </si>
  <si>
    <t>20246za</t>
  </si>
  <si>
    <t>20246zo</t>
  </si>
  <si>
    <t>20247ma</t>
  </si>
  <si>
    <t>20247di</t>
  </si>
  <si>
    <t>20247wo</t>
  </si>
  <si>
    <t>20247do</t>
  </si>
  <si>
    <t>20247vr</t>
  </si>
  <si>
    <t>20247za</t>
  </si>
  <si>
    <t>20247zo</t>
  </si>
  <si>
    <t>20248ma</t>
  </si>
  <si>
    <t>20248di</t>
  </si>
  <si>
    <t>20248wo</t>
  </si>
  <si>
    <t>20248do</t>
  </si>
  <si>
    <t>20248vr</t>
  </si>
  <si>
    <t>20248za</t>
  </si>
  <si>
    <t>20248zo</t>
  </si>
  <si>
    <t>20249ma</t>
  </si>
  <si>
    <t>20249di</t>
  </si>
  <si>
    <t>20249wo</t>
  </si>
  <si>
    <t>20249do</t>
  </si>
  <si>
    <t>20249vr</t>
  </si>
  <si>
    <t>20249za</t>
  </si>
  <si>
    <t>20249zo</t>
  </si>
  <si>
    <t>202410ma</t>
  </si>
  <si>
    <t>202410di</t>
  </si>
  <si>
    <t>202410wo</t>
  </si>
  <si>
    <t>202410do</t>
  </si>
  <si>
    <t>202410vr</t>
  </si>
  <si>
    <t>202410za</t>
  </si>
  <si>
    <t>202410zo</t>
  </si>
  <si>
    <t>202411ma</t>
  </si>
  <si>
    <t>202411di</t>
  </si>
  <si>
    <t>202411wo</t>
  </si>
  <si>
    <t>202411do</t>
  </si>
  <si>
    <t>202411vr</t>
  </si>
  <si>
    <t>202411za</t>
  </si>
  <si>
    <t>202411zo</t>
  </si>
  <si>
    <t>202412ma</t>
  </si>
  <si>
    <t>202412di</t>
  </si>
  <si>
    <t>202412wo</t>
  </si>
  <si>
    <t>202412do</t>
  </si>
  <si>
    <t>202412vr</t>
  </si>
  <si>
    <t>202412za</t>
  </si>
  <si>
    <t>202412zo</t>
  </si>
  <si>
    <t>202413ma</t>
  </si>
  <si>
    <t>202413di</t>
  </si>
  <si>
    <t>202413wo</t>
  </si>
  <si>
    <t>202413do</t>
  </si>
  <si>
    <t>202413vr</t>
  </si>
  <si>
    <t>202413za</t>
  </si>
  <si>
    <t>202413zo</t>
  </si>
  <si>
    <t>202414ma</t>
  </si>
  <si>
    <t>202414di</t>
  </si>
  <si>
    <t>202414wo</t>
  </si>
  <si>
    <t>202414do</t>
  </si>
  <si>
    <t>202414vr</t>
  </si>
  <si>
    <t>202414za</t>
  </si>
  <si>
    <t>202414zo</t>
  </si>
  <si>
    <t>202415ma</t>
  </si>
  <si>
    <t>202415di</t>
  </si>
  <si>
    <t>202415wo</t>
  </si>
  <si>
    <t>202415do</t>
  </si>
  <si>
    <t>202415vr</t>
  </si>
  <si>
    <t>202415za</t>
  </si>
  <si>
    <t>202415zo</t>
  </si>
  <si>
    <t>202416ma</t>
  </si>
  <si>
    <t>202416di</t>
  </si>
  <si>
    <t>202416wo</t>
  </si>
  <si>
    <t>202416do</t>
  </si>
  <si>
    <t>202416vr</t>
  </si>
  <si>
    <t>202416za</t>
  </si>
  <si>
    <t>202416zo</t>
  </si>
  <si>
    <t>202417ma</t>
  </si>
  <si>
    <t>202417di</t>
  </si>
  <si>
    <t>202417wo</t>
  </si>
  <si>
    <t>202417do</t>
  </si>
  <si>
    <t>202417vr</t>
  </si>
  <si>
    <t>202417za</t>
  </si>
  <si>
    <t>202417zo</t>
  </si>
  <si>
    <t>202418ma</t>
  </si>
  <si>
    <t>202418di</t>
  </si>
  <si>
    <t>202418wo</t>
  </si>
  <si>
    <t>202418do</t>
  </si>
  <si>
    <t>202418vr</t>
  </si>
  <si>
    <t>202418za</t>
  </si>
  <si>
    <t>202418zo</t>
  </si>
  <si>
    <t>202419ma</t>
  </si>
  <si>
    <t>202419di</t>
  </si>
  <si>
    <t>202419wo</t>
  </si>
  <si>
    <t>202419do</t>
  </si>
  <si>
    <t>202419vr</t>
  </si>
  <si>
    <t>202419za</t>
  </si>
  <si>
    <t>202419zo</t>
  </si>
  <si>
    <t>202420ma</t>
  </si>
  <si>
    <t>202420di</t>
  </si>
  <si>
    <t>202420wo</t>
  </si>
  <si>
    <t>202420do</t>
  </si>
  <si>
    <t>202420vr</t>
  </si>
  <si>
    <t>202420za</t>
  </si>
  <si>
    <t>202420zo</t>
  </si>
  <si>
    <t>202421ma</t>
  </si>
  <si>
    <t>202421di</t>
  </si>
  <si>
    <t>202421wo</t>
  </si>
  <si>
    <t>202421do</t>
  </si>
  <si>
    <t>202421vr</t>
  </si>
  <si>
    <t>202421za</t>
  </si>
  <si>
    <t>202421zo</t>
  </si>
  <si>
    <t>202422ma</t>
  </si>
  <si>
    <t>202422di</t>
  </si>
  <si>
    <t>202422wo</t>
  </si>
  <si>
    <t>202422do</t>
  </si>
  <si>
    <t>202422vr</t>
  </si>
  <si>
    <t>202422za</t>
  </si>
  <si>
    <t>202422zo</t>
  </si>
  <si>
    <t>202423ma</t>
  </si>
  <si>
    <t>202423di</t>
  </si>
  <si>
    <t>202423wo</t>
  </si>
  <si>
    <t>202423do</t>
  </si>
  <si>
    <t>202423vr</t>
  </si>
  <si>
    <t>202423za</t>
  </si>
  <si>
    <t>202423zo</t>
  </si>
  <si>
    <t>202424ma</t>
  </si>
  <si>
    <t>202424di</t>
  </si>
  <si>
    <t>202424wo</t>
  </si>
  <si>
    <t>202424do</t>
  </si>
  <si>
    <t>202424vr</t>
  </si>
  <si>
    <t>202424za</t>
  </si>
  <si>
    <t>202424zo</t>
  </si>
  <si>
    <t>202425ma</t>
  </si>
  <si>
    <t>202425di</t>
  </si>
  <si>
    <t>202425wo</t>
  </si>
  <si>
    <t>202425do</t>
  </si>
  <si>
    <t>202425vr</t>
  </si>
  <si>
    <t>202425za</t>
  </si>
  <si>
    <t>202425zo</t>
  </si>
  <si>
    <t>202426ma</t>
  </si>
  <si>
    <t>202426di</t>
  </si>
  <si>
    <t>202426wo</t>
  </si>
  <si>
    <t>202426do</t>
  </si>
  <si>
    <t>202426vr</t>
  </si>
  <si>
    <t>202426za</t>
  </si>
  <si>
    <t>202426zo</t>
  </si>
  <si>
    <t>202427ma</t>
  </si>
  <si>
    <t>202427di</t>
  </si>
  <si>
    <t>202427wo</t>
  </si>
  <si>
    <t>202427do</t>
  </si>
  <si>
    <t>202427vr</t>
  </si>
  <si>
    <t>202427za</t>
  </si>
  <si>
    <t>202427zo</t>
  </si>
  <si>
    <t>202428ma</t>
  </si>
  <si>
    <t>202428di</t>
  </si>
  <si>
    <t>202428wo</t>
  </si>
  <si>
    <t>202428do</t>
  </si>
  <si>
    <t>202428vr</t>
  </si>
  <si>
    <t>202428za</t>
  </si>
  <si>
    <t>202428zo</t>
  </si>
  <si>
    <t>202429ma</t>
  </si>
  <si>
    <t>202429di</t>
  </si>
  <si>
    <t>202429wo</t>
  </si>
  <si>
    <t>202429do</t>
  </si>
  <si>
    <t>202429vr</t>
  </si>
  <si>
    <t>202429za</t>
  </si>
  <si>
    <t>202429zo</t>
  </si>
  <si>
    <t>202430ma</t>
  </si>
  <si>
    <t>202430di</t>
  </si>
  <si>
    <t>202430wo</t>
  </si>
  <si>
    <t>202430do</t>
  </si>
  <si>
    <t>202430vr</t>
  </si>
  <si>
    <t>202430za</t>
  </si>
  <si>
    <t>202430zo</t>
  </si>
  <si>
    <t>202431ma</t>
  </si>
  <si>
    <t>202431di</t>
  </si>
  <si>
    <t>202431wo</t>
  </si>
  <si>
    <t>202431do</t>
  </si>
  <si>
    <t>202431vr</t>
  </si>
  <si>
    <t>202431za</t>
  </si>
  <si>
    <t>202431zo</t>
  </si>
  <si>
    <t>202432ma</t>
  </si>
  <si>
    <t>202432di</t>
  </si>
  <si>
    <t>202432wo</t>
  </si>
  <si>
    <t>202432do</t>
  </si>
  <si>
    <t>202432vr</t>
  </si>
  <si>
    <t>202432za</t>
  </si>
  <si>
    <t>202432zo</t>
  </si>
  <si>
    <t>202433ma</t>
  </si>
  <si>
    <t>202433di</t>
  </si>
  <si>
    <t>202433wo</t>
  </si>
  <si>
    <t>202433do</t>
  </si>
  <si>
    <t>202433vr</t>
  </si>
  <si>
    <t>202433za</t>
  </si>
  <si>
    <t>202433zo</t>
  </si>
  <si>
    <t>202434ma</t>
  </si>
  <si>
    <t>202434di</t>
  </si>
  <si>
    <t>202434wo</t>
  </si>
  <si>
    <t>202434do</t>
  </si>
  <si>
    <t>202434vr</t>
  </si>
  <si>
    <t>202434za</t>
  </si>
  <si>
    <t>202434zo</t>
  </si>
  <si>
    <t>202435ma</t>
  </si>
  <si>
    <t>202435di</t>
  </si>
  <si>
    <t>202435wo</t>
  </si>
  <si>
    <t>202435do</t>
  </si>
  <si>
    <t>202435vr</t>
  </si>
  <si>
    <t>202435za</t>
  </si>
  <si>
    <t>202435zo</t>
  </si>
  <si>
    <t>202436ma</t>
  </si>
  <si>
    <t>202436di</t>
  </si>
  <si>
    <t>202436wo</t>
  </si>
  <si>
    <t>202436do</t>
  </si>
  <si>
    <t>202436vr</t>
  </si>
  <si>
    <t>202436za</t>
  </si>
  <si>
    <t>202436zo</t>
  </si>
  <si>
    <t>202437ma</t>
  </si>
  <si>
    <t>202437di</t>
  </si>
  <si>
    <t>202437wo</t>
  </si>
  <si>
    <t>202437do</t>
  </si>
  <si>
    <t>202437vr</t>
  </si>
  <si>
    <t>202437za</t>
  </si>
  <si>
    <t>202437zo</t>
  </si>
  <si>
    <t>202438ma</t>
  </si>
  <si>
    <t>202438di</t>
  </si>
  <si>
    <t>202438wo</t>
  </si>
  <si>
    <t>202438do</t>
  </si>
  <si>
    <t>202438vr</t>
  </si>
  <si>
    <t>202438za</t>
  </si>
  <si>
    <t>202438zo</t>
  </si>
  <si>
    <t>202439ma</t>
  </si>
  <si>
    <t>202439di</t>
  </si>
  <si>
    <t>202439wo</t>
  </si>
  <si>
    <t>202439do</t>
  </si>
  <si>
    <t>202439vr</t>
  </si>
  <si>
    <t>202439za</t>
  </si>
  <si>
    <t>202439zo</t>
  </si>
  <si>
    <t>202440ma</t>
  </si>
  <si>
    <t>202440di</t>
  </si>
  <si>
    <t>202440wo</t>
  </si>
  <si>
    <t>202440do</t>
  </si>
  <si>
    <t>202440vr</t>
  </si>
  <si>
    <t>202440za</t>
  </si>
  <si>
    <t>202440zo</t>
  </si>
  <si>
    <t>202441ma</t>
  </si>
  <si>
    <t>202441di</t>
  </si>
  <si>
    <t>202441wo</t>
  </si>
  <si>
    <t>202441do</t>
  </si>
  <si>
    <t>202441vr</t>
  </si>
  <si>
    <t>202441za</t>
  </si>
  <si>
    <t>202441zo</t>
  </si>
  <si>
    <t>202442ma</t>
  </si>
  <si>
    <t>202442di</t>
  </si>
  <si>
    <t>202442wo</t>
  </si>
  <si>
    <t>202442do</t>
  </si>
  <si>
    <t>202442vr</t>
  </si>
  <si>
    <t>202442za</t>
  </si>
  <si>
    <t>202442zo</t>
  </si>
  <si>
    <t>202443ma</t>
  </si>
  <si>
    <t>202443di</t>
  </si>
  <si>
    <t>202443wo</t>
  </si>
  <si>
    <t>202443do</t>
  </si>
  <si>
    <t>202443vr</t>
  </si>
  <si>
    <t>202443za</t>
  </si>
  <si>
    <t>202443zo</t>
  </si>
  <si>
    <t>202444ma</t>
  </si>
  <si>
    <t>202444di</t>
  </si>
  <si>
    <t>202444wo</t>
  </si>
  <si>
    <t>202444do</t>
  </si>
  <si>
    <t>202444vr</t>
  </si>
  <si>
    <t>202444za</t>
  </si>
  <si>
    <t>202444zo</t>
  </si>
  <si>
    <t>202445ma</t>
  </si>
  <si>
    <t>202445di</t>
  </si>
  <si>
    <t>202445wo</t>
  </si>
  <si>
    <t>202445do</t>
  </si>
  <si>
    <t>202445vr</t>
  </si>
  <si>
    <t>202445za</t>
  </si>
  <si>
    <t>202445zo</t>
  </si>
  <si>
    <t>202446ma</t>
  </si>
  <si>
    <t>202446di</t>
  </si>
  <si>
    <t>202446wo</t>
  </si>
  <si>
    <t>202446do</t>
  </si>
  <si>
    <t>202446vr</t>
  </si>
  <si>
    <t>202446za</t>
  </si>
  <si>
    <t>202446zo</t>
  </si>
  <si>
    <t>202447ma</t>
  </si>
  <si>
    <t>202447di</t>
  </si>
  <si>
    <t>202447wo</t>
  </si>
  <si>
    <t>202447do</t>
  </si>
  <si>
    <t>202447vr</t>
  </si>
  <si>
    <t>202447za</t>
  </si>
  <si>
    <t>202447zo</t>
  </si>
  <si>
    <t>202448ma</t>
  </si>
  <si>
    <t>202448di</t>
  </si>
  <si>
    <t>202448wo</t>
  </si>
  <si>
    <t>202448do</t>
  </si>
  <si>
    <t>202448vr</t>
  </si>
  <si>
    <t>202448za</t>
  </si>
  <si>
    <t>202448zo</t>
  </si>
  <si>
    <t>202449ma</t>
  </si>
  <si>
    <t>202449di</t>
  </si>
  <si>
    <t>202449wo</t>
  </si>
  <si>
    <t>202449do</t>
  </si>
  <si>
    <t>202449vr</t>
  </si>
  <si>
    <t>202449za</t>
  </si>
  <si>
    <t>202449zo</t>
  </si>
  <si>
    <t>202450ma</t>
  </si>
  <si>
    <t>202450di</t>
  </si>
  <si>
    <t>202450wo</t>
  </si>
  <si>
    <t>202450do</t>
  </si>
  <si>
    <t>202450vr</t>
  </si>
  <si>
    <t>202450za</t>
  </si>
  <si>
    <t>202450zo</t>
  </si>
  <si>
    <t>202451ma</t>
  </si>
  <si>
    <t>202451di</t>
  </si>
  <si>
    <t>202451wo</t>
  </si>
  <si>
    <t>202451do</t>
  </si>
  <si>
    <t>202451vr</t>
  </si>
  <si>
    <t>202451za</t>
  </si>
  <si>
    <t>202451zo</t>
  </si>
  <si>
    <t>202452ma</t>
  </si>
  <si>
    <t>202452di</t>
  </si>
  <si>
    <t>202452wo</t>
  </si>
  <si>
    <t>202452do</t>
  </si>
  <si>
    <t>202452vr</t>
  </si>
  <si>
    <t>202452za</t>
  </si>
  <si>
    <t>202452zo</t>
  </si>
  <si>
    <t>202453ma</t>
  </si>
  <si>
    <t>202453di</t>
  </si>
  <si>
    <t>202553wo</t>
  </si>
  <si>
    <t>202553do</t>
  </si>
  <si>
    <t>202553vr</t>
  </si>
  <si>
    <t>202553za</t>
  </si>
  <si>
    <t>202553zo</t>
  </si>
  <si>
    <t>202554ma</t>
  </si>
  <si>
    <t>202554di</t>
  </si>
  <si>
    <t>202554wo</t>
  </si>
  <si>
    <t>202554do</t>
  </si>
  <si>
    <t>202554vr</t>
  </si>
  <si>
    <t>202554za</t>
  </si>
  <si>
    <t>202554zo</t>
  </si>
  <si>
    <t>202555ma</t>
  </si>
  <si>
    <t xml:space="preserve">Goede vrijdag </t>
  </si>
  <si>
    <t xml:space="preserve">2e Paasdag </t>
  </si>
  <si>
    <t>Koningsdag</t>
  </si>
  <si>
    <t xml:space="preserve">Bevrijdingsdag </t>
  </si>
  <si>
    <t xml:space="preserve">Hemelvaartsdag </t>
  </si>
  <si>
    <t xml:space="preserve">2e Pinksterdag </t>
  </si>
  <si>
    <t>Extra vrij 1</t>
  </si>
  <si>
    <t>Extra vrij 2</t>
  </si>
  <si>
    <t>Extra vrij 3</t>
  </si>
  <si>
    <t>Opname zwangerschapsverlof</t>
  </si>
  <si>
    <t>Regio:</t>
  </si>
  <si>
    <t xml:space="preserve">Uren </t>
  </si>
  <si>
    <t>Uren</t>
  </si>
  <si>
    <t>van</t>
  </si>
  <si>
    <t>t/m</t>
  </si>
  <si>
    <t>WAZO</t>
  </si>
  <si>
    <t>Begin</t>
  </si>
  <si>
    <t>Eind</t>
  </si>
  <si>
    <t>Totaal</t>
  </si>
  <si>
    <t>Indien er vrije dagen zijn geregeld vanuit de school maar die niet onder de wettelijke vakanties vallen kan hier de begin - en einddatum ingevuld worden. Deze dagen lopen mee in de berekening van het compensatieverlof. Graag per jaar invullen ivm de berekening.</t>
  </si>
  <si>
    <t>Begindatum</t>
  </si>
  <si>
    <t>Einddatum</t>
  </si>
  <si>
    <t>BEREKENING ZWANGERSCHAPSVERLOF PO 2025-2027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</si>
</sst>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413]d/mmm/yy;@"/>
    <numFmt numFmtId="165" formatCode="_ [$€-2]\ * #,##0.00_ ;_ [$€-2]\ * \-#,##0.00_ ;_ [$€-2]\ * &quot;-&quot;??_ ;_ @_ "/>
    <numFmt numFmtId="166" formatCode="[$-413]dd/mmm/yy;@"/>
    <numFmt numFmtId="167" formatCode="d/mm/yy;@"/>
    <numFmt numFmtId="168" formatCode="dd/mm/yy;@"/>
    <numFmt numFmtId="169" formatCode="dd/mm/yy"/>
    <numFmt numFmtId="170" formatCode="d/mm/yy"/>
  </numFmts>
  <fonts count="39" x14ac:knownFonts="1">
    <font>
      <sz val="11"/>
      <color theme="1"/>
      <name val="Calibri"/>
      <family val="2"/>
      <scheme val="minor"/>
    </font>
    <font>
      <sz val="11"/>
      <name val="Arial"/>
      <family val="2"/>
    </font>
    <font>
      <b/>
      <sz val="26"/>
      <color theme="0"/>
      <name val="Arial"/>
      <family val="2"/>
    </font>
    <font>
      <b/>
      <sz val="11"/>
      <name val="Arial"/>
      <family val="2"/>
    </font>
    <font>
      <sz val="11"/>
      <color rgb="FFFF0000"/>
      <name val="Arial"/>
      <family val="2"/>
    </font>
    <font>
      <b/>
      <u/>
      <sz val="11"/>
      <name val="Arial"/>
      <family val="2"/>
    </font>
    <font>
      <b/>
      <sz val="11"/>
      <color theme="1"/>
      <name val="Calibri"/>
      <family val="2"/>
      <scheme val="minor"/>
    </font>
    <font>
      <sz val="10"/>
      <name val="Arial"/>
      <family val="2"/>
    </font>
    <font>
      <b/>
      <sz val="10"/>
      <name val="Arial"/>
      <family val="2"/>
    </font>
    <font>
      <sz val="10"/>
      <color rgb="FFFF0000"/>
      <name val="Arial"/>
      <family val="2"/>
    </font>
    <font>
      <b/>
      <sz val="11"/>
      <color rgb="FFFF0000"/>
      <name val="Arial"/>
      <family val="2"/>
    </font>
    <font>
      <b/>
      <sz val="16"/>
      <color indexed="10"/>
      <name val="Arial"/>
      <family val="2"/>
    </font>
    <font>
      <b/>
      <sz val="16"/>
      <color theme="1"/>
      <name val="Calibri"/>
      <family val="2"/>
      <scheme val="minor"/>
    </font>
    <font>
      <sz val="11"/>
      <color theme="1"/>
      <name val="Arial"/>
      <family val="2"/>
    </font>
    <font>
      <b/>
      <i/>
      <sz val="11"/>
      <color rgb="FFFF0000"/>
      <name val="Arial"/>
      <family val="2"/>
    </font>
    <font>
      <sz val="11"/>
      <color theme="1"/>
      <name val="Calibri"/>
      <family val="2"/>
      <scheme val="minor"/>
    </font>
    <font>
      <sz val="11"/>
      <name val="Calibri"/>
      <family val="2"/>
      <scheme val="minor"/>
    </font>
    <font>
      <b/>
      <sz val="11"/>
      <color theme="1"/>
      <name val="Arial"/>
      <family val="2"/>
    </font>
    <font>
      <sz val="9"/>
      <name val="Arial"/>
      <family val="2"/>
    </font>
    <font>
      <b/>
      <sz val="14"/>
      <name val="Arial"/>
      <family val="2"/>
    </font>
    <font>
      <i/>
      <sz val="11"/>
      <color theme="7" tint="-0.249977111117893"/>
      <name val="Arial"/>
      <family val="2"/>
    </font>
    <font>
      <sz val="11"/>
      <color theme="7" tint="-0.249977111117893"/>
      <name val="Calibri"/>
      <family val="2"/>
      <scheme val="minor"/>
    </font>
    <font>
      <i/>
      <sz val="11"/>
      <color theme="7" tint="-0.249977111117893"/>
      <name val="Calibri"/>
      <family val="2"/>
      <scheme val="minor"/>
    </font>
    <font>
      <sz val="11"/>
      <color rgb="FFFF0000"/>
      <name val="Calibri"/>
      <family val="2"/>
      <scheme val="minor"/>
    </font>
    <font>
      <sz val="10"/>
      <color theme="1"/>
      <name val="Arial"/>
      <family val="2"/>
    </font>
    <font>
      <b/>
      <sz val="8"/>
      <name val="Arial"/>
      <family val="2"/>
    </font>
    <font>
      <b/>
      <sz val="19"/>
      <color theme="0"/>
      <name val="Arial"/>
      <family val="2"/>
    </font>
    <font>
      <sz val="19"/>
      <color theme="1"/>
      <name val="Calibri"/>
      <family val="2"/>
      <scheme val="minor"/>
    </font>
    <font>
      <b/>
      <sz val="11"/>
      <name val="Calibri"/>
      <family val="2"/>
      <scheme val="minor"/>
    </font>
    <font>
      <b/>
      <sz val="14"/>
      <color theme="1"/>
      <name val="Arial"/>
      <family val="2"/>
    </font>
    <font>
      <b/>
      <sz val="14"/>
      <color theme="0"/>
      <name val="Arial"/>
      <family val="2"/>
    </font>
    <font>
      <sz val="11"/>
      <color theme="0"/>
      <name val="Arial"/>
      <family val="2"/>
    </font>
    <font>
      <b/>
      <sz val="10"/>
      <color theme="0"/>
      <name val="Arial"/>
      <family val="2"/>
    </font>
    <font>
      <sz val="8"/>
      <color theme="1"/>
      <name val="Arial"/>
      <family val="2"/>
    </font>
    <font>
      <sz val="9"/>
      <color theme="1"/>
      <name val="Arial"/>
      <family val="2"/>
    </font>
    <font>
      <sz val="10"/>
      <color theme="0"/>
      <name val="Arial"/>
      <family val="2"/>
    </font>
    <font>
      <sz val="9"/>
      <color rgb="FF7030A0"/>
      <name val="Arial"/>
      <family val="2"/>
    </font>
    <font>
      <b/>
      <sz val="11"/>
      <color rgb="FFFF0000"/>
      <name val="Calibri"/>
      <family val="2"/>
      <scheme val="minor"/>
    </font>
    <font>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rgb="FFD0CEE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rgb="FFFF0000"/>
        <bgColor indexed="64"/>
      </patternFill>
    </fill>
    <fill>
      <patternFill patternType="solid">
        <fgColor rgb="FFCDD2E1"/>
        <bgColor indexed="64"/>
      </patternFill>
    </fill>
    <fill>
      <patternFill patternType="solid">
        <fgColor rgb="FF3E4968"/>
        <bgColor indexed="64"/>
      </patternFill>
    </fill>
    <fill>
      <patternFill patternType="solid">
        <fgColor theme="3" tint="0.79998168889431442"/>
        <bgColor indexed="64"/>
      </patternFill>
    </fill>
    <fill>
      <patternFill patternType="solid">
        <fgColor rgb="FF7030A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79998168889431442"/>
        <bgColor indexed="64"/>
      </patternFill>
    </fill>
  </fills>
  <borders count="8">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43" fontId="15" fillId="0" borderId="0" applyFont="0" applyFill="0" applyBorder="0" applyAlignment="0" applyProtection="0"/>
    <xf numFmtId="9" fontId="15" fillId="0" borderId="0" applyFont="0" applyFill="0" applyBorder="0" applyAlignment="0" applyProtection="0"/>
  </cellStyleXfs>
  <cellXfs count="148">
    <xf numFmtId="0" fontId="0" fillId="0" borderId="0" xfId="0"/>
    <xf numFmtId="0" fontId="0" fillId="2" borderId="0" xfId="0" applyFill="1"/>
    <xf numFmtId="0" fontId="8" fillId="2" borderId="0" xfId="0" applyFont="1" applyFill="1"/>
    <xf numFmtId="14" fontId="0" fillId="2" borderId="0" xfId="0" applyNumberFormat="1" applyFill="1"/>
    <xf numFmtId="0" fontId="0" fillId="2" borderId="1" xfId="0" applyFill="1" applyBorder="1" applyProtection="1">
      <protection hidden="1"/>
    </xf>
    <xf numFmtId="0" fontId="6" fillId="2" borderId="0" xfId="0" applyFont="1" applyFill="1"/>
    <xf numFmtId="0" fontId="12" fillId="2" borderId="0" xfId="0" applyFont="1" applyFill="1"/>
    <xf numFmtId="0" fontId="1" fillId="2" borderId="0" xfId="0" applyFont="1" applyFill="1"/>
    <xf numFmtId="0" fontId="1" fillId="0" borderId="0" xfId="0" applyFont="1"/>
    <xf numFmtId="0" fontId="1" fillId="2" borderId="0" xfId="0" applyFont="1" applyFill="1" applyAlignment="1">
      <alignment horizontal="left"/>
    </xf>
    <xf numFmtId="0" fontId="0" fillId="2" borderId="0" xfId="0" applyFill="1" applyAlignment="1">
      <alignment horizontal="left"/>
    </xf>
    <xf numFmtId="0" fontId="5" fillId="2" borderId="0" xfId="0" applyFont="1" applyFill="1"/>
    <xf numFmtId="0" fontId="13" fillId="2" borderId="0" xfId="0" applyFont="1" applyFill="1" applyAlignment="1">
      <alignment wrapText="1"/>
    </xf>
    <xf numFmtId="0" fontId="1" fillId="2" borderId="0" xfId="0" applyFont="1" applyFill="1" applyAlignment="1">
      <alignment horizontal="center"/>
    </xf>
    <xf numFmtId="0" fontId="14" fillId="2" borderId="0" xfId="0" applyFont="1" applyFill="1"/>
    <xf numFmtId="164" fontId="1" fillId="2" borderId="0" xfId="0" applyNumberFormat="1" applyFont="1" applyFill="1" applyAlignment="1">
      <alignment horizontal="right"/>
    </xf>
    <xf numFmtId="0" fontId="10" fillId="2" borderId="0" xfId="0" applyFont="1" applyFill="1"/>
    <xf numFmtId="0" fontId="10" fillId="2" borderId="0" xfId="0" quotePrefix="1" applyFont="1" applyFill="1"/>
    <xf numFmtId="0" fontId="4" fillId="2" borderId="0" xfId="0" applyFont="1" applyFill="1"/>
    <xf numFmtId="0" fontId="4" fillId="0" borderId="0" xfId="0" applyFont="1"/>
    <xf numFmtId="0" fontId="13" fillId="2" borderId="0" xfId="0" applyFont="1" applyFill="1" applyAlignment="1">
      <alignment vertical="center"/>
    </xf>
    <xf numFmtId="0" fontId="3" fillId="2" borderId="0" xfId="0" applyFont="1" applyFill="1"/>
    <xf numFmtId="0" fontId="18" fillId="2" borderId="0" xfId="0" applyFont="1" applyFill="1"/>
    <xf numFmtId="0" fontId="16" fillId="2" borderId="0" xfId="0" applyFont="1" applyFill="1" applyAlignment="1">
      <alignment horizontal="left"/>
    </xf>
    <xf numFmtId="0" fontId="1" fillId="2" borderId="0" xfId="0" applyFont="1" applyFill="1" applyAlignment="1">
      <alignment wrapText="1"/>
    </xf>
    <xf numFmtId="166" fontId="3" fillId="2" borderId="0" xfId="1" applyNumberFormat="1" applyFont="1" applyFill="1" applyBorder="1" applyAlignment="1" applyProtection="1">
      <alignment horizontal="center" vertical="center"/>
    </xf>
    <xf numFmtId="166" fontId="19" fillId="2" borderId="7" xfId="1" applyNumberFormat="1" applyFont="1" applyFill="1" applyBorder="1" applyAlignment="1" applyProtection="1">
      <alignment horizontal="center" vertical="center"/>
    </xf>
    <xf numFmtId="0" fontId="13" fillId="3" borderId="0" xfId="0" applyFont="1" applyFill="1" applyAlignment="1">
      <alignment horizontal="center" vertical="center"/>
    </xf>
    <xf numFmtId="0" fontId="2" fillId="3" borderId="0" xfId="0" applyFont="1" applyFill="1" applyAlignment="1">
      <alignment horizontal="center" vertical="center"/>
    </xf>
    <xf numFmtId="0" fontId="0" fillId="0" borderId="0" xfId="0" applyAlignment="1">
      <alignment horizontal="center" vertical="center"/>
    </xf>
    <xf numFmtId="0" fontId="0" fillId="2" borderId="0" xfId="0" applyFill="1" applyAlignment="1">
      <alignment wrapText="1"/>
    </xf>
    <xf numFmtId="0" fontId="13" fillId="2" borderId="1" xfId="0" applyFont="1" applyFill="1" applyBorder="1"/>
    <xf numFmtId="0" fontId="13" fillId="2" borderId="0" xfId="0" applyFont="1" applyFill="1"/>
    <xf numFmtId="0" fontId="13" fillId="0" borderId="1" xfId="0" applyFont="1" applyBorder="1" applyAlignment="1">
      <alignment horizontal="right"/>
    </xf>
    <xf numFmtId="0" fontId="13" fillId="0" borderId="2" xfId="0" applyFont="1" applyBorder="1" applyAlignment="1">
      <alignment horizontal="right"/>
    </xf>
    <xf numFmtId="0" fontId="13" fillId="2" borderId="0" xfId="0" applyFont="1" applyFill="1" applyAlignment="1">
      <alignment horizontal="right"/>
    </xf>
    <xf numFmtId="166" fontId="16" fillId="0" borderId="0" xfId="0" applyNumberFormat="1" applyFont="1" applyAlignment="1">
      <alignment horizontal="center"/>
    </xf>
    <xf numFmtId="0" fontId="17" fillId="2" borderId="0" xfId="0" applyFont="1" applyFill="1"/>
    <xf numFmtId="14" fontId="9" fillId="2" borderId="0" xfId="0" applyNumberFormat="1" applyFont="1" applyFill="1" applyAlignment="1">
      <alignment horizontal="left"/>
    </xf>
    <xf numFmtId="14" fontId="9" fillId="2" borderId="0" xfId="0" applyNumberFormat="1" applyFont="1" applyFill="1"/>
    <xf numFmtId="0" fontId="6" fillId="5" borderId="0" xfId="0" applyFont="1" applyFill="1" applyAlignment="1">
      <alignment wrapText="1"/>
    </xf>
    <xf numFmtId="0" fontId="6" fillId="0" borderId="0" xfId="0" applyFont="1" applyAlignment="1">
      <alignment wrapText="1"/>
    </xf>
    <xf numFmtId="0" fontId="0" fillId="0" borderId="0" xfId="0" applyAlignment="1">
      <alignment wrapText="1"/>
    </xf>
    <xf numFmtId="0" fontId="0" fillId="5" borderId="0" xfId="0" applyFill="1"/>
    <xf numFmtId="14" fontId="0" fillId="5" borderId="0" xfId="0" applyNumberFormat="1" applyFill="1"/>
    <xf numFmtId="0" fontId="7" fillId="2" borderId="0" xfId="0" applyFont="1" applyFill="1"/>
    <xf numFmtId="14" fontId="0" fillId="0" borderId="0" xfId="0" applyNumberFormat="1"/>
    <xf numFmtId="0" fontId="23" fillId="5" borderId="0" xfId="0" applyFont="1" applyFill="1"/>
    <xf numFmtId="14" fontId="23" fillId="5" borderId="0" xfId="0" applyNumberFormat="1" applyFont="1" applyFill="1"/>
    <xf numFmtId="14" fontId="0" fillId="0" borderId="0" xfId="0" applyNumberFormat="1" applyAlignment="1">
      <alignment vertical="center" wrapText="1"/>
    </xf>
    <xf numFmtId="0" fontId="6" fillId="0" borderId="0" xfId="0" applyFont="1"/>
    <xf numFmtId="15" fontId="0" fillId="0" borderId="0" xfId="0" applyNumberFormat="1"/>
    <xf numFmtId="164" fontId="0" fillId="0" borderId="0" xfId="0" applyNumberFormat="1"/>
    <xf numFmtId="0" fontId="1" fillId="2" borderId="2" xfId="0" applyFont="1" applyFill="1" applyBorder="1"/>
    <xf numFmtId="166" fontId="1" fillId="2" borderId="0" xfId="0" applyNumberFormat="1" applyFont="1" applyFill="1"/>
    <xf numFmtId="0" fontId="6" fillId="6" borderId="0" xfId="0" applyFont="1" applyFill="1" applyAlignment="1">
      <alignment wrapText="1"/>
    </xf>
    <xf numFmtId="0" fontId="0" fillId="6" borderId="0" xfId="0" applyFill="1"/>
    <xf numFmtId="164" fontId="3" fillId="2" borderId="3" xfId="0" applyNumberFormat="1" applyFont="1" applyFill="1" applyBorder="1" applyAlignment="1">
      <alignment horizontal="right"/>
    </xf>
    <xf numFmtId="0" fontId="24" fillId="7" borderId="3" xfId="0" applyFont="1" applyFill="1" applyBorder="1" applyAlignment="1">
      <alignment horizontal="center"/>
    </xf>
    <xf numFmtId="166" fontId="25" fillId="2" borderId="0" xfId="1" applyNumberFormat="1" applyFont="1" applyFill="1" applyBorder="1" applyAlignment="1" applyProtection="1">
      <alignment horizontal="center" vertical="center"/>
    </xf>
    <xf numFmtId="0" fontId="3" fillId="4" borderId="0" xfId="1" applyNumberFormat="1" applyFont="1" applyFill="1" applyBorder="1" applyAlignment="1" applyProtection="1">
      <alignment horizontal="center" vertical="center"/>
      <protection locked="0"/>
    </xf>
    <xf numFmtId="0" fontId="0" fillId="8" borderId="0" xfId="0" applyFill="1"/>
    <xf numFmtId="165" fontId="7" fillId="9" borderId="3" xfId="1" applyNumberFormat="1" applyFont="1" applyFill="1" applyBorder="1" applyAlignment="1" applyProtection="1">
      <protection locked="0"/>
    </xf>
    <xf numFmtId="166" fontId="3" fillId="9" borderId="0" xfId="1" applyNumberFormat="1" applyFont="1" applyFill="1" applyBorder="1" applyAlignment="1" applyProtection="1">
      <alignment horizontal="center" vertical="center"/>
      <protection locked="0"/>
    </xf>
    <xf numFmtId="0" fontId="16" fillId="5" borderId="0" xfId="0" applyFont="1" applyFill="1"/>
    <xf numFmtId="167" fontId="0" fillId="0" borderId="0" xfId="0" applyNumberFormat="1"/>
    <xf numFmtId="14" fontId="16" fillId="0" borderId="0" xfId="0" applyNumberFormat="1" applyFont="1"/>
    <xf numFmtId="14" fontId="16" fillId="0" borderId="0" xfId="0" applyNumberFormat="1" applyFont="1" applyAlignment="1">
      <alignment vertical="center" wrapText="1"/>
    </xf>
    <xf numFmtId="0" fontId="28" fillId="2" borderId="0" xfId="0" applyFont="1" applyFill="1"/>
    <xf numFmtId="0" fontId="16" fillId="0" borderId="0" xfId="0" applyFont="1"/>
    <xf numFmtId="0" fontId="16" fillId="2" borderId="0" xfId="0" applyFont="1" applyFill="1"/>
    <xf numFmtId="0" fontId="28" fillId="5" borderId="0" xfId="0" applyFont="1" applyFill="1" applyAlignment="1">
      <alignment wrapText="1"/>
    </xf>
    <xf numFmtId="167" fontId="6" fillId="5" borderId="0" xfId="0" applyNumberFormat="1" applyFont="1" applyFill="1" applyAlignment="1">
      <alignment wrapText="1"/>
    </xf>
    <xf numFmtId="0" fontId="29" fillId="0" borderId="0" xfId="0" applyFont="1" applyAlignment="1">
      <alignment horizontal="left"/>
    </xf>
    <xf numFmtId="168" fontId="29" fillId="0" borderId="0" xfId="0" applyNumberFormat="1" applyFont="1" applyAlignment="1">
      <alignment horizontal="left"/>
    </xf>
    <xf numFmtId="0" fontId="29" fillId="0" borderId="0" xfId="0" applyFont="1" applyAlignment="1">
      <alignment horizontal="center" vertical="center"/>
    </xf>
    <xf numFmtId="0" fontId="29" fillId="0" borderId="0" xfId="0" applyFont="1" applyAlignment="1">
      <alignment horizontal="center"/>
    </xf>
    <xf numFmtId="0" fontId="13" fillId="0" borderId="0" xfId="0" applyFont="1"/>
    <xf numFmtId="0" fontId="30" fillId="0" borderId="0" xfId="0" applyFont="1" applyAlignment="1">
      <alignment horizontal="center"/>
    </xf>
    <xf numFmtId="0" fontId="17" fillId="0" borderId="0" xfId="0" applyFont="1" applyAlignment="1">
      <alignment horizontal="left"/>
    </xf>
    <xf numFmtId="168" fontId="17" fillId="0" borderId="0" xfId="0" applyNumberFormat="1" applyFont="1" applyAlignment="1">
      <alignment horizontal="left"/>
    </xf>
    <xf numFmtId="0" fontId="17" fillId="0" borderId="0" xfId="0" applyFont="1" applyAlignment="1">
      <alignment vertical="center"/>
    </xf>
    <xf numFmtId="0" fontId="13" fillId="0" borderId="0" xfId="0" applyFont="1" applyAlignment="1">
      <alignment horizontal="center" vertical="center"/>
    </xf>
    <xf numFmtId="0" fontId="31" fillId="0" borderId="0" xfId="0" applyFont="1"/>
    <xf numFmtId="0" fontId="13" fillId="0" borderId="0" xfId="0" applyFont="1" applyAlignment="1">
      <alignment horizontal="left"/>
    </xf>
    <xf numFmtId="168" fontId="13" fillId="0" borderId="0" xfId="0" applyNumberFormat="1" applyFont="1" applyAlignment="1">
      <alignment horizontal="left"/>
    </xf>
    <xf numFmtId="0" fontId="8" fillId="0" borderId="0" xfId="0" applyFont="1" applyAlignment="1">
      <alignment horizontal="left"/>
    </xf>
    <xf numFmtId="168" fontId="8" fillId="0" borderId="0" xfId="0" applyNumberFormat="1" applyFont="1" applyAlignment="1">
      <alignment horizontal="left"/>
    </xf>
    <xf numFmtId="0" fontId="8" fillId="0" borderId="0" xfId="0" applyFont="1"/>
    <xf numFmtId="2" fontId="8" fillId="0" borderId="0" xfId="0" applyNumberFormat="1" applyFont="1"/>
    <xf numFmtId="0" fontId="32" fillId="0" borderId="0" xfId="0" applyFont="1"/>
    <xf numFmtId="2" fontId="13" fillId="0" borderId="0" xfId="0" applyNumberFormat="1" applyFont="1" applyAlignment="1">
      <alignment horizontal="center" vertical="center"/>
    </xf>
    <xf numFmtId="2" fontId="13" fillId="0" borderId="0" xfId="0" applyNumberFormat="1" applyFont="1"/>
    <xf numFmtId="0" fontId="24" fillId="0" borderId="0" xfId="0" applyFont="1" applyAlignment="1">
      <alignment horizontal="left"/>
    </xf>
    <xf numFmtId="168" fontId="24" fillId="0" borderId="0" xfId="0" applyNumberFormat="1" applyFont="1" applyAlignment="1">
      <alignment horizontal="left"/>
    </xf>
    <xf numFmtId="2" fontId="34" fillId="11" borderId="3" xfId="0" applyNumberFormat="1" applyFont="1" applyFill="1" applyBorder="1" applyAlignment="1">
      <alignment horizontal="center" vertical="center"/>
    </xf>
    <xf numFmtId="0" fontId="0" fillId="12" borderId="0" xfId="0" applyFill="1"/>
    <xf numFmtId="0" fontId="24" fillId="0" borderId="0" xfId="0" applyFont="1"/>
    <xf numFmtId="0" fontId="35" fillId="0" borderId="0" xfId="0" applyFont="1"/>
    <xf numFmtId="0" fontId="7" fillId="0" borderId="0" xfId="0" applyFont="1"/>
    <xf numFmtId="2" fontId="24" fillId="0" borderId="0" xfId="0" applyNumberFormat="1" applyFont="1"/>
    <xf numFmtId="0" fontId="0" fillId="0" borderId="0" xfId="0" applyAlignment="1">
      <alignment horizontal="left"/>
    </xf>
    <xf numFmtId="169" fontId="0" fillId="13" borderId="0" xfId="0" applyNumberFormat="1" applyFill="1" applyProtection="1">
      <protection locked="0"/>
    </xf>
    <xf numFmtId="169" fontId="0" fillId="0" borderId="0" xfId="0" applyNumberFormat="1"/>
    <xf numFmtId="2" fontId="34" fillId="14" borderId="3" xfId="0" applyNumberFormat="1" applyFont="1" applyFill="1" applyBorder="1" applyAlignment="1" applyProtection="1">
      <alignment horizontal="center" vertical="center"/>
      <protection locked="0"/>
    </xf>
    <xf numFmtId="2" fontId="36" fillId="14" borderId="3" xfId="0" applyNumberFormat="1" applyFont="1" applyFill="1" applyBorder="1" applyAlignment="1" applyProtection="1">
      <alignment horizontal="center" vertical="center"/>
      <protection locked="0"/>
    </xf>
    <xf numFmtId="168" fontId="0" fillId="0" borderId="0" xfId="0" applyNumberFormat="1"/>
    <xf numFmtId="168" fontId="13" fillId="0" borderId="0" xfId="0" quotePrefix="1" applyNumberFormat="1" applyFont="1"/>
    <xf numFmtId="167" fontId="8" fillId="0" borderId="0" xfId="0" applyNumberFormat="1" applyFont="1"/>
    <xf numFmtId="0" fontId="17" fillId="0" borderId="0" xfId="0" applyFont="1"/>
    <xf numFmtId="2" fontId="17" fillId="0" borderId="0" xfId="0" applyNumberFormat="1" applyFont="1"/>
    <xf numFmtId="10" fontId="0" fillId="0" borderId="0" xfId="2" applyNumberFormat="1" applyFont="1" applyProtection="1"/>
    <xf numFmtId="2" fontId="0" fillId="0" borderId="0" xfId="0" applyNumberFormat="1"/>
    <xf numFmtId="170" fontId="16" fillId="0" borderId="0" xfId="0" applyNumberFormat="1" applyFont="1"/>
    <xf numFmtId="170" fontId="16" fillId="0" borderId="0" xfId="0" applyNumberFormat="1" applyFont="1" applyAlignment="1">
      <alignment vertical="center" wrapText="1"/>
    </xf>
    <xf numFmtId="170" fontId="0" fillId="0" borderId="0" xfId="0" applyNumberFormat="1"/>
    <xf numFmtId="0" fontId="29" fillId="0" borderId="0" xfId="0" applyFont="1"/>
    <xf numFmtId="168" fontId="13" fillId="0" borderId="0" xfId="0" applyNumberFormat="1" applyFont="1" applyAlignment="1">
      <alignment horizontal="center"/>
    </xf>
    <xf numFmtId="0" fontId="0" fillId="0" borderId="0" xfId="0" quotePrefix="1"/>
    <xf numFmtId="0" fontId="6" fillId="0" borderId="3" xfId="0" applyFont="1" applyBorder="1" applyAlignment="1">
      <alignment horizontal="center"/>
    </xf>
    <xf numFmtId="0" fontId="0" fillId="15" borderId="3" xfId="0" applyFill="1" applyBorder="1" applyProtection="1">
      <protection locked="0"/>
    </xf>
    <xf numFmtId="166" fontId="19" fillId="2" borderId="0" xfId="1" applyNumberFormat="1" applyFont="1" applyFill="1" applyBorder="1" applyAlignment="1" applyProtection="1">
      <alignment horizontal="center" vertical="center"/>
    </xf>
    <xf numFmtId="166" fontId="19" fillId="2" borderId="0" xfId="1" applyNumberFormat="1" applyFont="1" applyFill="1" applyBorder="1" applyAlignment="1" applyProtection="1">
      <alignment horizontal="center" vertical="center"/>
      <protection locked="0"/>
    </xf>
    <xf numFmtId="14" fontId="0" fillId="15" borderId="3" xfId="0" applyNumberFormat="1" applyFill="1" applyBorder="1" applyProtection="1">
      <protection locked="0"/>
    </xf>
    <xf numFmtId="166" fontId="19" fillId="2" borderId="7" xfId="1" applyNumberFormat="1" applyFont="1" applyFill="1" applyBorder="1" applyAlignment="1" applyProtection="1">
      <alignment horizontal="center" vertical="center"/>
      <protection locked="0"/>
    </xf>
    <xf numFmtId="166" fontId="19" fillId="2" borderId="7" xfId="1" quotePrefix="1" applyNumberFormat="1" applyFont="1" applyFill="1" applyBorder="1" applyAlignment="1" applyProtection="1">
      <alignment horizontal="center" vertical="center"/>
    </xf>
    <xf numFmtId="0" fontId="20" fillId="2" borderId="0" xfId="0" applyFont="1" applyFill="1" applyAlignment="1">
      <alignment wrapText="1"/>
    </xf>
    <xf numFmtId="0" fontId="22" fillId="0" borderId="0" xfId="0" applyFont="1"/>
    <xf numFmtId="0" fontId="21" fillId="0" borderId="0" xfId="0" applyFont="1" applyAlignment="1">
      <alignment wrapText="1"/>
    </xf>
    <xf numFmtId="165" fontId="7" fillId="9" borderId="4" xfId="1" applyNumberFormat="1" applyFont="1" applyFill="1" applyBorder="1" applyAlignment="1" applyProtection="1">
      <protection locked="0"/>
    </xf>
    <xf numFmtId="0" fontId="16" fillId="9" borderId="5" xfId="0" applyFont="1" applyFill="1" applyBorder="1" applyProtection="1">
      <protection locked="0"/>
    </xf>
    <xf numFmtId="0" fontId="16" fillId="9" borderId="6" xfId="0" applyFont="1" applyFill="1" applyBorder="1" applyProtection="1">
      <protection locked="0"/>
    </xf>
    <xf numFmtId="0" fontId="26" fillId="10" borderId="0" xfId="0" applyFont="1" applyFill="1" applyAlignment="1">
      <alignment horizontal="center" vertical="center" wrapText="1"/>
    </xf>
    <xf numFmtId="0" fontId="27" fillId="10" borderId="0" xfId="0" applyFont="1" applyFill="1" applyAlignment="1">
      <alignment horizontal="center" vertical="center" wrapText="1"/>
    </xf>
    <xf numFmtId="166" fontId="3" fillId="2" borderId="0" xfId="1" applyNumberFormat="1" applyFont="1" applyFill="1" applyBorder="1" applyAlignment="1" applyProtection="1">
      <alignment horizontal="center" vertical="center"/>
    </xf>
    <xf numFmtId="0" fontId="0" fillId="2" borderId="0" xfId="0" applyFill="1" applyAlignment="1">
      <alignment horizontal="center" vertical="center"/>
    </xf>
    <xf numFmtId="49" fontId="7" fillId="9" borderId="4" xfId="1" applyNumberFormat="1" applyFont="1" applyFill="1" applyBorder="1" applyAlignment="1" applyProtection="1">
      <protection locked="0"/>
    </xf>
    <xf numFmtId="49" fontId="16" fillId="9" borderId="5" xfId="0" applyNumberFormat="1" applyFont="1" applyFill="1" applyBorder="1" applyProtection="1">
      <protection locked="0"/>
    </xf>
    <xf numFmtId="49" fontId="16" fillId="9" borderId="6" xfId="0" applyNumberFormat="1" applyFont="1" applyFill="1" applyBorder="1" applyProtection="1">
      <protection locked="0"/>
    </xf>
    <xf numFmtId="165" fontId="7" fillId="9" borderId="5" xfId="1" applyNumberFormat="1" applyFont="1" applyFill="1" applyBorder="1" applyAlignment="1" applyProtection="1">
      <protection locked="0"/>
    </xf>
    <xf numFmtId="165" fontId="7" fillId="9" borderId="6" xfId="1" applyNumberFormat="1" applyFont="1" applyFill="1" applyBorder="1" applyAlignment="1" applyProtection="1">
      <protection locked="0"/>
    </xf>
    <xf numFmtId="0" fontId="7" fillId="9" borderId="4" xfId="1" applyNumberFormat="1" applyFont="1" applyFill="1" applyBorder="1" applyAlignment="1" applyProtection="1">
      <alignment horizontal="left"/>
      <protection locked="0"/>
    </xf>
    <xf numFmtId="0" fontId="16" fillId="9" borderId="5" xfId="0" applyFont="1" applyFill="1" applyBorder="1" applyAlignment="1" applyProtection="1">
      <alignment horizontal="left"/>
      <protection locked="0"/>
    </xf>
    <xf numFmtId="0" fontId="16" fillId="9" borderId="6" xfId="0" applyFont="1" applyFill="1" applyBorder="1" applyAlignment="1" applyProtection="1">
      <alignment horizontal="left"/>
      <protection locked="0"/>
    </xf>
    <xf numFmtId="0" fontId="1" fillId="2" borderId="0" xfId="0" applyFont="1" applyFill="1" applyAlignment="1">
      <alignment wrapText="1"/>
    </xf>
    <xf numFmtId="0" fontId="0" fillId="0" borderId="0" xfId="0"/>
    <xf numFmtId="0" fontId="33" fillId="0" borderId="0" xfId="0" applyFont="1" applyAlignment="1">
      <alignment horizontal="left"/>
    </xf>
    <xf numFmtId="0" fontId="37" fillId="0" borderId="3" xfId="0" applyFont="1" applyBorder="1" applyAlignment="1">
      <alignment horizontal="center" wrapText="1"/>
    </xf>
  </cellXfs>
  <cellStyles count="3">
    <cellStyle name="Komma" xfId="1" builtinId="3"/>
    <cellStyle name="Procent" xfId="2" builtinId="5"/>
    <cellStyle name="Standaard" xfId="0" builtinId="0"/>
  </cellStyles>
  <dxfs count="7">
    <dxf>
      <font>
        <color rgb="FF7030A0"/>
      </font>
      <fill>
        <patternFill>
          <bgColor rgb="FF7030A0"/>
        </patternFill>
      </fill>
    </dxf>
    <dxf>
      <font>
        <color theme="7" tint="-0.499984740745262"/>
      </font>
      <fill>
        <patternFill>
          <bgColor theme="7" tint="-0.499984740745262"/>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s>
  <tableStyles count="0" defaultTableStyle="TableStyleMedium2" defaultPivotStyle="PivotStyleLight16"/>
  <colors>
    <mruColors>
      <color rgb="FF3E4968"/>
      <color rgb="FFCDD2E1"/>
      <color rgb="FF3054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cid:image001.png@01D4B8A1.A6009B10" TargetMode="External"/><Relationship Id="rId2" Type="http://schemas.openxmlformats.org/officeDocument/2006/relationships/image" Target="../media/image1.png"/><Relationship Id="rId1" Type="http://schemas.openxmlformats.org/officeDocument/2006/relationships/hyperlink" Target="http://www.confina.nl"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134471</xdr:colOff>
      <xdr:row>2</xdr:row>
      <xdr:rowOff>224118</xdr:rowOff>
    </xdr:from>
    <xdr:to>
      <xdr:col>1</xdr:col>
      <xdr:colOff>1711849</xdr:colOff>
      <xdr:row>2</xdr:row>
      <xdr:rowOff>643218</xdr:rowOff>
    </xdr:to>
    <xdr:pic>
      <xdr:nvPicPr>
        <xdr:cNvPr id="3" name="Afbeelding 2" descr="cid:image001.png@01D4B8A1.A6009B10">
          <a:hlinkClick xmlns:r="http://schemas.openxmlformats.org/officeDocument/2006/relationships" r:id="rId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r:link="rId3" cstate="print">
          <a:extLst>
            <a:ext uri="{28A0092B-C50C-407E-A947-70E740481C1C}">
              <a14:useLocalDpi xmlns:a14="http://schemas.microsoft.com/office/drawing/2010/main" val="0"/>
            </a:ext>
          </a:extLst>
        </a:blip>
        <a:srcRect/>
        <a:stretch>
          <a:fillRect/>
        </a:stretch>
      </xdr:blipFill>
      <xdr:spPr bwMode="auto">
        <a:xfrm>
          <a:off x="134471" y="324971"/>
          <a:ext cx="1723054"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33</xdr:col>
      <xdr:colOff>513739</xdr:colOff>
      <xdr:row>3</xdr:row>
      <xdr:rowOff>41565</xdr:rowOff>
    </xdr:to>
    <xdr:pic>
      <xdr:nvPicPr>
        <xdr:cNvPr id="2" name="Afbeelding 1">
          <a:extLst>
            <a:ext uri="{FF2B5EF4-FFF2-40B4-BE49-F238E27FC236}">
              <a16:creationId xmlns:a16="http://schemas.microsoft.com/office/drawing/2014/main" id="{A5565A04-2FB1-4816-A260-5C5A8F3A6BA5}"/>
            </a:ext>
          </a:extLst>
        </xdr:cNvPr>
        <xdr:cNvPicPr>
          <a:picLocks noChangeAspect="1"/>
        </xdr:cNvPicPr>
      </xdr:nvPicPr>
      <xdr:blipFill>
        <a:blip xmlns:r="http://schemas.openxmlformats.org/officeDocument/2006/relationships" r:embed="rId1"/>
        <a:stretch>
          <a:fillRect/>
        </a:stretch>
      </xdr:blipFill>
      <xdr:spPr>
        <a:xfrm>
          <a:off x="13268325" y="219075"/>
          <a:ext cx="1736749" cy="40351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AV76"/>
  <sheetViews>
    <sheetView tabSelected="1" view="pageBreakPreview" zoomScale="85" zoomScaleNormal="85" zoomScaleSheetLayoutView="85" workbookViewId="0">
      <selection activeCell="G26" sqref="G26"/>
    </sheetView>
  </sheetViews>
  <sheetFormatPr defaultColWidth="9.109375" defaultRowHeight="13.8" x14ac:dyDescent="0.25"/>
  <cols>
    <col min="1" max="1" width="2.109375" style="7" customWidth="1"/>
    <col min="2" max="2" width="27.5546875" style="7" customWidth="1"/>
    <col min="3" max="3" width="8.88671875" style="8" customWidth="1"/>
    <col min="4" max="4" width="13.44140625" style="8" customWidth="1"/>
    <col min="5" max="5" width="17" style="8" customWidth="1"/>
    <col min="6" max="6" width="3.88671875" style="8" customWidth="1"/>
    <col min="7" max="7" width="16.6640625" style="8" customWidth="1"/>
    <col min="8" max="8" width="3.44140625" style="8" customWidth="1"/>
    <col min="9" max="9" width="2" style="8" customWidth="1"/>
    <col min="10" max="10" width="18.5546875" style="8" customWidth="1"/>
    <col min="11" max="11" width="2.6640625" style="8" customWidth="1"/>
    <col min="12" max="12" width="2.44140625" style="8" hidden="1" customWidth="1"/>
    <col min="13" max="13" width="0.88671875" style="7" hidden="1" customWidth="1"/>
    <col min="14" max="14" width="10" style="7" hidden="1" customWidth="1"/>
    <col min="15" max="15" width="45.33203125" style="7" hidden="1" customWidth="1"/>
    <col min="16" max="16" width="12" style="7" hidden="1" customWidth="1"/>
    <col min="17" max="17" width="17.5546875" style="7" hidden="1" customWidth="1"/>
    <col min="18" max="18" width="10.33203125" style="7" hidden="1" customWidth="1"/>
    <col min="19" max="19" width="11" style="7" hidden="1" customWidth="1"/>
    <col min="20" max="20" width="10.44140625" style="7" hidden="1" customWidth="1"/>
    <col min="21" max="21" width="10.5546875" style="7" hidden="1" customWidth="1"/>
    <col min="22" max="22" width="9.109375" style="7" hidden="1" customWidth="1"/>
    <col min="23" max="47" width="9.109375" style="7"/>
    <col min="48" max="16384" width="9.109375" style="8"/>
  </cols>
  <sheetData>
    <row r="1" spans="1:47" ht="7.5" customHeight="1" x14ac:dyDescent="0.25">
      <c r="C1" s="7"/>
      <c r="D1" s="7"/>
      <c r="E1" s="7"/>
      <c r="F1" s="7"/>
      <c r="G1" s="7"/>
      <c r="H1" s="7"/>
      <c r="I1" s="7"/>
      <c r="J1" s="7"/>
      <c r="K1" s="7"/>
      <c r="L1" s="7"/>
      <c r="AU1" s="8"/>
    </row>
    <row r="2" spans="1:47" hidden="1" x14ac:dyDescent="0.25">
      <c r="L2" s="7"/>
      <c r="AU2" s="8"/>
    </row>
    <row r="3" spans="1:47" ht="73.5" customHeight="1" x14ac:dyDescent="0.3">
      <c r="A3" s="1"/>
      <c r="B3" s="1"/>
      <c r="C3" s="132" t="s">
        <v>1213</v>
      </c>
      <c r="D3" s="133"/>
      <c r="E3" s="133"/>
      <c r="F3" s="133"/>
      <c r="G3" s="133"/>
      <c r="H3" s="133"/>
      <c r="I3" s="133"/>
      <c r="J3" s="133"/>
      <c r="K3" s="133"/>
      <c r="L3" s="133"/>
      <c r="M3" s="29"/>
      <c r="N3" s="29"/>
      <c r="O3" s="29"/>
      <c r="P3" s="29"/>
      <c r="R3" s="7" t="s">
        <v>0</v>
      </c>
      <c r="S3" s="7" t="s">
        <v>1</v>
      </c>
      <c r="T3" s="7">
        <v>1</v>
      </c>
    </row>
    <row r="4" spans="1:47" ht="13.5" customHeight="1" x14ac:dyDescent="0.25">
      <c r="C4" s="7"/>
      <c r="D4" s="7"/>
      <c r="E4" s="7"/>
      <c r="F4" s="7"/>
      <c r="G4" s="7"/>
      <c r="H4" s="7"/>
      <c r="I4" s="7"/>
      <c r="J4" s="7"/>
      <c r="K4" s="7"/>
      <c r="L4" s="7"/>
      <c r="R4" s="7" t="s">
        <v>2</v>
      </c>
      <c r="S4" s="7" t="s">
        <v>3</v>
      </c>
      <c r="T4" s="7">
        <v>2</v>
      </c>
    </row>
    <row r="5" spans="1:47" ht="13.5" customHeight="1" x14ac:dyDescent="0.25">
      <c r="C5" s="7"/>
      <c r="D5" s="7"/>
      <c r="E5" s="7"/>
      <c r="F5" s="7"/>
      <c r="G5" s="7"/>
      <c r="H5" s="7"/>
      <c r="I5" s="7"/>
      <c r="J5" s="7"/>
      <c r="K5" s="7"/>
      <c r="L5" s="7"/>
      <c r="R5" s="7" t="s">
        <v>4</v>
      </c>
    </row>
    <row r="6" spans="1:47" ht="19.5" customHeight="1" x14ac:dyDescent="0.3">
      <c r="B6" s="7" t="s">
        <v>5</v>
      </c>
      <c r="C6" s="7"/>
      <c r="D6" s="7" t="s">
        <v>6</v>
      </c>
      <c r="E6" s="136"/>
      <c r="F6" s="137"/>
      <c r="G6" s="137"/>
      <c r="H6" s="138"/>
      <c r="I6" s="23"/>
      <c r="J6" s="7"/>
      <c r="K6" s="7"/>
      <c r="L6" s="7"/>
      <c r="AT6" s="8"/>
      <c r="AU6" s="8"/>
    </row>
    <row r="7" spans="1:47" ht="6" customHeight="1" x14ac:dyDescent="0.25">
      <c r="C7" s="7"/>
      <c r="D7" s="7"/>
      <c r="E7" s="9"/>
      <c r="F7" s="9"/>
      <c r="G7" s="9"/>
      <c r="H7" s="9"/>
      <c r="I7" s="9"/>
      <c r="J7" s="7"/>
      <c r="K7" s="7"/>
      <c r="L7" s="7"/>
      <c r="AT7" s="8"/>
      <c r="AU7" s="8"/>
    </row>
    <row r="8" spans="1:47" ht="20.25" customHeight="1" x14ac:dyDescent="0.3">
      <c r="B8" s="7" t="s">
        <v>7</v>
      </c>
      <c r="C8" s="7"/>
      <c r="D8" s="7" t="s">
        <v>6</v>
      </c>
      <c r="E8" s="129"/>
      <c r="F8" s="139"/>
      <c r="G8" s="139"/>
      <c r="H8" s="140"/>
      <c r="I8" s="23"/>
      <c r="J8" s="7"/>
      <c r="K8" s="7"/>
      <c r="L8" s="7"/>
      <c r="AT8" s="8"/>
      <c r="AU8" s="8"/>
    </row>
    <row r="9" spans="1:47" s="7" customFormat="1" ht="6" customHeight="1" x14ac:dyDescent="0.3">
      <c r="E9" s="9"/>
      <c r="F9" s="9"/>
      <c r="G9" s="23"/>
      <c r="H9" s="23"/>
      <c r="I9" s="23"/>
    </row>
    <row r="10" spans="1:47" ht="20.25" customHeight="1" x14ac:dyDescent="0.3">
      <c r="B10" s="7" t="s">
        <v>8</v>
      </c>
      <c r="C10" s="7"/>
      <c r="D10" s="7" t="s">
        <v>6</v>
      </c>
      <c r="E10" s="141"/>
      <c r="F10" s="142"/>
      <c r="G10" s="142"/>
      <c r="H10" s="143"/>
      <c r="I10" s="9"/>
      <c r="J10" s="7"/>
      <c r="K10" s="7"/>
      <c r="L10" s="7"/>
      <c r="AT10" s="8"/>
      <c r="AU10" s="8"/>
    </row>
    <row r="11" spans="1:47" s="7" customFormat="1" ht="6" customHeight="1" x14ac:dyDescent="0.25">
      <c r="E11" s="9"/>
      <c r="F11" s="9"/>
      <c r="G11" s="9"/>
      <c r="H11" s="9"/>
      <c r="I11" s="9"/>
    </row>
    <row r="12" spans="1:47" ht="20.25" customHeight="1" x14ac:dyDescent="0.3">
      <c r="B12" s="7" t="s">
        <v>9</v>
      </c>
      <c r="C12" s="7"/>
      <c r="D12" s="7" t="s">
        <v>6</v>
      </c>
      <c r="E12" s="129"/>
      <c r="F12" s="130"/>
      <c r="G12" s="130"/>
      <c r="H12" s="131"/>
      <c r="I12" s="23"/>
      <c r="J12" s="7"/>
      <c r="K12" s="7"/>
      <c r="L12" s="7"/>
      <c r="AT12" s="8"/>
      <c r="AU12" s="8"/>
    </row>
    <row r="13" spans="1:47" s="7" customFormat="1" ht="6" customHeight="1" x14ac:dyDescent="0.3">
      <c r="E13" s="9"/>
      <c r="F13" s="9"/>
      <c r="G13" s="23"/>
      <c r="H13" s="23"/>
      <c r="I13" s="23"/>
      <c r="J13" s="23"/>
      <c r="K13" s="10"/>
    </row>
    <row r="14" spans="1:47" ht="20.25" customHeight="1" x14ac:dyDescent="0.3">
      <c r="B14" s="7" t="s">
        <v>10</v>
      </c>
      <c r="C14" s="7"/>
      <c r="D14" s="7" t="s">
        <v>6</v>
      </c>
      <c r="E14" s="62"/>
      <c r="F14" s="9"/>
      <c r="G14" s="129"/>
      <c r="H14" s="130"/>
      <c r="I14" s="130"/>
      <c r="J14" s="131"/>
      <c r="L14" s="7"/>
      <c r="AT14" s="8"/>
      <c r="AU14" s="8"/>
    </row>
    <row r="15" spans="1:47" ht="15" customHeight="1" x14ac:dyDescent="0.25">
      <c r="B15" s="9"/>
      <c r="C15" s="9"/>
      <c r="D15" s="9"/>
      <c r="E15" s="9"/>
      <c r="F15" s="9"/>
      <c r="G15" s="9"/>
      <c r="H15" s="9"/>
      <c r="I15" s="9"/>
      <c r="J15" s="9"/>
      <c r="K15" s="9"/>
      <c r="L15" s="9"/>
    </row>
    <row r="16" spans="1:47" ht="3.75" customHeight="1" x14ac:dyDescent="0.25">
      <c r="B16" s="27"/>
      <c r="C16" s="27"/>
      <c r="D16" s="27"/>
      <c r="E16" s="27"/>
      <c r="F16" s="27"/>
      <c r="G16" s="27"/>
      <c r="H16" s="27"/>
      <c r="I16" s="27"/>
      <c r="J16" s="27"/>
      <c r="K16" s="28"/>
      <c r="L16" s="28"/>
    </row>
    <row r="17" spans="2:48" ht="3.75" customHeight="1" x14ac:dyDescent="0.25">
      <c r="B17" s="27"/>
      <c r="C17" s="27"/>
      <c r="D17" s="27"/>
      <c r="E17" s="27"/>
      <c r="F17" s="27"/>
      <c r="G17" s="27"/>
      <c r="H17" s="27"/>
      <c r="I17" s="27"/>
      <c r="J17" s="27"/>
      <c r="K17" s="28"/>
      <c r="L17" s="28"/>
    </row>
    <row r="18" spans="2:48" s="7" customFormat="1" ht="45.75" customHeight="1" x14ac:dyDescent="0.3">
      <c r="B18" s="144" t="s">
        <v>11</v>
      </c>
      <c r="C18" s="145"/>
      <c r="D18" s="145"/>
      <c r="E18" s="145"/>
      <c r="F18" s="145"/>
      <c r="G18" s="145"/>
      <c r="H18" s="145"/>
      <c r="I18" s="145"/>
      <c r="J18" s="145"/>
      <c r="K18" s="145"/>
      <c r="L18" s="145"/>
    </row>
    <row r="19" spans="2:48" s="7" customFormat="1" ht="9" customHeight="1" x14ac:dyDescent="0.25">
      <c r="B19" s="24"/>
      <c r="D19" s="12"/>
      <c r="E19" s="12"/>
      <c r="F19" s="12"/>
      <c r="G19" s="12"/>
      <c r="H19" s="12"/>
      <c r="I19" s="12"/>
      <c r="J19" s="12"/>
      <c r="K19" s="12"/>
      <c r="L19" s="12"/>
    </row>
    <row r="20" spans="2:48" x14ac:dyDescent="0.25">
      <c r="B20" s="7" t="s">
        <v>12</v>
      </c>
      <c r="D20" s="7" t="s">
        <v>6</v>
      </c>
      <c r="F20" s="15"/>
      <c r="G20" s="63"/>
      <c r="H20" s="7"/>
      <c r="I20" s="7"/>
      <c r="J20" s="7"/>
      <c r="K20" s="7"/>
      <c r="L20" s="7"/>
    </row>
    <row r="21" spans="2:48" s="7" customFormat="1" ht="11.25" customHeight="1" x14ac:dyDescent="0.25">
      <c r="E21" s="9"/>
      <c r="F21" s="9"/>
      <c r="G21" s="9"/>
      <c r="H21" s="9"/>
      <c r="I21" s="9"/>
      <c r="J21" s="9"/>
      <c r="K21" s="9"/>
      <c r="L21" s="9"/>
    </row>
    <row r="22" spans="2:48" s="7" customFormat="1" ht="15" customHeight="1" x14ac:dyDescent="0.25">
      <c r="B22" s="7" t="s">
        <v>13</v>
      </c>
      <c r="G22" s="25" t="str">
        <f>IF(G20="","",+G20-41)</f>
        <v/>
      </c>
      <c r="H22" s="13" t="s">
        <v>14</v>
      </c>
      <c r="I22" s="134" t="str">
        <f>IF(G20="","",+G20-27)</f>
        <v/>
      </c>
      <c r="J22" s="135"/>
      <c r="L22" s="9"/>
    </row>
    <row r="23" spans="2:48" s="7" customFormat="1" ht="5.25" customHeight="1" x14ac:dyDescent="0.25">
      <c r="E23" s="9"/>
      <c r="F23" s="9"/>
      <c r="G23" s="9"/>
      <c r="H23" s="9"/>
      <c r="I23" s="9"/>
      <c r="J23" s="9"/>
      <c r="K23" s="9"/>
      <c r="L23" s="9"/>
    </row>
    <row r="24" spans="2:48" ht="45.75" customHeight="1" x14ac:dyDescent="0.3">
      <c r="B24" s="126" t="str">
        <f>CONCATENATE("Als er sprake is van ziekte voorafgaand aan het zwangerschapsverlof, dan moet het zwangerschapsverlof 6 weken voorafgaand aan de vermoedelijke bevallingsdatium ingaan en wordt ",IF(G22="","",DAY(G22)),"-",IF(G22="","",MONTH(G22)),"-",IF(G22="","",YEAR(G22)),".")</f>
        <v>Als er sprake is van ziekte voorafgaand aan het zwangerschapsverlof, dan moet het zwangerschapsverlof 6 weken voorafgaand aan de vermoedelijke bevallingsdatium ingaan en wordt --.</v>
      </c>
      <c r="C24" s="128"/>
      <c r="D24" s="128"/>
      <c r="E24" s="128"/>
      <c r="F24" s="128"/>
      <c r="G24" s="15"/>
      <c r="H24" s="7"/>
      <c r="I24" s="7"/>
      <c r="J24" s="7"/>
      <c r="K24" s="7"/>
      <c r="L24" s="9"/>
    </row>
    <row r="25" spans="2:48" s="7" customFormat="1" ht="5.25" customHeight="1" x14ac:dyDescent="0.3">
      <c r="B25" s="24"/>
      <c r="C25" s="30"/>
      <c r="D25" s="30"/>
      <c r="E25" s="15"/>
      <c r="F25" s="30"/>
      <c r="G25" s="30"/>
      <c r="H25" s="30"/>
      <c r="I25" s="30"/>
      <c r="J25" s="30"/>
      <c r="K25" s="30"/>
      <c r="L25" s="30"/>
    </row>
    <row r="26" spans="2:48" ht="15" customHeight="1" x14ac:dyDescent="0.25">
      <c r="B26" s="7" t="s">
        <v>15</v>
      </c>
      <c r="C26" s="7"/>
      <c r="D26" s="7"/>
      <c r="E26" s="15"/>
      <c r="F26" s="15"/>
      <c r="G26" s="63"/>
      <c r="H26" s="7"/>
      <c r="I26" s="7"/>
      <c r="J26" s="14" t="str">
        <f>IF(G26="","",IF(G26&gt;I22,"Eerste velofdag is te laat! Vul opnieuw in",IF(G26&lt;G22,"Eerste verlofdag is te vroeg! Vul opnieuw in","")))</f>
        <v/>
      </c>
      <c r="K26" s="7"/>
      <c r="L26" s="7"/>
    </row>
    <row r="27" spans="2:48" s="7" customFormat="1" ht="10.5" customHeight="1" x14ac:dyDescent="0.25">
      <c r="E27" s="15"/>
      <c r="F27" s="15"/>
      <c r="G27" s="15"/>
      <c r="J27" s="14"/>
    </row>
    <row r="28" spans="2:48" ht="15.75" customHeight="1" x14ac:dyDescent="0.25">
      <c r="B28" s="7" t="s">
        <v>16</v>
      </c>
      <c r="C28" s="7"/>
      <c r="D28" s="7"/>
      <c r="E28" s="15"/>
      <c r="F28" s="7"/>
      <c r="G28" s="63"/>
      <c r="H28" s="7"/>
      <c r="I28" s="7"/>
      <c r="J28" s="16"/>
      <c r="L28" s="7"/>
      <c r="N28" s="8"/>
      <c r="O28" s="17"/>
    </row>
    <row r="29" spans="2:48" ht="16.5" customHeight="1" x14ac:dyDescent="0.25">
      <c r="C29" s="7"/>
      <c r="D29" s="7"/>
      <c r="E29" s="15"/>
      <c r="F29" s="15"/>
      <c r="G29" s="15"/>
      <c r="H29" s="7"/>
      <c r="I29" s="7"/>
      <c r="J29" s="7"/>
      <c r="K29" s="7"/>
      <c r="L29" s="9"/>
      <c r="AV29" s="7"/>
    </row>
    <row r="30" spans="2:48" x14ac:dyDescent="0.25">
      <c r="B30" s="11" t="s">
        <v>17</v>
      </c>
      <c r="D30" s="7"/>
      <c r="E30" s="7"/>
      <c r="F30" s="7"/>
      <c r="G30" s="15"/>
      <c r="H30" s="7"/>
      <c r="I30" s="7"/>
      <c r="J30" s="7"/>
      <c r="K30" s="7"/>
      <c r="L30" s="9"/>
      <c r="V30" s="18"/>
      <c r="AV30" s="7"/>
    </row>
    <row r="31" spans="2:48" ht="45.75" customHeight="1" x14ac:dyDescent="0.3">
      <c r="B31" s="126" t="s">
        <v>18</v>
      </c>
      <c r="C31" s="127"/>
      <c r="D31" s="127"/>
      <c r="E31" s="127"/>
      <c r="F31" s="127"/>
      <c r="G31" s="15"/>
      <c r="H31" s="7"/>
      <c r="I31" s="7"/>
      <c r="J31" s="7"/>
      <c r="K31" s="7"/>
      <c r="L31" s="9"/>
      <c r="V31" s="18"/>
      <c r="AV31" s="7"/>
    </row>
    <row r="32" spans="2:48" ht="9.75" customHeight="1" x14ac:dyDescent="0.25">
      <c r="C32" s="24"/>
      <c r="D32" s="12"/>
      <c r="E32" s="12"/>
      <c r="F32" s="12"/>
      <c r="G32" s="12"/>
      <c r="H32" s="12"/>
      <c r="I32" s="12"/>
      <c r="J32" s="12"/>
      <c r="K32" s="12"/>
      <c r="L32" s="7"/>
      <c r="V32" s="18"/>
      <c r="AV32" s="7"/>
    </row>
    <row r="33" spans="1:48" ht="18" customHeight="1" x14ac:dyDescent="0.25">
      <c r="B33" s="7" t="s">
        <v>19</v>
      </c>
      <c r="C33" s="7"/>
      <c r="D33" s="7"/>
      <c r="E33" s="7"/>
      <c r="F33" s="7"/>
      <c r="G33" s="63" t="s">
        <v>0</v>
      </c>
      <c r="H33" s="7"/>
      <c r="I33" s="7"/>
      <c r="J33" s="7"/>
      <c r="K33" s="7"/>
      <c r="L33" s="7"/>
      <c r="V33" s="18"/>
      <c r="AV33" s="7"/>
    </row>
    <row r="34" spans="1:48" ht="18" hidden="1" customHeight="1" x14ac:dyDescent="0.25">
      <c r="B34" s="7" t="s">
        <v>20</v>
      </c>
      <c r="C34" s="7"/>
      <c r="D34" s="7"/>
      <c r="E34" s="7"/>
      <c r="F34" s="7"/>
      <c r="G34" s="60"/>
      <c r="H34" s="7"/>
      <c r="I34" s="7"/>
      <c r="J34" s="7"/>
      <c r="K34" s="7"/>
      <c r="L34" s="7"/>
      <c r="V34" s="18"/>
      <c r="AV34" s="7"/>
    </row>
    <row r="35" spans="1:48" ht="18" customHeight="1" x14ac:dyDescent="0.25">
      <c r="B35" s="31" t="s">
        <v>21</v>
      </c>
      <c r="C35" s="18"/>
      <c r="D35" s="18"/>
      <c r="E35" s="18"/>
      <c r="F35" s="32"/>
      <c r="G35" s="33" t="str">
        <f>IF(G28="","",IF(G28&gt;G20,"ja",""))</f>
        <v/>
      </c>
      <c r="H35" s="7"/>
      <c r="I35" s="7"/>
      <c r="J35" s="7"/>
      <c r="K35" s="7"/>
      <c r="L35" s="7"/>
      <c r="V35" s="18"/>
      <c r="AV35" s="7"/>
    </row>
    <row r="36" spans="1:48" ht="18" customHeight="1" x14ac:dyDescent="0.25">
      <c r="B36" s="31" t="s">
        <v>22</v>
      </c>
      <c r="C36" s="18"/>
      <c r="D36" s="18"/>
      <c r="E36" s="18"/>
      <c r="F36" s="32"/>
      <c r="G36" s="33" t="str">
        <f>IF(G28="","",IF(O36&lt;0,"",O36))</f>
        <v/>
      </c>
      <c r="H36" s="7"/>
      <c r="I36" s="7"/>
      <c r="J36" s="7"/>
      <c r="K36" s="7"/>
      <c r="L36" s="7"/>
      <c r="O36" s="58" t="str">
        <f>IF(G28&lt;G20,0,IF(G20="","",IF(R41="nee",0,IF(R41="??",0,G28-G20))))</f>
        <v/>
      </c>
      <c r="V36" s="18"/>
      <c r="AV36" s="7"/>
    </row>
    <row r="37" spans="1:48" ht="18" customHeight="1" x14ac:dyDescent="0.25">
      <c r="B37" s="53" t="s">
        <v>23</v>
      </c>
      <c r="C37" s="7"/>
      <c r="D37" s="7"/>
      <c r="E37" s="7"/>
      <c r="F37" s="32"/>
      <c r="G37" s="34" t="str">
        <f>IF(G33="","",IF(SUM(Data!N:N)&gt;0,"ja",""))</f>
        <v/>
      </c>
      <c r="H37" s="18"/>
      <c r="I37" s="18"/>
      <c r="J37" s="18"/>
      <c r="K37" s="18"/>
      <c r="L37" s="7"/>
      <c r="V37" s="18"/>
      <c r="AV37" s="7"/>
    </row>
    <row r="38" spans="1:48" ht="18" customHeight="1" x14ac:dyDescent="0.25">
      <c r="B38" s="32" t="s">
        <v>24</v>
      </c>
      <c r="C38" s="7"/>
      <c r="D38" s="7"/>
      <c r="E38" s="7"/>
      <c r="F38" s="32"/>
      <c r="G38" s="35" t="str">
        <f>IF(G37="","",SUM(Data!O:O))</f>
        <v/>
      </c>
      <c r="H38" s="18"/>
      <c r="I38" s="18"/>
      <c r="J38" s="18"/>
      <c r="K38" s="18"/>
      <c r="L38" s="7"/>
      <c r="O38" s="57" t="str">
        <f>IF(G26="","",+G26+111)</f>
        <v/>
      </c>
      <c r="V38" s="18"/>
      <c r="AV38" s="7"/>
    </row>
    <row r="39" spans="1:48" ht="18" customHeight="1" x14ac:dyDescent="0.25">
      <c r="B39" s="7" t="s">
        <v>25</v>
      </c>
      <c r="C39" s="35"/>
      <c r="D39" s="7"/>
      <c r="E39" s="32"/>
      <c r="F39" s="32"/>
      <c r="G39" s="63" t="s">
        <v>3</v>
      </c>
      <c r="H39" s="7"/>
      <c r="I39" s="7"/>
      <c r="J39" s="7"/>
      <c r="K39" s="7"/>
      <c r="L39" s="7"/>
      <c r="V39" s="18"/>
      <c r="AV39" s="7"/>
    </row>
    <row r="40" spans="1:48" ht="14.25" customHeight="1" x14ac:dyDescent="0.25">
      <c r="C40" s="35"/>
      <c r="D40" s="7"/>
      <c r="E40" s="32"/>
      <c r="F40" s="32"/>
      <c r="G40" s="7"/>
      <c r="H40" s="7"/>
      <c r="I40" s="7"/>
      <c r="J40" s="7"/>
      <c r="K40" s="7"/>
      <c r="L40" s="7"/>
      <c r="V40" s="18"/>
      <c r="AV40" s="7"/>
    </row>
    <row r="41" spans="1:48" s="19" customFormat="1" x14ac:dyDescent="0.25">
      <c r="A41" s="18"/>
      <c r="B41" s="7"/>
      <c r="C41" s="35"/>
      <c r="D41" s="7"/>
      <c r="E41" s="32"/>
      <c r="F41" s="32"/>
      <c r="G41" s="7"/>
      <c r="H41" s="7"/>
      <c r="I41" s="7"/>
      <c r="J41" s="7"/>
      <c r="K41" s="7"/>
      <c r="L41" s="18"/>
      <c r="M41" s="18"/>
      <c r="N41" s="7"/>
      <c r="O41" s="7"/>
      <c r="P41" s="7"/>
      <c r="Q41" s="7"/>
      <c r="R41" s="7"/>
      <c r="T41" s="7"/>
      <c r="U41" s="7"/>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row>
    <row r="42" spans="1:48" s="19" customFormat="1" ht="14.4" x14ac:dyDescent="0.3">
      <c r="A42" s="18"/>
      <c r="B42" s="21" t="s">
        <v>26</v>
      </c>
      <c r="C42" s="32"/>
      <c r="D42" s="36"/>
      <c r="E42" s="37" t="s">
        <v>27</v>
      </c>
      <c r="F42" s="32"/>
      <c r="G42" s="37" t="s">
        <v>28</v>
      </c>
      <c r="H42" s="32"/>
      <c r="I42" s="32"/>
      <c r="J42" s="1"/>
      <c r="K42" s="32"/>
      <c r="L42" s="18"/>
      <c r="M42" s="18"/>
      <c r="N42" s="7"/>
      <c r="O42" s="7"/>
      <c r="P42" s="7"/>
      <c r="Q42" s="7"/>
      <c r="R42" s="7"/>
      <c r="S42" s="7"/>
      <c r="T42" s="7"/>
      <c r="U42" s="7"/>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row>
    <row r="43" spans="1:48" ht="6" customHeight="1" thickBot="1" x14ac:dyDescent="0.35">
      <c r="C43" s="32"/>
      <c r="D43" s="7"/>
      <c r="E43" s="32"/>
      <c r="F43" s="32"/>
      <c r="G43" s="32"/>
      <c r="H43" s="32"/>
      <c r="I43" s="32"/>
      <c r="J43" s="1"/>
      <c r="K43" s="32"/>
      <c r="L43" s="7"/>
      <c r="AV43" s="7"/>
    </row>
    <row r="44" spans="1:48" s="7" customFormat="1" ht="18" thickBot="1" x14ac:dyDescent="0.35">
      <c r="B44" s="7" t="s">
        <v>29</v>
      </c>
      <c r="E44" s="125" t="str">
        <f>IF(G39="nee",IF(J26&lt;&gt;"","invoer onjuist!",IF(G26="","",G26)),"")</f>
        <v/>
      </c>
      <c r="F44" s="37"/>
      <c r="G44" s="26" t="str">
        <f>IF(E8="","",IF(G26="","datum eerste verlofdag is niet gevuld",IF(G26="","",IF(G33="","regio is niet gevuld",IF(G39="Ja","",IF(AND(O38+O36&lt;=Q36,O38+O36&gt;=Q33),O38+O36,O38+O36+S42))))))</f>
        <v/>
      </c>
      <c r="H44" s="32"/>
      <c r="I44" s="32"/>
      <c r="J44" s="1"/>
      <c r="K44" s="32"/>
      <c r="O44" s="7" t="s">
        <v>30</v>
      </c>
    </row>
    <row r="45" spans="1:48" s="7" customFormat="1" ht="18" thickBot="1" x14ac:dyDescent="0.35">
      <c r="B45" s="7" t="s">
        <v>31</v>
      </c>
      <c r="E45" s="26" t="str">
        <f>IF(Q51=0,G44,IF(OR(G44="",G33=""),"",G44+1))</f>
        <v/>
      </c>
      <c r="F45" s="37"/>
      <c r="G45" s="26" t="str">
        <f>IF(Q51=0,E45,IF(O45="","",+O45))</f>
        <v/>
      </c>
      <c r="H45" s="32"/>
      <c r="I45" s="32"/>
      <c r="J45" s="1"/>
      <c r="K45" s="32"/>
      <c r="O45" s="59" t="str">
        <f>IF(E45="","",E45+SUM(Data!N:N)-1)</f>
        <v/>
      </c>
      <c r="P45" s="54" t="s">
        <v>32</v>
      </c>
    </row>
    <row r="46" spans="1:48" s="7" customFormat="1" ht="17.399999999999999" x14ac:dyDescent="0.25">
      <c r="E46" s="121"/>
      <c r="F46" s="37"/>
      <c r="G46" s="121"/>
      <c r="H46" s="32"/>
      <c r="I46" s="32"/>
      <c r="J46" s="122"/>
      <c r="K46" s="32"/>
      <c r="O46" s="59"/>
      <c r="P46" s="54"/>
    </row>
    <row r="47" spans="1:48" s="7" customFormat="1" ht="17.399999999999999" x14ac:dyDescent="0.3">
      <c r="B47" s="21" t="s">
        <v>33</v>
      </c>
      <c r="C47" s="32"/>
      <c r="D47" s="36"/>
      <c r="E47" s="37" t="s">
        <v>27</v>
      </c>
      <c r="F47" s="32"/>
      <c r="G47" s="37" t="s">
        <v>28</v>
      </c>
      <c r="H47" s="32"/>
      <c r="I47" s="32"/>
      <c r="J47" s="122"/>
      <c r="K47" s="32"/>
      <c r="O47" s="59"/>
      <c r="P47" s="54"/>
    </row>
    <row r="48" spans="1:48" s="7" customFormat="1" ht="9.6" customHeight="1" thickBot="1" x14ac:dyDescent="0.3">
      <c r="C48" s="32"/>
      <c r="E48" s="32"/>
      <c r="F48" s="32"/>
      <c r="G48" s="32"/>
      <c r="H48" s="32"/>
      <c r="I48" s="32"/>
      <c r="J48" s="122"/>
      <c r="K48" s="32"/>
      <c r="O48" s="59"/>
      <c r="P48" s="54"/>
    </row>
    <row r="49" spans="1:18" s="7" customFormat="1" ht="18" thickBot="1" x14ac:dyDescent="0.3">
      <c r="B49" s="7" t="s">
        <v>29</v>
      </c>
      <c r="E49" s="125" t="str">
        <f>IF(G39="nee","",IF(J26&lt;&gt;"","invoer onjuist!",IF(G26="","",G26)))</f>
        <v/>
      </c>
      <c r="F49" s="37"/>
      <c r="G49" s="124"/>
      <c r="H49" s="32"/>
      <c r="I49" s="32"/>
      <c r="J49" s="122"/>
      <c r="K49" s="32"/>
      <c r="O49" s="59"/>
      <c r="P49" s="54"/>
    </row>
    <row r="50" spans="1:18" s="7" customFormat="1" ht="18" thickBot="1" x14ac:dyDescent="0.3">
      <c r="B50" s="7" t="s">
        <v>31</v>
      </c>
      <c r="E50" s="124"/>
      <c r="F50" s="37"/>
      <c r="G50" s="124"/>
      <c r="H50" s="32"/>
      <c r="I50" s="32"/>
      <c r="J50" s="122"/>
      <c r="K50" s="32"/>
      <c r="O50" s="59"/>
      <c r="P50" s="54"/>
    </row>
    <row r="51" spans="1:18" s="7" customFormat="1" x14ac:dyDescent="0.25">
      <c r="C51" s="32"/>
      <c r="E51" s="32"/>
      <c r="F51" s="32"/>
      <c r="G51" s="32"/>
      <c r="H51" s="32"/>
      <c r="I51" s="32"/>
      <c r="J51" s="32"/>
      <c r="K51" s="32"/>
      <c r="P51" s="7" t="str">
        <f>+G37</f>
        <v/>
      </c>
      <c r="Q51" s="7">
        <f>SUM(Data!N:N)/7</f>
        <v>0</v>
      </c>
      <c r="R51" s="7" t="s">
        <v>34</v>
      </c>
    </row>
    <row r="52" spans="1:18" s="32" customFormat="1" ht="5.25" customHeight="1" x14ac:dyDescent="0.25">
      <c r="A52" s="7"/>
    </row>
    <row r="53" spans="1:18" s="32" customFormat="1" ht="22.5" customHeight="1" x14ac:dyDescent="0.25">
      <c r="A53" s="7"/>
      <c r="B53" s="21" t="s">
        <v>35</v>
      </c>
      <c r="C53" s="7"/>
      <c r="D53" s="21"/>
      <c r="E53" s="7"/>
      <c r="F53" s="21" t="s">
        <v>36</v>
      </c>
      <c r="H53" s="7"/>
      <c r="I53" s="7"/>
      <c r="J53" s="7"/>
      <c r="O53" s="38"/>
      <c r="P53" s="39"/>
      <c r="Q53" s="18"/>
    </row>
    <row r="54" spans="1:18" s="32" customFormat="1" ht="13.5" customHeight="1" x14ac:dyDescent="0.25">
      <c r="B54" s="21"/>
      <c r="C54" s="7"/>
      <c r="D54" s="21"/>
      <c r="E54" s="7"/>
      <c r="F54" s="21"/>
      <c r="H54" s="7"/>
      <c r="I54" s="7"/>
      <c r="J54" s="7"/>
    </row>
    <row r="55" spans="1:18" s="7" customFormat="1" x14ac:dyDescent="0.25">
      <c r="B55" s="7" t="s">
        <v>37</v>
      </c>
      <c r="F55" s="7" t="s">
        <v>37</v>
      </c>
      <c r="H55" s="21"/>
      <c r="I55" s="21"/>
      <c r="J55" s="21"/>
      <c r="R55" s="20"/>
    </row>
    <row r="56" spans="1:18" s="7" customFormat="1" x14ac:dyDescent="0.25"/>
    <row r="57" spans="1:18" s="7" customFormat="1" x14ac:dyDescent="0.25">
      <c r="B57" s="7" t="s">
        <v>38</v>
      </c>
      <c r="F57" s="7" t="s">
        <v>38</v>
      </c>
    </row>
    <row r="58" spans="1:18" s="7" customFormat="1" x14ac:dyDescent="0.25"/>
    <row r="59" spans="1:18" s="7" customFormat="1" x14ac:dyDescent="0.25"/>
    <row r="60" spans="1:18" s="7" customFormat="1" x14ac:dyDescent="0.25"/>
    <row r="61" spans="1:18" s="7" customFormat="1" x14ac:dyDescent="0.25">
      <c r="B61" s="22" t="s">
        <v>39</v>
      </c>
    </row>
    <row r="62" spans="1:18" s="7" customFormat="1" x14ac:dyDescent="0.25">
      <c r="B62" s="22" t="s">
        <v>40</v>
      </c>
    </row>
    <row r="63" spans="1:18" s="7" customFormat="1" x14ac:dyDescent="0.25">
      <c r="B63" s="22" t="s">
        <v>41</v>
      </c>
    </row>
    <row r="64" spans="1:18" s="7" customFormat="1" x14ac:dyDescent="0.25">
      <c r="B64" s="22" t="s">
        <v>42</v>
      </c>
    </row>
    <row r="65" spans="2:2" s="7" customFormat="1" x14ac:dyDescent="0.25">
      <c r="B65" s="22" t="s">
        <v>43</v>
      </c>
    </row>
    <row r="66" spans="2:2" s="7" customFormat="1" x14ac:dyDescent="0.25">
      <c r="B66" s="22" t="s">
        <v>44</v>
      </c>
    </row>
    <row r="67" spans="2:2" s="7" customFormat="1" x14ac:dyDescent="0.25">
      <c r="B67" s="22" t="s">
        <v>45</v>
      </c>
    </row>
    <row r="68" spans="2:2" s="7" customFormat="1" x14ac:dyDescent="0.25">
      <c r="B68" s="22"/>
    </row>
    <row r="69" spans="2:2" s="7" customFormat="1" x14ac:dyDescent="0.25"/>
    <row r="70" spans="2:2" s="7" customFormat="1" x14ac:dyDescent="0.25"/>
    <row r="71" spans="2:2" s="7" customFormat="1" x14ac:dyDescent="0.25"/>
    <row r="72" spans="2:2" s="7" customFormat="1" x14ac:dyDescent="0.25"/>
    <row r="73" spans="2:2" s="7" customFormat="1" x14ac:dyDescent="0.25"/>
    <row r="74" spans="2:2" s="7" customFormat="1" x14ac:dyDescent="0.25"/>
    <row r="75" spans="2:2" s="7" customFormat="1" x14ac:dyDescent="0.25"/>
    <row r="76" spans="2:2" s="7" customFormat="1" x14ac:dyDescent="0.25"/>
  </sheetData>
  <sheetProtection algorithmName="SHA-512" hashValue="I3qNOXct739Mi3YKVCt+5lyAbKD0MbSX+bs4AiHPLiPUwFB3re+UixWKLMgzOeA6eHybyLFtvaH16CcB9Z54Cg==" saltValue="3hlJAUx9v0mSQ6lNvfnskw==" spinCount="100000" sheet="1" selectLockedCells="1"/>
  <protectedRanges>
    <protectedRange sqref="G28 E9:I9 G33:G38 B15:K15 E23:K23 H22 F18:K21 E18:E19 E21 F26:G27 E29:G29 C39:C41 I8 E11:I11 I10 G30:G31 G24 E25:E28 F14" name="test"/>
    <protectedRange sqref="O38" name="test_1"/>
  </protectedRanges>
  <mergeCells count="10">
    <mergeCell ref="B31:F31"/>
    <mergeCell ref="B24:F24"/>
    <mergeCell ref="G14:J14"/>
    <mergeCell ref="C3:L3"/>
    <mergeCell ref="I22:J22"/>
    <mergeCell ref="E6:H6"/>
    <mergeCell ref="E8:H8"/>
    <mergeCell ref="E12:H12"/>
    <mergeCell ref="E10:H10"/>
    <mergeCell ref="B18:L18"/>
  </mergeCells>
  <dataValidations count="3">
    <dataValidation type="list" allowBlank="1" showInputMessage="1" showErrorMessage="1" sqref="G33" xr:uid="{00000000-0002-0000-0000-000000000000}">
      <formula1>$R$3:$R$5</formula1>
    </dataValidation>
    <dataValidation type="list" allowBlank="1" showInputMessage="1" showErrorMessage="1" sqref="G39" xr:uid="{00000000-0002-0000-0000-000001000000}">
      <formula1>$S$3:$S$4</formula1>
    </dataValidation>
    <dataValidation type="list" allowBlank="1" showInputMessage="1" showErrorMessage="1" sqref="G34" xr:uid="{00000000-0002-0000-0000-000002000000}">
      <formula1>$T$3:$T$4</formula1>
    </dataValidation>
  </dataValidations>
  <pageMargins left="0.4" right="0.28000000000000003" top="0.5" bottom="0.3" header="0.31496062992125984" footer="0.31496062992125984"/>
  <pageSetup paperSize="9" scale="7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I14"/>
  <sheetViews>
    <sheetView workbookViewId="0">
      <selection activeCell="I29" sqref="I29"/>
    </sheetView>
  </sheetViews>
  <sheetFormatPr defaultColWidth="9.109375" defaultRowHeight="14.4" x14ac:dyDescent="0.3"/>
  <cols>
    <col min="1" max="1" width="15.6640625" style="1" customWidth="1"/>
    <col min="2" max="2" width="10.6640625" style="1" customWidth="1"/>
    <col min="3" max="3" width="11.109375" style="1" customWidth="1"/>
    <col min="4" max="16384" width="9.109375" style="1"/>
  </cols>
  <sheetData>
    <row r="1" spans="1:9" ht="21" x14ac:dyDescent="0.4">
      <c r="B1" s="6" t="s">
        <v>46</v>
      </c>
    </row>
    <row r="2" spans="1:9" ht="21" x14ac:dyDescent="0.4">
      <c r="B2" s="6"/>
    </row>
    <row r="3" spans="1:9" x14ac:dyDescent="0.3">
      <c r="A3" s="5" t="s">
        <v>47</v>
      </c>
      <c r="B3" s="2" t="s">
        <v>0</v>
      </c>
      <c r="E3" s="2" t="s">
        <v>2</v>
      </c>
      <c r="G3" s="2"/>
      <c r="H3" s="2" t="s">
        <v>4</v>
      </c>
    </row>
    <row r="4" spans="1:9" x14ac:dyDescent="0.3">
      <c r="B4" s="2" t="s">
        <v>48</v>
      </c>
      <c r="C4" s="5" t="s">
        <v>49</v>
      </c>
      <c r="E4" s="2" t="s">
        <v>48</v>
      </c>
      <c r="F4" s="5" t="s">
        <v>49</v>
      </c>
      <c r="G4" s="2"/>
      <c r="H4" s="2" t="s">
        <v>48</v>
      </c>
      <c r="I4" s="5" t="s">
        <v>49</v>
      </c>
    </row>
    <row r="5" spans="1:9" x14ac:dyDescent="0.3">
      <c r="A5" s="1" t="str">
        <f t="shared" ref="A5:A10" si="0">(YEAR(B5)-1)&amp;"-"&amp;YEAR(B5)</f>
        <v>2008-2009</v>
      </c>
      <c r="B5" s="3">
        <v>39998</v>
      </c>
      <c r="C5" s="3">
        <v>40041</v>
      </c>
      <c r="D5" s="3"/>
      <c r="E5" s="3">
        <v>40005</v>
      </c>
      <c r="F5" s="3">
        <v>40048</v>
      </c>
      <c r="G5" s="3"/>
      <c r="H5" s="3">
        <v>40019</v>
      </c>
      <c r="I5" s="3">
        <v>40062</v>
      </c>
    </row>
    <row r="6" spans="1:9" s="4" customFormat="1" x14ac:dyDescent="0.3">
      <c r="A6" s="1" t="str">
        <f t="shared" si="0"/>
        <v>2009-2010</v>
      </c>
      <c r="B6" s="3">
        <v>40369</v>
      </c>
      <c r="C6" s="3">
        <v>40412</v>
      </c>
      <c r="D6" s="3"/>
      <c r="E6" s="3">
        <v>40362</v>
      </c>
      <c r="F6" s="3">
        <v>40405</v>
      </c>
      <c r="G6" s="3"/>
      <c r="H6" s="3">
        <v>40383</v>
      </c>
      <c r="I6" s="3">
        <v>40426</v>
      </c>
    </row>
    <row r="7" spans="1:9" s="4" customFormat="1" x14ac:dyDescent="0.3">
      <c r="A7" s="1" t="str">
        <f t="shared" si="0"/>
        <v>2010-2011</v>
      </c>
      <c r="B7" s="3">
        <v>40747</v>
      </c>
      <c r="C7" s="3">
        <v>40790</v>
      </c>
      <c r="D7" s="3"/>
      <c r="E7" s="3">
        <v>40726</v>
      </c>
      <c r="F7" s="3">
        <v>40769</v>
      </c>
      <c r="G7" s="3"/>
      <c r="H7" s="3">
        <v>40733</v>
      </c>
      <c r="I7" s="3">
        <v>40776</v>
      </c>
    </row>
    <row r="8" spans="1:9" s="4" customFormat="1" x14ac:dyDescent="0.3">
      <c r="A8" s="1" t="str">
        <f t="shared" si="0"/>
        <v>2011-2012</v>
      </c>
      <c r="B8" s="3">
        <v>41111</v>
      </c>
      <c r="C8" s="3">
        <v>41154</v>
      </c>
      <c r="D8" s="3"/>
      <c r="E8" s="3">
        <v>41097</v>
      </c>
      <c r="F8" s="3">
        <v>41140</v>
      </c>
      <c r="G8" s="3"/>
      <c r="H8" s="3">
        <v>41090</v>
      </c>
      <c r="I8" s="3">
        <v>41133</v>
      </c>
    </row>
    <row r="9" spans="1:9" s="4" customFormat="1" x14ac:dyDescent="0.3">
      <c r="A9" s="1" t="str">
        <f t="shared" si="0"/>
        <v>2012-2013</v>
      </c>
      <c r="B9" s="3">
        <v>41461</v>
      </c>
      <c r="C9" s="3">
        <v>41504</v>
      </c>
      <c r="D9" s="3"/>
      <c r="E9" s="3">
        <v>41475</v>
      </c>
      <c r="F9" s="3">
        <v>41518</v>
      </c>
      <c r="G9" s="3"/>
      <c r="H9" s="3">
        <v>41454</v>
      </c>
      <c r="I9" s="3">
        <v>41497</v>
      </c>
    </row>
    <row r="10" spans="1:9" s="4" customFormat="1" x14ac:dyDescent="0.3">
      <c r="A10" s="1" t="str">
        <f t="shared" si="0"/>
        <v>2013-2014</v>
      </c>
      <c r="B10" s="3">
        <v>41825</v>
      </c>
      <c r="C10" s="3">
        <v>41868</v>
      </c>
      <c r="D10" s="3"/>
      <c r="E10" s="3">
        <v>41839</v>
      </c>
      <c r="F10" s="3">
        <v>41882</v>
      </c>
      <c r="G10" s="3"/>
      <c r="H10" s="3">
        <v>41832</v>
      </c>
      <c r="I10" s="3">
        <v>41875</v>
      </c>
    </row>
    <row r="11" spans="1:9" s="4" customFormat="1" x14ac:dyDescent="0.3">
      <c r="A11" s="1" t="s">
        <v>50</v>
      </c>
      <c r="B11" s="3">
        <v>42189</v>
      </c>
      <c r="C11" s="3">
        <v>42232</v>
      </c>
      <c r="D11" s="1"/>
      <c r="E11" s="3">
        <v>42196</v>
      </c>
      <c r="F11" s="3">
        <v>42239</v>
      </c>
      <c r="G11" s="1"/>
      <c r="H11" s="3">
        <v>42203</v>
      </c>
      <c r="I11" s="3">
        <v>42246</v>
      </c>
    </row>
    <row r="12" spans="1:9" s="4" customFormat="1" x14ac:dyDescent="0.3">
      <c r="A12" s="1" t="s">
        <v>51</v>
      </c>
      <c r="B12" s="3">
        <v>42567</v>
      </c>
      <c r="C12" s="3">
        <v>42610</v>
      </c>
      <c r="D12" s="1"/>
      <c r="E12" s="3">
        <v>42560</v>
      </c>
      <c r="F12" s="3">
        <v>42603</v>
      </c>
      <c r="G12" s="1"/>
      <c r="H12" s="3">
        <v>42574</v>
      </c>
      <c r="I12" s="3">
        <v>42617</v>
      </c>
    </row>
    <row r="13" spans="1:9" s="4" customFormat="1" x14ac:dyDescent="0.3">
      <c r="A13" s="1" t="s">
        <v>52</v>
      </c>
      <c r="B13" s="1"/>
      <c r="C13" s="1"/>
      <c r="D13" s="1"/>
      <c r="E13" s="1"/>
      <c r="F13" s="1"/>
      <c r="G13" s="1"/>
      <c r="H13" s="1"/>
      <c r="I13" s="1"/>
    </row>
    <row r="14" spans="1:9" s="4" customFormat="1" x14ac:dyDescent="0.3">
      <c r="A14" s="1"/>
      <c r="B14" s="1"/>
      <c r="C14" s="1"/>
      <c r="D14" s="1"/>
      <c r="E14" s="1"/>
      <c r="F14" s="1"/>
      <c r="G14" s="1"/>
      <c r="H14" s="1"/>
      <c r="I14" s="1"/>
    </row>
  </sheetData>
  <dataValidations count="1">
    <dataValidation type="list" allowBlank="1" showInputMessage="1" showErrorMessage="1" sqref="IR6 SN6 ACJ6 AMF6 AWB6 BFX6 BPT6 BZP6 CJL6 CTH6 DDD6 DMZ6 DWV6 EGR6 EQN6 FAJ6 FKF6 FUB6 GDX6 GNT6 GXP6 HHL6 HRH6 IBD6 IKZ6 IUV6 JER6 JON6 JYJ6 KIF6 KSB6 LBX6 LLT6 LVP6 MFL6 MPH6 MZD6 NIZ6 NSV6 OCR6 OMN6 OWJ6 PGF6 PQB6 PZX6 QJT6 QTP6 RDL6 RNH6 RXD6 SGZ6 SQV6 TAR6 TKN6 TUJ6 UEF6 UOB6 UXX6 VHT6 VRP6 WBL6 WLH6 WVD6" xr:uid="{00000000-0002-0000-0100-000000000000}">
      <formula1>#REF!</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AJ3678"/>
  <sheetViews>
    <sheetView zoomScale="85" zoomScaleNormal="85" workbookViewId="0">
      <pane ySplit="25" topLeftCell="A3670" activePane="bottomLeft" state="frozen"/>
      <selection pane="bottomLeft" activeCell="AA3443" sqref="AA3443"/>
    </sheetView>
  </sheetViews>
  <sheetFormatPr defaultRowHeight="14.4" x14ac:dyDescent="0.3"/>
  <cols>
    <col min="1" max="1" width="10.44140625" style="43" bestFit="1" customWidth="1"/>
    <col min="2" max="2" width="6.88671875" style="43" customWidth="1"/>
    <col min="3" max="3" width="11.33203125" style="43" bestFit="1" customWidth="1"/>
    <col min="4" max="4" width="6" style="43" customWidth="1"/>
    <col min="5" max="5" width="7.5546875" customWidth="1"/>
    <col min="6" max="8" width="11.5546875" style="43" customWidth="1"/>
    <col min="9" max="9" width="6.88671875" style="43" customWidth="1"/>
    <col min="10" max="10" width="14.6640625" customWidth="1"/>
    <col min="11" max="11" width="11.33203125" customWidth="1"/>
    <col min="12" max="12" width="11.109375" customWidth="1"/>
    <col min="13" max="13" width="10.109375" customWidth="1"/>
    <col min="14" max="15" width="10.109375" style="56" customWidth="1"/>
    <col min="16" max="16" width="10.109375" customWidth="1"/>
    <col min="17" max="17" width="20.6640625" customWidth="1"/>
    <col min="18" max="18" width="10.109375" customWidth="1"/>
    <col min="19" max="19" width="11.44140625" customWidth="1"/>
    <col min="20" max="20" width="21" customWidth="1"/>
    <col min="21" max="22" width="12.33203125" hidden="1" customWidth="1"/>
    <col min="23" max="23" width="1.33203125" hidden="1" customWidth="1"/>
    <col min="24" max="25" width="12.33203125" customWidth="1"/>
    <col min="26" max="26" width="1.109375" customWidth="1"/>
    <col min="27" max="27" width="10.6640625" customWidth="1"/>
    <col min="28" max="28" width="12.33203125" customWidth="1"/>
    <col min="29" max="29" width="1" customWidth="1"/>
    <col min="30" max="31" width="12.33203125" customWidth="1"/>
    <col min="32" max="33" width="11.33203125" bestFit="1" customWidth="1"/>
    <col min="34" max="34" width="0.88671875" customWidth="1"/>
  </cols>
  <sheetData>
    <row r="1" spans="1:36" ht="57.6" x14ac:dyDescent="0.3">
      <c r="A1" s="40" t="s">
        <v>53</v>
      </c>
      <c r="B1" s="40" t="s">
        <v>53</v>
      </c>
      <c r="C1" s="40" t="s">
        <v>54</v>
      </c>
      <c r="D1" s="40" t="s">
        <v>55</v>
      </c>
      <c r="E1" s="40" t="s">
        <v>56</v>
      </c>
      <c r="F1" s="40" t="s">
        <v>57</v>
      </c>
      <c r="G1" s="40" t="s">
        <v>58</v>
      </c>
      <c r="H1" s="40" t="s">
        <v>59</v>
      </c>
      <c r="I1" s="40" t="s">
        <v>53</v>
      </c>
      <c r="J1" s="41" t="s">
        <v>26</v>
      </c>
      <c r="K1" s="41" t="s">
        <v>57</v>
      </c>
      <c r="L1" s="41" t="s">
        <v>58</v>
      </c>
      <c r="M1" s="41" t="s">
        <v>59</v>
      </c>
      <c r="N1" s="55" t="str">
        <f>Formulier!G33</f>
        <v>Noord</v>
      </c>
      <c r="O1" s="55" t="s">
        <v>60</v>
      </c>
      <c r="P1" s="41" t="s">
        <v>61</v>
      </c>
      <c r="Q1" s="41"/>
      <c r="R1" s="41"/>
      <c r="S1" s="50">
        <f>SUM(R:R)</f>
        <v>0</v>
      </c>
      <c r="U1" s="1">
        <v>2014</v>
      </c>
      <c r="X1" s="1">
        <v>2015</v>
      </c>
      <c r="AA1" s="1">
        <v>2016</v>
      </c>
      <c r="AD1" s="1">
        <v>2017</v>
      </c>
      <c r="AF1" s="1">
        <v>2018</v>
      </c>
      <c r="AJ1" s="42" t="s">
        <v>62</v>
      </c>
    </row>
    <row r="2" spans="1:36" x14ac:dyDescent="0.3">
      <c r="A2" s="43" t="str">
        <f t="shared" ref="A2:A65" si="0">E2&amp;B2&amp;D2</f>
        <v>201453ma</v>
      </c>
      <c r="B2" s="43">
        <v>53</v>
      </c>
      <c r="C2" s="44">
        <v>42002</v>
      </c>
      <c r="D2" s="43" t="s">
        <v>63</v>
      </c>
      <c r="E2" s="43">
        <f t="shared" ref="E2:E65" si="1">YEAR(C2)</f>
        <v>2014</v>
      </c>
      <c r="F2" s="43" t="str">
        <f>IF(AND($C2&gt;=$U$3,$C2&lt;=$V$3),"Vakantie",IF(AND($C2&gt;=$U$4,$C2&lt;=$V$4),"Vakantie",IF(AND($C2&gt;=$U$5,$C2&lt;=$V$5),"Vakantie",IF(AND($C2&gt;=$U$6,$C2&lt;=$V$6),"Vakantie",IF(AND($C2&gt;=$U$7,$C2&lt;=$V$7),"Vakantie",IF(OR($C2=#REF!,$C2=#REF!,$C2=#REF!,$C2=#REF!,$C2=#REF!,$C2=#REF!),"Vakantie",""))))))</f>
        <v>Vakantie</v>
      </c>
      <c r="G2" s="43" t="str">
        <f>IF(AND($C2&gt;=$U$8,$C2&lt;=$V$8),"Vakantie",IF(AND($C2&gt;=$U$9,$C2&lt;=$V$9),"Vakantie",IF(AND($C2&gt;=$U$10,$C2&lt;=$V$10),"Vakantie",IF(AND($C2&gt;=$U$11,$C2&lt;=$V$11),"Vakantie",IF(AND($C2&gt;=$U$12,$C2&lt;=$V$12),"Vakantie",IF(OR($C2=#REF!,$C2=#REF!,$C2=#REF!,$C2=#REF!,$C2=#REF!,$C2=#REF!),"Vakantie",""))))))</f>
        <v>Vakantie</v>
      </c>
      <c r="H2" s="43" t="str">
        <f>IF(AND($C2&gt;=$U$13,$C2&lt;=$V$13),"Vakantie",IF(AND($C2&gt;=$U$14,$C2&lt;=$V$14),"Vakantie",IF(AND($C2&gt;=$U$15,$C2&lt;=$V$15),"Vakantie",IF(AND($C2&gt;=$U$16,$C2&lt;=$V$16),"Vakantie",IF(AND($C2&gt;=$U$17,$C2&lt;=$V$17),"Vakantie",IF(OR($C2=#REF!,$C2=#REF!,$C2=#REF!,$C2=#REF!,$C2=#REF!,$C2=#REF!),"Vakantie",""))))))</f>
        <v>Vakantie</v>
      </c>
      <c r="I2" s="43">
        <v>53</v>
      </c>
      <c r="J2" s="118">
        <f>IF(AND(Formulier!$E$44&lt;=C2,Formulier!$O$38&gt;=C2),"Verlof",0)</f>
        <v>0</v>
      </c>
      <c r="K2">
        <f>IF(J2=0,0,IF(F2="",0,1))</f>
        <v>0</v>
      </c>
      <c r="L2">
        <f t="shared" ref="L2:L65" si="2">IF(J2=0,0,IF(G2="",0,1))</f>
        <v>0</v>
      </c>
      <c r="M2">
        <f t="shared" ref="M2:M65" si="3">IF(J2=0,0,IF(H2="",0,1))</f>
        <v>0</v>
      </c>
      <c r="N2" s="56">
        <f>IF($N$1="Noord",K2,IF($N$1="Midden",L2,M2))</f>
        <v>0</v>
      </c>
      <c r="O2" s="56">
        <f>IF(OR(D2="za",D2="zo"),0,N2)</f>
        <v>0</v>
      </c>
      <c r="S2" s="5" t="s">
        <v>47</v>
      </c>
      <c r="U2" s="2" t="s">
        <v>48</v>
      </c>
      <c r="V2" s="5" t="s">
        <v>49</v>
      </c>
      <c r="X2" s="2" t="s">
        <v>48</v>
      </c>
      <c r="Y2" s="5" t="s">
        <v>49</v>
      </c>
      <c r="AA2" s="2" t="s">
        <v>48</v>
      </c>
      <c r="AB2" s="5" t="s">
        <v>49</v>
      </c>
      <c r="AD2" s="2" t="s">
        <v>48</v>
      </c>
      <c r="AE2" s="5" t="s">
        <v>49</v>
      </c>
      <c r="AF2" s="2" t="s">
        <v>48</v>
      </c>
      <c r="AG2" s="5" t="s">
        <v>49</v>
      </c>
      <c r="AJ2" t="s">
        <v>64</v>
      </c>
    </row>
    <row r="3" spans="1:36" x14ac:dyDescent="0.3">
      <c r="A3" s="43" t="str">
        <f t="shared" si="0"/>
        <v>201453di</v>
      </c>
      <c r="B3" s="43">
        <v>53</v>
      </c>
      <c r="C3" s="44">
        <f t="shared" ref="C3:C66" si="4">+C2+1</f>
        <v>42003</v>
      </c>
      <c r="D3" s="43" t="s">
        <v>65</v>
      </c>
      <c r="E3" s="43">
        <f t="shared" si="1"/>
        <v>2014</v>
      </c>
      <c r="F3" s="43" t="str">
        <f>IF(AND($C3&gt;=$U$3,$C3&lt;=$V$3),"Vakantie",IF(AND($C3&gt;=$U$4,$C3&lt;=$V$4),"Vakantie",IF(AND($C3&gt;=$U$5,$C3&lt;=$V$5),"Vakantie",IF(AND($C3&gt;=$U$6,$C3&lt;=$V$6),"Vakantie",IF(AND($C3&gt;=$U$7,$C3&lt;=$V$7),"Vakantie",IF(OR($C3=#REF!,$C3=#REF!,$C3=#REF!,$C3=#REF!,$C3=#REF!,$C3=#REF!),"Vakantie",""))))))</f>
        <v>Vakantie</v>
      </c>
      <c r="G3" s="43" t="str">
        <f>IF(AND($C3&gt;=$U$8,$C3&lt;=$V$8),"Vakantie",IF(AND($C3&gt;=$U$9,$C3&lt;=$V$9),"Vakantie",IF(AND($C3&gt;=$U$10,$C3&lt;=$V$10),"Vakantie",IF(AND($C3&gt;=$U$11,$C3&lt;=$V$11),"Vakantie",IF(AND($C3&gt;=$U$12,$C3&lt;=$V$12),"Vakantie",IF(OR($C3=#REF!,$C3=#REF!,$C3=#REF!,$C3=#REF!,$C3=#REF!,$C3=#REF!),"Vakantie",""))))))</f>
        <v>Vakantie</v>
      </c>
      <c r="H3" s="43" t="str">
        <f>IF(AND($C3&gt;=$U$13,$C3&lt;=$V$13),"Vakantie",IF(AND($C3&gt;=$U$14,$C3&lt;=$V$14),"Vakantie",IF(AND($C3&gt;=$U$15,$C3&lt;=$V$15),"Vakantie",IF(AND($C3&gt;=$U$16,$C3&lt;=$V$16),"Vakantie",IF(AND($C3&gt;=$U$17,$C3&lt;=$V$17),"Vakantie",IF(OR($C3=#REF!,$C3=#REF!,$C3=#REF!,$C3=#REF!,$C3=#REF!,$C3=#REF!),"Vakantie",""))))))</f>
        <v>Vakantie</v>
      </c>
      <c r="I3" s="43">
        <v>53</v>
      </c>
      <c r="J3">
        <f>IF(AND(Formulier!$E$44&lt;=C3,Formulier!$O$38&gt;=C3),"Verlof",0)</f>
        <v>0</v>
      </c>
      <c r="K3">
        <f t="shared" ref="K3:K66" si="5">IF(J3=0,0,IF(F3="",0,1))</f>
        <v>0</v>
      </c>
      <c r="L3">
        <f t="shared" si="2"/>
        <v>0</v>
      </c>
      <c r="M3">
        <f t="shared" si="3"/>
        <v>0</v>
      </c>
      <c r="N3" s="56">
        <f t="shared" ref="N3:N66" si="6">IF($N$1="Noord",K3,IF($N$1="Midden",L3,M3))</f>
        <v>0</v>
      </c>
      <c r="O3" s="56">
        <f t="shared" ref="O3:O66" si="7">IF(OR(D3="za",D3="zo"),0,N3)</f>
        <v>0</v>
      </c>
      <c r="S3" s="2" t="s">
        <v>0</v>
      </c>
      <c r="T3" s="45" t="s">
        <v>66</v>
      </c>
      <c r="U3" s="3">
        <v>41825</v>
      </c>
      <c r="V3" s="3">
        <v>41868</v>
      </c>
      <c r="X3" s="3">
        <v>42191</v>
      </c>
      <c r="Y3" s="3">
        <v>42232</v>
      </c>
      <c r="AA3" s="3">
        <v>42569</v>
      </c>
      <c r="AB3" s="3">
        <v>42610</v>
      </c>
      <c r="AD3" s="46">
        <v>42940</v>
      </c>
      <c r="AE3" s="46">
        <v>42981</v>
      </c>
      <c r="AF3" s="46">
        <v>43304</v>
      </c>
      <c r="AG3" s="46">
        <v>43345</v>
      </c>
    </row>
    <row r="4" spans="1:36" x14ac:dyDescent="0.3">
      <c r="A4" s="43" t="str">
        <f t="shared" si="0"/>
        <v>201453wo</v>
      </c>
      <c r="B4" s="43">
        <v>53</v>
      </c>
      <c r="C4" s="44">
        <f t="shared" si="4"/>
        <v>42004</v>
      </c>
      <c r="D4" s="43" t="s">
        <v>67</v>
      </c>
      <c r="E4" s="43">
        <f t="shared" si="1"/>
        <v>2014</v>
      </c>
      <c r="F4" s="43" t="str">
        <f>IF(AND($C4&gt;=$U$3,$C4&lt;=$V$3),"Vakantie",IF(AND($C4&gt;=$U$4,$C4&lt;=$V$4),"Vakantie",IF(AND($C4&gt;=$U$5,$C4&lt;=$V$5),"Vakantie",IF(AND($C4&gt;=$U$6,$C4&lt;=$V$6),"Vakantie",IF(AND($C4&gt;=$U$7,$C4&lt;=$V$7),"Vakantie",IF(OR($C4=#REF!,$C4=#REF!,$C4=#REF!,$C4=#REF!,$C4=#REF!,$C4=#REF!),"Vakantie",""))))))</f>
        <v>Vakantie</v>
      </c>
      <c r="G4" s="43" t="str">
        <f>IF(AND($C4&gt;=$U$8,$C4&lt;=$V$8),"Vakantie",IF(AND($C4&gt;=$U$9,$C4&lt;=$V$9),"Vakantie",IF(AND($C4&gt;=$U$10,$C4&lt;=$V$10),"Vakantie",IF(AND($C4&gt;=$U$11,$C4&lt;=$V$11),"Vakantie",IF(AND($C4&gt;=$U$12,$C4&lt;=$V$12),"Vakantie",IF(OR($C4=#REF!,$C4=#REF!,$C4=#REF!,$C4=#REF!,$C4=#REF!,$C4=#REF!),"Vakantie",""))))))</f>
        <v>Vakantie</v>
      </c>
      <c r="H4" s="43" t="str">
        <f>IF(AND($C4&gt;=$U$13,$C4&lt;=$V$13),"Vakantie",IF(AND($C4&gt;=$U$14,$C4&lt;=$V$14),"Vakantie",IF(AND($C4&gt;=$U$15,$C4&lt;=$V$15),"Vakantie",IF(AND($C4&gt;=$U$16,$C4&lt;=$V$16),"Vakantie",IF(AND($C4&gt;=$U$17,$C4&lt;=$V$17),"Vakantie",IF(OR($C4=#REF!,$C4=#REF!,$C4=#REF!,$C4=#REF!,$C4=#REF!,$C4=#REF!),"Vakantie",""))))))</f>
        <v>Vakantie</v>
      </c>
      <c r="I4" s="43">
        <v>53</v>
      </c>
      <c r="J4">
        <f>IF(AND(Formulier!$E$44&lt;=C4,Formulier!$O$38&gt;=C4),"Verlof",0)</f>
        <v>0</v>
      </c>
      <c r="K4">
        <f t="shared" si="5"/>
        <v>0</v>
      </c>
      <c r="L4">
        <f t="shared" si="2"/>
        <v>0</v>
      </c>
      <c r="M4">
        <f t="shared" si="3"/>
        <v>0</v>
      </c>
      <c r="N4" s="56">
        <f t="shared" si="6"/>
        <v>0</v>
      </c>
      <c r="O4" s="56">
        <f t="shared" si="7"/>
        <v>0</v>
      </c>
      <c r="T4" t="s">
        <v>68</v>
      </c>
      <c r="U4" s="46">
        <v>41692</v>
      </c>
      <c r="V4" s="46">
        <v>41700</v>
      </c>
      <c r="X4" s="46"/>
      <c r="Y4" s="46"/>
      <c r="AA4" s="46"/>
      <c r="AB4" s="46"/>
      <c r="AD4" s="46"/>
      <c r="AE4" s="46"/>
      <c r="AF4" s="46"/>
      <c r="AG4" s="46"/>
    </row>
    <row r="5" spans="1:36" x14ac:dyDescent="0.3">
      <c r="A5" s="43" t="str">
        <f t="shared" si="0"/>
        <v>201453do</v>
      </c>
      <c r="B5" s="47">
        <v>53</v>
      </c>
      <c r="C5" s="48">
        <v>42005</v>
      </c>
      <c r="D5" s="47" t="s">
        <v>69</v>
      </c>
      <c r="E5" s="47">
        <v>2014</v>
      </c>
      <c r="F5" s="43" t="str">
        <f>IF(AND($C5&gt;=$U$3,$C5&lt;=$V$3),"Vakantie",IF(AND($C5&gt;=$U$4,$C5&lt;=$V$4),"Vakantie",IF(AND($C5&gt;=$U$5,$C5&lt;=$V$5),"Vakantie",IF(AND($C5&gt;=$U$6,$C5&lt;=$V$6),"Vakantie",IF(AND($C5&gt;=$U$7,$C5&lt;=$V$7),"Vakantie",IF(OR($C5=#REF!,$C5=#REF!,$C5=#REF!,$C5=#REF!,$C5=#REF!,$C5=#REF!),"Vakantie",""))))))</f>
        <v>Vakantie</v>
      </c>
      <c r="G5" s="43" t="str">
        <f>IF(AND($C5&gt;=$U$8,$C5&lt;=$V$8),"Vakantie",IF(AND($C5&gt;=$U$9,$C5&lt;=$V$9),"Vakantie",IF(AND($C5&gt;=$U$10,$C5&lt;=$V$10),"Vakantie",IF(AND($C5&gt;=$U$11,$C5&lt;=$V$11),"Vakantie",IF(AND($C5&gt;=$U$12,$C5&lt;=$V$12),"Vakantie",IF(OR($C5=#REF!,$C5=#REF!,$C5=#REF!,$C5=#REF!,$C5=#REF!,$C5=#REF!),"Vakantie",""))))))</f>
        <v>Vakantie</v>
      </c>
      <c r="H5" s="43" t="str">
        <f>IF(AND($C5&gt;=$U$13,$C5&lt;=$V$13),"Vakantie",IF(AND($C5&gt;=$U$14,$C5&lt;=$V$14),"Vakantie",IF(AND($C5&gt;=$U$15,$C5&lt;=$V$15),"Vakantie",IF(AND($C5&gt;=$U$16,$C5&lt;=$V$16),"Vakantie",IF(AND($C5&gt;=$U$17,$C5&lt;=$V$17),"Vakantie",IF(OR($C5=#REF!,$C5=#REF!,$C5=#REF!,$C5=#REF!,$C5=#REF!,$C5=#REF!),"Vakantie",""))))))</f>
        <v>Vakantie</v>
      </c>
      <c r="I5" s="43">
        <v>1</v>
      </c>
      <c r="J5">
        <f>IF(AND(Formulier!$E$44&lt;=C5,Formulier!$O$38&gt;=C5),"Verlof",0)</f>
        <v>0</v>
      </c>
      <c r="K5">
        <f t="shared" si="5"/>
        <v>0</v>
      </c>
      <c r="L5">
        <f t="shared" si="2"/>
        <v>0</v>
      </c>
      <c r="M5">
        <f t="shared" si="3"/>
        <v>0</v>
      </c>
      <c r="N5" s="56">
        <f t="shared" si="6"/>
        <v>0</v>
      </c>
      <c r="O5" s="56">
        <f t="shared" si="7"/>
        <v>0</v>
      </c>
      <c r="T5" t="s">
        <v>70</v>
      </c>
      <c r="U5" s="46">
        <v>41755</v>
      </c>
      <c r="V5" s="46">
        <v>41764</v>
      </c>
      <c r="X5" s="46"/>
      <c r="Y5" s="46"/>
      <c r="AA5" s="46"/>
      <c r="AB5" s="46"/>
      <c r="AC5" s="46"/>
      <c r="AD5" s="46"/>
      <c r="AE5" s="46"/>
      <c r="AF5" s="46"/>
      <c r="AG5" s="46"/>
    </row>
    <row r="6" spans="1:36" x14ac:dyDescent="0.3">
      <c r="A6" s="43" t="str">
        <f t="shared" si="0"/>
        <v>201453vr</v>
      </c>
      <c r="B6" s="47">
        <v>53</v>
      </c>
      <c r="C6" s="48">
        <v>42006</v>
      </c>
      <c r="D6" s="47" t="s">
        <v>71</v>
      </c>
      <c r="E6" s="47">
        <v>2014</v>
      </c>
      <c r="F6" s="43" t="str">
        <f>IF(AND($C6&gt;=$U$3,$C6&lt;=$V$3),"Vakantie",IF(AND($C6&gt;=$U$4,$C6&lt;=$V$4),"Vakantie",IF(AND($C6&gt;=$U$5,$C6&lt;=$V$5),"Vakantie",IF(AND($C6&gt;=$U$6,$C6&lt;=$V$6),"Vakantie",IF(AND($C6&gt;=$U$7,$C6&lt;=$V$7),"Vakantie",IF(OR($C6=#REF!,$C6=#REF!,$C6=#REF!,$C6=#REF!,$C6=#REF!,$C6=#REF!),"Vakantie",""))))))</f>
        <v>Vakantie</v>
      </c>
      <c r="G6" s="43" t="str">
        <f>IF(AND($C6&gt;=$U$8,$C6&lt;=$V$8),"Vakantie",IF(AND($C6&gt;=$U$9,$C6&lt;=$V$9),"Vakantie",IF(AND($C6&gt;=$U$10,$C6&lt;=$V$10),"Vakantie",IF(AND($C6&gt;=$U$11,$C6&lt;=$V$11),"Vakantie",IF(AND($C6&gt;=$U$12,$C6&lt;=$V$12),"Vakantie",IF(OR($C6=#REF!,$C6=#REF!,$C6=#REF!,$C6=#REF!,$C6=#REF!,$C6=#REF!),"Vakantie",""))))))</f>
        <v>Vakantie</v>
      </c>
      <c r="H6" s="43" t="str">
        <f>IF(AND($C6&gt;=$U$13,$C6&lt;=$V$13),"Vakantie",IF(AND($C6&gt;=$U$14,$C6&lt;=$V$14),"Vakantie",IF(AND($C6&gt;=$U$15,$C6&lt;=$V$15),"Vakantie",IF(AND($C6&gt;=$U$16,$C6&lt;=$V$16),"Vakantie",IF(AND($C6&gt;=$U$17,$C6&lt;=$V$17),"Vakantie",IF(OR($C6=#REF!,$C6=#REF!,$C6=#REF!,$C6=#REF!,$C6=#REF!,$C6=#REF!),"Vakantie",""))))))</f>
        <v>Vakantie</v>
      </c>
      <c r="I6" s="43">
        <v>1</v>
      </c>
      <c r="J6">
        <f>IF(AND(Formulier!$E$44&lt;=C6,Formulier!$O$38&gt;=C6),"Verlof",0)</f>
        <v>0</v>
      </c>
      <c r="K6">
        <f t="shared" si="5"/>
        <v>0</v>
      </c>
      <c r="L6">
        <f t="shared" si="2"/>
        <v>0</v>
      </c>
      <c r="M6">
        <f t="shared" si="3"/>
        <v>0</v>
      </c>
      <c r="N6" s="56">
        <f t="shared" si="6"/>
        <v>0</v>
      </c>
      <c r="O6" s="56">
        <f t="shared" si="7"/>
        <v>0</v>
      </c>
      <c r="T6" t="s">
        <v>72</v>
      </c>
      <c r="U6" s="46">
        <v>41923</v>
      </c>
      <c r="V6" s="46">
        <v>41931</v>
      </c>
      <c r="X6" s="46"/>
      <c r="Y6" s="46"/>
      <c r="AA6" s="46"/>
      <c r="AB6" s="46"/>
      <c r="AD6" s="46"/>
      <c r="AE6" s="49"/>
      <c r="AF6" s="46"/>
      <c r="AG6" s="49"/>
    </row>
    <row r="7" spans="1:36" x14ac:dyDescent="0.3">
      <c r="A7" s="43" t="str">
        <f t="shared" si="0"/>
        <v>20151ma</v>
      </c>
      <c r="B7" s="47">
        <v>1</v>
      </c>
      <c r="C7" s="48">
        <v>42002</v>
      </c>
      <c r="D7" s="47" t="s">
        <v>63</v>
      </c>
      <c r="E7" s="47">
        <v>2015</v>
      </c>
      <c r="F7" s="43" t="s">
        <v>73</v>
      </c>
      <c r="G7" s="43" t="s">
        <v>73</v>
      </c>
      <c r="H7" s="43" t="s">
        <v>73</v>
      </c>
      <c r="I7" s="43">
        <v>53</v>
      </c>
      <c r="J7">
        <f>IF(AND(Formulier!$E$44&lt;=C7,Formulier!$O$38&gt;=C7),"Verlof",0)</f>
        <v>0</v>
      </c>
      <c r="K7">
        <f t="shared" si="5"/>
        <v>0</v>
      </c>
      <c r="L7">
        <f t="shared" si="2"/>
        <v>0</v>
      </c>
      <c r="M7">
        <f t="shared" si="3"/>
        <v>0</v>
      </c>
      <c r="N7" s="56">
        <f t="shared" si="6"/>
        <v>0</v>
      </c>
      <c r="O7" s="56">
        <f t="shared" si="7"/>
        <v>0</v>
      </c>
      <c r="T7" t="s">
        <v>74</v>
      </c>
      <c r="U7" s="46">
        <v>41993</v>
      </c>
      <c r="V7" s="46">
        <v>42008</v>
      </c>
      <c r="X7" s="46"/>
      <c r="Y7" s="46"/>
      <c r="AA7" s="46"/>
      <c r="AB7" s="46"/>
      <c r="AD7" s="46"/>
      <c r="AE7" s="49"/>
      <c r="AF7" s="46"/>
      <c r="AG7" s="49"/>
    </row>
    <row r="8" spans="1:36" x14ac:dyDescent="0.3">
      <c r="A8" s="43" t="str">
        <f t="shared" si="0"/>
        <v>20151di</v>
      </c>
      <c r="B8" s="47">
        <v>1</v>
      </c>
      <c r="C8" s="48">
        <v>42003</v>
      </c>
      <c r="D8" s="47" t="s">
        <v>65</v>
      </c>
      <c r="E8" s="47">
        <v>2015</v>
      </c>
      <c r="F8" s="43" t="s">
        <v>73</v>
      </c>
      <c r="G8" s="43" t="s">
        <v>73</v>
      </c>
      <c r="H8" s="43" t="s">
        <v>73</v>
      </c>
      <c r="I8" s="43">
        <v>53</v>
      </c>
      <c r="J8">
        <f>IF(AND(Formulier!$E$44&lt;=C8,Formulier!$O$38&gt;=C8),"Verlof",0)</f>
        <v>0</v>
      </c>
      <c r="K8">
        <f t="shared" si="5"/>
        <v>0</v>
      </c>
      <c r="L8">
        <f t="shared" si="2"/>
        <v>0</v>
      </c>
      <c r="M8">
        <f t="shared" si="3"/>
        <v>0</v>
      </c>
      <c r="N8" s="56">
        <f t="shared" si="6"/>
        <v>0</v>
      </c>
      <c r="O8" s="56">
        <f t="shared" si="7"/>
        <v>0</v>
      </c>
      <c r="S8" s="2" t="s">
        <v>2</v>
      </c>
      <c r="T8" s="45" t="s">
        <v>66</v>
      </c>
      <c r="U8" s="3">
        <v>41839</v>
      </c>
      <c r="V8" s="3">
        <v>41882</v>
      </c>
      <c r="X8" s="3">
        <v>42198</v>
      </c>
      <c r="Y8" s="3">
        <v>42239</v>
      </c>
      <c r="AA8" s="3">
        <v>42562</v>
      </c>
      <c r="AB8" s="3">
        <v>42603</v>
      </c>
      <c r="AD8" s="46">
        <v>42926</v>
      </c>
      <c r="AE8" s="49">
        <v>42967</v>
      </c>
      <c r="AF8" s="46">
        <v>43297</v>
      </c>
      <c r="AG8" s="49">
        <v>43338</v>
      </c>
    </row>
    <row r="9" spans="1:36" x14ac:dyDescent="0.3">
      <c r="A9" s="43" t="str">
        <f t="shared" si="0"/>
        <v>20151wo</v>
      </c>
      <c r="B9" s="47">
        <v>1</v>
      </c>
      <c r="C9" s="48">
        <v>42004</v>
      </c>
      <c r="D9" s="47" t="s">
        <v>67</v>
      </c>
      <c r="E9" s="47">
        <v>2015</v>
      </c>
      <c r="F9" s="43" t="s">
        <v>73</v>
      </c>
      <c r="G9" s="43" t="s">
        <v>73</v>
      </c>
      <c r="H9" s="43" t="s">
        <v>73</v>
      </c>
      <c r="I9" s="43">
        <v>53</v>
      </c>
      <c r="J9">
        <f>IF(AND(Formulier!$E$44&lt;=C9,Formulier!$O$38&gt;=C9),"Verlof",0)</f>
        <v>0</v>
      </c>
      <c r="K9">
        <f t="shared" si="5"/>
        <v>0</v>
      </c>
      <c r="L9">
        <f t="shared" si="2"/>
        <v>0</v>
      </c>
      <c r="M9">
        <f t="shared" si="3"/>
        <v>0</v>
      </c>
      <c r="N9" s="56">
        <f t="shared" si="6"/>
        <v>0</v>
      </c>
      <c r="O9" s="56">
        <f t="shared" si="7"/>
        <v>0</v>
      </c>
      <c r="T9" t="s">
        <v>68</v>
      </c>
      <c r="U9" s="46">
        <v>41685</v>
      </c>
      <c r="V9" s="46">
        <v>41693</v>
      </c>
      <c r="X9" s="46"/>
      <c r="Y9" s="46"/>
      <c r="AA9" s="46"/>
      <c r="AB9" s="46"/>
      <c r="AD9" s="46"/>
      <c r="AE9" s="46"/>
      <c r="AF9" s="46"/>
      <c r="AG9" s="46"/>
    </row>
    <row r="10" spans="1:36" x14ac:dyDescent="0.3">
      <c r="A10" s="43" t="str">
        <f t="shared" si="0"/>
        <v>20151do</v>
      </c>
      <c r="B10" s="43">
        <v>1</v>
      </c>
      <c r="C10" s="44">
        <f>+C4+1</f>
        <v>42005</v>
      </c>
      <c r="D10" s="43" t="s">
        <v>69</v>
      </c>
      <c r="E10" s="43">
        <f t="shared" si="1"/>
        <v>2015</v>
      </c>
      <c r="F10" s="43" t="str">
        <f>IF(AND($C10&gt;=$U$3,$C10&lt;=$V$3),"Vakantie",IF(AND($C10&gt;=$U$4,$C10&lt;=$V$4),"Vakantie",IF(AND($C10&gt;=$U$5,$C10&lt;=$V$5),"Vakantie",IF(AND($C10&gt;=$U$6,$C10&lt;=$V$6),"Vakantie",IF(AND($C10&gt;=$U$7,$C10&lt;=$V$7),"Vakantie",IF(OR($C10=#REF!,$C10=#REF!,$C10=#REF!,$C10=#REF!,$C10=#REF!,$C10=#REF!),"Vakantie",""))))))</f>
        <v>Vakantie</v>
      </c>
      <c r="G10" s="43" t="str">
        <f>IF(AND($C10&gt;=$U$8,$C10&lt;=$V$8),"Vakantie",IF(AND($C10&gt;=$U$9,$C10&lt;=$V$9),"Vakantie",IF(AND($C10&gt;=$U$10,$C10&lt;=$V$10),"Vakantie",IF(AND($C10&gt;=$U$11,$C10&lt;=$V$11),"Vakantie",IF(AND($C10&gt;=$U$12,$C10&lt;=$V$12),"Vakantie",IF(OR($C10=#REF!,$C10=#REF!,$C10=#REF!,$C10=#REF!,$C10=#REF!,$C10=#REF!),"Vakantie",""))))))</f>
        <v>Vakantie</v>
      </c>
      <c r="H10" s="43" t="str">
        <f>IF(AND($C10&gt;=$U$13,$C10&lt;=$V$13),"Vakantie",IF(AND($C10&gt;=$U$14,$C10&lt;=$V$14),"Vakantie",IF(AND($C10&gt;=$U$15,$C10&lt;=$V$15),"Vakantie",IF(AND($C10&gt;=$U$16,$C10&lt;=$V$16),"Vakantie",IF(AND($C10&gt;=$U$17,$C10&lt;=$V$17),"Vakantie",IF(OR($C10=#REF!,$C10=#REF!,$C10=#REF!,$C10=#REF!,$C10=#REF!,$C10=#REF!),"Vakantie",""))))))</f>
        <v>Vakantie</v>
      </c>
      <c r="I10" s="43">
        <v>1</v>
      </c>
      <c r="J10">
        <f>IF(AND(Formulier!$E$44&lt;=C10,Formulier!$O$38&gt;=C10),"Verlof",0)</f>
        <v>0</v>
      </c>
      <c r="K10">
        <f t="shared" si="5"/>
        <v>0</v>
      </c>
      <c r="L10">
        <f t="shared" si="2"/>
        <v>0</v>
      </c>
      <c r="M10">
        <f t="shared" si="3"/>
        <v>0</v>
      </c>
      <c r="N10" s="56">
        <f t="shared" si="6"/>
        <v>0</v>
      </c>
      <c r="O10" s="56">
        <f t="shared" si="7"/>
        <v>0</v>
      </c>
      <c r="T10" t="s">
        <v>70</v>
      </c>
      <c r="U10" s="46">
        <v>41755</v>
      </c>
      <c r="V10" s="46">
        <v>41764</v>
      </c>
      <c r="X10" s="46"/>
      <c r="Y10" s="46"/>
      <c r="AA10" s="46"/>
      <c r="AB10" s="46"/>
      <c r="AC10" s="46"/>
      <c r="AD10" s="46"/>
      <c r="AE10" s="46"/>
      <c r="AF10" s="46"/>
      <c r="AG10" s="46"/>
    </row>
    <row r="11" spans="1:36" x14ac:dyDescent="0.3">
      <c r="A11" s="43" t="str">
        <f t="shared" si="0"/>
        <v>20151vr</v>
      </c>
      <c r="B11" s="43">
        <v>1</v>
      </c>
      <c r="C11" s="44">
        <f t="shared" si="4"/>
        <v>42006</v>
      </c>
      <c r="D11" s="43" t="s">
        <v>71</v>
      </c>
      <c r="E11" s="43">
        <f t="shared" si="1"/>
        <v>2015</v>
      </c>
      <c r="F11" s="43" t="str">
        <f>IF(AND($C11&gt;=$U$3,$C11&lt;=$V$3),"Vakantie",IF(AND($C11&gt;=$U$4,$C11&lt;=$V$4),"Vakantie",IF(AND($C11&gt;=$U$5,$C11&lt;=$V$5),"Vakantie",IF(AND($C11&gt;=$U$6,$C11&lt;=$V$6),"Vakantie",IF(AND($C11&gt;=$U$7,$C11&lt;=$V$7),"Vakantie",IF(OR($C11=#REF!,$C11=#REF!,$C11=#REF!,$C11=#REF!,$C11=#REF!,$C11=#REF!),"Vakantie",""))))))</f>
        <v>Vakantie</v>
      </c>
      <c r="G11" s="43" t="str">
        <f>IF(AND($C11&gt;=$U$8,$C11&lt;=$V$8),"Vakantie",IF(AND($C11&gt;=$U$9,$C11&lt;=$V$9),"Vakantie",IF(AND($C11&gt;=$U$10,$C11&lt;=$V$10),"Vakantie",IF(AND($C11&gt;=$U$11,$C11&lt;=$V$11),"Vakantie",IF(AND($C11&gt;=$U$12,$C11&lt;=$V$12),"Vakantie",IF(OR($C11=#REF!,$C11=#REF!,$C11=#REF!,$C11=#REF!,$C11=#REF!,$C11=#REF!),"Vakantie",""))))))</f>
        <v>Vakantie</v>
      </c>
      <c r="H11" s="43" t="str">
        <f>IF(AND($C11&gt;=$U$13,$C11&lt;=$V$13),"Vakantie",IF(AND($C11&gt;=$U$14,$C11&lt;=$V$14),"Vakantie",IF(AND($C11&gt;=$U$15,$C11&lt;=$V$15),"Vakantie",IF(AND($C11&gt;=$U$16,$C11&lt;=$V$16),"Vakantie",IF(AND($C11&gt;=$U$17,$C11&lt;=$V$17),"Vakantie",IF(OR($C11=#REF!,$C11=#REF!,$C11=#REF!,$C11=#REF!,$C11=#REF!,$C11=#REF!),"Vakantie",""))))))</f>
        <v>Vakantie</v>
      </c>
      <c r="I11" s="43">
        <v>1</v>
      </c>
      <c r="J11">
        <f>IF(AND(Formulier!$E$44&lt;=C11,Formulier!$O$38&gt;=C11),"Verlof",0)</f>
        <v>0</v>
      </c>
      <c r="K11">
        <f t="shared" si="5"/>
        <v>0</v>
      </c>
      <c r="L11">
        <f t="shared" si="2"/>
        <v>0</v>
      </c>
      <c r="M11">
        <f t="shared" si="3"/>
        <v>0</v>
      </c>
      <c r="N11" s="56">
        <f t="shared" si="6"/>
        <v>0</v>
      </c>
      <c r="O11" s="56">
        <f t="shared" si="7"/>
        <v>0</v>
      </c>
      <c r="T11" t="s">
        <v>72</v>
      </c>
      <c r="U11" s="46">
        <v>41930</v>
      </c>
      <c r="V11" s="46">
        <v>41938</v>
      </c>
      <c r="X11" s="46"/>
      <c r="Y11" s="46"/>
      <c r="AA11" s="46"/>
      <c r="AB11" s="46"/>
      <c r="AD11" s="46"/>
      <c r="AE11" s="46"/>
      <c r="AF11" s="46"/>
      <c r="AG11" s="49"/>
    </row>
    <row r="12" spans="1:36" x14ac:dyDescent="0.3">
      <c r="A12" s="43" t="str">
        <f t="shared" si="0"/>
        <v>20151za</v>
      </c>
      <c r="B12" s="43">
        <v>1</v>
      </c>
      <c r="C12" s="44">
        <f t="shared" si="4"/>
        <v>42007</v>
      </c>
      <c r="D12" s="43" t="s">
        <v>75</v>
      </c>
      <c r="E12" s="43">
        <f t="shared" si="1"/>
        <v>2015</v>
      </c>
      <c r="F12" s="43" t="str">
        <f>IF(AND($C12&gt;=$U$3,$C12&lt;=$V$3),"Vakantie",IF(AND($C12&gt;=$U$4,$C12&lt;=$V$4),"Vakantie",IF(AND($C12&gt;=$U$5,$C12&lt;=$V$5),"Vakantie",IF(AND($C12&gt;=$U$6,$C12&lt;=$V$6),"Vakantie",IF(AND($C12&gt;=$U$7,$C12&lt;=$V$7),"Vakantie",IF(OR($C12=#REF!,$C12=#REF!,$C12=#REF!,$C12=#REF!,$C12=#REF!,$C12=#REF!),"Vakantie",""))))))</f>
        <v>Vakantie</v>
      </c>
      <c r="G12" s="43" t="str">
        <f>IF(AND($C12&gt;=$U$8,$C12&lt;=$V$8),"Vakantie",IF(AND($C12&gt;=$U$9,$C12&lt;=$V$9),"Vakantie",IF(AND($C12&gt;=$U$10,$C12&lt;=$V$10),"Vakantie",IF(AND($C12&gt;=$U$11,$C12&lt;=$V$11),"Vakantie",IF(AND($C12&gt;=$U$12,$C12&lt;=$V$12),"Vakantie",IF(OR($C12=#REF!,$C12=#REF!,$C12=#REF!,$C12=#REF!,$C12=#REF!,$C12=#REF!),"Vakantie",""))))))</f>
        <v>Vakantie</v>
      </c>
      <c r="H12" s="43" t="str">
        <f>IF(AND($C12&gt;=$U$13,$C12&lt;=$V$13),"Vakantie",IF(AND($C12&gt;=$U$14,$C12&lt;=$V$14),"Vakantie",IF(AND($C12&gt;=$U$15,$C12&lt;=$V$15),"Vakantie",IF(AND($C12&gt;=$U$16,$C12&lt;=$V$16),"Vakantie",IF(AND($C12&gt;=$U$17,$C12&lt;=$V$17),"Vakantie",IF(OR($C12=#REF!,$C12=#REF!,$C12=#REF!,$C12=#REF!,$C12=#REF!,$C12=#REF!),"Vakantie",""))))))</f>
        <v>Vakantie</v>
      </c>
      <c r="I12" s="43">
        <v>1</v>
      </c>
      <c r="J12">
        <f>IF(AND(Formulier!$E$44&lt;=C12,Formulier!$O$38&gt;=C12),"Verlof",0)</f>
        <v>0</v>
      </c>
      <c r="K12">
        <f t="shared" si="5"/>
        <v>0</v>
      </c>
      <c r="L12">
        <f t="shared" si="2"/>
        <v>0</v>
      </c>
      <c r="M12">
        <f t="shared" si="3"/>
        <v>0</v>
      </c>
      <c r="N12" s="56">
        <f t="shared" si="6"/>
        <v>0</v>
      </c>
      <c r="O12" s="56">
        <f t="shared" si="7"/>
        <v>0</v>
      </c>
      <c r="T12" t="s">
        <v>74</v>
      </c>
      <c r="U12" s="46">
        <v>41993</v>
      </c>
      <c r="V12" s="46">
        <v>42008</v>
      </c>
      <c r="X12" s="46"/>
      <c r="Y12" s="46"/>
      <c r="AA12" s="46"/>
      <c r="AB12" s="46"/>
      <c r="AD12" s="46"/>
      <c r="AE12" s="49"/>
      <c r="AF12" s="46"/>
      <c r="AG12" s="49"/>
    </row>
    <row r="13" spans="1:36" x14ac:dyDescent="0.3">
      <c r="A13" s="43" t="str">
        <f t="shared" si="0"/>
        <v>20151zo</v>
      </c>
      <c r="B13" s="43">
        <v>1</v>
      </c>
      <c r="C13" s="44">
        <f t="shared" si="4"/>
        <v>42008</v>
      </c>
      <c r="D13" s="43" t="s">
        <v>76</v>
      </c>
      <c r="E13" s="43">
        <f t="shared" si="1"/>
        <v>2015</v>
      </c>
      <c r="F13" s="43" t="str">
        <f>IF(AND($C13&gt;=$U$3,$C13&lt;=$V$3),"Vakantie",IF(AND($C13&gt;=$U$4,$C13&lt;=$V$4),"Vakantie",IF(AND($C13&gt;=$U$5,$C13&lt;=$V$5),"Vakantie",IF(AND($C13&gt;=$U$6,$C13&lt;=$V$6),"Vakantie",IF(AND($C13&gt;=$U$7,$C13&lt;=$V$7),"Vakantie",IF(OR($C13=#REF!,$C13=#REF!,$C13=#REF!,$C13=#REF!,$C13=#REF!,$C13=#REF!),"Vakantie",""))))))</f>
        <v>Vakantie</v>
      </c>
      <c r="G13" s="43" t="str">
        <f>IF(AND($C13&gt;=$U$8,$C13&lt;=$V$8),"Vakantie",IF(AND($C13&gt;=$U$9,$C13&lt;=$V$9),"Vakantie",IF(AND($C13&gt;=$U$10,$C13&lt;=$V$10),"Vakantie",IF(AND($C13&gt;=$U$11,$C13&lt;=$V$11),"Vakantie",IF(AND($C13&gt;=$U$12,$C13&lt;=$V$12),"Vakantie",IF(OR($C13=#REF!,$C13=#REF!,$C13=#REF!,$C13=#REF!,$C13=#REF!,$C13=#REF!),"Vakantie",""))))))</f>
        <v>Vakantie</v>
      </c>
      <c r="H13" s="43" t="str">
        <f>IF(AND($C13&gt;=$U$13,$C13&lt;=$V$13),"Vakantie",IF(AND($C13&gt;=$U$14,$C13&lt;=$V$14),"Vakantie",IF(AND($C13&gt;=$U$15,$C13&lt;=$V$15),"Vakantie",IF(AND($C13&gt;=$U$16,$C13&lt;=$V$16),"Vakantie",IF(AND($C13&gt;=$U$17,$C13&lt;=$V$17),"Vakantie",IF(OR($C13=#REF!,$C13=#REF!,$C13=#REF!,$C13=#REF!,$C13=#REF!,$C13=#REF!),"Vakantie",""))))))</f>
        <v>Vakantie</v>
      </c>
      <c r="I13" s="43">
        <v>1</v>
      </c>
      <c r="J13">
        <f>IF(AND(Formulier!$E$44&lt;=C13,Formulier!$O$38&gt;=C13),"Verlof",0)</f>
        <v>0</v>
      </c>
      <c r="K13">
        <f t="shared" si="5"/>
        <v>0</v>
      </c>
      <c r="L13">
        <f t="shared" si="2"/>
        <v>0</v>
      </c>
      <c r="M13">
        <f t="shared" si="3"/>
        <v>0</v>
      </c>
      <c r="N13" s="56">
        <f t="shared" si="6"/>
        <v>0</v>
      </c>
      <c r="O13" s="56">
        <f t="shared" si="7"/>
        <v>0</v>
      </c>
      <c r="S13" s="2" t="s">
        <v>4</v>
      </c>
      <c r="T13" s="45" t="s">
        <v>66</v>
      </c>
      <c r="U13" s="3">
        <v>41832</v>
      </c>
      <c r="V13" s="3">
        <v>41875</v>
      </c>
      <c r="X13" s="3">
        <v>42205</v>
      </c>
      <c r="Y13" s="3">
        <v>42246</v>
      </c>
      <c r="AA13" s="3">
        <v>42576</v>
      </c>
      <c r="AB13" s="3">
        <v>42617</v>
      </c>
      <c r="AD13" s="46">
        <v>42933</v>
      </c>
      <c r="AE13" s="46">
        <v>42974</v>
      </c>
      <c r="AF13" s="46">
        <v>43290</v>
      </c>
      <c r="AG13" s="46">
        <v>43331</v>
      </c>
    </row>
    <row r="14" spans="1:36" x14ac:dyDescent="0.3">
      <c r="A14" s="43" t="str">
        <f t="shared" si="0"/>
        <v>20152ma</v>
      </c>
      <c r="B14" s="43">
        <v>2</v>
      </c>
      <c r="C14" s="44">
        <f t="shared" si="4"/>
        <v>42009</v>
      </c>
      <c r="D14" s="43" t="str">
        <f>+D2</f>
        <v>ma</v>
      </c>
      <c r="E14" s="43">
        <f t="shared" si="1"/>
        <v>2015</v>
      </c>
      <c r="F14" s="43" t="str">
        <f t="shared" ref="F14:F77" si="8">IF(AND($C14&gt;=$X$3,$C14&lt;=$Y$3),"Vakantie",IF(AND($C14&gt;=$X$4,$C14&lt;=$Y$4),"Vakantie",IF(AND($C14&gt;=$X$5,$C14&lt;=$Y$5),"Vakantie",IF(AND($C14&gt;=$X$6,$C14&lt;=$Y$6),"Vakantie",IF(AND($C14&gt;=$X$7,$C14&lt;=$Y$7),"Vakantie",IF(OR($C14=$X$20,$C14=$X$21,$C14=$X$22,$C14=$X$23,$C14=$X$24,$C14=$X$25),"Vakantie",""))))))</f>
        <v/>
      </c>
      <c r="G14" s="43" t="str">
        <f t="shared" ref="G14:G77" si="9">IF(AND($C14&gt;=$X$8,$C14&lt;=$Y$8),"Vakantie",IF(AND($C14&gt;=$X$9,$C14&lt;=$Y$9),"Vakantie",IF(AND($C14&gt;=$X$10,$C14&lt;=$Y$10),"Vakantie",IF(AND($C14&gt;=$X$11,$C14&lt;=$Y$11),"Vakantie",IF(AND($C14&gt;=$X$12,$C14&lt;=$Y$12),"Vakantie",IF(OR($C14=$X$20,$C14=$X$21,$C14=$X$22,$C14=$X$23,$C14=$X$24,$C14=$X$25),"Vakantie",""))))))</f>
        <v/>
      </c>
      <c r="H14" s="43" t="str">
        <f t="shared" ref="H14:H77" si="10">IF(AND($C14&gt;=$X$13,$C14&lt;=$Y$13),"Vakantie",IF(AND($C14&gt;=$X$14,$C14&lt;=$Y$14),"Vakantie",IF(AND($C14&gt;=$X$15,$C14&lt;=$Y$15),"Vakantie",IF(AND($C14&gt;=$X$16,$C14&lt;=$Y$16),"Vakantie",IF(AND($C14&gt;=$X$17,$C14&lt;=$Y$17),"Vakantie",IF(OR($C14=$X$20,$C14=$X$21,$C14=$X$22,$C14=$X$23,$C14=$X$24,$C14=$X$25),"Vakantie",""))))))</f>
        <v/>
      </c>
      <c r="I14" s="43">
        <v>2</v>
      </c>
      <c r="J14">
        <f>IF(AND(Formulier!$E$44&lt;=C14,Formulier!$O$38&gt;=C14),"Verlof",0)</f>
        <v>0</v>
      </c>
      <c r="K14">
        <f t="shared" si="5"/>
        <v>0</v>
      </c>
      <c r="L14">
        <f t="shared" si="2"/>
        <v>0</v>
      </c>
      <c r="M14">
        <f t="shared" si="3"/>
        <v>0</v>
      </c>
      <c r="N14" s="56">
        <f t="shared" si="6"/>
        <v>0</v>
      </c>
      <c r="O14" s="56">
        <f t="shared" si="7"/>
        <v>0</v>
      </c>
      <c r="T14" t="s">
        <v>68</v>
      </c>
      <c r="U14" s="46">
        <v>41685</v>
      </c>
      <c r="V14" s="46">
        <v>41693</v>
      </c>
      <c r="X14" s="46"/>
      <c r="Y14" s="46"/>
      <c r="AA14" s="46"/>
      <c r="AB14" s="46"/>
      <c r="AD14" s="46"/>
      <c r="AE14" s="46"/>
      <c r="AF14" s="46"/>
      <c r="AG14" s="46"/>
    </row>
    <row r="15" spans="1:36" x14ac:dyDescent="0.3">
      <c r="A15" s="43" t="str">
        <f t="shared" si="0"/>
        <v>20152di</v>
      </c>
      <c r="B15" s="43">
        <v>2</v>
      </c>
      <c r="C15" s="44">
        <f t="shared" si="4"/>
        <v>42010</v>
      </c>
      <c r="D15" s="43" t="str">
        <f>+D3</f>
        <v>di</v>
      </c>
      <c r="E15" s="43">
        <f t="shared" si="1"/>
        <v>2015</v>
      </c>
      <c r="F15" s="43" t="str">
        <f t="shared" si="8"/>
        <v/>
      </c>
      <c r="G15" s="43" t="str">
        <f t="shared" si="9"/>
        <v/>
      </c>
      <c r="H15" s="43" t="str">
        <f t="shared" si="10"/>
        <v/>
      </c>
      <c r="I15" s="43">
        <v>2</v>
      </c>
      <c r="J15">
        <f>IF(AND(Formulier!$E$44&lt;=C15,Formulier!$O$38&gt;=C15),"Verlof",0)</f>
        <v>0</v>
      </c>
      <c r="K15">
        <f t="shared" si="5"/>
        <v>0</v>
      </c>
      <c r="L15">
        <f t="shared" si="2"/>
        <v>0</v>
      </c>
      <c r="M15">
        <f t="shared" si="3"/>
        <v>0</v>
      </c>
      <c r="N15" s="56">
        <f t="shared" si="6"/>
        <v>0</v>
      </c>
      <c r="O15" s="56">
        <f t="shared" si="7"/>
        <v>0</v>
      </c>
      <c r="T15" t="s">
        <v>70</v>
      </c>
      <c r="U15" s="46">
        <v>41755</v>
      </c>
      <c r="V15" s="46">
        <v>41764</v>
      </c>
      <c r="X15" s="46"/>
      <c r="Y15" s="46"/>
      <c r="AA15" s="46"/>
      <c r="AB15" s="46"/>
      <c r="AC15" s="46"/>
      <c r="AD15" s="46"/>
      <c r="AE15" s="46"/>
      <c r="AF15" s="46"/>
      <c r="AG15" s="46"/>
    </row>
    <row r="16" spans="1:36" x14ac:dyDescent="0.3">
      <c r="A16" s="43" t="str">
        <f t="shared" si="0"/>
        <v>20152wo</v>
      </c>
      <c r="B16" s="43">
        <v>2</v>
      </c>
      <c r="C16" s="44">
        <f t="shared" si="4"/>
        <v>42011</v>
      </c>
      <c r="D16" s="43" t="str">
        <f>+D4</f>
        <v>wo</v>
      </c>
      <c r="E16" s="43">
        <f t="shared" si="1"/>
        <v>2015</v>
      </c>
      <c r="F16" s="43" t="str">
        <f t="shared" si="8"/>
        <v/>
      </c>
      <c r="G16" s="43" t="str">
        <f t="shared" si="9"/>
        <v/>
      </c>
      <c r="H16" s="43" t="str">
        <f t="shared" si="10"/>
        <v/>
      </c>
      <c r="I16" s="43">
        <v>2</v>
      </c>
      <c r="J16">
        <f>IF(AND(Formulier!$E$44&lt;=C16,Formulier!$O$38&gt;=C16),"Verlof",0)</f>
        <v>0</v>
      </c>
      <c r="K16">
        <f t="shared" si="5"/>
        <v>0</v>
      </c>
      <c r="L16">
        <f t="shared" si="2"/>
        <v>0</v>
      </c>
      <c r="M16">
        <f t="shared" si="3"/>
        <v>0</v>
      </c>
      <c r="N16" s="56">
        <f t="shared" si="6"/>
        <v>0</v>
      </c>
      <c r="O16" s="56">
        <f t="shared" si="7"/>
        <v>0</v>
      </c>
      <c r="T16" t="s">
        <v>72</v>
      </c>
      <c r="U16" s="46">
        <v>41930</v>
      </c>
      <c r="V16" s="46">
        <v>41938</v>
      </c>
      <c r="X16" s="46"/>
      <c r="Y16" s="46"/>
      <c r="AA16" s="46"/>
      <c r="AB16" s="46"/>
      <c r="AD16" s="46"/>
      <c r="AE16" s="46"/>
      <c r="AF16" s="46"/>
      <c r="AG16" s="46"/>
    </row>
    <row r="17" spans="1:33" x14ac:dyDescent="0.3">
      <c r="A17" s="43" t="str">
        <f t="shared" si="0"/>
        <v>20152do</v>
      </c>
      <c r="B17" s="43">
        <f t="shared" ref="B17:B80" si="11">+B10+1</f>
        <v>2</v>
      </c>
      <c r="C17" s="44">
        <f t="shared" si="4"/>
        <v>42012</v>
      </c>
      <c r="D17" s="43" t="str">
        <f t="shared" ref="D17:D80" si="12">+D10</f>
        <v>do</v>
      </c>
      <c r="E17" s="43">
        <f t="shared" si="1"/>
        <v>2015</v>
      </c>
      <c r="F17" s="43" t="str">
        <f t="shared" si="8"/>
        <v/>
      </c>
      <c r="G17" s="43" t="str">
        <f t="shared" si="9"/>
        <v/>
      </c>
      <c r="H17" s="43" t="str">
        <f t="shared" si="10"/>
        <v/>
      </c>
      <c r="I17" s="43">
        <f t="shared" ref="I17:I80" si="13">+I10+1</f>
        <v>2</v>
      </c>
      <c r="J17">
        <f>IF(AND(Formulier!$E$44&lt;=C17,Formulier!$O$38&gt;=C17),"Verlof",0)</f>
        <v>0</v>
      </c>
      <c r="K17">
        <f t="shared" si="5"/>
        <v>0</v>
      </c>
      <c r="L17">
        <f t="shared" si="2"/>
        <v>0</v>
      </c>
      <c r="M17">
        <f t="shared" si="3"/>
        <v>0</v>
      </c>
      <c r="N17" s="56">
        <f t="shared" si="6"/>
        <v>0</v>
      </c>
      <c r="O17" s="56">
        <f t="shared" si="7"/>
        <v>0</v>
      </c>
      <c r="T17" t="s">
        <v>74</v>
      </c>
      <c r="U17" s="46">
        <v>41993</v>
      </c>
      <c r="V17" s="46">
        <v>42008</v>
      </c>
      <c r="X17" s="46"/>
      <c r="Y17" s="46"/>
      <c r="AA17" s="46"/>
      <c r="AB17" s="46"/>
      <c r="AD17" s="46"/>
      <c r="AE17" s="49"/>
      <c r="AF17" s="46"/>
      <c r="AG17" s="49"/>
    </row>
    <row r="18" spans="1:33" x14ac:dyDescent="0.3">
      <c r="A18" s="43" t="str">
        <f t="shared" si="0"/>
        <v>20152vr</v>
      </c>
      <c r="B18" s="43">
        <f t="shared" si="11"/>
        <v>2</v>
      </c>
      <c r="C18" s="44">
        <f t="shared" si="4"/>
        <v>42013</v>
      </c>
      <c r="D18" s="43" t="str">
        <f t="shared" si="12"/>
        <v>vr</v>
      </c>
      <c r="E18" s="43">
        <f t="shared" si="1"/>
        <v>2015</v>
      </c>
      <c r="F18" s="43" t="str">
        <f t="shared" si="8"/>
        <v/>
      </c>
      <c r="G18" s="43" t="str">
        <f t="shared" si="9"/>
        <v/>
      </c>
      <c r="H18" s="43" t="str">
        <f t="shared" si="10"/>
        <v/>
      </c>
      <c r="I18" s="43">
        <f t="shared" si="13"/>
        <v>2</v>
      </c>
      <c r="J18">
        <f>IF(AND(Formulier!$E$44&lt;=C18,Formulier!$O$38&gt;=C18),"Verlof",0)</f>
        <v>0</v>
      </c>
      <c r="K18">
        <f t="shared" si="5"/>
        <v>0</v>
      </c>
      <c r="L18">
        <f t="shared" si="2"/>
        <v>0</v>
      </c>
      <c r="M18">
        <f t="shared" si="3"/>
        <v>0</v>
      </c>
      <c r="N18" s="56">
        <f t="shared" si="6"/>
        <v>0</v>
      </c>
      <c r="O18" s="56">
        <f t="shared" si="7"/>
        <v>0</v>
      </c>
    </row>
    <row r="19" spans="1:33" x14ac:dyDescent="0.3">
      <c r="A19" s="43" t="str">
        <f t="shared" si="0"/>
        <v>20152za</v>
      </c>
      <c r="B19" s="43">
        <f t="shared" si="11"/>
        <v>2</v>
      </c>
      <c r="C19" s="44">
        <f t="shared" si="4"/>
        <v>42014</v>
      </c>
      <c r="D19" s="43" t="str">
        <f t="shared" si="12"/>
        <v>za</v>
      </c>
      <c r="E19" s="43">
        <f t="shared" si="1"/>
        <v>2015</v>
      </c>
      <c r="F19" s="43" t="str">
        <f t="shared" si="8"/>
        <v/>
      </c>
      <c r="G19" s="43" t="str">
        <f t="shared" si="9"/>
        <v/>
      </c>
      <c r="H19" s="43" t="str">
        <f t="shared" si="10"/>
        <v/>
      </c>
      <c r="I19" s="43">
        <f t="shared" si="13"/>
        <v>2</v>
      </c>
      <c r="J19">
        <f>IF(AND(Formulier!$E$44&lt;=C19,Formulier!$O$38&gt;=C19),"Verlof",0)</f>
        <v>0</v>
      </c>
      <c r="K19">
        <f t="shared" si="5"/>
        <v>0</v>
      </c>
      <c r="L19">
        <f t="shared" si="2"/>
        <v>0</v>
      </c>
      <c r="M19">
        <f t="shared" si="3"/>
        <v>0</v>
      </c>
      <c r="N19" s="56">
        <f t="shared" si="6"/>
        <v>0</v>
      </c>
      <c r="O19" s="56">
        <f t="shared" si="7"/>
        <v>0</v>
      </c>
      <c r="S19" s="50"/>
    </row>
    <row r="20" spans="1:33" x14ac:dyDescent="0.3">
      <c r="A20" s="43" t="str">
        <f t="shared" si="0"/>
        <v>20152zo</v>
      </c>
      <c r="B20" s="43">
        <f t="shared" si="11"/>
        <v>2</v>
      </c>
      <c r="C20" s="44">
        <f t="shared" si="4"/>
        <v>42015</v>
      </c>
      <c r="D20" s="43" t="str">
        <f t="shared" si="12"/>
        <v>zo</v>
      </c>
      <c r="E20" s="43">
        <f t="shared" si="1"/>
        <v>2015</v>
      </c>
      <c r="F20" s="43" t="str">
        <f t="shared" si="8"/>
        <v/>
      </c>
      <c r="G20" s="43" t="str">
        <f t="shared" si="9"/>
        <v/>
      </c>
      <c r="H20" s="43" t="str">
        <f t="shared" si="10"/>
        <v/>
      </c>
      <c r="I20" s="43">
        <f t="shared" si="13"/>
        <v>2</v>
      </c>
      <c r="J20">
        <f>IF(AND(Formulier!$E$44&lt;=C20,Formulier!$O$38&gt;=C20),"Verlof",0)</f>
        <v>0</v>
      </c>
      <c r="K20">
        <f t="shared" si="5"/>
        <v>0</v>
      </c>
      <c r="L20">
        <f t="shared" si="2"/>
        <v>0</v>
      </c>
      <c r="M20">
        <f t="shared" si="3"/>
        <v>0</v>
      </c>
      <c r="N20" s="56">
        <f t="shared" si="6"/>
        <v>0</v>
      </c>
      <c r="O20" s="56">
        <f t="shared" si="7"/>
        <v>0</v>
      </c>
      <c r="S20" t="s">
        <v>77</v>
      </c>
      <c r="U20" s="51"/>
      <c r="X20" s="52"/>
      <c r="AA20" s="51"/>
      <c r="AD20" s="46"/>
      <c r="AF20" s="46"/>
    </row>
    <row r="21" spans="1:33" x14ac:dyDescent="0.3">
      <c r="A21" s="43" t="str">
        <f t="shared" si="0"/>
        <v>20153ma</v>
      </c>
      <c r="B21" s="43">
        <f t="shared" si="11"/>
        <v>3</v>
      </c>
      <c r="C21" s="44">
        <f t="shared" si="4"/>
        <v>42016</v>
      </c>
      <c r="D21" s="43" t="str">
        <f t="shared" si="12"/>
        <v>ma</v>
      </c>
      <c r="E21" s="43">
        <f t="shared" si="1"/>
        <v>2015</v>
      </c>
      <c r="F21" s="43" t="str">
        <f t="shared" si="8"/>
        <v/>
      </c>
      <c r="G21" s="43" t="str">
        <f t="shared" si="9"/>
        <v/>
      </c>
      <c r="H21" s="43" t="str">
        <f t="shared" si="10"/>
        <v/>
      </c>
      <c r="I21" s="43">
        <f t="shared" si="13"/>
        <v>3</v>
      </c>
      <c r="J21">
        <f>IF(AND(Formulier!$E$44&lt;=C21,Formulier!$O$38&gt;=C21),"Verlof",0)</f>
        <v>0</v>
      </c>
      <c r="K21">
        <f t="shared" si="5"/>
        <v>0</v>
      </c>
      <c r="L21">
        <f t="shared" si="2"/>
        <v>0</v>
      </c>
      <c r="M21">
        <f t="shared" si="3"/>
        <v>0</v>
      </c>
      <c r="N21" s="56">
        <f t="shared" si="6"/>
        <v>0</v>
      </c>
      <c r="O21" s="56">
        <f t="shared" si="7"/>
        <v>0</v>
      </c>
      <c r="S21" t="s">
        <v>78</v>
      </c>
      <c r="X21" s="52"/>
      <c r="AA21" s="46"/>
      <c r="AB21" s="46"/>
      <c r="AD21" s="46"/>
      <c r="AE21" s="46"/>
      <c r="AF21" s="46"/>
      <c r="AG21" s="46"/>
    </row>
    <row r="22" spans="1:33" x14ac:dyDescent="0.3">
      <c r="A22" s="43" t="str">
        <f t="shared" si="0"/>
        <v>20153di</v>
      </c>
      <c r="B22" s="43">
        <f t="shared" si="11"/>
        <v>3</v>
      </c>
      <c r="C22" s="44">
        <f t="shared" si="4"/>
        <v>42017</v>
      </c>
      <c r="D22" s="43" t="str">
        <f t="shared" si="12"/>
        <v>di</v>
      </c>
      <c r="E22" s="43">
        <f t="shared" si="1"/>
        <v>2015</v>
      </c>
      <c r="F22" s="43" t="str">
        <f t="shared" si="8"/>
        <v/>
      </c>
      <c r="G22" s="43" t="str">
        <f t="shared" si="9"/>
        <v/>
      </c>
      <c r="H22" s="43" t="str">
        <f t="shared" si="10"/>
        <v/>
      </c>
      <c r="I22" s="43">
        <f t="shared" si="13"/>
        <v>3</v>
      </c>
      <c r="J22">
        <f>IF(AND(Formulier!$E$44&lt;=C22,Formulier!$O$38&gt;=C22),"Verlof",0)</f>
        <v>0</v>
      </c>
      <c r="K22">
        <f t="shared" si="5"/>
        <v>0</v>
      </c>
      <c r="L22">
        <f t="shared" si="2"/>
        <v>0</v>
      </c>
      <c r="M22">
        <f t="shared" si="3"/>
        <v>0</v>
      </c>
      <c r="N22" s="56">
        <f t="shared" si="6"/>
        <v>0</v>
      </c>
      <c r="O22" s="56">
        <f t="shared" si="7"/>
        <v>0</v>
      </c>
      <c r="S22" t="s">
        <v>79</v>
      </c>
      <c r="X22" s="52"/>
      <c r="AA22" s="46"/>
      <c r="AB22" s="46"/>
      <c r="AD22" s="46"/>
      <c r="AE22" s="46"/>
      <c r="AF22" s="46"/>
      <c r="AG22" s="46"/>
    </row>
    <row r="23" spans="1:33" x14ac:dyDescent="0.3">
      <c r="A23" s="43" t="str">
        <f t="shared" si="0"/>
        <v>20153wo</v>
      </c>
      <c r="B23" s="43">
        <f t="shared" si="11"/>
        <v>3</v>
      </c>
      <c r="C23" s="44">
        <f t="shared" si="4"/>
        <v>42018</v>
      </c>
      <c r="D23" s="43" t="str">
        <f t="shared" si="12"/>
        <v>wo</v>
      </c>
      <c r="E23" s="43">
        <f t="shared" si="1"/>
        <v>2015</v>
      </c>
      <c r="F23" s="43" t="str">
        <f t="shared" si="8"/>
        <v/>
      </c>
      <c r="G23" s="43" t="str">
        <f t="shared" si="9"/>
        <v/>
      </c>
      <c r="H23" s="43" t="str">
        <f t="shared" si="10"/>
        <v/>
      </c>
      <c r="I23" s="43">
        <f t="shared" si="13"/>
        <v>3</v>
      </c>
      <c r="J23">
        <f>IF(AND(Formulier!$E$44&lt;=C23,Formulier!$O$38&gt;=C23),"Verlof",0)</f>
        <v>0</v>
      </c>
      <c r="K23">
        <f t="shared" si="5"/>
        <v>0</v>
      </c>
      <c r="L23">
        <f t="shared" si="2"/>
        <v>0</v>
      </c>
      <c r="M23">
        <f t="shared" si="3"/>
        <v>0</v>
      </c>
      <c r="N23" s="56">
        <f t="shared" si="6"/>
        <v>0</v>
      </c>
      <c r="O23" s="56">
        <f t="shared" si="7"/>
        <v>0</v>
      </c>
      <c r="S23" t="s">
        <v>80</v>
      </c>
      <c r="X23" s="52"/>
      <c r="AA23" s="51"/>
      <c r="AD23" s="46"/>
      <c r="AF23" s="46"/>
    </row>
    <row r="24" spans="1:33" x14ac:dyDescent="0.3">
      <c r="A24" s="43" t="str">
        <f t="shared" si="0"/>
        <v>20153do</v>
      </c>
      <c r="B24" s="43">
        <f t="shared" si="11"/>
        <v>3</v>
      </c>
      <c r="C24" s="44">
        <f t="shared" si="4"/>
        <v>42019</v>
      </c>
      <c r="D24" s="43" t="str">
        <f t="shared" si="12"/>
        <v>do</v>
      </c>
      <c r="E24" s="43">
        <f t="shared" si="1"/>
        <v>2015</v>
      </c>
      <c r="F24" s="43" t="str">
        <f t="shared" si="8"/>
        <v/>
      </c>
      <c r="G24" s="43" t="str">
        <f t="shared" si="9"/>
        <v/>
      </c>
      <c r="H24" s="43" t="str">
        <f t="shared" si="10"/>
        <v/>
      </c>
      <c r="I24" s="43">
        <f t="shared" si="13"/>
        <v>3</v>
      </c>
      <c r="J24">
        <f>IF(AND(Formulier!$E$44&lt;=C24,Formulier!$O$38&gt;=C24),"Verlof",0)</f>
        <v>0</v>
      </c>
      <c r="K24">
        <f t="shared" si="5"/>
        <v>0</v>
      </c>
      <c r="L24">
        <f t="shared" si="2"/>
        <v>0</v>
      </c>
      <c r="M24">
        <f t="shared" si="3"/>
        <v>0</v>
      </c>
      <c r="N24" s="56">
        <f t="shared" si="6"/>
        <v>0</v>
      </c>
      <c r="O24" s="56">
        <f t="shared" si="7"/>
        <v>0</v>
      </c>
      <c r="S24" t="s">
        <v>81</v>
      </c>
      <c r="X24" s="52"/>
      <c r="AA24" s="51"/>
      <c r="AD24" s="46"/>
      <c r="AF24" s="46"/>
    </row>
    <row r="25" spans="1:33" x14ac:dyDescent="0.3">
      <c r="A25" s="43" t="str">
        <f t="shared" si="0"/>
        <v>20153vr</v>
      </c>
      <c r="B25" s="43">
        <f t="shared" si="11"/>
        <v>3</v>
      </c>
      <c r="C25" s="44">
        <f t="shared" si="4"/>
        <v>42020</v>
      </c>
      <c r="D25" s="43" t="str">
        <f t="shared" si="12"/>
        <v>vr</v>
      </c>
      <c r="E25" s="43">
        <f t="shared" si="1"/>
        <v>2015</v>
      </c>
      <c r="F25" s="43" t="str">
        <f>IF(AND($C25&gt;=$X$3,$C25&lt;=$Y$3),"Vakantie",IF(AND($C25&gt;=$X$4,$C25&lt;=$Y$4),"Vakantie",IF(AND($C25&gt;=$X$5,$C25&lt;=$Y$5),"Vakantie",IF(AND($C25&gt;=$X$6,$C25&lt;=$Y$6),"Vakantie",IF(AND($C25&gt;=$X$7,$C25&lt;=$Y$7),"Vakantie",IF(OR($C25=$X$20,$C25=$X$21,$C25=$X$22,$C25=$X$23,$C25=$X$24,$C25=$X$25),"Vakantie",""))))))</f>
        <v/>
      </c>
      <c r="G25" s="43" t="str">
        <f t="shared" si="9"/>
        <v/>
      </c>
      <c r="H25" s="43" t="str">
        <f t="shared" si="10"/>
        <v/>
      </c>
      <c r="I25" s="43">
        <f t="shared" si="13"/>
        <v>3</v>
      </c>
      <c r="J25">
        <f>IF(AND(Formulier!$E$44&lt;=C25,Formulier!$O$38&gt;=C25),"Verlof",0)</f>
        <v>0</v>
      </c>
      <c r="K25">
        <f t="shared" si="5"/>
        <v>0</v>
      </c>
      <c r="L25">
        <f t="shared" si="2"/>
        <v>0</v>
      </c>
      <c r="M25">
        <f t="shared" si="3"/>
        <v>0</v>
      </c>
      <c r="N25" s="56">
        <f t="shared" si="6"/>
        <v>0</v>
      </c>
      <c r="O25" s="56">
        <f t="shared" si="7"/>
        <v>0</v>
      </c>
      <c r="S25" t="s">
        <v>82</v>
      </c>
      <c r="X25" s="52"/>
      <c r="AA25" s="51"/>
      <c r="AD25" s="46"/>
      <c r="AF25" s="46"/>
    </row>
    <row r="26" spans="1:33" x14ac:dyDescent="0.3">
      <c r="A26" s="43" t="str">
        <f t="shared" si="0"/>
        <v>20153za</v>
      </c>
      <c r="B26" s="43">
        <f t="shared" si="11"/>
        <v>3</v>
      </c>
      <c r="C26" s="44">
        <f t="shared" si="4"/>
        <v>42021</v>
      </c>
      <c r="D26" s="43" t="str">
        <f t="shared" si="12"/>
        <v>za</v>
      </c>
      <c r="E26" s="43">
        <f t="shared" si="1"/>
        <v>2015</v>
      </c>
      <c r="F26" s="43" t="str">
        <f>IF(AND($C26&gt;=$X$3,$C26&lt;=$Y$3),"Vakantie",IF(AND($C26&gt;=$X$4,$C26&lt;=$Y$4),"Vakantie",IF(AND($C26&gt;=$X$5,$C26&lt;=$Y$5),"Vakantie",IF(AND($C26&gt;=$X$6,$C26&lt;=$Y$6),"Vakantie",IF(AND($C26&gt;=$X$7,$C26&lt;=$Y$7),"Vakantie",IF(OR($C26=$X$20,$C26=$X$21,$C26=$X$22,$C26=$X$23,$C26=$X$24,$C26=$X$25),"Vakantie",""))))))</f>
        <v/>
      </c>
      <c r="G26" s="43" t="str">
        <f t="shared" si="9"/>
        <v/>
      </c>
      <c r="H26" s="43" t="str">
        <f t="shared" si="10"/>
        <v/>
      </c>
      <c r="I26" s="43">
        <f t="shared" si="13"/>
        <v>3</v>
      </c>
      <c r="J26">
        <f>IF(AND(Formulier!$E$44&lt;=C26,Formulier!$O$38&gt;=C26),"Verlof",0)</f>
        <v>0</v>
      </c>
      <c r="K26">
        <f t="shared" si="5"/>
        <v>0</v>
      </c>
      <c r="L26">
        <f t="shared" si="2"/>
        <v>0</v>
      </c>
      <c r="M26">
        <f t="shared" si="3"/>
        <v>0</v>
      </c>
      <c r="N26" s="56">
        <f t="shared" si="6"/>
        <v>0</v>
      </c>
      <c r="O26" s="56">
        <f t="shared" si="7"/>
        <v>0</v>
      </c>
      <c r="S26" t="s">
        <v>83</v>
      </c>
      <c r="AD26" s="46"/>
    </row>
    <row r="27" spans="1:33" x14ac:dyDescent="0.3">
      <c r="A27" s="43" t="str">
        <f t="shared" si="0"/>
        <v>20153zo</v>
      </c>
      <c r="B27" s="43">
        <f t="shared" si="11"/>
        <v>3</v>
      </c>
      <c r="C27" s="44">
        <f t="shared" si="4"/>
        <v>42022</v>
      </c>
      <c r="D27" s="43" t="str">
        <f t="shared" si="12"/>
        <v>zo</v>
      </c>
      <c r="E27" s="43">
        <f t="shared" si="1"/>
        <v>2015</v>
      </c>
      <c r="F27" s="43" t="str">
        <f t="shared" si="8"/>
        <v/>
      </c>
      <c r="G27" s="43" t="str">
        <f t="shared" si="9"/>
        <v/>
      </c>
      <c r="H27" s="43" t="str">
        <f t="shared" si="10"/>
        <v/>
      </c>
      <c r="I27" s="43">
        <f t="shared" si="13"/>
        <v>3</v>
      </c>
      <c r="J27">
        <f>IF(AND(Formulier!$E$44&lt;=C27,Formulier!$O$38&gt;=C27),"Verlof",0)</f>
        <v>0</v>
      </c>
      <c r="K27">
        <f t="shared" si="5"/>
        <v>0</v>
      </c>
      <c r="L27">
        <f t="shared" si="2"/>
        <v>0</v>
      </c>
      <c r="M27">
        <f t="shared" si="3"/>
        <v>0</v>
      </c>
      <c r="N27" s="56">
        <f t="shared" si="6"/>
        <v>0</v>
      </c>
      <c r="O27" s="56">
        <f t="shared" si="7"/>
        <v>0</v>
      </c>
    </row>
    <row r="28" spans="1:33" x14ac:dyDescent="0.3">
      <c r="A28" s="43" t="str">
        <f t="shared" si="0"/>
        <v>20154ma</v>
      </c>
      <c r="B28" s="43">
        <f t="shared" si="11"/>
        <v>4</v>
      </c>
      <c r="C28" s="44">
        <f t="shared" si="4"/>
        <v>42023</v>
      </c>
      <c r="D28" s="43" t="str">
        <f t="shared" si="12"/>
        <v>ma</v>
      </c>
      <c r="E28" s="43">
        <f t="shared" si="1"/>
        <v>2015</v>
      </c>
      <c r="F28" s="43" t="str">
        <f t="shared" si="8"/>
        <v/>
      </c>
      <c r="G28" s="43" t="str">
        <f t="shared" si="9"/>
        <v/>
      </c>
      <c r="H28" s="43" t="str">
        <f t="shared" si="10"/>
        <v/>
      </c>
      <c r="I28" s="43">
        <f t="shared" si="13"/>
        <v>4</v>
      </c>
      <c r="J28">
        <f>IF(AND(Formulier!$E$44&lt;=C28,Formulier!$O$38&gt;=C28),"Verlof",0)</f>
        <v>0</v>
      </c>
      <c r="K28">
        <f t="shared" si="5"/>
        <v>0</v>
      </c>
      <c r="L28">
        <f t="shared" si="2"/>
        <v>0</v>
      </c>
      <c r="M28">
        <f t="shared" si="3"/>
        <v>0</v>
      </c>
      <c r="N28" s="56">
        <f t="shared" si="6"/>
        <v>0</v>
      </c>
      <c r="O28" s="56">
        <f t="shared" si="7"/>
        <v>0</v>
      </c>
    </row>
    <row r="29" spans="1:33" x14ac:dyDescent="0.3">
      <c r="A29" s="43" t="str">
        <f t="shared" si="0"/>
        <v>20154di</v>
      </c>
      <c r="B29" s="43">
        <f t="shared" si="11"/>
        <v>4</v>
      </c>
      <c r="C29" s="44">
        <f t="shared" si="4"/>
        <v>42024</v>
      </c>
      <c r="D29" s="43" t="str">
        <f t="shared" si="12"/>
        <v>di</v>
      </c>
      <c r="E29" s="43">
        <f t="shared" si="1"/>
        <v>2015</v>
      </c>
      <c r="F29" s="43" t="str">
        <f t="shared" si="8"/>
        <v/>
      </c>
      <c r="G29" s="43" t="str">
        <f t="shared" si="9"/>
        <v/>
      </c>
      <c r="H29" s="43" t="str">
        <f t="shared" si="10"/>
        <v/>
      </c>
      <c r="I29" s="43">
        <f t="shared" si="13"/>
        <v>4</v>
      </c>
      <c r="J29">
        <f>IF(AND(Formulier!$E$44&lt;=C29,Formulier!$O$38&gt;=C29),"Verlof",0)</f>
        <v>0</v>
      </c>
      <c r="K29">
        <f t="shared" si="5"/>
        <v>0</v>
      </c>
      <c r="L29">
        <f t="shared" si="2"/>
        <v>0</v>
      </c>
      <c r="M29">
        <f t="shared" si="3"/>
        <v>0</v>
      </c>
      <c r="N29" s="56">
        <f t="shared" si="6"/>
        <v>0</v>
      </c>
      <c r="O29" s="56">
        <f t="shared" si="7"/>
        <v>0</v>
      </c>
    </row>
    <row r="30" spans="1:33" x14ac:dyDescent="0.3">
      <c r="A30" s="43" t="str">
        <f t="shared" si="0"/>
        <v>20154wo</v>
      </c>
      <c r="B30" s="43">
        <f t="shared" si="11"/>
        <v>4</v>
      </c>
      <c r="C30" s="44">
        <f t="shared" si="4"/>
        <v>42025</v>
      </c>
      <c r="D30" s="43" t="str">
        <f t="shared" si="12"/>
        <v>wo</v>
      </c>
      <c r="E30" s="43">
        <f t="shared" si="1"/>
        <v>2015</v>
      </c>
      <c r="F30" s="43" t="str">
        <f t="shared" si="8"/>
        <v/>
      </c>
      <c r="G30" s="43" t="str">
        <f t="shared" si="9"/>
        <v/>
      </c>
      <c r="H30" s="43" t="str">
        <f t="shared" si="10"/>
        <v/>
      </c>
      <c r="I30" s="43">
        <f t="shared" si="13"/>
        <v>4</v>
      </c>
      <c r="J30">
        <f>IF(AND(Formulier!$E$44&lt;=C30,Formulier!$O$38&gt;=C30),"Verlof",0)</f>
        <v>0</v>
      </c>
      <c r="K30">
        <f t="shared" si="5"/>
        <v>0</v>
      </c>
      <c r="L30">
        <f t="shared" si="2"/>
        <v>0</v>
      </c>
      <c r="M30">
        <f t="shared" si="3"/>
        <v>0</v>
      </c>
      <c r="N30" s="56">
        <f t="shared" si="6"/>
        <v>0</v>
      </c>
      <c r="O30" s="56">
        <f t="shared" si="7"/>
        <v>0</v>
      </c>
    </row>
    <row r="31" spans="1:33" x14ac:dyDescent="0.3">
      <c r="A31" s="43" t="str">
        <f t="shared" si="0"/>
        <v>20154do</v>
      </c>
      <c r="B31" s="43">
        <f t="shared" si="11"/>
        <v>4</v>
      </c>
      <c r="C31" s="44">
        <f t="shared" si="4"/>
        <v>42026</v>
      </c>
      <c r="D31" s="43" t="str">
        <f t="shared" si="12"/>
        <v>do</v>
      </c>
      <c r="E31" s="43">
        <f t="shared" si="1"/>
        <v>2015</v>
      </c>
      <c r="F31" s="43" t="str">
        <f t="shared" si="8"/>
        <v/>
      </c>
      <c r="G31" s="43" t="str">
        <f t="shared" si="9"/>
        <v/>
      </c>
      <c r="H31" s="43" t="str">
        <f t="shared" si="10"/>
        <v/>
      </c>
      <c r="I31" s="43">
        <f t="shared" si="13"/>
        <v>4</v>
      </c>
      <c r="J31">
        <f>IF(AND(Formulier!$E$44&lt;=C31,Formulier!$O$38&gt;=C31),"Verlof",0)</f>
        <v>0</v>
      </c>
      <c r="K31">
        <f t="shared" si="5"/>
        <v>0</v>
      </c>
      <c r="L31">
        <f t="shared" si="2"/>
        <v>0</v>
      </c>
      <c r="M31">
        <f t="shared" si="3"/>
        <v>0</v>
      </c>
      <c r="N31" s="56">
        <f t="shared" si="6"/>
        <v>0</v>
      </c>
      <c r="O31" s="56">
        <f t="shared" si="7"/>
        <v>0</v>
      </c>
    </row>
    <row r="32" spans="1:33" x14ac:dyDescent="0.3">
      <c r="A32" s="43" t="str">
        <f t="shared" si="0"/>
        <v>20154vr</v>
      </c>
      <c r="B32" s="43">
        <f t="shared" si="11"/>
        <v>4</v>
      </c>
      <c r="C32" s="44">
        <f t="shared" si="4"/>
        <v>42027</v>
      </c>
      <c r="D32" s="43" t="str">
        <f t="shared" si="12"/>
        <v>vr</v>
      </c>
      <c r="E32" s="43">
        <f t="shared" si="1"/>
        <v>2015</v>
      </c>
      <c r="F32" s="43" t="str">
        <f t="shared" si="8"/>
        <v/>
      </c>
      <c r="G32" s="43" t="str">
        <f t="shared" si="9"/>
        <v/>
      </c>
      <c r="H32" s="43" t="str">
        <f t="shared" si="10"/>
        <v/>
      </c>
      <c r="I32" s="43">
        <f t="shared" si="13"/>
        <v>4</v>
      </c>
      <c r="J32">
        <f>IF(AND(Formulier!$E$44&lt;=C32,Formulier!$O$38&gt;=C32),"Verlof",0)</f>
        <v>0</v>
      </c>
      <c r="K32">
        <f t="shared" si="5"/>
        <v>0</v>
      </c>
      <c r="L32">
        <f t="shared" si="2"/>
        <v>0</v>
      </c>
      <c r="M32">
        <f t="shared" si="3"/>
        <v>0</v>
      </c>
      <c r="N32" s="56">
        <f t="shared" si="6"/>
        <v>0</v>
      </c>
      <c r="O32" s="56">
        <f t="shared" si="7"/>
        <v>0</v>
      </c>
      <c r="AD32" s="46"/>
    </row>
    <row r="33" spans="1:32" x14ac:dyDescent="0.3">
      <c r="A33" s="43" t="str">
        <f t="shared" si="0"/>
        <v>20154za</v>
      </c>
      <c r="B33" s="43">
        <f t="shared" si="11"/>
        <v>4</v>
      </c>
      <c r="C33" s="44">
        <f t="shared" si="4"/>
        <v>42028</v>
      </c>
      <c r="D33" s="43" t="str">
        <f t="shared" si="12"/>
        <v>za</v>
      </c>
      <c r="E33" s="43">
        <f t="shared" si="1"/>
        <v>2015</v>
      </c>
      <c r="F33" s="43" t="str">
        <f t="shared" si="8"/>
        <v/>
      </c>
      <c r="G33" s="43" t="str">
        <f t="shared" si="9"/>
        <v/>
      </c>
      <c r="H33" s="43" t="str">
        <f t="shared" si="10"/>
        <v/>
      </c>
      <c r="I33" s="43">
        <f t="shared" si="13"/>
        <v>4</v>
      </c>
      <c r="J33">
        <f>IF(AND(Formulier!$E$44&lt;=C33,Formulier!$O$38&gt;=C33),"Verlof",0)</f>
        <v>0</v>
      </c>
      <c r="K33">
        <f t="shared" si="5"/>
        <v>0</v>
      </c>
      <c r="L33">
        <f t="shared" si="2"/>
        <v>0</v>
      </c>
      <c r="M33">
        <f t="shared" si="3"/>
        <v>0</v>
      </c>
      <c r="N33" s="56">
        <f t="shared" si="6"/>
        <v>0</v>
      </c>
      <c r="O33" s="56">
        <f t="shared" si="7"/>
        <v>0</v>
      </c>
      <c r="AD33" s="46"/>
    </row>
    <row r="34" spans="1:32" x14ac:dyDescent="0.3">
      <c r="A34" s="43" t="str">
        <f t="shared" si="0"/>
        <v>20154zo</v>
      </c>
      <c r="B34" s="43">
        <f t="shared" si="11"/>
        <v>4</v>
      </c>
      <c r="C34" s="44">
        <f t="shared" si="4"/>
        <v>42029</v>
      </c>
      <c r="D34" s="43" t="str">
        <f t="shared" si="12"/>
        <v>zo</v>
      </c>
      <c r="E34" s="43">
        <f t="shared" si="1"/>
        <v>2015</v>
      </c>
      <c r="F34" s="43" t="str">
        <f t="shared" si="8"/>
        <v/>
      </c>
      <c r="G34" s="43" t="str">
        <f t="shared" si="9"/>
        <v/>
      </c>
      <c r="H34" s="43" t="str">
        <f t="shared" si="10"/>
        <v/>
      </c>
      <c r="I34" s="43">
        <f t="shared" si="13"/>
        <v>4</v>
      </c>
      <c r="J34">
        <f>IF(AND(Formulier!$E$44&lt;=C34,Formulier!$O$38&gt;=C34),"Verlof",0)</f>
        <v>0</v>
      </c>
      <c r="K34">
        <f t="shared" si="5"/>
        <v>0</v>
      </c>
      <c r="L34">
        <f t="shared" si="2"/>
        <v>0</v>
      </c>
      <c r="M34">
        <f t="shared" si="3"/>
        <v>0</v>
      </c>
      <c r="N34" s="56">
        <f t="shared" si="6"/>
        <v>0</v>
      </c>
      <c r="O34" s="56">
        <f t="shared" si="7"/>
        <v>0</v>
      </c>
      <c r="AD34" s="46"/>
    </row>
    <row r="35" spans="1:32" x14ac:dyDescent="0.3">
      <c r="A35" s="43" t="str">
        <f t="shared" si="0"/>
        <v>20155ma</v>
      </c>
      <c r="B35" s="43">
        <f t="shared" si="11"/>
        <v>5</v>
      </c>
      <c r="C35" s="44">
        <f t="shared" si="4"/>
        <v>42030</v>
      </c>
      <c r="D35" s="43" t="str">
        <f t="shared" si="12"/>
        <v>ma</v>
      </c>
      <c r="E35" s="43">
        <f t="shared" si="1"/>
        <v>2015</v>
      </c>
      <c r="F35" s="43" t="str">
        <f t="shared" si="8"/>
        <v/>
      </c>
      <c r="G35" s="43" t="str">
        <f t="shared" si="9"/>
        <v/>
      </c>
      <c r="H35" s="43" t="str">
        <f t="shared" si="10"/>
        <v/>
      </c>
      <c r="I35" s="43">
        <f t="shared" si="13"/>
        <v>5</v>
      </c>
      <c r="J35">
        <f>IF(AND(Formulier!$E$44&lt;=C35,Formulier!$O$38&gt;=C35),"Verlof",0)</f>
        <v>0</v>
      </c>
      <c r="K35">
        <f t="shared" si="5"/>
        <v>0</v>
      </c>
      <c r="L35">
        <f t="shared" si="2"/>
        <v>0</v>
      </c>
      <c r="M35">
        <f t="shared" si="3"/>
        <v>0</v>
      </c>
      <c r="N35" s="56">
        <f t="shared" si="6"/>
        <v>0</v>
      </c>
      <c r="O35" s="56">
        <f t="shared" si="7"/>
        <v>0</v>
      </c>
      <c r="U35" s="51"/>
      <c r="AD35" s="46"/>
    </row>
    <row r="36" spans="1:32" x14ac:dyDescent="0.3">
      <c r="A36" s="43" t="str">
        <f t="shared" si="0"/>
        <v>20155di</v>
      </c>
      <c r="B36" s="43">
        <f t="shared" si="11"/>
        <v>5</v>
      </c>
      <c r="C36" s="44">
        <f t="shared" si="4"/>
        <v>42031</v>
      </c>
      <c r="D36" s="43" t="str">
        <f t="shared" si="12"/>
        <v>di</v>
      </c>
      <c r="E36" s="43">
        <f t="shared" si="1"/>
        <v>2015</v>
      </c>
      <c r="F36" s="43" t="str">
        <f t="shared" si="8"/>
        <v/>
      </c>
      <c r="G36" s="43" t="str">
        <f t="shared" si="9"/>
        <v/>
      </c>
      <c r="H36" s="43" t="str">
        <f t="shared" si="10"/>
        <v/>
      </c>
      <c r="I36" s="43">
        <f t="shared" si="13"/>
        <v>5</v>
      </c>
      <c r="J36">
        <f>IF(AND(Formulier!$E$44&lt;=C36,Formulier!$O$38&gt;=C36),"Verlof",0)</f>
        <v>0</v>
      </c>
      <c r="K36">
        <f t="shared" si="5"/>
        <v>0</v>
      </c>
      <c r="L36">
        <f t="shared" si="2"/>
        <v>0</v>
      </c>
      <c r="M36">
        <f t="shared" si="3"/>
        <v>0</v>
      </c>
      <c r="N36" s="56">
        <f t="shared" si="6"/>
        <v>0</v>
      </c>
      <c r="O36" s="56">
        <f t="shared" si="7"/>
        <v>0</v>
      </c>
      <c r="AD36" s="46"/>
    </row>
    <row r="37" spans="1:32" x14ac:dyDescent="0.3">
      <c r="A37" s="43" t="str">
        <f t="shared" si="0"/>
        <v>20155wo</v>
      </c>
      <c r="B37" s="43">
        <f t="shared" si="11"/>
        <v>5</v>
      </c>
      <c r="C37" s="44">
        <f t="shared" si="4"/>
        <v>42032</v>
      </c>
      <c r="D37" s="43" t="str">
        <f t="shared" si="12"/>
        <v>wo</v>
      </c>
      <c r="E37" s="43">
        <f t="shared" si="1"/>
        <v>2015</v>
      </c>
      <c r="F37" s="43" t="str">
        <f t="shared" si="8"/>
        <v/>
      </c>
      <c r="G37" s="43" t="str">
        <f t="shared" si="9"/>
        <v/>
      </c>
      <c r="H37" s="43" t="str">
        <f t="shared" si="10"/>
        <v/>
      </c>
      <c r="I37" s="43">
        <f t="shared" si="13"/>
        <v>5</v>
      </c>
      <c r="J37">
        <f>IF(AND(Formulier!$E$44&lt;=C37,Formulier!$O$38&gt;=C37),"Verlof",0)</f>
        <v>0</v>
      </c>
      <c r="K37">
        <f t="shared" si="5"/>
        <v>0</v>
      </c>
      <c r="L37">
        <f t="shared" si="2"/>
        <v>0</v>
      </c>
      <c r="M37">
        <f t="shared" si="3"/>
        <v>0</v>
      </c>
      <c r="N37" s="56">
        <f t="shared" si="6"/>
        <v>0</v>
      </c>
      <c r="O37" s="56">
        <f t="shared" si="7"/>
        <v>0</v>
      </c>
      <c r="U37" s="51"/>
      <c r="AD37" s="46"/>
    </row>
    <row r="38" spans="1:32" x14ac:dyDescent="0.3">
      <c r="A38" s="43" t="str">
        <f t="shared" si="0"/>
        <v>20155do</v>
      </c>
      <c r="B38" s="43">
        <f t="shared" si="11"/>
        <v>5</v>
      </c>
      <c r="C38" s="44">
        <f t="shared" si="4"/>
        <v>42033</v>
      </c>
      <c r="D38" s="43" t="str">
        <f t="shared" si="12"/>
        <v>do</v>
      </c>
      <c r="E38" s="43">
        <f t="shared" si="1"/>
        <v>2015</v>
      </c>
      <c r="F38" s="43" t="str">
        <f t="shared" si="8"/>
        <v/>
      </c>
      <c r="G38" s="43" t="str">
        <f t="shared" si="9"/>
        <v/>
      </c>
      <c r="H38" s="43" t="str">
        <f t="shared" si="10"/>
        <v/>
      </c>
      <c r="I38" s="43">
        <f t="shared" si="13"/>
        <v>5</v>
      </c>
      <c r="J38">
        <f>IF(AND(Formulier!$E$44&lt;=C38,Formulier!$O$38&gt;=C38),"Verlof",0)</f>
        <v>0</v>
      </c>
      <c r="K38">
        <f t="shared" si="5"/>
        <v>0</v>
      </c>
      <c r="L38">
        <f t="shared" si="2"/>
        <v>0</v>
      </c>
      <c r="M38">
        <f t="shared" si="3"/>
        <v>0</v>
      </c>
      <c r="N38" s="56">
        <f t="shared" si="6"/>
        <v>0</v>
      </c>
      <c r="O38" s="56">
        <f t="shared" si="7"/>
        <v>0</v>
      </c>
      <c r="AF38" s="46"/>
    </row>
    <row r="39" spans="1:32" x14ac:dyDescent="0.3">
      <c r="A39" s="43" t="str">
        <f t="shared" si="0"/>
        <v>20155vr</v>
      </c>
      <c r="B39" s="43">
        <f t="shared" si="11"/>
        <v>5</v>
      </c>
      <c r="C39" s="44">
        <f t="shared" si="4"/>
        <v>42034</v>
      </c>
      <c r="D39" s="43" t="str">
        <f t="shared" si="12"/>
        <v>vr</v>
      </c>
      <c r="E39" s="43">
        <f t="shared" si="1"/>
        <v>2015</v>
      </c>
      <c r="F39" s="43" t="str">
        <f t="shared" si="8"/>
        <v/>
      </c>
      <c r="G39" s="43" t="str">
        <f t="shared" si="9"/>
        <v/>
      </c>
      <c r="H39" s="43" t="str">
        <f t="shared" si="10"/>
        <v/>
      </c>
      <c r="I39" s="43">
        <f t="shared" si="13"/>
        <v>5</v>
      </c>
      <c r="J39">
        <f>IF(AND(Formulier!$E$44&lt;=C39,Formulier!$O$38&gt;=C39),"Verlof",0)</f>
        <v>0</v>
      </c>
      <c r="K39">
        <f t="shared" si="5"/>
        <v>0</v>
      </c>
      <c r="L39">
        <f t="shared" si="2"/>
        <v>0</v>
      </c>
      <c r="M39">
        <f t="shared" si="3"/>
        <v>0</v>
      </c>
      <c r="N39" s="56">
        <f t="shared" si="6"/>
        <v>0</v>
      </c>
      <c r="O39" s="56">
        <f t="shared" si="7"/>
        <v>0</v>
      </c>
      <c r="AF39" s="46"/>
    </row>
    <row r="40" spans="1:32" x14ac:dyDescent="0.3">
      <c r="A40" s="43" t="str">
        <f t="shared" si="0"/>
        <v>20155za</v>
      </c>
      <c r="B40" s="43">
        <f t="shared" si="11"/>
        <v>5</v>
      </c>
      <c r="C40" s="44">
        <f t="shared" si="4"/>
        <v>42035</v>
      </c>
      <c r="D40" s="43" t="str">
        <f t="shared" si="12"/>
        <v>za</v>
      </c>
      <c r="E40" s="43">
        <f t="shared" si="1"/>
        <v>2015</v>
      </c>
      <c r="F40" s="43" t="str">
        <f t="shared" si="8"/>
        <v/>
      </c>
      <c r="G40" s="43" t="str">
        <f t="shared" si="9"/>
        <v/>
      </c>
      <c r="H40" s="43" t="str">
        <f t="shared" si="10"/>
        <v/>
      </c>
      <c r="I40" s="43">
        <f t="shared" si="13"/>
        <v>5</v>
      </c>
      <c r="J40">
        <f>IF(AND(Formulier!$E$44&lt;=C40,Formulier!$O$38&gt;=C40),"Verlof",0)</f>
        <v>0</v>
      </c>
      <c r="K40">
        <f t="shared" si="5"/>
        <v>0</v>
      </c>
      <c r="L40">
        <f t="shared" si="2"/>
        <v>0</v>
      </c>
      <c r="M40">
        <f t="shared" si="3"/>
        <v>0</v>
      </c>
      <c r="N40" s="56">
        <f t="shared" si="6"/>
        <v>0</v>
      </c>
      <c r="O40" s="56">
        <f t="shared" si="7"/>
        <v>0</v>
      </c>
      <c r="U40" s="51"/>
      <c r="AF40" s="46"/>
    </row>
    <row r="41" spans="1:32" x14ac:dyDescent="0.3">
      <c r="A41" s="43" t="str">
        <f t="shared" si="0"/>
        <v>20155zo</v>
      </c>
      <c r="B41" s="43">
        <f t="shared" si="11"/>
        <v>5</v>
      </c>
      <c r="C41" s="44">
        <f t="shared" si="4"/>
        <v>42036</v>
      </c>
      <c r="D41" s="43" t="str">
        <f t="shared" si="12"/>
        <v>zo</v>
      </c>
      <c r="E41" s="43">
        <f t="shared" si="1"/>
        <v>2015</v>
      </c>
      <c r="F41" s="43" t="str">
        <f t="shared" si="8"/>
        <v/>
      </c>
      <c r="G41" s="43" t="str">
        <f t="shared" si="9"/>
        <v/>
      </c>
      <c r="H41" s="43" t="str">
        <f t="shared" si="10"/>
        <v/>
      </c>
      <c r="I41" s="43">
        <f t="shared" si="13"/>
        <v>5</v>
      </c>
      <c r="J41">
        <f>IF(AND(Formulier!$E$44&lt;=C41,Formulier!$O$38&gt;=C41),"Verlof",0)</f>
        <v>0</v>
      </c>
      <c r="K41">
        <f t="shared" si="5"/>
        <v>0</v>
      </c>
      <c r="L41">
        <f t="shared" si="2"/>
        <v>0</v>
      </c>
      <c r="M41">
        <f t="shared" si="3"/>
        <v>0</v>
      </c>
      <c r="N41" s="56">
        <f t="shared" si="6"/>
        <v>0</v>
      </c>
      <c r="O41" s="56">
        <f t="shared" si="7"/>
        <v>0</v>
      </c>
      <c r="AF41" s="46"/>
    </row>
    <row r="42" spans="1:32" x14ac:dyDescent="0.3">
      <c r="A42" s="43" t="str">
        <f t="shared" si="0"/>
        <v>20156ma</v>
      </c>
      <c r="B42" s="43">
        <f t="shared" si="11"/>
        <v>6</v>
      </c>
      <c r="C42" s="44">
        <f t="shared" si="4"/>
        <v>42037</v>
      </c>
      <c r="D42" s="43" t="str">
        <f t="shared" si="12"/>
        <v>ma</v>
      </c>
      <c r="E42" s="43">
        <f t="shared" si="1"/>
        <v>2015</v>
      </c>
      <c r="F42" s="43" t="str">
        <f t="shared" si="8"/>
        <v/>
      </c>
      <c r="G42" s="43" t="str">
        <f t="shared" si="9"/>
        <v/>
      </c>
      <c r="H42" s="43" t="str">
        <f t="shared" si="10"/>
        <v/>
      </c>
      <c r="I42" s="43">
        <f t="shared" si="13"/>
        <v>6</v>
      </c>
      <c r="J42">
        <f>IF(AND(Formulier!$E$44&lt;=C42,Formulier!$O$38&gt;=C42),"Verlof",0)</f>
        <v>0</v>
      </c>
      <c r="K42">
        <f t="shared" si="5"/>
        <v>0</v>
      </c>
      <c r="L42">
        <f t="shared" si="2"/>
        <v>0</v>
      </c>
      <c r="M42">
        <f t="shared" si="3"/>
        <v>0</v>
      </c>
      <c r="N42" s="56">
        <f t="shared" si="6"/>
        <v>0</v>
      </c>
      <c r="O42" s="56">
        <f t="shared" si="7"/>
        <v>0</v>
      </c>
      <c r="U42" s="51"/>
      <c r="AF42" s="46"/>
    </row>
    <row r="43" spans="1:32" x14ac:dyDescent="0.3">
      <c r="A43" s="43" t="str">
        <f t="shared" si="0"/>
        <v>20156di</v>
      </c>
      <c r="B43" s="43">
        <f t="shared" si="11"/>
        <v>6</v>
      </c>
      <c r="C43" s="44">
        <f t="shared" si="4"/>
        <v>42038</v>
      </c>
      <c r="D43" s="43" t="str">
        <f t="shared" si="12"/>
        <v>di</v>
      </c>
      <c r="E43" s="43">
        <f t="shared" si="1"/>
        <v>2015</v>
      </c>
      <c r="F43" s="43" t="str">
        <f t="shared" si="8"/>
        <v/>
      </c>
      <c r="G43" s="43" t="str">
        <f t="shared" si="9"/>
        <v/>
      </c>
      <c r="H43" s="43" t="str">
        <f t="shared" si="10"/>
        <v/>
      </c>
      <c r="I43" s="43">
        <f t="shared" si="13"/>
        <v>6</v>
      </c>
      <c r="J43">
        <f>IF(AND(Formulier!$E$44&lt;=C43,Formulier!$O$38&gt;=C43),"Verlof",0)</f>
        <v>0</v>
      </c>
      <c r="K43">
        <f t="shared" si="5"/>
        <v>0</v>
      </c>
      <c r="L43">
        <f t="shared" si="2"/>
        <v>0</v>
      </c>
      <c r="M43">
        <f t="shared" si="3"/>
        <v>0</v>
      </c>
      <c r="N43" s="56">
        <f t="shared" si="6"/>
        <v>0</v>
      </c>
      <c r="O43" s="56">
        <f t="shared" si="7"/>
        <v>0</v>
      </c>
      <c r="U43" s="51"/>
      <c r="AF43" s="46"/>
    </row>
    <row r="44" spans="1:32" x14ac:dyDescent="0.3">
      <c r="A44" s="43" t="str">
        <f t="shared" si="0"/>
        <v>20156wo</v>
      </c>
      <c r="B44" s="43">
        <f t="shared" si="11"/>
        <v>6</v>
      </c>
      <c r="C44" s="44">
        <f t="shared" si="4"/>
        <v>42039</v>
      </c>
      <c r="D44" s="43" t="str">
        <f t="shared" si="12"/>
        <v>wo</v>
      </c>
      <c r="E44" s="43">
        <f t="shared" si="1"/>
        <v>2015</v>
      </c>
      <c r="F44" s="43" t="str">
        <f t="shared" si="8"/>
        <v/>
      </c>
      <c r="G44" s="43" t="str">
        <f t="shared" si="9"/>
        <v/>
      </c>
      <c r="H44" s="43" t="str">
        <f t="shared" si="10"/>
        <v/>
      </c>
      <c r="I44" s="43">
        <f t="shared" si="13"/>
        <v>6</v>
      </c>
      <c r="J44">
        <f>IF(AND(Formulier!$E$44&lt;=C44,Formulier!$O$38&gt;=C44),"Verlof",0)</f>
        <v>0</v>
      </c>
      <c r="K44">
        <f t="shared" si="5"/>
        <v>0</v>
      </c>
      <c r="L44">
        <f t="shared" si="2"/>
        <v>0</v>
      </c>
      <c r="M44">
        <f t="shared" si="3"/>
        <v>0</v>
      </c>
      <c r="N44" s="56">
        <f t="shared" si="6"/>
        <v>0</v>
      </c>
      <c r="O44" s="56">
        <f t="shared" si="7"/>
        <v>0</v>
      </c>
      <c r="U44" s="51"/>
    </row>
    <row r="45" spans="1:32" x14ac:dyDescent="0.3">
      <c r="A45" s="43" t="str">
        <f t="shared" si="0"/>
        <v>20156do</v>
      </c>
      <c r="B45" s="43">
        <f t="shared" si="11"/>
        <v>6</v>
      </c>
      <c r="C45" s="44">
        <f t="shared" si="4"/>
        <v>42040</v>
      </c>
      <c r="D45" s="43" t="str">
        <f t="shared" si="12"/>
        <v>do</v>
      </c>
      <c r="E45" s="43">
        <f t="shared" si="1"/>
        <v>2015</v>
      </c>
      <c r="F45" s="43" t="str">
        <f t="shared" si="8"/>
        <v/>
      </c>
      <c r="G45" s="43" t="str">
        <f t="shared" si="9"/>
        <v/>
      </c>
      <c r="H45" s="43" t="str">
        <f t="shared" si="10"/>
        <v/>
      </c>
      <c r="I45" s="43">
        <f t="shared" si="13"/>
        <v>6</v>
      </c>
      <c r="J45">
        <f>IF(AND(Formulier!$E$44&lt;=C45,Formulier!$O$38&gt;=C45),"Verlof",0)</f>
        <v>0</v>
      </c>
      <c r="K45">
        <f t="shared" si="5"/>
        <v>0</v>
      </c>
      <c r="L45">
        <f t="shared" si="2"/>
        <v>0</v>
      </c>
      <c r="M45">
        <f t="shared" si="3"/>
        <v>0</v>
      </c>
      <c r="N45" s="56">
        <f t="shared" si="6"/>
        <v>0</v>
      </c>
      <c r="O45" s="56">
        <f t="shared" si="7"/>
        <v>0</v>
      </c>
    </row>
    <row r="46" spans="1:32" x14ac:dyDescent="0.3">
      <c r="A46" s="43" t="str">
        <f t="shared" si="0"/>
        <v>20156vr</v>
      </c>
      <c r="B46" s="43">
        <f t="shared" si="11"/>
        <v>6</v>
      </c>
      <c r="C46" s="44">
        <f t="shared" si="4"/>
        <v>42041</v>
      </c>
      <c r="D46" s="43" t="str">
        <f t="shared" si="12"/>
        <v>vr</v>
      </c>
      <c r="E46" s="43">
        <f t="shared" si="1"/>
        <v>2015</v>
      </c>
      <c r="F46" s="43" t="str">
        <f t="shared" si="8"/>
        <v/>
      </c>
      <c r="G46" s="43" t="str">
        <f t="shared" si="9"/>
        <v/>
      </c>
      <c r="H46" s="43" t="str">
        <f t="shared" si="10"/>
        <v/>
      </c>
      <c r="I46" s="43">
        <f t="shared" si="13"/>
        <v>6</v>
      </c>
      <c r="J46">
        <f>IF(AND(Formulier!$E$44&lt;=C46,Formulier!$O$38&gt;=C46),"Verlof",0)</f>
        <v>0</v>
      </c>
      <c r="K46">
        <f t="shared" si="5"/>
        <v>0</v>
      </c>
      <c r="L46">
        <f t="shared" si="2"/>
        <v>0</v>
      </c>
      <c r="M46">
        <f t="shared" si="3"/>
        <v>0</v>
      </c>
      <c r="N46" s="56">
        <f t="shared" si="6"/>
        <v>0</v>
      </c>
      <c r="O46" s="56">
        <f t="shared" si="7"/>
        <v>0</v>
      </c>
    </row>
    <row r="47" spans="1:32" x14ac:dyDescent="0.3">
      <c r="A47" s="43" t="str">
        <f t="shared" si="0"/>
        <v>20156za</v>
      </c>
      <c r="B47" s="43">
        <f t="shared" si="11"/>
        <v>6</v>
      </c>
      <c r="C47" s="44">
        <f t="shared" si="4"/>
        <v>42042</v>
      </c>
      <c r="D47" s="43" t="str">
        <f t="shared" si="12"/>
        <v>za</v>
      </c>
      <c r="E47" s="43">
        <f t="shared" si="1"/>
        <v>2015</v>
      </c>
      <c r="F47" s="43" t="str">
        <f t="shared" si="8"/>
        <v/>
      </c>
      <c r="G47" s="43" t="str">
        <f t="shared" si="9"/>
        <v/>
      </c>
      <c r="H47" s="43" t="str">
        <f t="shared" si="10"/>
        <v/>
      </c>
      <c r="I47" s="43">
        <f t="shared" si="13"/>
        <v>6</v>
      </c>
      <c r="J47">
        <f>IF(AND(Formulier!$E$44&lt;=C47,Formulier!$O$38&gt;=C47),"Verlof",0)</f>
        <v>0</v>
      </c>
      <c r="K47">
        <f t="shared" si="5"/>
        <v>0</v>
      </c>
      <c r="L47">
        <f t="shared" si="2"/>
        <v>0</v>
      </c>
      <c r="M47">
        <f t="shared" si="3"/>
        <v>0</v>
      </c>
      <c r="N47" s="56">
        <f t="shared" si="6"/>
        <v>0</v>
      </c>
      <c r="O47" s="56">
        <f t="shared" si="7"/>
        <v>0</v>
      </c>
    </row>
    <row r="48" spans="1:32" x14ac:dyDescent="0.3">
      <c r="A48" s="43" t="str">
        <f t="shared" si="0"/>
        <v>20156zo</v>
      </c>
      <c r="B48" s="43">
        <f t="shared" si="11"/>
        <v>6</v>
      </c>
      <c r="C48" s="44">
        <f t="shared" si="4"/>
        <v>42043</v>
      </c>
      <c r="D48" s="43" t="str">
        <f t="shared" si="12"/>
        <v>zo</v>
      </c>
      <c r="E48" s="43">
        <f t="shared" si="1"/>
        <v>2015</v>
      </c>
      <c r="F48" s="43" t="str">
        <f t="shared" si="8"/>
        <v/>
      </c>
      <c r="G48" s="43" t="str">
        <f t="shared" si="9"/>
        <v/>
      </c>
      <c r="H48" s="43" t="str">
        <f t="shared" si="10"/>
        <v/>
      </c>
      <c r="I48" s="43">
        <f t="shared" si="13"/>
        <v>6</v>
      </c>
      <c r="J48">
        <f>IF(AND(Formulier!$E$44&lt;=C48,Formulier!$O$38&gt;=C48),"Verlof",0)</f>
        <v>0</v>
      </c>
      <c r="K48">
        <f t="shared" si="5"/>
        <v>0</v>
      </c>
      <c r="L48">
        <f t="shared" si="2"/>
        <v>0</v>
      </c>
      <c r="M48">
        <f t="shared" si="3"/>
        <v>0</v>
      </c>
      <c r="N48" s="56">
        <f t="shared" si="6"/>
        <v>0</v>
      </c>
      <c r="O48" s="56">
        <f t="shared" si="7"/>
        <v>0</v>
      </c>
    </row>
    <row r="49" spans="1:15" x14ac:dyDescent="0.3">
      <c r="A49" s="43" t="str">
        <f t="shared" si="0"/>
        <v>20157ma</v>
      </c>
      <c r="B49" s="43">
        <f t="shared" si="11"/>
        <v>7</v>
      </c>
      <c r="C49" s="44">
        <f t="shared" si="4"/>
        <v>42044</v>
      </c>
      <c r="D49" s="43" t="str">
        <f t="shared" si="12"/>
        <v>ma</v>
      </c>
      <c r="E49" s="43">
        <f t="shared" si="1"/>
        <v>2015</v>
      </c>
      <c r="F49" s="43" t="str">
        <f t="shared" si="8"/>
        <v/>
      </c>
      <c r="G49" s="43" t="str">
        <f t="shared" si="9"/>
        <v/>
      </c>
      <c r="H49" s="43" t="str">
        <f t="shared" si="10"/>
        <v/>
      </c>
      <c r="I49" s="43">
        <f t="shared" si="13"/>
        <v>7</v>
      </c>
      <c r="J49">
        <f>IF(AND(Formulier!$E$44&lt;=C49,Formulier!$O$38&gt;=C49),"Verlof",0)</f>
        <v>0</v>
      </c>
      <c r="K49">
        <f t="shared" si="5"/>
        <v>0</v>
      </c>
      <c r="L49">
        <f t="shared" si="2"/>
        <v>0</v>
      </c>
      <c r="M49">
        <f t="shared" si="3"/>
        <v>0</v>
      </c>
      <c r="N49" s="56">
        <f t="shared" si="6"/>
        <v>0</v>
      </c>
      <c r="O49" s="56">
        <f t="shared" si="7"/>
        <v>0</v>
      </c>
    </row>
    <row r="50" spans="1:15" x14ac:dyDescent="0.3">
      <c r="A50" s="43" t="str">
        <f t="shared" si="0"/>
        <v>20157di</v>
      </c>
      <c r="B50" s="43">
        <f t="shared" si="11"/>
        <v>7</v>
      </c>
      <c r="C50" s="44">
        <f t="shared" si="4"/>
        <v>42045</v>
      </c>
      <c r="D50" s="43" t="str">
        <f t="shared" si="12"/>
        <v>di</v>
      </c>
      <c r="E50" s="43">
        <f t="shared" si="1"/>
        <v>2015</v>
      </c>
      <c r="F50" s="43" t="str">
        <f t="shared" si="8"/>
        <v/>
      </c>
      <c r="G50" s="43" t="str">
        <f t="shared" si="9"/>
        <v/>
      </c>
      <c r="H50" s="43" t="str">
        <f t="shared" si="10"/>
        <v/>
      </c>
      <c r="I50" s="43">
        <f t="shared" si="13"/>
        <v>7</v>
      </c>
      <c r="J50">
        <f>IF(AND(Formulier!$E$44&lt;=C50,Formulier!$O$38&gt;=C50),"Verlof",0)</f>
        <v>0</v>
      </c>
      <c r="K50">
        <f t="shared" si="5"/>
        <v>0</v>
      </c>
      <c r="L50">
        <f t="shared" si="2"/>
        <v>0</v>
      </c>
      <c r="M50">
        <f t="shared" si="3"/>
        <v>0</v>
      </c>
      <c r="N50" s="56">
        <f t="shared" si="6"/>
        <v>0</v>
      </c>
      <c r="O50" s="56">
        <f t="shared" si="7"/>
        <v>0</v>
      </c>
    </row>
    <row r="51" spans="1:15" x14ac:dyDescent="0.3">
      <c r="A51" s="43" t="str">
        <f t="shared" si="0"/>
        <v>20157wo</v>
      </c>
      <c r="B51" s="43">
        <f t="shared" si="11"/>
        <v>7</v>
      </c>
      <c r="C51" s="44">
        <f t="shared" si="4"/>
        <v>42046</v>
      </c>
      <c r="D51" s="43" t="str">
        <f t="shared" si="12"/>
        <v>wo</v>
      </c>
      <c r="E51" s="43">
        <f t="shared" si="1"/>
        <v>2015</v>
      </c>
      <c r="F51" s="43" t="str">
        <f t="shared" si="8"/>
        <v/>
      </c>
      <c r="G51" s="43" t="str">
        <f t="shared" si="9"/>
        <v/>
      </c>
      <c r="H51" s="43" t="str">
        <f t="shared" si="10"/>
        <v/>
      </c>
      <c r="I51" s="43">
        <f t="shared" si="13"/>
        <v>7</v>
      </c>
      <c r="J51">
        <f>IF(AND(Formulier!$E$44&lt;=C51,Formulier!$O$38&gt;=C51),"Verlof",0)</f>
        <v>0</v>
      </c>
      <c r="K51">
        <f t="shared" si="5"/>
        <v>0</v>
      </c>
      <c r="L51">
        <f t="shared" si="2"/>
        <v>0</v>
      </c>
      <c r="M51">
        <f t="shared" si="3"/>
        <v>0</v>
      </c>
      <c r="N51" s="56">
        <f t="shared" si="6"/>
        <v>0</v>
      </c>
      <c r="O51" s="56">
        <f t="shared" si="7"/>
        <v>0</v>
      </c>
    </row>
    <row r="52" spans="1:15" x14ac:dyDescent="0.3">
      <c r="A52" s="43" t="str">
        <f t="shared" si="0"/>
        <v>20157do</v>
      </c>
      <c r="B52" s="43">
        <f t="shared" si="11"/>
        <v>7</v>
      </c>
      <c r="C52" s="44">
        <f t="shared" si="4"/>
        <v>42047</v>
      </c>
      <c r="D52" s="43" t="str">
        <f t="shared" si="12"/>
        <v>do</v>
      </c>
      <c r="E52" s="43">
        <f t="shared" si="1"/>
        <v>2015</v>
      </c>
      <c r="F52" s="43" t="str">
        <f t="shared" si="8"/>
        <v/>
      </c>
      <c r="G52" s="43" t="str">
        <f t="shared" si="9"/>
        <v/>
      </c>
      <c r="H52" s="43" t="str">
        <f t="shared" si="10"/>
        <v/>
      </c>
      <c r="I52" s="43">
        <f t="shared" si="13"/>
        <v>7</v>
      </c>
      <c r="J52">
        <f>IF(AND(Formulier!$E$44&lt;=C52,Formulier!$O$38&gt;=C52),"Verlof",0)</f>
        <v>0</v>
      </c>
      <c r="K52">
        <f t="shared" si="5"/>
        <v>0</v>
      </c>
      <c r="L52">
        <f t="shared" si="2"/>
        <v>0</v>
      </c>
      <c r="M52">
        <f t="shared" si="3"/>
        <v>0</v>
      </c>
      <c r="N52" s="56">
        <f t="shared" si="6"/>
        <v>0</v>
      </c>
      <c r="O52" s="56">
        <f t="shared" si="7"/>
        <v>0</v>
      </c>
    </row>
    <row r="53" spans="1:15" x14ac:dyDescent="0.3">
      <c r="A53" s="43" t="str">
        <f t="shared" si="0"/>
        <v>20157vr</v>
      </c>
      <c r="B53" s="43">
        <f t="shared" si="11"/>
        <v>7</v>
      </c>
      <c r="C53" s="44">
        <f t="shared" si="4"/>
        <v>42048</v>
      </c>
      <c r="D53" s="43" t="str">
        <f t="shared" si="12"/>
        <v>vr</v>
      </c>
      <c r="E53" s="43">
        <f t="shared" si="1"/>
        <v>2015</v>
      </c>
      <c r="F53" s="43" t="str">
        <f t="shared" si="8"/>
        <v/>
      </c>
      <c r="G53" s="43" t="str">
        <f t="shared" si="9"/>
        <v/>
      </c>
      <c r="H53" s="43" t="str">
        <f t="shared" si="10"/>
        <v/>
      </c>
      <c r="I53" s="43">
        <f t="shared" si="13"/>
        <v>7</v>
      </c>
      <c r="J53">
        <f>IF(AND(Formulier!$E$44&lt;=C53,Formulier!$O$38&gt;=C53),"Verlof",0)</f>
        <v>0</v>
      </c>
      <c r="K53">
        <f t="shared" si="5"/>
        <v>0</v>
      </c>
      <c r="L53">
        <f t="shared" si="2"/>
        <v>0</v>
      </c>
      <c r="M53">
        <f t="shared" si="3"/>
        <v>0</v>
      </c>
      <c r="N53" s="56">
        <f t="shared" si="6"/>
        <v>0</v>
      </c>
      <c r="O53" s="56">
        <f t="shared" si="7"/>
        <v>0</v>
      </c>
    </row>
    <row r="54" spans="1:15" x14ac:dyDescent="0.3">
      <c r="A54" s="43" t="str">
        <f t="shared" si="0"/>
        <v>20157za</v>
      </c>
      <c r="B54" s="43">
        <f t="shared" si="11"/>
        <v>7</v>
      </c>
      <c r="C54" s="44">
        <f t="shared" si="4"/>
        <v>42049</v>
      </c>
      <c r="D54" s="43" t="str">
        <f t="shared" si="12"/>
        <v>za</v>
      </c>
      <c r="E54" s="43">
        <f t="shared" si="1"/>
        <v>2015</v>
      </c>
      <c r="F54" s="43" t="str">
        <f t="shared" si="8"/>
        <v/>
      </c>
      <c r="G54" s="43" t="str">
        <f t="shared" si="9"/>
        <v/>
      </c>
      <c r="H54" s="43" t="str">
        <f t="shared" si="10"/>
        <v/>
      </c>
      <c r="I54" s="43">
        <f t="shared" si="13"/>
        <v>7</v>
      </c>
      <c r="J54">
        <f>IF(AND(Formulier!$E$44&lt;=C54,Formulier!$O$38&gt;=C54),"Verlof",0)</f>
        <v>0</v>
      </c>
      <c r="K54">
        <f t="shared" si="5"/>
        <v>0</v>
      </c>
      <c r="L54">
        <f t="shared" si="2"/>
        <v>0</v>
      </c>
      <c r="M54">
        <f t="shared" si="3"/>
        <v>0</v>
      </c>
      <c r="N54" s="56">
        <f t="shared" si="6"/>
        <v>0</v>
      </c>
      <c r="O54" s="56">
        <f t="shared" si="7"/>
        <v>0</v>
      </c>
    </row>
    <row r="55" spans="1:15" x14ac:dyDescent="0.3">
      <c r="A55" s="43" t="str">
        <f t="shared" si="0"/>
        <v>20157zo</v>
      </c>
      <c r="B55" s="43">
        <f t="shared" si="11"/>
        <v>7</v>
      </c>
      <c r="C55" s="44">
        <f t="shared" si="4"/>
        <v>42050</v>
      </c>
      <c r="D55" s="43" t="str">
        <f t="shared" si="12"/>
        <v>zo</v>
      </c>
      <c r="E55" s="43">
        <f t="shared" si="1"/>
        <v>2015</v>
      </c>
      <c r="F55" s="43" t="str">
        <f t="shared" si="8"/>
        <v/>
      </c>
      <c r="G55" s="43" t="str">
        <f t="shared" si="9"/>
        <v/>
      </c>
      <c r="H55" s="43" t="str">
        <f t="shared" si="10"/>
        <v/>
      </c>
      <c r="I55" s="43">
        <f t="shared" si="13"/>
        <v>7</v>
      </c>
      <c r="J55">
        <f>IF(AND(Formulier!$E$44&lt;=C55,Formulier!$O$38&gt;=C55),"Verlof",0)</f>
        <v>0</v>
      </c>
      <c r="K55">
        <f t="shared" si="5"/>
        <v>0</v>
      </c>
      <c r="L55">
        <f t="shared" si="2"/>
        <v>0</v>
      </c>
      <c r="M55">
        <f t="shared" si="3"/>
        <v>0</v>
      </c>
      <c r="N55" s="56">
        <f t="shared" si="6"/>
        <v>0</v>
      </c>
      <c r="O55" s="56">
        <f t="shared" si="7"/>
        <v>0</v>
      </c>
    </row>
    <row r="56" spans="1:15" x14ac:dyDescent="0.3">
      <c r="A56" s="43" t="str">
        <f t="shared" si="0"/>
        <v>20158ma</v>
      </c>
      <c r="B56" s="43">
        <f t="shared" si="11"/>
        <v>8</v>
      </c>
      <c r="C56" s="44">
        <f t="shared" si="4"/>
        <v>42051</v>
      </c>
      <c r="D56" s="43" t="str">
        <f t="shared" si="12"/>
        <v>ma</v>
      </c>
      <c r="E56" s="43">
        <f t="shared" si="1"/>
        <v>2015</v>
      </c>
      <c r="F56" s="43" t="str">
        <f t="shared" si="8"/>
        <v/>
      </c>
      <c r="G56" s="43" t="str">
        <f t="shared" si="9"/>
        <v/>
      </c>
      <c r="H56" s="43" t="str">
        <f t="shared" si="10"/>
        <v/>
      </c>
      <c r="I56" s="43">
        <f t="shared" si="13"/>
        <v>8</v>
      </c>
      <c r="J56">
        <f>IF(AND(Formulier!$E$44&lt;=C56,Formulier!$O$38&gt;=C56),"Verlof",0)</f>
        <v>0</v>
      </c>
      <c r="K56">
        <f t="shared" si="5"/>
        <v>0</v>
      </c>
      <c r="L56">
        <f t="shared" si="2"/>
        <v>0</v>
      </c>
      <c r="M56">
        <f t="shared" si="3"/>
        <v>0</v>
      </c>
      <c r="N56" s="56">
        <f t="shared" si="6"/>
        <v>0</v>
      </c>
      <c r="O56" s="56">
        <f t="shared" si="7"/>
        <v>0</v>
      </c>
    </row>
    <row r="57" spans="1:15" x14ac:dyDescent="0.3">
      <c r="A57" s="43" t="str">
        <f t="shared" si="0"/>
        <v>20158di</v>
      </c>
      <c r="B57" s="43">
        <f t="shared" si="11"/>
        <v>8</v>
      </c>
      <c r="C57" s="44">
        <f t="shared" si="4"/>
        <v>42052</v>
      </c>
      <c r="D57" s="43" t="str">
        <f t="shared" si="12"/>
        <v>di</v>
      </c>
      <c r="E57" s="43">
        <f t="shared" si="1"/>
        <v>2015</v>
      </c>
      <c r="F57" s="43" t="str">
        <f t="shared" si="8"/>
        <v/>
      </c>
      <c r="G57" s="43" t="str">
        <f t="shared" si="9"/>
        <v/>
      </c>
      <c r="H57" s="43" t="str">
        <f t="shared" si="10"/>
        <v/>
      </c>
      <c r="I57" s="43">
        <f t="shared" si="13"/>
        <v>8</v>
      </c>
      <c r="J57">
        <f>IF(AND(Formulier!$E$44&lt;=C57,Formulier!$O$38&gt;=C57),"Verlof",0)</f>
        <v>0</v>
      </c>
      <c r="K57">
        <f t="shared" si="5"/>
        <v>0</v>
      </c>
      <c r="L57">
        <f t="shared" si="2"/>
        <v>0</v>
      </c>
      <c r="M57">
        <f t="shared" si="3"/>
        <v>0</v>
      </c>
      <c r="N57" s="56">
        <f t="shared" si="6"/>
        <v>0</v>
      </c>
      <c r="O57" s="56">
        <f t="shared" si="7"/>
        <v>0</v>
      </c>
    </row>
    <row r="58" spans="1:15" x14ac:dyDescent="0.3">
      <c r="A58" s="43" t="str">
        <f t="shared" si="0"/>
        <v>20158wo</v>
      </c>
      <c r="B58" s="43">
        <f t="shared" si="11"/>
        <v>8</v>
      </c>
      <c r="C58" s="44">
        <f t="shared" si="4"/>
        <v>42053</v>
      </c>
      <c r="D58" s="43" t="str">
        <f t="shared" si="12"/>
        <v>wo</v>
      </c>
      <c r="E58" s="43">
        <f t="shared" si="1"/>
        <v>2015</v>
      </c>
      <c r="F58" s="43" t="str">
        <f t="shared" si="8"/>
        <v/>
      </c>
      <c r="G58" s="43" t="str">
        <f t="shared" si="9"/>
        <v/>
      </c>
      <c r="H58" s="43" t="str">
        <f t="shared" si="10"/>
        <v/>
      </c>
      <c r="I58" s="43">
        <f t="shared" si="13"/>
        <v>8</v>
      </c>
      <c r="J58">
        <f>IF(AND(Formulier!$E$44&lt;=C58,Formulier!$O$38&gt;=C58),"Verlof",0)</f>
        <v>0</v>
      </c>
      <c r="K58">
        <f t="shared" si="5"/>
        <v>0</v>
      </c>
      <c r="L58">
        <f t="shared" si="2"/>
        <v>0</v>
      </c>
      <c r="M58">
        <f t="shared" si="3"/>
        <v>0</v>
      </c>
      <c r="N58" s="56">
        <f t="shared" si="6"/>
        <v>0</v>
      </c>
      <c r="O58" s="56">
        <f t="shared" si="7"/>
        <v>0</v>
      </c>
    </row>
    <row r="59" spans="1:15" x14ac:dyDescent="0.3">
      <c r="A59" s="43" t="str">
        <f t="shared" si="0"/>
        <v>20158do</v>
      </c>
      <c r="B59" s="43">
        <f t="shared" si="11"/>
        <v>8</v>
      </c>
      <c r="C59" s="44">
        <f t="shared" si="4"/>
        <v>42054</v>
      </c>
      <c r="D59" s="43" t="str">
        <f t="shared" si="12"/>
        <v>do</v>
      </c>
      <c r="E59" s="43">
        <f t="shared" si="1"/>
        <v>2015</v>
      </c>
      <c r="F59" s="43" t="str">
        <f t="shared" si="8"/>
        <v/>
      </c>
      <c r="G59" s="43" t="str">
        <f t="shared" si="9"/>
        <v/>
      </c>
      <c r="H59" s="43" t="str">
        <f t="shared" si="10"/>
        <v/>
      </c>
      <c r="I59" s="43">
        <f t="shared" si="13"/>
        <v>8</v>
      </c>
      <c r="J59">
        <f>IF(AND(Formulier!$E$44&lt;=C59,Formulier!$O$38&gt;=C59),"Verlof",0)</f>
        <v>0</v>
      </c>
      <c r="K59">
        <f t="shared" si="5"/>
        <v>0</v>
      </c>
      <c r="L59">
        <f t="shared" si="2"/>
        <v>0</v>
      </c>
      <c r="M59">
        <f t="shared" si="3"/>
        <v>0</v>
      </c>
      <c r="N59" s="56">
        <f t="shared" si="6"/>
        <v>0</v>
      </c>
      <c r="O59" s="56">
        <f t="shared" si="7"/>
        <v>0</v>
      </c>
    </row>
    <row r="60" spans="1:15" x14ac:dyDescent="0.3">
      <c r="A60" s="43" t="str">
        <f t="shared" si="0"/>
        <v>20158vr</v>
      </c>
      <c r="B60" s="43">
        <f t="shared" si="11"/>
        <v>8</v>
      </c>
      <c r="C60" s="44">
        <f t="shared" si="4"/>
        <v>42055</v>
      </c>
      <c r="D60" s="43" t="str">
        <f t="shared" si="12"/>
        <v>vr</v>
      </c>
      <c r="E60" s="43">
        <f t="shared" si="1"/>
        <v>2015</v>
      </c>
      <c r="F60" s="43" t="str">
        <f t="shared" si="8"/>
        <v/>
      </c>
      <c r="G60" s="43" t="str">
        <f t="shared" si="9"/>
        <v/>
      </c>
      <c r="H60" s="43" t="str">
        <f t="shared" si="10"/>
        <v/>
      </c>
      <c r="I60" s="43">
        <f t="shared" si="13"/>
        <v>8</v>
      </c>
      <c r="J60">
        <f>IF(AND(Formulier!$E$44&lt;=C60,Formulier!$O$38&gt;=C60),"Verlof",0)</f>
        <v>0</v>
      </c>
      <c r="K60">
        <f t="shared" si="5"/>
        <v>0</v>
      </c>
      <c r="L60">
        <f t="shared" si="2"/>
        <v>0</v>
      </c>
      <c r="M60">
        <f t="shared" si="3"/>
        <v>0</v>
      </c>
      <c r="N60" s="56">
        <f t="shared" si="6"/>
        <v>0</v>
      </c>
      <c r="O60" s="56">
        <f t="shared" si="7"/>
        <v>0</v>
      </c>
    </row>
    <row r="61" spans="1:15" x14ac:dyDescent="0.3">
      <c r="A61" s="43" t="str">
        <f t="shared" si="0"/>
        <v>20158za</v>
      </c>
      <c r="B61" s="43">
        <f t="shared" si="11"/>
        <v>8</v>
      </c>
      <c r="C61" s="44">
        <f t="shared" si="4"/>
        <v>42056</v>
      </c>
      <c r="D61" s="43" t="str">
        <f t="shared" si="12"/>
        <v>za</v>
      </c>
      <c r="E61" s="43">
        <f t="shared" si="1"/>
        <v>2015</v>
      </c>
      <c r="F61" s="43" t="str">
        <f t="shared" si="8"/>
        <v/>
      </c>
      <c r="G61" s="43" t="str">
        <f t="shared" si="9"/>
        <v/>
      </c>
      <c r="H61" s="43" t="str">
        <f t="shared" si="10"/>
        <v/>
      </c>
      <c r="I61" s="43">
        <f t="shared" si="13"/>
        <v>8</v>
      </c>
      <c r="J61">
        <f>IF(AND(Formulier!$E$44&lt;=C61,Formulier!$O$38&gt;=C61),"Verlof",0)</f>
        <v>0</v>
      </c>
      <c r="K61">
        <f t="shared" si="5"/>
        <v>0</v>
      </c>
      <c r="L61">
        <f t="shared" si="2"/>
        <v>0</v>
      </c>
      <c r="M61">
        <f t="shared" si="3"/>
        <v>0</v>
      </c>
      <c r="N61" s="56">
        <f t="shared" si="6"/>
        <v>0</v>
      </c>
      <c r="O61" s="56">
        <f t="shared" si="7"/>
        <v>0</v>
      </c>
    </row>
    <row r="62" spans="1:15" x14ac:dyDescent="0.3">
      <c r="A62" s="43" t="str">
        <f t="shared" si="0"/>
        <v>20158zo</v>
      </c>
      <c r="B62" s="43">
        <f t="shared" si="11"/>
        <v>8</v>
      </c>
      <c r="C62" s="44">
        <f t="shared" si="4"/>
        <v>42057</v>
      </c>
      <c r="D62" s="43" t="str">
        <f t="shared" si="12"/>
        <v>zo</v>
      </c>
      <c r="E62" s="43">
        <f t="shared" si="1"/>
        <v>2015</v>
      </c>
      <c r="F62" s="43" t="str">
        <f t="shared" si="8"/>
        <v/>
      </c>
      <c r="G62" s="43" t="str">
        <f t="shared" si="9"/>
        <v/>
      </c>
      <c r="H62" s="43" t="str">
        <f t="shared" si="10"/>
        <v/>
      </c>
      <c r="I62" s="43">
        <f t="shared" si="13"/>
        <v>8</v>
      </c>
      <c r="J62">
        <f>IF(AND(Formulier!$E$44&lt;=C62,Formulier!$O$38&gt;=C62),"Verlof",0)</f>
        <v>0</v>
      </c>
      <c r="K62">
        <f t="shared" si="5"/>
        <v>0</v>
      </c>
      <c r="L62">
        <f t="shared" si="2"/>
        <v>0</v>
      </c>
      <c r="M62">
        <f t="shared" si="3"/>
        <v>0</v>
      </c>
      <c r="N62" s="56">
        <f t="shared" si="6"/>
        <v>0</v>
      </c>
      <c r="O62" s="56">
        <f t="shared" si="7"/>
        <v>0</v>
      </c>
    </row>
    <row r="63" spans="1:15" x14ac:dyDescent="0.3">
      <c r="A63" s="43" t="str">
        <f t="shared" si="0"/>
        <v>20159ma</v>
      </c>
      <c r="B63" s="43">
        <f t="shared" si="11"/>
        <v>9</v>
      </c>
      <c r="C63" s="44">
        <f t="shared" si="4"/>
        <v>42058</v>
      </c>
      <c r="D63" s="43" t="str">
        <f t="shared" si="12"/>
        <v>ma</v>
      </c>
      <c r="E63" s="43">
        <f t="shared" si="1"/>
        <v>2015</v>
      </c>
      <c r="F63" s="43" t="str">
        <f t="shared" si="8"/>
        <v/>
      </c>
      <c r="G63" s="43" t="str">
        <f t="shared" si="9"/>
        <v/>
      </c>
      <c r="H63" s="43" t="str">
        <f t="shared" si="10"/>
        <v/>
      </c>
      <c r="I63" s="43">
        <f t="shared" si="13"/>
        <v>9</v>
      </c>
      <c r="J63">
        <f>IF(AND(Formulier!$E$44&lt;=C63,Formulier!$O$38&gt;=C63),"Verlof",0)</f>
        <v>0</v>
      </c>
      <c r="K63">
        <f t="shared" si="5"/>
        <v>0</v>
      </c>
      <c r="L63">
        <f t="shared" si="2"/>
        <v>0</v>
      </c>
      <c r="M63">
        <f t="shared" si="3"/>
        <v>0</v>
      </c>
      <c r="N63" s="56">
        <f t="shared" si="6"/>
        <v>0</v>
      </c>
      <c r="O63" s="56">
        <f t="shared" si="7"/>
        <v>0</v>
      </c>
    </row>
    <row r="64" spans="1:15" x14ac:dyDescent="0.3">
      <c r="A64" s="43" t="str">
        <f t="shared" si="0"/>
        <v>20159di</v>
      </c>
      <c r="B64" s="43">
        <f t="shared" si="11"/>
        <v>9</v>
      </c>
      <c r="C64" s="44">
        <f t="shared" si="4"/>
        <v>42059</v>
      </c>
      <c r="D64" s="43" t="str">
        <f t="shared" si="12"/>
        <v>di</v>
      </c>
      <c r="E64" s="43">
        <f t="shared" si="1"/>
        <v>2015</v>
      </c>
      <c r="F64" s="43" t="str">
        <f t="shared" si="8"/>
        <v/>
      </c>
      <c r="G64" s="43" t="str">
        <f t="shared" si="9"/>
        <v/>
      </c>
      <c r="H64" s="43" t="str">
        <f t="shared" si="10"/>
        <v/>
      </c>
      <c r="I64" s="43">
        <f t="shared" si="13"/>
        <v>9</v>
      </c>
      <c r="J64">
        <f>IF(AND(Formulier!$E$44&lt;=C64,Formulier!$O$38&gt;=C64),"Verlof",0)</f>
        <v>0</v>
      </c>
      <c r="K64">
        <f t="shared" si="5"/>
        <v>0</v>
      </c>
      <c r="L64">
        <f t="shared" si="2"/>
        <v>0</v>
      </c>
      <c r="M64">
        <f t="shared" si="3"/>
        <v>0</v>
      </c>
      <c r="N64" s="56">
        <f t="shared" si="6"/>
        <v>0</v>
      </c>
      <c r="O64" s="56">
        <f t="shared" si="7"/>
        <v>0</v>
      </c>
    </row>
    <row r="65" spans="1:15" x14ac:dyDescent="0.3">
      <c r="A65" s="43" t="str">
        <f t="shared" si="0"/>
        <v>20159wo</v>
      </c>
      <c r="B65" s="43">
        <f t="shared" si="11"/>
        <v>9</v>
      </c>
      <c r="C65" s="44">
        <f t="shared" si="4"/>
        <v>42060</v>
      </c>
      <c r="D65" s="43" t="str">
        <f t="shared" si="12"/>
        <v>wo</v>
      </c>
      <c r="E65" s="43">
        <f t="shared" si="1"/>
        <v>2015</v>
      </c>
      <c r="F65" s="43" t="str">
        <f t="shared" si="8"/>
        <v/>
      </c>
      <c r="G65" s="43" t="str">
        <f t="shared" si="9"/>
        <v/>
      </c>
      <c r="H65" s="43" t="str">
        <f t="shared" si="10"/>
        <v/>
      </c>
      <c r="I65" s="43">
        <f t="shared" si="13"/>
        <v>9</v>
      </c>
      <c r="J65">
        <f>IF(AND(Formulier!$E$44&lt;=C65,Formulier!$O$38&gt;=C65),"Verlof",0)</f>
        <v>0</v>
      </c>
      <c r="K65">
        <f t="shared" si="5"/>
        <v>0</v>
      </c>
      <c r="L65">
        <f t="shared" si="2"/>
        <v>0</v>
      </c>
      <c r="M65">
        <f t="shared" si="3"/>
        <v>0</v>
      </c>
      <c r="N65" s="56">
        <f t="shared" si="6"/>
        <v>0</v>
      </c>
      <c r="O65" s="56">
        <f t="shared" si="7"/>
        <v>0</v>
      </c>
    </row>
    <row r="66" spans="1:15" x14ac:dyDescent="0.3">
      <c r="A66" s="43" t="str">
        <f t="shared" ref="A66:A129" si="14">E66&amp;B66&amp;D66</f>
        <v>20159do</v>
      </c>
      <c r="B66" s="43">
        <f t="shared" si="11"/>
        <v>9</v>
      </c>
      <c r="C66" s="44">
        <f t="shared" si="4"/>
        <v>42061</v>
      </c>
      <c r="D66" s="43" t="str">
        <f t="shared" si="12"/>
        <v>do</v>
      </c>
      <c r="E66" s="43">
        <f t="shared" ref="E66:E129" si="15">YEAR(C66)</f>
        <v>2015</v>
      </c>
      <c r="F66" s="43" t="str">
        <f t="shared" si="8"/>
        <v/>
      </c>
      <c r="G66" s="43" t="str">
        <f t="shared" si="9"/>
        <v/>
      </c>
      <c r="H66" s="43" t="str">
        <f t="shared" si="10"/>
        <v/>
      </c>
      <c r="I66" s="43">
        <f t="shared" si="13"/>
        <v>9</v>
      </c>
      <c r="J66">
        <f>IF(AND(Formulier!$E$44&lt;=C66,Formulier!$O$38&gt;=C66),"Verlof",0)</f>
        <v>0</v>
      </c>
      <c r="K66">
        <f t="shared" si="5"/>
        <v>0</v>
      </c>
      <c r="L66">
        <f t="shared" ref="L66:L129" si="16">IF(J66=0,0,IF(G66="",0,1))</f>
        <v>0</v>
      </c>
      <c r="M66">
        <f t="shared" ref="M66:M129" si="17">IF(J66=0,0,IF(H66="",0,1))</f>
        <v>0</v>
      </c>
      <c r="N66" s="56">
        <f t="shared" si="6"/>
        <v>0</v>
      </c>
      <c r="O66" s="56">
        <f t="shared" si="7"/>
        <v>0</v>
      </c>
    </row>
    <row r="67" spans="1:15" x14ac:dyDescent="0.3">
      <c r="A67" s="43" t="str">
        <f t="shared" si="14"/>
        <v>20159vr</v>
      </c>
      <c r="B67" s="43">
        <f t="shared" si="11"/>
        <v>9</v>
      </c>
      <c r="C67" s="44">
        <f t="shared" ref="C67:C130" si="18">+C66+1</f>
        <v>42062</v>
      </c>
      <c r="D67" s="43" t="str">
        <f t="shared" si="12"/>
        <v>vr</v>
      </c>
      <c r="E67" s="43">
        <f t="shared" si="15"/>
        <v>2015</v>
      </c>
      <c r="F67" s="43" t="str">
        <f t="shared" si="8"/>
        <v/>
      </c>
      <c r="G67" s="43" t="str">
        <f t="shared" si="9"/>
        <v/>
      </c>
      <c r="H67" s="43" t="str">
        <f t="shared" si="10"/>
        <v/>
      </c>
      <c r="I67" s="43">
        <f t="shared" si="13"/>
        <v>9</v>
      </c>
      <c r="J67">
        <f>IF(AND(Formulier!$E$44&lt;=C67,Formulier!$O$38&gt;=C67),"Verlof",0)</f>
        <v>0</v>
      </c>
      <c r="K67">
        <f t="shared" ref="K67:K130" si="19">IF(J67=0,0,IF(F67="",0,1))</f>
        <v>0</v>
      </c>
      <c r="L67">
        <f t="shared" si="16"/>
        <v>0</v>
      </c>
      <c r="M67">
        <f t="shared" si="17"/>
        <v>0</v>
      </c>
      <c r="N67" s="56">
        <f t="shared" ref="N67:N130" si="20">IF($N$1="Noord",K67,IF($N$1="Midden",L67,M67))</f>
        <v>0</v>
      </c>
      <c r="O67" s="56">
        <f t="shared" ref="O67:O130" si="21">IF(OR(D67="za",D67="zo"),0,N67)</f>
        <v>0</v>
      </c>
    </row>
    <row r="68" spans="1:15" x14ac:dyDescent="0.3">
      <c r="A68" s="43" t="str">
        <f t="shared" si="14"/>
        <v>20159za</v>
      </c>
      <c r="B68" s="43">
        <f t="shared" si="11"/>
        <v>9</v>
      </c>
      <c r="C68" s="44">
        <f t="shared" si="18"/>
        <v>42063</v>
      </c>
      <c r="D68" s="43" t="str">
        <f t="shared" si="12"/>
        <v>za</v>
      </c>
      <c r="E68" s="43">
        <f t="shared" si="15"/>
        <v>2015</v>
      </c>
      <c r="F68" s="43" t="str">
        <f t="shared" si="8"/>
        <v/>
      </c>
      <c r="G68" s="43" t="str">
        <f t="shared" si="9"/>
        <v/>
      </c>
      <c r="H68" s="43" t="str">
        <f t="shared" si="10"/>
        <v/>
      </c>
      <c r="I68" s="43">
        <f t="shared" si="13"/>
        <v>9</v>
      </c>
      <c r="J68">
        <f>IF(AND(Formulier!$E$44&lt;=C68,Formulier!$O$38&gt;=C68),"Verlof",0)</f>
        <v>0</v>
      </c>
      <c r="K68">
        <f t="shared" si="19"/>
        <v>0</v>
      </c>
      <c r="L68">
        <f t="shared" si="16"/>
        <v>0</v>
      </c>
      <c r="M68">
        <f t="shared" si="17"/>
        <v>0</v>
      </c>
      <c r="N68" s="56">
        <f t="shared" si="20"/>
        <v>0</v>
      </c>
      <c r="O68" s="56">
        <f t="shared" si="21"/>
        <v>0</v>
      </c>
    </row>
    <row r="69" spans="1:15" x14ac:dyDescent="0.3">
      <c r="A69" s="43" t="str">
        <f t="shared" si="14"/>
        <v>20159zo</v>
      </c>
      <c r="B69" s="43">
        <f t="shared" si="11"/>
        <v>9</v>
      </c>
      <c r="C69" s="44">
        <f t="shared" si="18"/>
        <v>42064</v>
      </c>
      <c r="D69" s="43" t="str">
        <f t="shared" si="12"/>
        <v>zo</v>
      </c>
      <c r="E69" s="43">
        <f t="shared" si="15"/>
        <v>2015</v>
      </c>
      <c r="F69" s="43" t="str">
        <f t="shared" si="8"/>
        <v/>
      </c>
      <c r="G69" s="43" t="str">
        <f t="shared" si="9"/>
        <v/>
      </c>
      <c r="H69" s="43" t="str">
        <f t="shared" si="10"/>
        <v/>
      </c>
      <c r="I69" s="43">
        <f t="shared" si="13"/>
        <v>9</v>
      </c>
      <c r="J69">
        <f>IF(AND(Formulier!$E$44&lt;=C69,Formulier!$O$38&gt;=C69),"Verlof",0)</f>
        <v>0</v>
      </c>
      <c r="K69">
        <f t="shared" si="19"/>
        <v>0</v>
      </c>
      <c r="L69">
        <f t="shared" si="16"/>
        <v>0</v>
      </c>
      <c r="M69">
        <f t="shared" si="17"/>
        <v>0</v>
      </c>
      <c r="N69" s="56">
        <f t="shared" si="20"/>
        <v>0</v>
      </c>
      <c r="O69" s="56">
        <f t="shared" si="21"/>
        <v>0</v>
      </c>
    </row>
    <row r="70" spans="1:15" x14ac:dyDescent="0.3">
      <c r="A70" s="43" t="str">
        <f t="shared" si="14"/>
        <v>201510ma</v>
      </c>
      <c r="B70" s="43">
        <f t="shared" si="11"/>
        <v>10</v>
      </c>
      <c r="C70" s="44">
        <f t="shared" si="18"/>
        <v>42065</v>
      </c>
      <c r="D70" s="43" t="str">
        <f t="shared" si="12"/>
        <v>ma</v>
      </c>
      <c r="E70" s="43">
        <f t="shared" si="15"/>
        <v>2015</v>
      </c>
      <c r="F70" s="43" t="str">
        <f t="shared" si="8"/>
        <v/>
      </c>
      <c r="G70" s="43" t="str">
        <f t="shared" si="9"/>
        <v/>
      </c>
      <c r="H70" s="43" t="str">
        <f t="shared" si="10"/>
        <v/>
      </c>
      <c r="I70" s="43">
        <f t="shared" si="13"/>
        <v>10</v>
      </c>
      <c r="J70">
        <f>IF(AND(Formulier!$E$44&lt;=C70,Formulier!$O$38&gt;=C70),"Verlof",0)</f>
        <v>0</v>
      </c>
      <c r="K70">
        <f t="shared" si="19"/>
        <v>0</v>
      </c>
      <c r="L70">
        <f t="shared" si="16"/>
        <v>0</v>
      </c>
      <c r="M70">
        <f t="shared" si="17"/>
        <v>0</v>
      </c>
      <c r="N70" s="56">
        <f t="shared" si="20"/>
        <v>0</v>
      </c>
      <c r="O70" s="56">
        <f t="shared" si="21"/>
        <v>0</v>
      </c>
    </row>
    <row r="71" spans="1:15" x14ac:dyDescent="0.3">
      <c r="A71" s="43" t="str">
        <f t="shared" si="14"/>
        <v>201510di</v>
      </c>
      <c r="B71" s="43">
        <f t="shared" si="11"/>
        <v>10</v>
      </c>
      <c r="C71" s="44">
        <f t="shared" si="18"/>
        <v>42066</v>
      </c>
      <c r="D71" s="43" t="str">
        <f t="shared" si="12"/>
        <v>di</v>
      </c>
      <c r="E71" s="43">
        <f t="shared" si="15"/>
        <v>2015</v>
      </c>
      <c r="F71" s="43" t="str">
        <f t="shared" si="8"/>
        <v/>
      </c>
      <c r="G71" s="43" t="str">
        <f t="shared" si="9"/>
        <v/>
      </c>
      <c r="H71" s="43" t="str">
        <f t="shared" si="10"/>
        <v/>
      </c>
      <c r="I71" s="43">
        <f t="shared" si="13"/>
        <v>10</v>
      </c>
      <c r="J71">
        <f>IF(AND(Formulier!$E$44&lt;=C71,Formulier!$O$38&gt;=C71),"Verlof",0)</f>
        <v>0</v>
      </c>
      <c r="K71">
        <f t="shared" si="19"/>
        <v>0</v>
      </c>
      <c r="L71">
        <f t="shared" si="16"/>
        <v>0</v>
      </c>
      <c r="M71">
        <f t="shared" si="17"/>
        <v>0</v>
      </c>
      <c r="N71" s="56">
        <f t="shared" si="20"/>
        <v>0</v>
      </c>
      <c r="O71" s="56">
        <f t="shared" si="21"/>
        <v>0</v>
      </c>
    </row>
    <row r="72" spans="1:15" x14ac:dyDescent="0.3">
      <c r="A72" s="43" t="str">
        <f t="shared" si="14"/>
        <v>201510wo</v>
      </c>
      <c r="B72" s="43">
        <f t="shared" si="11"/>
        <v>10</v>
      </c>
      <c r="C72" s="44">
        <f t="shared" si="18"/>
        <v>42067</v>
      </c>
      <c r="D72" s="43" t="str">
        <f t="shared" si="12"/>
        <v>wo</v>
      </c>
      <c r="E72" s="43">
        <f t="shared" si="15"/>
        <v>2015</v>
      </c>
      <c r="F72" s="43" t="str">
        <f t="shared" si="8"/>
        <v/>
      </c>
      <c r="G72" s="43" t="str">
        <f t="shared" si="9"/>
        <v/>
      </c>
      <c r="H72" s="43" t="str">
        <f t="shared" si="10"/>
        <v/>
      </c>
      <c r="I72" s="43">
        <f t="shared" si="13"/>
        <v>10</v>
      </c>
      <c r="J72">
        <f>IF(AND(Formulier!$E$44&lt;=C72,Formulier!$O$38&gt;=C72),"Verlof",0)</f>
        <v>0</v>
      </c>
      <c r="K72">
        <f t="shared" si="19"/>
        <v>0</v>
      </c>
      <c r="L72">
        <f t="shared" si="16"/>
        <v>0</v>
      </c>
      <c r="M72">
        <f t="shared" si="17"/>
        <v>0</v>
      </c>
      <c r="N72" s="56">
        <f t="shared" si="20"/>
        <v>0</v>
      </c>
      <c r="O72" s="56">
        <f t="shared" si="21"/>
        <v>0</v>
      </c>
    </row>
    <row r="73" spans="1:15" x14ac:dyDescent="0.3">
      <c r="A73" s="43" t="str">
        <f t="shared" si="14"/>
        <v>201510do</v>
      </c>
      <c r="B73" s="43">
        <f t="shared" si="11"/>
        <v>10</v>
      </c>
      <c r="C73" s="44">
        <f t="shared" si="18"/>
        <v>42068</v>
      </c>
      <c r="D73" s="43" t="str">
        <f t="shared" si="12"/>
        <v>do</v>
      </c>
      <c r="E73" s="43">
        <f t="shared" si="15"/>
        <v>2015</v>
      </c>
      <c r="F73" s="43" t="str">
        <f t="shared" si="8"/>
        <v/>
      </c>
      <c r="G73" s="43" t="str">
        <f t="shared" si="9"/>
        <v/>
      </c>
      <c r="H73" s="43" t="str">
        <f t="shared" si="10"/>
        <v/>
      </c>
      <c r="I73" s="43">
        <f t="shared" si="13"/>
        <v>10</v>
      </c>
      <c r="J73">
        <f>IF(AND(Formulier!$E$44&lt;=C73,Formulier!$O$38&gt;=C73),"Verlof",0)</f>
        <v>0</v>
      </c>
      <c r="K73">
        <f t="shared" si="19"/>
        <v>0</v>
      </c>
      <c r="L73">
        <f t="shared" si="16"/>
        <v>0</v>
      </c>
      <c r="M73">
        <f t="shared" si="17"/>
        <v>0</v>
      </c>
      <c r="N73" s="56">
        <f t="shared" si="20"/>
        <v>0</v>
      </c>
      <c r="O73" s="56">
        <f t="shared" si="21"/>
        <v>0</v>
      </c>
    </row>
    <row r="74" spans="1:15" x14ac:dyDescent="0.3">
      <c r="A74" s="43" t="str">
        <f t="shared" si="14"/>
        <v>201510vr</v>
      </c>
      <c r="B74" s="43">
        <f t="shared" si="11"/>
        <v>10</v>
      </c>
      <c r="C74" s="44">
        <f t="shared" si="18"/>
        <v>42069</v>
      </c>
      <c r="D74" s="43" t="str">
        <f t="shared" si="12"/>
        <v>vr</v>
      </c>
      <c r="E74" s="43">
        <f t="shared" si="15"/>
        <v>2015</v>
      </c>
      <c r="F74" s="43" t="str">
        <f t="shared" si="8"/>
        <v/>
      </c>
      <c r="G74" s="43" t="str">
        <f t="shared" si="9"/>
        <v/>
      </c>
      <c r="H74" s="43" t="str">
        <f t="shared" si="10"/>
        <v/>
      </c>
      <c r="I74" s="43">
        <f t="shared" si="13"/>
        <v>10</v>
      </c>
      <c r="J74">
        <f>IF(AND(Formulier!$E$44&lt;=C74,Formulier!$O$38&gt;=C74),"Verlof",0)</f>
        <v>0</v>
      </c>
      <c r="K74">
        <f t="shared" si="19"/>
        <v>0</v>
      </c>
      <c r="L74">
        <f t="shared" si="16"/>
        <v>0</v>
      </c>
      <c r="M74">
        <f t="shared" si="17"/>
        <v>0</v>
      </c>
      <c r="N74" s="56">
        <f t="shared" si="20"/>
        <v>0</v>
      </c>
      <c r="O74" s="56">
        <f t="shared" si="21"/>
        <v>0</v>
      </c>
    </row>
    <row r="75" spans="1:15" x14ac:dyDescent="0.3">
      <c r="A75" s="43" t="str">
        <f t="shared" si="14"/>
        <v>201510za</v>
      </c>
      <c r="B75" s="43">
        <f t="shared" si="11"/>
        <v>10</v>
      </c>
      <c r="C75" s="44">
        <f t="shared" si="18"/>
        <v>42070</v>
      </c>
      <c r="D75" s="43" t="str">
        <f t="shared" si="12"/>
        <v>za</v>
      </c>
      <c r="E75" s="43">
        <f t="shared" si="15"/>
        <v>2015</v>
      </c>
      <c r="F75" s="43" t="str">
        <f t="shared" si="8"/>
        <v/>
      </c>
      <c r="G75" s="43" t="str">
        <f t="shared" si="9"/>
        <v/>
      </c>
      <c r="H75" s="43" t="str">
        <f t="shared" si="10"/>
        <v/>
      </c>
      <c r="I75" s="43">
        <f t="shared" si="13"/>
        <v>10</v>
      </c>
      <c r="J75">
        <f>IF(AND(Formulier!$E$44&lt;=C75,Formulier!$O$38&gt;=C75),"Verlof",0)</f>
        <v>0</v>
      </c>
      <c r="K75">
        <f t="shared" si="19"/>
        <v>0</v>
      </c>
      <c r="L75">
        <f t="shared" si="16"/>
        <v>0</v>
      </c>
      <c r="M75">
        <f t="shared" si="17"/>
        <v>0</v>
      </c>
      <c r="N75" s="56">
        <f t="shared" si="20"/>
        <v>0</v>
      </c>
      <c r="O75" s="56">
        <f t="shared" si="21"/>
        <v>0</v>
      </c>
    </row>
    <row r="76" spans="1:15" x14ac:dyDescent="0.3">
      <c r="A76" s="43" t="str">
        <f t="shared" si="14"/>
        <v>201510zo</v>
      </c>
      <c r="B76" s="43">
        <f t="shared" si="11"/>
        <v>10</v>
      </c>
      <c r="C76" s="44">
        <f t="shared" si="18"/>
        <v>42071</v>
      </c>
      <c r="D76" s="43" t="str">
        <f t="shared" si="12"/>
        <v>zo</v>
      </c>
      <c r="E76" s="43">
        <f t="shared" si="15"/>
        <v>2015</v>
      </c>
      <c r="F76" s="43" t="str">
        <f t="shared" si="8"/>
        <v/>
      </c>
      <c r="G76" s="43" t="str">
        <f t="shared" si="9"/>
        <v/>
      </c>
      <c r="H76" s="43" t="str">
        <f t="shared" si="10"/>
        <v/>
      </c>
      <c r="I76" s="43">
        <f t="shared" si="13"/>
        <v>10</v>
      </c>
      <c r="J76">
        <f>IF(AND(Formulier!$E$44&lt;=C76,Formulier!$O$38&gt;=C76),"Verlof",0)</f>
        <v>0</v>
      </c>
      <c r="K76">
        <f t="shared" si="19"/>
        <v>0</v>
      </c>
      <c r="L76">
        <f t="shared" si="16"/>
        <v>0</v>
      </c>
      <c r="M76">
        <f t="shared" si="17"/>
        <v>0</v>
      </c>
      <c r="N76" s="56">
        <f t="shared" si="20"/>
        <v>0</v>
      </c>
      <c r="O76" s="56">
        <f t="shared" si="21"/>
        <v>0</v>
      </c>
    </row>
    <row r="77" spans="1:15" x14ac:dyDescent="0.3">
      <c r="A77" s="43" t="str">
        <f t="shared" si="14"/>
        <v>201511ma</v>
      </c>
      <c r="B77" s="43">
        <f t="shared" si="11"/>
        <v>11</v>
      </c>
      <c r="C77" s="44">
        <f t="shared" si="18"/>
        <v>42072</v>
      </c>
      <c r="D77" s="43" t="str">
        <f t="shared" si="12"/>
        <v>ma</v>
      </c>
      <c r="E77" s="43">
        <f t="shared" si="15"/>
        <v>2015</v>
      </c>
      <c r="F77" s="43" t="str">
        <f t="shared" si="8"/>
        <v/>
      </c>
      <c r="G77" s="43" t="str">
        <f t="shared" si="9"/>
        <v/>
      </c>
      <c r="H77" s="43" t="str">
        <f t="shared" si="10"/>
        <v/>
      </c>
      <c r="I77" s="43">
        <f t="shared" si="13"/>
        <v>11</v>
      </c>
      <c r="J77">
        <f>IF(AND(Formulier!$E$44&lt;=C77,Formulier!$O$38&gt;=C77),"Verlof",0)</f>
        <v>0</v>
      </c>
      <c r="K77">
        <f t="shared" si="19"/>
        <v>0</v>
      </c>
      <c r="L77">
        <f t="shared" si="16"/>
        <v>0</v>
      </c>
      <c r="M77">
        <f t="shared" si="17"/>
        <v>0</v>
      </c>
      <c r="N77" s="56">
        <f t="shared" si="20"/>
        <v>0</v>
      </c>
      <c r="O77" s="56">
        <f t="shared" si="21"/>
        <v>0</v>
      </c>
    </row>
    <row r="78" spans="1:15" x14ac:dyDescent="0.3">
      <c r="A78" s="43" t="str">
        <f t="shared" si="14"/>
        <v>201511di</v>
      </c>
      <c r="B78" s="43">
        <f t="shared" si="11"/>
        <v>11</v>
      </c>
      <c r="C78" s="44">
        <f t="shared" si="18"/>
        <v>42073</v>
      </c>
      <c r="D78" s="43" t="str">
        <f t="shared" si="12"/>
        <v>di</v>
      </c>
      <c r="E78" s="43">
        <f t="shared" si="15"/>
        <v>2015</v>
      </c>
      <c r="F78" s="43" t="str">
        <f t="shared" ref="F78:F141" si="22">IF(AND($C78&gt;=$X$3,$C78&lt;=$Y$3),"Vakantie",IF(AND($C78&gt;=$X$4,$C78&lt;=$Y$4),"Vakantie",IF(AND($C78&gt;=$X$5,$C78&lt;=$Y$5),"Vakantie",IF(AND($C78&gt;=$X$6,$C78&lt;=$Y$6),"Vakantie",IF(AND($C78&gt;=$X$7,$C78&lt;=$Y$7),"Vakantie",IF(OR($C78=$X$20,$C78=$X$21,$C78=$X$22,$C78=$X$23,$C78=$X$24,$C78=$X$25),"Vakantie",""))))))</f>
        <v/>
      </c>
      <c r="G78" s="43" t="str">
        <f t="shared" ref="G78:G141" si="23">IF(AND($C78&gt;=$X$8,$C78&lt;=$Y$8),"Vakantie",IF(AND($C78&gt;=$X$9,$C78&lt;=$Y$9),"Vakantie",IF(AND($C78&gt;=$X$10,$C78&lt;=$Y$10),"Vakantie",IF(AND($C78&gt;=$X$11,$C78&lt;=$Y$11),"Vakantie",IF(AND($C78&gt;=$X$12,$C78&lt;=$Y$12),"Vakantie",IF(OR($C78=$X$20,$C78=$X$21,$C78=$X$22,$C78=$X$23,$C78=$X$24,$C78=$X$25),"Vakantie",""))))))</f>
        <v/>
      </c>
      <c r="H78" s="43" t="str">
        <f t="shared" ref="H78:H141" si="24">IF(AND($C78&gt;=$X$13,$C78&lt;=$Y$13),"Vakantie",IF(AND($C78&gt;=$X$14,$C78&lt;=$Y$14),"Vakantie",IF(AND($C78&gt;=$X$15,$C78&lt;=$Y$15),"Vakantie",IF(AND($C78&gt;=$X$16,$C78&lt;=$Y$16),"Vakantie",IF(AND($C78&gt;=$X$17,$C78&lt;=$Y$17),"Vakantie",IF(OR($C78=$X$20,$C78=$X$21,$C78=$X$22,$C78=$X$23,$C78=$X$24,$C78=$X$25),"Vakantie",""))))))</f>
        <v/>
      </c>
      <c r="I78" s="43">
        <f t="shared" si="13"/>
        <v>11</v>
      </c>
      <c r="J78">
        <f>IF(AND(Formulier!$E$44&lt;=C78,Formulier!$O$38&gt;=C78),"Verlof",0)</f>
        <v>0</v>
      </c>
      <c r="K78">
        <f t="shared" si="19"/>
        <v>0</v>
      </c>
      <c r="L78">
        <f t="shared" si="16"/>
        <v>0</v>
      </c>
      <c r="M78">
        <f t="shared" si="17"/>
        <v>0</v>
      </c>
      <c r="N78" s="56">
        <f t="shared" si="20"/>
        <v>0</v>
      </c>
      <c r="O78" s="56">
        <f t="shared" si="21"/>
        <v>0</v>
      </c>
    </row>
    <row r="79" spans="1:15" x14ac:dyDescent="0.3">
      <c r="A79" s="43" t="str">
        <f t="shared" si="14"/>
        <v>201511wo</v>
      </c>
      <c r="B79" s="43">
        <f t="shared" si="11"/>
        <v>11</v>
      </c>
      <c r="C79" s="44">
        <f t="shared" si="18"/>
        <v>42074</v>
      </c>
      <c r="D79" s="43" t="str">
        <f t="shared" si="12"/>
        <v>wo</v>
      </c>
      <c r="E79" s="43">
        <f t="shared" si="15"/>
        <v>2015</v>
      </c>
      <c r="F79" s="43" t="str">
        <f t="shared" si="22"/>
        <v/>
      </c>
      <c r="G79" s="43" t="str">
        <f t="shared" si="23"/>
        <v/>
      </c>
      <c r="H79" s="43" t="str">
        <f t="shared" si="24"/>
        <v/>
      </c>
      <c r="I79" s="43">
        <f t="shared" si="13"/>
        <v>11</v>
      </c>
      <c r="J79">
        <f>IF(AND(Formulier!$E$44&lt;=C79,Formulier!$O$38&gt;=C79),"Verlof",0)</f>
        <v>0</v>
      </c>
      <c r="K79">
        <f t="shared" si="19"/>
        <v>0</v>
      </c>
      <c r="L79">
        <f t="shared" si="16"/>
        <v>0</v>
      </c>
      <c r="M79">
        <f t="shared" si="17"/>
        <v>0</v>
      </c>
      <c r="N79" s="56">
        <f t="shared" si="20"/>
        <v>0</v>
      </c>
      <c r="O79" s="56">
        <f t="shared" si="21"/>
        <v>0</v>
      </c>
    </row>
    <row r="80" spans="1:15" x14ac:dyDescent="0.3">
      <c r="A80" s="43" t="str">
        <f t="shared" si="14"/>
        <v>201511do</v>
      </c>
      <c r="B80" s="43">
        <f t="shared" si="11"/>
        <v>11</v>
      </c>
      <c r="C80" s="44">
        <f t="shared" si="18"/>
        <v>42075</v>
      </c>
      <c r="D80" s="43" t="str">
        <f t="shared" si="12"/>
        <v>do</v>
      </c>
      <c r="E80" s="43">
        <f t="shared" si="15"/>
        <v>2015</v>
      </c>
      <c r="F80" s="43" t="str">
        <f t="shared" si="22"/>
        <v/>
      </c>
      <c r="G80" s="43" t="str">
        <f t="shared" si="23"/>
        <v/>
      </c>
      <c r="H80" s="43" t="str">
        <f t="shared" si="24"/>
        <v/>
      </c>
      <c r="I80" s="43">
        <f t="shared" si="13"/>
        <v>11</v>
      </c>
      <c r="J80">
        <f>IF(AND(Formulier!$E$44&lt;=C80,Formulier!$O$38&gt;=C80),"Verlof",0)</f>
        <v>0</v>
      </c>
      <c r="K80">
        <f t="shared" si="19"/>
        <v>0</v>
      </c>
      <c r="L80">
        <f t="shared" si="16"/>
        <v>0</v>
      </c>
      <c r="M80">
        <f t="shared" si="17"/>
        <v>0</v>
      </c>
      <c r="N80" s="56">
        <f t="shared" si="20"/>
        <v>0</v>
      </c>
      <c r="O80" s="56">
        <f t="shared" si="21"/>
        <v>0</v>
      </c>
    </row>
    <row r="81" spans="1:15" x14ac:dyDescent="0.3">
      <c r="A81" s="43" t="str">
        <f t="shared" si="14"/>
        <v>201511vr</v>
      </c>
      <c r="B81" s="43">
        <f t="shared" ref="B81:B144" si="25">+B74+1</f>
        <v>11</v>
      </c>
      <c r="C81" s="44">
        <f t="shared" si="18"/>
        <v>42076</v>
      </c>
      <c r="D81" s="43" t="str">
        <f t="shared" ref="D81:D144" si="26">+D74</f>
        <v>vr</v>
      </c>
      <c r="E81" s="43">
        <f t="shared" si="15"/>
        <v>2015</v>
      </c>
      <c r="F81" s="43" t="str">
        <f t="shared" si="22"/>
        <v/>
      </c>
      <c r="G81" s="43" t="str">
        <f t="shared" si="23"/>
        <v/>
      </c>
      <c r="H81" s="43" t="str">
        <f t="shared" si="24"/>
        <v/>
      </c>
      <c r="I81" s="43">
        <f t="shared" ref="I81:I144" si="27">+I74+1</f>
        <v>11</v>
      </c>
      <c r="J81">
        <f>IF(AND(Formulier!$E$44&lt;=C81,Formulier!$O$38&gt;=C81),"Verlof",0)</f>
        <v>0</v>
      </c>
      <c r="K81">
        <f t="shared" si="19"/>
        <v>0</v>
      </c>
      <c r="L81">
        <f t="shared" si="16"/>
        <v>0</v>
      </c>
      <c r="M81">
        <f t="shared" si="17"/>
        <v>0</v>
      </c>
      <c r="N81" s="56">
        <f t="shared" si="20"/>
        <v>0</v>
      </c>
      <c r="O81" s="56">
        <f t="shared" si="21"/>
        <v>0</v>
      </c>
    </row>
    <row r="82" spans="1:15" x14ac:dyDescent="0.3">
      <c r="A82" s="43" t="str">
        <f t="shared" si="14"/>
        <v>201511za</v>
      </c>
      <c r="B82" s="43">
        <f t="shared" si="25"/>
        <v>11</v>
      </c>
      <c r="C82" s="44">
        <f t="shared" si="18"/>
        <v>42077</v>
      </c>
      <c r="D82" s="43" t="str">
        <f t="shared" si="26"/>
        <v>za</v>
      </c>
      <c r="E82" s="43">
        <f t="shared" si="15"/>
        <v>2015</v>
      </c>
      <c r="F82" s="43" t="str">
        <f t="shared" si="22"/>
        <v/>
      </c>
      <c r="G82" s="43" t="str">
        <f t="shared" si="23"/>
        <v/>
      </c>
      <c r="H82" s="43" t="str">
        <f t="shared" si="24"/>
        <v/>
      </c>
      <c r="I82" s="43">
        <f t="shared" si="27"/>
        <v>11</v>
      </c>
      <c r="J82">
        <f>IF(AND(Formulier!$E$44&lt;=C82,Formulier!$O$38&gt;=C82),"Verlof",0)</f>
        <v>0</v>
      </c>
      <c r="K82">
        <f t="shared" si="19"/>
        <v>0</v>
      </c>
      <c r="L82">
        <f t="shared" si="16"/>
        <v>0</v>
      </c>
      <c r="M82">
        <f t="shared" si="17"/>
        <v>0</v>
      </c>
      <c r="N82" s="56">
        <f t="shared" si="20"/>
        <v>0</v>
      </c>
      <c r="O82" s="56">
        <f t="shared" si="21"/>
        <v>0</v>
      </c>
    </row>
    <row r="83" spans="1:15" x14ac:dyDescent="0.3">
      <c r="A83" s="43" t="str">
        <f t="shared" si="14"/>
        <v>201511zo</v>
      </c>
      <c r="B83" s="43">
        <f t="shared" si="25"/>
        <v>11</v>
      </c>
      <c r="C83" s="44">
        <f t="shared" si="18"/>
        <v>42078</v>
      </c>
      <c r="D83" s="43" t="str">
        <f t="shared" si="26"/>
        <v>zo</v>
      </c>
      <c r="E83" s="43">
        <f t="shared" si="15"/>
        <v>2015</v>
      </c>
      <c r="F83" s="43" t="str">
        <f t="shared" si="22"/>
        <v/>
      </c>
      <c r="G83" s="43" t="str">
        <f t="shared" si="23"/>
        <v/>
      </c>
      <c r="H83" s="43" t="str">
        <f t="shared" si="24"/>
        <v/>
      </c>
      <c r="I83" s="43">
        <f t="shared" si="27"/>
        <v>11</v>
      </c>
      <c r="J83">
        <f>IF(AND(Formulier!$E$44&lt;=C83,Formulier!$O$38&gt;=C83),"Verlof",0)</f>
        <v>0</v>
      </c>
      <c r="K83">
        <f t="shared" si="19"/>
        <v>0</v>
      </c>
      <c r="L83">
        <f t="shared" si="16"/>
        <v>0</v>
      </c>
      <c r="M83">
        <f t="shared" si="17"/>
        <v>0</v>
      </c>
      <c r="N83" s="56">
        <f t="shared" si="20"/>
        <v>0</v>
      </c>
      <c r="O83" s="56">
        <f t="shared" si="21"/>
        <v>0</v>
      </c>
    </row>
    <row r="84" spans="1:15" x14ac:dyDescent="0.3">
      <c r="A84" s="43" t="str">
        <f t="shared" si="14"/>
        <v>201512ma</v>
      </c>
      <c r="B84" s="43">
        <f t="shared" si="25"/>
        <v>12</v>
      </c>
      <c r="C84" s="44">
        <f t="shared" si="18"/>
        <v>42079</v>
      </c>
      <c r="D84" s="43" t="str">
        <f t="shared" si="26"/>
        <v>ma</v>
      </c>
      <c r="E84" s="43">
        <f t="shared" si="15"/>
        <v>2015</v>
      </c>
      <c r="F84" s="43" t="str">
        <f t="shared" si="22"/>
        <v/>
      </c>
      <c r="G84" s="43" t="str">
        <f t="shared" si="23"/>
        <v/>
      </c>
      <c r="H84" s="43" t="str">
        <f t="shared" si="24"/>
        <v/>
      </c>
      <c r="I84" s="43">
        <f t="shared" si="27"/>
        <v>12</v>
      </c>
      <c r="J84">
        <f>IF(AND(Formulier!$E$44&lt;=C84,Formulier!$O$38&gt;=C84),"Verlof",0)</f>
        <v>0</v>
      </c>
      <c r="K84">
        <f t="shared" si="19"/>
        <v>0</v>
      </c>
      <c r="L84">
        <f t="shared" si="16"/>
        <v>0</v>
      </c>
      <c r="M84">
        <f t="shared" si="17"/>
        <v>0</v>
      </c>
      <c r="N84" s="56">
        <f t="shared" si="20"/>
        <v>0</v>
      </c>
      <c r="O84" s="56">
        <f t="shared" si="21"/>
        <v>0</v>
      </c>
    </row>
    <row r="85" spans="1:15" x14ac:dyDescent="0.3">
      <c r="A85" s="43" t="str">
        <f t="shared" si="14"/>
        <v>201512di</v>
      </c>
      <c r="B85" s="43">
        <f t="shared" si="25"/>
        <v>12</v>
      </c>
      <c r="C85" s="44">
        <f t="shared" si="18"/>
        <v>42080</v>
      </c>
      <c r="D85" s="43" t="str">
        <f t="shared" si="26"/>
        <v>di</v>
      </c>
      <c r="E85" s="43">
        <f t="shared" si="15"/>
        <v>2015</v>
      </c>
      <c r="F85" s="43" t="str">
        <f t="shared" si="22"/>
        <v/>
      </c>
      <c r="G85" s="43" t="str">
        <f t="shared" si="23"/>
        <v/>
      </c>
      <c r="H85" s="43" t="str">
        <f t="shared" si="24"/>
        <v/>
      </c>
      <c r="I85" s="43">
        <f t="shared" si="27"/>
        <v>12</v>
      </c>
      <c r="J85">
        <f>IF(AND(Formulier!$E$44&lt;=C85,Formulier!$O$38&gt;=C85),"Verlof",0)</f>
        <v>0</v>
      </c>
      <c r="K85">
        <f t="shared" si="19"/>
        <v>0</v>
      </c>
      <c r="L85">
        <f t="shared" si="16"/>
        <v>0</v>
      </c>
      <c r="M85">
        <f t="shared" si="17"/>
        <v>0</v>
      </c>
      <c r="N85" s="56">
        <f t="shared" si="20"/>
        <v>0</v>
      </c>
      <c r="O85" s="56">
        <f t="shared" si="21"/>
        <v>0</v>
      </c>
    </row>
    <row r="86" spans="1:15" x14ac:dyDescent="0.3">
      <c r="A86" s="43" t="str">
        <f t="shared" si="14"/>
        <v>201512wo</v>
      </c>
      <c r="B86" s="43">
        <f t="shared" si="25"/>
        <v>12</v>
      </c>
      <c r="C86" s="44">
        <f t="shared" si="18"/>
        <v>42081</v>
      </c>
      <c r="D86" s="43" t="str">
        <f t="shared" si="26"/>
        <v>wo</v>
      </c>
      <c r="E86" s="43">
        <f t="shared" si="15"/>
        <v>2015</v>
      </c>
      <c r="F86" s="43" t="str">
        <f t="shared" si="22"/>
        <v/>
      </c>
      <c r="G86" s="43" t="str">
        <f t="shared" si="23"/>
        <v/>
      </c>
      <c r="H86" s="43" t="str">
        <f t="shared" si="24"/>
        <v/>
      </c>
      <c r="I86" s="43">
        <f t="shared" si="27"/>
        <v>12</v>
      </c>
      <c r="J86">
        <f>IF(AND(Formulier!$E$44&lt;=C86,Formulier!$O$38&gt;=C86),"Verlof",0)</f>
        <v>0</v>
      </c>
      <c r="K86">
        <f t="shared" si="19"/>
        <v>0</v>
      </c>
      <c r="L86">
        <f t="shared" si="16"/>
        <v>0</v>
      </c>
      <c r="M86">
        <f t="shared" si="17"/>
        <v>0</v>
      </c>
      <c r="N86" s="56">
        <f t="shared" si="20"/>
        <v>0</v>
      </c>
      <c r="O86" s="56">
        <f t="shared" si="21"/>
        <v>0</v>
      </c>
    </row>
    <row r="87" spans="1:15" x14ac:dyDescent="0.3">
      <c r="A87" s="43" t="str">
        <f t="shared" si="14"/>
        <v>201512do</v>
      </c>
      <c r="B87" s="43">
        <f t="shared" si="25"/>
        <v>12</v>
      </c>
      <c r="C87" s="44">
        <f t="shared" si="18"/>
        <v>42082</v>
      </c>
      <c r="D87" s="43" t="str">
        <f t="shared" si="26"/>
        <v>do</v>
      </c>
      <c r="E87" s="43">
        <f t="shared" si="15"/>
        <v>2015</v>
      </c>
      <c r="F87" s="43" t="str">
        <f t="shared" si="22"/>
        <v/>
      </c>
      <c r="G87" s="43" t="str">
        <f t="shared" si="23"/>
        <v/>
      </c>
      <c r="H87" s="43" t="str">
        <f t="shared" si="24"/>
        <v/>
      </c>
      <c r="I87" s="43">
        <f t="shared" si="27"/>
        <v>12</v>
      </c>
      <c r="J87">
        <f>IF(AND(Formulier!$E$44&lt;=C87,Formulier!$O$38&gt;=C87),"Verlof",0)</f>
        <v>0</v>
      </c>
      <c r="K87">
        <f t="shared" si="19"/>
        <v>0</v>
      </c>
      <c r="L87">
        <f t="shared" si="16"/>
        <v>0</v>
      </c>
      <c r="M87">
        <f t="shared" si="17"/>
        <v>0</v>
      </c>
      <c r="N87" s="56">
        <f t="shared" si="20"/>
        <v>0</v>
      </c>
      <c r="O87" s="56">
        <f t="shared" si="21"/>
        <v>0</v>
      </c>
    </row>
    <row r="88" spans="1:15" x14ac:dyDescent="0.3">
      <c r="A88" s="43" t="str">
        <f t="shared" si="14"/>
        <v>201512vr</v>
      </c>
      <c r="B88" s="43">
        <f t="shared" si="25"/>
        <v>12</v>
      </c>
      <c r="C88" s="44">
        <f t="shared" si="18"/>
        <v>42083</v>
      </c>
      <c r="D88" s="43" t="str">
        <f t="shared" si="26"/>
        <v>vr</v>
      </c>
      <c r="E88" s="43">
        <f t="shared" si="15"/>
        <v>2015</v>
      </c>
      <c r="F88" s="43" t="str">
        <f t="shared" si="22"/>
        <v/>
      </c>
      <c r="G88" s="43" t="str">
        <f t="shared" si="23"/>
        <v/>
      </c>
      <c r="H88" s="43" t="str">
        <f t="shared" si="24"/>
        <v/>
      </c>
      <c r="I88" s="43">
        <f t="shared" si="27"/>
        <v>12</v>
      </c>
      <c r="J88">
        <f>IF(AND(Formulier!$E$44&lt;=C88,Formulier!$O$38&gt;=C88),"Verlof",0)</f>
        <v>0</v>
      </c>
      <c r="K88">
        <f t="shared" si="19"/>
        <v>0</v>
      </c>
      <c r="L88">
        <f t="shared" si="16"/>
        <v>0</v>
      </c>
      <c r="M88">
        <f t="shared" si="17"/>
        <v>0</v>
      </c>
      <c r="N88" s="56">
        <f t="shared" si="20"/>
        <v>0</v>
      </c>
      <c r="O88" s="56">
        <f t="shared" si="21"/>
        <v>0</v>
      </c>
    </row>
    <row r="89" spans="1:15" x14ac:dyDescent="0.3">
      <c r="A89" s="43" t="str">
        <f t="shared" si="14"/>
        <v>201512za</v>
      </c>
      <c r="B89" s="43">
        <f t="shared" si="25"/>
        <v>12</v>
      </c>
      <c r="C89" s="44">
        <f t="shared" si="18"/>
        <v>42084</v>
      </c>
      <c r="D89" s="43" t="str">
        <f t="shared" si="26"/>
        <v>za</v>
      </c>
      <c r="E89" s="43">
        <f t="shared" si="15"/>
        <v>2015</v>
      </c>
      <c r="F89" s="43" t="str">
        <f t="shared" si="22"/>
        <v/>
      </c>
      <c r="G89" s="43" t="str">
        <f t="shared" si="23"/>
        <v/>
      </c>
      <c r="H89" s="43" t="str">
        <f t="shared" si="24"/>
        <v/>
      </c>
      <c r="I89" s="43">
        <f t="shared" si="27"/>
        <v>12</v>
      </c>
      <c r="J89">
        <f>IF(AND(Formulier!$E$44&lt;=C89,Formulier!$O$38&gt;=C89),"Verlof",0)</f>
        <v>0</v>
      </c>
      <c r="K89">
        <f t="shared" si="19"/>
        <v>0</v>
      </c>
      <c r="L89">
        <f t="shared" si="16"/>
        <v>0</v>
      </c>
      <c r="M89">
        <f t="shared" si="17"/>
        <v>0</v>
      </c>
      <c r="N89" s="56">
        <f t="shared" si="20"/>
        <v>0</v>
      </c>
      <c r="O89" s="56">
        <f t="shared" si="21"/>
        <v>0</v>
      </c>
    </row>
    <row r="90" spans="1:15" x14ac:dyDescent="0.3">
      <c r="A90" s="43" t="str">
        <f t="shared" si="14"/>
        <v>201512zo</v>
      </c>
      <c r="B90" s="43">
        <f t="shared" si="25"/>
        <v>12</v>
      </c>
      <c r="C90" s="44">
        <f t="shared" si="18"/>
        <v>42085</v>
      </c>
      <c r="D90" s="43" t="str">
        <f t="shared" si="26"/>
        <v>zo</v>
      </c>
      <c r="E90" s="43">
        <f t="shared" si="15"/>
        <v>2015</v>
      </c>
      <c r="F90" s="43" t="str">
        <f t="shared" si="22"/>
        <v/>
      </c>
      <c r="G90" s="43" t="str">
        <f t="shared" si="23"/>
        <v/>
      </c>
      <c r="H90" s="43" t="str">
        <f t="shared" si="24"/>
        <v/>
      </c>
      <c r="I90" s="43">
        <f t="shared" si="27"/>
        <v>12</v>
      </c>
      <c r="J90">
        <f>IF(AND(Formulier!$E$44&lt;=C90,Formulier!$O$38&gt;=C90),"Verlof",0)</f>
        <v>0</v>
      </c>
      <c r="K90">
        <f t="shared" si="19"/>
        <v>0</v>
      </c>
      <c r="L90">
        <f t="shared" si="16"/>
        <v>0</v>
      </c>
      <c r="M90">
        <f t="shared" si="17"/>
        <v>0</v>
      </c>
      <c r="N90" s="56">
        <f t="shared" si="20"/>
        <v>0</v>
      </c>
      <c r="O90" s="56">
        <f t="shared" si="21"/>
        <v>0</v>
      </c>
    </row>
    <row r="91" spans="1:15" x14ac:dyDescent="0.3">
      <c r="A91" s="43" t="str">
        <f t="shared" si="14"/>
        <v>201513ma</v>
      </c>
      <c r="B91" s="43">
        <f t="shared" si="25"/>
        <v>13</v>
      </c>
      <c r="C91" s="44">
        <f t="shared" si="18"/>
        <v>42086</v>
      </c>
      <c r="D91" s="43" t="str">
        <f t="shared" si="26"/>
        <v>ma</v>
      </c>
      <c r="E91" s="43">
        <f t="shared" si="15"/>
        <v>2015</v>
      </c>
      <c r="F91" s="43" t="str">
        <f t="shared" si="22"/>
        <v/>
      </c>
      <c r="G91" s="43" t="str">
        <f t="shared" si="23"/>
        <v/>
      </c>
      <c r="H91" s="43" t="str">
        <f t="shared" si="24"/>
        <v/>
      </c>
      <c r="I91" s="43">
        <f t="shared" si="27"/>
        <v>13</v>
      </c>
      <c r="J91">
        <f>IF(AND(Formulier!$E$44&lt;=C91,Formulier!$O$38&gt;=C91),"Verlof",0)</f>
        <v>0</v>
      </c>
      <c r="K91">
        <f t="shared" si="19"/>
        <v>0</v>
      </c>
      <c r="L91">
        <f t="shared" si="16"/>
        <v>0</v>
      </c>
      <c r="M91">
        <f t="shared" si="17"/>
        <v>0</v>
      </c>
      <c r="N91" s="56">
        <f t="shared" si="20"/>
        <v>0</v>
      </c>
      <c r="O91" s="56">
        <f t="shared" si="21"/>
        <v>0</v>
      </c>
    </row>
    <row r="92" spans="1:15" x14ac:dyDescent="0.3">
      <c r="A92" s="43" t="str">
        <f t="shared" si="14"/>
        <v>201513di</v>
      </c>
      <c r="B92" s="43">
        <f t="shared" si="25"/>
        <v>13</v>
      </c>
      <c r="C92" s="44">
        <f t="shared" si="18"/>
        <v>42087</v>
      </c>
      <c r="D92" s="43" t="str">
        <f t="shared" si="26"/>
        <v>di</v>
      </c>
      <c r="E92" s="43">
        <f t="shared" si="15"/>
        <v>2015</v>
      </c>
      <c r="F92" s="43" t="str">
        <f t="shared" si="22"/>
        <v/>
      </c>
      <c r="G92" s="43" t="str">
        <f t="shared" si="23"/>
        <v/>
      </c>
      <c r="H92" s="43" t="str">
        <f t="shared" si="24"/>
        <v/>
      </c>
      <c r="I92" s="43">
        <f t="shared" si="27"/>
        <v>13</v>
      </c>
      <c r="J92">
        <f>IF(AND(Formulier!$E$44&lt;=C92,Formulier!$O$38&gt;=C92),"Verlof",0)</f>
        <v>0</v>
      </c>
      <c r="K92">
        <f t="shared" si="19"/>
        <v>0</v>
      </c>
      <c r="L92">
        <f t="shared" si="16"/>
        <v>0</v>
      </c>
      <c r="M92">
        <f t="shared" si="17"/>
        <v>0</v>
      </c>
      <c r="N92" s="56">
        <f t="shared" si="20"/>
        <v>0</v>
      </c>
      <c r="O92" s="56">
        <f t="shared" si="21"/>
        <v>0</v>
      </c>
    </row>
    <row r="93" spans="1:15" x14ac:dyDescent="0.3">
      <c r="A93" s="43" t="str">
        <f t="shared" si="14"/>
        <v>201513wo</v>
      </c>
      <c r="B93" s="43">
        <f t="shared" si="25"/>
        <v>13</v>
      </c>
      <c r="C93" s="44">
        <f t="shared" si="18"/>
        <v>42088</v>
      </c>
      <c r="D93" s="43" t="str">
        <f t="shared" si="26"/>
        <v>wo</v>
      </c>
      <c r="E93" s="43">
        <f t="shared" si="15"/>
        <v>2015</v>
      </c>
      <c r="F93" s="43" t="str">
        <f t="shared" si="22"/>
        <v/>
      </c>
      <c r="G93" s="43" t="str">
        <f t="shared" si="23"/>
        <v/>
      </c>
      <c r="H93" s="43" t="str">
        <f t="shared" si="24"/>
        <v/>
      </c>
      <c r="I93" s="43">
        <f t="shared" si="27"/>
        <v>13</v>
      </c>
      <c r="J93">
        <f>IF(AND(Formulier!$E$44&lt;=C93,Formulier!$O$38&gt;=C93),"Verlof",0)</f>
        <v>0</v>
      </c>
      <c r="K93">
        <f t="shared" si="19"/>
        <v>0</v>
      </c>
      <c r="L93">
        <f t="shared" si="16"/>
        <v>0</v>
      </c>
      <c r="M93">
        <f t="shared" si="17"/>
        <v>0</v>
      </c>
      <c r="N93" s="56">
        <f t="shared" si="20"/>
        <v>0</v>
      </c>
      <c r="O93" s="56">
        <f t="shared" si="21"/>
        <v>0</v>
      </c>
    </row>
    <row r="94" spans="1:15" x14ac:dyDescent="0.3">
      <c r="A94" s="43" t="str">
        <f t="shared" si="14"/>
        <v>201513do</v>
      </c>
      <c r="B94" s="43">
        <f t="shared" si="25"/>
        <v>13</v>
      </c>
      <c r="C94" s="44">
        <f t="shared" si="18"/>
        <v>42089</v>
      </c>
      <c r="D94" s="43" t="str">
        <f t="shared" si="26"/>
        <v>do</v>
      </c>
      <c r="E94" s="43">
        <f t="shared" si="15"/>
        <v>2015</v>
      </c>
      <c r="F94" s="43" t="str">
        <f t="shared" si="22"/>
        <v/>
      </c>
      <c r="G94" s="43" t="str">
        <f t="shared" si="23"/>
        <v/>
      </c>
      <c r="H94" s="43" t="str">
        <f t="shared" si="24"/>
        <v/>
      </c>
      <c r="I94" s="43">
        <f t="shared" si="27"/>
        <v>13</v>
      </c>
      <c r="J94">
        <f>IF(AND(Formulier!$E$44&lt;=C94,Formulier!$O$38&gt;=C94),"Verlof",0)</f>
        <v>0</v>
      </c>
      <c r="K94">
        <f t="shared" si="19"/>
        <v>0</v>
      </c>
      <c r="L94">
        <f t="shared" si="16"/>
        <v>0</v>
      </c>
      <c r="M94">
        <f t="shared" si="17"/>
        <v>0</v>
      </c>
      <c r="N94" s="56">
        <f t="shared" si="20"/>
        <v>0</v>
      </c>
      <c r="O94" s="56">
        <f t="shared" si="21"/>
        <v>0</v>
      </c>
    </row>
    <row r="95" spans="1:15" x14ac:dyDescent="0.3">
      <c r="A95" s="43" t="str">
        <f t="shared" si="14"/>
        <v>201513vr</v>
      </c>
      <c r="B95" s="43">
        <f t="shared" si="25"/>
        <v>13</v>
      </c>
      <c r="C95" s="44">
        <f t="shared" si="18"/>
        <v>42090</v>
      </c>
      <c r="D95" s="43" t="str">
        <f t="shared" si="26"/>
        <v>vr</v>
      </c>
      <c r="E95" s="43">
        <f t="shared" si="15"/>
        <v>2015</v>
      </c>
      <c r="F95" s="43" t="str">
        <f t="shared" si="22"/>
        <v/>
      </c>
      <c r="G95" s="43" t="str">
        <f t="shared" si="23"/>
        <v/>
      </c>
      <c r="H95" s="43" t="str">
        <f t="shared" si="24"/>
        <v/>
      </c>
      <c r="I95" s="43">
        <f t="shared" si="27"/>
        <v>13</v>
      </c>
      <c r="J95">
        <f>IF(AND(Formulier!$E$44&lt;=C95,Formulier!$O$38&gt;=C95),"Verlof",0)</f>
        <v>0</v>
      </c>
      <c r="K95">
        <f t="shared" si="19"/>
        <v>0</v>
      </c>
      <c r="L95">
        <f t="shared" si="16"/>
        <v>0</v>
      </c>
      <c r="M95">
        <f t="shared" si="17"/>
        <v>0</v>
      </c>
      <c r="N95" s="56">
        <f t="shared" si="20"/>
        <v>0</v>
      </c>
      <c r="O95" s="56">
        <f t="shared" si="21"/>
        <v>0</v>
      </c>
    </row>
    <row r="96" spans="1:15" x14ac:dyDescent="0.3">
      <c r="A96" s="43" t="str">
        <f t="shared" si="14"/>
        <v>201513za</v>
      </c>
      <c r="B96" s="43">
        <f t="shared" si="25"/>
        <v>13</v>
      </c>
      <c r="C96" s="44">
        <f t="shared" si="18"/>
        <v>42091</v>
      </c>
      <c r="D96" s="43" t="str">
        <f t="shared" si="26"/>
        <v>za</v>
      </c>
      <c r="E96" s="43">
        <f t="shared" si="15"/>
        <v>2015</v>
      </c>
      <c r="F96" s="43" t="str">
        <f t="shared" si="22"/>
        <v/>
      </c>
      <c r="G96" s="43" t="str">
        <f t="shared" si="23"/>
        <v/>
      </c>
      <c r="H96" s="43" t="str">
        <f t="shared" si="24"/>
        <v/>
      </c>
      <c r="I96" s="43">
        <f t="shared" si="27"/>
        <v>13</v>
      </c>
      <c r="J96">
        <f>IF(AND(Formulier!$E$44&lt;=C96,Formulier!$O$38&gt;=C96),"Verlof",0)</f>
        <v>0</v>
      </c>
      <c r="K96">
        <f t="shared" si="19"/>
        <v>0</v>
      </c>
      <c r="L96">
        <f t="shared" si="16"/>
        <v>0</v>
      </c>
      <c r="M96">
        <f t="shared" si="17"/>
        <v>0</v>
      </c>
      <c r="N96" s="56">
        <f t="shared" si="20"/>
        <v>0</v>
      </c>
      <c r="O96" s="56">
        <f t="shared" si="21"/>
        <v>0</v>
      </c>
    </row>
    <row r="97" spans="1:15" x14ac:dyDescent="0.3">
      <c r="A97" s="43" t="str">
        <f t="shared" si="14"/>
        <v>201513zo</v>
      </c>
      <c r="B97" s="43">
        <f t="shared" si="25"/>
        <v>13</v>
      </c>
      <c r="C97" s="44">
        <f t="shared" si="18"/>
        <v>42092</v>
      </c>
      <c r="D97" s="43" t="str">
        <f t="shared" si="26"/>
        <v>zo</v>
      </c>
      <c r="E97" s="43">
        <f t="shared" si="15"/>
        <v>2015</v>
      </c>
      <c r="F97" s="43" t="str">
        <f t="shared" si="22"/>
        <v/>
      </c>
      <c r="G97" s="43" t="str">
        <f t="shared" si="23"/>
        <v/>
      </c>
      <c r="H97" s="43" t="str">
        <f t="shared" si="24"/>
        <v/>
      </c>
      <c r="I97" s="43">
        <f t="shared" si="27"/>
        <v>13</v>
      </c>
      <c r="J97">
        <f>IF(AND(Formulier!$E$44&lt;=C97,Formulier!$O$38&gt;=C97),"Verlof",0)</f>
        <v>0</v>
      </c>
      <c r="K97">
        <f t="shared" si="19"/>
        <v>0</v>
      </c>
      <c r="L97">
        <f t="shared" si="16"/>
        <v>0</v>
      </c>
      <c r="M97">
        <f t="shared" si="17"/>
        <v>0</v>
      </c>
      <c r="N97" s="56">
        <f t="shared" si="20"/>
        <v>0</v>
      </c>
      <c r="O97" s="56">
        <f t="shared" si="21"/>
        <v>0</v>
      </c>
    </row>
    <row r="98" spans="1:15" x14ac:dyDescent="0.3">
      <c r="A98" s="43" t="str">
        <f t="shared" si="14"/>
        <v>201514ma</v>
      </c>
      <c r="B98" s="43">
        <f t="shared" si="25"/>
        <v>14</v>
      </c>
      <c r="C98" s="44">
        <f t="shared" si="18"/>
        <v>42093</v>
      </c>
      <c r="D98" s="43" t="str">
        <f t="shared" si="26"/>
        <v>ma</v>
      </c>
      <c r="E98" s="43">
        <f t="shared" si="15"/>
        <v>2015</v>
      </c>
      <c r="F98" s="43" t="str">
        <f t="shared" si="22"/>
        <v/>
      </c>
      <c r="G98" s="43" t="str">
        <f t="shared" si="23"/>
        <v/>
      </c>
      <c r="H98" s="43" t="str">
        <f t="shared" si="24"/>
        <v/>
      </c>
      <c r="I98" s="43">
        <f t="shared" si="27"/>
        <v>14</v>
      </c>
      <c r="J98">
        <f>IF(AND(Formulier!$E$44&lt;=C98,Formulier!$O$38&gt;=C98),"Verlof",0)</f>
        <v>0</v>
      </c>
      <c r="K98">
        <f t="shared" si="19"/>
        <v>0</v>
      </c>
      <c r="L98">
        <f t="shared" si="16"/>
        <v>0</v>
      </c>
      <c r="M98">
        <f t="shared" si="17"/>
        <v>0</v>
      </c>
      <c r="N98" s="56">
        <f t="shared" si="20"/>
        <v>0</v>
      </c>
      <c r="O98" s="56">
        <f t="shared" si="21"/>
        <v>0</v>
      </c>
    </row>
    <row r="99" spans="1:15" x14ac:dyDescent="0.3">
      <c r="A99" s="43" t="str">
        <f t="shared" si="14"/>
        <v>201514di</v>
      </c>
      <c r="B99" s="43">
        <f t="shared" si="25"/>
        <v>14</v>
      </c>
      <c r="C99" s="44">
        <f t="shared" si="18"/>
        <v>42094</v>
      </c>
      <c r="D99" s="43" t="str">
        <f t="shared" si="26"/>
        <v>di</v>
      </c>
      <c r="E99" s="43">
        <f t="shared" si="15"/>
        <v>2015</v>
      </c>
      <c r="F99" s="43" t="str">
        <f t="shared" si="22"/>
        <v/>
      </c>
      <c r="G99" s="43" t="str">
        <f t="shared" si="23"/>
        <v/>
      </c>
      <c r="H99" s="43" t="str">
        <f t="shared" si="24"/>
        <v/>
      </c>
      <c r="I99" s="43">
        <f t="shared" si="27"/>
        <v>14</v>
      </c>
      <c r="J99">
        <f>IF(AND(Formulier!$E$44&lt;=C99,Formulier!$O$38&gt;=C99),"Verlof",0)</f>
        <v>0</v>
      </c>
      <c r="K99">
        <f t="shared" si="19"/>
        <v>0</v>
      </c>
      <c r="L99">
        <f t="shared" si="16"/>
        <v>0</v>
      </c>
      <c r="M99">
        <f t="shared" si="17"/>
        <v>0</v>
      </c>
      <c r="N99" s="56">
        <f t="shared" si="20"/>
        <v>0</v>
      </c>
      <c r="O99" s="56">
        <f t="shared" si="21"/>
        <v>0</v>
      </c>
    </row>
    <row r="100" spans="1:15" x14ac:dyDescent="0.3">
      <c r="A100" s="43" t="str">
        <f t="shared" si="14"/>
        <v>201514wo</v>
      </c>
      <c r="B100" s="43">
        <f t="shared" si="25"/>
        <v>14</v>
      </c>
      <c r="C100" s="44">
        <f t="shared" si="18"/>
        <v>42095</v>
      </c>
      <c r="D100" s="43" t="str">
        <f t="shared" si="26"/>
        <v>wo</v>
      </c>
      <c r="E100" s="43">
        <f t="shared" si="15"/>
        <v>2015</v>
      </c>
      <c r="F100" s="43" t="str">
        <f t="shared" si="22"/>
        <v/>
      </c>
      <c r="G100" s="43" t="str">
        <f t="shared" si="23"/>
        <v/>
      </c>
      <c r="H100" s="43" t="str">
        <f t="shared" si="24"/>
        <v/>
      </c>
      <c r="I100" s="43">
        <f t="shared" si="27"/>
        <v>14</v>
      </c>
      <c r="J100">
        <f>IF(AND(Formulier!$E$44&lt;=C100,Formulier!$O$38&gt;=C100),"Verlof",0)</f>
        <v>0</v>
      </c>
      <c r="K100">
        <f t="shared" si="19"/>
        <v>0</v>
      </c>
      <c r="L100">
        <f t="shared" si="16"/>
        <v>0</v>
      </c>
      <c r="M100">
        <f t="shared" si="17"/>
        <v>0</v>
      </c>
      <c r="N100" s="56">
        <f t="shared" si="20"/>
        <v>0</v>
      </c>
      <c r="O100" s="56">
        <f t="shared" si="21"/>
        <v>0</v>
      </c>
    </row>
    <row r="101" spans="1:15" x14ac:dyDescent="0.3">
      <c r="A101" s="43" t="str">
        <f t="shared" si="14"/>
        <v>201514do</v>
      </c>
      <c r="B101" s="43">
        <f t="shared" si="25"/>
        <v>14</v>
      </c>
      <c r="C101" s="44">
        <f t="shared" si="18"/>
        <v>42096</v>
      </c>
      <c r="D101" s="43" t="str">
        <f t="shared" si="26"/>
        <v>do</v>
      </c>
      <c r="E101" s="43">
        <f t="shared" si="15"/>
        <v>2015</v>
      </c>
      <c r="F101" s="43" t="str">
        <f t="shared" si="22"/>
        <v/>
      </c>
      <c r="G101" s="43" t="str">
        <f t="shared" si="23"/>
        <v/>
      </c>
      <c r="H101" s="43" t="str">
        <f t="shared" si="24"/>
        <v/>
      </c>
      <c r="I101" s="43">
        <f t="shared" si="27"/>
        <v>14</v>
      </c>
      <c r="J101">
        <f>IF(AND(Formulier!$E$44&lt;=C101,Formulier!$O$38&gt;=C101),"Verlof",0)</f>
        <v>0</v>
      </c>
      <c r="K101">
        <f t="shared" si="19"/>
        <v>0</v>
      </c>
      <c r="L101">
        <f t="shared" si="16"/>
        <v>0</v>
      </c>
      <c r="M101">
        <f t="shared" si="17"/>
        <v>0</v>
      </c>
      <c r="N101" s="56">
        <f t="shared" si="20"/>
        <v>0</v>
      </c>
      <c r="O101" s="56">
        <f t="shared" si="21"/>
        <v>0</v>
      </c>
    </row>
    <row r="102" spans="1:15" x14ac:dyDescent="0.3">
      <c r="A102" s="43" t="str">
        <f t="shared" si="14"/>
        <v>201514vr</v>
      </c>
      <c r="B102" s="43">
        <f t="shared" si="25"/>
        <v>14</v>
      </c>
      <c r="C102" s="44">
        <f t="shared" si="18"/>
        <v>42097</v>
      </c>
      <c r="D102" s="43" t="str">
        <f t="shared" si="26"/>
        <v>vr</v>
      </c>
      <c r="E102" s="43">
        <f t="shared" si="15"/>
        <v>2015</v>
      </c>
      <c r="F102" s="43" t="str">
        <f t="shared" si="22"/>
        <v/>
      </c>
      <c r="G102" s="43" t="str">
        <f t="shared" si="23"/>
        <v/>
      </c>
      <c r="H102" s="43" t="str">
        <f t="shared" si="24"/>
        <v/>
      </c>
      <c r="I102" s="43">
        <f t="shared" si="27"/>
        <v>14</v>
      </c>
      <c r="J102">
        <f>IF(AND(Formulier!$E$44&lt;=C102,Formulier!$O$38&gt;=C102),"Verlof",0)</f>
        <v>0</v>
      </c>
      <c r="K102">
        <f t="shared" si="19"/>
        <v>0</v>
      </c>
      <c r="L102">
        <f t="shared" si="16"/>
        <v>0</v>
      </c>
      <c r="M102">
        <f t="shared" si="17"/>
        <v>0</v>
      </c>
      <c r="N102" s="56">
        <f t="shared" si="20"/>
        <v>0</v>
      </c>
      <c r="O102" s="56">
        <f t="shared" si="21"/>
        <v>0</v>
      </c>
    </row>
    <row r="103" spans="1:15" x14ac:dyDescent="0.3">
      <c r="A103" s="43" t="str">
        <f t="shared" si="14"/>
        <v>201514za</v>
      </c>
      <c r="B103" s="43">
        <f t="shared" si="25"/>
        <v>14</v>
      </c>
      <c r="C103" s="44">
        <f t="shared" si="18"/>
        <v>42098</v>
      </c>
      <c r="D103" s="43" t="str">
        <f t="shared" si="26"/>
        <v>za</v>
      </c>
      <c r="E103" s="43">
        <f t="shared" si="15"/>
        <v>2015</v>
      </c>
      <c r="F103" s="43" t="str">
        <f t="shared" si="22"/>
        <v/>
      </c>
      <c r="G103" s="43" t="str">
        <f t="shared" si="23"/>
        <v/>
      </c>
      <c r="H103" s="43" t="str">
        <f t="shared" si="24"/>
        <v/>
      </c>
      <c r="I103" s="43">
        <f t="shared" si="27"/>
        <v>14</v>
      </c>
      <c r="J103">
        <f>IF(AND(Formulier!$E$44&lt;=C103,Formulier!$O$38&gt;=C103),"Verlof",0)</f>
        <v>0</v>
      </c>
      <c r="K103">
        <f t="shared" si="19"/>
        <v>0</v>
      </c>
      <c r="L103">
        <f t="shared" si="16"/>
        <v>0</v>
      </c>
      <c r="M103">
        <f t="shared" si="17"/>
        <v>0</v>
      </c>
      <c r="N103" s="56">
        <f t="shared" si="20"/>
        <v>0</v>
      </c>
      <c r="O103" s="56">
        <f t="shared" si="21"/>
        <v>0</v>
      </c>
    </row>
    <row r="104" spans="1:15" x14ac:dyDescent="0.3">
      <c r="A104" s="43" t="str">
        <f t="shared" si="14"/>
        <v>201514zo</v>
      </c>
      <c r="B104" s="43">
        <f t="shared" si="25"/>
        <v>14</v>
      </c>
      <c r="C104" s="44">
        <f t="shared" si="18"/>
        <v>42099</v>
      </c>
      <c r="D104" s="43" t="str">
        <f t="shared" si="26"/>
        <v>zo</v>
      </c>
      <c r="E104" s="43">
        <f t="shared" si="15"/>
        <v>2015</v>
      </c>
      <c r="F104" s="43" t="str">
        <f t="shared" si="22"/>
        <v/>
      </c>
      <c r="G104" s="43" t="str">
        <f t="shared" si="23"/>
        <v/>
      </c>
      <c r="H104" s="43" t="str">
        <f t="shared" si="24"/>
        <v/>
      </c>
      <c r="I104" s="43">
        <f t="shared" si="27"/>
        <v>14</v>
      </c>
      <c r="J104">
        <f>IF(AND(Formulier!$E$44&lt;=C104,Formulier!$O$38&gt;=C104),"Verlof",0)</f>
        <v>0</v>
      </c>
      <c r="K104">
        <f t="shared" si="19"/>
        <v>0</v>
      </c>
      <c r="L104">
        <f t="shared" si="16"/>
        <v>0</v>
      </c>
      <c r="M104">
        <f t="shared" si="17"/>
        <v>0</v>
      </c>
      <c r="N104" s="56">
        <f t="shared" si="20"/>
        <v>0</v>
      </c>
      <c r="O104" s="56">
        <f t="shared" si="21"/>
        <v>0</v>
      </c>
    </row>
    <row r="105" spans="1:15" x14ac:dyDescent="0.3">
      <c r="A105" s="43" t="str">
        <f t="shared" si="14"/>
        <v>201515ma</v>
      </c>
      <c r="B105" s="43">
        <f t="shared" si="25"/>
        <v>15</v>
      </c>
      <c r="C105" s="44">
        <f t="shared" si="18"/>
        <v>42100</v>
      </c>
      <c r="D105" s="43" t="str">
        <f t="shared" si="26"/>
        <v>ma</v>
      </c>
      <c r="E105" s="43">
        <f t="shared" si="15"/>
        <v>2015</v>
      </c>
      <c r="F105" s="43" t="str">
        <f t="shared" si="22"/>
        <v/>
      </c>
      <c r="G105" s="43" t="str">
        <f t="shared" si="23"/>
        <v/>
      </c>
      <c r="H105" s="43" t="str">
        <f t="shared" si="24"/>
        <v/>
      </c>
      <c r="I105" s="43">
        <f t="shared" si="27"/>
        <v>15</v>
      </c>
      <c r="J105">
        <f>IF(AND(Formulier!$E$44&lt;=C105,Formulier!$O$38&gt;=C105),"Verlof",0)</f>
        <v>0</v>
      </c>
      <c r="K105">
        <f t="shared" si="19"/>
        <v>0</v>
      </c>
      <c r="L105">
        <f t="shared" si="16"/>
        <v>0</v>
      </c>
      <c r="M105">
        <f t="shared" si="17"/>
        <v>0</v>
      </c>
      <c r="N105" s="56">
        <f t="shared" si="20"/>
        <v>0</v>
      </c>
      <c r="O105" s="56">
        <f t="shared" si="21"/>
        <v>0</v>
      </c>
    </row>
    <row r="106" spans="1:15" x14ac:dyDescent="0.3">
      <c r="A106" s="43" t="str">
        <f t="shared" si="14"/>
        <v>201515di</v>
      </c>
      <c r="B106" s="43">
        <f t="shared" si="25"/>
        <v>15</v>
      </c>
      <c r="C106" s="44">
        <f t="shared" si="18"/>
        <v>42101</v>
      </c>
      <c r="D106" s="43" t="str">
        <f t="shared" si="26"/>
        <v>di</v>
      </c>
      <c r="E106" s="43">
        <f t="shared" si="15"/>
        <v>2015</v>
      </c>
      <c r="F106" s="43" t="str">
        <f t="shared" si="22"/>
        <v/>
      </c>
      <c r="G106" s="43" t="str">
        <f t="shared" si="23"/>
        <v/>
      </c>
      <c r="H106" s="43" t="str">
        <f t="shared" si="24"/>
        <v/>
      </c>
      <c r="I106" s="43">
        <f t="shared" si="27"/>
        <v>15</v>
      </c>
      <c r="J106">
        <f>IF(AND(Formulier!$E$44&lt;=C106,Formulier!$O$38&gt;=C106),"Verlof",0)</f>
        <v>0</v>
      </c>
      <c r="K106">
        <f t="shared" si="19"/>
        <v>0</v>
      </c>
      <c r="L106">
        <f t="shared" si="16"/>
        <v>0</v>
      </c>
      <c r="M106">
        <f t="shared" si="17"/>
        <v>0</v>
      </c>
      <c r="N106" s="56">
        <f t="shared" si="20"/>
        <v>0</v>
      </c>
      <c r="O106" s="56">
        <f t="shared" si="21"/>
        <v>0</v>
      </c>
    </row>
    <row r="107" spans="1:15" x14ac:dyDescent="0.3">
      <c r="A107" s="43" t="str">
        <f t="shared" si="14"/>
        <v>201515wo</v>
      </c>
      <c r="B107" s="43">
        <f t="shared" si="25"/>
        <v>15</v>
      </c>
      <c r="C107" s="44">
        <f t="shared" si="18"/>
        <v>42102</v>
      </c>
      <c r="D107" s="43" t="str">
        <f t="shared" si="26"/>
        <v>wo</v>
      </c>
      <c r="E107" s="43">
        <f t="shared" si="15"/>
        <v>2015</v>
      </c>
      <c r="F107" s="43" t="str">
        <f t="shared" si="22"/>
        <v/>
      </c>
      <c r="G107" s="43" t="str">
        <f t="shared" si="23"/>
        <v/>
      </c>
      <c r="H107" s="43" t="str">
        <f t="shared" si="24"/>
        <v/>
      </c>
      <c r="I107" s="43">
        <f t="shared" si="27"/>
        <v>15</v>
      </c>
      <c r="J107">
        <f>IF(AND(Formulier!$E$44&lt;=C107,Formulier!$O$38&gt;=C107),"Verlof",0)</f>
        <v>0</v>
      </c>
      <c r="K107">
        <f t="shared" si="19"/>
        <v>0</v>
      </c>
      <c r="L107">
        <f t="shared" si="16"/>
        <v>0</v>
      </c>
      <c r="M107">
        <f t="shared" si="17"/>
        <v>0</v>
      </c>
      <c r="N107" s="56">
        <f t="shared" si="20"/>
        <v>0</v>
      </c>
      <c r="O107" s="56">
        <f t="shared" si="21"/>
        <v>0</v>
      </c>
    </row>
    <row r="108" spans="1:15" x14ac:dyDescent="0.3">
      <c r="A108" s="43" t="str">
        <f t="shared" si="14"/>
        <v>201515do</v>
      </c>
      <c r="B108" s="43">
        <f t="shared" si="25"/>
        <v>15</v>
      </c>
      <c r="C108" s="44">
        <f t="shared" si="18"/>
        <v>42103</v>
      </c>
      <c r="D108" s="43" t="str">
        <f t="shared" si="26"/>
        <v>do</v>
      </c>
      <c r="E108" s="43">
        <f t="shared" si="15"/>
        <v>2015</v>
      </c>
      <c r="F108" s="43" t="str">
        <f t="shared" si="22"/>
        <v/>
      </c>
      <c r="G108" s="43" t="str">
        <f t="shared" si="23"/>
        <v/>
      </c>
      <c r="H108" s="43" t="str">
        <f t="shared" si="24"/>
        <v/>
      </c>
      <c r="I108" s="43">
        <f t="shared" si="27"/>
        <v>15</v>
      </c>
      <c r="J108">
        <f>IF(AND(Formulier!$E$44&lt;=C108,Formulier!$O$38&gt;=C108),"Verlof",0)</f>
        <v>0</v>
      </c>
      <c r="K108">
        <f t="shared" si="19"/>
        <v>0</v>
      </c>
      <c r="L108">
        <f t="shared" si="16"/>
        <v>0</v>
      </c>
      <c r="M108">
        <f t="shared" si="17"/>
        <v>0</v>
      </c>
      <c r="N108" s="56">
        <f t="shared" si="20"/>
        <v>0</v>
      </c>
      <c r="O108" s="56">
        <f t="shared" si="21"/>
        <v>0</v>
      </c>
    </row>
    <row r="109" spans="1:15" x14ac:dyDescent="0.3">
      <c r="A109" s="43" t="str">
        <f t="shared" si="14"/>
        <v>201515vr</v>
      </c>
      <c r="B109" s="43">
        <f t="shared" si="25"/>
        <v>15</v>
      </c>
      <c r="C109" s="44">
        <f t="shared" si="18"/>
        <v>42104</v>
      </c>
      <c r="D109" s="43" t="str">
        <f t="shared" si="26"/>
        <v>vr</v>
      </c>
      <c r="E109" s="43">
        <f t="shared" si="15"/>
        <v>2015</v>
      </c>
      <c r="F109" s="43" t="str">
        <f t="shared" si="22"/>
        <v/>
      </c>
      <c r="G109" s="43" t="str">
        <f t="shared" si="23"/>
        <v/>
      </c>
      <c r="H109" s="43" t="str">
        <f t="shared" si="24"/>
        <v/>
      </c>
      <c r="I109" s="43">
        <f t="shared" si="27"/>
        <v>15</v>
      </c>
      <c r="J109">
        <f>IF(AND(Formulier!$E$44&lt;=C109,Formulier!$O$38&gt;=C109),"Verlof",0)</f>
        <v>0</v>
      </c>
      <c r="K109">
        <f t="shared" si="19"/>
        <v>0</v>
      </c>
      <c r="L109">
        <f t="shared" si="16"/>
        <v>0</v>
      </c>
      <c r="M109">
        <f t="shared" si="17"/>
        <v>0</v>
      </c>
      <c r="N109" s="56">
        <f t="shared" si="20"/>
        <v>0</v>
      </c>
      <c r="O109" s="56">
        <f t="shared" si="21"/>
        <v>0</v>
      </c>
    </row>
    <row r="110" spans="1:15" x14ac:dyDescent="0.3">
      <c r="A110" s="43" t="str">
        <f t="shared" si="14"/>
        <v>201515za</v>
      </c>
      <c r="B110" s="43">
        <f t="shared" si="25"/>
        <v>15</v>
      </c>
      <c r="C110" s="44">
        <f t="shared" si="18"/>
        <v>42105</v>
      </c>
      <c r="D110" s="43" t="str">
        <f t="shared" si="26"/>
        <v>za</v>
      </c>
      <c r="E110" s="43">
        <f t="shared" si="15"/>
        <v>2015</v>
      </c>
      <c r="F110" s="43" t="str">
        <f t="shared" si="22"/>
        <v/>
      </c>
      <c r="G110" s="43" t="str">
        <f t="shared" si="23"/>
        <v/>
      </c>
      <c r="H110" s="43" t="str">
        <f t="shared" si="24"/>
        <v/>
      </c>
      <c r="I110" s="43">
        <f t="shared" si="27"/>
        <v>15</v>
      </c>
      <c r="J110">
        <f>IF(AND(Formulier!$E$44&lt;=C110,Formulier!$O$38&gt;=C110),"Verlof",0)</f>
        <v>0</v>
      </c>
      <c r="K110">
        <f t="shared" si="19"/>
        <v>0</v>
      </c>
      <c r="L110">
        <f t="shared" si="16"/>
        <v>0</v>
      </c>
      <c r="M110">
        <f t="shared" si="17"/>
        <v>0</v>
      </c>
      <c r="N110" s="56">
        <f t="shared" si="20"/>
        <v>0</v>
      </c>
      <c r="O110" s="56">
        <f t="shared" si="21"/>
        <v>0</v>
      </c>
    </row>
    <row r="111" spans="1:15" x14ac:dyDescent="0.3">
      <c r="A111" s="43" t="str">
        <f t="shared" si="14"/>
        <v>201515zo</v>
      </c>
      <c r="B111" s="43">
        <f t="shared" si="25"/>
        <v>15</v>
      </c>
      <c r="C111" s="44">
        <f t="shared" si="18"/>
        <v>42106</v>
      </c>
      <c r="D111" s="43" t="str">
        <f t="shared" si="26"/>
        <v>zo</v>
      </c>
      <c r="E111" s="43">
        <f t="shared" si="15"/>
        <v>2015</v>
      </c>
      <c r="F111" s="43" t="str">
        <f t="shared" si="22"/>
        <v/>
      </c>
      <c r="G111" s="43" t="str">
        <f t="shared" si="23"/>
        <v/>
      </c>
      <c r="H111" s="43" t="str">
        <f t="shared" si="24"/>
        <v/>
      </c>
      <c r="I111" s="43">
        <f t="shared" si="27"/>
        <v>15</v>
      </c>
      <c r="J111">
        <f>IF(AND(Formulier!$E$44&lt;=C111,Formulier!$O$38&gt;=C111),"Verlof",0)</f>
        <v>0</v>
      </c>
      <c r="K111">
        <f t="shared" si="19"/>
        <v>0</v>
      </c>
      <c r="L111">
        <f t="shared" si="16"/>
        <v>0</v>
      </c>
      <c r="M111">
        <f t="shared" si="17"/>
        <v>0</v>
      </c>
      <c r="N111" s="56">
        <f t="shared" si="20"/>
        <v>0</v>
      </c>
      <c r="O111" s="56">
        <f t="shared" si="21"/>
        <v>0</v>
      </c>
    </row>
    <row r="112" spans="1:15" x14ac:dyDescent="0.3">
      <c r="A112" s="43" t="str">
        <f t="shared" si="14"/>
        <v>201516ma</v>
      </c>
      <c r="B112" s="43">
        <f t="shared" si="25"/>
        <v>16</v>
      </c>
      <c r="C112" s="44">
        <f t="shared" si="18"/>
        <v>42107</v>
      </c>
      <c r="D112" s="43" t="str">
        <f t="shared" si="26"/>
        <v>ma</v>
      </c>
      <c r="E112" s="43">
        <f t="shared" si="15"/>
        <v>2015</v>
      </c>
      <c r="F112" s="43" t="str">
        <f t="shared" si="22"/>
        <v/>
      </c>
      <c r="G112" s="43" t="str">
        <f t="shared" si="23"/>
        <v/>
      </c>
      <c r="H112" s="43" t="str">
        <f t="shared" si="24"/>
        <v/>
      </c>
      <c r="I112" s="43">
        <f t="shared" si="27"/>
        <v>16</v>
      </c>
      <c r="J112">
        <f>IF(AND(Formulier!$E$44&lt;=C112,Formulier!$O$38&gt;=C112),"Verlof",0)</f>
        <v>0</v>
      </c>
      <c r="K112">
        <f t="shared" si="19"/>
        <v>0</v>
      </c>
      <c r="L112">
        <f t="shared" si="16"/>
        <v>0</v>
      </c>
      <c r="M112">
        <f t="shared" si="17"/>
        <v>0</v>
      </c>
      <c r="N112" s="56">
        <f t="shared" si="20"/>
        <v>0</v>
      </c>
      <c r="O112" s="56">
        <f t="shared" si="21"/>
        <v>0</v>
      </c>
    </row>
    <row r="113" spans="1:15" x14ac:dyDescent="0.3">
      <c r="A113" s="43" t="str">
        <f t="shared" si="14"/>
        <v>201516di</v>
      </c>
      <c r="B113" s="43">
        <f t="shared" si="25"/>
        <v>16</v>
      </c>
      <c r="C113" s="44">
        <f t="shared" si="18"/>
        <v>42108</v>
      </c>
      <c r="D113" s="43" t="str">
        <f t="shared" si="26"/>
        <v>di</v>
      </c>
      <c r="E113" s="43">
        <f t="shared" si="15"/>
        <v>2015</v>
      </c>
      <c r="F113" s="43" t="str">
        <f t="shared" si="22"/>
        <v/>
      </c>
      <c r="G113" s="43" t="str">
        <f t="shared" si="23"/>
        <v/>
      </c>
      <c r="H113" s="43" t="str">
        <f t="shared" si="24"/>
        <v/>
      </c>
      <c r="I113" s="43">
        <f t="shared" si="27"/>
        <v>16</v>
      </c>
      <c r="J113">
        <f>IF(AND(Formulier!$E$44&lt;=C113,Formulier!$O$38&gt;=C113),"Verlof",0)</f>
        <v>0</v>
      </c>
      <c r="K113">
        <f t="shared" si="19"/>
        <v>0</v>
      </c>
      <c r="L113">
        <f t="shared" si="16"/>
        <v>0</v>
      </c>
      <c r="M113">
        <f t="shared" si="17"/>
        <v>0</v>
      </c>
      <c r="N113" s="56">
        <f t="shared" si="20"/>
        <v>0</v>
      </c>
      <c r="O113" s="56">
        <f t="shared" si="21"/>
        <v>0</v>
      </c>
    </row>
    <row r="114" spans="1:15" x14ac:dyDescent="0.3">
      <c r="A114" s="43" t="str">
        <f t="shared" si="14"/>
        <v>201516wo</v>
      </c>
      <c r="B114" s="43">
        <f t="shared" si="25"/>
        <v>16</v>
      </c>
      <c r="C114" s="44">
        <f t="shared" si="18"/>
        <v>42109</v>
      </c>
      <c r="D114" s="43" t="str">
        <f t="shared" si="26"/>
        <v>wo</v>
      </c>
      <c r="E114" s="43">
        <f t="shared" si="15"/>
        <v>2015</v>
      </c>
      <c r="F114" s="43" t="str">
        <f t="shared" si="22"/>
        <v/>
      </c>
      <c r="G114" s="43" t="str">
        <f t="shared" si="23"/>
        <v/>
      </c>
      <c r="H114" s="43" t="str">
        <f t="shared" si="24"/>
        <v/>
      </c>
      <c r="I114" s="43">
        <f t="shared" si="27"/>
        <v>16</v>
      </c>
      <c r="J114">
        <f>IF(AND(Formulier!$E$44&lt;=C114,Formulier!$O$38&gt;=C114),"Verlof",0)</f>
        <v>0</v>
      </c>
      <c r="K114">
        <f t="shared" si="19"/>
        <v>0</v>
      </c>
      <c r="L114">
        <f t="shared" si="16"/>
        <v>0</v>
      </c>
      <c r="M114">
        <f t="shared" si="17"/>
        <v>0</v>
      </c>
      <c r="N114" s="56">
        <f t="shared" si="20"/>
        <v>0</v>
      </c>
      <c r="O114" s="56">
        <f t="shared" si="21"/>
        <v>0</v>
      </c>
    </row>
    <row r="115" spans="1:15" x14ac:dyDescent="0.3">
      <c r="A115" s="43" t="str">
        <f t="shared" si="14"/>
        <v>201516do</v>
      </c>
      <c r="B115" s="43">
        <f t="shared" si="25"/>
        <v>16</v>
      </c>
      <c r="C115" s="44">
        <f t="shared" si="18"/>
        <v>42110</v>
      </c>
      <c r="D115" s="43" t="str">
        <f t="shared" si="26"/>
        <v>do</v>
      </c>
      <c r="E115" s="43">
        <f t="shared" si="15"/>
        <v>2015</v>
      </c>
      <c r="F115" s="43" t="str">
        <f t="shared" si="22"/>
        <v/>
      </c>
      <c r="G115" s="43" t="str">
        <f t="shared" si="23"/>
        <v/>
      </c>
      <c r="H115" s="43" t="str">
        <f t="shared" si="24"/>
        <v/>
      </c>
      <c r="I115" s="43">
        <f t="shared" si="27"/>
        <v>16</v>
      </c>
      <c r="J115">
        <f>IF(AND(Formulier!$E$44&lt;=C115,Formulier!$O$38&gt;=C115),"Verlof",0)</f>
        <v>0</v>
      </c>
      <c r="K115">
        <f t="shared" si="19"/>
        <v>0</v>
      </c>
      <c r="L115">
        <f t="shared" si="16"/>
        <v>0</v>
      </c>
      <c r="M115">
        <f t="shared" si="17"/>
        <v>0</v>
      </c>
      <c r="N115" s="56">
        <f t="shared" si="20"/>
        <v>0</v>
      </c>
      <c r="O115" s="56">
        <f t="shared" si="21"/>
        <v>0</v>
      </c>
    </row>
    <row r="116" spans="1:15" x14ac:dyDescent="0.3">
      <c r="A116" s="43" t="str">
        <f t="shared" si="14"/>
        <v>201516vr</v>
      </c>
      <c r="B116" s="43">
        <f t="shared" si="25"/>
        <v>16</v>
      </c>
      <c r="C116" s="44">
        <f t="shared" si="18"/>
        <v>42111</v>
      </c>
      <c r="D116" s="43" t="str">
        <f t="shared" si="26"/>
        <v>vr</v>
      </c>
      <c r="E116" s="43">
        <f t="shared" si="15"/>
        <v>2015</v>
      </c>
      <c r="F116" s="43" t="str">
        <f t="shared" si="22"/>
        <v/>
      </c>
      <c r="G116" s="43" t="str">
        <f t="shared" si="23"/>
        <v/>
      </c>
      <c r="H116" s="43" t="str">
        <f t="shared" si="24"/>
        <v/>
      </c>
      <c r="I116" s="43">
        <f t="shared" si="27"/>
        <v>16</v>
      </c>
      <c r="J116">
        <f>IF(AND(Formulier!$E$44&lt;=C116,Formulier!$O$38&gt;=C116),"Verlof",0)</f>
        <v>0</v>
      </c>
      <c r="K116">
        <f t="shared" si="19"/>
        <v>0</v>
      </c>
      <c r="L116">
        <f t="shared" si="16"/>
        <v>0</v>
      </c>
      <c r="M116">
        <f t="shared" si="17"/>
        <v>0</v>
      </c>
      <c r="N116" s="56">
        <f t="shared" si="20"/>
        <v>0</v>
      </c>
      <c r="O116" s="56">
        <f t="shared" si="21"/>
        <v>0</v>
      </c>
    </row>
    <row r="117" spans="1:15" x14ac:dyDescent="0.3">
      <c r="A117" s="43" t="str">
        <f t="shared" si="14"/>
        <v>201516za</v>
      </c>
      <c r="B117" s="43">
        <f t="shared" si="25"/>
        <v>16</v>
      </c>
      <c r="C117" s="44">
        <f t="shared" si="18"/>
        <v>42112</v>
      </c>
      <c r="D117" s="43" t="str">
        <f t="shared" si="26"/>
        <v>za</v>
      </c>
      <c r="E117" s="43">
        <f t="shared" si="15"/>
        <v>2015</v>
      </c>
      <c r="F117" s="43" t="str">
        <f t="shared" si="22"/>
        <v/>
      </c>
      <c r="G117" s="43" t="str">
        <f t="shared" si="23"/>
        <v/>
      </c>
      <c r="H117" s="43" t="str">
        <f t="shared" si="24"/>
        <v/>
      </c>
      <c r="I117" s="43">
        <f t="shared" si="27"/>
        <v>16</v>
      </c>
      <c r="J117">
        <f>IF(AND(Formulier!$E$44&lt;=C117,Formulier!$O$38&gt;=C117),"Verlof",0)</f>
        <v>0</v>
      </c>
      <c r="K117">
        <f t="shared" si="19"/>
        <v>0</v>
      </c>
      <c r="L117">
        <f t="shared" si="16"/>
        <v>0</v>
      </c>
      <c r="M117">
        <f t="shared" si="17"/>
        <v>0</v>
      </c>
      <c r="N117" s="56">
        <f t="shared" si="20"/>
        <v>0</v>
      </c>
      <c r="O117" s="56">
        <f t="shared" si="21"/>
        <v>0</v>
      </c>
    </row>
    <row r="118" spans="1:15" x14ac:dyDescent="0.3">
      <c r="A118" s="43" t="str">
        <f t="shared" si="14"/>
        <v>201516zo</v>
      </c>
      <c r="B118" s="43">
        <f t="shared" si="25"/>
        <v>16</v>
      </c>
      <c r="C118" s="44">
        <f t="shared" si="18"/>
        <v>42113</v>
      </c>
      <c r="D118" s="43" t="str">
        <f t="shared" si="26"/>
        <v>zo</v>
      </c>
      <c r="E118" s="43">
        <f t="shared" si="15"/>
        <v>2015</v>
      </c>
      <c r="F118" s="43" t="str">
        <f t="shared" si="22"/>
        <v/>
      </c>
      <c r="G118" s="43" t="str">
        <f t="shared" si="23"/>
        <v/>
      </c>
      <c r="H118" s="43" t="str">
        <f t="shared" si="24"/>
        <v/>
      </c>
      <c r="I118" s="43">
        <f t="shared" si="27"/>
        <v>16</v>
      </c>
      <c r="J118">
        <f>IF(AND(Formulier!$E$44&lt;=C118,Formulier!$O$38&gt;=C118),"Verlof",0)</f>
        <v>0</v>
      </c>
      <c r="K118">
        <f t="shared" si="19"/>
        <v>0</v>
      </c>
      <c r="L118">
        <f t="shared" si="16"/>
        <v>0</v>
      </c>
      <c r="M118">
        <f t="shared" si="17"/>
        <v>0</v>
      </c>
      <c r="N118" s="56">
        <f t="shared" si="20"/>
        <v>0</v>
      </c>
      <c r="O118" s="56">
        <f t="shared" si="21"/>
        <v>0</v>
      </c>
    </row>
    <row r="119" spans="1:15" x14ac:dyDescent="0.3">
      <c r="A119" s="43" t="str">
        <f t="shared" si="14"/>
        <v>201517ma</v>
      </c>
      <c r="B119" s="43">
        <f t="shared" si="25"/>
        <v>17</v>
      </c>
      <c r="C119" s="44">
        <f t="shared" si="18"/>
        <v>42114</v>
      </c>
      <c r="D119" s="43" t="str">
        <f t="shared" si="26"/>
        <v>ma</v>
      </c>
      <c r="E119" s="43">
        <f t="shared" si="15"/>
        <v>2015</v>
      </c>
      <c r="F119" s="43" t="str">
        <f t="shared" si="22"/>
        <v/>
      </c>
      <c r="G119" s="43" t="str">
        <f t="shared" si="23"/>
        <v/>
      </c>
      <c r="H119" s="43" t="str">
        <f t="shared" si="24"/>
        <v/>
      </c>
      <c r="I119" s="43">
        <f t="shared" si="27"/>
        <v>17</v>
      </c>
      <c r="J119">
        <f>IF(AND(Formulier!$E$44&lt;=C119,Formulier!$O$38&gt;=C119),"Verlof",0)</f>
        <v>0</v>
      </c>
      <c r="K119">
        <f t="shared" si="19"/>
        <v>0</v>
      </c>
      <c r="L119">
        <f t="shared" si="16"/>
        <v>0</v>
      </c>
      <c r="M119">
        <f t="shared" si="17"/>
        <v>0</v>
      </c>
      <c r="N119" s="56">
        <f t="shared" si="20"/>
        <v>0</v>
      </c>
      <c r="O119" s="56">
        <f t="shared" si="21"/>
        <v>0</v>
      </c>
    </row>
    <row r="120" spans="1:15" x14ac:dyDescent="0.3">
      <c r="A120" s="43" t="str">
        <f t="shared" si="14"/>
        <v>201517di</v>
      </c>
      <c r="B120" s="43">
        <f t="shared" si="25"/>
        <v>17</v>
      </c>
      <c r="C120" s="44">
        <f t="shared" si="18"/>
        <v>42115</v>
      </c>
      <c r="D120" s="43" t="str">
        <f t="shared" si="26"/>
        <v>di</v>
      </c>
      <c r="E120" s="43">
        <f t="shared" si="15"/>
        <v>2015</v>
      </c>
      <c r="F120" s="43" t="str">
        <f t="shared" si="22"/>
        <v/>
      </c>
      <c r="G120" s="43" t="str">
        <f t="shared" si="23"/>
        <v/>
      </c>
      <c r="H120" s="43" t="str">
        <f t="shared" si="24"/>
        <v/>
      </c>
      <c r="I120" s="43">
        <f t="shared" si="27"/>
        <v>17</v>
      </c>
      <c r="J120">
        <f>IF(AND(Formulier!$E$44&lt;=C120,Formulier!$O$38&gt;=C120),"Verlof",0)</f>
        <v>0</v>
      </c>
      <c r="K120">
        <f t="shared" si="19"/>
        <v>0</v>
      </c>
      <c r="L120">
        <f t="shared" si="16"/>
        <v>0</v>
      </c>
      <c r="M120">
        <f t="shared" si="17"/>
        <v>0</v>
      </c>
      <c r="N120" s="56">
        <f t="shared" si="20"/>
        <v>0</v>
      </c>
      <c r="O120" s="56">
        <f t="shared" si="21"/>
        <v>0</v>
      </c>
    </row>
    <row r="121" spans="1:15" x14ac:dyDescent="0.3">
      <c r="A121" s="43" t="str">
        <f t="shared" si="14"/>
        <v>201517wo</v>
      </c>
      <c r="B121" s="43">
        <f t="shared" si="25"/>
        <v>17</v>
      </c>
      <c r="C121" s="44">
        <f t="shared" si="18"/>
        <v>42116</v>
      </c>
      <c r="D121" s="43" t="str">
        <f t="shared" si="26"/>
        <v>wo</v>
      </c>
      <c r="E121" s="43">
        <f t="shared" si="15"/>
        <v>2015</v>
      </c>
      <c r="F121" s="43" t="str">
        <f t="shared" si="22"/>
        <v/>
      </c>
      <c r="G121" s="43" t="str">
        <f t="shared" si="23"/>
        <v/>
      </c>
      <c r="H121" s="43" t="str">
        <f t="shared" si="24"/>
        <v/>
      </c>
      <c r="I121" s="43">
        <f t="shared" si="27"/>
        <v>17</v>
      </c>
      <c r="J121">
        <f>IF(AND(Formulier!$E$44&lt;=C121,Formulier!$O$38&gt;=C121),"Verlof",0)</f>
        <v>0</v>
      </c>
      <c r="K121">
        <f t="shared" si="19"/>
        <v>0</v>
      </c>
      <c r="L121">
        <f t="shared" si="16"/>
        <v>0</v>
      </c>
      <c r="M121">
        <f t="shared" si="17"/>
        <v>0</v>
      </c>
      <c r="N121" s="56">
        <f t="shared" si="20"/>
        <v>0</v>
      </c>
      <c r="O121" s="56">
        <f t="shared" si="21"/>
        <v>0</v>
      </c>
    </row>
    <row r="122" spans="1:15" x14ac:dyDescent="0.3">
      <c r="A122" s="43" t="str">
        <f t="shared" si="14"/>
        <v>201517do</v>
      </c>
      <c r="B122" s="43">
        <f t="shared" si="25"/>
        <v>17</v>
      </c>
      <c r="C122" s="44">
        <f t="shared" si="18"/>
        <v>42117</v>
      </c>
      <c r="D122" s="43" t="str">
        <f t="shared" si="26"/>
        <v>do</v>
      </c>
      <c r="E122" s="43">
        <f t="shared" si="15"/>
        <v>2015</v>
      </c>
      <c r="F122" s="43" t="str">
        <f t="shared" si="22"/>
        <v/>
      </c>
      <c r="G122" s="43" t="str">
        <f t="shared" si="23"/>
        <v/>
      </c>
      <c r="H122" s="43" t="str">
        <f t="shared" si="24"/>
        <v/>
      </c>
      <c r="I122" s="43">
        <f t="shared" si="27"/>
        <v>17</v>
      </c>
      <c r="J122">
        <f>IF(AND(Formulier!$E$44&lt;=C122,Formulier!$O$38&gt;=C122),"Verlof",0)</f>
        <v>0</v>
      </c>
      <c r="K122">
        <f t="shared" si="19"/>
        <v>0</v>
      </c>
      <c r="L122">
        <f t="shared" si="16"/>
        <v>0</v>
      </c>
      <c r="M122">
        <f t="shared" si="17"/>
        <v>0</v>
      </c>
      <c r="N122" s="56">
        <f t="shared" si="20"/>
        <v>0</v>
      </c>
      <c r="O122" s="56">
        <f t="shared" si="21"/>
        <v>0</v>
      </c>
    </row>
    <row r="123" spans="1:15" x14ac:dyDescent="0.3">
      <c r="A123" s="43" t="str">
        <f t="shared" si="14"/>
        <v>201517vr</v>
      </c>
      <c r="B123" s="43">
        <f t="shared" si="25"/>
        <v>17</v>
      </c>
      <c r="C123" s="44">
        <f t="shared" si="18"/>
        <v>42118</v>
      </c>
      <c r="D123" s="43" t="str">
        <f t="shared" si="26"/>
        <v>vr</v>
      </c>
      <c r="E123" s="43">
        <f t="shared" si="15"/>
        <v>2015</v>
      </c>
      <c r="F123" s="43" t="str">
        <f t="shared" si="22"/>
        <v/>
      </c>
      <c r="G123" s="43" t="str">
        <f t="shared" si="23"/>
        <v/>
      </c>
      <c r="H123" s="43" t="str">
        <f t="shared" si="24"/>
        <v/>
      </c>
      <c r="I123" s="43">
        <f t="shared" si="27"/>
        <v>17</v>
      </c>
      <c r="J123">
        <f>IF(AND(Formulier!$E$44&lt;=C123,Formulier!$O$38&gt;=C123),"Verlof",0)</f>
        <v>0</v>
      </c>
      <c r="K123">
        <f t="shared" si="19"/>
        <v>0</v>
      </c>
      <c r="L123">
        <f t="shared" si="16"/>
        <v>0</v>
      </c>
      <c r="M123">
        <f t="shared" si="17"/>
        <v>0</v>
      </c>
      <c r="N123" s="56">
        <f t="shared" si="20"/>
        <v>0</v>
      </c>
      <c r="O123" s="56">
        <f t="shared" si="21"/>
        <v>0</v>
      </c>
    </row>
    <row r="124" spans="1:15" x14ac:dyDescent="0.3">
      <c r="A124" s="43" t="str">
        <f t="shared" si="14"/>
        <v>201517za</v>
      </c>
      <c r="B124" s="43">
        <f t="shared" si="25"/>
        <v>17</v>
      </c>
      <c r="C124" s="44">
        <f t="shared" si="18"/>
        <v>42119</v>
      </c>
      <c r="D124" s="43" t="str">
        <f t="shared" si="26"/>
        <v>za</v>
      </c>
      <c r="E124" s="43">
        <f t="shared" si="15"/>
        <v>2015</v>
      </c>
      <c r="F124" s="43" t="str">
        <f t="shared" si="22"/>
        <v/>
      </c>
      <c r="G124" s="43" t="str">
        <f t="shared" si="23"/>
        <v/>
      </c>
      <c r="H124" s="43" t="str">
        <f t="shared" si="24"/>
        <v/>
      </c>
      <c r="I124" s="43">
        <f t="shared" si="27"/>
        <v>17</v>
      </c>
      <c r="J124">
        <f>IF(AND(Formulier!$E$44&lt;=C124,Formulier!$O$38&gt;=C124),"Verlof",0)</f>
        <v>0</v>
      </c>
      <c r="K124">
        <f t="shared" si="19"/>
        <v>0</v>
      </c>
      <c r="L124">
        <f t="shared" si="16"/>
        <v>0</v>
      </c>
      <c r="M124">
        <f t="shared" si="17"/>
        <v>0</v>
      </c>
      <c r="N124" s="56">
        <f t="shared" si="20"/>
        <v>0</v>
      </c>
      <c r="O124" s="56">
        <f t="shared" si="21"/>
        <v>0</v>
      </c>
    </row>
    <row r="125" spans="1:15" x14ac:dyDescent="0.3">
      <c r="A125" s="43" t="str">
        <f t="shared" si="14"/>
        <v>201517zo</v>
      </c>
      <c r="B125" s="43">
        <f t="shared" si="25"/>
        <v>17</v>
      </c>
      <c r="C125" s="44">
        <f t="shared" si="18"/>
        <v>42120</v>
      </c>
      <c r="D125" s="43" t="str">
        <f t="shared" si="26"/>
        <v>zo</v>
      </c>
      <c r="E125" s="43">
        <f t="shared" si="15"/>
        <v>2015</v>
      </c>
      <c r="F125" s="43" t="str">
        <f t="shared" si="22"/>
        <v/>
      </c>
      <c r="G125" s="43" t="str">
        <f t="shared" si="23"/>
        <v/>
      </c>
      <c r="H125" s="43" t="str">
        <f t="shared" si="24"/>
        <v/>
      </c>
      <c r="I125" s="43">
        <f t="shared" si="27"/>
        <v>17</v>
      </c>
      <c r="J125">
        <f>IF(AND(Formulier!$E$44&lt;=C125,Formulier!$O$38&gt;=C125),"Verlof",0)</f>
        <v>0</v>
      </c>
      <c r="K125">
        <f t="shared" si="19"/>
        <v>0</v>
      </c>
      <c r="L125">
        <f t="shared" si="16"/>
        <v>0</v>
      </c>
      <c r="M125">
        <f t="shared" si="17"/>
        <v>0</v>
      </c>
      <c r="N125" s="56">
        <f t="shared" si="20"/>
        <v>0</v>
      </c>
      <c r="O125" s="56">
        <f t="shared" si="21"/>
        <v>0</v>
      </c>
    </row>
    <row r="126" spans="1:15" x14ac:dyDescent="0.3">
      <c r="A126" s="43" t="str">
        <f t="shared" si="14"/>
        <v>201518ma</v>
      </c>
      <c r="B126" s="43">
        <f t="shared" si="25"/>
        <v>18</v>
      </c>
      <c r="C126" s="44">
        <f t="shared" si="18"/>
        <v>42121</v>
      </c>
      <c r="D126" s="43" t="str">
        <f t="shared" si="26"/>
        <v>ma</v>
      </c>
      <c r="E126" s="43">
        <f t="shared" si="15"/>
        <v>2015</v>
      </c>
      <c r="F126" s="43" t="str">
        <f t="shared" si="22"/>
        <v/>
      </c>
      <c r="G126" s="43" t="str">
        <f t="shared" si="23"/>
        <v/>
      </c>
      <c r="H126" s="43" t="str">
        <f t="shared" si="24"/>
        <v/>
      </c>
      <c r="I126" s="43">
        <f t="shared" si="27"/>
        <v>18</v>
      </c>
      <c r="J126">
        <f>IF(AND(Formulier!$E$44&lt;=C126,Formulier!$O$38&gt;=C126),"Verlof",0)</f>
        <v>0</v>
      </c>
      <c r="K126">
        <f t="shared" si="19"/>
        <v>0</v>
      </c>
      <c r="L126">
        <f t="shared" si="16"/>
        <v>0</v>
      </c>
      <c r="M126">
        <f t="shared" si="17"/>
        <v>0</v>
      </c>
      <c r="N126" s="56">
        <f t="shared" si="20"/>
        <v>0</v>
      </c>
      <c r="O126" s="56">
        <f t="shared" si="21"/>
        <v>0</v>
      </c>
    </row>
    <row r="127" spans="1:15" x14ac:dyDescent="0.3">
      <c r="A127" s="43" t="str">
        <f t="shared" si="14"/>
        <v>201518di</v>
      </c>
      <c r="B127" s="43">
        <f t="shared" si="25"/>
        <v>18</v>
      </c>
      <c r="C127" s="44">
        <f t="shared" si="18"/>
        <v>42122</v>
      </c>
      <c r="D127" s="43" t="str">
        <f t="shared" si="26"/>
        <v>di</v>
      </c>
      <c r="E127" s="43">
        <f t="shared" si="15"/>
        <v>2015</v>
      </c>
      <c r="F127" s="43" t="str">
        <f t="shared" si="22"/>
        <v/>
      </c>
      <c r="G127" s="43" t="str">
        <f t="shared" si="23"/>
        <v/>
      </c>
      <c r="H127" s="43" t="str">
        <f t="shared" si="24"/>
        <v/>
      </c>
      <c r="I127" s="43">
        <f t="shared" si="27"/>
        <v>18</v>
      </c>
      <c r="J127">
        <f>IF(AND(Formulier!$E$44&lt;=C127,Formulier!$O$38&gt;=C127),"Verlof",0)</f>
        <v>0</v>
      </c>
      <c r="K127">
        <f t="shared" si="19"/>
        <v>0</v>
      </c>
      <c r="L127">
        <f t="shared" si="16"/>
        <v>0</v>
      </c>
      <c r="M127">
        <f t="shared" si="17"/>
        <v>0</v>
      </c>
      <c r="N127" s="56">
        <f t="shared" si="20"/>
        <v>0</v>
      </c>
      <c r="O127" s="56">
        <f t="shared" si="21"/>
        <v>0</v>
      </c>
    </row>
    <row r="128" spans="1:15" x14ac:dyDescent="0.3">
      <c r="A128" s="43" t="str">
        <f t="shared" si="14"/>
        <v>201518wo</v>
      </c>
      <c r="B128" s="43">
        <f t="shared" si="25"/>
        <v>18</v>
      </c>
      <c r="C128" s="44">
        <f t="shared" si="18"/>
        <v>42123</v>
      </c>
      <c r="D128" s="43" t="str">
        <f t="shared" si="26"/>
        <v>wo</v>
      </c>
      <c r="E128" s="43">
        <f t="shared" si="15"/>
        <v>2015</v>
      </c>
      <c r="F128" s="43" t="str">
        <f t="shared" si="22"/>
        <v/>
      </c>
      <c r="G128" s="43" t="str">
        <f t="shared" si="23"/>
        <v/>
      </c>
      <c r="H128" s="43" t="str">
        <f t="shared" si="24"/>
        <v/>
      </c>
      <c r="I128" s="43">
        <f t="shared" si="27"/>
        <v>18</v>
      </c>
      <c r="J128">
        <f>IF(AND(Formulier!$E$44&lt;=C128,Formulier!$O$38&gt;=C128),"Verlof",0)</f>
        <v>0</v>
      </c>
      <c r="K128">
        <f t="shared" si="19"/>
        <v>0</v>
      </c>
      <c r="L128">
        <f t="shared" si="16"/>
        <v>0</v>
      </c>
      <c r="M128">
        <f t="shared" si="17"/>
        <v>0</v>
      </c>
      <c r="N128" s="56">
        <f t="shared" si="20"/>
        <v>0</v>
      </c>
      <c r="O128" s="56">
        <f t="shared" si="21"/>
        <v>0</v>
      </c>
    </row>
    <row r="129" spans="1:15" x14ac:dyDescent="0.3">
      <c r="A129" s="43" t="str">
        <f t="shared" si="14"/>
        <v>201518do</v>
      </c>
      <c r="B129" s="43">
        <f t="shared" si="25"/>
        <v>18</v>
      </c>
      <c r="C129" s="44">
        <f t="shared" si="18"/>
        <v>42124</v>
      </c>
      <c r="D129" s="43" t="str">
        <f t="shared" si="26"/>
        <v>do</v>
      </c>
      <c r="E129" s="43">
        <f t="shared" si="15"/>
        <v>2015</v>
      </c>
      <c r="F129" s="43" t="str">
        <f t="shared" si="22"/>
        <v/>
      </c>
      <c r="G129" s="43" t="str">
        <f t="shared" si="23"/>
        <v/>
      </c>
      <c r="H129" s="43" t="str">
        <f t="shared" si="24"/>
        <v/>
      </c>
      <c r="I129" s="43">
        <f t="shared" si="27"/>
        <v>18</v>
      </c>
      <c r="J129">
        <f>IF(AND(Formulier!$E$44&lt;=C129,Formulier!$O$38&gt;=C129),"Verlof",0)</f>
        <v>0</v>
      </c>
      <c r="K129">
        <f t="shared" si="19"/>
        <v>0</v>
      </c>
      <c r="L129">
        <f t="shared" si="16"/>
        <v>0</v>
      </c>
      <c r="M129">
        <f t="shared" si="17"/>
        <v>0</v>
      </c>
      <c r="N129" s="56">
        <f t="shared" si="20"/>
        <v>0</v>
      </c>
      <c r="O129" s="56">
        <f t="shared" si="21"/>
        <v>0</v>
      </c>
    </row>
    <row r="130" spans="1:15" x14ac:dyDescent="0.3">
      <c r="A130" s="43" t="str">
        <f t="shared" ref="A130:A193" si="28">E130&amp;B130&amp;D130</f>
        <v>201518vr</v>
      </c>
      <c r="B130" s="43">
        <f t="shared" si="25"/>
        <v>18</v>
      </c>
      <c r="C130" s="44">
        <f t="shared" si="18"/>
        <v>42125</v>
      </c>
      <c r="D130" s="43" t="str">
        <f t="shared" si="26"/>
        <v>vr</v>
      </c>
      <c r="E130" s="43">
        <f t="shared" ref="E130:E193" si="29">YEAR(C130)</f>
        <v>2015</v>
      </c>
      <c r="F130" s="43" t="str">
        <f t="shared" si="22"/>
        <v/>
      </c>
      <c r="G130" s="43" t="str">
        <f t="shared" si="23"/>
        <v/>
      </c>
      <c r="H130" s="43" t="str">
        <f t="shared" si="24"/>
        <v/>
      </c>
      <c r="I130" s="43">
        <f t="shared" si="27"/>
        <v>18</v>
      </c>
      <c r="J130">
        <f>IF(AND(Formulier!$E$44&lt;=C130,Formulier!$O$38&gt;=C130),"Verlof",0)</f>
        <v>0</v>
      </c>
      <c r="K130">
        <f t="shared" si="19"/>
        <v>0</v>
      </c>
      <c r="L130">
        <f t="shared" ref="L130:L193" si="30">IF(J130=0,0,IF(G130="",0,1))</f>
        <v>0</v>
      </c>
      <c r="M130">
        <f t="shared" ref="M130:M193" si="31">IF(J130=0,0,IF(H130="",0,1))</f>
        <v>0</v>
      </c>
      <c r="N130" s="56">
        <f t="shared" si="20"/>
        <v>0</v>
      </c>
      <c r="O130" s="56">
        <f t="shared" si="21"/>
        <v>0</v>
      </c>
    </row>
    <row r="131" spans="1:15" x14ac:dyDescent="0.3">
      <c r="A131" s="43" t="str">
        <f t="shared" si="28"/>
        <v>201518za</v>
      </c>
      <c r="B131" s="43">
        <f t="shared" si="25"/>
        <v>18</v>
      </c>
      <c r="C131" s="44">
        <f t="shared" ref="C131:C194" si="32">+C130+1</f>
        <v>42126</v>
      </c>
      <c r="D131" s="43" t="str">
        <f t="shared" si="26"/>
        <v>za</v>
      </c>
      <c r="E131" s="43">
        <f t="shared" si="29"/>
        <v>2015</v>
      </c>
      <c r="F131" s="43" t="str">
        <f t="shared" si="22"/>
        <v/>
      </c>
      <c r="G131" s="43" t="str">
        <f t="shared" si="23"/>
        <v/>
      </c>
      <c r="H131" s="43" t="str">
        <f t="shared" si="24"/>
        <v/>
      </c>
      <c r="I131" s="43">
        <f t="shared" si="27"/>
        <v>18</v>
      </c>
      <c r="J131">
        <f>IF(AND(Formulier!$E$44&lt;=C131,Formulier!$O$38&gt;=C131),"Verlof",0)</f>
        <v>0</v>
      </c>
      <c r="K131">
        <f t="shared" ref="K131:K194" si="33">IF(J131=0,0,IF(F131="",0,1))</f>
        <v>0</v>
      </c>
      <c r="L131">
        <f t="shared" si="30"/>
        <v>0</v>
      </c>
      <c r="M131">
        <f t="shared" si="31"/>
        <v>0</v>
      </c>
      <c r="N131" s="56">
        <f t="shared" ref="N131:N194" si="34">IF($N$1="Noord",K131,IF($N$1="Midden",L131,M131))</f>
        <v>0</v>
      </c>
      <c r="O131" s="56">
        <f t="shared" ref="O131:O194" si="35">IF(OR(D131="za",D131="zo"),0,N131)</f>
        <v>0</v>
      </c>
    </row>
    <row r="132" spans="1:15" x14ac:dyDescent="0.3">
      <c r="A132" s="43" t="str">
        <f t="shared" si="28"/>
        <v>201518zo</v>
      </c>
      <c r="B132" s="43">
        <f t="shared" si="25"/>
        <v>18</v>
      </c>
      <c r="C132" s="44">
        <f t="shared" si="32"/>
        <v>42127</v>
      </c>
      <c r="D132" s="43" t="str">
        <f t="shared" si="26"/>
        <v>zo</v>
      </c>
      <c r="E132" s="43">
        <f t="shared" si="29"/>
        <v>2015</v>
      </c>
      <c r="F132" s="43" t="str">
        <f t="shared" si="22"/>
        <v/>
      </c>
      <c r="G132" s="43" t="str">
        <f t="shared" si="23"/>
        <v/>
      </c>
      <c r="H132" s="43" t="str">
        <f t="shared" si="24"/>
        <v/>
      </c>
      <c r="I132" s="43">
        <f t="shared" si="27"/>
        <v>18</v>
      </c>
      <c r="J132">
        <f>IF(AND(Formulier!$E$44&lt;=C132,Formulier!$O$38&gt;=C132),"Verlof",0)</f>
        <v>0</v>
      </c>
      <c r="K132">
        <f t="shared" si="33"/>
        <v>0</v>
      </c>
      <c r="L132">
        <f t="shared" si="30"/>
        <v>0</v>
      </c>
      <c r="M132">
        <f t="shared" si="31"/>
        <v>0</v>
      </c>
      <c r="N132" s="56">
        <f t="shared" si="34"/>
        <v>0</v>
      </c>
      <c r="O132" s="56">
        <f t="shared" si="35"/>
        <v>0</v>
      </c>
    </row>
    <row r="133" spans="1:15" x14ac:dyDescent="0.3">
      <c r="A133" s="43" t="str">
        <f t="shared" si="28"/>
        <v>201519ma</v>
      </c>
      <c r="B133" s="43">
        <f t="shared" si="25"/>
        <v>19</v>
      </c>
      <c r="C133" s="44">
        <f t="shared" si="32"/>
        <v>42128</v>
      </c>
      <c r="D133" s="43" t="str">
        <f t="shared" si="26"/>
        <v>ma</v>
      </c>
      <c r="E133" s="43">
        <f t="shared" si="29"/>
        <v>2015</v>
      </c>
      <c r="F133" s="43" t="str">
        <f t="shared" si="22"/>
        <v/>
      </c>
      <c r="G133" s="43" t="str">
        <f t="shared" si="23"/>
        <v/>
      </c>
      <c r="H133" s="43" t="str">
        <f t="shared" si="24"/>
        <v/>
      </c>
      <c r="I133" s="43">
        <f t="shared" si="27"/>
        <v>19</v>
      </c>
      <c r="J133">
        <f>IF(AND(Formulier!$E$44&lt;=C133,Formulier!$O$38&gt;=C133),"Verlof",0)</f>
        <v>0</v>
      </c>
      <c r="K133">
        <f t="shared" si="33"/>
        <v>0</v>
      </c>
      <c r="L133">
        <f t="shared" si="30"/>
        <v>0</v>
      </c>
      <c r="M133">
        <f t="shared" si="31"/>
        <v>0</v>
      </c>
      <c r="N133" s="56">
        <f t="shared" si="34"/>
        <v>0</v>
      </c>
      <c r="O133" s="56">
        <f t="shared" si="35"/>
        <v>0</v>
      </c>
    </row>
    <row r="134" spans="1:15" x14ac:dyDescent="0.3">
      <c r="A134" s="43" t="str">
        <f t="shared" si="28"/>
        <v>201519di</v>
      </c>
      <c r="B134" s="43">
        <f t="shared" si="25"/>
        <v>19</v>
      </c>
      <c r="C134" s="44">
        <f t="shared" si="32"/>
        <v>42129</v>
      </c>
      <c r="D134" s="43" t="str">
        <f t="shared" si="26"/>
        <v>di</v>
      </c>
      <c r="E134" s="43">
        <f t="shared" si="29"/>
        <v>2015</v>
      </c>
      <c r="F134" s="43" t="str">
        <f t="shared" si="22"/>
        <v/>
      </c>
      <c r="G134" s="43" t="str">
        <f t="shared" si="23"/>
        <v/>
      </c>
      <c r="H134" s="43" t="str">
        <f t="shared" si="24"/>
        <v/>
      </c>
      <c r="I134" s="43">
        <f t="shared" si="27"/>
        <v>19</v>
      </c>
      <c r="J134">
        <f>IF(AND(Formulier!$E$44&lt;=C134,Formulier!$O$38&gt;=C134),"Verlof",0)</f>
        <v>0</v>
      </c>
      <c r="K134">
        <f t="shared" si="33"/>
        <v>0</v>
      </c>
      <c r="L134">
        <f t="shared" si="30"/>
        <v>0</v>
      </c>
      <c r="M134">
        <f t="shared" si="31"/>
        <v>0</v>
      </c>
      <c r="N134" s="56">
        <f t="shared" si="34"/>
        <v>0</v>
      </c>
      <c r="O134" s="56">
        <f t="shared" si="35"/>
        <v>0</v>
      </c>
    </row>
    <row r="135" spans="1:15" x14ac:dyDescent="0.3">
      <c r="A135" s="43" t="str">
        <f t="shared" si="28"/>
        <v>201519wo</v>
      </c>
      <c r="B135" s="43">
        <f t="shared" si="25"/>
        <v>19</v>
      </c>
      <c r="C135" s="44">
        <f t="shared" si="32"/>
        <v>42130</v>
      </c>
      <c r="D135" s="43" t="str">
        <f t="shared" si="26"/>
        <v>wo</v>
      </c>
      <c r="E135" s="43">
        <f t="shared" si="29"/>
        <v>2015</v>
      </c>
      <c r="F135" s="43" t="str">
        <f t="shared" si="22"/>
        <v/>
      </c>
      <c r="G135" s="43" t="str">
        <f t="shared" si="23"/>
        <v/>
      </c>
      <c r="H135" s="43" t="str">
        <f t="shared" si="24"/>
        <v/>
      </c>
      <c r="I135" s="43">
        <f t="shared" si="27"/>
        <v>19</v>
      </c>
      <c r="J135">
        <f>IF(AND(Formulier!$E$44&lt;=C135,Formulier!$O$38&gt;=C135),"Verlof",0)</f>
        <v>0</v>
      </c>
      <c r="K135">
        <f t="shared" si="33"/>
        <v>0</v>
      </c>
      <c r="L135">
        <f t="shared" si="30"/>
        <v>0</v>
      </c>
      <c r="M135">
        <f t="shared" si="31"/>
        <v>0</v>
      </c>
      <c r="N135" s="56">
        <f t="shared" si="34"/>
        <v>0</v>
      </c>
      <c r="O135" s="56">
        <f t="shared" si="35"/>
        <v>0</v>
      </c>
    </row>
    <row r="136" spans="1:15" x14ac:dyDescent="0.3">
      <c r="A136" s="43" t="str">
        <f t="shared" si="28"/>
        <v>201519do</v>
      </c>
      <c r="B136" s="43">
        <f t="shared" si="25"/>
        <v>19</v>
      </c>
      <c r="C136" s="44">
        <f t="shared" si="32"/>
        <v>42131</v>
      </c>
      <c r="D136" s="43" t="str">
        <f t="shared" si="26"/>
        <v>do</v>
      </c>
      <c r="E136" s="43">
        <f t="shared" si="29"/>
        <v>2015</v>
      </c>
      <c r="F136" s="43" t="str">
        <f t="shared" si="22"/>
        <v/>
      </c>
      <c r="G136" s="43" t="str">
        <f t="shared" si="23"/>
        <v/>
      </c>
      <c r="H136" s="43" t="str">
        <f t="shared" si="24"/>
        <v/>
      </c>
      <c r="I136" s="43">
        <f t="shared" si="27"/>
        <v>19</v>
      </c>
      <c r="J136">
        <f>IF(AND(Formulier!$E$44&lt;=C136,Formulier!$O$38&gt;=C136),"Verlof",0)</f>
        <v>0</v>
      </c>
      <c r="K136">
        <f t="shared" si="33"/>
        <v>0</v>
      </c>
      <c r="L136">
        <f t="shared" si="30"/>
        <v>0</v>
      </c>
      <c r="M136">
        <f t="shared" si="31"/>
        <v>0</v>
      </c>
      <c r="N136" s="56">
        <f t="shared" si="34"/>
        <v>0</v>
      </c>
      <c r="O136" s="56">
        <f t="shared" si="35"/>
        <v>0</v>
      </c>
    </row>
    <row r="137" spans="1:15" x14ac:dyDescent="0.3">
      <c r="A137" s="43" t="str">
        <f t="shared" si="28"/>
        <v>201519vr</v>
      </c>
      <c r="B137" s="43">
        <f t="shared" si="25"/>
        <v>19</v>
      </c>
      <c r="C137" s="44">
        <f t="shared" si="32"/>
        <v>42132</v>
      </c>
      <c r="D137" s="43" t="str">
        <f t="shared" si="26"/>
        <v>vr</v>
      </c>
      <c r="E137" s="43">
        <f t="shared" si="29"/>
        <v>2015</v>
      </c>
      <c r="F137" s="43" t="str">
        <f t="shared" si="22"/>
        <v/>
      </c>
      <c r="G137" s="43" t="str">
        <f t="shared" si="23"/>
        <v/>
      </c>
      <c r="H137" s="43" t="str">
        <f t="shared" si="24"/>
        <v/>
      </c>
      <c r="I137" s="43">
        <f t="shared" si="27"/>
        <v>19</v>
      </c>
      <c r="J137">
        <f>IF(AND(Formulier!$E$44&lt;=C137,Formulier!$O$38&gt;=C137),"Verlof",0)</f>
        <v>0</v>
      </c>
      <c r="K137">
        <f t="shared" si="33"/>
        <v>0</v>
      </c>
      <c r="L137">
        <f t="shared" si="30"/>
        <v>0</v>
      </c>
      <c r="M137">
        <f t="shared" si="31"/>
        <v>0</v>
      </c>
      <c r="N137" s="56">
        <f t="shared" si="34"/>
        <v>0</v>
      </c>
      <c r="O137" s="56">
        <f t="shared" si="35"/>
        <v>0</v>
      </c>
    </row>
    <row r="138" spans="1:15" x14ac:dyDescent="0.3">
      <c r="A138" s="43" t="str">
        <f t="shared" si="28"/>
        <v>201519za</v>
      </c>
      <c r="B138" s="43">
        <f t="shared" si="25"/>
        <v>19</v>
      </c>
      <c r="C138" s="44">
        <f t="shared" si="32"/>
        <v>42133</v>
      </c>
      <c r="D138" s="43" t="str">
        <f t="shared" si="26"/>
        <v>za</v>
      </c>
      <c r="E138" s="43">
        <f t="shared" si="29"/>
        <v>2015</v>
      </c>
      <c r="F138" s="43" t="str">
        <f t="shared" si="22"/>
        <v/>
      </c>
      <c r="G138" s="43" t="str">
        <f t="shared" si="23"/>
        <v/>
      </c>
      <c r="H138" s="43" t="str">
        <f t="shared" si="24"/>
        <v/>
      </c>
      <c r="I138" s="43">
        <f t="shared" si="27"/>
        <v>19</v>
      </c>
      <c r="J138">
        <f>IF(AND(Formulier!$E$44&lt;=C138,Formulier!$O$38&gt;=C138),"Verlof",0)</f>
        <v>0</v>
      </c>
      <c r="K138">
        <f t="shared" si="33"/>
        <v>0</v>
      </c>
      <c r="L138">
        <f t="shared" si="30"/>
        <v>0</v>
      </c>
      <c r="M138">
        <f t="shared" si="31"/>
        <v>0</v>
      </c>
      <c r="N138" s="56">
        <f t="shared" si="34"/>
        <v>0</v>
      </c>
      <c r="O138" s="56">
        <f t="shared" si="35"/>
        <v>0</v>
      </c>
    </row>
    <row r="139" spans="1:15" x14ac:dyDescent="0.3">
      <c r="A139" s="43" t="str">
        <f t="shared" si="28"/>
        <v>201519zo</v>
      </c>
      <c r="B139" s="43">
        <f t="shared" si="25"/>
        <v>19</v>
      </c>
      <c r="C139" s="44">
        <f t="shared" si="32"/>
        <v>42134</v>
      </c>
      <c r="D139" s="43" t="str">
        <f t="shared" si="26"/>
        <v>zo</v>
      </c>
      <c r="E139" s="43">
        <f t="shared" si="29"/>
        <v>2015</v>
      </c>
      <c r="F139" s="43" t="str">
        <f t="shared" si="22"/>
        <v/>
      </c>
      <c r="G139" s="43" t="str">
        <f t="shared" si="23"/>
        <v/>
      </c>
      <c r="H139" s="43" t="str">
        <f t="shared" si="24"/>
        <v/>
      </c>
      <c r="I139" s="43">
        <f t="shared" si="27"/>
        <v>19</v>
      </c>
      <c r="J139">
        <f>IF(AND(Formulier!$E$44&lt;=C139,Formulier!$O$38&gt;=C139),"Verlof",0)</f>
        <v>0</v>
      </c>
      <c r="K139">
        <f t="shared" si="33"/>
        <v>0</v>
      </c>
      <c r="L139">
        <f t="shared" si="30"/>
        <v>0</v>
      </c>
      <c r="M139">
        <f t="shared" si="31"/>
        <v>0</v>
      </c>
      <c r="N139" s="56">
        <f t="shared" si="34"/>
        <v>0</v>
      </c>
      <c r="O139" s="56">
        <f t="shared" si="35"/>
        <v>0</v>
      </c>
    </row>
    <row r="140" spans="1:15" x14ac:dyDescent="0.3">
      <c r="A140" s="43" t="str">
        <f t="shared" si="28"/>
        <v>201520ma</v>
      </c>
      <c r="B140" s="43">
        <f t="shared" si="25"/>
        <v>20</v>
      </c>
      <c r="C140" s="44">
        <f t="shared" si="32"/>
        <v>42135</v>
      </c>
      <c r="D140" s="43" t="str">
        <f t="shared" si="26"/>
        <v>ma</v>
      </c>
      <c r="E140" s="43">
        <f t="shared" si="29"/>
        <v>2015</v>
      </c>
      <c r="F140" s="43" t="str">
        <f t="shared" si="22"/>
        <v/>
      </c>
      <c r="G140" s="43" t="str">
        <f t="shared" si="23"/>
        <v/>
      </c>
      <c r="H140" s="43" t="str">
        <f t="shared" si="24"/>
        <v/>
      </c>
      <c r="I140" s="43">
        <f t="shared" si="27"/>
        <v>20</v>
      </c>
      <c r="J140">
        <f>IF(AND(Formulier!$E$44&lt;=C140,Formulier!$O$38&gt;=C140),"Verlof",0)</f>
        <v>0</v>
      </c>
      <c r="K140">
        <f t="shared" si="33"/>
        <v>0</v>
      </c>
      <c r="L140">
        <f t="shared" si="30"/>
        <v>0</v>
      </c>
      <c r="M140">
        <f t="shared" si="31"/>
        <v>0</v>
      </c>
      <c r="N140" s="56">
        <f t="shared" si="34"/>
        <v>0</v>
      </c>
      <c r="O140" s="56">
        <f t="shared" si="35"/>
        <v>0</v>
      </c>
    </row>
    <row r="141" spans="1:15" x14ac:dyDescent="0.3">
      <c r="A141" s="43" t="str">
        <f t="shared" si="28"/>
        <v>201520di</v>
      </c>
      <c r="B141" s="43">
        <f t="shared" si="25"/>
        <v>20</v>
      </c>
      <c r="C141" s="44">
        <f t="shared" si="32"/>
        <v>42136</v>
      </c>
      <c r="D141" s="43" t="str">
        <f t="shared" si="26"/>
        <v>di</v>
      </c>
      <c r="E141" s="43">
        <f t="shared" si="29"/>
        <v>2015</v>
      </c>
      <c r="F141" s="43" t="str">
        <f t="shared" si="22"/>
        <v/>
      </c>
      <c r="G141" s="43" t="str">
        <f t="shared" si="23"/>
        <v/>
      </c>
      <c r="H141" s="43" t="str">
        <f t="shared" si="24"/>
        <v/>
      </c>
      <c r="I141" s="43">
        <f t="shared" si="27"/>
        <v>20</v>
      </c>
      <c r="J141">
        <f>IF(AND(Formulier!$E$44&lt;=C141,Formulier!$O$38&gt;=C141),"Verlof",0)</f>
        <v>0</v>
      </c>
      <c r="K141">
        <f t="shared" si="33"/>
        <v>0</v>
      </c>
      <c r="L141">
        <f t="shared" si="30"/>
        <v>0</v>
      </c>
      <c r="M141">
        <f t="shared" si="31"/>
        <v>0</v>
      </c>
      <c r="N141" s="56">
        <f t="shared" si="34"/>
        <v>0</v>
      </c>
      <c r="O141" s="56">
        <f t="shared" si="35"/>
        <v>0</v>
      </c>
    </row>
    <row r="142" spans="1:15" x14ac:dyDescent="0.3">
      <c r="A142" s="43" t="str">
        <f t="shared" si="28"/>
        <v>201520wo</v>
      </c>
      <c r="B142" s="43">
        <f t="shared" si="25"/>
        <v>20</v>
      </c>
      <c r="C142" s="44">
        <f t="shared" si="32"/>
        <v>42137</v>
      </c>
      <c r="D142" s="43" t="str">
        <f t="shared" si="26"/>
        <v>wo</v>
      </c>
      <c r="E142" s="43">
        <f t="shared" si="29"/>
        <v>2015</v>
      </c>
      <c r="F142" s="43" t="str">
        <f t="shared" ref="F142:F205" si="36">IF(AND($C142&gt;=$X$3,$C142&lt;=$Y$3),"Vakantie",IF(AND($C142&gt;=$X$4,$C142&lt;=$Y$4),"Vakantie",IF(AND($C142&gt;=$X$5,$C142&lt;=$Y$5),"Vakantie",IF(AND($C142&gt;=$X$6,$C142&lt;=$Y$6),"Vakantie",IF(AND($C142&gt;=$X$7,$C142&lt;=$Y$7),"Vakantie",IF(OR($C142=$X$20,$C142=$X$21,$C142=$X$22,$C142=$X$23,$C142=$X$24,$C142=$X$25),"Vakantie",""))))))</f>
        <v/>
      </c>
      <c r="G142" s="43" t="str">
        <f t="shared" ref="G142:G205" si="37">IF(AND($C142&gt;=$X$8,$C142&lt;=$Y$8),"Vakantie",IF(AND($C142&gt;=$X$9,$C142&lt;=$Y$9),"Vakantie",IF(AND($C142&gt;=$X$10,$C142&lt;=$Y$10),"Vakantie",IF(AND($C142&gt;=$X$11,$C142&lt;=$Y$11),"Vakantie",IF(AND($C142&gt;=$X$12,$C142&lt;=$Y$12),"Vakantie",IF(OR($C142=$X$20,$C142=$X$21,$C142=$X$22,$C142=$X$23,$C142=$X$24,$C142=$X$25),"Vakantie",""))))))</f>
        <v/>
      </c>
      <c r="H142" s="43" t="str">
        <f t="shared" ref="H142:H205" si="38">IF(AND($C142&gt;=$X$13,$C142&lt;=$Y$13),"Vakantie",IF(AND($C142&gt;=$X$14,$C142&lt;=$Y$14),"Vakantie",IF(AND($C142&gt;=$X$15,$C142&lt;=$Y$15),"Vakantie",IF(AND($C142&gt;=$X$16,$C142&lt;=$Y$16),"Vakantie",IF(AND($C142&gt;=$X$17,$C142&lt;=$Y$17),"Vakantie",IF(OR($C142=$X$20,$C142=$X$21,$C142=$X$22,$C142=$X$23,$C142=$X$24,$C142=$X$25),"Vakantie",""))))))</f>
        <v/>
      </c>
      <c r="I142" s="43">
        <f t="shared" si="27"/>
        <v>20</v>
      </c>
      <c r="J142">
        <f>IF(AND(Formulier!$E$44&lt;=C142,Formulier!$O$38&gt;=C142),"Verlof",0)</f>
        <v>0</v>
      </c>
      <c r="K142">
        <f t="shared" si="33"/>
        <v>0</v>
      </c>
      <c r="L142">
        <f t="shared" si="30"/>
        <v>0</v>
      </c>
      <c r="M142">
        <f t="shared" si="31"/>
        <v>0</v>
      </c>
      <c r="N142" s="56">
        <f t="shared" si="34"/>
        <v>0</v>
      </c>
      <c r="O142" s="56">
        <f t="shared" si="35"/>
        <v>0</v>
      </c>
    </row>
    <row r="143" spans="1:15" x14ac:dyDescent="0.3">
      <c r="A143" s="43" t="str">
        <f t="shared" si="28"/>
        <v>201520do</v>
      </c>
      <c r="B143" s="43">
        <f t="shared" si="25"/>
        <v>20</v>
      </c>
      <c r="C143" s="44">
        <f t="shared" si="32"/>
        <v>42138</v>
      </c>
      <c r="D143" s="43" t="str">
        <f t="shared" si="26"/>
        <v>do</v>
      </c>
      <c r="E143" s="43">
        <f t="shared" si="29"/>
        <v>2015</v>
      </c>
      <c r="F143" s="43" t="str">
        <f t="shared" si="36"/>
        <v/>
      </c>
      <c r="G143" s="43" t="str">
        <f t="shared" si="37"/>
        <v/>
      </c>
      <c r="H143" s="43" t="str">
        <f t="shared" si="38"/>
        <v/>
      </c>
      <c r="I143" s="43">
        <f t="shared" si="27"/>
        <v>20</v>
      </c>
      <c r="J143">
        <f>IF(AND(Formulier!$E$44&lt;=C143,Formulier!$O$38&gt;=C143),"Verlof",0)</f>
        <v>0</v>
      </c>
      <c r="K143">
        <f t="shared" si="33"/>
        <v>0</v>
      </c>
      <c r="L143">
        <f t="shared" si="30"/>
        <v>0</v>
      </c>
      <c r="M143">
        <f t="shared" si="31"/>
        <v>0</v>
      </c>
      <c r="N143" s="56">
        <f t="shared" si="34"/>
        <v>0</v>
      </c>
      <c r="O143" s="56">
        <f t="shared" si="35"/>
        <v>0</v>
      </c>
    </row>
    <row r="144" spans="1:15" x14ac:dyDescent="0.3">
      <c r="A144" s="43" t="str">
        <f t="shared" si="28"/>
        <v>201520vr</v>
      </c>
      <c r="B144" s="43">
        <f t="shared" si="25"/>
        <v>20</v>
      </c>
      <c r="C144" s="44">
        <f t="shared" si="32"/>
        <v>42139</v>
      </c>
      <c r="D144" s="43" t="str">
        <f t="shared" si="26"/>
        <v>vr</v>
      </c>
      <c r="E144" s="43">
        <f t="shared" si="29"/>
        <v>2015</v>
      </c>
      <c r="F144" s="43" t="str">
        <f t="shared" si="36"/>
        <v/>
      </c>
      <c r="G144" s="43" t="str">
        <f t="shared" si="37"/>
        <v/>
      </c>
      <c r="H144" s="43" t="str">
        <f t="shared" si="38"/>
        <v/>
      </c>
      <c r="I144" s="43">
        <f t="shared" si="27"/>
        <v>20</v>
      </c>
      <c r="J144">
        <f>IF(AND(Formulier!$E$44&lt;=C144,Formulier!$O$38&gt;=C144),"Verlof",0)</f>
        <v>0</v>
      </c>
      <c r="K144">
        <f t="shared" si="33"/>
        <v>0</v>
      </c>
      <c r="L144">
        <f t="shared" si="30"/>
        <v>0</v>
      </c>
      <c r="M144">
        <f t="shared" si="31"/>
        <v>0</v>
      </c>
      <c r="N144" s="56">
        <f t="shared" si="34"/>
        <v>0</v>
      </c>
      <c r="O144" s="56">
        <f t="shared" si="35"/>
        <v>0</v>
      </c>
    </row>
    <row r="145" spans="1:15" x14ac:dyDescent="0.3">
      <c r="A145" s="43" t="str">
        <f t="shared" si="28"/>
        <v>201520za</v>
      </c>
      <c r="B145" s="43">
        <f t="shared" ref="B145:B208" si="39">+B138+1</f>
        <v>20</v>
      </c>
      <c r="C145" s="44">
        <f t="shared" si="32"/>
        <v>42140</v>
      </c>
      <c r="D145" s="43" t="str">
        <f t="shared" ref="D145:D208" si="40">+D138</f>
        <v>za</v>
      </c>
      <c r="E145" s="43">
        <f t="shared" si="29"/>
        <v>2015</v>
      </c>
      <c r="F145" s="43" t="str">
        <f t="shared" si="36"/>
        <v/>
      </c>
      <c r="G145" s="43" t="str">
        <f t="shared" si="37"/>
        <v/>
      </c>
      <c r="H145" s="43" t="str">
        <f t="shared" si="38"/>
        <v/>
      </c>
      <c r="I145" s="43">
        <f t="shared" ref="I145:I208" si="41">+I138+1</f>
        <v>20</v>
      </c>
      <c r="J145">
        <f>IF(AND(Formulier!$E$44&lt;=C145,Formulier!$O$38&gt;=C145),"Verlof",0)</f>
        <v>0</v>
      </c>
      <c r="K145">
        <f t="shared" si="33"/>
        <v>0</v>
      </c>
      <c r="L145">
        <f t="shared" si="30"/>
        <v>0</v>
      </c>
      <c r="M145">
        <f t="shared" si="31"/>
        <v>0</v>
      </c>
      <c r="N145" s="56">
        <f t="shared" si="34"/>
        <v>0</v>
      </c>
      <c r="O145" s="56">
        <f t="shared" si="35"/>
        <v>0</v>
      </c>
    </row>
    <row r="146" spans="1:15" x14ac:dyDescent="0.3">
      <c r="A146" s="43" t="str">
        <f t="shared" si="28"/>
        <v>201520zo</v>
      </c>
      <c r="B146" s="43">
        <f t="shared" si="39"/>
        <v>20</v>
      </c>
      <c r="C146" s="44">
        <f t="shared" si="32"/>
        <v>42141</v>
      </c>
      <c r="D146" s="43" t="str">
        <f t="shared" si="40"/>
        <v>zo</v>
      </c>
      <c r="E146" s="43">
        <f t="shared" si="29"/>
        <v>2015</v>
      </c>
      <c r="F146" s="43" t="str">
        <f t="shared" si="36"/>
        <v/>
      </c>
      <c r="G146" s="43" t="str">
        <f t="shared" si="37"/>
        <v/>
      </c>
      <c r="H146" s="43" t="str">
        <f t="shared" si="38"/>
        <v/>
      </c>
      <c r="I146" s="43">
        <f t="shared" si="41"/>
        <v>20</v>
      </c>
      <c r="J146">
        <f>IF(AND(Formulier!$E$44&lt;=C146,Formulier!$O$38&gt;=C146),"Verlof",0)</f>
        <v>0</v>
      </c>
      <c r="K146">
        <f t="shared" si="33"/>
        <v>0</v>
      </c>
      <c r="L146">
        <f t="shared" si="30"/>
        <v>0</v>
      </c>
      <c r="M146">
        <f t="shared" si="31"/>
        <v>0</v>
      </c>
      <c r="N146" s="56">
        <f t="shared" si="34"/>
        <v>0</v>
      </c>
      <c r="O146" s="56">
        <f t="shared" si="35"/>
        <v>0</v>
      </c>
    </row>
    <row r="147" spans="1:15" x14ac:dyDescent="0.3">
      <c r="A147" s="43" t="str">
        <f t="shared" si="28"/>
        <v>201521ma</v>
      </c>
      <c r="B147" s="43">
        <f t="shared" si="39"/>
        <v>21</v>
      </c>
      <c r="C147" s="44">
        <f t="shared" si="32"/>
        <v>42142</v>
      </c>
      <c r="D147" s="43" t="str">
        <f t="shared" si="40"/>
        <v>ma</v>
      </c>
      <c r="E147" s="43">
        <f t="shared" si="29"/>
        <v>2015</v>
      </c>
      <c r="F147" s="43" t="str">
        <f t="shared" si="36"/>
        <v/>
      </c>
      <c r="G147" s="43" t="str">
        <f t="shared" si="37"/>
        <v/>
      </c>
      <c r="H147" s="43" t="str">
        <f t="shared" si="38"/>
        <v/>
      </c>
      <c r="I147" s="43">
        <f t="shared" si="41"/>
        <v>21</v>
      </c>
      <c r="J147">
        <f>IF(AND(Formulier!$E$44&lt;=C147,Formulier!$O$38&gt;=C147),"Verlof",0)</f>
        <v>0</v>
      </c>
      <c r="K147">
        <f t="shared" si="33"/>
        <v>0</v>
      </c>
      <c r="L147">
        <f t="shared" si="30"/>
        <v>0</v>
      </c>
      <c r="M147">
        <f t="shared" si="31"/>
        <v>0</v>
      </c>
      <c r="N147" s="56">
        <f t="shared" si="34"/>
        <v>0</v>
      </c>
      <c r="O147" s="56">
        <f t="shared" si="35"/>
        <v>0</v>
      </c>
    </row>
    <row r="148" spans="1:15" x14ac:dyDescent="0.3">
      <c r="A148" s="43" t="str">
        <f t="shared" si="28"/>
        <v>201521di</v>
      </c>
      <c r="B148" s="43">
        <f t="shared" si="39"/>
        <v>21</v>
      </c>
      <c r="C148" s="44">
        <f t="shared" si="32"/>
        <v>42143</v>
      </c>
      <c r="D148" s="43" t="str">
        <f t="shared" si="40"/>
        <v>di</v>
      </c>
      <c r="E148" s="43">
        <f t="shared" si="29"/>
        <v>2015</v>
      </c>
      <c r="F148" s="43" t="str">
        <f t="shared" si="36"/>
        <v/>
      </c>
      <c r="G148" s="43" t="str">
        <f t="shared" si="37"/>
        <v/>
      </c>
      <c r="H148" s="43" t="str">
        <f t="shared" si="38"/>
        <v/>
      </c>
      <c r="I148" s="43">
        <f t="shared" si="41"/>
        <v>21</v>
      </c>
      <c r="J148">
        <f>IF(AND(Formulier!$E$44&lt;=C148,Formulier!$O$38&gt;=C148),"Verlof",0)</f>
        <v>0</v>
      </c>
      <c r="K148">
        <f t="shared" si="33"/>
        <v>0</v>
      </c>
      <c r="L148">
        <f t="shared" si="30"/>
        <v>0</v>
      </c>
      <c r="M148">
        <f t="shared" si="31"/>
        <v>0</v>
      </c>
      <c r="N148" s="56">
        <f t="shared" si="34"/>
        <v>0</v>
      </c>
      <c r="O148" s="56">
        <f t="shared" si="35"/>
        <v>0</v>
      </c>
    </row>
    <row r="149" spans="1:15" x14ac:dyDescent="0.3">
      <c r="A149" s="43" t="str">
        <f t="shared" si="28"/>
        <v>201521wo</v>
      </c>
      <c r="B149" s="43">
        <f t="shared" si="39"/>
        <v>21</v>
      </c>
      <c r="C149" s="44">
        <f t="shared" si="32"/>
        <v>42144</v>
      </c>
      <c r="D149" s="43" t="str">
        <f t="shared" si="40"/>
        <v>wo</v>
      </c>
      <c r="E149" s="43">
        <f t="shared" si="29"/>
        <v>2015</v>
      </c>
      <c r="F149" s="43" t="str">
        <f t="shared" si="36"/>
        <v/>
      </c>
      <c r="G149" s="43" t="str">
        <f t="shared" si="37"/>
        <v/>
      </c>
      <c r="H149" s="43" t="str">
        <f t="shared" si="38"/>
        <v/>
      </c>
      <c r="I149" s="43">
        <f t="shared" si="41"/>
        <v>21</v>
      </c>
      <c r="J149">
        <f>IF(AND(Formulier!$E$44&lt;=C149,Formulier!$O$38&gt;=C149),"Verlof",0)</f>
        <v>0</v>
      </c>
      <c r="K149">
        <f t="shared" si="33"/>
        <v>0</v>
      </c>
      <c r="L149">
        <f t="shared" si="30"/>
        <v>0</v>
      </c>
      <c r="M149">
        <f t="shared" si="31"/>
        <v>0</v>
      </c>
      <c r="N149" s="56">
        <f t="shared" si="34"/>
        <v>0</v>
      </c>
      <c r="O149" s="56">
        <f t="shared" si="35"/>
        <v>0</v>
      </c>
    </row>
    <row r="150" spans="1:15" x14ac:dyDescent="0.3">
      <c r="A150" s="43" t="str">
        <f t="shared" si="28"/>
        <v>201521do</v>
      </c>
      <c r="B150" s="43">
        <f t="shared" si="39"/>
        <v>21</v>
      </c>
      <c r="C150" s="44">
        <f t="shared" si="32"/>
        <v>42145</v>
      </c>
      <c r="D150" s="43" t="str">
        <f t="shared" si="40"/>
        <v>do</v>
      </c>
      <c r="E150" s="43">
        <f t="shared" si="29"/>
        <v>2015</v>
      </c>
      <c r="F150" s="43" t="str">
        <f t="shared" si="36"/>
        <v/>
      </c>
      <c r="G150" s="43" t="str">
        <f t="shared" si="37"/>
        <v/>
      </c>
      <c r="H150" s="43" t="str">
        <f t="shared" si="38"/>
        <v/>
      </c>
      <c r="I150" s="43">
        <f t="shared" si="41"/>
        <v>21</v>
      </c>
      <c r="J150">
        <f>IF(AND(Formulier!$E$44&lt;=C150,Formulier!$O$38&gt;=C150),"Verlof",0)</f>
        <v>0</v>
      </c>
      <c r="K150">
        <f t="shared" si="33"/>
        <v>0</v>
      </c>
      <c r="L150">
        <f t="shared" si="30"/>
        <v>0</v>
      </c>
      <c r="M150">
        <f t="shared" si="31"/>
        <v>0</v>
      </c>
      <c r="N150" s="56">
        <f t="shared" si="34"/>
        <v>0</v>
      </c>
      <c r="O150" s="56">
        <f t="shared" si="35"/>
        <v>0</v>
      </c>
    </row>
    <row r="151" spans="1:15" x14ac:dyDescent="0.3">
      <c r="A151" s="43" t="str">
        <f t="shared" si="28"/>
        <v>201521vr</v>
      </c>
      <c r="B151" s="43">
        <f t="shared" si="39"/>
        <v>21</v>
      </c>
      <c r="C151" s="44">
        <f t="shared" si="32"/>
        <v>42146</v>
      </c>
      <c r="D151" s="43" t="str">
        <f t="shared" si="40"/>
        <v>vr</v>
      </c>
      <c r="E151" s="43">
        <f t="shared" si="29"/>
        <v>2015</v>
      </c>
      <c r="F151" s="43" t="str">
        <f t="shared" si="36"/>
        <v/>
      </c>
      <c r="G151" s="43" t="str">
        <f t="shared" si="37"/>
        <v/>
      </c>
      <c r="H151" s="43" t="str">
        <f t="shared" si="38"/>
        <v/>
      </c>
      <c r="I151" s="43">
        <f t="shared" si="41"/>
        <v>21</v>
      </c>
      <c r="J151">
        <f>IF(AND(Formulier!$E$44&lt;=C151,Formulier!$O$38&gt;=C151),"Verlof",0)</f>
        <v>0</v>
      </c>
      <c r="K151">
        <f t="shared" si="33"/>
        <v>0</v>
      </c>
      <c r="L151">
        <f t="shared" si="30"/>
        <v>0</v>
      </c>
      <c r="M151">
        <f t="shared" si="31"/>
        <v>0</v>
      </c>
      <c r="N151" s="56">
        <f t="shared" si="34"/>
        <v>0</v>
      </c>
      <c r="O151" s="56">
        <f t="shared" si="35"/>
        <v>0</v>
      </c>
    </row>
    <row r="152" spans="1:15" x14ac:dyDescent="0.3">
      <c r="A152" s="43" t="str">
        <f t="shared" si="28"/>
        <v>201521za</v>
      </c>
      <c r="B152" s="43">
        <f t="shared" si="39"/>
        <v>21</v>
      </c>
      <c r="C152" s="44">
        <f t="shared" si="32"/>
        <v>42147</v>
      </c>
      <c r="D152" s="43" t="str">
        <f t="shared" si="40"/>
        <v>za</v>
      </c>
      <c r="E152" s="43">
        <f t="shared" si="29"/>
        <v>2015</v>
      </c>
      <c r="F152" s="43" t="str">
        <f t="shared" si="36"/>
        <v/>
      </c>
      <c r="G152" s="43" t="str">
        <f t="shared" si="37"/>
        <v/>
      </c>
      <c r="H152" s="43" t="str">
        <f t="shared" si="38"/>
        <v/>
      </c>
      <c r="I152" s="43">
        <f t="shared" si="41"/>
        <v>21</v>
      </c>
      <c r="J152">
        <f>IF(AND(Formulier!$E$44&lt;=C152,Formulier!$O$38&gt;=C152),"Verlof",0)</f>
        <v>0</v>
      </c>
      <c r="K152">
        <f t="shared" si="33"/>
        <v>0</v>
      </c>
      <c r="L152">
        <f t="shared" si="30"/>
        <v>0</v>
      </c>
      <c r="M152">
        <f t="shared" si="31"/>
        <v>0</v>
      </c>
      <c r="N152" s="56">
        <f t="shared" si="34"/>
        <v>0</v>
      </c>
      <c r="O152" s="56">
        <f t="shared" si="35"/>
        <v>0</v>
      </c>
    </row>
    <row r="153" spans="1:15" x14ac:dyDescent="0.3">
      <c r="A153" s="43" t="str">
        <f t="shared" si="28"/>
        <v>201521zo</v>
      </c>
      <c r="B153" s="43">
        <f t="shared" si="39"/>
        <v>21</v>
      </c>
      <c r="C153" s="44">
        <f t="shared" si="32"/>
        <v>42148</v>
      </c>
      <c r="D153" s="43" t="str">
        <f t="shared" si="40"/>
        <v>zo</v>
      </c>
      <c r="E153" s="43">
        <f t="shared" si="29"/>
        <v>2015</v>
      </c>
      <c r="F153" s="43" t="str">
        <f t="shared" si="36"/>
        <v/>
      </c>
      <c r="G153" s="43" t="str">
        <f t="shared" si="37"/>
        <v/>
      </c>
      <c r="H153" s="43" t="str">
        <f t="shared" si="38"/>
        <v/>
      </c>
      <c r="I153" s="43">
        <f t="shared" si="41"/>
        <v>21</v>
      </c>
      <c r="J153">
        <f>IF(AND(Formulier!$E$44&lt;=C153,Formulier!$O$38&gt;=C153),"Verlof",0)</f>
        <v>0</v>
      </c>
      <c r="K153">
        <f t="shared" si="33"/>
        <v>0</v>
      </c>
      <c r="L153">
        <f t="shared" si="30"/>
        <v>0</v>
      </c>
      <c r="M153">
        <f t="shared" si="31"/>
        <v>0</v>
      </c>
      <c r="N153" s="56">
        <f t="shared" si="34"/>
        <v>0</v>
      </c>
      <c r="O153" s="56">
        <f t="shared" si="35"/>
        <v>0</v>
      </c>
    </row>
    <row r="154" spans="1:15" x14ac:dyDescent="0.3">
      <c r="A154" s="43" t="str">
        <f t="shared" si="28"/>
        <v>201522ma</v>
      </c>
      <c r="B154" s="43">
        <f t="shared" si="39"/>
        <v>22</v>
      </c>
      <c r="C154" s="44">
        <f t="shared" si="32"/>
        <v>42149</v>
      </c>
      <c r="D154" s="43" t="str">
        <f t="shared" si="40"/>
        <v>ma</v>
      </c>
      <c r="E154" s="43">
        <f t="shared" si="29"/>
        <v>2015</v>
      </c>
      <c r="F154" s="43" t="str">
        <f t="shared" si="36"/>
        <v/>
      </c>
      <c r="G154" s="43" t="str">
        <f t="shared" si="37"/>
        <v/>
      </c>
      <c r="H154" s="43" t="str">
        <f t="shared" si="38"/>
        <v/>
      </c>
      <c r="I154" s="43">
        <f t="shared" si="41"/>
        <v>22</v>
      </c>
      <c r="J154">
        <f>IF(AND(Formulier!$E$44&lt;=C154,Formulier!$O$38&gt;=C154),"Verlof",0)</f>
        <v>0</v>
      </c>
      <c r="K154">
        <f t="shared" si="33"/>
        <v>0</v>
      </c>
      <c r="L154">
        <f t="shared" si="30"/>
        <v>0</v>
      </c>
      <c r="M154">
        <f t="shared" si="31"/>
        <v>0</v>
      </c>
      <c r="N154" s="56">
        <f t="shared" si="34"/>
        <v>0</v>
      </c>
      <c r="O154" s="56">
        <f t="shared" si="35"/>
        <v>0</v>
      </c>
    </row>
    <row r="155" spans="1:15" x14ac:dyDescent="0.3">
      <c r="A155" s="43" t="str">
        <f t="shared" si="28"/>
        <v>201522di</v>
      </c>
      <c r="B155" s="43">
        <f t="shared" si="39"/>
        <v>22</v>
      </c>
      <c r="C155" s="44">
        <f t="shared" si="32"/>
        <v>42150</v>
      </c>
      <c r="D155" s="43" t="str">
        <f t="shared" si="40"/>
        <v>di</v>
      </c>
      <c r="E155" s="43">
        <f t="shared" si="29"/>
        <v>2015</v>
      </c>
      <c r="F155" s="43" t="str">
        <f t="shared" si="36"/>
        <v/>
      </c>
      <c r="G155" s="43" t="str">
        <f t="shared" si="37"/>
        <v/>
      </c>
      <c r="H155" s="43" t="str">
        <f t="shared" si="38"/>
        <v/>
      </c>
      <c r="I155" s="43">
        <f t="shared" si="41"/>
        <v>22</v>
      </c>
      <c r="J155">
        <f>IF(AND(Formulier!$E$44&lt;=C155,Formulier!$O$38&gt;=C155),"Verlof",0)</f>
        <v>0</v>
      </c>
      <c r="K155">
        <f t="shared" si="33"/>
        <v>0</v>
      </c>
      <c r="L155">
        <f t="shared" si="30"/>
        <v>0</v>
      </c>
      <c r="M155">
        <f t="shared" si="31"/>
        <v>0</v>
      </c>
      <c r="N155" s="56">
        <f t="shared" si="34"/>
        <v>0</v>
      </c>
      <c r="O155" s="56">
        <f t="shared" si="35"/>
        <v>0</v>
      </c>
    </row>
    <row r="156" spans="1:15" x14ac:dyDescent="0.3">
      <c r="A156" s="43" t="str">
        <f t="shared" si="28"/>
        <v>201522wo</v>
      </c>
      <c r="B156" s="43">
        <f t="shared" si="39"/>
        <v>22</v>
      </c>
      <c r="C156" s="44">
        <f t="shared" si="32"/>
        <v>42151</v>
      </c>
      <c r="D156" s="43" t="str">
        <f t="shared" si="40"/>
        <v>wo</v>
      </c>
      <c r="E156" s="43">
        <f t="shared" si="29"/>
        <v>2015</v>
      </c>
      <c r="F156" s="43" t="str">
        <f t="shared" si="36"/>
        <v/>
      </c>
      <c r="G156" s="43" t="str">
        <f t="shared" si="37"/>
        <v/>
      </c>
      <c r="H156" s="43" t="str">
        <f t="shared" si="38"/>
        <v/>
      </c>
      <c r="I156" s="43">
        <f t="shared" si="41"/>
        <v>22</v>
      </c>
      <c r="J156">
        <f>IF(AND(Formulier!$E$44&lt;=C156,Formulier!$O$38&gt;=C156),"Verlof",0)</f>
        <v>0</v>
      </c>
      <c r="K156">
        <f t="shared" si="33"/>
        <v>0</v>
      </c>
      <c r="L156">
        <f t="shared" si="30"/>
        <v>0</v>
      </c>
      <c r="M156">
        <f t="shared" si="31"/>
        <v>0</v>
      </c>
      <c r="N156" s="56">
        <f t="shared" si="34"/>
        <v>0</v>
      </c>
      <c r="O156" s="56">
        <f t="shared" si="35"/>
        <v>0</v>
      </c>
    </row>
    <row r="157" spans="1:15" x14ac:dyDescent="0.3">
      <c r="A157" s="43" t="str">
        <f t="shared" si="28"/>
        <v>201522do</v>
      </c>
      <c r="B157" s="43">
        <f t="shared" si="39"/>
        <v>22</v>
      </c>
      <c r="C157" s="44">
        <f t="shared" si="32"/>
        <v>42152</v>
      </c>
      <c r="D157" s="43" t="str">
        <f t="shared" si="40"/>
        <v>do</v>
      </c>
      <c r="E157" s="43">
        <f t="shared" si="29"/>
        <v>2015</v>
      </c>
      <c r="F157" s="43" t="str">
        <f t="shared" si="36"/>
        <v/>
      </c>
      <c r="G157" s="43" t="str">
        <f t="shared" si="37"/>
        <v/>
      </c>
      <c r="H157" s="43" t="str">
        <f t="shared" si="38"/>
        <v/>
      </c>
      <c r="I157" s="43">
        <f t="shared" si="41"/>
        <v>22</v>
      </c>
      <c r="J157">
        <f>IF(AND(Formulier!$E$44&lt;=C157,Formulier!$O$38&gt;=C157),"Verlof",0)</f>
        <v>0</v>
      </c>
      <c r="K157">
        <f t="shared" si="33"/>
        <v>0</v>
      </c>
      <c r="L157">
        <f t="shared" si="30"/>
        <v>0</v>
      </c>
      <c r="M157">
        <f t="shared" si="31"/>
        <v>0</v>
      </c>
      <c r="N157" s="56">
        <f t="shared" si="34"/>
        <v>0</v>
      </c>
      <c r="O157" s="56">
        <f t="shared" si="35"/>
        <v>0</v>
      </c>
    </row>
    <row r="158" spans="1:15" x14ac:dyDescent="0.3">
      <c r="A158" s="43" t="str">
        <f t="shared" si="28"/>
        <v>201522vr</v>
      </c>
      <c r="B158" s="43">
        <f t="shared" si="39"/>
        <v>22</v>
      </c>
      <c r="C158" s="44">
        <f t="shared" si="32"/>
        <v>42153</v>
      </c>
      <c r="D158" s="43" t="str">
        <f t="shared" si="40"/>
        <v>vr</v>
      </c>
      <c r="E158" s="43">
        <f t="shared" si="29"/>
        <v>2015</v>
      </c>
      <c r="F158" s="43" t="str">
        <f t="shared" si="36"/>
        <v/>
      </c>
      <c r="G158" s="43" t="str">
        <f t="shared" si="37"/>
        <v/>
      </c>
      <c r="H158" s="43" t="str">
        <f t="shared" si="38"/>
        <v/>
      </c>
      <c r="I158" s="43">
        <f t="shared" si="41"/>
        <v>22</v>
      </c>
      <c r="J158">
        <f>IF(AND(Formulier!$E$44&lt;=C158,Formulier!$O$38&gt;=C158),"Verlof",0)</f>
        <v>0</v>
      </c>
      <c r="K158">
        <f t="shared" si="33"/>
        <v>0</v>
      </c>
      <c r="L158">
        <f t="shared" si="30"/>
        <v>0</v>
      </c>
      <c r="M158">
        <f t="shared" si="31"/>
        <v>0</v>
      </c>
      <c r="N158" s="56">
        <f t="shared" si="34"/>
        <v>0</v>
      </c>
      <c r="O158" s="56">
        <f t="shared" si="35"/>
        <v>0</v>
      </c>
    </row>
    <row r="159" spans="1:15" x14ac:dyDescent="0.3">
      <c r="A159" s="43" t="str">
        <f t="shared" si="28"/>
        <v>201522za</v>
      </c>
      <c r="B159" s="43">
        <f t="shared" si="39"/>
        <v>22</v>
      </c>
      <c r="C159" s="44">
        <f t="shared" si="32"/>
        <v>42154</v>
      </c>
      <c r="D159" s="43" t="str">
        <f t="shared" si="40"/>
        <v>za</v>
      </c>
      <c r="E159" s="43">
        <f t="shared" si="29"/>
        <v>2015</v>
      </c>
      <c r="F159" s="43" t="str">
        <f t="shared" si="36"/>
        <v/>
      </c>
      <c r="G159" s="43" t="str">
        <f t="shared" si="37"/>
        <v/>
      </c>
      <c r="H159" s="43" t="str">
        <f t="shared" si="38"/>
        <v/>
      </c>
      <c r="I159" s="43">
        <f t="shared" si="41"/>
        <v>22</v>
      </c>
      <c r="J159">
        <f>IF(AND(Formulier!$E$44&lt;=C159,Formulier!$O$38&gt;=C159),"Verlof",0)</f>
        <v>0</v>
      </c>
      <c r="K159">
        <f t="shared" si="33"/>
        <v>0</v>
      </c>
      <c r="L159">
        <f t="shared" si="30"/>
        <v>0</v>
      </c>
      <c r="M159">
        <f t="shared" si="31"/>
        <v>0</v>
      </c>
      <c r="N159" s="56">
        <f t="shared" si="34"/>
        <v>0</v>
      </c>
      <c r="O159" s="56">
        <f t="shared" si="35"/>
        <v>0</v>
      </c>
    </row>
    <row r="160" spans="1:15" x14ac:dyDescent="0.3">
      <c r="A160" s="43" t="str">
        <f t="shared" si="28"/>
        <v>201522zo</v>
      </c>
      <c r="B160" s="43">
        <f t="shared" si="39"/>
        <v>22</v>
      </c>
      <c r="C160" s="44">
        <f t="shared" si="32"/>
        <v>42155</v>
      </c>
      <c r="D160" s="43" t="str">
        <f t="shared" si="40"/>
        <v>zo</v>
      </c>
      <c r="E160" s="43">
        <f t="shared" si="29"/>
        <v>2015</v>
      </c>
      <c r="F160" s="43" t="str">
        <f t="shared" si="36"/>
        <v/>
      </c>
      <c r="G160" s="43" t="str">
        <f t="shared" si="37"/>
        <v/>
      </c>
      <c r="H160" s="43" t="str">
        <f t="shared" si="38"/>
        <v/>
      </c>
      <c r="I160" s="43">
        <f t="shared" si="41"/>
        <v>22</v>
      </c>
      <c r="J160">
        <f>IF(AND(Formulier!$E$44&lt;=C160,Formulier!$O$38&gt;=C160),"Verlof",0)</f>
        <v>0</v>
      </c>
      <c r="K160">
        <f t="shared" si="33"/>
        <v>0</v>
      </c>
      <c r="L160">
        <f t="shared" si="30"/>
        <v>0</v>
      </c>
      <c r="M160">
        <f t="shared" si="31"/>
        <v>0</v>
      </c>
      <c r="N160" s="56">
        <f t="shared" si="34"/>
        <v>0</v>
      </c>
      <c r="O160" s="56">
        <f t="shared" si="35"/>
        <v>0</v>
      </c>
    </row>
    <row r="161" spans="1:15" x14ac:dyDescent="0.3">
      <c r="A161" s="43" t="str">
        <f t="shared" si="28"/>
        <v>201523ma</v>
      </c>
      <c r="B161" s="43">
        <f t="shared" si="39"/>
        <v>23</v>
      </c>
      <c r="C161" s="44">
        <f t="shared" si="32"/>
        <v>42156</v>
      </c>
      <c r="D161" s="43" t="str">
        <f t="shared" si="40"/>
        <v>ma</v>
      </c>
      <c r="E161" s="43">
        <f t="shared" si="29"/>
        <v>2015</v>
      </c>
      <c r="F161" s="43" t="str">
        <f t="shared" si="36"/>
        <v/>
      </c>
      <c r="G161" s="43" t="str">
        <f t="shared" si="37"/>
        <v/>
      </c>
      <c r="H161" s="43" t="str">
        <f t="shared" si="38"/>
        <v/>
      </c>
      <c r="I161" s="43">
        <f t="shared" si="41"/>
        <v>23</v>
      </c>
      <c r="J161">
        <f>IF(AND(Formulier!$E$44&lt;=C161,Formulier!$O$38&gt;=C161),"Verlof",0)</f>
        <v>0</v>
      </c>
      <c r="K161">
        <f t="shared" si="33"/>
        <v>0</v>
      </c>
      <c r="L161">
        <f t="shared" si="30"/>
        <v>0</v>
      </c>
      <c r="M161">
        <f t="shared" si="31"/>
        <v>0</v>
      </c>
      <c r="N161" s="56">
        <f t="shared" si="34"/>
        <v>0</v>
      </c>
      <c r="O161" s="56">
        <f t="shared" si="35"/>
        <v>0</v>
      </c>
    </row>
    <row r="162" spans="1:15" x14ac:dyDescent="0.3">
      <c r="A162" s="43" t="str">
        <f t="shared" si="28"/>
        <v>201523di</v>
      </c>
      <c r="B162" s="43">
        <f t="shared" si="39"/>
        <v>23</v>
      </c>
      <c r="C162" s="44">
        <f t="shared" si="32"/>
        <v>42157</v>
      </c>
      <c r="D162" s="43" t="str">
        <f t="shared" si="40"/>
        <v>di</v>
      </c>
      <c r="E162" s="43">
        <f t="shared" si="29"/>
        <v>2015</v>
      </c>
      <c r="F162" s="43" t="str">
        <f t="shared" si="36"/>
        <v/>
      </c>
      <c r="G162" s="43" t="str">
        <f t="shared" si="37"/>
        <v/>
      </c>
      <c r="H162" s="43" t="str">
        <f t="shared" si="38"/>
        <v/>
      </c>
      <c r="I162" s="43">
        <f t="shared" si="41"/>
        <v>23</v>
      </c>
      <c r="J162">
        <f>IF(AND(Formulier!$E$44&lt;=C162,Formulier!$O$38&gt;=C162),"Verlof",0)</f>
        <v>0</v>
      </c>
      <c r="K162">
        <f t="shared" si="33"/>
        <v>0</v>
      </c>
      <c r="L162">
        <f t="shared" si="30"/>
        <v>0</v>
      </c>
      <c r="M162">
        <f t="shared" si="31"/>
        <v>0</v>
      </c>
      <c r="N162" s="56">
        <f t="shared" si="34"/>
        <v>0</v>
      </c>
      <c r="O162" s="56">
        <f t="shared" si="35"/>
        <v>0</v>
      </c>
    </row>
    <row r="163" spans="1:15" x14ac:dyDescent="0.3">
      <c r="A163" s="43" t="str">
        <f t="shared" si="28"/>
        <v>201523wo</v>
      </c>
      <c r="B163" s="43">
        <f t="shared" si="39"/>
        <v>23</v>
      </c>
      <c r="C163" s="44">
        <f t="shared" si="32"/>
        <v>42158</v>
      </c>
      <c r="D163" s="43" t="str">
        <f t="shared" si="40"/>
        <v>wo</v>
      </c>
      <c r="E163" s="43">
        <f t="shared" si="29"/>
        <v>2015</v>
      </c>
      <c r="F163" s="43" t="str">
        <f t="shared" si="36"/>
        <v/>
      </c>
      <c r="G163" s="43" t="str">
        <f t="shared" si="37"/>
        <v/>
      </c>
      <c r="H163" s="43" t="str">
        <f t="shared" si="38"/>
        <v/>
      </c>
      <c r="I163" s="43">
        <f t="shared" si="41"/>
        <v>23</v>
      </c>
      <c r="J163">
        <f>IF(AND(Formulier!$E$44&lt;=C163,Formulier!$O$38&gt;=C163),"Verlof",0)</f>
        <v>0</v>
      </c>
      <c r="K163">
        <f t="shared" si="33"/>
        <v>0</v>
      </c>
      <c r="L163">
        <f t="shared" si="30"/>
        <v>0</v>
      </c>
      <c r="M163">
        <f t="shared" si="31"/>
        <v>0</v>
      </c>
      <c r="N163" s="56">
        <f t="shared" si="34"/>
        <v>0</v>
      </c>
      <c r="O163" s="56">
        <f t="shared" si="35"/>
        <v>0</v>
      </c>
    </row>
    <row r="164" spans="1:15" x14ac:dyDescent="0.3">
      <c r="A164" s="43" t="str">
        <f t="shared" si="28"/>
        <v>201523do</v>
      </c>
      <c r="B164" s="43">
        <f t="shared" si="39"/>
        <v>23</v>
      </c>
      <c r="C164" s="44">
        <f t="shared" si="32"/>
        <v>42159</v>
      </c>
      <c r="D164" s="43" t="str">
        <f t="shared" si="40"/>
        <v>do</v>
      </c>
      <c r="E164" s="43">
        <f t="shared" si="29"/>
        <v>2015</v>
      </c>
      <c r="F164" s="43" t="str">
        <f t="shared" si="36"/>
        <v/>
      </c>
      <c r="G164" s="43" t="str">
        <f t="shared" si="37"/>
        <v/>
      </c>
      <c r="H164" s="43" t="str">
        <f t="shared" si="38"/>
        <v/>
      </c>
      <c r="I164" s="43">
        <f t="shared" si="41"/>
        <v>23</v>
      </c>
      <c r="J164">
        <f>IF(AND(Formulier!$E$44&lt;=C164,Formulier!$O$38&gt;=C164),"Verlof",0)</f>
        <v>0</v>
      </c>
      <c r="K164">
        <f t="shared" si="33"/>
        <v>0</v>
      </c>
      <c r="L164">
        <f t="shared" si="30"/>
        <v>0</v>
      </c>
      <c r="M164">
        <f t="shared" si="31"/>
        <v>0</v>
      </c>
      <c r="N164" s="56">
        <f t="shared" si="34"/>
        <v>0</v>
      </c>
      <c r="O164" s="56">
        <f t="shared" si="35"/>
        <v>0</v>
      </c>
    </row>
    <row r="165" spans="1:15" x14ac:dyDescent="0.3">
      <c r="A165" s="43" t="str">
        <f t="shared" si="28"/>
        <v>201523vr</v>
      </c>
      <c r="B165" s="43">
        <f t="shared" si="39"/>
        <v>23</v>
      </c>
      <c r="C165" s="44">
        <f t="shared" si="32"/>
        <v>42160</v>
      </c>
      <c r="D165" s="43" t="str">
        <f t="shared" si="40"/>
        <v>vr</v>
      </c>
      <c r="E165" s="43">
        <f t="shared" si="29"/>
        <v>2015</v>
      </c>
      <c r="F165" s="43" t="str">
        <f t="shared" si="36"/>
        <v/>
      </c>
      <c r="G165" s="43" t="str">
        <f t="shared" si="37"/>
        <v/>
      </c>
      <c r="H165" s="43" t="str">
        <f t="shared" si="38"/>
        <v/>
      </c>
      <c r="I165" s="43">
        <f t="shared" si="41"/>
        <v>23</v>
      </c>
      <c r="J165">
        <f>IF(AND(Formulier!$E$44&lt;=C165,Formulier!$O$38&gt;=C165),"Verlof",0)</f>
        <v>0</v>
      </c>
      <c r="K165">
        <f t="shared" si="33"/>
        <v>0</v>
      </c>
      <c r="L165">
        <f t="shared" si="30"/>
        <v>0</v>
      </c>
      <c r="M165">
        <f t="shared" si="31"/>
        <v>0</v>
      </c>
      <c r="N165" s="56">
        <f t="shared" si="34"/>
        <v>0</v>
      </c>
      <c r="O165" s="56">
        <f t="shared" si="35"/>
        <v>0</v>
      </c>
    </row>
    <row r="166" spans="1:15" x14ac:dyDescent="0.3">
      <c r="A166" s="43" t="str">
        <f t="shared" si="28"/>
        <v>201523za</v>
      </c>
      <c r="B166" s="43">
        <f t="shared" si="39"/>
        <v>23</v>
      </c>
      <c r="C166" s="44">
        <f t="shared" si="32"/>
        <v>42161</v>
      </c>
      <c r="D166" s="43" t="str">
        <f t="shared" si="40"/>
        <v>za</v>
      </c>
      <c r="E166" s="43">
        <f t="shared" si="29"/>
        <v>2015</v>
      </c>
      <c r="F166" s="43" t="str">
        <f t="shared" si="36"/>
        <v/>
      </c>
      <c r="G166" s="43" t="str">
        <f t="shared" si="37"/>
        <v/>
      </c>
      <c r="H166" s="43" t="str">
        <f t="shared" si="38"/>
        <v/>
      </c>
      <c r="I166" s="43">
        <f t="shared" si="41"/>
        <v>23</v>
      </c>
      <c r="J166">
        <f>IF(AND(Formulier!$E$44&lt;=C166,Formulier!$O$38&gt;=C166),"Verlof",0)</f>
        <v>0</v>
      </c>
      <c r="K166">
        <f t="shared" si="33"/>
        <v>0</v>
      </c>
      <c r="L166">
        <f t="shared" si="30"/>
        <v>0</v>
      </c>
      <c r="M166">
        <f t="shared" si="31"/>
        <v>0</v>
      </c>
      <c r="N166" s="56">
        <f t="shared" si="34"/>
        <v>0</v>
      </c>
      <c r="O166" s="56">
        <f t="shared" si="35"/>
        <v>0</v>
      </c>
    </row>
    <row r="167" spans="1:15" x14ac:dyDescent="0.3">
      <c r="A167" s="43" t="str">
        <f t="shared" si="28"/>
        <v>201523zo</v>
      </c>
      <c r="B167" s="43">
        <f t="shared" si="39"/>
        <v>23</v>
      </c>
      <c r="C167" s="44">
        <f t="shared" si="32"/>
        <v>42162</v>
      </c>
      <c r="D167" s="43" t="str">
        <f t="shared" si="40"/>
        <v>zo</v>
      </c>
      <c r="E167" s="43">
        <f t="shared" si="29"/>
        <v>2015</v>
      </c>
      <c r="F167" s="43" t="str">
        <f t="shared" si="36"/>
        <v/>
      </c>
      <c r="G167" s="43" t="str">
        <f t="shared" si="37"/>
        <v/>
      </c>
      <c r="H167" s="43" t="str">
        <f t="shared" si="38"/>
        <v/>
      </c>
      <c r="I167" s="43">
        <f t="shared" si="41"/>
        <v>23</v>
      </c>
      <c r="J167">
        <f>IF(AND(Formulier!$E$44&lt;=C167,Formulier!$O$38&gt;=C167),"Verlof",0)</f>
        <v>0</v>
      </c>
      <c r="K167">
        <f t="shared" si="33"/>
        <v>0</v>
      </c>
      <c r="L167">
        <f t="shared" si="30"/>
        <v>0</v>
      </c>
      <c r="M167">
        <f t="shared" si="31"/>
        <v>0</v>
      </c>
      <c r="N167" s="56">
        <f t="shared" si="34"/>
        <v>0</v>
      </c>
      <c r="O167" s="56">
        <f t="shared" si="35"/>
        <v>0</v>
      </c>
    </row>
    <row r="168" spans="1:15" x14ac:dyDescent="0.3">
      <c r="A168" s="43" t="str">
        <f t="shared" si="28"/>
        <v>201524ma</v>
      </c>
      <c r="B168" s="43">
        <f t="shared" si="39"/>
        <v>24</v>
      </c>
      <c r="C168" s="44">
        <f t="shared" si="32"/>
        <v>42163</v>
      </c>
      <c r="D168" s="43" t="str">
        <f t="shared" si="40"/>
        <v>ma</v>
      </c>
      <c r="E168" s="43">
        <f t="shared" si="29"/>
        <v>2015</v>
      </c>
      <c r="F168" s="43" t="str">
        <f t="shared" si="36"/>
        <v/>
      </c>
      <c r="G168" s="43" t="str">
        <f t="shared" si="37"/>
        <v/>
      </c>
      <c r="H168" s="43" t="str">
        <f t="shared" si="38"/>
        <v/>
      </c>
      <c r="I168" s="43">
        <f t="shared" si="41"/>
        <v>24</v>
      </c>
      <c r="J168">
        <f>IF(AND(Formulier!$E$44&lt;=C168,Formulier!$O$38&gt;=C168),"Verlof",0)</f>
        <v>0</v>
      </c>
      <c r="K168">
        <f t="shared" si="33"/>
        <v>0</v>
      </c>
      <c r="L168">
        <f t="shared" si="30"/>
        <v>0</v>
      </c>
      <c r="M168">
        <f t="shared" si="31"/>
        <v>0</v>
      </c>
      <c r="N168" s="56">
        <f t="shared" si="34"/>
        <v>0</v>
      </c>
      <c r="O168" s="56">
        <f t="shared" si="35"/>
        <v>0</v>
      </c>
    </row>
    <row r="169" spans="1:15" x14ac:dyDescent="0.3">
      <c r="A169" s="43" t="str">
        <f t="shared" si="28"/>
        <v>201524di</v>
      </c>
      <c r="B169" s="43">
        <f t="shared" si="39"/>
        <v>24</v>
      </c>
      <c r="C169" s="44">
        <f t="shared" si="32"/>
        <v>42164</v>
      </c>
      <c r="D169" s="43" t="str">
        <f t="shared" si="40"/>
        <v>di</v>
      </c>
      <c r="E169" s="43">
        <f t="shared" si="29"/>
        <v>2015</v>
      </c>
      <c r="F169" s="43" t="str">
        <f t="shared" si="36"/>
        <v/>
      </c>
      <c r="G169" s="43" t="str">
        <f t="shared" si="37"/>
        <v/>
      </c>
      <c r="H169" s="43" t="str">
        <f t="shared" si="38"/>
        <v/>
      </c>
      <c r="I169" s="43">
        <f t="shared" si="41"/>
        <v>24</v>
      </c>
      <c r="J169">
        <f>IF(AND(Formulier!$E$44&lt;=C169,Formulier!$O$38&gt;=C169),"Verlof",0)</f>
        <v>0</v>
      </c>
      <c r="K169">
        <f t="shared" si="33"/>
        <v>0</v>
      </c>
      <c r="L169">
        <f t="shared" si="30"/>
        <v>0</v>
      </c>
      <c r="M169">
        <f t="shared" si="31"/>
        <v>0</v>
      </c>
      <c r="N169" s="56">
        <f t="shared" si="34"/>
        <v>0</v>
      </c>
      <c r="O169" s="56">
        <f t="shared" si="35"/>
        <v>0</v>
      </c>
    </row>
    <row r="170" spans="1:15" x14ac:dyDescent="0.3">
      <c r="A170" s="43" t="str">
        <f t="shared" si="28"/>
        <v>201524wo</v>
      </c>
      <c r="B170" s="43">
        <f t="shared" si="39"/>
        <v>24</v>
      </c>
      <c r="C170" s="44">
        <f t="shared" si="32"/>
        <v>42165</v>
      </c>
      <c r="D170" s="43" t="str">
        <f t="shared" si="40"/>
        <v>wo</v>
      </c>
      <c r="E170" s="43">
        <f t="shared" si="29"/>
        <v>2015</v>
      </c>
      <c r="F170" s="43" t="str">
        <f t="shared" si="36"/>
        <v/>
      </c>
      <c r="G170" s="43" t="str">
        <f t="shared" si="37"/>
        <v/>
      </c>
      <c r="H170" s="43" t="str">
        <f t="shared" si="38"/>
        <v/>
      </c>
      <c r="I170" s="43">
        <f t="shared" si="41"/>
        <v>24</v>
      </c>
      <c r="J170">
        <f>IF(AND(Formulier!$E$44&lt;=C170,Formulier!$O$38&gt;=C170),"Verlof",0)</f>
        <v>0</v>
      </c>
      <c r="K170">
        <f t="shared" si="33"/>
        <v>0</v>
      </c>
      <c r="L170">
        <f t="shared" si="30"/>
        <v>0</v>
      </c>
      <c r="M170">
        <f t="shared" si="31"/>
        <v>0</v>
      </c>
      <c r="N170" s="56">
        <f t="shared" si="34"/>
        <v>0</v>
      </c>
      <c r="O170" s="56">
        <f t="shared" si="35"/>
        <v>0</v>
      </c>
    </row>
    <row r="171" spans="1:15" x14ac:dyDescent="0.3">
      <c r="A171" s="43" t="str">
        <f t="shared" si="28"/>
        <v>201524do</v>
      </c>
      <c r="B171" s="43">
        <f t="shared" si="39"/>
        <v>24</v>
      </c>
      <c r="C171" s="44">
        <f t="shared" si="32"/>
        <v>42166</v>
      </c>
      <c r="D171" s="43" t="str">
        <f t="shared" si="40"/>
        <v>do</v>
      </c>
      <c r="E171" s="43">
        <f t="shared" si="29"/>
        <v>2015</v>
      </c>
      <c r="F171" s="43" t="str">
        <f t="shared" si="36"/>
        <v/>
      </c>
      <c r="G171" s="43" t="str">
        <f t="shared" si="37"/>
        <v/>
      </c>
      <c r="H171" s="43" t="str">
        <f t="shared" si="38"/>
        <v/>
      </c>
      <c r="I171" s="43">
        <f t="shared" si="41"/>
        <v>24</v>
      </c>
      <c r="J171">
        <f>IF(AND(Formulier!$E$44&lt;=C171,Formulier!$O$38&gt;=C171),"Verlof",0)</f>
        <v>0</v>
      </c>
      <c r="K171">
        <f t="shared" si="33"/>
        <v>0</v>
      </c>
      <c r="L171">
        <f t="shared" si="30"/>
        <v>0</v>
      </c>
      <c r="M171">
        <f t="shared" si="31"/>
        <v>0</v>
      </c>
      <c r="N171" s="56">
        <f t="shared" si="34"/>
        <v>0</v>
      </c>
      <c r="O171" s="56">
        <f t="shared" si="35"/>
        <v>0</v>
      </c>
    </row>
    <row r="172" spans="1:15" x14ac:dyDescent="0.3">
      <c r="A172" s="43" t="str">
        <f t="shared" si="28"/>
        <v>201524vr</v>
      </c>
      <c r="B172" s="43">
        <f t="shared" si="39"/>
        <v>24</v>
      </c>
      <c r="C172" s="44">
        <f t="shared" si="32"/>
        <v>42167</v>
      </c>
      <c r="D172" s="43" t="str">
        <f t="shared" si="40"/>
        <v>vr</v>
      </c>
      <c r="E172" s="43">
        <f t="shared" si="29"/>
        <v>2015</v>
      </c>
      <c r="F172" s="43" t="str">
        <f t="shared" si="36"/>
        <v/>
      </c>
      <c r="G172" s="43" t="str">
        <f t="shared" si="37"/>
        <v/>
      </c>
      <c r="H172" s="43" t="str">
        <f t="shared" si="38"/>
        <v/>
      </c>
      <c r="I172" s="43">
        <f t="shared" si="41"/>
        <v>24</v>
      </c>
      <c r="J172">
        <f>IF(AND(Formulier!$E$44&lt;=C172,Formulier!$O$38&gt;=C172),"Verlof",0)</f>
        <v>0</v>
      </c>
      <c r="K172">
        <f t="shared" si="33"/>
        <v>0</v>
      </c>
      <c r="L172">
        <f t="shared" si="30"/>
        <v>0</v>
      </c>
      <c r="M172">
        <f t="shared" si="31"/>
        <v>0</v>
      </c>
      <c r="N172" s="56">
        <f t="shared" si="34"/>
        <v>0</v>
      </c>
      <c r="O172" s="56">
        <f t="shared" si="35"/>
        <v>0</v>
      </c>
    </row>
    <row r="173" spans="1:15" x14ac:dyDescent="0.3">
      <c r="A173" s="43" t="str">
        <f t="shared" si="28"/>
        <v>201524za</v>
      </c>
      <c r="B173" s="43">
        <f t="shared" si="39"/>
        <v>24</v>
      </c>
      <c r="C173" s="44">
        <f t="shared" si="32"/>
        <v>42168</v>
      </c>
      <c r="D173" s="43" t="str">
        <f t="shared" si="40"/>
        <v>za</v>
      </c>
      <c r="E173" s="43">
        <f t="shared" si="29"/>
        <v>2015</v>
      </c>
      <c r="F173" s="43" t="str">
        <f t="shared" si="36"/>
        <v/>
      </c>
      <c r="G173" s="43" t="str">
        <f t="shared" si="37"/>
        <v/>
      </c>
      <c r="H173" s="43" t="str">
        <f t="shared" si="38"/>
        <v/>
      </c>
      <c r="I173" s="43">
        <f t="shared" si="41"/>
        <v>24</v>
      </c>
      <c r="J173">
        <f>IF(AND(Formulier!$E$44&lt;=C173,Formulier!$O$38&gt;=C173),"Verlof",0)</f>
        <v>0</v>
      </c>
      <c r="K173">
        <f t="shared" si="33"/>
        <v>0</v>
      </c>
      <c r="L173">
        <f t="shared" si="30"/>
        <v>0</v>
      </c>
      <c r="M173">
        <f t="shared" si="31"/>
        <v>0</v>
      </c>
      <c r="N173" s="56">
        <f t="shared" si="34"/>
        <v>0</v>
      </c>
      <c r="O173" s="56">
        <f t="shared" si="35"/>
        <v>0</v>
      </c>
    </row>
    <row r="174" spans="1:15" x14ac:dyDescent="0.3">
      <c r="A174" s="43" t="str">
        <f t="shared" si="28"/>
        <v>201524zo</v>
      </c>
      <c r="B174" s="43">
        <f t="shared" si="39"/>
        <v>24</v>
      </c>
      <c r="C174" s="44">
        <f t="shared" si="32"/>
        <v>42169</v>
      </c>
      <c r="D174" s="43" t="str">
        <f t="shared" si="40"/>
        <v>zo</v>
      </c>
      <c r="E174" s="43">
        <f t="shared" si="29"/>
        <v>2015</v>
      </c>
      <c r="F174" s="43" t="str">
        <f t="shared" si="36"/>
        <v/>
      </c>
      <c r="G174" s="43" t="str">
        <f t="shared" si="37"/>
        <v/>
      </c>
      <c r="H174" s="43" t="str">
        <f t="shared" si="38"/>
        <v/>
      </c>
      <c r="I174" s="43">
        <f t="shared" si="41"/>
        <v>24</v>
      </c>
      <c r="J174">
        <f>IF(AND(Formulier!$E$44&lt;=C174,Formulier!$O$38&gt;=C174),"Verlof",0)</f>
        <v>0</v>
      </c>
      <c r="K174">
        <f t="shared" si="33"/>
        <v>0</v>
      </c>
      <c r="L174">
        <f t="shared" si="30"/>
        <v>0</v>
      </c>
      <c r="M174">
        <f t="shared" si="31"/>
        <v>0</v>
      </c>
      <c r="N174" s="56">
        <f t="shared" si="34"/>
        <v>0</v>
      </c>
      <c r="O174" s="56">
        <f t="shared" si="35"/>
        <v>0</v>
      </c>
    </row>
    <row r="175" spans="1:15" x14ac:dyDescent="0.3">
      <c r="A175" s="43" t="str">
        <f t="shared" si="28"/>
        <v>201525ma</v>
      </c>
      <c r="B175" s="43">
        <f t="shared" si="39"/>
        <v>25</v>
      </c>
      <c r="C175" s="44">
        <f t="shared" si="32"/>
        <v>42170</v>
      </c>
      <c r="D175" s="43" t="str">
        <f t="shared" si="40"/>
        <v>ma</v>
      </c>
      <c r="E175" s="43">
        <f t="shared" si="29"/>
        <v>2015</v>
      </c>
      <c r="F175" s="43" t="str">
        <f t="shared" si="36"/>
        <v/>
      </c>
      <c r="G175" s="43" t="str">
        <f t="shared" si="37"/>
        <v/>
      </c>
      <c r="H175" s="43" t="str">
        <f t="shared" si="38"/>
        <v/>
      </c>
      <c r="I175" s="43">
        <f t="shared" si="41"/>
        <v>25</v>
      </c>
      <c r="J175">
        <f>IF(AND(Formulier!$E$44&lt;=C175,Formulier!$O$38&gt;=C175),"Verlof",0)</f>
        <v>0</v>
      </c>
      <c r="K175">
        <f t="shared" si="33"/>
        <v>0</v>
      </c>
      <c r="L175">
        <f t="shared" si="30"/>
        <v>0</v>
      </c>
      <c r="M175">
        <f t="shared" si="31"/>
        <v>0</v>
      </c>
      <c r="N175" s="56">
        <f t="shared" si="34"/>
        <v>0</v>
      </c>
      <c r="O175" s="56">
        <f t="shared" si="35"/>
        <v>0</v>
      </c>
    </row>
    <row r="176" spans="1:15" x14ac:dyDescent="0.3">
      <c r="A176" s="43" t="str">
        <f t="shared" si="28"/>
        <v>201525di</v>
      </c>
      <c r="B176" s="43">
        <f t="shared" si="39"/>
        <v>25</v>
      </c>
      <c r="C176" s="44">
        <f t="shared" si="32"/>
        <v>42171</v>
      </c>
      <c r="D176" s="43" t="str">
        <f t="shared" si="40"/>
        <v>di</v>
      </c>
      <c r="E176" s="43">
        <f t="shared" si="29"/>
        <v>2015</v>
      </c>
      <c r="F176" s="43" t="str">
        <f t="shared" si="36"/>
        <v/>
      </c>
      <c r="G176" s="43" t="str">
        <f t="shared" si="37"/>
        <v/>
      </c>
      <c r="H176" s="43" t="str">
        <f t="shared" si="38"/>
        <v/>
      </c>
      <c r="I176" s="43">
        <f t="shared" si="41"/>
        <v>25</v>
      </c>
      <c r="J176">
        <f>IF(AND(Formulier!$E$44&lt;=C176,Formulier!$O$38&gt;=C176),"Verlof",0)</f>
        <v>0</v>
      </c>
      <c r="K176">
        <f t="shared" si="33"/>
        <v>0</v>
      </c>
      <c r="L176">
        <f t="shared" si="30"/>
        <v>0</v>
      </c>
      <c r="M176">
        <f t="shared" si="31"/>
        <v>0</v>
      </c>
      <c r="N176" s="56">
        <f t="shared" si="34"/>
        <v>0</v>
      </c>
      <c r="O176" s="56">
        <f t="shared" si="35"/>
        <v>0</v>
      </c>
    </row>
    <row r="177" spans="1:15" x14ac:dyDescent="0.3">
      <c r="A177" s="43" t="str">
        <f t="shared" si="28"/>
        <v>201525wo</v>
      </c>
      <c r="B177" s="43">
        <f t="shared" si="39"/>
        <v>25</v>
      </c>
      <c r="C177" s="44">
        <f t="shared" si="32"/>
        <v>42172</v>
      </c>
      <c r="D177" s="43" t="str">
        <f t="shared" si="40"/>
        <v>wo</v>
      </c>
      <c r="E177" s="43">
        <f t="shared" si="29"/>
        <v>2015</v>
      </c>
      <c r="F177" s="43" t="str">
        <f t="shared" si="36"/>
        <v/>
      </c>
      <c r="G177" s="43" t="str">
        <f t="shared" si="37"/>
        <v/>
      </c>
      <c r="H177" s="43" t="str">
        <f t="shared" si="38"/>
        <v/>
      </c>
      <c r="I177" s="43">
        <f t="shared" si="41"/>
        <v>25</v>
      </c>
      <c r="J177">
        <f>IF(AND(Formulier!$E$44&lt;=C177,Formulier!$O$38&gt;=C177),"Verlof",0)</f>
        <v>0</v>
      </c>
      <c r="K177">
        <f t="shared" si="33"/>
        <v>0</v>
      </c>
      <c r="L177">
        <f t="shared" si="30"/>
        <v>0</v>
      </c>
      <c r="M177">
        <f t="shared" si="31"/>
        <v>0</v>
      </c>
      <c r="N177" s="56">
        <f t="shared" si="34"/>
        <v>0</v>
      </c>
      <c r="O177" s="56">
        <f t="shared" si="35"/>
        <v>0</v>
      </c>
    </row>
    <row r="178" spans="1:15" x14ac:dyDescent="0.3">
      <c r="A178" s="43" t="str">
        <f t="shared" si="28"/>
        <v>201525do</v>
      </c>
      <c r="B178" s="43">
        <f t="shared" si="39"/>
        <v>25</v>
      </c>
      <c r="C178" s="44">
        <f t="shared" si="32"/>
        <v>42173</v>
      </c>
      <c r="D178" s="43" t="str">
        <f t="shared" si="40"/>
        <v>do</v>
      </c>
      <c r="E178" s="43">
        <f t="shared" si="29"/>
        <v>2015</v>
      </c>
      <c r="F178" s="43" t="str">
        <f t="shared" si="36"/>
        <v/>
      </c>
      <c r="G178" s="43" t="str">
        <f t="shared" si="37"/>
        <v/>
      </c>
      <c r="H178" s="43" t="str">
        <f t="shared" si="38"/>
        <v/>
      </c>
      <c r="I178" s="43">
        <f t="shared" si="41"/>
        <v>25</v>
      </c>
      <c r="J178">
        <f>IF(AND(Formulier!$E$44&lt;=C178,Formulier!$O$38&gt;=C178),"Verlof",0)</f>
        <v>0</v>
      </c>
      <c r="K178">
        <f t="shared" si="33"/>
        <v>0</v>
      </c>
      <c r="L178">
        <f t="shared" si="30"/>
        <v>0</v>
      </c>
      <c r="M178">
        <f t="shared" si="31"/>
        <v>0</v>
      </c>
      <c r="N178" s="56">
        <f t="shared" si="34"/>
        <v>0</v>
      </c>
      <c r="O178" s="56">
        <f t="shared" si="35"/>
        <v>0</v>
      </c>
    </row>
    <row r="179" spans="1:15" x14ac:dyDescent="0.3">
      <c r="A179" s="43" t="str">
        <f t="shared" si="28"/>
        <v>201525vr</v>
      </c>
      <c r="B179" s="43">
        <f t="shared" si="39"/>
        <v>25</v>
      </c>
      <c r="C179" s="44">
        <f t="shared" si="32"/>
        <v>42174</v>
      </c>
      <c r="D179" s="43" t="str">
        <f t="shared" si="40"/>
        <v>vr</v>
      </c>
      <c r="E179" s="43">
        <f t="shared" si="29"/>
        <v>2015</v>
      </c>
      <c r="F179" s="43" t="str">
        <f t="shared" si="36"/>
        <v/>
      </c>
      <c r="G179" s="43" t="str">
        <f t="shared" si="37"/>
        <v/>
      </c>
      <c r="H179" s="43" t="str">
        <f t="shared" si="38"/>
        <v/>
      </c>
      <c r="I179" s="43">
        <f t="shared" si="41"/>
        <v>25</v>
      </c>
      <c r="J179">
        <f>IF(AND(Formulier!$E$44&lt;=C179,Formulier!$O$38&gt;=C179),"Verlof",0)</f>
        <v>0</v>
      </c>
      <c r="K179">
        <f t="shared" si="33"/>
        <v>0</v>
      </c>
      <c r="L179">
        <f t="shared" si="30"/>
        <v>0</v>
      </c>
      <c r="M179">
        <f t="shared" si="31"/>
        <v>0</v>
      </c>
      <c r="N179" s="56">
        <f t="shared" si="34"/>
        <v>0</v>
      </c>
      <c r="O179" s="56">
        <f t="shared" si="35"/>
        <v>0</v>
      </c>
    </row>
    <row r="180" spans="1:15" x14ac:dyDescent="0.3">
      <c r="A180" s="43" t="str">
        <f t="shared" si="28"/>
        <v>201525za</v>
      </c>
      <c r="B180" s="43">
        <f t="shared" si="39"/>
        <v>25</v>
      </c>
      <c r="C180" s="44">
        <f t="shared" si="32"/>
        <v>42175</v>
      </c>
      <c r="D180" s="43" t="str">
        <f t="shared" si="40"/>
        <v>za</v>
      </c>
      <c r="E180" s="43">
        <f t="shared" si="29"/>
        <v>2015</v>
      </c>
      <c r="F180" s="43" t="str">
        <f t="shared" si="36"/>
        <v/>
      </c>
      <c r="G180" s="43" t="str">
        <f t="shared" si="37"/>
        <v/>
      </c>
      <c r="H180" s="43" t="str">
        <f t="shared" si="38"/>
        <v/>
      </c>
      <c r="I180" s="43">
        <f t="shared" si="41"/>
        <v>25</v>
      </c>
      <c r="J180">
        <f>IF(AND(Formulier!$E$44&lt;=C180,Formulier!$O$38&gt;=C180),"Verlof",0)</f>
        <v>0</v>
      </c>
      <c r="K180">
        <f t="shared" si="33"/>
        <v>0</v>
      </c>
      <c r="L180">
        <f t="shared" si="30"/>
        <v>0</v>
      </c>
      <c r="M180">
        <f t="shared" si="31"/>
        <v>0</v>
      </c>
      <c r="N180" s="56">
        <f t="shared" si="34"/>
        <v>0</v>
      </c>
      <c r="O180" s="56">
        <f t="shared" si="35"/>
        <v>0</v>
      </c>
    </row>
    <row r="181" spans="1:15" x14ac:dyDescent="0.3">
      <c r="A181" s="43" t="str">
        <f t="shared" si="28"/>
        <v>201525zo</v>
      </c>
      <c r="B181" s="43">
        <f t="shared" si="39"/>
        <v>25</v>
      </c>
      <c r="C181" s="44">
        <f t="shared" si="32"/>
        <v>42176</v>
      </c>
      <c r="D181" s="43" t="str">
        <f t="shared" si="40"/>
        <v>zo</v>
      </c>
      <c r="E181" s="43">
        <f t="shared" si="29"/>
        <v>2015</v>
      </c>
      <c r="F181" s="43" t="str">
        <f t="shared" si="36"/>
        <v/>
      </c>
      <c r="G181" s="43" t="str">
        <f t="shared" si="37"/>
        <v/>
      </c>
      <c r="H181" s="43" t="str">
        <f t="shared" si="38"/>
        <v/>
      </c>
      <c r="I181" s="43">
        <f t="shared" si="41"/>
        <v>25</v>
      </c>
      <c r="J181">
        <f>IF(AND(Formulier!$E$44&lt;=C181,Formulier!$O$38&gt;=C181),"Verlof",0)</f>
        <v>0</v>
      </c>
      <c r="K181">
        <f t="shared" si="33"/>
        <v>0</v>
      </c>
      <c r="L181">
        <f t="shared" si="30"/>
        <v>0</v>
      </c>
      <c r="M181">
        <f t="shared" si="31"/>
        <v>0</v>
      </c>
      <c r="N181" s="56">
        <f t="shared" si="34"/>
        <v>0</v>
      </c>
      <c r="O181" s="56">
        <f t="shared" si="35"/>
        <v>0</v>
      </c>
    </row>
    <row r="182" spans="1:15" x14ac:dyDescent="0.3">
      <c r="A182" s="43" t="str">
        <f t="shared" si="28"/>
        <v>201526ma</v>
      </c>
      <c r="B182" s="43">
        <f t="shared" si="39"/>
        <v>26</v>
      </c>
      <c r="C182" s="44">
        <f t="shared" si="32"/>
        <v>42177</v>
      </c>
      <c r="D182" s="43" t="str">
        <f t="shared" si="40"/>
        <v>ma</v>
      </c>
      <c r="E182" s="43">
        <f t="shared" si="29"/>
        <v>2015</v>
      </c>
      <c r="F182" s="43" t="str">
        <f t="shared" si="36"/>
        <v/>
      </c>
      <c r="G182" s="43" t="str">
        <f t="shared" si="37"/>
        <v/>
      </c>
      <c r="H182" s="43" t="str">
        <f t="shared" si="38"/>
        <v/>
      </c>
      <c r="I182" s="43">
        <f t="shared" si="41"/>
        <v>26</v>
      </c>
      <c r="J182">
        <f>IF(AND(Formulier!$E$44&lt;=C182,Formulier!$O$38&gt;=C182),"Verlof",0)</f>
        <v>0</v>
      </c>
      <c r="K182">
        <f t="shared" si="33"/>
        <v>0</v>
      </c>
      <c r="L182">
        <f t="shared" si="30"/>
        <v>0</v>
      </c>
      <c r="M182">
        <f t="shared" si="31"/>
        <v>0</v>
      </c>
      <c r="N182" s="56">
        <f t="shared" si="34"/>
        <v>0</v>
      </c>
      <c r="O182" s="56">
        <f t="shared" si="35"/>
        <v>0</v>
      </c>
    </row>
    <row r="183" spans="1:15" x14ac:dyDescent="0.3">
      <c r="A183" s="43" t="str">
        <f t="shared" si="28"/>
        <v>201526di</v>
      </c>
      <c r="B183" s="43">
        <f t="shared" si="39"/>
        <v>26</v>
      </c>
      <c r="C183" s="44">
        <f t="shared" si="32"/>
        <v>42178</v>
      </c>
      <c r="D183" s="43" t="str">
        <f t="shared" si="40"/>
        <v>di</v>
      </c>
      <c r="E183" s="43">
        <f t="shared" si="29"/>
        <v>2015</v>
      </c>
      <c r="F183" s="43" t="str">
        <f t="shared" si="36"/>
        <v/>
      </c>
      <c r="G183" s="43" t="str">
        <f t="shared" si="37"/>
        <v/>
      </c>
      <c r="H183" s="43" t="str">
        <f t="shared" si="38"/>
        <v/>
      </c>
      <c r="I183" s="43">
        <f t="shared" si="41"/>
        <v>26</v>
      </c>
      <c r="J183">
        <f>IF(AND(Formulier!$E$44&lt;=C183,Formulier!$O$38&gt;=C183),"Verlof",0)</f>
        <v>0</v>
      </c>
      <c r="K183">
        <f t="shared" si="33"/>
        <v>0</v>
      </c>
      <c r="L183">
        <f t="shared" si="30"/>
        <v>0</v>
      </c>
      <c r="M183">
        <f t="shared" si="31"/>
        <v>0</v>
      </c>
      <c r="N183" s="56">
        <f t="shared" si="34"/>
        <v>0</v>
      </c>
      <c r="O183" s="56">
        <f t="shared" si="35"/>
        <v>0</v>
      </c>
    </row>
    <row r="184" spans="1:15" x14ac:dyDescent="0.3">
      <c r="A184" s="43" t="str">
        <f t="shared" si="28"/>
        <v>201526wo</v>
      </c>
      <c r="B184" s="43">
        <f t="shared" si="39"/>
        <v>26</v>
      </c>
      <c r="C184" s="44">
        <f t="shared" si="32"/>
        <v>42179</v>
      </c>
      <c r="D184" s="43" t="str">
        <f t="shared" si="40"/>
        <v>wo</v>
      </c>
      <c r="E184" s="43">
        <f t="shared" si="29"/>
        <v>2015</v>
      </c>
      <c r="F184" s="43" t="str">
        <f t="shared" si="36"/>
        <v/>
      </c>
      <c r="G184" s="43" t="str">
        <f t="shared" si="37"/>
        <v/>
      </c>
      <c r="H184" s="43" t="str">
        <f t="shared" si="38"/>
        <v/>
      </c>
      <c r="I184" s="43">
        <f t="shared" si="41"/>
        <v>26</v>
      </c>
      <c r="J184">
        <f>IF(AND(Formulier!$E$44&lt;=C184,Formulier!$O$38&gt;=C184),"Verlof",0)</f>
        <v>0</v>
      </c>
      <c r="K184">
        <f t="shared" si="33"/>
        <v>0</v>
      </c>
      <c r="L184">
        <f t="shared" si="30"/>
        <v>0</v>
      </c>
      <c r="M184">
        <f t="shared" si="31"/>
        <v>0</v>
      </c>
      <c r="N184" s="56">
        <f t="shared" si="34"/>
        <v>0</v>
      </c>
      <c r="O184" s="56">
        <f t="shared" si="35"/>
        <v>0</v>
      </c>
    </row>
    <row r="185" spans="1:15" x14ac:dyDescent="0.3">
      <c r="A185" s="43" t="str">
        <f t="shared" si="28"/>
        <v>201526do</v>
      </c>
      <c r="B185" s="43">
        <f t="shared" si="39"/>
        <v>26</v>
      </c>
      <c r="C185" s="44">
        <f t="shared" si="32"/>
        <v>42180</v>
      </c>
      <c r="D185" s="43" t="str">
        <f t="shared" si="40"/>
        <v>do</v>
      </c>
      <c r="E185" s="43">
        <f t="shared" si="29"/>
        <v>2015</v>
      </c>
      <c r="F185" s="43" t="str">
        <f t="shared" si="36"/>
        <v/>
      </c>
      <c r="G185" s="43" t="str">
        <f t="shared" si="37"/>
        <v/>
      </c>
      <c r="H185" s="43" t="str">
        <f t="shared" si="38"/>
        <v/>
      </c>
      <c r="I185" s="43">
        <f t="shared" si="41"/>
        <v>26</v>
      </c>
      <c r="J185">
        <f>IF(AND(Formulier!$E$44&lt;=C185,Formulier!$O$38&gt;=C185),"Verlof",0)</f>
        <v>0</v>
      </c>
      <c r="K185">
        <f t="shared" si="33"/>
        <v>0</v>
      </c>
      <c r="L185">
        <f t="shared" si="30"/>
        <v>0</v>
      </c>
      <c r="M185">
        <f t="shared" si="31"/>
        <v>0</v>
      </c>
      <c r="N185" s="56">
        <f t="shared" si="34"/>
        <v>0</v>
      </c>
      <c r="O185" s="56">
        <f t="shared" si="35"/>
        <v>0</v>
      </c>
    </row>
    <row r="186" spans="1:15" x14ac:dyDescent="0.3">
      <c r="A186" s="43" t="str">
        <f t="shared" si="28"/>
        <v>201526vr</v>
      </c>
      <c r="B186" s="43">
        <f t="shared" si="39"/>
        <v>26</v>
      </c>
      <c r="C186" s="44">
        <f t="shared" si="32"/>
        <v>42181</v>
      </c>
      <c r="D186" s="43" t="str">
        <f t="shared" si="40"/>
        <v>vr</v>
      </c>
      <c r="E186" s="43">
        <f t="shared" si="29"/>
        <v>2015</v>
      </c>
      <c r="F186" s="43" t="str">
        <f t="shared" si="36"/>
        <v/>
      </c>
      <c r="G186" s="43" t="str">
        <f t="shared" si="37"/>
        <v/>
      </c>
      <c r="H186" s="43" t="str">
        <f t="shared" si="38"/>
        <v/>
      </c>
      <c r="I186" s="43">
        <f t="shared" si="41"/>
        <v>26</v>
      </c>
      <c r="J186">
        <f>IF(AND(Formulier!$E$44&lt;=C186,Formulier!$O$38&gt;=C186),"Verlof",0)</f>
        <v>0</v>
      </c>
      <c r="K186">
        <f t="shared" si="33"/>
        <v>0</v>
      </c>
      <c r="L186">
        <f t="shared" si="30"/>
        <v>0</v>
      </c>
      <c r="M186">
        <f t="shared" si="31"/>
        <v>0</v>
      </c>
      <c r="N186" s="56">
        <f t="shared" si="34"/>
        <v>0</v>
      </c>
      <c r="O186" s="56">
        <f t="shared" si="35"/>
        <v>0</v>
      </c>
    </row>
    <row r="187" spans="1:15" x14ac:dyDescent="0.3">
      <c r="A187" s="43" t="str">
        <f t="shared" si="28"/>
        <v>201526za</v>
      </c>
      <c r="B187" s="43">
        <f t="shared" si="39"/>
        <v>26</v>
      </c>
      <c r="C187" s="44">
        <f t="shared" si="32"/>
        <v>42182</v>
      </c>
      <c r="D187" s="43" t="str">
        <f t="shared" si="40"/>
        <v>za</v>
      </c>
      <c r="E187" s="43">
        <f t="shared" si="29"/>
        <v>2015</v>
      </c>
      <c r="F187" s="43" t="str">
        <f t="shared" si="36"/>
        <v/>
      </c>
      <c r="G187" s="43" t="str">
        <f t="shared" si="37"/>
        <v/>
      </c>
      <c r="H187" s="43" t="str">
        <f t="shared" si="38"/>
        <v/>
      </c>
      <c r="I187" s="43">
        <f t="shared" si="41"/>
        <v>26</v>
      </c>
      <c r="J187">
        <f>IF(AND(Formulier!$E$44&lt;=C187,Formulier!$O$38&gt;=C187),"Verlof",0)</f>
        <v>0</v>
      </c>
      <c r="K187">
        <f t="shared" si="33"/>
        <v>0</v>
      </c>
      <c r="L187">
        <f t="shared" si="30"/>
        <v>0</v>
      </c>
      <c r="M187">
        <f t="shared" si="31"/>
        <v>0</v>
      </c>
      <c r="N187" s="56">
        <f t="shared" si="34"/>
        <v>0</v>
      </c>
      <c r="O187" s="56">
        <f t="shared" si="35"/>
        <v>0</v>
      </c>
    </row>
    <row r="188" spans="1:15" x14ac:dyDescent="0.3">
      <c r="A188" s="43" t="str">
        <f t="shared" si="28"/>
        <v>201526zo</v>
      </c>
      <c r="B188" s="43">
        <f t="shared" si="39"/>
        <v>26</v>
      </c>
      <c r="C188" s="44">
        <f t="shared" si="32"/>
        <v>42183</v>
      </c>
      <c r="D188" s="43" t="str">
        <f t="shared" si="40"/>
        <v>zo</v>
      </c>
      <c r="E188" s="43">
        <f t="shared" si="29"/>
        <v>2015</v>
      </c>
      <c r="F188" s="43" t="str">
        <f t="shared" si="36"/>
        <v/>
      </c>
      <c r="G188" s="43" t="str">
        <f t="shared" si="37"/>
        <v/>
      </c>
      <c r="H188" s="43" t="str">
        <f t="shared" si="38"/>
        <v/>
      </c>
      <c r="I188" s="43">
        <f t="shared" si="41"/>
        <v>26</v>
      </c>
      <c r="J188">
        <f>IF(AND(Formulier!$E$44&lt;=C188,Formulier!$O$38&gt;=C188),"Verlof",0)</f>
        <v>0</v>
      </c>
      <c r="K188">
        <f t="shared" si="33"/>
        <v>0</v>
      </c>
      <c r="L188">
        <f t="shared" si="30"/>
        <v>0</v>
      </c>
      <c r="M188">
        <f t="shared" si="31"/>
        <v>0</v>
      </c>
      <c r="N188" s="56">
        <f t="shared" si="34"/>
        <v>0</v>
      </c>
      <c r="O188" s="56">
        <f t="shared" si="35"/>
        <v>0</v>
      </c>
    </row>
    <row r="189" spans="1:15" x14ac:dyDescent="0.3">
      <c r="A189" s="43" t="str">
        <f t="shared" si="28"/>
        <v>201527ma</v>
      </c>
      <c r="B189" s="43">
        <f t="shared" si="39"/>
        <v>27</v>
      </c>
      <c r="C189" s="44">
        <f t="shared" si="32"/>
        <v>42184</v>
      </c>
      <c r="D189" s="43" t="str">
        <f t="shared" si="40"/>
        <v>ma</v>
      </c>
      <c r="E189" s="43">
        <f t="shared" si="29"/>
        <v>2015</v>
      </c>
      <c r="F189" s="43" t="str">
        <f t="shared" si="36"/>
        <v/>
      </c>
      <c r="G189" s="43" t="str">
        <f t="shared" si="37"/>
        <v/>
      </c>
      <c r="H189" s="43" t="str">
        <f t="shared" si="38"/>
        <v/>
      </c>
      <c r="I189" s="43">
        <f t="shared" si="41"/>
        <v>27</v>
      </c>
      <c r="J189">
        <f>IF(AND(Formulier!$E$44&lt;=C189,Formulier!$O$38&gt;=C189),"Verlof",0)</f>
        <v>0</v>
      </c>
      <c r="K189">
        <f t="shared" si="33"/>
        <v>0</v>
      </c>
      <c r="L189">
        <f t="shared" si="30"/>
        <v>0</v>
      </c>
      <c r="M189">
        <f t="shared" si="31"/>
        <v>0</v>
      </c>
      <c r="N189" s="56">
        <f t="shared" si="34"/>
        <v>0</v>
      </c>
      <c r="O189" s="56">
        <f t="shared" si="35"/>
        <v>0</v>
      </c>
    </row>
    <row r="190" spans="1:15" x14ac:dyDescent="0.3">
      <c r="A190" s="43" t="str">
        <f t="shared" si="28"/>
        <v>201527di</v>
      </c>
      <c r="B190" s="43">
        <f t="shared" si="39"/>
        <v>27</v>
      </c>
      <c r="C190" s="44">
        <f t="shared" si="32"/>
        <v>42185</v>
      </c>
      <c r="D190" s="43" t="str">
        <f t="shared" si="40"/>
        <v>di</v>
      </c>
      <c r="E190" s="43">
        <f t="shared" si="29"/>
        <v>2015</v>
      </c>
      <c r="F190" s="43" t="str">
        <f t="shared" si="36"/>
        <v/>
      </c>
      <c r="G190" s="43" t="str">
        <f t="shared" si="37"/>
        <v/>
      </c>
      <c r="H190" s="43" t="str">
        <f t="shared" si="38"/>
        <v/>
      </c>
      <c r="I190" s="43">
        <f t="shared" si="41"/>
        <v>27</v>
      </c>
      <c r="J190">
        <f>IF(AND(Formulier!$E$44&lt;=C190,Formulier!$O$38&gt;=C190),"Verlof",0)</f>
        <v>0</v>
      </c>
      <c r="K190">
        <f t="shared" si="33"/>
        <v>0</v>
      </c>
      <c r="L190">
        <f t="shared" si="30"/>
        <v>0</v>
      </c>
      <c r="M190">
        <f t="shared" si="31"/>
        <v>0</v>
      </c>
      <c r="N190" s="56">
        <f t="shared" si="34"/>
        <v>0</v>
      </c>
      <c r="O190" s="56">
        <f t="shared" si="35"/>
        <v>0</v>
      </c>
    </row>
    <row r="191" spans="1:15" x14ac:dyDescent="0.3">
      <c r="A191" s="43" t="str">
        <f t="shared" si="28"/>
        <v>201527wo</v>
      </c>
      <c r="B191" s="43">
        <f t="shared" si="39"/>
        <v>27</v>
      </c>
      <c r="C191" s="44">
        <f t="shared" si="32"/>
        <v>42186</v>
      </c>
      <c r="D191" s="43" t="str">
        <f t="shared" si="40"/>
        <v>wo</v>
      </c>
      <c r="E191" s="43">
        <f t="shared" si="29"/>
        <v>2015</v>
      </c>
      <c r="F191" s="43" t="str">
        <f t="shared" si="36"/>
        <v/>
      </c>
      <c r="G191" s="43" t="str">
        <f t="shared" si="37"/>
        <v/>
      </c>
      <c r="H191" s="43" t="str">
        <f t="shared" si="38"/>
        <v/>
      </c>
      <c r="I191" s="43">
        <f t="shared" si="41"/>
        <v>27</v>
      </c>
      <c r="J191">
        <f>IF(AND(Formulier!$E$44&lt;=C191,Formulier!$O$38&gt;=C191),"Verlof",0)</f>
        <v>0</v>
      </c>
      <c r="K191">
        <f t="shared" si="33"/>
        <v>0</v>
      </c>
      <c r="L191">
        <f t="shared" si="30"/>
        <v>0</v>
      </c>
      <c r="M191">
        <f t="shared" si="31"/>
        <v>0</v>
      </c>
      <c r="N191" s="56">
        <f t="shared" si="34"/>
        <v>0</v>
      </c>
      <c r="O191" s="56">
        <f t="shared" si="35"/>
        <v>0</v>
      </c>
    </row>
    <row r="192" spans="1:15" x14ac:dyDescent="0.3">
      <c r="A192" s="43" t="str">
        <f t="shared" si="28"/>
        <v>201527do</v>
      </c>
      <c r="B192" s="43">
        <f t="shared" si="39"/>
        <v>27</v>
      </c>
      <c r="C192" s="44">
        <f t="shared" si="32"/>
        <v>42187</v>
      </c>
      <c r="D192" s="43" t="str">
        <f t="shared" si="40"/>
        <v>do</v>
      </c>
      <c r="E192" s="43">
        <f t="shared" si="29"/>
        <v>2015</v>
      </c>
      <c r="F192" s="43" t="str">
        <f t="shared" si="36"/>
        <v/>
      </c>
      <c r="G192" s="43" t="str">
        <f t="shared" si="37"/>
        <v/>
      </c>
      <c r="H192" s="43" t="str">
        <f t="shared" si="38"/>
        <v/>
      </c>
      <c r="I192" s="43">
        <f t="shared" si="41"/>
        <v>27</v>
      </c>
      <c r="J192">
        <f>IF(AND(Formulier!$E$44&lt;=C192,Formulier!$O$38&gt;=C192),"Verlof",0)</f>
        <v>0</v>
      </c>
      <c r="K192">
        <f t="shared" si="33"/>
        <v>0</v>
      </c>
      <c r="L192">
        <f t="shared" si="30"/>
        <v>0</v>
      </c>
      <c r="M192">
        <f t="shared" si="31"/>
        <v>0</v>
      </c>
      <c r="N192" s="56">
        <f t="shared" si="34"/>
        <v>0</v>
      </c>
      <c r="O192" s="56">
        <f t="shared" si="35"/>
        <v>0</v>
      </c>
    </row>
    <row r="193" spans="1:15" x14ac:dyDescent="0.3">
      <c r="A193" s="43" t="str">
        <f t="shared" si="28"/>
        <v>201527vr</v>
      </c>
      <c r="B193" s="43">
        <f t="shared" si="39"/>
        <v>27</v>
      </c>
      <c r="C193" s="44">
        <f t="shared" si="32"/>
        <v>42188</v>
      </c>
      <c r="D193" s="43" t="str">
        <f t="shared" si="40"/>
        <v>vr</v>
      </c>
      <c r="E193" s="43">
        <f t="shared" si="29"/>
        <v>2015</v>
      </c>
      <c r="F193" s="43" t="str">
        <f t="shared" si="36"/>
        <v/>
      </c>
      <c r="G193" s="43" t="str">
        <f t="shared" si="37"/>
        <v/>
      </c>
      <c r="H193" s="43" t="str">
        <f t="shared" si="38"/>
        <v/>
      </c>
      <c r="I193" s="43">
        <f t="shared" si="41"/>
        <v>27</v>
      </c>
      <c r="J193">
        <f>IF(AND(Formulier!$E$44&lt;=C193,Formulier!$O$38&gt;=C193),"Verlof",0)</f>
        <v>0</v>
      </c>
      <c r="K193">
        <f t="shared" si="33"/>
        <v>0</v>
      </c>
      <c r="L193">
        <f t="shared" si="30"/>
        <v>0</v>
      </c>
      <c r="M193">
        <f t="shared" si="31"/>
        <v>0</v>
      </c>
      <c r="N193" s="56">
        <f t="shared" si="34"/>
        <v>0</v>
      </c>
      <c r="O193" s="56">
        <f t="shared" si="35"/>
        <v>0</v>
      </c>
    </row>
    <row r="194" spans="1:15" x14ac:dyDescent="0.3">
      <c r="A194" s="43" t="str">
        <f t="shared" ref="A194:A257" si="42">E194&amp;B194&amp;D194</f>
        <v>201527za</v>
      </c>
      <c r="B194" s="43">
        <f t="shared" si="39"/>
        <v>27</v>
      </c>
      <c r="C194" s="44">
        <f t="shared" si="32"/>
        <v>42189</v>
      </c>
      <c r="D194" s="43" t="str">
        <f t="shared" si="40"/>
        <v>za</v>
      </c>
      <c r="E194" s="43">
        <f t="shared" ref="E194:E257" si="43">YEAR(C194)</f>
        <v>2015</v>
      </c>
      <c r="F194" s="43" t="str">
        <f t="shared" si="36"/>
        <v/>
      </c>
      <c r="G194" s="43" t="str">
        <f t="shared" si="37"/>
        <v/>
      </c>
      <c r="H194" s="43" t="str">
        <f t="shared" si="38"/>
        <v/>
      </c>
      <c r="I194" s="43">
        <f t="shared" si="41"/>
        <v>27</v>
      </c>
      <c r="J194">
        <f>IF(AND(Formulier!$E$44&lt;=C194,Formulier!$O$38&gt;=C194),"Verlof",0)</f>
        <v>0</v>
      </c>
      <c r="K194">
        <f t="shared" si="33"/>
        <v>0</v>
      </c>
      <c r="L194">
        <f t="shared" ref="L194:L238" si="44">IF(J194=0,0,IF(G194="",0,1))</f>
        <v>0</v>
      </c>
      <c r="M194">
        <f t="shared" ref="M194:M238" si="45">IF(J194=0,0,IF(H194="",0,1))</f>
        <v>0</v>
      </c>
      <c r="N194" s="56">
        <f t="shared" si="34"/>
        <v>0</v>
      </c>
      <c r="O194" s="56">
        <f t="shared" si="35"/>
        <v>0</v>
      </c>
    </row>
    <row r="195" spans="1:15" x14ac:dyDescent="0.3">
      <c r="A195" s="43" t="str">
        <f t="shared" si="42"/>
        <v>201527zo</v>
      </c>
      <c r="B195" s="43">
        <f t="shared" si="39"/>
        <v>27</v>
      </c>
      <c r="C195" s="44">
        <f t="shared" ref="C195:C258" si="46">+C194+1</f>
        <v>42190</v>
      </c>
      <c r="D195" s="43" t="str">
        <f t="shared" si="40"/>
        <v>zo</v>
      </c>
      <c r="E195" s="43">
        <f t="shared" si="43"/>
        <v>2015</v>
      </c>
      <c r="F195" s="43" t="str">
        <f t="shared" si="36"/>
        <v/>
      </c>
      <c r="G195" s="43" t="str">
        <f t="shared" si="37"/>
        <v/>
      </c>
      <c r="H195" s="43" t="str">
        <f t="shared" si="38"/>
        <v/>
      </c>
      <c r="I195" s="43">
        <f t="shared" si="41"/>
        <v>27</v>
      </c>
      <c r="J195">
        <f>IF(AND(Formulier!$E$44&lt;=C195,Formulier!$O$38&gt;=C195),"Verlof",0)</f>
        <v>0</v>
      </c>
      <c r="K195">
        <f t="shared" ref="K195:K258" si="47">IF(J195=0,0,IF(F195="",0,1))</f>
        <v>0</v>
      </c>
      <c r="L195">
        <f t="shared" si="44"/>
        <v>0</v>
      </c>
      <c r="M195">
        <f t="shared" si="45"/>
        <v>0</v>
      </c>
      <c r="N195" s="56">
        <f t="shared" ref="N195:N258" si="48">IF($N$1="Noord",K195,IF($N$1="Midden",L195,M195))</f>
        <v>0</v>
      </c>
      <c r="O195" s="56">
        <f t="shared" ref="O195:O258" si="49">IF(OR(D195="za",D195="zo"),0,N195)</f>
        <v>0</v>
      </c>
    </row>
    <row r="196" spans="1:15" x14ac:dyDescent="0.3">
      <c r="A196" s="43" t="str">
        <f t="shared" si="42"/>
        <v>201528ma</v>
      </c>
      <c r="B196" s="43">
        <f t="shared" si="39"/>
        <v>28</v>
      </c>
      <c r="C196" s="44">
        <f t="shared" si="46"/>
        <v>42191</v>
      </c>
      <c r="D196" s="43" t="str">
        <f t="shared" si="40"/>
        <v>ma</v>
      </c>
      <c r="E196" s="43">
        <f t="shared" si="43"/>
        <v>2015</v>
      </c>
      <c r="F196" s="43" t="str">
        <f t="shared" si="36"/>
        <v>Vakantie</v>
      </c>
      <c r="G196" s="43" t="str">
        <f t="shared" si="37"/>
        <v/>
      </c>
      <c r="H196" s="43" t="str">
        <f t="shared" si="38"/>
        <v/>
      </c>
      <c r="I196" s="43">
        <f t="shared" si="41"/>
        <v>28</v>
      </c>
      <c r="J196">
        <f>IF(AND(Formulier!$E$44&lt;=C196,Formulier!$O$38&gt;=C196),"Verlof",0)</f>
        <v>0</v>
      </c>
      <c r="K196">
        <f t="shared" si="47"/>
        <v>0</v>
      </c>
      <c r="L196">
        <f t="shared" si="44"/>
        <v>0</v>
      </c>
      <c r="M196">
        <f t="shared" si="45"/>
        <v>0</v>
      </c>
      <c r="N196" s="56">
        <f t="shared" si="48"/>
        <v>0</v>
      </c>
      <c r="O196" s="56">
        <f t="shared" si="49"/>
        <v>0</v>
      </c>
    </row>
    <row r="197" spans="1:15" x14ac:dyDescent="0.3">
      <c r="A197" s="43" t="str">
        <f t="shared" si="42"/>
        <v>201528di</v>
      </c>
      <c r="B197" s="43">
        <f t="shared" si="39"/>
        <v>28</v>
      </c>
      <c r="C197" s="44">
        <f t="shared" si="46"/>
        <v>42192</v>
      </c>
      <c r="D197" s="43" t="str">
        <f t="shared" si="40"/>
        <v>di</v>
      </c>
      <c r="E197" s="43">
        <f t="shared" si="43"/>
        <v>2015</v>
      </c>
      <c r="F197" s="43" t="str">
        <f t="shared" si="36"/>
        <v>Vakantie</v>
      </c>
      <c r="G197" s="43" t="str">
        <f t="shared" si="37"/>
        <v/>
      </c>
      <c r="H197" s="43" t="str">
        <f t="shared" si="38"/>
        <v/>
      </c>
      <c r="I197" s="43">
        <f t="shared" si="41"/>
        <v>28</v>
      </c>
      <c r="J197">
        <f>IF(AND(Formulier!$E$44&lt;=C197,Formulier!$O$38&gt;=C197),"Verlof",0)</f>
        <v>0</v>
      </c>
      <c r="K197">
        <f t="shared" si="47"/>
        <v>0</v>
      </c>
      <c r="L197">
        <f t="shared" si="44"/>
        <v>0</v>
      </c>
      <c r="M197">
        <f t="shared" si="45"/>
        <v>0</v>
      </c>
      <c r="N197" s="56">
        <f t="shared" si="48"/>
        <v>0</v>
      </c>
      <c r="O197" s="56">
        <f t="shared" si="49"/>
        <v>0</v>
      </c>
    </row>
    <row r="198" spans="1:15" x14ac:dyDescent="0.3">
      <c r="A198" s="43" t="str">
        <f t="shared" si="42"/>
        <v>201528wo</v>
      </c>
      <c r="B198" s="43">
        <f t="shared" si="39"/>
        <v>28</v>
      </c>
      <c r="C198" s="44">
        <f t="shared" si="46"/>
        <v>42193</v>
      </c>
      <c r="D198" s="43" t="str">
        <f t="shared" si="40"/>
        <v>wo</v>
      </c>
      <c r="E198" s="43">
        <f t="shared" si="43"/>
        <v>2015</v>
      </c>
      <c r="F198" s="43" t="str">
        <f t="shared" si="36"/>
        <v>Vakantie</v>
      </c>
      <c r="G198" s="43" t="str">
        <f t="shared" si="37"/>
        <v/>
      </c>
      <c r="H198" s="43" t="str">
        <f t="shared" si="38"/>
        <v/>
      </c>
      <c r="I198" s="43">
        <f t="shared" si="41"/>
        <v>28</v>
      </c>
      <c r="J198">
        <f>IF(AND(Formulier!$E$44&lt;=C198,Formulier!$O$38&gt;=C198),"Verlof",0)</f>
        <v>0</v>
      </c>
      <c r="K198">
        <f t="shared" si="47"/>
        <v>0</v>
      </c>
      <c r="L198">
        <f t="shared" si="44"/>
        <v>0</v>
      </c>
      <c r="M198">
        <f t="shared" si="45"/>
        <v>0</v>
      </c>
      <c r="N198" s="56">
        <f t="shared" si="48"/>
        <v>0</v>
      </c>
      <c r="O198" s="56">
        <f t="shared" si="49"/>
        <v>0</v>
      </c>
    </row>
    <row r="199" spans="1:15" x14ac:dyDescent="0.3">
      <c r="A199" s="43" t="str">
        <f t="shared" si="42"/>
        <v>201528do</v>
      </c>
      <c r="B199" s="43">
        <f t="shared" si="39"/>
        <v>28</v>
      </c>
      <c r="C199" s="44">
        <f t="shared" si="46"/>
        <v>42194</v>
      </c>
      <c r="D199" s="43" t="str">
        <f t="shared" si="40"/>
        <v>do</v>
      </c>
      <c r="E199" s="43">
        <f t="shared" si="43"/>
        <v>2015</v>
      </c>
      <c r="F199" s="43" t="str">
        <f t="shared" si="36"/>
        <v>Vakantie</v>
      </c>
      <c r="G199" s="43" t="str">
        <f t="shared" si="37"/>
        <v/>
      </c>
      <c r="H199" s="43" t="str">
        <f t="shared" si="38"/>
        <v/>
      </c>
      <c r="I199" s="43">
        <f t="shared" si="41"/>
        <v>28</v>
      </c>
      <c r="J199">
        <f>IF(AND(Formulier!$E$44&lt;=C199,Formulier!$O$38&gt;=C199),"Verlof",0)</f>
        <v>0</v>
      </c>
      <c r="K199">
        <f t="shared" si="47"/>
        <v>0</v>
      </c>
      <c r="L199">
        <f t="shared" si="44"/>
        <v>0</v>
      </c>
      <c r="M199">
        <f t="shared" si="45"/>
        <v>0</v>
      </c>
      <c r="N199" s="56">
        <f t="shared" si="48"/>
        <v>0</v>
      </c>
      <c r="O199" s="56">
        <f t="shared" si="49"/>
        <v>0</v>
      </c>
    </row>
    <row r="200" spans="1:15" x14ac:dyDescent="0.3">
      <c r="A200" s="43" t="str">
        <f t="shared" si="42"/>
        <v>201528vr</v>
      </c>
      <c r="B200" s="43">
        <f t="shared" si="39"/>
        <v>28</v>
      </c>
      <c r="C200" s="44">
        <f t="shared" si="46"/>
        <v>42195</v>
      </c>
      <c r="D200" s="43" t="str">
        <f t="shared" si="40"/>
        <v>vr</v>
      </c>
      <c r="E200" s="43">
        <f t="shared" si="43"/>
        <v>2015</v>
      </c>
      <c r="F200" s="43" t="str">
        <f t="shared" si="36"/>
        <v>Vakantie</v>
      </c>
      <c r="G200" s="43" t="str">
        <f t="shared" si="37"/>
        <v/>
      </c>
      <c r="H200" s="43" t="str">
        <f t="shared" si="38"/>
        <v/>
      </c>
      <c r="I200" s="43">
        <f t="shared" si="41"/>
        <v>28</v>
      </c>
      <c r="J200">
        <f>IF(AND(Formulier!$E$44&lt;=C200,Formulier!$O$38&gt;=C200),"Verlof",0)</f>
        <v>0</v>
      </c>
      <c r="K200">
        <f t="shared" si="47"/>
        <v>0</v>
      </c>
      <c r="L200">
        <f t="shared" si="44"/>
        <v>0</v>
      </c>
      <c r="M200">
        <f t="shared" si="45"/>
        <v>0</v>
      </c>
      <c r="N200" s="56">
        <f t="shared" si="48"/>
        <v>0</v>
      </c>
      <c r="O200" s="56">
        <f t="shared" si="49"/>
        <v>0</v>
      </c>
    </row>
    <row r="201" spans="1:15" x14ac:dyDescent="0.3">
      <c r="A201" s="43" t="str">
        <f t="shared" si="42"/>
        <v>201528za</v>
      </c>
      <c r="B201" s="43">
        <f t="shared" si="39"/>
        <v>28</v>
      </c>
      <c r="C201" s="44">
        <f t="shared" si="46"/>
        <v>42196</v>
      </c>
      <c r="D201" s="43" t="str">
        <f t="shared" si="40"/>
        <v>za</v>
      </c>
      <c r="E201" s="43">
        <f t="shared" si="43"/>
        <v>2015</v>
      </c>
      <c r="F201" s="43" t="str">
        <f t="shared" si="36"/>
        <v>Vakantie</v>
      </c>
      <c r="G201" s="43" t="str">
        <f t="shared" si="37"/>
        <v/>
      </c>
      <c r="H201" s="43" t="str">
        <f t="shared" si="38"/>
        <v/>
      </c>
      <c r="I201" s="43">
        <f t="shared" si="41"/>
        <v>28</v>
      </c>
      <c r="J201">
        <f>IF(AND(Formulier!$E$44&lt;=C201,Formulier!$O$38&gt;=C201),"Verlof",0)</f>
        <v>0</v>
      </c>
      <c r="K201">
        <f t="shared" si="47"/>
        <v>0</v>
      </c>
      <c r="L201">
        <f t="shared" si="44"/>
        <v>0</v>
      </c>
      <c r="M201">
        <f t="shared" si="45"/>
        <v>0</v>
      </c>
      <c r="N201" s="56">
        <f t="shared" si="48"/>
        <v>0</v>
      </c>
      <c r="O201" s="56">
        <f t="shared" si="49"/>
        <v>0</v>
      </c>
    </row>
    <row r="202" spans="1:15" x14ac:dyDescent="0.3">
      <c r="A202" s="43" t="str">
        <f t="shared" si="42"/>
        <v>201528zo</v>
      </c>
      <c r="B202" s="43">
        <f t="shared" si="39"/>
        <v>28</v>
      </c>
      <c r="C202" s="44">
        <f t="shared" si="46"/>
        <v>42197</v>
      </c>
      <c r="D202" s="43" t="str">
        <f t="shared" si="40"/>
        <v>zo</v>
      </c>
      <c r="E202" s="43">
        <f t="shared" si="43"/>
        <v>2015</v>
      </c>
      <c r="F202" s="43" t="str">
        <f t="shared" si="36"/>
        <v>Vakantie</v>
      </c>
      <c r="G202" s="43" t="str">
        <f t="shared" si="37"/>
        <v/>
      </c>
      <c r="H202" s="43" t="str">
        <f t="shared" si="38"/>
        <v/>
      </c>
      <c r="I202" s="43">
        <f t="shared" si="41"/>
        <v>28</v>
      </c>
      <c r="J202">
        <f>IF(AND(Formulier!$E$44&lt;=C202,Formulier!$O$38&gt;=C202),"Verlof",0)</f>
        <v>0</v>
      </c>
      <c r="K202">
        <f t="shared" si="47"/>
        <v>0</v>
      </c>
      <c r="L202">
        <f t="shared" si="44"/>
        <v>0</v>
      </c>
      <c r="M202">
        <f t="shared" si="45"/>
        <v>0</v>
      </c>
      <c r="N202" s="56">
        <f t="shared" si="48"/>
        <v>0</v>
      </c>
      <c r="O202" s="56">
        <f t="shared" si="49"/>
        <v>0</v>
      </c>
    </row>
    <row r="203" spans="1:15" x14ac:dyDescent="0.3">
      <c r="A203" s="43" t="str">
        <f t="shared" si="42"/>
        <v>201529ma</v>
      </c>
      <c r="B203" s="43">
        <f t="shared" si="39"/>
        <v>29</v>
      </c>
      <c r="C203" s="44">
        <f t="shared" si="46"/>
        <v>42198</v>
      </c>
      <c r="D203" s="43" t="str">
        <f t="shared" si="40"/>
        <v>ma</v>
      </c>
      <c r="E203" s="43">
        <f t="shared" si="43"/>
        <v>2015</v>
      </c>
      <c r="F203" s="43" t="str">
        <f t="shared" si="36"/>
        <v>Vakantie</v>
      </c>
      <c r="G203" s="43" t="str">
        <f t="shared" si="37"/>
        <v>Vakantie</v>
      </c>
      <c r="H203" s="43" t="str">
        <f t="shared" si="38"/>
        <v/>
      </c>
      <c r="I203" s="43">
        <f t="shared" si="41"/>
        <v>29</v>
      </c>
      <c r="J203">
        <f>IF(AND(Formulier!$E$44&lt;=C203,Formulier!$O$38&gt;=C203),"Verlof",0)</f>
        <v>0</v>
      </c>
      <c r="K203">
        <f t="shared" si="47"/>
        <v>0</v>
      </c>
      <c r="L203">
        <f t="shared" si="44"/>
        <v>0</v>
      </c>
      <c r="M203">
        <f t="shared" si="45"/>
        <v>0</v>
      </c>
      <c r="N203" s="56">
        <f t="shared" si="48"/>
        <v>0</v>
      </c>
      <c r="O203" s="56">
        <f t="shared" si="49"/>
        <v>0</v>
      </c>
    </row>
    <row r="204" spans="1:15" x14ac:dyDescent="0.3">
      <c r="A204" s="43" t="str">
        <f t="shared" si="42"/>
        <v>201529di</v>
      </c>
      <c r="B204" s="43">
        <f t="shared" si="39"/>
        <v>29</v>
      </c>
      <c r="C204" s="44">
        <f t="shared" si="46"/>
        <v>42199</v>
      </c>
      <c r="D204" s="43" t="str">
        <f t="shared" si="40"/>
        <v>di</v>
      </c>
      <c r="E204" s="43">
        <f t="shared" si="43"/>
        <v>2015</v>
      </c>
      <c r="F204" s="43" t="str">
        <f t="shared" si="36"/>
        <v>Vakantie</v>
      </c>
      <c r="G204" s="43" t="str">
        <f t="shared" si="37"/>
        <v>Vakantie</v>
      </c>
      <c r="H204" s="43" t="str">
        <f t="shared" si="38"/>
        <v/>
      </c>
      <c r="I204" s="43">
        <f t="shared" si="41"/>
        <v>29</v>
      </c>
      <c r="J204">
        <f>IF(AND(Formulier!$E$44&lt;=C204,Formulier!$O$38&gt;=C204),"Verlof",0)</f>
        <v>0</v>
      </c>
      <c r="K204">
        <f t="shared" si="47"/>
        <v>0</v>
      </c>
      <c r="L204">
        <f t="shared" si="44"/>
        <v>0</v>
      </c>
      <c r="M204">
        <f t="shared" si="45"/>
        <v>0</v>
      </c>
      <c r="N204" s="56">
        <f t="shared" si="48"/>
        <v>0</v>
      </c>
      <c r="O204" s="56">
        <f t="shared" si="49"/>
        <v>0</v>
      </c>
    </row>
    <row r="205" spans="1:15" x14ac:dyDescent="0.3">
      <c r="A205" s="43" t="str">
        <f t="shared" si="42"/>
        <v>201529wo</v>
      </c>
      <c r="B205" s="43">
        <f t="shared" si="39"/>
        <v>29</v>
      </c>
      <c r="C205" s="44">
        <f t="shared" si="46"/>
        <v>42200</v>
      </c>
      <c r="D205" s="43" t="str">
        <f t="shared" si="40"/>
        <v>wo</v>
      </c>
      <c r="E205" s="43">
        <f t="shared" si="43"/>
        <v>2015</v>
      </c>
      <c r="F205" s="43" t="str">
        <f t="shared" si="36"/>
        <v>Vakantie</v>
      </c>
      <c r="G205" s="43" t="str">
        <f t="shared" si="37"/>
        <v>Vakantie</v>
      </c>
      <c r="H205" s="43" t="str">
        <f t="shared" si="38"/>
        <v/>
      </c>
      <c r="I205" s="43">
        <f t="shared" si="41"/>
        <v>29</v>
      </c>
      <c r="J205">
        <f>IF(AND(Formulier!$E$44&lt;=C205,Formulier!$O$38&gt;=C205),"Verlof",0)</f>
        <v>0</v>
      </c>
      <c r="K205">
        <f t="shared" si="47"/>
        <v>0</v>
      </c>
      <c r="L205">
        <f t="shared" si="44"/>
        <v>0</v>
      </c>
      <c r="M205">
        <f t="shared" si="45"/>
        <v>0</v>
      </c>
      <c r="N205" s="56">
        <f t="shared" si="48"/>
        <v>0</v>
      </c>
      <c r="O205" s="56">
        <f t="shared" si="49"/>
        <v>0</v>
      </c>
    </row>
    <row r="206" spans="1:15" x14ac:dyDescent="0.3">
      <c r="A206" s="43" t="str">
        <f t="shared" si="42"/>
        <v>201529do</v>
      </c>
      <c r="B206" s="43">
        <f t="shared" si="39"/>
        <v>29</v>
      </c>
      <c r="C206" s="44">
        <f t="shared" si="46"/>
        <v>42201</v>
      </c>
      <c r="D206" s="43" t="str">
        <f t="shared" si="40"/>
        <v>do</v>
      </c>
      <c r="E206" s="43">
        <f t="shared" si="43"/>
        <v>2015</v>
      </c>
      <c r="F206" s="43" t="str">
        <f t="shared" ref="F206:F269" si="50">IF(AND($C206&gt;=$X$3,$C206&lt;=$Y$3),"Vakantie",IF(AND($C206&gt;=$X$4,$C206&lt;=$Y$4),"Vakantie",IF(AND($C206&gt;=$X$5,$C206&lt;=$Y$5),"Vakantie",IF(AND($C206&gt;=$X$6,$C206&lt;=$Y$6),"Vakantie",IF(AND($C206&gt;=$X$7,$C206&lt;=$Y$7),"Vakantie",IF(OR($C206=$X$20,$C206=$X$21,$C206=$X$22,$C206=$X$23,$C206=$X$24,$C206=$X$25),"Vakantie",""))))))</f>
        <v>Vakantie</v>
      </c>
      <c r="G206" s="43" t="str">
        <f t="shared" ref="G206:G269" si="51">IF(AND($C206&gt;=$X$8,$C206&lt;=$Y$8),"Vakantie",IF(AND($C206&gt;=$X$9,$C206&lt;=$Y$9),"Vakantie",IF(AND($C206&gt;=$X$10,$C206&lt;=$Y$10),"Vakantie",IF(AND($C206&gt;=$X$11,$C206&lt;=$Y$11),"Vakantie",IF(AND($C206&gt;=$X$12,$C206&lt;=$Y$12),"Vakantie",IF(OR($C206=$X$20,$C206=$X$21,$C206=$X$22,$C206=$X$23,$C206=$X$24,$C206=$X$25),"Vakantie",""))))))</f>
        <v>Vakantie</v>
      </c>
      <c r="H206" s="43" t="str">
        <f t="shared" ref="H206:H269" si="52">IF(AND($C206&gt;=$X$13,$C206&lt;=$Y$13),"Vakantie",IF(AND($C206&gt;=$X$14,$C206&lt;=$Y$14),"Vakantie",IF(AND($C206&gt;=$X$15,$C206&lt;=$Y$15),"Vakantie",IF(AND($C206&gt;=$X$16,$C206&lt;=$Y$16),"Vakantie",IF(AND($C206&gt;=$X$17,$C206&lt;=$Y$17),"Vakantie",IF(OR($C206=$X$20,$C206=$X$21,$C206=$X$22,$C206=$X$23,$C206=$X$24,$C206=$X$25),"Vakantie",""))))))</f>
        <v/>
      </c>
      <c r="I206" s="43">
        <f t="shared" si="41"/>
        <v>29</v>
      </c>
      <c r="J206">
        <f>IF(AND(Formulier!$E$44&lt;=C206,Formulier!$O$38&gt;=C206),"Verlof",0)</f>
        <v>0</v>
      </c>
      <c r="K206">
        <f t="shared" si="47"/>
        <v>0</v>
      </c>
      <c r="L206">
        <f t="shared" si="44"/>
        <v>0</v>
      </c>
      <c r="M206">
        <f t="shared" si="45"/>
        <v>0</v>
      </c>
      <c r="N206" s="56">
        <f t="shared" si="48"/>
        <v>0</v>
      </c>
      <c r="O206" s="56">
        <f t="shared" si="49"/>
        <v>0</v>
      </c>
    </row>
    <row r="207" spans="1:15" x14ac:dyDescent="0.3">
      <c r="A207" s="43" t="str">
        <f t="shared" si="42"/>
        <v>201529vr</v>
      </c>
      <c r="B207" s="43">
        <f t="shared" si="39"/>
        <v>29</v>
      </c>
      <c r="C207" s="44">
        <f t="shared" si="46"/>
        <v>42202</v>
      </c>
      <c r="D207" s="43" t="str">
        <f t="shared" si="40"/>
        <v>vr</v>
      </c>
      <c r="E207" s="43">
        <f t="shared" si="43"/>
        <v>2015</v>
      </c>
      <c r="F207" s="43" t="str">
        <f t="shared" si="50"/>
        <v>Vakantie</v>
      </c>
      <c r="G207" s="43" t="str">
        <f t="shared" si="51"/>
        <v>Vakantie</v>
      </c>
      <c r="H207" s="43" t="str">
        <f t="shared" si="52"/>
        <v/>
      </c>
      <c r="I207" s="43">
        <f t="shared" si="41"/>
        <v>29</v>
      </c>
      <c r="J207">
        <f>IF(AND(Formulier!$E$44&lt;=C207,Formulier!$O$38&gt;=C207),"Verlof",0)</f>
        <v>0</v>
      </c>
      <c r="K207">
        <f t="shared" si="47"/>
        <v>0</v>
      </c>
      <c r="L207">
        <f t="shared" si="44"/>
        <v>0</v>
      </c>
      <c r="M207">
        <f t="shared" si="45"/>
        <v>0</v>
      </c>
      <c r="N207" s="56">
        <f t="shared" si="48"/>
        <v>0</v>
      </c>
      <c r="O207" s="56">
        <f t="shared" si="49"/>
        <v>0</v>
      </c>
    </row>
    <row r="208" spans="1:15" x14ac:dyDescent="0.3">
      <c r="A208" s="43" t="str">
        <f t="shared" si="42"/>
        <v>201529za</v>
      </c>
      <c r="B208" s="43">
        <f t="shared" si="39"/>
        <v>29</v>
      </c>
      <c r="C208" s="44">
        <f t="shared" si="46"/>
        <v>42203</v>
      </c>
      <c r="D208" s="43" t="str">
        <f t="shared" si="40"/>
        <v>za</v>
      </c>
      <c r="E208" s="43">
        <f t="shared" si="43"/>
        <v>2015</v>
      </c>
      <c r="F208" s="43" t="str">
        <f t="shared" si="50"/>
        <v>Vakantie</v>
      </c>
      <c r="G208" s="43" t="str">
        <f t="shared" si="51"/>
        <v>Vakantie</v>
      </c>
      <c r="H208" s="43" t="str">
        <f t="shared" si="52"/>
        <v/>
      </c>
      <c r="I208" s="43">
        <f t="shared" si="41"/>
        <v>29</v>
      </c>
      <c r="J208">
        <f>IF(AND(Formulier!$E$44&lt;=C208,Formulier!$O$38&gt;=C208),"Verlof",0)</f>
        <v>0</v>
      </c>
      <c r="K208">
        <f t="shared" si="47"/>
        <v>0</v>
      </c>
      <c r="L208">
        <f t="shared" si="44"/>
        <v>0</v>
      </c>
      <c r="M208">
        <f t="shared" si="45"/>
        <v>0</v>
      </c>
      <c r="N208" s="56">
        <f t="shared" si="48"/>
        <v>0</v>
      </c>
      <c r="O208" s="56">
        <f t="shared" si="49"/>
        <v>0</v>
      </c>
    </row>
    <row r="209" spans="1:15" x14ac:dyDescent="0.3">
      <c r="A209" s="43" t="str">
        <f t="shared" si="42"/>
        <v>201529zo</v>
      </c>
      <c r="B209" s="43">
        <f t="shared" ref="B209:B272" si="53">+B202+1</f>
        <v>29</v>
      </c>
      <c r="C209" s="44">
        <f t="shared" si="46"/>
        <v>42204</v>
      </c>
      <c r="D209" s="43" t="str">
        <f t="shared" ref="D209:D272" si="54">+D202</f>
        <v>zo</v>
      </c>
      <c r="E209" s="43">
        <f t="shared" si="43"/>
        <v>2015</v>
      </c>
      <c r="F209" s="43" t="str">
        <f t="shared" si="50"/>
        <v>Vakantie</v>
      </c>
      <c r="G209" s="43" t="str">
        <f t="shared" si="51"/>
        <v>Vakantie</v>
      </c>
      <c r="H209" s="43" t="str">
        <f t="shared" si="52"/>
        <v/>
      </c>
      <c r="I209" s="43">
        <f t="shared" ref="I209:I272" si="55">+I202+1</f>
        <v>29</v>
      </c>
      <c r="J209">
        <f>IF(AND(Formulier!$E$44&lt;=C209,Formulier!$O$38&gt;=C209),"Verlof",0)</f>
        <v>0</v>
      </c>
      <c r="K209">
        <f t="shared" si="47"/>
        <v>0</v>
      </c>
      <c r="L209">
        <f t="shared" si="44"/>
        <v>0</v>
      </c>
      <c r="M209">
        <f t="shared" si="45"/>
        <v>0</v>
      </c>
      <c r="N209" s="56">
        <f t="shared" si="48"/>
        <v>0</v>
      </c>
      <c r="O209" s="56">
        <f t="shared" si="49"/>
        <v>0</v>
      </c>
    </row>
    <row r="210" spans="1:15" x14ac:dyDescent="0.3">
      <c r="A210" s="43" t="str">
        <f t="shared" si="42"/>
        <v>201530ma</v>
      </c>
      <c r="B210" s="43">
        <f t="shared" si="53"/>
        <v>30</v>
      </c>
      <c r="C210" s="44">
        <f t="shared" si="46"/>
        <v>42205</v>
      </c>
      <c r="D210" s="43" t="str">
        <f t="shared" si="54"/>
        <v>ma</v>
      </c>
      <c r="E210" s="43">
        <f t="shared" si="43"/>
        <v>2015</v>
      </c>
      <c r="F210" s="43" t="str">
        <f t="shared" si="50"/>
        <v>Vakantie</v>
      </c>
      <c r="G210" s="43" t="str">
        <f t="shared" si="51"/>
        <v>Vakantie</v>
      </c>
      <c r="H210" s="43" t="str">
        <f t="shared" si="52"/>
        <v>Vakantie</v>
      </c>
      <c r="I210" s="43">
        <f t="shared" si="55"/>
        <v>30</v>
      </c>
      <c r="J210">
        <f>IF(AND(Formulier!$E$44&lt;=C210,Formulier!$O$38&gt;=C210),"Verlof",0)</f>
        <v>0</v>
      </c>
      <c r="K210">
        <f t="shared" si="47"/>
        <v>0</v>
      </c>
      <c r="L210">
        <f t="shared" si="44"/>
        <v>0</v>
      </c>
      <c r="M210">
        <f t="shared" si="45"/>
        <v>0</v>
      </c>
      <c r="N210" s="56">
        <f t="shared" si="48"/>
        <v>0</v>
      </c>
      <c r="O210" s="56">
        <f t="shared" si="49"/>
        <v>0</v>
      </c>
    </row>
    <row r="211" spans="1:15" x14ac:dyDescent="0.3">
      <c r="A211" s="43" t="str">
        <f t="shared" si="42"/>
        <v>201530di</v>
      </c>
      <c r="B211" s="43">
        <f t="shared" si="53"/>
        <v>30</v>
      </c>
      <c r="C211" s="44">
        <f t="shared" si="46"/>
        <v>42206</v>
      </c>
      <c r="D211" s="43" t="str">
        <f t="shared" si="54"/>
        <v>di</v>
      </c>
      <c r="E211" s="43">
        <f t="shared" si="43"/>
        <v>2015</v>
      </c>
      <c r="F211" s="43" t="str">
        <f t="shared" si="50"/>
        <v>Vakantie</v>
      </c>
      <c r="G211" s="43" t="str">
        <f t="shared" si="51"/>
        <v>Vakantie</v>
      </c>
      <c r="H211" s="43" t="str">
        <f t="shared" si="52"/>
        <v>Vakantie</v>
      </c>
      <c r="I211" s="43">
        <f t="shared" si="55"/>
        <v>30</v>
      </c>
      <c r="J211">
        <f>IF(AND(Formulier!$E$44&lt;=C211,Formulier!$O$38&gt;=C211),"Verlof",0)</f>
        <v>0</v>
      </c>
      <c r="K211">
        <f t="shared" si="47"/>
        <v>0</v>
      </c>
      <c r="L211">
        <f t="shared" si="44"/>
        <v>0</v>
      </c>
      <c r="M211">
        <f t="shared" si="45"/>
        <v>0</v>
      </c>
      <c r="N211" s="56">
        <f t="shared" si="48"/>
        <v>0</v>
      </c>
      <c r="O211" s="56">
        <f t="shared" si="49"/>
        <v>0</v>
      </c>
    </row>
    <row r="212" spans="1:15" x14ac:dyDescent="0.3">
      <c r="A212" s="43" t="str">
        <f t="shared" si="42"/>
        <v>201530wo</v>
      </c>
      <c r="B212" s="43">
        <f t="shared" si="53"/>
        <v>30</v>
      </c>
      <c r="C212" s="44">
        <f t="shared" si="46"/>
        <v>42207</v>
      </c>
      <c r="D212" s="43" t="str">
        <f t="shared" si="54"/>
        <v>wo</v>
      </c>
      <c r="E212" s="43">
        <f t="shared" si="43"/>
        <v>2015</v>
      </c>
      <c r="F212" s="43" t="str">
        <f t="shared" si="50"/>
        <v>Vakantie</v>
      </c>
      <c r="G212" s="43" t="str">
        <f t="shared" si="51"/>
        <v>Vakantie</v>
      </c>
      <c r="H212" s="43" t="str">
        <f t="shared" si="52"/>
        <v>Vakantie</v>
      </c>
      <c r="I212" s="43">
        <f t="shared" si="55"/>
        <v>30</v>
      </c>
      <c r="J212">
        <f>IF(AND(Formulier!$E$44&lt;=C212,Formulier!$O$38&gt;=C212),"Verlof",0)</f>
        <v>0</v>
      </c>
      <c r="K212">
        <f t="shared" si="47"/>
        <v>0</v>
      </c>
      <c r="L212">
        <f t="shared" si="44"/>
        <v>0</v>
      </c>
      <c r="M212">
        <f t="shared" si="45"/>
        <v>0</v>
      </c>
      <c r="N212" s="56">
        <f t="shared" si="48"/>
        <v>0</v>
      </c>
      <c r="O212" s="56">
        <f t="shared" si="49"/>
        <v>0</v>
      </c>
    </row>
    <row r="213" spans="1:15" x14ac:dyDescent="0.3">
      <c r="A213" s="43" t="str">
        <f t="shared" si="42"/>
        <v>201530do</v>
      </c>
      <c r="B213" s="43">
        <f t="shared" si="53"/>
        <v>30</v>
      </c>
      <c r="C213" s="44">
        <f t="shared" si="46"/>
        <v>42208</v>
      </c>
      <c r="D213" s="43" t="str">
        <f t="shared" si="54"/>
        <v>do</v>
      </c>
      <c r="E213" s="43">
        <f t="shared" si="43"/>
        <v>2015</v>
      </c>
      <c r="F213" s="43" t="str">
        <f t="shared" si="50"/>
        <v>Vakantie</v>
      </c>
      <c r="G213" s="43" t="str">
        <f t="shared" si="51"/>
        <v>Vakantie</v>
      </c>
      <c r="H213" s="43" t="str">
        <f t="shared" si="52"/>
        <v>Vakantie</v>
      </c>
      <c r="I213" s="43">
        <f t="shared" si="55"/>
        <v>30</v>
      </c>
      <c r="J213">
        <f>IF(AND(Formulier!$E$44&lt;=C213,Formulier!$O$38&gt;=C213),"Verlof",0)</f>
        <v>0</v>
      </c>
      <c r="K213">
        <f t="shared" si="47"/>
        <v>0</v>
      </c>
      <c r="L213">
        <f t="shared" si="44"/>
        <v>0</v>
      </c>
      <c r="M213">
        <f t="shared" si="45"/>
        <v>0</v>
      </c>
      <c r="N213" s="56">
        <f t="shared" si="48"/>
        <v>0</v>
      </c>
      <c r="O213" s="56">
        <f t="shared" si="49"/>
        <v>0</v>
      </c>
    </row>
    <row r="214" spans="1:15" x14ac:dyDescent="0.3">
      <c r="A214" s="43" t="str">
        <f t="shared" si="42"/>
        <v>201530vr</v>
      </c>
      <c r="B214" s="43">
        <f t="shared" si="53"/>
        <v>30</v>
      </c>
      <c r="C214" s="44">
        <f t="shared" si="46"/>
        <v>42209</v>
      </c>
      <c r="D214" s="43" t="str">
        <f t="shared" si="54"/>
        <v>vr</v>
      </c>
      <c r="E214" s="43">
        <f t="shared" si="43"/>
        <v>2015</v>
      </c>
      <c r="F214" s="43" t="str">
        <f t="shared" si="50"/>
        <v>Vakantie</v>
      </c>
      <c r="G214" s="43" t="str">
        <f t="shared" si="51"/>
        <v>Vakantie</v>
      </c>
      <c r="H214" s="43" t="str">
        <f t="shared" si="52"/>
        <v>Vakantie</v>
      </c>
      <c r="I214" s="43">
        <f t="shared" si="55"/>
        <v>30</v>
      </c>
      <c r="J214">
        <f>IF(AND(Formulier!$E$44&lt;=C214,Formulier!$O$38&gt;=C214),"Verlof",0)</f>
        <v>0</v>
      </c>
      <c r="K214">
        <f t="shared" si="47"/>
        <v>0</v>
      </c>
      <c r="L214">
        <f t="shared" si="44"/>
        <v>0</v>
      </c>
      <c r="M214">
        <f t="shared" si="45"/>
        <v>0</v>
      </c>
      <c r="N214" s="56">
        <f t="shared" si="48"/>
        <v>0</v>
      </c>
      <c r="O214" s="56">
        <f t="shared" si="49"/>
        <v>0</v>
      </c>
    </row>
    <row r="215" spans="1:15" x14ac:dyDescent="0.3">
      <c r="A215" s="43" t="str">
        <f t="shared" si="42"/>
        <v>201530za</v>
      </c>
      <c r="B215" s="43">
        <f t="shared" si="53"/>
        <v>30</v>
      </c>
      <c r="C215" s="44">
        <f t="shared" si="46"/>
        <v>42210</v>
      </c>
      <c r="D215" s="43" t="str">
        <f t="shared" si="54"/>
        <v>za</v>
      </c>
      <c r="E215" s="43">
        <f t="shared" si="43"/>
        <v>2015</v>
      </c>
      <c r="F215" s="43" t="str">
        <f t="shared" si="50"/>
        <v>Vakantie</v>
      </c>
      <c r="G215" s="43" t="str">
        <f t="shared" si="51"/>
        <v>Vakantie</v>
      </c>
      <c r="H215" s="43" t="str">
        <f t="shared" si="52"/>
        <v>Vakantie</v>
      </c>
      <c r="I215" s="43">
        <f t="shared" si="55"/>
        <v>30</v>
      </c>
      <c r="J215">
        <f>IF(AND(Formulier!$E$44&lt;=C215,Formulier!$O$38&gt;=C215),"Verlof",0)</f>
        <v>0</v>
      </c>
      <c r="K215">
        <f t="shared" si="47"/>
        <v>0</v>
      </c>
      <c r="L215">
        <f t="shared" si="44"/>
        <v>0</v>
      </c>
      <c r="M215">
        <f t="shared" si="45"/>
        <v>0</v>
      </c>
      <c r="N215" s="56">
        <f t="shared" si="48"/>
        <v>0</v>
      </c>
      <c r="O215" s="56">
        <f t="shared" si="49"/>
        <v>0</v>
      </c>
    </row>
    <row r="216" spans="1:15" x14ac:dyDescent="0.3">
      <c r="A216" s="43" t="str">
        <f t="shared" si="42"/>
        <v>201530zo</v>
      </c>
      <c r="B216" s="43">
        <f t="shared" si="53"/>
        <v>30</v>
      </c>
      <c r="C216" s="44">
        <f t="shared" si="46"/>
        <v>42211</v>
      </c>
      <c r="D216" s="43" t="str">
        <f t="shared" si="54"/>
        <v>zo</v>
      </c>
      <c r="E216" s="43">
        <f t="shared" si="43"/>
        <v>2015</v>
      </c>
      <c r="F216" s="43" t="str">
        <f t="shared" si="50"/>
        <v>Vakantie</v>
      </c>
      <c r="G216" s="43" t="str">
        <f t="shared" si="51"/>
        <v>Vakantie</v>
      </c>
      <c r="H216" s="43" t="str">
        <f t="shared" si="52"/>
        <v>Vakantie</v>
      </c>
      <c r="I216" s="43">
        <f t="shared" si="55"/>
        <v>30</v>
      </c>
      <c r="J216">
        <f>IF(AND(Formulier!$E$44&lt;=C216,Formulier!$O$38&gt;=C216),"Verlof",0)</f>
        <v>0</v>
      </c>
      <c r="K216">
        <f t="shared" si="47"/>
        <v>0</v>
      </c>
      <c r="L216">
        <f t="shared" si="44"/>
        <v>0</v>
      </c>
      <c r="M216">
        <f t="shared" si="45"/>
        <v>0</v>
      </c>
      <c r="N216" s="56">
        <f t="shared" si="48"/>
        <v>0</v>
      </c>
      <c r="O216" s="56">
        <f t="shared" si="49"/>
        <v>0</v>
      </c>
    </row>
    <row r="217" spans="1:15" x14ac:dyDescent="0.3">
      <c r="A217" s="43" t="str">
        <f t="shared" si="42"/>
        <v>201531ma</v>
      </c>
      <c r="B217" s="43">
        <f t="shared" si="53"/>
        <v>31</v>
      </c>
      <c r="C217" s="44">
        <f t="shared" si="46"/>
        <v>42212</v>
      </c>
      <c r="D217" s="43" t="str">
        <f t="shared" si="54"/>
        <v>ma</v>
      </c>
      <c r="E217" s="43">
        <f t="shared" si="43"/>
        <v>2015</v>
      </c>
      <c r="F217" s="43" t="str">
        <f t="shared" si="50"/>
        <v>Vakantie</v>
      </c>
      <c r="G217" s="43" t="str">
        <f t="shared" si="51"/>
        <v>Vakantie</v>
      </c>
      <c r="H217" s="43" t="str">
        <f t="shared" si="52"/>
        <v>Vakantie</v>
      </c>
      <c r="I217" s="43">
        <f t="shared" si="55"/>
        <v>31</v>
      </c>
      <c r="J217">
        <f>IF(AND(Formulier!$E$44&lt;=C217,Formulier!$O$38&gt;=C217),"Verlof",0)</f>
        <v>0</v>
      </c>
      <c r="K217">
        <f t="shared" si="47"/>
        <v>0</v>
      </c>
      <c r="L217">
        <f t="shared" si="44"/>
        <v>0</v>
      </c>
      <c r="M217">
        <f t="shared" si="45"/>
        <v>0</v>
      </c>
      <c r="N217" s="56">
        <f t="shared" si="48"/>
        <v>0</v>
      </c>
      <c r="O217" s="56">
        <f t="shared" si="49"/>
        <v>0</v>
      </c>
    </row>
    <row r="218" spans="1:15" x14ac:dyDescent="0.3">
      <c r="A218" s="43" t="str">
        <f t="shared" si="42"/>
        <v>201531di</v>
      </c>
      <c r="B218" s="43">
        <f t="shared" si="53"/>
        <v>31</v>
      </c>
      <c r="C218" s="44">
        <f t="shared" si="46"/>
        <v>42213</v>
      </c>
      <c r="D218" s="43" t="str">
        <f t="shared" si="54"/>
        <v>di</v>
      </c>
      <c r="E218" s="43">
        <f t="shared" si="43"/>
        <v>2015</v>
      </c>
      <c r="F218" s="43" t="str">
        <f t="shared" si="50"/>
        <v>Vakantie</v>
      </c>
      <c r="G218" s="43" t="str">
        <f t="shared" si="51"/>
        <v>Vakantie</v>
      </c>
      <c r="H218" s="43" t="str">
        <f t="shared" si="52"/>
        <v>Vakantie</v>
      </c>
      <c r="I218" s="43">
        <f t="shared" si="55"/>
        <v>31</v>
      </c>
      <c r="J218">
        <f>IF(AND(Formulier!$E$44&lt;=C218,Formulier!$O$38&gt;=C218),"Verlof",0)</f>
        <v>0</v>
      </c>
      <c r="K218">
        <f t="shared" si="47"/>
        <v>0</v>
      </c>
      <c r="L218">
        <f t="shared" si="44"/>
        <v>0</v>
      </c>
      <c r="M218">
        <f t="shared" si="45"/>
        <v>0</v>
      </c>
      <c r="N218" s="56">
        <f t="shared" si="48"/>
        <v>0</v>
      </c>
      <c r="O218" s="56">
        <f t="shared" si="49"/>
        <v>0</v>
      </c>
    </row>
    <row r="219" spans="1:15" x14ac:dyDescent="0.3">
      <c r="A219" s="43" t="str">
        <f t="shared" si="42"/>
        <v>201531wo</v>
      </c>
      <c r="B219" s="43">
        <f t="shared" si="53"/>
        <v>31</v>
      </c>
      <c r="C219" s="44">
        <f t="shared" si="46"/>
        <v>42214</v>
      </c>
      <c r="D219" s="43" t="str">
        <f t="shared" si="54"/>
        <v>wo</v>
      </c>
      <c r="E219" s="43">
        <f t="shared" si="43"/>
        <v>2015</v>
      </c>
      <c r="F219" s="43" t="str">
        <f t="shared" si="50"/>
        <v>Vakantie</v>
      </c>
      <c r="G219" s="43" t="str">
        <f t="shared" si="51"/>
        <v>Vakantie</v>
      </c>
      <c r="H219" s="43" t="str">
        <f t="shared" si="52"/>
        <v>Vakantie</v>
      </c>
      <c r="I219" s="43">
        <f t="shared" si="55"/>
        <v>31</v>
      </c>
      <c r="J219">
        <f>IF(AND(Formulier!$E$44&lt;=C219,Formulier!$O$38&gt;=C219),"Verlof",0)</f>
        <v>0</v>
      </c>
      <c r="K219">
        <f t="shared" si="47"/>
        <v>0</v>
      </c>
      <c r="L219">
        <f t="shared" si="44"/>
        <v>0</v>
      </c>
      <c r="M219">
        <f t="shared" si="45"/>
        <v>0</v>
      </c>
      <c r="N219" s="56">
        <f t="shared" si="48"/>
        <v>0</v>
      </c>
      <c r="O219" s="56">
        <f t="shared" si="49"/>
        <v>0</v>
      </c>
    </row>
    <row r="220" spans="1:15" x14ac:dyDescent="0.3">
      <c r="A220" s="43" t="str">
        <f t="shared" si="42"/>
        <v>201531do</v>
      </c>
      <c r="B220" s="43">
        <f t="shared" si="53"/>
        <v>31</v>
      </c>
      <c r="C220" s="44">
        <f t="shared" si="46"/>
        <v>42215</v>
      </c>
      <c r="D220" s="43" t="str">
        <f t="shared" si="54"/>
        <v>do</v>
      </c>
      <c r="E220" s="43">
        <f t="shared" si="43"/>
        <v>2015</v>
      </c>
      <c r="F220" s="43" t="str">
        <f t="shared" si="50"/>
        <v>Vakantie</v>
      </c>
      <c r="G220" s="43" t="str">
        <f t="shared" si="51"/>
        <v>Vakantie</v>
      </c>
      <c r="H220" s="43" t="str">
        <f t="shared" si="52"/>
        <v>Vakantie</v>
      </c>
      <c r="I220" s="43">
        <f t="shared" si="55"/>
        <v>31</v>
      </c>
      <c r="J220">
        <f>IF(AND(Formulier!$E$44&lt;=C220,Formulier!$O$38&gt;=C220),"Verlof",0)</f>
        <v>0</v>
      </c>
      <c r="K220">
        <f t="shared" si="47"/>
        <v>0</v>
      </c>
      <c r="L220">
        <f t="shared" si="44"/>
        <v>0</v>
      </c>
      <c r="M220">
        <f t="shared" si="45"/>
        <v>0</v>
      </c>
      <c r="N220" s="56">
        <f t="shared" si="48"/>
        <v>0</v>
      </c>
      <c r="O220" s="56">
        <f t="shared" si="49"/>
        <v>0</v>
      </c>
    </row>
    <row r="221" spans="1:15" x14ac:dyDescent="0.3">
      <c r="A221" s="43" t="str">
        <f t="shared" si="42"/>
        <v>201531vr</v>
      </c>
      <c r="B221" s="43">
        <f t="shared" si="53"/>
        <v>31</v>
      </c>
      <c r="C221" s="44">
        <f t="shared" si="46"/>
        <v>42216</v>
      </c>
      <c r="D221" s="43" t="str">
        <f t="shared" si="54"/>
        <v>vr</v>
      </c>
      <c r="E221" s="43">
        <f t="shared" si="43"/>
        <v>2015</v>
      </c>
      <c r="F221" s="43" t="str">
        <f t="shared" si="50"/>
        <v>Vakantie</v>
      </c>
      <c r="G221" s="43" t="str">
        <f t="shared" si="51"/>
        <v>Vakantie</v>
      </c>
      <c r="H221" s="43" t="str">
        <f t="shared" si="52"/>
        <v>Vakantie</v>
      </c>
      <c r="I221" s="43">
        <f t="shared" si="55"/>
        <v>31</v>
      </c>
      <c r="J221">
        <f>IF(AND(Formulier!$E$44&lt;=C221,Formulier!$O$38&gt;=C221),"Verlof",0)</f>
        <v>0</v>
      </c>
      <c r="K221">
        <f t="shared" si="47"/>
        <v>0</v>
      </c>
      <c r="L221">
        <f t="shared" si="44"/>
        <v>0</v>
      </c>
      <c r="M221">
        <f t="shared" si="45"/>
        <v>0</v>
      </c>
      <c r="N221" s="56">
        <f t="shared" si="48"/>
        <v>0</v>
      </c>
      <c r="O221" s="56">
        <f t="shared" si="49"/>
        <v>0</v>
      </c>
    </row>
    <row r="222" spans="1:15" x14ac:dyDescent="0.3">
      <c r="A222" s="43" t="str">
        <f t="shared" si="42"/>
        <v>201531za</v>
      </c>
      <c r="B222" s="43">
        <f t="shared" si="53"/>
        <v>31</v>
      </c>
      <c r="C222" s="44">
        <f t="shared" si="46"/>
        <v>42217</v>
      </c>
      <c r="D222" s="43" t="str">
        <f t="shared" si="54"/>
        <v>za</v>
      </c>
      <c r="E222" s="43">
        <f t="shared" si="43"/>
        <v>2015</v>
      </c>
      <c r="F222" s="43" t="str">
        <f t="shared" si="50"/>
        <v>Vakantie</v>
      </c>
      <c r="G222" s="43" t="str">
        <f t="shared" si="51"/>
        <v>Vakantie</v>
      </c>
      <c r="H222" s="43" t="str">
        <f t="shared" si="52"/>
        <v>Vakantie</v>
      </c>
      <c r="I222" s="43">
        <f t="shared" si="55"/>
        <v>31</v>
      </c>
      <c r="J222">
        <f>IF(AND(Formulier!$E$44&lt;=C222,Formulier!$O$38&gt;=C222),"Verlof",0)</f>
        <v>0</v>
      </c>
      <c r="K222">
        <f t="shared" si="47"/>
        <v>0</v>
      </c>
      <c r="L222">
        <f t="shared" si="44"/>
        <v>0</v>
      </c>
      <c r="M222">
        <f t="shared" si="45"/>
        <v>0</v>
      </c>
      <c r="N222" s="56">
        <f t="shared" si="48"/>
        <v>0</v>
      </c>
      <c r="O222" s="56">
        <f t="shared" si="49"/>
        <v>0</v>
      </c>
    </row>
    <row r="223" spans="1:15" x14ac:dyDescent="0.3">
      <c r="A223" s="43" t="str">
        <f t="shared" si="42"/>
        <v>201531zo</v>
      </c>
      <c r="B223" s="43">
        <f t="shared" si="53"/>
        <v>31</v>
      </c>
      <c r="C223" s="44">
        <f t="shared" si="46"/>
        <v>42218</v>
      </c>
      <c r="D223" s="43" t="str">
        <f t="shared" si="54"/>
        <v>zo</v>
      </c>
      <c r="E223" s="43">
        <f t="shared" si="43"/>
        <v>2015</v>
      </c>
      <c r="F223" s="43" t="str">
        <f t="shared" si="50"/>
        <v>Vakantie</v>
      </c>
      <c r="G223" s="43" t="str">
        <f t="shared" si="51"/>
        <v>Vakantie</v>
      </c>
      <c r="H223" s="43" t="str">
        <f t="shared" si="52"/>
        <v>Vakantie</v>
      </c>
      <c r="I223" s="43">
        <f t="shared" si="55"/>
        <v>31</v>
      </c>
      <c r="J223">
        <f>IF(AND(Formulier!$E$44&lt;=C223,Formulier!$O$38&gt;=C223),"Verlof",0)</f>
        <v>0</v>
      </c>
      <c r="K223">
        <f t="shared" si="47"/>
        <v>0</v>
      </c>
      <c r="L223">
        <f t="shared" si="44"/>
        <v>0</v>
      </c>
      <c r="M223">
        <f t="shared" si="45"/>
        <v>0</v>
      </c>
      <c r="N223" s="56">
        <f t="shared" si="48"/>
        <v>0</v>
      </c>
      <c r="O223" s="56">
        <f t="shared" si="49"/>
        <v>0</v>
      </c>
    </row>
    <row r="224" spans="1:15" x14ac:dyDescent="0.3">
      <c r="A224" s="43" t="str">
        <f t="shared" si="42"/>
        <v>201532ma</v>
      </c>
      <c r="B224" s="43">
        <f t="shared" si="53"/>
        <v>32</v>
      </c>
      <c r="C224" s="44">
        <f t="shared" si="46"/>
        <v>42219</v>
      </c>
      <c r="D224" s="43" t="str">
        <f t="shared" si="54"/>
        <v>ma</v>
      </c>
      <c r="E224" s="43">
        <f t="shared" si="43"/>
        <v>2015</v>
      </c>
      <c r="F224" s="43" t="str">
        <f t="shared" si="50"/>
        <v>Vakantie</v>
      </c>
      <c r="G224" s="43" t="str">
        <f t="shared" si="51"/>
        <v>Vakantie</v>
      </c>
      <c r="H224" s="43" t="str">
        <f t="shared" si="52"/>
        <v>Vakantie</v>
      </c>
      <c r="I224" s="43">
        <f t="shared" si="55"/>
        <v>32</v>
      </c>
      <c r="J224">
        <f>IF(AND(Formulier!$E$44&lt;=C224,Formulier!$O$38&gt;=C224),"Verlof",0)</f>
        <v>0</v>
      </c>
      <c r="K224">
        <f t="shared" si="47"/>
        <v>0</v>
      </c>
      <c r="L224">
        <f t="shared" si="44"/>
        <v>0</v>
      </c>
      <c r="M224">
        <f t="shared" si="45"/>
        <v>0</v>
      </c>
      <c r="N224" s="56">
        <f t="shared" si="48"/>
        <v>0</v>
      </c>
      <c r="O224" s="56">
        <f t="shared" si="49"/>
        <v>0</v>
      </c>
    </row>
    <row r="225" spans="1:15" x14ac:dyDescent="0.3">
      <c r="A225" s="43" t="str">
        <f t="shared" si="42"/>
        <v>201532di</v>
      </c>
      <c r="B225" s="43">
        <f t="shared" si="53"/>
        <v>32</v>
      </c>
      <c r="C225" s="44">
        <f t="shared" si="46"/>
        <v>42220</v>
      </c>
      <c r="D225" s="43" t="str">
        <f t="shared" si="54"/>
        <v>di</v>
      </c>
      <c r="E225" s="43">
        <f t="shared" si="43"/>
        <v>2015</v>
      </c>
      <c r="F225" s="43" t="str">
        <f t="shared" si="50"/>
        <v>Vakantie</v>
      </c>
      <c r="G225" s="43" t="str">
        <f t="shared" si="51"/>
        <v>Vakantie</v>
      </c>
      <c r="H225" s="43" t="str">
        <f t="shared" si="52"/>
        <v>Vakantie</v>
      </c>
      <c r="I225" s="43">
        <f t="shared" si="55"/>
        <v>32</v>
      </c>
      <c r="J225">
        <f>IF(AND(Formulier!$E$44&lt;=C225,Formulier!$O$38&gt;=C225),"Verlof",0)</f>
        <v>0</v>
      </c>
      <c r="K225">
        <f t="shared" si="47"/>
        <v>0</v>
      </c>
      <c r="L225">
        <f t="shared" si="44"/>
        <v>0</v>
      </c>
      <c r="M225">
        <f t="shared" si="45"/>
        <v>0</v>
      </c>
      <c r="N225" s="56">
        <f t="shared" si="48"/>
        <v>0</v>
      </c>
      <c r="O225" s="56">
        <f t="shared" si="49"/>
        <v>0</v>
      </c>
    </row>
    <row r="226" spans="1:15" x14ac:dyDescent="0.3">
      <c r="A226" s="43" t="str">
        <f t="shared" si="42"/>
        <v>201532wo</v>
      </c>
      <c r="B226" s="43">
        <f t="shared" si="53"/>
        <v>32</v>
      </c>
      <c r="C226" s="44">
        <f t="shared" si="46"/>
        <v>42221</v>
      </c>
      <c r="D226" s="43" t="str">
        <f t="shared" si="54"/>
        <v>wo</v>
      </c>
      <c r="E226" s="43">
        <f t="shared" si="43"/>
        <v>2015</v>
      </c>
      <c r="F226" s="43" t="str">
        <f t="shared" si="50"/>
        <v>Vakantie</v>
      </c>
      <c r="G226" s="43" t="str">
        <f t="shared" si="51"/>
        <v>Vakantie</v>
      </c>
      <c r="H226" s="43" t="str">
        <f t="shared" si="52"/>
        <v>Vakantie</v>
      </c>
      <c r="I226" s="43">
        <f t="shared" si="55"/>
        <v>32</v>
      </c>
      <c r="J226">
        <f>IF(AND(Formulier!$E$44&lt;=C226,Formulier!$O$38&gt;=C226),"Verlof",0)</f>
        <v>0</v>
      </c>
      <c r="K226">
        <f t="shared" si="47"/>
        <v>0</v>
      </c>
      <c r="L226">
        <f t="shared" si="44"/>
        <v>0</v>
      </c>
      <c r="M226">
        <f t="shared" si="45"/>
        <v>0</v>
      </c>
      <c r="N226" s="56">
        <f t="shared" si="48"/>
        <v>0</v>
      </c>
      <c r="O226" s="56">
        <f t="shared" si="49"/>
        <v>0</v>
      </c>
    </row>
    <row r="227" spans="1:15" x14ac:dyDescent="0.3">
      <c r="A227" s="43" t="str">
        <f t="shared" si="42"/>
        <v>201532do</v>
      </c>
      <c r="B227" s="43">
        <f t="shared" si="53"/>
        <v>32</v>
      </c>
      <c r="C227" s="44">
        <f t="shared" si="46"/>
        <v>42222</v>
      </c>
      <c r="D227" s="43" t="str">
        <f t="shared" si="54"/>
        <v>do</v>
      </c>
      <c r="E227" s="43">
        <f t="shared" si="43"/>
        <v>2015</v>
      </c>
      <c r="F227" s="43" t="str">
        <f t="shared" si="50"/>
        <v>Vakantie</v>
      </c>
      <c r="G227" s="43" t="str">
        <f t="shared" si="51"/>
        <v>Vakantie</v>
      </c>
      <c r="H227" s="43" t="str">
        <f t="shared" si="52"/>
        <v>Vakantie</v>
      </c>
      <c r="I227" s="43">
        <f t="shared" si="55"/>
        <v>32</v>
      </c>
      <c r="J227">
        <f>IF(AND(Formulier!$E$44&lt;=C227,Formulier!$O$38&gt;=C227),"Verlof",0)</f>
        <v>0</v>
      </c>
      <c r="K227">
        <f t="shared" si="47"/>
        <v>0</v>
      </c>
      <c r="L227">
        <f t="shared" si="44"/>
        <v>0</v>
      </c>
      <c r="M227">
        <f t="shared" si="45"/>
        <v>0</v>
      </c>
      <c r="N227" s="56">
        <f t="shared" si="48"/>
        <v>0</v>
      </c>
      <c r="O227" s="56">
        <f t="shared" si="49"/>
        <v>0</v>
      </c>
    </row>
    <row r="228" spans="1:15" x14ac:dyDescent="0.3">
      <c r="A228" s="43" t="str">
        <f t="shared" si="42"/>
        <v>201532vr</v>
      </c>
      <c r="B228" s="43">
        <f t="shared" si="53"/>
        <v>32</v>
      </c>
      <c r="C228" s="44">
        <f t="shared" si="46"/>
        <v>42223</v>
      </c>
      <c r="D228" s="43" t="str">
        <f t="shared" si="54"/>
        <v>vr</v>
      </c>
      <c r="E228" s="43">
        <f t="shared" si="43"/>
        <v>2015</v>
      </c>
      <c r="F228" s="43" t="str">
        <f t="shared" si="50"/>
        <v>Vakantie</v>
      </c>
      <c r="G228" s="43" t="str">
        <f t="shared" si="51"/>
        <v>Vakantie</v>
      </c>
      <c r="H228" s="43" t="str">
        <f t="shared" si="52"/>
        <v>Vakantie</v>
      </c>
      <c r="I228" s="43">
        <f t="shared" si="55"/>
        <v>32</v>
      </c>
      <c r="J228">
        <f>IF(AND(Formulier!$E$44&lt;=C228,Formulier!$O$38&gt;=C228),"Verlof",0)</f>
        <v>0</v>
      </c>
      <c r="K228">
        <f t="shared" si="47"/>
        <v>0</v>
      </c>
      <c r="L228">
        <f t="shared" si="44"/>
        <v>0</v>
      </c>
      <c r="M228">
        <f t="shared" si="45"/>
        <v>0</v>
      </c>
      <c r="N228" s="56">
        <f t="shared" si="48"/>
        <v>0</v>
      </c>
      <c r="O228" s="56">
        <f t="shared" si="49"/>
        <v>0</v>
      </c>
    </row>
    <row r="229" spans="1:15" x14ac:dyDescent="0.3">
      <c r="A229" s="43" t="str">
        <f t="shared" si="42"/>
        <v>201532za</v>
      </c>
      <c r="B229" s="43">
        <f t="shared" si="53"/>
        <v>32</v>
      </c>
      <c r="C229" s="44">
        <f t="shared" si="46"/>
        <v>42224</v>
      </c>
      <c r="D229" s="43" t="str">
        <f t="shared" si="54"/>
        <v>za</v>
      </c>
      <c r="E229" s="43">
        <f t="shared" si="43"/>
        <v>2015</v>
      </c>
      <c r="F229" s="43" t="str">
        <f t="shared" si="50"/>
        <v>Vakantie</v>
      </c>
      <c r="G229" s="43" t="str">
        <f t="shared" si="51"/>
        <v>Vakantie</v>
      </c>
      <c r="H229" s="43" t="str">
        <f t="shared" si="52"/>
        <v>Vakantie</v>
      </c>
      <c r="I229" s="43">
        <f t="shared" si="55"/>
        <v>32</v>
      </c>
      <c r="J229">
        <f>IF(AND(Formulier!$E$44&lt;=C229,Formulier!$O$38&gt;=C229),"Verlof",0)</f>
        <v>0</v>
      </c>
      <c r="K229">
        <f t="shared" si="47"/>
        <v>0</v>
      </c>
      <c r="L229">
        <f t="shared" si="44"/>
        <v>0</v>
      </c>
      <c r="M229">
        <f t="shared" si="45"/>
        <v>0</v>
      </c>
      <c r="N229" s="56">
        <f t="shared" si="48"/>
        <v>0</v>
      </c>
      <c r="O229" s="56">
        <f t="shared" si="49"/>
        <v>0</v>
      </c>
    </row>
    <row r="230" spans="1:15" x14ac:dyDescent="0.3">
      <c r="A230" s="43" t="str">
        <f t="shared" si="42"/>
        <v>201532zo</v>
      </c>
      <c r="B230" s="43">
        <f t="shared" si="53"/>
        <v>32</v>
      </c>
      <c r="C230" s="44">
        <f t="shared" si="46"/>
        <v>42225</v>
      </c>
      <c r="D230" s="43" t="str">
        <f t="shared" si="54"/>
        <v>zo</v>
      </c>
      <c r="E230" s="43">
        <f t="shared" si="43"/>
        <v>2015</v>
      </c>
      <c r="F230" s="43" t="str">
        <f t="shared" si="50"/>
        <v>Vakantie</v>
      </c>
      <c r="G230" s="43" t="str">
        <f t="shared" si="51"/>
        <v>Vakantie</v>
      </c>
      <c r="H230" s="43" t="str">
        <f t="shared" si="52"/>
        <v>Vakantie</v>
      </c>
      <c r="I230" s="43">
        <f t="shared" si="55"/>
        <v>32</v>
      </c>
      <c r="J230">
        <f>IF(AND(Formulier!$E$44&lt;=C230,Formulier!$O$38&gt;=C230),"Verlof",0)</f>
        <v>0</v>
      </c>
      <c r="K230">
        <f t="shared" si="47"/>
        <v>0</v>
      </c>
      <c r="L230">
        <f t="shared" si="44"/>
        <v>0</v>
      </c>
      <c r="M230">
        <f t="shared" si="45"/>
        <v>0</v>
      </c>
      <c r="N230" s="56">
        <f t="shared" si="48"/>
        <v>0</v>
      </c>
      <c r="O230" s="56">
        <f t="shared" si="49"/>
        <v>0</v>
      </c>
    </row>
    <row r="231" spans="1:15" x14ac:dyDescent="0.3">
      <c r="A231" s="43" t="str">
        <f t="shared" si="42"/>
        <v>201533ma</v>
      </c>
      <c r="B231" s="43">
        <f t="shared" si="53"/>
        <v>33</v>
      </c>
      <c r="C231" s="44">
        <f t="shared" si="46"/>
        <v>42226</v>
      </c>
      <c r="D231" s="43" t="str">
        <f t="shared" si="54"/>
        <v>ma</v>
      </c>
      <c r="E231" s="43">
        <f t="shared" si="43"/>
        <v>2015</v>
      </c>
      <c r="F231" s="43" t="str">
        <f t="shared" si="50"/>
        <v>Vakantie</v>
      </c>
      <c r="G231" s="43" t="str">
        <f t="shared" si="51"/>
        <v>Vakantie</v>
      </c>
      <c r="H231" s="43" t="str">
        <f t="shared" si="52"/>
        <v>Vakantie</v>
      </c>
      <c r="I231" s="43">
        <f t="shared" si="55"/>
        <v>33</v>
      </c>
      <c r="J231">
        <f>IF(AND(Formulier!$E$44&lt;=C231,Formulier!$O$38&gt;=C231),"Verlof",0)</f>
        <v>0</v>
      </c>
      <c r="K231">
        <f t="shared" si="47"/>
        <v>0</v>
      </c>
      <c r="L231">
        <f t="shared" si="44"/>
        <v>0</v>
      </c>
      <c r="M231">
        <f t="shared" si="45"/>
        <v>0</v>
      </c>
      <c r="N231" s="56">
        <f t="shared" si="48"/>
        <v>0</v>
      </c>
      <c r="O231" s="56">
        <f t="shared" si="49"/>
        <v>0</v>
      </c>
    </row>
    <row r="232" spans="1:15" x14ac:dyDescent="0.3">
      <c r="A232" s="43" t="str">
        <f t="shared" si="42"/>
        <v>201533di</v>
      </c>
      <c r="B232" s="43">
        <f t="shared" si="53"/>
        <v>33</v>
      </c>
      <c r="C232" s="44">
        <f t="shared" si="46"/>
        <v>42227</v>
      </c>
      <c r="D232" s="43" t="str">
        <f t="shared" si="54"/>
        <v>di</v>
      </c>
      <c r="E232" s="43">
        <f t="shared" si="43"/>
        <v>2015</v>
      </c>
      <c r="F232" s="43" t="str">
        <f t="shared" si="50"/>
        <v>Vakantie</v>
      </c>
      <c r="G232" s="43" t="str">
        <f t="shared" si="51"/>
        <v>Vakantie</v>
      </c>
      <c r="H232" s="43" t="str">
        <f t="shared" si="52"/>
        <v>Vakantie</v>
      </c>
      <c r="I232" s="43">
        <f t="shared" si="55"/>
        <v>33</v>
      </c>
      <c r="J232">
        <f>IF(AND(Formulier!$E$44&lt;=C232,Formulier!$O$38&gt;=C232),"Verlof",0)</f>
        <v>0</v>
      </c>
      <c r="K232">
        <f t="shared" si="47"/>
        <v>0</v>
      </c>
      <c r="L232">
        <f t="shared" si="44"/>
        <v>0</v>
      </c>
      <c r="M232">
        <f t="shared" si="45"/>
        <v>0</v>
      </c>
      <c r="N232" s="56">
        <f t="shared" si="48"/>
        <v>0</v>
      </c>
      <c r="O232" s="56">
        <f t="shared" si="49"/>
        <v>0</v>
      </c>
    </row>
    <row r="233" spans="1:15" x14ac:dyDescent="0.3">
      <c r="A233" s="43" t="str">
        <f t="shared" si="42"/>
        <v>201533wo</v>
      </c>
      <c r="B233" s="43">
        <f t="shared" si="53"/>
        <v>33</v>
      </c>
      <c r="C233" s="44">
        <f t="shared" si="46"/>
        <v>42228</v>
      </c>
      <c r="D233" s="43" t="str">
        <f t="shared" si="54"/>
        <v>wo</v>
      </c>
      <c r="E233" s="43">
        <f t="shared" si="43"/>
        <v>2015</v>
      </c>
      <c r="F233" s="43" t="str">
        <f t="shared" si="50"/>
        <v>Vakantie</v>
      </c>
      <c r="G233" s="43" t="str">
        <f t="shared" si="51"/>
        <v>Vakantie</v>
      </c>
      <c r="H233" s="43" t="str">
        <f t="shared" si="52"/>
        <v>Vakantie</v>
      </c>
      <c r="I233" s="43">
        <f t="shared" si="55"/>
        <v>33</v>
      </c>
      <c r="J233">
        <f>IF(AND(Formulier!$E$44&lt;=C233,Formulier!$O$38&gt;=C233),"Verlof",0)</f>
        <v>0</v>
      </c>
      <c r="K233">
        <f t="shared" si="47"/>
        <v>0</v>
      </c>
      <c r="L233">
        <f t="shared" si="44"/>
        <v>0</v>
      </c>
      <c r="M233">
        <f t="shared" si="45"/>
        <v>0</v>
      </c>
      <c r="N233" s="56">
        <f t="shared" si="48"/>
        <v>0</v>
      </c>
      <c r="O233" s="56">
        <f t="shared" si="49"/>
        <v>0</v>
      </c>
    </row>
    <row r="234" spans="1:15" x14ac:dyDescent="0.3">
      <c r="A234" s="43" t="str">
        <f t="shared" si="42"/>
        <v>201533do</v>
      </c>
      <c r="B234" s="43">
        <f t="shared" si="53"/>
        <v>33</v>
      </c>
      <c r="C234" s="44">
        <f t="shared" si="46"/>
        <v>42229</v>
      </c>
      <c r="D234" s="43" t="str">
        <f t="shared" si="54"/>
        <v>do</v>
      </c>
      <c r="E234" s="43">
        <f t="shared" si="43"/>
        <v>2015</v>
      </c>
      <c r="F234" s="43" t="str">
        <f t="shared" si="50"/>
        <v>Vakantie</v>
      </c>
      <c r="G234" s="43" t="str">
        <f t="shared" si="51"/>
        <v>Vakantie</v>
      </c>
      <c r="H234" s="43" t="str">
        <f t="shared" si="52"/>
        <v>Vakantie</v>
      </c>
      <c r="I234" s="43">
        <f t="shared" si="55"/>
        <v>33</v>
      </c>
      <c r="J234">
        <f>IF(AND(Formulier!$E$44&lt;=C234,Formulier!$O$38&gt;=C234),"Verlof",0)</f>
        <v>0</v>
      </c>
      <c r="K234">
        <f t="shared" si="47"/>
        <v>0</v>
      </c>
      <c r="L234">
        <f t="shared" si="44"/>
        <v>0</v>
      </c>
      <c r="M234">
        <f t="shared" si="45"/>
        <v>0</v>
      </c>
      <c r="N234" s="56">
        <f t="shared" si="48"/>
        <v>0</v>
      </c>
      <c r="O234" s="56">
        <f t="shared" si="49"/>
        <v>0</v>
      </c>
    </row>
    <row r="235" spans="1:15" x14ac:dyDescent="0.3">
      <c r="A235" s="43" t="str">
        <f t="shared" si="42"/>
        <v>201533vr</v>
      </c>
      <c r="B235" s="43">
        <f t="shared" si="53"/>
        <v>33</v>
      </c>
      <c r="C235" s="44">
        <f t="shared" si="46"/>
        <v>42230</v>
      </c>
      <c r="D235" s="43" t="str">
        <f t="shared" si="54"/>
        <v>vr</v>
      </c>
      <c r="E235" s="43">
        <f t="shared" si="43"/>
        <v>2015</v>
      </c>
      <c r="F235" s="43" t="str">
        <f t="shared" si="50"/>
        <v>Vakantie</v>
      </c>
      <c r="G235" s="43" t="str">
        <f t="shared" si="51"/>
        <v>Vakantie</v>
      </c>
      <c r="H235" s="43" t="str">
        <f t="shared" si="52"/>
        <v>Vakantie</v>
      </c>
      <c r="I235" s="43">
        <f t="shared" si="55"/>
        <v>33</v>
      </c>
      <c r="J235">
        <f>IF(AND(Formulier!$E$44&lt;=C235,Formulier!$O$38&gt;=C235),"Verlof",0)</f>
        <v>0</v>
      </c>
      <c r="K235">
        <f t="shared" si="47"/>
        <v>0</v>
      </c>
      <c r="L235">
        <f t="shared" si="44"/>
        <v>0</v>
      </c>
      <c r="M235">
        <f t="shared" si="45"/>
        <v>0</v>
      </c>
      <c r="N235" s="56">
        <f t="shared" si="48"/>
        <v>0</v>
      </c>
      <c r="O235" s="56">
        <f t="shared" si="49"/>
        <v>0</v>
      </c>
    </row>
    <row r="236" spans="1:15" x14ac:dyDescent="0.3">
      <c r="A236" s="43" t="str">
        <f t="shared" si="42"/>
        <v>201533za</v>
      </c>
      <c r="B236" s="43">
        <f t="shared" si="53"/>
        <v>33</v>
      </c>
      <c r="C236" s="44">
        <f t="shared" si="46"/>
        <v>42231</v>
      </c>
      <c r="D236" s="43" t="str">
        <f t="shared" si="54"/>
        <v>za</v>
      </c>
      <c r="E236" s="43">
        <f t="shared" si="43"/>
        <v>2015</v>
      </c>
      <c r="F236" s="43" t="str">
        <f t="shared" si="50"/>
        <v>Vakantie</v>
      </c>
      <c r="G236" s="43" t="str">
        <f t="shared" si="51"/>
        <v>Vakantie</v>
      </c>
      <c r="H236" s="43" t="str">
        <f t="shared" si="52"/>
        <v>Vakantie</v>
      </c>
      <c r="I236" s="43">
        <f t="shared" si="55"/>
        <v>33</v>
      </c>
      <c r="J236">
        <f>IF(AND(Formulier!$E$44&lt;=C236,Formulier!$O$38&gt;=C236),"Verlof",0)</f>
        <v>0</v>
      </c>
      <c r="K236">
        <f t="shared" si="47"/>
        <v>0</v>
      </c>
      <c r="L236">
        <f t="shared" si="44"/>
        <v>0</v>
      </c>
      <c r="M236">
        <f t="shared" si="45"/>
        <v>0</v>
      </c>
      <c r="N236" s="56">
        <f t="shared" si="48"/>
        <v>0</v>
      </c>
      <c r="O236" s="56">
        <f t="shared" si="49"/>
        <v>0</v>
      </c>
    </row>
    <row r="237" spans="1:15" x14ac:dyDescent="0.3">
      <c r="A237" s="43" t="str">
        <f t="shared" si="42"/>
        <v>201533zo</v>
      </c>
      <c r="B237" s="43">
        <f t="shared" si="53"/>
        <v>33</v>
      </c>
      <c r="C237" s="44">
        <f t="shared" si="46"/>
        <v>42232</v>
      </c>
      <c r="D237" s="43" t="str">
        <f t="shared" si="54"/>
        <v>zo</v>
      </c>
      <c r="E237" s="43">
        <f t="shared" si="43"/>
        <v>2015</v>
      </c>
      <c r="F237" s="43" t="str">
        <f t="shared" si="50"/>
        <v>Vakantie</v>
      </c>
      <c r="G237" s="43" t="str">
        <f t="shared" si="51"/>
        <v>Vakantie</v>
      </c>
      <c r="H237" s="43" t="str">
        <f t="shared" si="52"/>
        <v>Vakantie</v>
      </c>
      <c r="I237" s="43">
        <f t="shared" si="55"/>
        <v>33</v>
      </c>
      <c r="J237">
        <f>IF(AND(Formulier!$E$44&lt;=C237,Formulier!$O$38&gt;=C237),"Verlof",0)</f>
        <v>0</v>
      </c>
      <c r="K237">
        <f t="shared" si="47"/>
        <v>0</v>
      </c>
      <c r="L237">
        <f t="shared" si="44"/>
        <v>0</v>
      </c>
      <c r="M237">
        <f t="shared" si="45"/>
        <v>0</v>
      </c>
      <c r="N237" s="56">
        <f t="shared" si="48"/>
        <v>0</v>
      </c>
      <c r="O237" s="56">
        <f t="shared" si="49"/>
        <v>0</v>
      </c>
    </row>
    <row r="238" spans="1:15" x14ac:dyDescent="0.3">
      <c r="A238" s="43" t="str">
        <f t="shared" si="42"/>
        <v>201534ma</v>
      </c>
      <c r="B238" s="43">
        <f t="shared" si="53"/>
        <v>34</v>
      </c>
      <c r="C238" s="44">
        <f t="shared" si="46"/>
        <v>42233</v>
      </c>
      <c r="D238" s="43" t="str">
        <f t="shared" si="54"/>
        <v>ma</v>
      </c>
      <c r="E238" s="43">
        <f t="shared" si="43"/>
        <v>2015</v>
      </c>
      <c r="F238" s="43" t="str">
        <f t="shared" si="50"/>
        <v/>
      </c>
      <c r="G238" s="43" t="str">
        <f t="shared" si="51"/>
        <v>Vakantie</v>
      </c>
      <c r="H238" s="43" t="str">
        <f t="shared" si="52"/>
        <v>Vakantie</v>
      </c>
      <c r="I238" s="43">
        <f t="shared" si="55"/>
        <v>34</v>
      </c>
      <c r="J238">
        <f>IF(AND(Formulier!$E$44&lt;=C238,Formulier!$O$38&gt;=C238),"Verlof",0)</f>
        <v>0</v>
      </c>
      <c r="K238">
        <f t="shared" si="47"/>
        <v>0</v>
      </c>
      <c r="L238">
        <f t="shared" si="44"/>
        <v>0</v>
      </c>
      <c r="M238">
        <f t="shared" si="45"/>
        <v>0</v>
      </c>
      <c r="N238" s="56">
        <f t="shared" si="48"/>
        <v>0</v>
      </c>
      <c r="O238" s="56">
        <f t="shared" si="49"/>
        <v>0</v>
      </c>
    </row>
    <row r="239" spans="1:15" x14ac:dyDescent="0.3">
      <c r="A239" s="43" t="str">
        <f t="shared" si="42"/>
        <v>201534di</v>
      </c>
      <c r="B239" s="43">
        <f t="shared" si="53"/>
        <v>34</v>
      </c>
      <c r="C239" s="44">
        <f t="shared" si="46"/>
        <v>42234</v>
      </c>
      <c r="D239" s="43" t="str">
        <f t="shared" si="54"/>
        <v>di</v>
      </c>
      <c r="E239" s="43">
        <f t="shared" si="43"/>
        <v>2015</v>
      </c>
      <c r="F239" s="43" t="str">
        <f t="shared" si="50"/>
        <v/>
      </c>
      <c r="G239" s="43" t="str">
        <f t="shared" si="51"/>
        <v>Vakantie</v>
      </c>
      <c r="H239" s="43" t="str">
        <f t="shared" si="52"/>
        <v>Vakantie</v>
      </c>
      <c r="I239" s="43">
        <f t="shared" si="55"/>
        <v>34</v>
      </c>
      <c r="J239">
        <f>IF(AND(Formulier!$E$44&lt;=C239,Formulier!$O$38&gt;=C239),"Verlof",0)</f>
        <v>0</v>
      </c>
      <c r="K239">
        <f>IF(J239=0,0,IF(F239="",0,1))</f>
        <v>0</v>
      </c>
      <c r="L239">
        <f>IF(J239=0,0,IF(G239="",0,1))</f>
        <v>0</v>
      </c>
      <c r="M239">
        <f>IF(J239=0,0,IF(H239="",0,1))</f>
        <v>0</v>
      </c>
      <c r="N239" s="56">
        <f t="shared" si="48"/>
        <v>0</v>
      </c>
      <c r="O239" s="56">
        <f t="shared" si="49"/>
        <v>0</v>
      </c>
    </row>
    <row r="240" spans="1:15" x14ac:dyDescent="0.3">
      <c r="A240" s="43" t="str">
        <f t="shared" si="42"/>
        <v>201534wo</v>
      </c>
      <c r="B240" s="43">
        <f t="shared" si="53"/>
        <v>34</v>
      </c>
      <c r="C240" s="44">
        <f t="shared" si="46"/>
        <v>42235</v>
      </c>
      <c r="D240" s="43" t="str">
        <f t="shared" si="54"/>
        <v>wo</v>
      </c>
      <c r="E240" s="43">
        <f t="shared" si="43"/>
        <v>2015</v>
      </c>
      <c r="F240" s="43" t="str">
        <f t="shared" si="50"/>
        <v/>
      </c>
      <c r="G240" s="43" t="str">
        <f t="shared" si="51"/>
        <v>Vakantie</v>
      </c>
      <c r="H240" s="43" t="str">
        <f t="shared" si="52"/>
        <v>Vakantie</v>
      </c>
      <c r="I240" s="43">
        <f t="shared" si="55"/>
        <v>34</v>
      </c>
      <c r="J240">
        <f>IF(AND(Formulier!$E$44&lt;=C240,Formulier!$O$38&gt;=C240),"Verlof",0)</f>
        <v>0</v>
      </c>
      <c r="K240">
        <f t="shared" si="47"/>
        <v>0</v>
      </c>
      <c r="L240">
        <f t="shared" ref="L240:L303" si="56">IF(J240=0,0,IF(G240="",0,1))</f>
        <v>0</v>
      </c>
      <c r="M240">
        <f t="shared" ref="M240:M303" si="57">IF(J240=0,0,IF(H240="",0,1))</f>
        <v>0</v>
      </c>
      <c r="N240" s="56">
        <f t="shared" si="48"/>
        <v>0</v>
      </c>
      <c r="O240" s="56">
        <f t="shared" si="49"/>
        <v>0</v>
      </c>
    </row>
    <row r="241" spans="1:15" x14ac:dyDescent="0.3">
      <c r="A241" s="43" t="str">
        <f t="shared" si="42"/>
        <v>201534do</v>
      </c>
      <c r="B241" s="43">
        <f t="shared" si="53"/>
        <v>34</v>
      </c>
      <c r="C241" s="44">
        <f t="shared" si="46"/>
        <v>42236</v>
      </c>
      <c r="D241" s="43" t="str">
        <f t="shared" si="54"/>
        <v>do</v>
      </c>
      <c r="E241" s="43">
        <f t="shared" si="43"/>
        <v>2015</v>
      </c>
      <c r="F241" s="43" t="str">
        <f t="shared" si="50"/>
        <v/>
      </c>
      <c r="G241" s="43" t="str">
        <f t="shared" si="51"/>
        <v>Vakantie</v>
      </c>
      <c r="H241" s="43" t="str">
        <f t="shared" si="52"/>
        <v>Vakantie</v>
      </c>
      <c r="I241" s="43">
        <f t="shared" si="55"/>
        <v>34</v>
      </c>
      <c r="J241">
        <f>IF(AND(Formulier!$E$44&lt;=C241,Formulier!$O$38&gt;=C241),"Verlof",0)</f>
        <v>0</v>
      </c>
      <c r="K241">
        <f t="shared" si="47"/>
        <v>0</v>
      </c>
      <c r="L241">
        <f t="shared" si="56"/>
        <v>0</v>
      </c>
      <c r="M241">
        <f t="shared" si="57"/>
        <v>0</v>
      </c>
      <c r="N241" s="56">
        <f t="shared" si="48"/>
        <v>0</v>
      </c>
      <c r="O241" s="56">
        <f t="shared" si="49"/>
        <v>0</v>
      </c>
    </row>
    <row r="242" spans="1:15" x14ac:dyDescent="0.3">
      <c r="A242" s="43" t="str">
        <f t="shared" si="42"/>
        <v>201534vr</v>
      </c>
      <c r="B242" s="43">
        <f t="shared" si="53"/>
        <v>34</v>
      </c>
      <c r="C242" s="44">
        <f t="shared" si="46"/>
        <v>42237</v>
      </c>
      <c r="D242" s="43" t="str">
        <f t="shared" si="54"/>
        <v>vr</v>
      </c>
      <c r="E242" s="43">
        <f t="shared" si="43"/>
        <v>2015</v>
      </c>
      <c r="F242" s="43" t="str">
        <f t="shared" si="50"/>
        <v/>
      </c>
      <c r="G242" s="43" t="str">
        <f t="shared" si="51"/>
        <v>Vakantie</v>
      </c>
      <c r="H242" s="43" t="str">
        <f t="shared" si="52"/>
        <v>Vakantie</v>
      </c>
      <c r="I242" s="43">
        <f t="shared" si="55"/>
        <v>34</v>
      </c>
      <c r="J242">
        <f>IF(AND(Formulier!$E$44&lt;=C242,Formulier!$O$38&gt;=C242),"Verlof",0)</f>
        <v>0</v>
      </c>
      <c r="K242">
        <f t="shared" si="47"/>
        <v>0</v>
      </c>
      <c r="L242">
        <f t="shared" si="56"/>
        <v>0</v>
      </c>
      <c r="M242">
        <f t="shared" si="57"/>
        <v>0</v>
      </c>
      <c r="N242" s="56">
        <f t="shared" si="48"/>
        <v>0</v>
      </c>
      <c r="O242" s="56">
        <f t="shared" si="49"/>
        <v>0</v>
      </c>
    </row>
    <row r="243" spans="1:15" x14ac:dyDescent="0.3">
      <c r="A243" s="43" t="str">
        <f t="shared" si="42"/>
        <v>201534za</v>
      </c>
      <c r="B243" s="43">
        <f t="shared" si="53"/>
        <v>34</v>
      </c>
      <c r="C243" s="44">
        <f t="shared" si="46"/>
        <v>42238</v>
      </c>
      <c r="D243" s="43" t="str">
        <f t="shared" si="54"/>
        <v>za</v>
      </c>
      <c r="E243" s="43">
        <f t="shared" si="43"/>
        <v>2015</v>
      </c>
      <c r="F243" s="43" t="str">
        <f t="shared" si="50"/>
        <v/>
      </c>
      <c r="G243" s="43" t="str">
        <f t="shared" si="51"/>
        <v>Vakantie</v>
      </c>
      <c r="H243" s="43" t="str">
        <f t="shared" si="52"/>
        <v>Vakantie</v>
      </c>
      <c r="I243" s="43">
        <f t="shared" si="55"/>
        <v>34</v>
      </c>
      <c r="J243">
        <f>IF(AND(Formulier!$E$44&lt;=C243,Formulier!$O$38&gt;=C243),"Verlof",0)</f>
        <v>0</v>
      </c>
      <c r="K243">
        <f t="shared" si="47"/>
        <v>0</v>
      </c>
      <c r="L243">
        <f t="shared" si="56"/>
        <v>0</v>
      </c>
      <c r="M243">
        <f t="shared" si="57"/>
        <v>0</v>
      </c>
      <c r="N243" s="56">
        <f t="shared" si="48"/>
        <v>0</v>
      </c>
      <c r="O243" s="56">
        <f t="shared" si="49"/>
        <v>0</v>
      </c>
    </row>
    <row r="244" spans="1:15" x14ac:dyDescent="0.3">
      <c r="A244" s="43" t="str">
        <f t="shared" si="42"/>
        <v>201534zo</v>
      </c>
      <c r="B244" s="43">
        <f t="shared" si="53"/>
        <v>34</v>
      </c>
      <c r="C244" s="44">
        <f t="shared" si="46"/>
        <v>42239</v>
      </c>
      <c r="D244" s="43" t="str">
        <f t="shared" si="54"/>
        <v>zo</v>
      </c>
      <c r="E244" s="43">
        <f t="shared" si="43"/>
        <v>2015</v>
      </c>
      <c r="F244" s="43" t="str">
        <f t="shared" si="50"/>
        <v/>
      </c>
      <c r="G244" s="43" t="str">
        <f t="shared" si="51"/>
        <v>Vakantie</v>
      </c>
      <c r="H244" s="43" t="str">
        <f t="shared" si="52"/>
        <v>Vakantie</v>
      </c>
      <c r="I244" s="43">
        <f t="shared" si="55"/>
        <v>34</v>
      </c>
      <c r="J244">
        <f>IF(AND(Formulier!$E$44&lt;=C244,Formulier!$O$38&gt;=C244),"Verlof",0)</f>
        <v>0</v>
      </c>
      <c r="K244">
        <f t="shared" si="47"/>
        <v>0</v>
      </c>
      <c r="L244">
        <f t="shared" si="56"/>
        <v>0</v>
      </c>
      <c r="M244">
        <f t="shared" si="57"/>
        <v>0</v>
      </c>
      <c r="N244" s="56">
        <f t="shared" si="48"/>
        <v>0</v>
      </c>
      <c r="O244" s="56">
        <f t="shared" si="49"/>
        <v>0</v>
      </c>
    </row>
    <row r="245" spans="1:15" x14ac:dyDescent="0.3">
      <c r="A245" s="43" t="str">
        <f t="shared" si="42"/>
        <v>201535ma</v>
      </c>
      <c r="B245" s="43">
        <f t="shared" si="53"/>
        <v>35</v>
      </c>
      <c r="C245" s="44">
        <f t="shared" si="46"/>
        <v>42240</v>
      </c>
      <c r="D245" s="43" t="str">
        <f t="shared" si="54"/>
        <v>ma</v>
      </c>
      <c r="E245" s="43">
        <f t="shared" si="43"/>
        <v>2015</v>
      </c>
      <c r="F245" s="43" t="str">
        <f t="shared" si="50"/>
        <v/>
      </c>
      <c r="G245" s="43" t="str">
        <f t="shared" si="51"/>
        <v/>
      </c>
      <c r="H245" s="43" t="str">
        <f t="shared" si="52"/>
        <v>Vakantie</v>
      </c>
      <c r="I245" s="43">
        <f t="shared" si="55"/>
        <v>35</v>
      </c>
      <c r="J245">
        <f>IF(AND(Formulier!$E$44&lt;=C245,Formulier!$O$38&gt;=C245),"Verlof",0)</f>
        <v>0</v>
      </c>
      <c r="K245">
        <f t="shared" si="47"/>
        <v>0</v>
      </c>
      <c r="L245">
        <f t="shared" si="56"/>
        <v>0</v>
      </c>
      <c r="M245">
        <f t="shared" si="57"/>
        <v>0</v>
      </c>
      <c r="N245" s="56">
        <f t="shared" si="48"/>
        <v>0</v>
      </c>
      <c r="O245" s="56">
        <f t="shared" si="49"/>
        <v>0</v>
      </c>
    </row>
    <row r="246" spans="1:15" x14ac:dyDescent="0.3">
      <c r="A246" s="43" t="str">
        <f t="shared" si="42"/>
        <v>201535di</v>
      </c>
      <c r="B246" s="43">
        <f t="shared" si="53"/>
        <v>35</v>
      </c>
      <c r="C246" s="44">
        <f t="shared" si="46"/>
        <v>42241</v>
      </c>
      <c r="D246" s="43" t="str">
        <f t="shared" si="54"/>
        <v>di</v>
      </c>
      <c r="E246" s="43">
        <f t="shared" si="43"/>
        <v>2015</v>
      </c>
      <c r="F246" s="43" t="str">
        <f t="shared" si="50"/>
        <v/>
      </c>
      <c r="G246" s="43" t="str">
        <f t="shared" si="51"/>
        <v/>
      </c>
      <c r="H246" s="43" t="str">
        <f t="shared" si="52"/>
        <v>Vakantie</v>
      </c>
      <c r="I246" s="43">
        <f t="shared" si="55"/>
        <v>35</v>
      </c>
      <c r="J246">
        <f>IF(AND(Formulier!$E$44&lt;=C246,Formulier!$O$38&gt;=C246),"Verlof",0)</f>
        <v>0</v>
      </c>
      <c r="K246">
        <f t="shared" si="47"/>
        <v>0</v>
      </c>
      <c r="L246">
        <f t="shared" si="56"/>
        <v>0</v>
      </c>
      <c r="M246">
        <f t="shared" si="57"/>
        <v>0</v>
      </c>
      <c r="N246" s="56">
        <f t="shared" si="48"/>
        <v>0</v>
      </c>
      <c r="O246" s="56">
        <f t="shared" si="49"/>
        <v>0</v>
      </c>
    </row>
    <row r="247" spans="1:15" x14ac:dyDescent="0.3">
      <c r="A247" s="43" t="str">
        <f t="shared" si="42"/>
        <v>201535wo</v>
      </c>
      <c r="B247" s="43">
        <f t="shared" si="53"/>
        <v>35</v>
      </c>
      <c r="C247" s="44">
        <f t="shared" si="46"/>
        <v>42242</v>
      </c>
      <c r="D247" s="43" t="str">
        <f t="shared" si="54"/>
        <v>wo</v>
      </c>
      <c r="E247" s="43">
        <f t="shared" si="43"/>
        <v>2015</v>
      </c>
      <c r="F247" s="43" t="str">
        <f t="shared" si="50"/>
        <v/>
      </c>
      <c r="G247" s="43" t="str">
        <f t="shared" si="51"/>
        <v/>
      </c>
      <c r="H247" s="43" t="str">
        <f t="shared" si="52"/>
        <v>Vakantie</v>
      </c>
      <c r="I247" s="43">
        <f t="shared" si="55"/>
        <v>35</v>
      </c>
      <c r="J247">
        <f>IF(AND(Formulier!$E$44&lt;=C247,Formulier!$O$38&gt;=C247),"Verlof",0)</f>
        <v>0</v>
      </c>
      <c r="K247">
        <f t="shared" si="47"/>
        <v>0</v>
      </c>
      <c r="L247">
        <f t="shared" si="56"/>
        <v>0</v>
      </c>
      <c r="M247">
        <f t="shared" si="57"/>
        <v>0</v>
      </c>
      <c r="N247" s="56">
        <f t="shared" si="48"/>
        <v>0</v>
      </c>
      <c r="O247" s="56">
        <f t="shared" si="49"/>
        <v>0</v>
      </c>
    </row>
    <row r="248" spans="1:15" x14ac:dyDescent="0.3">
      <c r="A248" s="43" t="str">
        <f t="shared" si="42"/>
        <v>201535do</v>
      </c>
      <c r="B248" s="43">
        <f t="shared" si="53"/>
        <v>35</v>
      </c>
      <c r="C248" s="44">
        <f t="shared" si="46"/>
        <v>42243</v>
      </c>
      <c r="D248" s="43" t="str">
        <f t="shared" si="54"/>
        <v>do</v>
      </c>
      <c r="E248" s="43">
        <f t="shared" si="43"/>
        <v>2015</v>
      </c>
      <c r="F248" s="43" t="str">
        <f t="shared" si="50"/>
        <v/>
      </c>
      <c r="G248" s="43" t="str">
        <f t="shared" si="51"/>
        <v/>
      </c>
      <c r="H248" s="43" t="str">
        <f t="shared" si="52"/>
        <v>Vakantie</v>
      </c>
      <c r="I248" s="43">
        <f t="shared" si="55"/>
        <v>35</v>
      </c>
      <c r="J248">
        <f>IF(AND(Formulier!$E$44&lt;=C248,Formulier!$O$38&gt;=C248),"Verlof",0)</f>
        <v>0</v>
      </c>
      <c r="K248">
        <f t="shared" si="47"/>
        <v>0</v>
      </c>
      <c r="L248">
        <f t="shared" si="56"/>
        <v>0</v>
      </c>
      <c r="M248">
        <f t="shared" si="57"/>
        <v>0</v>
      </c>
      <c r="N248" s="56">
        <f t="shared" si="48"/>
        <v>0</v>
      </c>
      <c r="O248" s="56">
        <f t="shared" si="49"/>
        <v>0</v>
      </c>
    </row>
    <row r="249" spans="1:15" x14ac:dyDescent="0.3">
      <c r="A249" s="43" t="str">
        <f t="shared" si="42"/>
        <v>201535vr</v>
      </c>
      <c r="B249" s="43">
        <f t="shared" si="53"/>
        <v>35</v>
      </c>
      <c r="C249" s="44">
        <f t="shared" si="46"/>
        <v>42244</v>
      </c>
      <c r="D249" s="43" t="str">
        <f t="shared" si="54"/>
        <v>vr</v>
      </c>
      <c r="E249" s="43">
        <f t="shared" si="43"/>
        <v>2015</v>
      </c>
      <c r="F249" s="43" t="str">
        <f t="shared" si="50"/>
        <v/>
      </c>
      <c r="G249" s="43" t="str">
        <f t="shared" si="51"/>
        <v/>
      </c>
      <c r="H249" s="43" t="str">
        <f t="shared" si="52"/>
        <v>Vakantie</v>
      </c>
      <c r="I249" s="43">
        <f t="shared" si="55"/>
        <v>35</v>
      </c>
      <c r="J249">
        <f>IF(AND(Formulier!$E$44&lt;=C249,Formulier!$O$38&gt;=C249),"Verlof",0)</f>
        <v>0</v>
      </c>
      <c r="K249">
        <f t="shared" si="47"/>
        <v>0</v>
      </c>
      <c r="L249">
        <f t="shared" si="56"/>
        <v>0</v>
      </c>
      <c r="M249">
        <f t="shared" si="57"/>
        <v>0</v>
      </c>
      <c r="N249" s="56">
        <f t="shared" si="48"/>
        <v>0</v>
      </c>
      <c r="O249" s="56">
        <f t="shared" si="49"/>
        <v>0</v>
      </c>
    </row>
    <row r="250" spans="1:15" x14ac:dyDescent="0.3">
      <c r="A250" s="43" t="str">
        <f t="shared" si="42"/>
        <v>201535za</v>
      </c>
      <c r="B250" s="43">
        <f t="shared" si="53"/>
        <v>35</v>
      </c>
      <c r="C250" s="44">
        <f t="shared" si="46"/>
        <v>42245</v>
      </c>
      <c r="D250" s="43" t="str">
        <f t="shared" si="54"/>
        <v>za</v>
      </c>
      <c r="E250" s="43">
        <f t="shared" si="43"/>
        <v>2015</v>
      </c>
      <c r="F250" s="43" t="str">
        <f t="shared" si="50"/>
        <v/>
      </c>
      <c r="G250" s="43" t="str">
        <f t="shared" si="51"/>
        <v/>
      </c>
      <c r="H250" s="43" t="str">
        <f t="shared" si="52"/>
        <v>Vakantie</v>
      </c>
      <c r="I250" s="43">
        <f t="shared" si="55"/>
        <v>35</v>
      </c>
      <c r="J250">
        <f>IF(AND(Formulier!$E$44&lt;=C250,Formulier!$O$38&gt;=C250),"Verlof",0)</f>
        <v>0</v>
      </c>
      <c r="K250">
        <f t="shared" si="47"/>
        <v>0</v>
      </c>
      <c r="L250">
        <f t="shared" si="56"/>
        <v>0</v>
      </c>
      <c r="M250">
        <f t="shared" si="57"/>
        <v>0</v>
      </c>
      <c r="N250" s="56">
        <f t="shared" si="48"/>
        <v>0</v>
      </c>
      <c r="O250" s="56">
        <f t="shared" si="49"/>
        <v>0</v>
      </c>
    </row>
    <row r="251" spans="1:15" x14ac:dyDescent="0.3">
      <c r="A251" s="43" t="str">
        <f t="shared" si="42"/>
        <v>201535zo</v>
      </c>
      <c r="B251" s="43">
        <f t="shared" si="53"/>
        <v>35</v>
      </c>
      <c r="C251" s="44">
        <f t="shared" si="46"/>
        <v>42246</v>
      </c>
      <c r="D251" s="43" t="str">
        <f t="shared" si="54"/>
        <v>zo</v>
      </c>
      <c r="E251" s="43">
        <f t="shared" si="43"/>
        <v>2015</v>
      </c>
      <c r="F251" s="43" t="str">
        <f t="shared" si="50"/>
        <v/>
      </c>
      <c r="G251" s="43" t="str">
        <f t="shared" si="51"/>
        <v/>
      </c>
      <c r="H251" s="43" t="str">
        <f t="shared" si="52"/>
        <v>Vakantie</v>
      </c>
      <c r="I251" s="43">
        <f t="shared" si="55"/>
        <v>35</v>
      </c>
      <c r="J251">
        <f>IF(AND(Formulier!$E$44&lt;=C251,Formulier!$O$38&gt;=C251),"Verlof",0)</f>
        <v>0</v>
      </c>
      <c r="K251">
        <f t="shared" si="47"/>
        <v>0</v>
      </c>
      <c r="L251">
        <f t="shared" si="56"/>
        <v>0</v>
      </c>
      <c r="M251">
        <f t="shared" si="57"/>
        <v>0</v>
      </c>
      <c r="N251" s="56">
        <f t="shared" si="48"/>
        <v>0</v>
      </c>
      <c r="O251" s="56">
        <f t="shared" si="49"/>
        <v>0</v>
      </c>
    </row>
    <row r="252" spans="1:15" x14ac:dyDescent="0.3">
      <c r="A252" s="43" t="str">
        <f t="shared" si="42"/>
        <v>201536ma</v>
      </c>
      <c r="B252" s="43">
        <f t="shared" si="53"/>
        <v>36</v>
      </c>
      <c r="C252" s="44">
        <f t="shared" si="46"/>
        <v>42247</v>
      </c>
      <c r="D252" s="43" t="str">
        <f t="shared" si="54"/>
        <v>ma</v>
      </c>
      <c r="E252" s="43">
        <f t="shared" si="43"/>
        <v>2015</v>
      </c>
      <c r="F252" s="43" t="str">
        <f t="shared" si="50"/>
        <v/>
      </c>
      <c r="G252" s="43" t="str">
        <f t="shared" si="51"/>
        <v/>
      </c>
      <c r="H252" s="43" t="str">
        <f t="shared" si="52"/>
        <v/>
      </c>
      <c r="I252" s="43">
        <f t="shared" si="55"/>
        <v>36</v>
      </c>
      <c r="J252">
        <f>IF(AND(Formulier!$E$44&lt;=C252,Formulier!$O$38&gt;=C252),"Verlof",0)</f>
        <v>0</v>
      </c>
      <c r="K252">
        <f t="shared" si="47"/>
        <v>0</v>
      </c>
      <c r="L252">
        <f t="shared" si="56"/>
        <v>0</v>
      </c>
      <c r="M252">
        <f t="shared" si="57"/>
        <v>0</v>
      </c>
      <c r="N252" s="56">
        <f t="shared" si="48"/>
        <v>0</v>
      </c>
      <c r="O252" s="56">
        <f t="shared" si="49"/>
        <v>0</v>
      </c>
    </row>
    <row r="253" spans="1:15" x14ac:dyDescent="0.3">
      <c r="A253" s="43" t="str">
        <f t="shared" si="42"/>
        <v>201536di</v>
      </c>
      <c r="B253" s="43">
        <f t="shared" si="53"/>
        <v>36</v>
      </c>
      <c r="C253" s="44">
        <f t="shared" si="46"/>
        <v>42248</v>
      </c>
      <c r="D253" s="43" t="str">
        <f t="shared" si="54"/>
        <v>di</v>
      </c>
      <c r="E253" s="43">
        <f t="shared" si="43"/>
        <v>2015</v>
      </c>
      <c r="F253" s="43" t="str">
        <f t="shared" si="50"/>
        <v/>
      </c>
      <c r="G253" s="43" t="str">
        <f t="shared" si="51"/>
        <v/>
      </c>
      <c r="H253" s="43" t="str">
        <f t="shared" si="52"/>
        <v/>
      </c>
      <c r="I253" s="43">
        <f t="shared" si="55"/>
        <v>36</v>
      </c>
      <c r="J253">
        <f>IF(AND(Formulier!$E$44&lt;=C253,Formulier!$O$38&gt;=C253),"Verlof",0)</f>
        <v>0</v>
      </c>
      <c r="K253">
        <f t="shared" si="47"/>
        <v>0</v>
      </c>
      <c r="L253">
        <f t="shared" si="56"/>
        <v>0</v>
      </c>
      <c r="M253">
        <f t="shared" si="57"/>
        <v>0</v>
      </c>
      <c r="N253" s="56">
        <f t="shared" si="48"/>
        <v>0</v>
      </c>
      <c r="O253" s="56">
        <f t="shared" si="49"/>
        <v>0</v>
      </c>
    </row>
    <row r="254" spans="1:15" x14ac:dyDescent="0.3">
      <c r="A254" s="43" t="str">
        <f t="shared" si="42"/>
        <v>201536wo</v>
      </c>
      <c r="B254" s="43">
        <f t="shared" si="53"/>
        <v>36</v>
      </c>
      <c r="C254" s="44">
        <f t="shared" si="46"/>
        <v>42249</v>
      </c>
      <c r="D254" s="43" t="str">
        <f t="shared" si="54"/>
        <v>wo</v>
      </c>
      <c r="E254" s="43">
        <f t="shared" si="43"/>
        <v>2015</v>
      </c>
      <c r="F254" s="43" t="str">
        <f t="shared" si="50"/>
        <v/>
      </c>
      <c r="G254" s="43" t="str">
        <f t="shared" si="51"/>
        <v/>
      </c>
      <c r="H254" s="43" t="str">
        <f t="shared" si="52"/>
        <v/>
      </c>
      <c r="I254" s="43">
        <f t="shared" si="55"/>
        <v>36</v>
      </c>
      <c r="J254">
        <f>IF(AND(Formulier!$E$44&lt;=C254,Formulier!$O$38&gt;=C254),"Verlof",0)</f>
        <v>0</v>
      </c>
      <c r="K254">
        <f t="shared" si="47"/>
        <v>0</v>
      </c>
      <c r="L254">
        <f t="shared" si="56"/>
        <v>0</v>
      </c>
      <c r="M254">
        <f t="shared" si="57"/>
        <v>0</v>
      </c>
      <c r="N254" s="56">
        <f t="shared" si="48"/>
        <v>0</v>
      </c>
      <c r="O254" s="56">
        <f t="shared" si="49"/>
        <v>0</v>
      </c>
    </row>
    <row r="255" spans="1:15" x14ac:dyDescent="0.3">
      <c r="A255" s="43" t="str">
        <f t="shared" si="42"/>
        <v>201536do</v>
      </c>
      <c r="B255" s="43">
        <f t="shared" si="53"/>
        <v>36</v>
      </c>
      <c r="C255" s="44">
        <f t="shared" si="46"/>
        <v>42250</v>
      </c>
      <c r="D255" s="43" t="str">
        <f t="shared" si="54"/>
        <v>do</v>
      </c>
      <c r="E255" s="43">
        <f t="shared" si="43"/>
        <v>2015</v>
      </c>
      <c r="F255" s="43" t="str">
        <f t="shared" si="50"/>
        <v/>
      </c>
      <c r="G255" s="43" t="str">
        <f t="shared" si="51"/>
        <v/>
      </c>
      <c r="H255" s="43" t="str">
        <f t="shared" si="52"/>
        <v/>
      </c>
      <c r="I255" s="43">
        <f t="shared" si="55"/>
        <v>36</v>
      </c>
      <c r="J255">
        <f>IF(AND(Formulier!$E$44&lt;=C255,Formulier!$O$38&gt;=C255),"Verlof",0)</f>
        <v>0</v>
      </c>
      <c r="K255">
        <f t="shared" si="47"/>
        <v>0</v>
      </c>
      <c r="L255">
        <f t="shared" si="56"/>
        <v>0</v>
      </c>
      <c r="M255">
        <f t="shared" si="57"/>
        <v>0</v>
      </c>
      <c r="N255" s="56">
        <f t="shared" si="48"/>
        <v>0</v>
      </c>
      <c r="O255" s="56">
        <f t="shared" si="49"/>
        <v>0</v>
      </c>
    </row>
    <row r="256" spans="1:15" x14ac:dyDescent="0.3">
      <c r="A256" s="43" t="str">
        <f t="shared" si="42"/>
        <v>201536vr</v>
      </c>
      <c r="B256" s="43">
        <f t="shared" si="53"/>
        <v>36</v>
      </c>
      <c r="C256" s="44">
        <f t="shared" si="46"/>
        <v>42251</v>
      </c>
      <c r="D256" s="43" t="str">
        <f t="shared" si="54"/>
        <v>vr</v>
      </c>
      <c r="E256" s="43">
        <f t="shared" si="43"/>
        <v>2015</v>
      </c>
      <c r="F256" s="43" t="str">
        <f t="shared" si="50"/>
        <v/>
      </c>
      <c r="G256" s="43" t="str">
        <f t="shared" si="51"/>
        <v/>
      </c>
      <c r="H256" s="43" t="str">
        <f t="shared" si="52"/>
        <v/>
      </c>
      <c r="I256" s="43">
        <f t="shared" si="55"/>
        <v>36</v>
      </c>
      <c r="J256">
        <f>IF(AND(Formulier!$E$44&lt;=C256,Formulier!$O$38&gt;=C256),"Verlof",0)</f>
        <v>0</v>
      </c>
      <c r="K256">
        <f t="shared" si="47"/>
        <v>0</v>
      </c>
      <c r="L256">
        <f t="shared" si="56"/>
        <v>0</v>
      </c>
      <c r="M256">
        <f t="shared" si="57"/>
        <v>0</v>
      </c>
      <c r="N256" s="56">
        <f t="shared" si="48"/>
        <v>0</v>
      </c>
      <c r="O256" s="56">
        <f t="shared" si="49"/>
        <v>0</v>
      </c>
    </row>
    <row r="257" spans="1:15" x14ac:dyDescent="0.3">
      <c r="A257" s="43" t="str">
        <f t="shared" si="42"/>
        <v>201536za</v>
      </c>
      <c r="B257" s="43">
        <f t="shared" si="53"/>
        <v>36</v>
      </c>
      <c r="C257" s="44">
        <f t="shared" si="46"/>
        <v>42252</v>
      </c>
      <c r="D257" s="43" t="str">
        <f t="shared" si="54"/>
        <v>za</v>
      </c>
      <c r="E257" s="43">
        <f t="shared" si="43"/>
        <v>2015</v>
      </c>
      <c r="F257" s="43" t="str">
        <f t="shared" si="50"/>
        <v/>
      </c>
      <c r="G257" s="43" t="str">
        <f t="shared" si="51"/>
        <v/>
      </c>
      <c r="H257" s="43" t="str">
        <f t="shared" si="52"/>
        <v/>
      </c>
      <c r="I257" s="43">
        <f t="shared" si="55"/>
        <v>36</v>
      </c>
      <c r="J257">
        <f>IF(AND(Formulier!$E$44&lt;=C257,Formulier!$O$38&gt;=C257),"Verlof",0)</f>
        <v>0</v>
      </c>
      <c r="K257">
        <f t="shared" si="47"/>
        <v>0</v>
      </c>
      <c r="L257">
        <f t="shared" si="56"/>
        <v>0</v>
      </c>
      <c r="M257">
        <f t="shared" si="57"/>
        <v>0</v>
      </c>
      <c r="N257" s="56">
        <f t="shared" si="48"/>
        <v>0</v>
      </c>
      <c r="O257" s="56">
        <f t="shared" si="49"/>
        <v>0</v>
      </c>
    </row>
    <row r="258" spans="1:15" x14ac:dyDescent="0.3">
      <c r="A258" s="43" t="str">
        <f t="shared" ref="A258:A321" si="58">E258&amp;B258&amp;D258</f>
        <v>201536zo</v>
      </c>
      <c r="B258" s="43">
        <f t="shared" si="53"/>
        <v>36</v>
      </c>
      <c r="C258" s="44">
        <f t="shared" si="46"/>
        <v>42253</v>
      </c>
      <c r="D258" s="43" t="str">
        <f t="shared" si="54"/>
        <v>zo</v>
      </c>
      <c r="E258" s="43">
        <f t="shared" ref="E258:E321" si="59">YEAR(C258)</f>
        <v>2015</v>
      </c>
      <c r="F258" s="43" t="str">
        <f t="shared" si="50"/>
        <v/>
      </c>
      <c r="G258" s="43" t="str">
        <f t="shared" si="51"/>
        <v/>
      </c>
      <c r="H258" s="43" t="str">
        <f t="shared" si="52"/>
        <v/>
      </c>
      <c r="I258" s="43">
        <f t="shared" si="55"/>
        <v>36</v>
      </c>
      <c r="J258">
        <f>IF(AND(Formulier!$E$44&lt;=C258,Formulier!$O$38&gt;=C258),"Verlof",0)</f>
        <v>0</v>
      </c>
      <c r="K258">
        <f t="shared" si="47"/>
        <v>0</v>
      </c>
      <c r="L258">
        <f t="shared" si="56"/>
        <v>0</v>
      </c>
      <c r="M258">
        <f t="shared" si="57"/>
        <v>0</v>
      </c>
      <c r="N258" s="56">
        <f t="shared" si="48"/>
        <v>0</v>
      </c>
      <c r="O258" s="56">
        <f t="shared" si="49"/>
        <v>0</v>
      </c>
    </row>
    <row r="259" spans="1:15" x14ac:dyDescent="0.3">
      <c r="A259" s="43" t="str">
        <f t="shared" si="58"/>
        <v>201537ma</v>
      </c>
      <c r="B259" s="43">
        <f t="shared" si="53"/>
        <v>37</v>
      </c>
      <c r="C259" s="44">
        <f t="shared" ref="C259:C322" si="60">+C258+1</f>
        <v>42254</v>
      </c>
      <c r="D259" s="43" t="str">
        <f t="shared" si="54"/>
        <v>ma</v>
      </c>
      <c r="E259" s="43">
        <f t="shared" si="59"/>
        <v>2015</v>
      </c>
      <c r="F259" s="43" t="str">
        <f t="shared" si="50"/>
        <v/>
      </c>
      <c r="G259" s="43" t="str">
        <f t="shared" si="51"/>
        <v/>
      </c>
      <c r="H259" s="43" t="str">
        <f t="shared" si="52"/>
        <v/>
      </c>
      <c r="I259" s="43">
        <f t="shared" si="55"/>
        <v>37</v>
      </c>
      <c r="J259">
        <f>IF(AND(Formulier!$E$44&lt;=C259,Formulier!$O$38&gt;=C259),"Verlof",0)</f>
        <v>0</v>
      </c>
      <c r="K259">
        <f t="shared" ref="K259:K322" si="61">IF(J259=0,0,IF(F259="",0,1))</f>
        <v>0</v>
      </c>
      <c r="L259">
        <f t="shared" si="56"/>
        <v>0</v>
      </c>
      <c r="M259">
        <f t="shared" si="57"/>
        <v>0</v>
      </c>
      <c r="N259" s="56">
        <f t="shared" ref="N259:N322" si="62">IF($N$1="Noord",K259,IF($N$1="Midden",L259,M259))</f>
        <v>0</v>
      </c>
      <c r="O259" s="56">
        <f t="shared" ref="O259:O322" si="63">IF(OR(D259="za",D259="zo"),0,N259)</f>
        <v>0</v>
      </c>
    </row>
    <row r="260" spans="1:15" x14ac:dyDescent="0.3">
      <c r="A260" s="43" t="str">
        <f t="shared" si="58"/>
        <v>201537di</v>
      </c>
      <c r="B260" s="43">
        <f t="shared" si="53"/>
        <v>37</v>
      </c>
      <c r="C260" s="44">
        <f t="shared" si="60"/>
        <v>42255</v>
      </c>
      <c r="D260" s="43" t="str">
        <f t="shared" si="54"/>
        <v>di</v>
      </c>
      <c r="E260" s="43">
        <f t="shared" si="59"/>
        <v>2015</v>
      </c>
      <c r="F260" s="43" t="str">
        <f t="shared" si="50"/>
        <v/>
      </c>
      <c r="G260" s="43" t="str">
        <f t="shared" si="51"/>
        <v/>
      </c>
      <c r="H260" s="43" t="str">
        <f t="shared" si="52"/>
        <v/>
      </c>
      <c r="I260" s="43">
        <f t="shared" si="55"/>
        <v>37</v>
      </c>
      <c r="J260">
        <f>IF(AND(Formulier!$E$44&lt;=C260,Formulier!$O$38&gt;=C260),"Verlof",0)</f>
        <v>0</v>
      </c>
      <c r="K260">
        <f t="shared" si="61"/>
        <v>0</v>
      </c>
      <c r="L260">
        <f t="shared" si="56"/>
        <v>0</v>
      </c>
      <c r="M260">
        <f t="shared" si="57"/>
        <v>0</v>
      </c>
      <c r="N260" s="56">
        <f t="shared" si="62"/>
        <v>0</v>
      </c>
      <c r="O260" s="56">
        <f t="shared" si="63"/>
        <v>0</v>
      </c>
    </row>
    <row r="261" spans="1:15" x14ac:dyDescent="0.3">
      <c r="A261" s="43" t="str">
        <f t="shared" si="58"/>
        <v>201537wo</v>
      </c>
      <c r="B261" s="43">
        <f t="shared" si="53"/>
        <v>37</v>
      </c>
      <c r="C261" s="44">
        <f t="shared" si="60"/>
        <v>42256</v>
      </c>
      <c r="D261" s="43" t="str">
        <f t="shared" si="54"/>
        <v>wo</v>
      </c>
      <c r="E261" s="43">
        <f t="shared" si="59"/>
        <v>2015</v>
      </c>
      <c r="F261" s="43" t="str">
        <f t="shared" si="50"/>
        <v/>
      </c>
      <c r="G261" s="43" t="str">
        <f t="shared" si="51"/>
        <v/>
      </c>
      <c r="H261" s="43" t="str">
        <f t="shared" si="52"/>
        <v/>
      </c>
      <c r="I261" s="43">
        <f t="shared" si="55"/>
        <v>37</v>
      </c>
      <c r="J261">
        <f>IF(AND(Formulier!$E$44&lt;=C261,Formulier!$O$38&gt;=C261),"Verlof",0)</f>
        <v>0</v>
      </c>
      <c r="K261">
        <f t="shared" si="61"/>
        <v>0</v>
      </c>
      <c r="L261">
        <f t="shared" si="56"/>
        <v>0</v>
      </c>
      <c r="M261">
        <f t="shared" si="57"/>
        <v>0</v>
      </c>
      <c r="N261" s="56">
        <f t="shared" si="62"/>
        <v>0</v>
      </c>
      <c r="O261" s="56">
        <f t="shared" si="63"/>
        <v>0</v>
      </c>
    </row>
    <row r="262" spans="1:15" x14ac:dyDescent="0.3">
      <c r="A262" s="43" t="str">
        <f t="shared" si="58"/>
        <v>201537do</v>
      </c>
      <c r="B262" s="43">
        <f t="shared" si="53"/>
        <v>37</v>
      </c>
      <c r="C262" s="44">
        <f t="shared" si="60"/>
        <v>42257</v>
      </c>
      <c r="D262" s="43" t="str">
        <f t="shared" si="54"/>
        <v>do</v>
      </c>
      <c r="E262" s="43">
        <f t="shared" si="59"/>
        <v>2015</v>
      </c>
      <c r="F262" s="43" t="str">
        <f t="shared" si="50"/>
        <v/>
      </c>
      <c r="G262" s="43" t="str">
        <f t="shared" si="51"/>
        <v/>
      </c>
      <c r="H262" s="43" t="str">
        <f t="shared" si="52"/>
        <v/>
      </c>
      <c r="I262" s="43">
        <f t="shared" si="55"/>
        <v>37</v>
      </c>
      <c r="J262">
        <f>IF(AND(Formulier!$E$44&lt;=C262,Formulier!$O$38&gt;=C262),"Verlof",0)</f>
        <v>0</v>
      </c>
      <c r="K262">
        <f t="shared" si="61"/>
        <v>0</v>
      </c>
      <c r="L262">
        <f t="shared" si="56"/>
        <v>0</v>
      </c>
      <c r="M262">
        <f t="shared" si="57"/>
        <v>0</v>
      </c>
      <c r="N262" s="56">
        <f t="shared" si="62"/>
        <v>0</v>
      </c>
      <c r="O262" s="56">
        <f t="shared" si="63"/>
        <v>0</v>
      </c>
    </row>
    <row r="263" spans="1:15" x14ac:dyDescent="0.3">
      <c r="A263" s="43" t="str">
        <f t="shared" si="58"/>
        <v>201537vr</v>
      </c>
      <c r="B263" s="43">
        <f t="shared" si="53"/>
        <v>37</v>
      </c>
      <c r="C263" s="44">
        <f t="shared" si="60"/>
        <v>42258</v>
      </c>
      <c r="D263" s="43" t="str">
        <f t="shared" si="54"/>
        <v>vr</v>
      </c>
      <c r="E263" s="43">
        <f t="shared" si="59"/>
        <v>2015</v>
      </c>
      <c r="F263" s="43" t="str">
        <f t="shared" si="50"/>
        <v/>
      </c>
      <c r="G263" s="43" t="str">
        <f t="shared" si="51"/>
        <v/>
      </c>
      <c r="H263" s="43" t="str">
        <f t="shared" si="52"/>
        <v/>
      </c>
      <c r="I263" s="43">
        <f t="shared" si="55"/>
        <v>37</v>
      </c>
      <c r="J263">
        <f>IF(AND(Formulier!$E$44&lt;=C263,Formulier!$O$38&gt;=C263),"Verlof",0)</f>
        <v>0</v>
      </c>
      <c r="K263">
        <f t="shared" si="61"/>
        <v>0</v>
      </c>
      <c r="L263">
        <f t="shared" si="56"/>
        <v>0</v>
      </c>
      <c r="M263">
        <f t="shared" si="57"/>
        <v>0</v>
      </c>
      <c r="N263" s="56">
        <f t="shared" si="62"/>
        <v>0</v>
      </c>
      <c r="O263" s="56">
        <f t="shared" si="63"/>
        <v>0</v>
      </c>
    </row>
    <row r="264" spans="1:15" x14ac:dyDescent="0.3">
      <c r="A264" s="43" t="str">
        <f t="shared" si="58"/>
        <v>201537za</v>
      </c>
      <c r="B264" s="43">
        <f t="shared" si="53"/>
        <v>37</v>
      </c>
      <c r="C264" s="44">
        <f t="shared" si="60"/>
        <v>42259</v>
      </c>
      <c r="D264" s="43" t="str">
        <f t="shared" si="54"/>
        <v>za</v>
      </c>
      <c r="E264" s="43">
        <f t="shared" si="59"/>
        <v>2015</v>
      </c>
      <c r="F264" s="43" t="str">
        <f t="shared" si="50"/>
        <v/>
      </c>
      <c r="G264" s="43" t="str">
        <f t="shared" si="51"/>
        <v/>
      </c>
      <c r="H264" s="43" t="str">
        <f t="shared" si="52"/>
        <v/>
      </c>
      <c r="I264" s="43">
        <f t="shared" si="55"/>
        <v>37</v>
      </c>
      <c r="J264">
        <f>IF(AND(Formulier!$E$44&lt;=C264,Formulier!$O$38&gt;=C264),"Verlof",0)</f>
        <v>0</v>
      </c>
      <c r="K264">
        <f t="shared" si="61"/>
        <v>0</v>
      </c>
      <c r="L264">
        <f t="shared" si="56"/>
        <v>0</v>
      </c>
      <c r="M264">
        <f t="shared" si="57"/>
        <v>0</v>
      </c>
      <c r="N264" s="56">
        <f t="shared" si="62"/>
        <v>0</v>
      </c>
      <c r="O264" s="56">
        <f t="shared" si="63"/>
        <v>0</v>
      </c>
    </row>
    <row r="265" spans="1:15" x14ac:dyDescent="0.3">
      <c r="A265" s="43" t="str">
        <f t="shared" si="58"/>
        <v>201537zo</v>
      </c>
      <c r="B265" s="43">
        <f t="shared" si="53"/>
        <v>37</v>
      </c>
      <c r="C265" s="44">
        <f t="shared" si="60"/>
        <v>42260</v>
      </c>
      <c r="D265" s="43" t="str">
        <f t="shared" si="54"/>
        <v>zo</v>
      </c>
      <c r="E265" s="43">
        <f t="shared" si="59"/>
        <v>2015</v>
      </c>
      <c r="F265" s="43" t="str">
        <f t="shared" si="50"/>
        <v/>
      </c>
      <c r="G265" s="43" t="str">
        <f t="shared" si="51"/>
        <v/>
      </c>
      <c r="H265" s="43" t="str">
        <f t="shared" si="52"/>
        <v/>
      </c>
      <c r="I265" s="43">
        <f t="shared" si="55"/>
        <v>37</v>
      </c>
      <c r="J265">
        <f>IF(AND(Formulier!$E$44&lt;=C265,Formulier!$O$38&gt;=C265),"Verlof",0)</f>
        <v>0</v>
      </c>
      <c r="K265">
        <f t="shared" si="61"/>
        <v>0</v>
      </c>
      <c r="L265">
        <f t="shared" si="56"/>
        <v>0</v>
      </c>
      <c r="M265">
        <f t="shared" si="57"/>
        <v>0</v>
      </c>
      <c r="N265" s="56">
        <f t="shared" si="62"/>
        <v>0</v>
      </c>
      <c r="O265" s="56">
        <f t="shared" si="63"/>
        <v>0</v>
      </c>
    </row>
    <row r="266" spans="1:15" x14ac:dyDescent="0.3">
      <c r="A266" s="43" t="str">
        <f t="shared" si="58"/>
        <v>201538ma</v>
      </c>
      <c r="B266" s="43">
        <f t="shared" si="53"/>
        <v>38</v>
      </c>
      <c r="C266" s="44">
        <f t="shared" si="60"/>
        <v>42261</v>
      </c>
      <c r="D266" s="43" t="str">
        <f t="shared" si="54"/>
        <v>ma</v>
      </c>
      <c r="E266" s="43">
        <f t="shared" si="59"/>
        <v>2015</v>
      </c>
      <c r="F266" s="43" t="str">
        <f t="shared" si="50"/>
        <v/>
      </c>
      <c r="G266" s="43" t="str">
        <f t="shared" si="51"/>
        <v/>
      </c>
      <c r="H266" s="43" t="str">
        <f t="shared" si="52"/>
        <v/>
      </c>
      <c r="I266" s="43">
        <f t="shared" si="55"/>
        <v>38</v>
      </c>
      <c r="J266">
        <f>IF(AND(Formulier!$E$44&lt;=C266,Formulier!$O$38&gt;=C266),"Verlof",0)</f>
        <v>0</v>
      </c>
      <c r="K266">
        <f t="shared" si="61"/>
        <v>0</v>
      </c>
      <c r="L266">
        <f t="shared" si="56"/>
        <v>0</v>
      </c>
      <c r="M266">
        <f t="shared" si="57"/>
        <v>0</v>
      </c>
      <c r="N266" s="56">
        <f t="shared" si="62"/>
        <v>0</v>
      </c>
      <c r="O266" s="56">
        <f t="shared" si="63"/>
        <v>0</v>
      </c>
    </row>
    <row r="267" spans="1:15" x14ac:dyDescent="0.3">
      <c r="A267" s="43" t="str">
        <f t="shared" si="58"/>
        <v>201538di</v>
      </c>
      <c r="B267" s="43">
        <f t="shared" si="53"/>
        <v>38</v>
      </c>
      <c r="C267" s="44">
        <f t="shared" si="60"/>
        <v>42262</v>
      </c>
      <c r="D267" s="43" t="str">
        <f t="shared" si="54"/>
        <v>di</v>
      </c>
      <c r="E267" s="43">
        <f t="shared" si="59"/>
        <v>2015</v>
      </c>
      <c r="F267" s="43" t="str">
        <f t="shared" si="50"/>
        <v/>
      </c>
      <c r="G267" s="43" t="str">
        <f t="shared" si="51"/>
        <v/>
      </c>
      <c r="H267" s="43" t="str">
        <f t="shared" si="52"/>
        <v/>
      </c>
      <c r="I267" s="43">
        <f t="shared" si="55"/>
        <v>38</v>
      </c>
      <c r="J267">
        <f>IF(AND(Formulier!$E$44&lt;=C267,Formulier!$O$38&gt;=C267),"Verlof",0)</f>
        <v>0</v>
      </c>
      <c r="K267">
        <f t="shared" si="61"/>
        <v>0</v>
      </c>
      <c r="L267">
        <f t="shared" si="56"/>
        <v>0</v>
      </c>
      <c r="M267">
        <f t="shared" si="57"/>
        <v>0</v>
      </c>
      <c r="N267" s="56">
        <f t="shared" si="62"/>
        <v>0</v>
      </c>
      <c r="O267" s="56">
        <f t="shared" si="63"/>
        <v>0</v>
      </c>
    </row>
    <row r="268" spans="1:15" x14ac:dyDescent="0.3">
      <c r="A268" s="43" t="str">
        <f t="shared" si="58"/>
        <v>201538wo</v>
      </c>
      <c r="B268" s="43">
        <f t="shared" si="53"/>
        <v>38</v>
      </c>
      <c r="C268" s="44">
        <f t="shared" si="60"/>
        <v>42263</v>
      </c>
      <c r="D268" s="43" t="str">
        <f t="shared" si="54"/>
        <v>wo</v>
      </c>
      <c r="E268" s="43">
        <f t="shared" si="59"/>
        <v>2015</v>
      </c>
      <c r="F268" s="43" t="str">
        <f t="shared" si="50"/>
        <v/>
      </c>
      <c r="G268" s="43" t="str">
        <f t="shared" si="51"/>
        <v/>
      </c>
      <c r="H268" s="43" t="str">
        <f t="shared" si="52"/>
        <v/>
      </c>
      <c r="I268" s="43">
        <f t="shared" si="55"/>
        <v>38</v>
      </c>
      <c r="J268">
        <f>IF(AND(Formulier!$E$44&lt;=C268,Formulier!$O$38&gt;=C268),"Verlof",0)</f>
        <v>0</v>
      </c>
      <c r="K268">
        <f t="shared" si="61"/>
        <v>0</v>
      </c>
      <c r="L268">
        <f t="shared" si="56"/>
        <v>0</v>
      </c>
      <c r="M268">
        <f t="shared" si="57"/>
        <v>0</v>
      </c>
      <c r="N268" s="56">
        <f t="shared" si="62"/>
        <v>0</v>
      </c>
      <c r="O268" s="56">
        <f t="shared" si="63"/>
        <v>0</v>
      </c>
    </row>
    <row r="269" spans="1:15" x14ac:dyDescent="0.3">
      <c r="A269" s="43" t="str">
        <f t="shared" si="58"/>
        <v>201538do</v>
      </c>
      <c r="B269" s="43">
        <f t="shared" si="53"/>
        <v>38</v>
      </c>
      <c r="C269" s="44">
        <f t="shared" si="60"/>
        <v>42264</v>
      </c>
      <c r="D269" s="43" t="str">
        <f t="shared" si="54"/>
        <v>do</v>
      </c>
      <c r="E269" s="43">
        <f t="shared" si="59"/>
        <v>2015</v>
      </c>
      <c r="F269" s="43" t="str">
        <f t="shared" si="50"/>
        <v/>
      </c>
      <c r="G269" s="43" t="str">
        <f t="shared" si="51"/>
        <v/>
      </c>
      <c r="H269" s="43" t="str">
        <f t="shared" si="52"/>
        <v/>
      </c>
      <c r="I269" s="43">
        <f t="shared" si="55"/>
        <v>38</v>
      </c>
      <c r="J269">
        <f>IF(AND(Formulier!$E$44&lt;=C269,Formulier!$O$38&gt;=C269),"Verlof",0)</f>
        <v>0</v>
      </c>
      <c r="K269">
        <f t="shared" si="61"/>
        <v>0</v>
      </c>
      <c r="L269">
        <f t="shared" si="56"/>
        <v>0</v>
      </c>
      <c r="M269">
        <f t="shared" si="57"/>
        <v>0</v>
      </c>
      <c r="N269" s="56">
        <f t="shared" si="62"/>
        <v>0</v>
      </c>
      <c r="O269" s="56">
        <f t="shared" si="63"/>
        <v>0</v>
      </c>
    </row>
    <row r="270" spans="1:15" x14ac:dyDescent="0.3">
      <c r="A270" s="43" t="str">
        <f t="shared" si="58"/>
        <v>201538vr</v>
      </c>
      <c r="B270" s="43">
        <f t="shared" si="53"/>
        <v>38</v>
      </c>
      <c r="C270" s="44">
        <f t="shared" si="60"/>
        <v>42265</v>
      </c>
      <c r="D270" s="43" t="str">
        <f t="shared" si="54"/>
        <v>vr</v>
      </c>
      <c r="E270" s="43">
        <f t="shared" si="59"/>
        <v>2015</v>
      </c>
      <c r="F270" s="43" t="str">
        <f t="shared" ref="F270:F333" si="64">IF(AND($C270&gt;=$X$3,$C270&lt;=$Y$3),"Vakantie",IF(AND($C270&gt;=$X$4,$C270&lt;=$Y$4),"Vakantie",IF(AND($C270&gt;=$X$5,$C270&lt;=$Y$5),"Vakantie",IF(AND($C270&gt;=$X$6,$C270&lt;=$Y$6),"Vakantie",IF(AND($C270&gt;=$X$7,$C270&lt;=$Y$7),"Vakantie",IF(OR($C270=$X$20,$C270=$X$21,$C270=$X$22,$C270=$X$23,$C270=$X$24,$C270=$X$25),"Vakantie",""))))))</f>
        <v/>
      </c>
      <c r="G270" s="43" t="str">
        <f t="shared" ref="G270:G333" si="65">IF(AND($C270&gt;=$X$8,$C270&lt;=$Y$8),"Vakantie",IF(AND($C270&gt;=$X$9,$C270&lt;=$Y$9),"Vakantie",IF(AND($C270&gt;=$X$10,$C270&lt;=$Y$10),"Vakantie",IF(AND($C270&gt;=$X$11,$C270&lt;=$Y$11),"Vakantie",IF(AND($C270&gt;=$X$12,$C270&lt;=$Y$12),"Vakantie",IF(OR($C270=$X$20,$C270=$X$21,$C270=$X$22,$C270=$X$23,$C270=$X$24,$C270=$X$25),"Vakantie",""))))))</f>
        <v/>
      </c>
      <c r="H270" s="43" t="str">
        <f t="shared" ref="H270:H333" si="66">IF(AND($C270&gt;=$X$13,$C270&lt;=$Y$13),"Vakantie",IF(AND($C270&gt;=$X$14,$C270&lt;=$Y$14),"Vakantie",IF(AND($C270&gt;=$X$15,$C270&lt;=$Y$15),"Vakantie",IF(AND($C270&gt;=$X$16,$C270&lt;=$Y$16),"Vakantie",IF(AND($C270&gt;=$X$17,$C270&lt;=$Y$17),"Vakantie",IF(OR($C270=$X$20,$C270=$X$21,$C270=$X$22,$C270=$X$23,$C270=$X$24,$C270=$X$25),"Vakantie",""))))))</f>
        <v/>
      </c>
      <c r="I270" s="43">
        <f t="shared" si="55"/>
        <v>38</v>
      </c>
      <c r="J270">
        <f>IF(AND(Formulier!$E$44&lt;=C270,Formulier!$O$38&gt;=C270),"Verlof",0)</f>
        <v>0</v>
      </c>
      <c r="K270">
        <f t="shared" si="61"/>
        <v>0</v>
      </c>
      <c r="L270">
        <f t="shared" si="56"/>
        <v>0</v>
      </c>
      <c r="M270">
        <f t="shared" si="57"/>
        <v>0</v>
      </c>
      <c r="N270" s="56">
        <f t="shared" si="62"/>
        <v>0</v>
      </c>
      <c r="O270" s="56">
        <f t="shared" si="63"/>
        <v>0</v>
      </c>
    </row>
    <row r="271" spans="1:15" x14ac:dyDescent="0.3">
      <c r="A271" s="43" t="str">
        <f t="shared" si="58"/>
        <v>201538za</v>
      </c>
      <c r="B271" s="43">
        <f t="shared" si="53"/>
        <v>38</v>
      </c>
      <c r="C271" s="44">
        <f t="shared" si="60"/>
        <v>42266</v>
      </c>
      <c r="D271" s="43" t="str">
        <f t="shared" si="54"/>
        <v>za</v>
      </c>
      <c r="E271" s="43">
        <f t="shared" si="59"/>
        <v>2015</v>
      </c>
      <c r="F271" s="43" t="str">
        <f t="shared" si="64"/>
        <v/>
      </c>
      <c r="G271" s="43" t="str">
        <f t="shared" si="65"/>
        <v/>
      </c>
      <c r="H271" s="43" t="str">
        <f t="shared" si="66"/>
        <v/>
      </c>
      <c r="I271" s="43">
        <f t="shared" si="55"/>
        <v>38</v>
      </c>
      <c r="J271">
        <f>IF(AND(Formulier!$E$44&lt;=C271,Formulier!$O$38&gt;=C271),"Verlof",0)</f>
        <v>0</v>
      </c>
      <c r="K271">
        <f t="shared" si="61"/>
        <v>0</v>
      </c>
      <c r="L271">
        <f t="shared" si="56"/>
        <v>0</v>
      </c>
      <c r="M271">
        <f t="shared" si="57"/>
        <v>0</v>
      </c>
      <c r="N271" s="56">
        <f t="shared" si="62"/>
        <v>0</v>
      </c>
      <c r="O271" s="56">
        <f t="shared" si="63"/>
        <v>0</v>
      </c>
    </row>
    <row r="272" spans="1:15" x14ac:dyDescent="0.3">
      <c r="A272" s="43" t="str">
        <f t="shared" si="58"/>
        <v>201538zo</v>
      </c>
      <c r="B272" s="43">
        <f t="shared" si="53"/>
        <v>38</v>
      </c>
      <c r="C272" s="44">
        <f t="shared" si="60"/>
        <v>42267</v>
      </c>
      <c r="D272" s="43" t="str">
        <f t="shared" si="54"/>
        <v>zo</v>
      </c>
      <c r="E272" s="43">
        <f t="shared" si="59"/>
        <v>2015</v>
      </c>
      <c r="F272" s="43" t="str">
        <f t="shared" si="64"/>
        <v/>
      </c>
      <c r="G272" s="43" t="str">
        <f t="shared" si="65"/>
        <v/>
      </c>
      <c r="H272" s="43" t="str">
        <f t="shared" si="66"/>
        <v/>
      </c>
      <c r="I272" s="43">
        <f t="shared" si="55"/>
        <v>38</v>
      </c>
      <c r="J272">
        <f>IF(AND(Formulier!$E$44&lt;=C272,Formulier!$O$38&gt;=C272),"Verlof",0)</f>
        <v>0</v>
      </c>
      <c r="K272">
        <f t="shared" si="61"/>
        <v>0</v>
      </c>
      <c r="L272">
        <f t="shared" si="56"/>
        <v>0</v>
      </c>
      <c r="M272">
        <f t="shared" si="57"/>
        <v>0</v>
      </c>
      <c r="N272" s="56">
        <f t="shared" si="62"/>
        <v>0</v>
      </c>
      <c r="O272" s="56">
        <f t="shared" si="63"/>
        <v>0</v>
      </c>
    </row>
    <row r="273" spans="1:15" x14ac:dyDescent="0.3">
      <c r="A273" s="43" t="str">
        <f t="shared" si="58"/>
        <v>201539ma</v>
      </c>
      <c r="B273" s="43">
        <f t="shared" ref="B273:B336" si="67">+B266+1</f>
        <v>39</v>
      </c>
      <c r="C273" s="44">
        <f t="shared" si="60"/>
        <v>42268</v>
      </c>
      <c r="D273" s="43" t="str">
        <f t="shared" ref="D273:D336" si="68">+D266</f>
        <v>ma</v>
      </c>
      <c r="E273" s="43">
        <f t="shared" si="59"/>
        <v>2015</v>
      </c>
      <c r="F273" s="43" t="str">
        <f t="shared" si="64"/>
        <v/>
      </c>
      <c r="G273" s="43" t="str">
        <f t="shared" si="65"/>
        <v/>
      </c>
      <c r="H273" s="43" t="str">
        <f t="shared" si="66"/>
        <v/>
      </c>
      <c r="I273" s="43">
        <f t="shared" ref="I273:I336" si="69">+I266+1</f>
        <v>39</v>
      </c>
      <c r="J273">
        <f>IF(AND(Formulier!$E$44&lt;=C273,Formulier!$O$38&gt;=C273),"Verlof",0)</f>
        <v>0</v>
      </c>
      <c r="K273">
        <f t="shared" si="61"/>
        <v>0</v>
      </c>
      <c r="L273">
        <f t="shared" si="56"/>
        <v>0</v>
      </c>
      <c r="M273">
        <f t="shared" si="57"/>
        <v>0</v>
      </c>
      <c r="N273" s="56">
        <f t="shared" si="62"/>
        <v>0</v>
      </c>
      <c r="O273" s="56">
        <f t="shared" si="63"/>
        <v>0</v>
      </c>
    </row>
    <row r="274" spans="1:15" x14ac:dyDescent="0.3">
      <c r="A274" s="43" t="str">
        <f t="shared" si="58"/>
        <v>201539di</v>
      </c>
      <c r="B274" s="43">
        <f t="shared" si="67"/>
        <v>39</v>
      </c>
      <c r="C274" s="44">
        <f t="shared" si="60"/>
        <v>42269</v>
      </c>
      <c r="D274" s="43" t="str">
        <f t="shared" si="68"/>
        <v>di</v>
      </c>
      <c r="E274" s="43">
        <f t="shared" si="59"/>
        <v>2015</v>
      </c>
      <c r="F274" s="43" t="str">
        <f t="shared" si="64"/>
        <v/>
      </c>
      <c r="G274" s="43" t="str">
        <f t="shared" si="65"/>
        <v/>
      </c>
      <c r="H274" s="43" t="str">
        <f t="shared" si="66"/>
        <v/>
      </c>
      <c r="I274" s="43">
        <f t="shared" si="69"/>
        <v>39</v>
      </c>
      <c r="J274">
        <f>IF(AND(Formulier!$E$44&lt;=C274,Formulier!$O$38&gt;=C274),"Verlof",0)</f>
        <v>0</v>
      </c>
      <c r="K274">
        <f t="shared" si="61"/>
        <v>0</v>
      </c>
      <c r="L274">
        <f t="shared" si="56"/>
        <v>0</v>
      </c>
      <c r="M274">
        <f t="shared" si="57"/>
        <v>0</v>
      </c>
      <c r="N274" s="56">
        <f t="shared" si="62"/>
        <v>0</v>
      </c>
      <c r="O274" s="56">
        <f t="shared" si="63"/>
        <v>0</v>
      </c>
    </row>
    <row r="275" spans="1:15" x14ac:dyDescent="0.3">
      <c r="A275" s="43" t="str">
        <f t="shared" si="58"/>
        <v>201539wo</v>
      </c>
      <c r="B275" s="43">
        <f t="shared" si="67"/>
        <v>39</v>
      </c>
      <c r="C275" s="44">
        <f t="shared" si="60"/>
        <v>42270</v>
      </c>
      <c r="D275" s="43" t="str">
        <f t="shared" si="68"/>
        <v>wo</v>
      </c>
      <c r="E275" s="43">
        <f t="shared" si="59"/>
        <v>2015</v>
      </c>
      <c r="F275" s="43" t="str">
        <f t="shared" si="64"/>
        <v/>
      </c>
      <c r="G275" s="43" t="str">
        <f t="shared" si="65"/>
        <v/>
      </c>
      <c r="H275" s="43" t="str">
        <f t="shared" si="66"/>
        <v/>
      </c>
      <c r="I275" s="43">
        <f t="shared" si="69"/>
        <v>39</v>
      </c>
      <c r="J275">
        <f>IF(AND(Formulier!$E$44&lt;=C275,Formulier!$O$38&gt;=C275),"Verlof",0)</f>
        <v>0</v>
      </c>
      <c r="K275">
        <f t="shared" si="61"/>
        <v>0</v>
      </c>
      <c r="L275">
        <f t="shared" si="56"/>
        <v>0</v>
      </c>
      <c r="M275">
        <f t="shared" si="57"/>
        <v>0</v>
      </c>
      <c r="N275" s="56">
        <f t="shared" si="62"/>
        <v>0</v>
      </c>
      <c r="O275" s="56">
        <f t="shared" si="63"/>
        <v>0</v>
      </c>
    </row>
    <row r="276" spans="1:15" x14ac:dyDescent="0.3">
      <c r="A276" s="43" t="str">
        <f t="shared" si="58"/>
        <v>201539do</v>
      </c>
      <c r="B276" s="43">
        <f t="shared" si="67"/>
        <v>39</v>
      </c>
      <c r="C276" s="44">
        <f t="shared" si="60"/>
        <v>42271</v>
      </c>
      <c r="D276" s="43" t="str">
        <f t="shared" si="68"/>
        <v>do</v>
      </c>
      <c r="E276" s="43">
        <f t="shared" si="59"/>
        <v>2015</v>
      </c>
      <c r="F276" s="43" t="str">
        <f t="shared" si="64"/>
        <v/>
      </c>
      <c r="G276" s="43" t="str">
        <f t="shared" si="65"/>
        <v/>
      </c>
      <c r="H276" s="43" t="str">
        <f t="shared" si="66"/>
        <v/>
      </c>
      <c r="I276" s="43">
        <f t="shared" si="69"/>
        <v>39</v>
      </c>
      <c r="J276">
        <f>IF(AND(Formulier!$E$44&lt;=C276,Formulier!$O$38&gt;=C276),"Verlof",0)</f>
        <v>0</v>
      </c>
      <c r="K276">
        <f t="shared" si="61"/>
        <v>0</v>
      </c>
      <c r="L276">
        <f t="shared" si="56"/>
        <v>0</v>
      </c>
      <c r="M276">
        <f t="shared" si="57"/>
        <v>0</v>
      </c>
      <c r="N276" s="56">
        <f t="shared" si="62"/>
        <v>0</v>
      </c>
      <c r="O276" s="56">
        <f t="shared" si="63"/>
        <v>0</v>
      </c>
    </row>
    <row r="277" spans="1:15" x14ac:dyDescent="0.3">
      <c r="A277" s="43" t="str">
        <f t="shared" si="58"/>
        <v>201539vr</v>
      </c>
      <c r="B277" s="43">
        <f t="shared" si="67"/>
        <v>39</v>
      </c>
      <c r="C277" s="44">
        <f t="shared" si="60"/>
        <v>42272</v>
      </c>
      <c r="D277" s="43" t="str">
        <f t="shared" si="68"/>
        <v>vr</v>
      </c>
      <c r="E277" s="43">
        <f t="shared" si="59"/>
        <v>2015</v>
      </c>
      <c r="F277" s="43" t="str">
        <f t="shared" si="64"/>
        <v/>
      </c>
      <c r="G277" s="43" t="str">
        <f t="shared" si="65"/>
        <v/>
      </c>
      <c r="H277" s="43" t="str">
        <f t="shared" si="66"/>
        <v/>
      </c>
      <c r="I277" s="43">
        <f t="shared" si="69"/>
        <v>39</v>
      </c>
      <c r="J277">
        <f>IF(AND(Formulier!$E$44&lt;=C277,Formulier!$O$38&gt;=C277),"Verlof",0)</f>
        <v>0</v>
      </c>
      <c r="K277">
        <f t="shared" si="61"/>
        <v>0</v>
      </c>
      <c r="L277">
        <f t="shared" si="56"/>
        <v>0</v>
      </c>
      <c r="M277">
        <f t="shared" si="57"/>
        <v>0</v>
      </c>
      <c r="N277" s="56">
        <f t="shared" si="62"/>
        <v>0</v>
      </c>
      <c r="O277" s="56">
        <f t="shared" si="63"/>
        <v>0</v>
      </c>
    </row>
    <row r="278" spans="1:15" x14ac:dyDescent="0.3">
      <c r="A278" s="43" t="str">
        <f t="shared" si="58"/>
        <v>201539za</v>
      </c>
      <c r="B278" s="43">
        <f t="shared" si="67"/>
        <v>39</v>
      </c>
      <c r="C278" s="44">
        <f t="shared" si="60"/>
        <v>42273</v>
      </c>
      <c r="D278" s="43" t="str">
        <f t="shared" si="68"/>
        <v>za</v>
      </c>
      <c r="E278" s="43">
        <f t="shared" si="59"/>
        <v>2015</v>
      </c>
      <c r="F278" s="43" t="str">
        <f t="shared" si="64"/>
        <v/>
      </c>
      <c r="G278" s="43" t="str">
        <f t="shared" si="65"/>
        <v/>
      </c>
      <c r="H278" s="43" t="str">
        <f t="shared" si="66"/>
        <v/>
      </c>
      <c r="I278" s="43">
        <f t="shared" si="69"/>
        <v>39</v>
      </c>
      <c r="J278">
        <f>IF(AND(Formulier!$E$44&lt;=C278,Formulier!$O$38&gt;=C278),"Verlof",0)</f>
        <v>0</v>
      </c>
      <c r="K278">
        <f t="shared" si="61"/>
        <v>0</v>
      </c>
      <c r="L278">
        <f t="shared" si="56"/>
        <v>0</v>
      </c>
      <c r="M278">
        <f t="shared" si="57"/>
        <v>0</v>
      </c>
      <c r="N278" s="56">
        <f t="shared" si="62"/>
        <v>0</v>
      </c>
      <c r="O278" s="56">
        <f t="shared" si="63"/>
        <v>0</v>
      </c>
    </row>
    <row r="279" spans="1:15" x14ac:dyDescent="0.3">
      <c r="A279" s="43" t="str">
        <f t="shared" si="58"/>
        <v>201539zo</v>
      </c>
      <c r="B279" s="43">
        <f t="shared" si="67"/>
        <v>39</v>
      </c>
      <c r="C279" s="44">
        <f t="shared" si="60"/>
        <v>42274</v>
      </c>
      <c r="D279" s="43" t="str">
        <f t="shared" si="68"/>
        <v>zo</v>
      </c>
      <c r="E279" s="43">
        <f t="shared" si="59"/>
        <v>2015</v>
      </c>
      <c r="F279" s="43" t="str">
        <f t="shared" si="64"/>
        <v/>
      </c>
      <c r="G279" s="43" t="str">
        <f t="shared" si="65"/>
        <v/>
      </c>
      <c r="H279" s="43" t="str">
        <f t="shared" si="66"/>
        <v/>
      </c>
      <c r="I279" s="43">
        <f t="shared" si="69"/>
        <v>39</v>
      </c>
      <c r="J279">
        <f>IF(AND(Formulier!$E$44&lt;=C279,Formulier!$O$38&gt;=C279),"Verlof",0)</f>
        <v>0</v>
      </c>
      <c r="K279">
        <f t="shared" si="61"/>
        <v>0</v>
      </c>
      <c r="L279">
        <f t="shared" si="56"/>
        <v>0</v>
      </c>
      <c r="M279">
        <f t="shared" si="57"/>
        <v>0</v>
      </c>
      <c r="N279" s="56">
        <f t="shared" si="62"/>
        <v>0</v>
      </c>
      <c r="O279" s="56">
        <f t="shared" si="63"/>
        <v>0</v>
      </c>
    </row>
    <row r="280" spans="1:15" x14ac:dyDescent="0.3">
      <c r="A280" s="43" t="str">
        <f t="shared" si="58"/>
        <v>201540ma</v>
      </c>
      <c r="B280" s="43">
        <f t="shared" si="67"/>
        <v>40</v>
      </c>
      <c r="C280" s="44">
        <f t="shared" si="60"/>
        <v>42275</v>
      </c>
      <c r="D280" s="43" t="str">
        <f t="shared" si="68"/>
        <v>ma</v>
      </c>
      <c r="E280" s="43">
        <f t="shared" si="59"/>
        <v>2015</v>
      </c>
      <c r="F280" s="43" t="str">
        <f t="shared" si="64"/>
        <v/>
      </c>
      <c r="G280" s="43" t="str">
        <f t="shared" si="65"/>
        <v/>
      </c>
      <c r="H280" s="43" t="str">
        <f t="shared" si="66"/>
        <v/>
      </c>
      <c r="I280" s="43">
        <f t="shared" si="69"/>
        <v>40</v>
      </c>
      <c r="J280">
        <f>IF(AND(Formulier!$E$44&lt;=C280,Formulier!$O$38&gt;=C280),"Verlof",0)</f>
        <v>0</v>
      </c>
      <c r="K280">
        <f t="shared" si="61"/>
        <v>0</v>
      </c>
      <c r="L280">
        <f t="shared" si="56"/>
        <v>0</v>
      </c>
      <c r="M280">
        <f t="shared" si="57"/>
        <v>0</v>
      </c>
      <c r="N280" s="56">
        <f t="shared" si="62"/>
        <v>0</v>
      </c>
      <c r="O280" s="56">
        <f t="shared" si="63"/>
        <v>0</v>
      </c>
    </row>
    <row r="281" spans="1:15" x14ac:dyDescent="0.3">
      <c r="A281" s="43" t="str">
        <f t="shared" si="58"/>
        <v>201540di</v>
      </c>
      <c r="B281" s="43">
        <f t="shared" si="67"/>
        <v>40</v>
      </c>
      <c r="C281" s="44">
        <f t="shared" si="60"/>
        <v>42276</v>
      </c>
      <c r="D281" s="43" t="str">
        <f t="shared" si="68"/>
        <v>di</v>
      </c>
      <c r="E281" s="43">
        <f t="shared" si="59"/>
        <v>2015</v>
      </c>
      <c r="F281" s="43" t="str">
        <f t="shared" si="64"/>
        <v/>
      </c>
      <c r="G281" s="43" t="str">
        <f t="shared" si="65"/>
        <v/>
      </c>
      <c r="H281" s="43" t="str">
        <f t="shared" si="66"/>
        <v/>
      </c>
      <c r="I281" s="43">
        <f t="shared" si="69"/>
        <v>40</v>
      </c>
      <c r="J281">
        <f>IF(AND(Formulier!$E$44&lt;=C281,Formulier!$O$38&gt;=C281),"Verlof",0)</f>
        <v>0</v>
      </c>
      <c r="K281">
        <f t="shared" si="61"/>
        <v>0</v>
      </c>
      <c r="L281">
        <f t="shared" si="56"/>
        <v>0</v>
      </c>
      <c r="M281">
        <f t="shared" si="57"/>
        <v>0</v>
      </c>
      <c r="N281" s="56">
        <f t="shared" si="62"/>
        <v>0</v>
      </c>
      <c r="O281" s="56">
        <f t="shared" si="63"/>
        <v>0</v>
      </c>
    </row>
    <row r="282" spans="1:15" x14ac:dyDescent="0.3">
      <c r="A282" s="43" t="str">
        <f t="shared" si="58"/>
        <v>201540wo</v>
      </c>
      <c r="B282" s="43">
        <f t="shared" si="67"/>
        <v>40</v>
      </c>
      <c r="C282" s="44">
        <f t="shared" si="60"/>
        <v>42277</v>
      </c>
      <c r="D282" s="43" t="str">
        <f t="shared" si="68"/>
        <v>wo</v>
      </c>
      <c r="E282" s="43">
        <f t="shared" si="59"/>
        <v>2015</v>
      </c>
      <c r="F282" s="43" t="str">
        <f t="shared" si="64"/>
        <v/>
      </c>
      <c r="G282" s="43" t="str">
        <f t="shared" si="65"/>
        <v/>
      </c>
      <c r="H282" s="43" t="str">
        <f t="shared" si="66"/>
        <v/>
      </c>
      <c r="I282" s="43">
        <f t="shared" si="69"/>
        <v>40</v>
      </c>
      <c r="J282">
        <f>IF(AND(Formulier!$E$44&lt;=C282,Formulier!$O$38&gt;=C282),"Verlof",0)</f>
        <v>0</v>
      </c>
      <c r="K282">
        <f t="shared" si="61"/>
        <v>0</v>
      </c>
      <c r="L282">
        <f t="shared" si="56"/>
        <v>0</v>
      </c>
      <c r="M282">
        <f t="shared" si="57"/>
        <v>0</v>
      </c>
      <c r="N282" s="56">
        <f t="shared" si="62"/>
        <v>0</v>
      </c>
      <c r="O282" s="56">
        <f t="shared" si="63"/>
        <v>0</v>
      </c>
    </row>
    <row r="283" spans="1:15" x14ac:dyDescent="0.3">
      <c r="A283" s="43" t="str">
        <f t="shared" si="58"/>
        <v>201540do</v>
      </c>
      <c r="B283" s="43">
        <f t="shared" si="67"/>
        <v>40</v>
      </c>
      <c r="C283" s="44">
        <f t="shared" si="60"/>
        <v>42278</v>
      </c>
      <c r="D283" s="43" t="str">
        <f t="shared" si="68"/>
        <v>do</v>
      </c>
      <c r="E283" s="43">
        <f t="shared" si="59"/>
        <v>2015</v>
      </c>
      <c r="F283" s="43" t="str">
        <f t="shared" si="64"/>
        <v/>
      </c>
      <c r="G283" s="43" t="str">
        <f t="shared" si="65"/>
        <v/>
      </c>
      <c r="H283" s="43" t="str">
        <f t="shared" si="66"/>
        <v/>
      </c>
      <c r="I283" s="43">
        <f t="shared" si="69"/>
        <v>40</v>
      </c>
      <c r="J283">
        <f>IF(AND(Formulier!$E$44&lt;=C283,Formulier!$O$38&gt;=C283),"Verlof",0)</f>
        <v>0</v>
      </c>
      <c r="K283">
        <f t="shared" si="61"/>
        <v>0</v>
      </c>
      <c r="L283">
        <f t="shared" si="56"/>
        <v>0</v>
      </c>
      <c r="M283">
        <f t="shared" si="57"/>
        <v>0</v>
      </c>
      <c r="N283" s="56">
        <f t="shared" si="62"/>
        <v>0</v>
      </c>
      <c r="O283" s="56">
        <f t="shared" si="63"/>
        <v>0</v>
      </c>
    </row>
    <row r="284" spans="1:15" x14ac:dyDescent="0.3">
      <c r="A284" s="43" t="str">
        <f t="shared" si="58"/>
        <v>201540vr</v>
      </c>
      <c r="B284" s="43">
        <f t="shared" si="67"/>
        <v>40</v>
      </c>
      <c r="C284" s="44">
        <f t="shared" si="60"/>
        <v>42279</v>
      </c>
      <c r="D284" s="43" t="str">
        <f t="shared" si="68"/>
        <v>vr</v>
      </c>
      <c r="E284" s="43">
        <f t="shared" si="59"/>
        <v>2015</v>
      </c>
      <c r="F284" s="43" t="str">
        <f t="shared" si="64"/>
        <v/>
      </c>
      <c r="G284" s="43" t="str">
        <f t="shared" si="65"/>
        <v/>
      </c>
      <c r="H284" s="43" t="str">
        <f t="shared" si="66"/>
        <v/>
      </c>
      <c r="I284" s="43">
        <f t="shared" si="69"/>
        <v>40</v>
      </c>
      <c r="J284">
        <f>IF(AND(Formulier!$E$44&lt;=C284,Formulier!$O$38&gt;=C284),"Verlof",0)</f>
        <v>0</v>
      </c>
      <c r="K284">
        <f t="shared" si="61"/>
        <v>0</v>
      </c>
      <c r="L284">
        <f t="shared" si="56"/>
        <v>0</v>
      </c>
      <c r="M284">
        <f t="shared" si="57"/>
        <v>0</v>
      </c>
      <c r="N284" s="56">
        <f t="shared" si="62"/>
        <v>0</v>
      </c>
      <c r="O284" s="56">
        <f t="shared" si="63"/>
        <v>0</v>
      </c>
    </row>
    <row r="285" spans="1:15" x14ac:dyDescent="0.3">
      <c r="A285" s="43" t="str">
        <f t="shared" si="58"/>
        <v>201540za</v>
      </c>
      <c r="B285" s="43">
        <f t="shared" si="67"/>
        <v>40</v>
      </c>
      <c r="C285" s="44">
        <f t="shared" si="60"/>
        <v>42280</v>
      </c>
      <c r="D285" s="43" t="str">
        <f t="shared" si="68"/>
        <v>za</v>
      </c>
      <c r="E285" s="43">
        <f t="shared" si="59"/>
        <v>2015</v>
      </c>
      <c r="F285" s="43" t="str">
        <f t="shared" si="64"/>
        <v/>
      </c>
      <c r="G285" s="43" t="str">
        <f t="shared" si="65"/>
        <v/>
      </c>
      <c r="H285" s="43" t="str">
        <f t="shared" si="66"/>
        <v/>
      </c>
      <c r="I285" s="43">
        <f t="shared" si="69"/>
        <v>40</v>
      </c>
      <c r="J285">
        <f>IF(AND(Formulier!$E$44&lt;=C285,Formulier!$O$38&gt;=C285),"Verlof",0)</f>
        <v>0</v>
      </c>
      <c r="K285">
        <f t="shared" si="61"/>
        <v>0</v>
      </c>
      <c r="L285">
        <f t="shared" si="56"/>
        <v>0</v>
      </c>
      <c r="M285">
        <f t="shared" si="57"/>
        <v>0</v>
      </c>
      <c r="N285" s="56">
        <f t="shared" si="62"/>
        <v>0</v>
      </c>
      <c r="O285" s="56">
        <f t="shared" si="63"/>
        <v>0</v>
      </c>
    </row>
    <row r="286" spans="1:15" x14ac:dyDescent="0.3">
      <c r="A286" s="43" t="str">
        <f t="shared" si="58"/>
        <v>201540zo</v>
      </c>
      <c r="B286" s="43">
        <f t="shared" si="67"/>
        <v>40</v>
      </c>
      <c r="C286" s="44">
        <f t="shared" si="60"/>
        <v>42281</v>
      </c>
      <c r="D286" s="43" t="str">
        <f t="shared" si="68"/>
        <v>zo</v>
      </c>
      <c r="E286" s="43">
        <f t="shared" si="59"/>
        <v>2015</v>
      </c>
      <c r="F286" s="43" t="str">
        <f t="shared" si="64"/>
        <v/>
      </c>
      <c r="G286" s="43" t="str">
        <f t="shared" si="65"/>
        <v/>
      </c>
      <c r="H286" s="43" t="str">
        <f t="shared" si="66"/>
        <v/>
      </c>
      <c r="I286" s="43">
        <f t="shared" si="69"/>
        <v>40</v>
      </c>
      <c r="J286">
        <f>IF(AND(Formulier!$E$44&lt;=C286,Formulier!$O$38&gt;=C286),"Verlof",0)</f>
        <v>0</v>
      </c>
      <c r="K286">
        <f t="shared" si="61"/>
        <v>0</v>
      </c>
      <c r="L286">
        <f t="shared" si="56"/>
        <v>0</v>
      </c>
      <c r="M286">
        <f t="shared" si="57"/>
        <v>0</v>
      </c>
      <c r="N286" s="56">
        <f t="shared" si="62"/>
        <v>0</v>
      </c>
      <c r="O286" s="56">
        <f t="shared" si="63"/>
        <v>0</v>
      </c>
    </row>
    <row r="287" spans="1:15" x14ac:dyDescent="0.3">
      <c r="A287" s="43" t="str">
        <f t="shared" si="58"/>
        <v>201541ma</v>
      </c>
      <c r="B287" s="43">
        <f t="shared" si="67"/>
        <v>41</v>
      </c>
      <c r="C287" s="44">
        <f t="shared" si="60"/>
        <v>42282</v>
      </c>
      <c r="D287" s="43" t="str">
        <f t="shared" si="68"/>
        <v>ma</v>
      </c>
      <c r="E287" s="43">
        <f t="shared" si="59"/>
        <v>2015</v>
      </c>
      <c r="F287" s="43" t="str">
        <f t="shared" si="64"/>
        <v/>
      </c>
      <c r="G287" s="43" t="str">
        <f t="shared" si="65"/>
        <v/>
      </c>
      <c r="H287" s="43" t="str">
        <f t="shared" si="66"/>
        <v/>
      </c>
      <c r="I287" s="43">
        <f t="shared" si="69"/>
        <v>41</v>
      </c>
      <c r="J287">
        <f>IF(AND(Formulier!$E$44&lt;=C287,Formulier!$O$38&gt;=C287),"Verlof",0)</f>
        <v>0</v>
      </c>
      <c r="K287">
        <f t="shared" si="61"/>
        <v>0</v>
      </c>
      <c r="L287">
        <f t="shared" si="56"/>
        <v>0</v>
      </c>
      <c r="M287">
        <f t="shared" si="57"/>
        <v>0</v>
      </c>
      <c r="N287" s="56">
        <f t="shared" si="62"/>
        <v>0</v>
      </c>
      <c r="O287" s="56">
        <f t="shared" si="63"/>
        <v>0</v>
      </c>
    </row>
    <row r="288" spans="1:15" x14ac:dyDescent="0.3">
      <c r="A288" s="43" t="str">
        <f t="shared" si="58"/>
        <v>201541di</v>
      </c>
      <c r="B288" s="43">
        <f t="shared" si="67"/>
        <v>41</v>
      </c>
      <c r="C288" s="44">
        <f t="shared" si="60"/>
        <v>42283</v>
      </c>
      <c r="D288" s="43" t="str">
        <f t="shared" si="68"/>
        <v>di</v>
      </c>
      <c r="E288" s="43">
        <f t="shared" si="59"/>
        <v>2015</v>
      </c>
      <c r="F288" s="43" t="str">
        <f t="shared" si="64"/>
        <v/>
      </c>
      <c r="G288" s="43" t="str">
        <f t="shared" si="65"/>
        <v/>
      </c>
      <c r="H288" s="43" t="str">
        <f t="shared" si="66"/>
        <v/>
      </c>
      <c r="I288" s="43">
        <f t="shared" si="69"/>
        <v>41</v>
      </c>
      <c r="J288">
        <f>IF(AND(Formulier!$E$44&lt;=C288,Formulier!$O$38&gt;=C288),"Verlof",0)</f>
        <v>0</v>
      </c>
      <c r="K288">
        <f t="shared" si="61"/>
        <v>0</v>
      </c>
      <c r="L288">
        <f t="shared" si="56"/>
        <v>0</v>
      </c>
      <c r="M288">
        <f t="shared" si="57"/>
        <v>0</v>
      </c>
      <c r="N288" s="56">
        <f t="shared" si="62"/>
        <v>0</v>
      </c>
      <c r="O288" s="56">
        <f t="shared" si="63"/>
        <v>0</v>
      </c>
    </row>
    <row r="289" spans="1:15" x14ac:dyDescent="0.3">
      <c r="A289" s="43" t="str">
        <f t="shared" si="58"/>
        <v>201541wo</v>
      </c>
      <c r="B289" s="43">
        <f t="shared" si="67"/>
        <v>41</v>
      </c>
      <c r="C289" s="44">
        <f t="shared" si="60"/>
        <v>42284</v>
      </c>
      <c r="D289" s="43" t="str">
        <f t="shared" si="68"/>
        <v>wo</v>
      </c>
      <c r="E289" s="43">
        <f t="shared" si="59"/>
        <v>2015</v>
      </c>
      <c r="F289" s="43" t="str">
        <f t="shared" si="64"/>
        <v/>
      </c>
      <c r="G289" s="43" t="str">
        <f t="shared" si="65"/>
        <v/>
      </c>
      <c r="H289" s="43" t="str">
        <f t="shared" si="66"/>
        <v/>
      </c>
      <c r="I289" s="43">
        <f t="shared" si="69"/>
        <v>41</v>
      </c>
      <c r="J289">
        <f>IF(AND(Formulier!$E$44&lt;=C289,Formulier!$O$38&gt;=C289),"Verlof",0)</f>
        <v>0</v>
      </c>
      <c r="K289">
        <f t="shared" si="61"/>
        <v>0</v>
      </c>
      <c r="L289">
        <f t="shared" si="56"/>
        <v>0</v>
      </c>
      <c r="M289">
        <f t="shared" si="57"/>
        <v>0</v>
      </c>
      <c r="N289" s="56">
        <f t="shared" si="62"/>
        <v>0</v>
      </c>
      <c r="O289" s="56">
        <f t="shared" si="63"/>
        <v>0</v>
      </c>
    </row>
    <row r="290" spans="1:15" x14ac:dyDescent="0.3">
      <c r="A290" s="43" t="str">
        <f t="shared" si="58"/>
        <v>201541do</v>
      </c>
      <c r="B290" s="43">
        <f t="shared" si="67"/>
        <v>41</v>
      </c>
      <c r="C290" s="44">
        <f t="shared" si="60"/>
        <v>42285</v>
      </c>
      <c r="D290" s="43" t="str">
        <f t="shared" si="68"/>
        <v>do</v>
      </c>
      <c r="E290" s="43">
        <f t="shared" si="59"/>
        <v>2015</v>
      </c>
      <c r="F290" s="43" t="str">
        <f t="shared" si="64"/>
        <v/>
      </c>
      <c r="G290" s="43" t="str">
        <f t="shared" si="65"/>
        <v/>
      </c>
      <c r="H290" s="43" t="str">
        <f t="shared" si="66"/>
        <v/>
      </c>
      <c r="I290" s="43">
        <f t="shared" si="69"/>
        <v>41</v>
      </c>
      <c r="J290">
        <f>IF(AND(Formulier!$E$44&lt;=C290,Formulier!$O$38&gt;=C290),"Verlof",0)</f>
        <v>0</v>
      </c>
      <c r="K290">
        <f t="shared" si="61"/>
        <v>0</v>
      </c>
      <c r="L290">
        <f t="shared" si="56"/>
        <v>0</v>
      </c>
      <c r="M290">
        <f t="shared" si="57"/>
        <v>0</v>
      </c>
      <c r="N290" s="56">
        <f t="shared" si="62"/>
        <v>0</v>
      </c>
      <c r="O290" s="56">
        <f t="shared" si="63"/>
        <v>0</v>
      </c>
    </row>
    <row r="291" spans="1:15" x14ac:dyDescent="0.3">
      <c r="A291" s="43" t="str">
        <f t="shared" si="58"/>
        <v>201541vr</v>
      </c>
      <c r="B291" s="43">
        <f t="shared" si="67"/>
        <v>41</v>
      </c>
      <c r="C291" s="44">
        <f t="shared" si="60"/>
        <v>42286</v>
      </c>
      <c r="D291" s="43" t="str">
        <f t="shared" si="68"/>
        <v>vr</v>
      </c>
      <c r="E291" s="43">
        <f t="shared" si="59"/>
        <v>2015</v>
      </c>
      <c r="F291" s="43" t="str">
        <f t="shared" si="64"/>
        <v/>
      </c>
      <c r="G291" s="43" t="str">
        <f t="shared" si="65"/>
        <v/>
      </c>
      <c r="H291" s="43" t="str">
        <f t="shared" si="66"/>
        <v/>
      </c>
      <c r="I291" s="43">
        <f t="shared" si="69"/>
        <v>41</v>
      </c>
      <c r="J291">
        <f>IF(AND(Formulier!$E$44&lt;=C291,Formulier!$O$38&gt;=C291),"Verlof",0)</f>
        <v>0</v>
      </c>
      <c r="K291">
        <f t="shared" si="61"/>
        <v>0</v>
      </c>
      <c r="L291">
        <f t="shared" si="56"/>
        <v>0</v>
      </c>
      <c r="M291">
        <f t="shared" si="57"/>
        <v>0</v>
      </c>
      <c r="N291" s="56">
        <f t="shared" si="62"/>
        <v>0</v>
      </c>
      <c r="O291" s="56">
        <f t="shared" si="63"/>
        <v>0</v>
      </c>
    </row>
    <row r="292" spans="1:15" x14ac:dyDescent="0.3">
      <c r="A292" s="43" t="str">
        <f t="shared" si="58"/>
        <v>201541za</v>
      </c>
      <c r="B292" s="43">
        <f t="shared" si="67"/>
        <v>41</v>
      </c>
      <c r="C292" s="44">
        <f t="shared" si="60"/>
        <v>42287</v>
      </c>
      <c r="D292" s="43" t="str">
        <f t="shared" si="68"/>
        <v>za</v>
      </c>
      <c r="E292" s="43">
        <f t="shared" si="59"/>
        <v>2015</v>
      </c>
      <c r="F292" s="43" t="str">
        <f t="shared" si="64"/>
        <v/>
      </c>
      <c r="G292" s="43" t="str">
        <f t="shared" si="65"/>
        <v/>
      </c>
      <c r="H292" s="43" t="str">
        <f t="shared" si="66"/>
        <v/>
      </c>
      <c r="I292" s="43">
        <f t="shared" si="69"/>
        <v>41</v>
      </c>
      <c r="J292">
        <f>IF(AND(Formulier!$E$44&lt;=C292,Formulier!$O$38&gt;=C292),"Verlof",0)</f>
        <v>0</v>
      </c>
      <c r="K292">
        <f t="shared" si="61"/>
        <v>0</v>
      </c>
      <c r="L292">
        <f t="shared" si="56"/>
        <v>0</v>
      </c>
      <c r="M292">
        <f t="shared" si="57"/>
        <v>0</v>
      </c>
      <c r="N292" s="56">
        <f t="shared" si="62"/>
        <v>0</v>
      </c>
      <c r="O292" s="56">
        <f t="shared" si="63"/>
        <v>0</v>
      </c>
    </row>
    <row r="293" spans="1:15" x14ac:dyDescent="0.3">
      <c r="A293" s="43" t="str">
        <f t="shared" si="58"/>
        <v>201541zo</v>
      </c>
      <c r="B293" s="43">
        <f t="shared" si="67"/>
        <v>41</v>
      </c>
      <c r="C293" s="44">
        <f t="shared" si="60"/>
        <v>42288</v>
      </c>
      <c r="D293" s="43" t="str">
        <f t="shared" si="68"/>
        <v>zo</v>
      </c>
      <c r="E293" s="43">
        <f t="shared" si="59"/>
        <v>2015</v>
      </c>
      <c r="F293" s="43" t="str">
        <f t="shared" si="64"/>
        <v/>
      </c>
      <c r="G293" s="43" t="str">
        <f t="shared" si="65"/>
        <v/>
      </c>
      <c r="H293" s="43" t="str">
        <f t="shared" si="66"/>
        <v/>
      </c>
      <c r="I293" s="43">
        <f t="shared" si="69"/>
        <v>41</v>
      </c>
      <c r="J293">
        <f>IF(AND(Formulier!$E$44&lt;=C293,Formulier!$O$38&gt;=C293),"Verlof",0)</f>
        <v>0</v>
      </c>
      <c r="K293">
        <f t="shared" si="61"/>
        <v>0</v>
      </c>
      <c r="L293">
        <f t="shared" si="56"/>
        <v>0</v>
      </c>
      <c r="M293">
        <f t="shared" si="57"/>
        <v>0</v>
      </c>
      <c r="N293" s="56">
        <f t="shared" si="62"/>
        <v>0</v>
      </c>
      <c r="O293" s="56">
        <f t="shared" si="63"/>
        <v>0</v>
      </c>
    </row>
    <row r="294" spans="1:15" x14ac:dyDescent="0.3">
      <c r="A294" s="43" t="str">
        <f t="shared" si="58"/>
        <v>201542ma</v>
      </c>
      <c r="B294" s="43">
        <f t="shared" si="67"/>
        <v>42</v>
      </c>
      <c r="C294" s="44">
        <f t="shared" si="60"/>
        <v>42289</v>
      </c>
      <c r="D294" s="43" t="str">
        <f t="shared" si="68"/>
        <v>ma</v>
      </c>
      <c r="E294" s="43">
        <f t="shared" si="59"/>
        <v>2015</v>
      </c>
      <c r="F294" s="43" t="str">
        <f t="shared" si="64"/>
        <v/>
      </c>
      <c r="G294" s="43" t="str">
        <f t="shared" si="65"/>
        <v/>
      </c>
      <c r="H294" s="43" t="str">
        <f t="shared" si="66"/>
        <v/>
      </c>
      <c r="I294" s="43">
        <f t="shared" si="69"/>
        <v>42</v>
      </c>
      <c r="J294">
        <f>IF(AND(Formulier!$E$44&lt;=C294,Formulier!$O$38&gt;=C294),"Verlof",0)</f>
        <v>0</v>
      </c>
      <c r="K294">
        <f t="shared" si="61"/>
        <v>0</v>
      </c>
      <c r="L294">
        <f t="shared" si="56"/>
        <v>0</v>
      </c>
      <c r="M294">
        <f t="shared" si="57"/>
        <v>0</v>
      </c>
      <c r="N294" s="56">
        <f t="shared" si="62"/>
        <v>0</v>
      </c>
      <c r="O294" s="56">
        <f t="shared" si="63"/>
        <v>0</v>
      </c>
    </row>
    <row r="295" spans="1:15" x14ac:dyDescent="0.3">
      <c r="A295" s="43" t="str">
        <f t="shared" si="58"/>
        <v>201542di</v>
      </c>
      <c r="B295" s="43">
        <f t="shared" si="67"/>
        <v>42</v>
      </c>
      <c r="C295" s="44">
        <f t="shared" si="60"/>
        <v>42290</v>
      </c>
      <c r="D295" s="43" t="str">
        <f t="shared" si="68"/>
        <v>di</v>
      </c>
      <c r="E295" s="43">
        <f t="shared" si="59"/>
        <v>2015</v>
      </c>
      <c r="F295" s="43" t="str">
        <f t="shared" si="64"/>
        <v/>
      </c>
      <c r="G295" s="43" t="str">
        <f t="shared" si="65"/>
        <v/>
      </c>
      <c r="H295" s="43" t="str">
        <f t="shared" si="66"/>
        <v/>
      </c>
      <c r="I295" s="43">
        <f t="shared" si="69"/>
        <v>42</v>
      </c>
      <c r="J295">
        <f>IF(AND(Formulier!$E$44&lt;=C295,Formulier!$O$38&gt;=C295),"Verlof",0)</f>
        <v>0</v>
      </c>
      <c r="K295">
        <f t="shared" si="61"/>
        <v>0</v>
      </c>
      <c r="L295">
        <f t="shared" si="56"/>
        <v>0</v>
      </c>
      <c r="M295">
        <f t="shared" si="57"/>
        <v>0</v>
      </c>
      <c r="N295" s="56">
        <f t="shared" si="62"/>
        <v>0</v>
      </c>
      <c r="O295" s="56">
        <f t="shared" si="63"/>
        <v>0</v>
      </c>
    </row>
    <row r="296" spans="1:15" x14ac:dyDescent="0.3">
      <c r="A296" s="43" t="str">
        <f t="shared" si="58"/>
        <v>201542wo</v>
      </c>
      <c r="B296" s="43">
        <f t="shared" si="67"/>
        <v>42</v>
      </c>
      <c r="C296" s="44">
        <f t="shared" si="60"/>
        <v>42291</v>
      </c>
      <c r="D296" s="43" t="str">
        <f t="shared" si="68"/>
        <v>wo</v>
      </c>
      <c r="E296" s="43">
        <f t="shared" si="59"/>
        <v>2015</v>
      </c>
      <c r="F296" s="43" t="str">
        <f t="shared" si="64"/>
        <v/>
      </c>
      <c r="G296" s="43" t="str">
        <f t="shared" si="65"/>
        <v/>
      </c>
      <c r="H296" s="43" t="str">
        <f t="shared" si="66"/>
        <v/>
      </c>
      <c r="I296" s="43">
        <f t="shared" si="69"/>
        <v>42</v>
      </c>
      <c r="J296">
        <f>IF(AND(Formulier!$E$44&lt;=C296,Formulier!$O$38&gt;=C296),"Verlof",0)</f>
        <v>0</v>
      </c>
      <c r="K296">
        <f t="shared" si="61"/>
        <v>0</v>
      </c>
      <c r="L296">
        <f t="shared" si="56"/>
        <v>0</v>
      </c>
      <c r="M296">
        <f t="shared" si="57"/>
        <v>0</v>
      </c>
      <c r="N296" s="56">
        <f t="shared" si="62"/>
        <v>0</v>
      </c>
      <c r="O296" s="56">
        <f t="shared" si="63"/>
        <v>0</v>
      </c>
    </row>
    <row r="297" spans="1:15" x14ac:dyDescent="0.3">
      <c r="A297" s="43" t="str">
        <f t="shared" si="58"/>
        <v>201542do</v>
      </c>
      <c r="B297" s="43">
        <f t="shared" si="67"/>
        <v>42</v>
      </c>
      <c r="C297" s="44">
        <f t="shared" si="60"/>
        <v>42292</v>
      </c>
      <c r="D297" s="43" t="str">
        <f t="shared" si="68"/>
        <v>do</v>
      </c>
      <c r="E297" s="43">
        <f t="shared" si="59"/>
        <v>2015</v>
      </c>
      <c r="F297" s="43" t="str">
        <f t="shared" si="64"/>
        <v/>
      </c>
      <c r="G297" s="43" t="str">
        <f t="shared" si="65"/>
        <v/>
      </c>
      <c r="H297" s="43" t="str">
        <f t="shared" si="66"/>
        <v/>
      </c>
      <c r="I297" s="43">
        <f t="shared" si="69"/>
        <v>42</v>
      </c>
      <c r="J297">
        <f>IF(AND(Formulier!$E$44&lt;=C297,Formulier!$O$38&gt;=C297),"Verlof",0)</f>
        <v>0</v>
      </c>
      <c r="K297">
        <f t="shared" si="61"/>
        <v>0</v>
      </c>
      <c r="L297">
        <f t="shared" si="56"/>
        <v>0</v>
      </c>
      <c r="M297">
        <f t="shared" si="57"/>
        <v>0</v>
      </c>
      <c r="N297" s="56">
        <f t="shared" si="62"/>
        <v>0</v>
      </c>
      <c r="O297" s="56">
        <f t="shared" si="63"/>
        <v>0</v>
      </c>
    </row>
    <row r="298" spans="1:15" x14ac:dyDescent="0.3">
      <c r="A298" s="43" t="str">
        <f t="shared" si="58"/>
        <v>201542vr</v>
      </c>
      <c r="B298" s="43">
        <f t="shared" si="67"/>
        <v>42</v>
      </c>
      <c r="C298" s="44">
        <f t="shared" si="60"/>
        <v>42293</v>
      </c>
      <c r="D298" s="43" t="str">
        <f t="shared" si="68"/>
        <v>vr</v>
      </c>
      <c r="E298" s="43">
        <f t="shared" si="59"/>
        <v>2015</v>
      </c>
      <c r="F298" s="43" t="str">
        <f t="shared" si="64"/>
        <v/>
      </c>
      <c r="G298" s="43" t="str">
        <f t="shared" si="65"/>
        <v/>
      </c>
      <c r="H298" s="43" t="str">
        <f t="shared" si="66"/>
        <v/>
      </c>
      <c r="I298" s="43">
        <f t="shared" si="69"/>
        <v>42</v>
      </c>
      <c r="J298">
        <f>IF(AND(Formulier!$E$44&lt;=C298,Formulier!$O$38&gt;=C298),"Verlof",0)</f>
        <v>0</v>
      </c>
      <c r="K298">
        <f t="shared" si="61"/>
        <v>0</v>
      </c>
      <c r="L298">
        <f t="shared" si="56"/>
        <v>0</v>
      </c>
      <c r="M298">
        <f t="shared" si="57"/>
        <v>0</v>
      </c>
      <c r="N298" s="56">
        <f t="shared" si="62"/>
        <v>0</v>
      </c>
      <c r="O298" s="56">
        <f t="shared" si="63"/>
        <v>0</v>
      </c>
    </row>
    <row r="299" spans="1:15" x14ac:dyDescent="0.3">
      <c r="A299" s="43" t="str">
        <f t="shared" si="58"/>
        <v>201542za</v>
      </c>
      <c r="B299" s="43">
        <f t="shared" si="67"/>
        <v>42</v>
      </c>
      <c r="C299" s="44">
        <f t="shared" si="60"/>
        <v>42294</v>
      </c>
      <c r="D299" s="43" t="str">
        <f t="shared" si="68"/>
        <v>za</v>
      </c>
      <c r="E299" s="43">
        <f t="shared" si="59"/>
        <v>2015</v>
      </c>
      <c r="F299" s="43" t="str">
        <f t="shared" si="64"/>
        <v/>
      </c>
      <c r="G299" s="43" t="str">
        <f t="shared" si="65"/>
        <v/>
      </c>
      <c r="H299" s="43" t="str">
        <f t="shared" si="66"/>
        <v/>
      </c>
      <c r="I299" s="43">
        <f t="shared" si="69"/>
        <v>42</v>
      </c>
      <c r="J299">
        <f>IF(AND(Formulier!$E$44&lt;=C299,Formulier!$O$38&gt;=C299),"Verlof",0)</f>
        <v>0</v>
      </c>
      <c r="K299">
        <f t="shared" si="61"/>
        <v>0</v>
      </c>
      <c r="L299">
        <f t="shared" si="56"/>
        <v>0</v>
      </c>
      <c r="M299">
        <f t="shared" si="57"/>
        <v>0</v>
      </c>
      <c r="N299" s="56">
        <f t="shared" si="62"/>
        <v>0</v>
      </c>
      <c r="O299" s="56">
        <f t="shared" si="63"/>
        <v>0</v>
      </c>
    </row>
    <row r="300" spans="1:15" x14ac:dyDescent="0.3">
      <c r="A300" s="43" t="str">
        <f t="shared" si="58"/>
        <v>201542zo</v>
      </c>
      <c r="B300" s="43">
        <f t="shared" si="67"/>
        <v>42</v>
      </c>
      <c r="C300" s="44">
        <f t="shared" si="60"/>
        <v>42295</v>
      </c>
      <c r="D300" s="43" t="str">
        <f t="shared" si="68"/>
        <v>zo</v>
      </c>
      <c r="E300" s="43">
        <f t="shared" si="59"/>
        <v>2015</v>
      </c>
      <c r="F300" s="43" t="str">
        <f t="shared" si="64"/>
        <v/>
      </c>
      <c r="G300" s="43" t="str">
        <f t="shared" si="65"/>
        <v/>
      </c>
      <c r="H300" s="43" t="str">
        <f t="shared" si="66"/>
        <v/>
      </c>
      <c r="I300" s="43">
        <f t="shared" si="69"/>
        <v>42</v>
      </c>
      <c r="J300">
        <f>IF(AND(Formulier!$E$44&lt;=C300,Formulier!$O$38&gt;=C300),"Verlof",0)</f>
        <v>0</v>
      </c>
      <c r="K300">
        <f t="shared" si="61"/>
        <v>0</v>
      </c>
      <c r="L300">
        <f t="shared" si="56"/>
        <v>0</v>
      </c>
      <c r="M300">
        <f t="shared" si="57"/>
        <v>0</v>
      </c>
      <c r="N300" s="56">
        <f t="shared" si="62"/>
        <v>0</v>
      </c>
      <c r="O300" s="56">
        <f t="shared" si="63"/>
        <v>0</v>
      </c>
    </row>
    <row r="301" spans="1:15" x14ac:dyDescent="0.3">
      <c r="A301" s="43" t="str">
        <f t="shared" si="58"/>
        <v>201543ma</v>
      </c>
      <c r="B301" s="43">
        <f t="shared" si="67"/>
        <v>43</v>
      </c>
      <c r="C301" s="44">
        <f t="shared" si="60"/>
        <v>42296</v>
      </c>
      <c r="D301" s="43" t="str">
        <f t="shared" si="68"/>
        <v>ma</v>
      </c>
      <c r="E301" s="43">
        <f t="shared" si="59"/>
        <v>2015</v>
      </c>
      <c r="F301" s="43" t="str">
        <f t="shared" si="64"/>
        <v/>
      </c>
      <c r="G301" s="43" t="str">
        <f t="shared" si="65"/>
        <v/>
      </c>
      <c r="H301" s="43" t="str">
        <f t="shared" si="66"/>
        <v/>
      </c>
      <c r="I301" s="43">
        <f t="shared" si="69"/>
        <v>43</v>
      </c>
      <c r="J301">
        <f>IF(AND(Formulier!$E$44&lt;=C301,Formulier!$O$38&gt;=C301),"Verlof",0)</f>
        <v>0</v>
      </c>
      <c r="K301">
        <f t="shared" si="61"/>
        <v>0</v>
      </c>
      <c r="L301">
        <f t="shared" si="56"/>
        <v>0</v>
      </c>
      <c r="M301">
        <f t="shared" si="57"/>
        <v>0</v>
      </c>
      <c r="N301" s="56">
        <f t="shared" si="62"/>
        <v>0</v>
      </c>
      <c r="O301" s="56">
        <f t="shared" si="63"/>
        <v>0</v>
      </c>
    </row>
    <row r="302" spans="1:15" x14ac:dyDescent="0.3">
      <c r="A302" s="43" t="str">
        <f t="shared" si="58"/>
        <v>201543di</v>
      </c>
      <c r="B302" s="43">
        <f t="shared" si="67"/>
        <v>43</v>
      </c>
      <c r="C302" s="44">
        <f t="shared" si="60"/>
        <v>42297</v>
      </c>
      <c r="D302" s="43" t="str">
        <f t="shared" si="68"/>
        <v>di</v>
      </c>
      <c r="E302" s="43">
        <f t="shared" si="59"/>
        <v>2015</v>
      </c>
      <c r="F302" s="43" t="str">
        <f t="shared" si="64"/>
        <v/>
      </c>
      <c r="G302" s="43" t="str">
        <f t="shared" si="65"/>
        <v/>
      </c>
      <c r="H302" s="43" t="str">
        <f t="shared" si="66"/>
        <v/>
      </c>
      <c r="I302" s="43">
        <f t="shared" si="69"/>
        <v>43</v>
      </c>
      <c r="J302">
        <f>IF(AND(Formulier!$E$44&lt;=C302,Formulier!$O$38&gt;=C302),"Verlof",0)</f>
        <v>0</v>
      </c>
      <c r="K302">
        <f t="shared" si="61"/>
        <v>0</v>
      </c>
      <c r="L302">
        <f t="shared" si="56"/>
        <v>0</v>
      </c>
      <c r="M302">
        <f t="shared" si="57"/>
        <v>0</v>
      </c>
      <c r="N302" s="56">
        <f t="shared" si="62"/>
        <v>0</v>
      </c>
      <c r="O302" s="56">
        <f t="shared" si="63"/>
        <v>0</v>
      </c>
    </row>
    <row r="303" spans="1:15" x14ac:dyDescent="0.3">
      <c r="A303" s="43" t="str">
        <f t="shared" si="58"/>
        <v>201543wo</v>
      </c>
      <c r="B303" s="43">
        <f t="shared" si="67"/>
        <v>43</v>
      </c>
      <c r="C303" s="44">
        <f t="shared" si="60"/>
        <v>42298</v>
      </c>
      <c r="D303" s="43" t="str">
        <f t="shared" si="68"/>
        <v>wo</v>
      </c>
      <c r="E303" s="43">
        <f t="shared" si="59"/>
        <v>2015</v>
      </c>
      <c r="F303" s="43" t="str">
        <f t="shared" si="64"/>
        <v/>
      </c>
      <c r="G303" s="43" t="str">
        <f t="shared" si="65"/>
        <v/>
      </c>
      <c r="H303" s="43" t="str">
        <f t="shared" si="66"/>
        <v/>
      </c>
      <c r="I303" s="43">
        <f t="shared" si="69"/>
        <v>43</v>
      </c>
      <c r="J303">
        <f>IF(AND(Formulier!$E$44&lt;=C303,Formulier!$O$38&gt;=C303),"Verlof",0)</f>
        <v>0</v>
      </c>
      <c r="K303">
        <f t="shared" si="61"/>
        <v>0</v>
      </c>
      <c r="L303">
        <f t="shared" si="56"/>
        <v>0</v>
      </c>
      <c r="M303">
        <f t="shared" si="57"/>
        <v>0</v>
      </c>
      <c r="N303" s="56">
        <f t="shared" si="62"/>
        <v>0</v>
      </c>
      <c r="O303" s="56">
        <f t="shared" si="63"/>
        <v>0</v>
      </c>
    </row>
    <row r="304" spans="1:15" x14ac:dyDescent="0.3">
      <c r="A304" s="43" t="str">
        <f t="shared" si="58"/>
        <v>201543do</v>
      </c>
      <c r="B304" s="43">
        <f t="shared" si="67"/>
        <v>43</v>
      </c>
      <c r="C304" s="44">
        <f t="shared" si="60"/>
        <v>42299</v>
      </c>
      <c r="D304" s="43" t="str">
        <f t="shared" si="68"/>
        <v>do</v>
      </c>
      <c r="E304" s="43">
        <f t="shared" si="59"/>
        <v>2015</v>
      </c>
      <c r="F304" s="43" t="str">
        <f t="shared" si="64"/>
        <v/>
      </c>
      <c r="G304" s="43" t="str">
        <f t="shared" si="65"/>
        <v/>
      </c>
      <c r="H304" s="43" t="str">
        <f t="shared" si="66"/>
        <v/>
      </c>
      <c r="I304" s="43">
        <f t="shared" si="69"/>
        <v>43</v>
      </c>
      <c r="J304">
        <f>IF(AND(Formulier!$E$44&lt;=C304,Formulier!$O$38&gt;=C304),"Verlof",0)</f>
        <v>0</v>
      </c>
      <c r="K304">
        <f t="shared" si="61"/>
        <v>0</v>
      </c>
      <c r="L304">
        <f t="shared" ref="L304:L367" si="70">IF(J304=0,0,IF(G304="",0,1))</f>
        <v>0</v>
      </c>
      <c r="M304">
        <f t="shared" ref="M304:M367" si="71">IF(J304=0,0,IF(H304="",0,1))</f>
        <v>0</v>
      </c>
      <c r="N304" s="56">
        <f t="shared" si="62"/>
        <v>0</v>
      </c>
      <c r="O304" s="56">
        <f t="shared" si="63"/>
        <v>0</v>
      </c>
    </row>
    <row r="305" spans="1:15" x14ac:dyDescent="0.3">
      <c r="A305" s="43" t="str">
        <f t="shared" si="58"/>
        <v>201543vr</v>
      </c>
      <c r="B305" s="43">
        <f t="shared" si="67"/>
        <v>43</v>
      </c>
      <c r="C305" s="44">
        <f t="shared" si="60"/>
        <v>42300</v>
      </c>
      <c r="D305" s="43" t="str">
        <f t="shared" si="68"/>
        <v>vr</v>
      </c>
      <c r="E305" s="43">
        <f t="shared" si="59"/>
        <v>2015</v>
      </c>
      <c r="F305" s="43" t="str">
        <f t="shared" si="64"/>
        <v/>
      </c>
      <c r="G305" s="43" t="str">
        <f t="shared" si="65"/>
        <v/>
      </c>
      <c r="H305" s="43" t="str">
        <f t="shared" si="66"/>
        <v/>
      </c>
      <c r="I305" s="43">
        <f t="shared" si="69"/>
        <v>43</v>
      </c>
      <c r="J305">
        <f>IF(AND(Formulier!$E$44&lt;=C305,Formulier!$O$38&gt;=C305),"Verlof",0)</f>
        <v>0</v>
      </c>
      <c r="K305">
        <f t="shared" si="61"/>
        <v>0</v>
      </c>
      <c r="L305">
        <f t="shared" si="70"/>
        <v>0</v>
      </c>
      <c r="M305">
        <f t="shared" si="71"/>
        <v>0</v>
      </c>
      <c r="N305" s="56">
        <f t="shared" si="62"/>
        <v>0</v>
      </c>
      <c r="O305" s="56">
        <f t="shared" si="63"/>
        <v>0</v>
      </c>
    </row>
    <row r="306" spans="1:15" x14ac:dyDescent="0.3">
      <c r="A306" s="43" t="str">
        <f t="shared" si="58"/>
        <v>201543za</v>
      </c>
      <c r="B306" s="43">
        <f t="shared" si="67"/>
        <v>43</v>
      </c>
      <c r="C306" s="44">
        <f t="shared" si="60"/>
        <v>42301</v>
      </c>
      <c r="D306" s="43" t="str">
        <f t="shared" si="68"/>
        <v>za</v>
      </c>
      <c r="E306" s="43">
        <f t="shared" si="59"/>
        <v>2015</v>
      </c>
      <c r="F306" s="43" t="str">
        <f t="shared" si="64"/>
        <v/>
      </c>
      <c r="G306" s="43" t="str">
        <f t="shared" si="65"/>
        <v/>
      </c>
      <c r="H306" s="43" t="str">
        <f t="shared" si="66"/>
        <v/>
      </c>
      <c r="I306" s="43">
        <f t="shared" si="69"/>
        <v>43</v>
      </c>
      <c r="J306">
        <f>IF(AND(Formulier!$E$44&lt;=C306,Formulier!$O$38&gt;=C306),"Verlof",0)</f>
        <v>0</v>
      </c>
      <c r="K306">
        <f t="shared" si="61"/>
        <v>0</v>
      </c>
      <c r="L306">
        <f t="shared" si="70"/>
        <v>0</v>
      </c>
      <c r="M306">
        <f t="shared" si="71"/>
        <v>0</v>
      </c>
      <c r="N306" s="56">
        <f t="shared" si="62"/>
        <v>0</v>
      </c>
      <c r="O306" s="56">
        <f t="shared" si="63"/>
        <v>0</v>
      </c>
    </row>
    <row r="307" spans="1:15" x14ac:dyDescent="0.3">
      <c r="A307" s="43" t="str">
        <f t="shared" si="58"/>
        <v>201543zo</v>
      </c>
      <c r="B307" s="43">
        <f t="shared" si="67"/>
        <v>43</v>
      </c>
      <c r="C307" s="44">
        <f t="shared" si="60"/>
        <v>42302</v>
      </c>
      <c r="D307" s="43" t="str">
        <f t="shared" si="68"/>
        <v>zo</v>
      </c>
      <c r="E307" s="43">
        <f t="shared" si="59"/>
        <v>2015</v>
      </c>
      <c r="F307" s="43" t="str">
        <f t="shared" si="64"/>
        <v/>
      </c>
      <c r="G307" s="43" t="str">
        <f t="shared" si="65"/>
        <v/>
      </c>
      <c r="H307" s="43" t="str">
        <f t="shared" si="66"/>
        <v/>
      </c>
      <c r="I307" s="43">
        <f t="shared" si="69"/>
        <v>43</v>
      </c>
      <c r="J307">
        <f>IF(AND(Formulier!$E$44&lt;=C307,Formulier!$O$38&gt;=C307),"Verlof",0)</f>
        <v>0</v>
      </c>
      <c r="K307">
        <f t="shared" si="61"/>
        <v>0</v>
      </c>
      <c r="L307">
        <f t="shared" si="70"/>
        <v>0</v>
      </c>
      <c r="M307">
        <f t="shared" si="71"/>
        <v>0</v>
      </c>
      <c r="N307" s="56">
        <f t="shared" si="62"/>
        <v>0</v>
      </c>
      <c r="O307" s="56">
        <f t="shared" si="63"/>
        <v>0</v>
      </c>
    </row>
    <row r="308" spans="1:15" x14ac:dyDescent="0.3">
      <c r="A308" s="43" t="str">
        <f t="shared" si="58"/>
        <v>201544ma</v>
      </c>
      <c r="B308" s="43">
        <f t="shared" si="67"/>
        <v>44</v>
      </c>
      <c r="C308" s="44">
        <f t="shared" si="60"/>
        <v>42303</v>
      </c>
      <c r="D308" s="43" t="str">
        <f t="shared" si="68"/>
        <v>ma</v>
      </c>
      <c r="E308" s="43">
        <f t="shared" si="59"/>
        <v>2015</v>
      </c>
      <c r="F308" s="43" t="str">
        <f t="shared" si="64"/>
        <v/>
      </c>
      <c r="G308" s="43" t="str">
        <f t="shared" si="65"/>
        <v/>
      </c>
      <c r="H308" s="43" t="str">
        <f t="shared" si="66"/>
        <v/>
      </c>
      <c r="I308" s="43">
        <f t="shared" si="69"/>
        <v>44</v>
      </c>
      <c r="J308">
        <f>IF(AND(Formulier!$E$44&lt;=C308,Formulier!$O$38&gt;=C308),"Verlof",0)</f>
        <v>0</v>
      </c>
      <c r="K308">
        <f t="shared" si="61"/>
        <v>0</v>
      </c>
      <c r="L308">
        <f t="shared" si="70"/>
        <v>0</v>
      </c>
      <c r="M308">
        <f t="shared" si="71"/>
        <v>0</v>
      </c>
      <c r="N308" s="56">
        <f t="shared" si="62"/>
        <v>0</v>
      </c>
      <c r="O308" s="56">
        <f t="shared" si="63"/>
        <v>0</v>
      </c>
    </row>
    <row r="309" spans="1:15" x14ac:dyDescent="0.3">
      <c r="A309" s="43" t="str">
        <f t="shared" si="58"/>
        <v>201544di</v>
      </c>
      <c r="B309" s="43">
        <f t="shared" si="67"/>
        <v>44</v>
      </c>
      <c r="C309" s="44">
        <f t="shared" si="60"/>
        <v>42304</v>
      </c>
      <c r="D309" s="43" t="str">
        <f t="shared" si="68"/>
        <v>di</v>
      </c>
      <c r="E309" s="43">
        <f t="shared" si="59"/>
        <v>2015</v>
      </c>
      <c r="F309" s="43" t="str">
        <f>IF(AND($C309&gt;=$X$3,$C309&lt;=$Y$3),"Vakantie",IF(AND($C309&gt;=$X$4,$C309&lt;=$Y$4),"Vakantie",IF(AND($C309&gt;=$X$5,$C309&lt;=$Y$5),"Vakantie",IF(AND($C309&gt;=$X$6,$C309&lt;=$Y$6),"Vakantie",IF(AND($C309&gt;=$X$7,$C309&lt;=$Y$7),"Vakantie",IF(OR($C309=$X$20,$C309=$X$21,$C309=$X$22,$C309=$X$23,$C309=$X$24,$C309=$X$25),"Vakantie",""))))))</f>
        <v/>
      </c>
      <c r="G309" s="43" t="str">
        <f t="shared" si="65"/>
        <v/>
      </c>
      <c r="H309" s="43" t="str">
        <f t="shared" si="66"/>
        <v/>
      </c>
      <c r="I309" s="43">
        <f t="shared" si="69"/>
        <v>44</v>
      </c>
      <c r="J309">
        <f>IF(AND(Formulier!$E$44&lt;=C309,Formulier!$O$38&gt;=C309),"Verlof",0)</f>
        <v>0</v>
      </c>
      <c r="K309">
        <f t="shared" si="61"/>
        <v>0</v>
      </c>
      <c r="L309">
        <f t="shared" si="70"/>
        <v>0</v>
      </c>
      <c r="M309">
        <f t="shared" si="71"/>
        <v>0</v>
      </c>
      <c r="N309" s="56">
        <f t="shared" si="62"/>
        <v>0</v>
      </c>
      <c r="O309" s="56">
        <f t="shared" si="63"/>
        <v>0</v>
      </c>
    </row>
    <row r="310" spans="1:15" x14ac:dyDescent="0.3">
      <c r="A310" s="43" t="str">
        <f t="shared" si="58"/>
        <v>201544wo</v>
      </c>
      <c r="B310" s="43">
        <f t="shared" si="67"/>
        <v>44</v>
      </c>
      <c r="C310" s="44">
        <f t="shared" si="60"/>
        <v>42305</v>
      </c>
      <c r="D310" s="43" t="str">
        <f t="shared" si="68"/>
        <v>wo</v>
      </c>
      <c r="E310" s="43">
        <f t="shared" si="59"/>
        <v>2015</v>
      </c>
      <c r="F310" s="43" t="str">
        <f t="shared" si="64"/>
        <v/>
      </c>
      <c r="G310" s="43" t="str">
        <f t="shared" si="65"/>
        <v/>
      </c>
      <c r="H310" s="43" t="str">
        <f t="shared" si="66"/>
        <v/>
      </c>
      <c r="I310" s="43">
        <f t="shared" si="69"/>
        <v>44</v>
      </c>
      <c r="J310">
        <f>IF(AND(Formulier!$E$44&lt;=C310,Formulier!$O$38&gt;=C310),"Verlof",0)</f>
        <v>0</v>
      </c>
      <c r="K310">
        <f t="shared" si="61"/>
        <v>0</v>
      </c>
      <c r="L310">
        <f t="shared" si="70"/>
        <v>0</v>
      </c>
      <c r="M310">
        <f t="shared" si="71"/>
        <v>0</v>
      </c>
      <c r="N310" s="56">
        <f t="shared" si="62"/>
        <v>0</v>
      </c>
      <c r="O310" s="56">
        <f t="shared" si="63"/>
        <v>0</v>
      </c>
    </row>
    <row r="311" spans="1:15" x14ac:dyDescent="0.3">
      <c r="A311" s="43" t="str">
        <f t="shared" si="58"/>
        <v>201544do</v>
      </c>
      <c r="B311" s="43">
        <f t="shared" si="67"/>
        <v>44</v>
      </c>
      <c r="C311" s="44">
        <f t="shared" si="60"/>
        <v>42306</v>
      </c>
      <c r="D311" s="43" t="str">
        <f t="shared" si="68"/>
        <v>do</v>
      </c>
      <c r="E311" s="43">
        <f t="shared" si="59"/>
        <v>2015</v>
      </c>
      <c r="F311" s="43" t="str">
        <f t="shared" si="64"/>
        <v/>
      </c>
      <c r="G311" s="43" t="str">
        <f t="shared" si="65"/>
        <v/>
      </c>
      <c r="H311" s="43" t="str">
        <f t="shared" si="66"/>
        <v/>
      </c>
      <c r="I311" s="43">
        <f t="shared" si="69"/>
        <v>44</v>
      </c>
      <c r="J311">
        <f>IF(AND(Formulier!$E$44&lt;=C311,Formulier!$O$38&gt;=C311),"Verlof",0)</f>
        <v>0</v>
      </c>
      <c r="K311">
        <f t="shared" si="61"/>
        <v>0</v>
      </c>
      <c r="L311">
        <f t="shared" si="70"/>
        <v>0</v>
      </c>
      <c r="M311">
        <f t="shared" si="71"/>
        <v>0</v>
      </c>
      <c r="N311" s="56">
        <f t="shared" si="62"/>
        <v>0</v>
      </c>
      <c r="O311" s="56">
        <f t="shared" si="63"/>
        <v>0</v>
      </c>
    </row>
    <row r="312" spans="1:15" x14ac:dyDescent="0.3">
      <c r="A312" s="43" t="str">
        <f t="shared" si="58"/>
        <v>201544vr</v>
      </c>
      <c r="B312" s="43">
        <f t="shared" si="67"/>
        <v>44</v>
      </c>
      <c r="C312" s="44">
        <f t="shared" si="60"/>
        <v>42307</v>
      </c>
      <c r="D312" s="43" t="str">
        <f t="shared" si="68"/>
        <v>vr</v>
      </c>
      <c r="E312" s="43">
        <f t="shared" si="59"/>
        <v>2015</v>
      </c>
      <c r="F312" s="43" t="str">
        <f t="shared" si="64"/>
        <v/>
      </c>
      <c r="G312" s="43" t="str">
        <f t="shared" si="65"/>
        <v/>
      </c>
      <c r="H312" s="43" t="str">
        <f t="shared" si="66"/>
        <v/>
      </c>
      <c r="I312" s="43">
        <f t="shared" si="69"/>
        <v>44</v>
      </c>
      <c r="J312">
        <f>IF(AND(Formulier!$E$44&lt;=C312,Formulier!$O$38&gt;=C312),"Verlof",0)</f>
        <v>0</v>
      </c>
      <c r="K312">
        <f t="shared" si="61"/>
        <v>0</v>
      </c>
      <c r="L312">
        <f t="shared" si="70"/>
        <v>0</v>
      </c>
      <c r="M312">
        <f t="shared" si="71"/>
        <v>0</v>
      </c>
      <c r="N312" s="56">
        <f t="shared" si="62"/>
        <v>0</v>
      </c>
      <c r="O312" s="56">
        <f t="shared" si="63"/>
        <v>0</v>
      </c>
    </row>
    <row r="313" spans="1:15" x14ac:dyDescent="0.3">
      <c r="A313" s="43" t="str">
        <f t="shared" si="58"/>
        <v>201544za</v>
      </c>
      <c r="B313" s="43">
        <f t="shared" si="67"/>
        <v>44</v>
      </c>
      <c r="C313" s="44">
        <f t="shared" si="60"/>
        <v>42308</v>
      </c>
      <c r="D313" s="43" t="str">
        <f t="shared" si="68"/>
        <v>za</v>
      </c>
      <c r="E313" s="43">
        <f t="shared" si="59"/>
        <v>2015</v>
      </c>
      <c r="F313" s="43" t="str">
        <f t="shared" si="64"/>
        <v/>
      </c>
      <c r="G313" s="43" t="str">
        <f t="shared" si="65"/>
        <v/>
      </c>
      <c r="H313" s="43" t="str">
        <f t="shared" si="66"/>
        <v/>
      </c>
      <c r="I313" s="43">
        <f t="shared" si="69"/>
        <v>44</v>
      </c>
      <c r="J313">
        <f>IF(AND(Formulier!$E$44&lt;=C313,Formulier!$O$38&gt;=C313),"Verlof",0)</f>
        <v>0</v>
      </c>
      <c r="K313">
        <f t="shared" si="61"/>
        <v>0</v>
      </c>
      <c r="L313">
        <f t="shared" si="70"/>
        <v>0</v>
      </c>
      <c r="M313">
        <f t="shared" si="71"/>
        <v>0</v>
      </c>
      <c r="N313" s="56">
        <f t="shared" si="62"/>
        <v>0</v>
      </c>
      <c r="O313" s="56">
        <f t="shared" si="63"/>
        <v>0</v>
      </c>
    </row>
    <row r="314" spans="1:15" x14ac:dyDescent="0.3">
      <c r="A314" s="43" t="str">
        <f t="shared" si="58"/>
        <v>201544zo</v>
      </c>
      <c r="B314" s="43">
        <f t="shared" si="67"/>
        <v>44</v>
      </c>
      <c r="C314" s="44">
        <f t="shared" si="60"/>
        <v>42309</v>
      </c>
      <c r="D314" s="43" t="str">
        <f t="shared" si="68"/>
        <v>zo</v>
      </c>
      <c r="E314" s="43">
        <f t="shared" si="59"/>
        <v>2015</v>
      </c>
      <c r="F314" s="43" t="str">
        <f t="shared" si="64"/>
        <v/>
      </c>
      <c r="G314" s="43" t="str">
        <f t="shared" si="65"/>
        <v/>
      </c>
      <c r="H314" s="43" t="str">
        <f t="shared" si="66"/>
        <v/>
      </c>
      <c r="I314" s="43">
        <f t="shared" si="69"/>
        <v>44</v>
      </c>
      <c r="J314">
        <f>IF(AND(Formulier!$E$44&lt;=C314,Formulier!$O$38&gt;=C314),"Verlof",0)</f>
        <v>0</v>
      </c>
      <c r="K314">
        <f t="shared" si="61"/>
        <v>0</v>
      </c>
      <c r="L314">
        <f t="shared" si="70"/>
        <v>0</v>
      </c>
      <c r="M314">
        <f t="shared" si="71"/>
        <v>0</v>
      </c>
      <c r="N314" s="56">
        <f t="shared" si="62"/>
        <v>0</v>
      </c>
      <c r="O314" s="56">
        <f t="shared" si="63"/>
        <v>0</v>
      </c>
    </row>
    <row r="315" spans="1:15" x14ac:dyDescent="0.3">
      <c r="A315" s="43" t="str">
        <f t="shared" si="58"/>
        <v>201545ma</v>
      </c>
      <c r="B315" s="43">
        <f t="shared" si="67"/>
        <v>45</v>
      </c>
      <c r="C315" s="44">
        <f t="shared" si="60"/>
        <v>42310</v>
      </c>
      <c r="D315" s="43" t="str">
        <f t="shared" si="68"/>
        <v>ma</v>
      </c>
      <c r="E315" s="43">
        <f t="shared" si="59"/>
        <v>2015</v>
      </c>
      <c r="F315" s="43" t="str">
        <f t="shared" si="64"/>
        <v/>
      </c>
      <c r="G315" s="43" t="str">
        <f t="shared" si="65"/>
        <v/>
      </c>
      <c r="H315" s="43" t="str">
        <f t="shared" si="66"/>
        <v/>
      </c>
      <c r="I315" s="43">
        <f t="shared" si="69"/>
        <v>45</v>
      </c>
      <c r="J315">
        <f>IF(AND(Formulier!$E$44&lt;=C315,Formulier!$O$38&gt;=C315),"Verlof",0)</f>
        <v>0</v>
      </c>
      <c r="K315">
        <f t="shared" si="61"/>
        <v>0</v>
      </c>
      <c r="L315">
        <f t="shared" si="70"/>
        <v>0</v>
      </c>
      <c r="M315">
        <f t="shared" si="71"/>
        <v>0</v>
      </c>
      <c r="N315" s="56">
        <f t="shared" si="62"/>
        <v>0</v>
      </c>
      <c r="O315" s="56">
        <f t="shared" si="63"/>
        <v>0</v>
      </c>
    </row>
    <row r="316" spans="1:15" x14ac:dyDescent="0.3">
      <c r="A316" s="43" t="str">
        <f t="shared" si="58"/>
        <v>201545di</v>
      </c>
      <c r="B316" s="43">
        <f t="shared" si="67"/>
        <v>45</v>
      </c>
      <c r="C316" s="44">
        <f t="shared" si="60"/>
        <v>42311</v>
      </c>
      <c r="D316" s="43" t="str">
        <f t="shared" si="68"/>
        <v>di</v>
      </c>
      <c r="E316" s="43">
        <f t="shared" si="59"/>
        <v>2015</v>
      </c>
      <c r="F316" s="43" t="str">
        <f t="shared" si="64"/>
        <v/>
      </c>
      <c r="G316" s="43" t="str">
        <f t="shared" si="65"/>
        <v/>
      </c>
      <c r="H316" s="43" t="str">
        <f t="shared" si="66"/>
        <v/>
      </c>
      <c r="I316" s="43">
        <f t="shared" si="69"/>
        <v>45</v>
      </c>
      <c r="J316">
        <f>IF(AND(Formulier!$E$44&lt;=C316,Formulier!$O$38&gt;=C316),"Verlof",0)</f>
        <v>0</v>
      </c>
      <c r="K316">
        <f t="shared" si="61"/>
        <v>0</v>
      </c>
      <c r="L316">
        <f t="shared" si="70"/>
        <v>0</v>
      </c>
      <c r="M316">
        <f t="shared" si="71"/>
        <v>0</v>
      </c>
      <c r="N316" s="56">
        <f t="shared" si="62"/>
        <v>0</v>
      </c>
      <c r="O316" s="56">
        <f t="shared" si="63"/>
        <v>0</v>
      </c>
    </row>
    <row r="317" spans="1:15" x14ac:dyDescent="0.3">
      <c r="A317" s="43" t="str">
        <f t="shared" si="58"/>
        <v>201545wo</v>
      </c>
      <c r="B317" s="43">
        <f t="shared" si="67"/>
        <v>45</v>
      </c>
      <c r="C317" s="44">
        <f t="shared" si="60"/>
        <v>42312</v>
      </c>
      <c r="D317" s="43" t="str">
        <f t="shared" si="68"/>
        <v>wo</v>
      </c>
      <c r="E317" s="43">
        <f t="shared" si="59"/>
        <v>2015</v>
      </c>
      <c r="F317" s="43" t="str">
        <f t="shared" si="64"/>
        <v/>
      </c>
      <c r="G317" s="43" t="str">
        <f t="shared" si="65"/>
        <v/>
      </c>
      <c r="H317" s="43" t="str">
        <f t="shared" si="66"/>
        <v/>
      </c>
      <c r="I317" s="43">
        <f t="shared" si="69"/>
        <v>45</v>
      </c>
      <c r="J317">
        <f>IF(AND(Formulier!$E$44&lt;=C317,Formulier!$O$38&gt;=C317),"Verlof",0)</f>
        <v>0</v>
      </c>
      <c r="K317">
        <f t="shared" si="61"/>
        <v>0</v>
      </c>
      <c r="L317">
        <f t="shared" si="70"/>
        <v>0</v>
      </c>
      <c r="M317">
        <f t="shared" si="71"/>
        <v>0</v>
      </c>
      <c r="N317" s="56">
        <f t="shared" si="62"/>
        <v>0</v>
      </c>
      <c r="O317" s="56">
        <f t="shared" si="63"/>
        <v>0</v>
      </c>
    </row>
    <row r="318" spans="1:15" x14ac:dyDescent="0.3">
      <c r="A318" s="43" t="str">
        <f t="shared" si="58"/>
        <v>201545do</v>
      </c>
      <c r="B318" s="43">
        <f t="shared" si="67"/>
        <v>45</v>
      </c>
      <c r="C318" s="44">
        <f t="shared" si="60"/>
        <v>42313</v>
      </c>
      <c r="D318" s="43" t="str">
        <f t="shared" si="68"/>
        <v>do</v>
      </c>
      <c r="E318" s="43">
        <f t="shared" si="59"/>
        <v>2015</v>
      </c>
      <c r="F318" s="43" t="str">
        <f t="shared" si="64"/>
        <v/>
      </c>
      <c r="G318" s="43" t="str">
        <f t="shared" si="65"/>
        <v/>
      </c>
      <c r="H318" s="43" t="str">
        <f t="shared" si="66"/>
        <v/>
      </c>
      <c r="I318" s="43">
        <f t="shared" si="69"/>
        <v>45</v>
      </c>
      <c r="J318">
        <f>IF(AND(Formulier!$E$44&lt;=C318,Formulier!$O$38&gt;=C318),"Verlof",0)</f>
        <v>0</v>
      </c>
      <c r="K318">
        <f t="shared" si="61"/>
        <v>0</v>
      </c>
      <c r="L318">
        <f t="shared" si="70"/>
        <v>0</v>
      </c>
      <c r="M318">
        <f t="shared" si="71"/>
        <v>0</v>
      </c>
      <c r="N318" s="56">
        <f t="shared" si="62"/>
        <v>0</v>
      </c>
      <c r="O318" s="56">
        <f t="shared" si="63"/>
        <v>0</v>
      </c>
    </row>
    <row r="319" spans="1:15" x14ac:dyDescent="0.3">
      <c r="A319" s="43" t="str">
        <f t="shared" si="58"/>
        <v>201545vr</v>
      </c>
      <c r="B319" s="43">
        <f t="shared" si="67"/>
        <v>45</v>
      </c>
      <c r="C319" s="44">
        <f t="shared" si="60"/>
        <v>42314</v>
      </c>
      <c r="D319" s="43" t="str">
        <f t="shared" si="68"/>
        <v>vr</v>
      </c>
      <c r="E319" s="43">
        <f t="shared" si="59"/>
        <v>2015</v>
      </c>
      <c r="F319" s="43" t="str">
        <f t="shared" si="64"/>
        <v/>
      </c>
      <c r="G319" s="43" t="str">
        <f t="shared" si="65"/>
        <v/>
      </c>
      <c r="H319" s="43" t="str">
        <f t="shared" si="66"/>
        <v/>
      </c>
      <c r="I319" s="43">
        <f t="shared" si="69"/>
        <v>45</v>
      </c>
      <c r="J319">
        <f>IF(AND(Formulier!$E$44&lt;=C319,Formulier!$O$38&gt;=C319),"Verlof",0)</f>
        <v>0</v>
      </c>
      <c r="K319">
        <f t="shared" si="61"/>
        <v>0</v>
      </c>
      <c r="L319">
        <f t="shared" si="70"/>
        <v>0</v>
      </c>
      <c r="M319">
        <f t="shared" si="71"/>
        <v>0</v>
      </c>
      <c r="N319" s="56">
        <f t="shared" si="62"/>
        <v>0</v>
      </c>
      <c r="O319" s="56">
        <f t="shared" si="63"/>
        <v>0</v>
      </c>
    </row>
    <row r="320" spans="1:15" x14ac:dyDescent="0.3">
      <c r="A320" s="43" t="str">
        <f t="shared" si="58"/>
        <v>201545za</v>
      </c>
      <c r="B320" s="43">
        <f t="shared" si="67"/>
        <v>45</v>
      </c>
      <c r="C320" s="44">
        <f t="shared" si="60"/>
        <v>42315</v>
      </c>
      <c r="D320" s="43" t="str">
        <f t="shared" si="68"/>
        <v>za</v>
      </c>
      <c r="E320" s="43">
        <f t="shared" si="59"/>
        <v>2015</v>
      </c>
      <c r="F320" s="43" t="str">
        <f t="shared" si="64"/>
        <v/>
      </c>
      <c r="G320" s="43" t="str">
        <f t="shared" si="65"/>
        <v/>
      </c>
      <c r="H320" s="43" t="str">
        <f t="shared" si="66"/>
        <v/>
      </c>
      <c r="I320" s="43">
        <f t="shared" si="69"/>
        <v>45</v>
      </c>
      <c r="J320">
        <f>IF(AND(Formulier!$E$44&lt;=C320,Formulier!$O$38&gt;=C320),"Verlof",0)</f>
        <v>0</v>
      </c>
      <c r="K320">
        <f t="shared" si="61"/>
        <v>0</v>
      </c>
      <c r="L320">
        <f t="shared" si="70"/>
        <v>0</v>
      </c>
      <c r="M320">
        <f t="shared" si="71"/>
        <v>0</v>
      </c>
      <c r="N320" s="56">
        <f t="shared" si="62"/>
        <v>0</v>
      </c>
      <c r="O320" s="56">
        <f t="shared" si="63"/>
        <v>0</v>
      </c>
    </row>
    <row r="321" spans="1:15" x14ac:dyDescent="0.3">
      <c r="A321" s="43" t="str">
        <f t="shared" si="58"/>
        <v>201545zo</v>
      </c>
      <c r="B321" s="43">
        <f t="shared" si="67"/>
        <v>45</v>
      </c>
      <c r="C321" s="44">
        <f t="shared" si="60"/>
        <v>42316</v>
      </c>
      <c r="D321" s="43" t="str">
        <f t="shared" si="68"/>
        <v>zo</v>
      </c>
      <c r="E321" s="43">
        <f t="shared" si="59"/>
        <v>2015</v>
      </c>
      <c r="F321" s="43" t="str">
        <f t="shared" si="64"/>
        <v/>
      </c>
      <c r="G321" s="43" t="str">
        <f t="shared" si="65"/>
        <v/>
      </c>
      <c r="H321" s="43" t="str">
        <f t="shared" si="66"/>
        <v/>
      </c>
      <c r="I321" s="43">
        <f t="shared" si="69"/>
        <v>45</v>
      </c>
      <c r="J321">
        <f>IF(AND(Formulier!$E$44&lt;=C321,Formulier!$O$38&gt;=C321),"Verlof",0)</f>
        <v>0</v>
      </c>
      <c r="K321">
        <f t="shared" si="61"/>
        <v>0</v>
      </c>
      <c r="L321">
        <f t="shared" si="70"/>
        <v>0</v>
      </c>
      <c r="M321">
        <f t="shared" si="71"/>
        <v>0</v>
      </c>
      <c r="N321" s="56">
        <f t="shared" si="62"/>
        <v>0</v>
      </c>
      <c r="O321" s="56">
        <f t="shared" si="63"/>
        <v>0</v>
      </c>
    </row>
    <row r="322" spans="1:15" x14ac:dyDescent="0.3">
      <c r="A322" s="43" t="str">
        <f t="shared" ref="A322:A385" si="72">E322&amp;B322&amp;D322</f>
        <v>201546ma</v>
      </c>
      <c r="B322" s="43">
        <f t="shared" si="67"/>
        <v>46</v>
      </c>
      <c r="C322" s="44">
        <f t="shared" si="60"/>
        <v>42317</v>
      </c>
      <c r="D322" s="43" t="str">
        <f t="shared" si="68"/>
        <v>ma</v>
      </c>
      <c r="E322" s="43">
        <f t="shared" ref="E322:E385" si="73">YEAR(C322)</f>
        <v>2015</v>
      </c>
      <c r="F322" s="43" t="str">
        <f t="shared" si="64"/>
        <v/>
      </c>
      <c r="G322" s="43" t="str">
        <f t="shared" si="65"/>
        <v/>
      </c>
      <c r="H322" s="43" t="str">
        <f t="shared" si="66"/>
        <v/>
      </c>
      <c r="I322" s="43">
        <f t="shared" si="69"/>
        <v>46</v>
      </c>
      <c r="J322">
        <f>IF(AND(Formulier!$E$44&lt;=C322,Formulier!$O$38&gt;=C322),"Verlof",0)</f>
        <v>0</v>
      </c>
      <c r="K322">
        <f t="shared" si="61"/>
        <v>0</v>
      </c>
      <c r="L322">
        <f t="shared" si="70"/>
        <v>0</v>
      </c>
      <c r="M322">
        <f t="shared" si="71"/>
        <v>0</v>
      </c>
      <c r="N322" s="56">
        <f t="shared" si="62"/>
        <v>0</v>
      </c>
      <c r="O322" s="56">
        <f t="shared" si="63"/>
        <v>0</v>
      </c>
    </row>
    <row r="323" spans="1:15" x14ac:dyDescent="0.3">
      <c r="A323" s="43" t="str">
        <f t="shared" si="72"/>
        <v>201546di</v>
      </c>
      <c r="B323" s="43">
        <f t="shared" si="67"/>
        <v>46</v>
      </c>
      <c r="C323" s="44">
        <f t="shared" ref="C323:C386" si="74">+C322+1</f>
        <v>42318</v>
      </c>
      <c r="D323" s="43" t="str">
        <f t="shared" si="68"/>
        <v>di</v>
      </c>
      <c r="E323" s="43">
        <f t="shared" si="73"/>
        <v>2015</v>
      </c>
      <c r="F323" s="43" t="str">
        <f t="shared" si="64"/>
        <v/>
      </c>
      <c r="G323" s="43" t="str">
        <f t="shared" si="65"/>
        <v/>
      </c>
      <c r="H323" s="43" t="str">
        <f t="shared" si="66"/>
        <v/>
      </c>
      <c r="I323" s="43">
        <f t="shared" si="69"/>
        <v>46</v>
      </c>
      <c r="J323">
        <f>IF(AND(Formulier!$E$44&lt;=C323,Formulier!$O$38&gt;=C323),"Verlof",0)</f>
        <v>0</v>
      </c>
      <c r="K323">
        <f t="shared" ref="K323:K386" si="75">IF(J323=0,0,IF(F323="",0,1))</f>
        <v>0</v>
      </c>
      <c r="L323">
        <f t="shared" si="70"/>
        <v>0</v>
      </c>
      <c r="M323">
        <f t="shared" si="71"/>
        <v>0</v>
      </c>
      <c r="N323" s="56">
        <f t="shared" ref="N323:N386" si="76">IF($N$1="Noord",K323,IF($N$1="Midden",L323,M323))</f>
        <v>0</v>
      </c>
      <c r="O323" s="56">
        <f t="shared" ref="O323:O386" si="77">IF(OR(D323="za",D323="zo"),0,N323)</f>
        <v>0</v>
      </c>
    </row>
    <row r="324" spans="1:15" x14ac:dyDescent="0.3">
      <c r="A324" s="43" t="str">
        <f t="shared" si="72"/>
        <v>201546wo</v>
      </c>
      <c r="B324" s="43">
        <f t="shared" si="67"/>
        <v>46</v>
      </c>
      <c r="C324" s="44">
        <f t="shared" si="74"/>
        <v>42319</v>
      </c>
      <c r="D324" s="43" t="str">
        <f t="shared" si="68"/>
        <v>wo</v>
      </c>
      <c r="E324" s="43">
        <f t="shared" si="73"/>
        <v>2015</v>
      </c>
      <c r="F324" s="43" t="str">
        <f t="shared" si="64"/>
        <v/>
      </c>
      <c r="G324" s="43" t="str">
        <f t="shared" si="65"/>
        <v/>
      </c>
      <c r="H324" s="43" t="str">
        <f t="shared" si="66"/>
        <v/>
      </c>
      <c r="I324" s="43">
        <f t="shared" si="69"/>
        <v>46</v>
      </c>
      <c r="J324">
        <f>IF(AND(Formulier!$E$44&lt;=C324,Formulier!$O$38&gt;=C324),"Verlof",0)</f>
        <v>0</v>
      </c>
      <c r="K324">
        <f t="shared" si="75"/>
        <v>0</v>
      </c>
      <c r="L324">
        <f t="shared" si="70"/>
        <v>0</v>
      </c>
      <c r="M324">
        <f t="shared" si="71"/>
        <v>0</v>
      </c>
      <c r="N324" s="56">
        <f t="shared" si="76"/>
        <v>0</v>
      </c>
      <c r="O324" s="56">
        <f t="shared" si="77"/>
        <v>0</v>
      </c>
    </row>
    <row r="325" spans="1:15" x14ac:dyDescent="0.3">
      <c r="A325" s="43" t="str">
        <f t="shared" si="72"/>
        <v>201546do</v>
      </c>
      <c r="B325" s="43">
        <f t="shared" si="67"/>
        <v>46</v>
      </c>
      <c r="C325" s="44">
        <f t="shared" si="74"/>
        <v>42320</v>
      </c>
      <c r="D325" s="43" t="str">
        <f t="shared" si="68"/>
        <v>do</v>
      </c>
      <c r="E325" s="43">
        <f t="shared" si="73"/>
        <v>2015</v>
      </c>
      <c r="F325" s="43" t="str">
        <f t="shared" si="64"/>
        <v/>
      </c>
      <c r="G325" s="43" t="str">
        <f t="shared" si="65"/>
        <v/>
      </c>
      <c r="H325" s="43" t="str">
        <f t="shared" si="66"/>
        <v/>
      </c>
      <c r="I325" s="43">
        <f t="shared" si="69"/>
        <v>46</v>
      </c>
      <c r="J325">
        <f>IF(AND(Formulier!$E$44&lt;=C325,Formulier!$O$38&gt;=C325),"Verlof",0)</f>
        <v>0</v>
      </c>
      <c r="K325">
        <f t="shared" si="75"/>
        <v>0</v>
      </c>
      <c r="L325">
        <f t="shared" si="70"/>
        <v>0</v>
      </c>
      <c r="M325">
        <f t="shared" si="71"/>
        <v>0</v>
      </c>
      <c r="N325" s="56">
        <f t="shared" si="76"/>
        <v>0</v>
      </c>
      <c r="O325" s="56">
        <f t="shared" si="77"/>
        <v>0</v>
      </c>
    </row>
    <row r="326" spans="1:15" x14ac:dyDescent="0.3">
      <c r="A326" s="43" t="str">
        <f t="shared" si="72"/>
        <v>201546vr</v>
      </c>
      <c r="B326" s="43">
        <f t="shared" si="67"/>
        <v>46</v>
      </c>
      <c r="C326" s="44">
        <f t="shared" si="74"/>
        <v>42321</v>
      </c>
      <c r="D326" s="43" t="str">
        <f t="shared" si="68"/>
        <v>vr</v>
      </c>
      <c r="E326" s="43">
        <f t="shared" si="73"/>
        <v>2015</v>
      </c>
      <c r="F326" s="43" t="str">
        <f t="shared" si="64"/>
        <v/>
      </c>
      <c r="G326" s="43" t="str">
        <f t="shared" si="65"/>
        <v/>
      </c>
      <c r="H326" s="43" t="str">
        <f t="shared" si="66"/>
        <v/>
      </c>
      <c r="I326" s="43">
        <f t="shared" si="69"/>
        <v>46</v>
      </c>
      <c r="J326">
        <f>IF(AND(Formulier!$E$44&lt;=C326,Formulier!$O$38&gt;=C326),"Verlof",0)</f>
        <v>0</v>
      </c>
      <c r="K326">
        <f t="shared" si="75"/>
        <v>0</v>
      </c>
      <c r="L326">
        <f t="shared" si="70"/>
        <v>0</v>
      </c>
      <c r="M326">
        <f t="shared" si="71"/>
        <v>0</v>
      </c>
      <c r="N326" s="56">
        <f t="shared" si="76"/>
        <v>0</v>
      </c>
      <c r="O326" s="56">
        <f t="shared" si="77"/>
        <v>0</v>
      </c>
    </row>
    <row r="327" spans="1:15" x14ac:dyDescent="0.3">
      <c r="A327" s="43" t="str">
        <f t="shared" si="72"/>
        <v>201546za</v>
      </c>
      <c r="B327" s="43">
        <f t="shared" si="67"/>
        <v>46</v>
      </c>
      <c r="C327" s="44">
        <f t="shared" si="74"/>
        <v>42322</v>
      </c>
      <c r="D327" s="43" t="str">
        <f t="shared" si="68"/>
        <v>za</v>
      </c>
      <c r="E327" s="43">
        <f t="shared" si="73"/>
        <v>2015</v>
      </c>
      <c r="F327" s="43" t="str">
        <f t="shared" si="64"/>
        <v/>
      </c>
      <c r="G327" s="43" t="str">
        <f t="shared" si="65"/>
        <v/>
      </c>
      <c r="H327" s="43" t="str">
        <f t="shared" si="66"/>
        <v/>
      </c>
      <c r="I327" s="43">
        <f t="shared" si="69"/>
        <v>46</v>
      </c>
      <c r="J327">
        <f>IF(AND(Formulier!$E$44&lt;=C327,Formulier!$O$38&gt;=C327),"Verlof",0)</f>
        <v>0</v>
      </c>
      <c r="K327">
        <f t="shared" si="75"/>
        <v>0</v>
      </c>
      <c r="L327">
        <f t="shared" si="70"/>
        <v>0</v>
      </c>
      <c r="M327">
        <f t="shared" si="71"/>
        <v>0</v>
      </c>
      <c r="N327" s="56">
        <f t="shared" si="76"/>
        <v>0</v>
      </c>
      <c r="O327" s="56">
        <f t="shared" si="77"/>
        <v>0</v>
      </c>
    </row>
    <row r="328" spans="1:15" x14ac:dyDescent="0.3">
      <c r="A328" s="43" t="str">
        <f t="shared" si="72"/>
        <v>201546zo</v>
      </c>
      <c r="B328" s="43">
        <f t="shared" si="67"/>
        <v>46</v>
      </c>
      <c r="C328" s="44">
        <f t="shared" si="74"/>
        <v>42323</v>
      </c>
      <c r="D328" s="43" t="str">
        <f t="shared" si="68"/>
        <v>zo</v>
      </c>
      <c r="E328" s="43">
        <f t="shared" si="73"/>
        <v>2015</v>
      </c>
      <c r="F328" s="43" t="str">
        <f t="shared" si="64"/>
        <v/>
      </c>
      <c r="G328" s="43" t="str">
        <f t="shared" si="65"/>
        <v/>
      </c>
      <c r="H328" s="43" t="str">
        <f t="shared" si="66"/>
        <v/>
      </c>
      <c r="I328" s="43">
        <f t="shared" si="69"/>
        <v>46</v>
      </c>
      <c r="J328">
        <f>IF(AND(Formulier!$E$44&lt;=C328,Formulier!$O$38&gt;=C328),"Verlof",0)</f>
        <v>0</v>
      </c>
      <c r="K328">
        <f t="shared" si="75"/>
        <v>0</v>
      </c>
      <c r="L328">
        <f t="shared" si="70"/>
        <v>0</v>
      </c>
      <c r="M328">
        <f t="shared" si="71"/>
        <v>0</v>
      </c>
      <c r="N328" s="56">
        <f t="shared" si="76"/>
        <v>0</v>
      </c>
      <c r="O328" s="56">
        <f t="shared" si="77"/>
        <v>0</v>
      </c>
    </row>
    <row r="329" spans="1:15" x14ac:dyDescent="0.3">
      <c r="A329" s="43" t="str">
        <f t="shared" si="72"/>
        <v>201547ma</v>
      </c>
      <c r="B329" s="43">
        <f t="shared" si="67"/>
        <v>47</v>
      </c>
      <c r="C329" s="44">
        <f t="shared" si="74"/>
        <v>42324</v>
      </c>
      <c r="D329" s="43" t="str">
        <f t="shared" si="68"/>
        <v>ma</v>
      </c>
      <c r="E329" s="43">
        <f t="shared" si="73"/>
        <v>2015</v>
      </c>
      <c r="F329" s="43" t="str">
        <f t="shared" si="64"/>
        <v/>
      </c>
      <c r="G329" s="43" t="str">
        <f t="shared" si="65"/>
        <v/>
      </c>
      <c r="H329" s="43" t="str">
        <f t="shared" si="66"/>
        <v/>
      </c>
      <c r="I329" s="43">
        <f t="shared" si="69"/>
        <v>47</v>
      </c>
      <c r="J329">
        <f>IF(AND(Formulier!$E$44&lt;=C329,Formulier!$O$38&gt;=C329),"Verlof",0)</f>
        <v>0</v>
      </c>
      <c r="K329">
        <f t="shared" si="75"/>
        <v>0</v>
      </c>
      <c r="L329">
        <f t="shared" si="70"/>
        <v>0</v>
      </c>
      <c r="M329">
        <f t="shared" si="71"/>
        <v>0</v>
      </c>
      <c r="N329" s="56">
        <f t="shared" si="76"/>
        <v>0</v>
      </c>
      <c r="O329" s="56">
        <f t="shared" si="77"/>
        <v>0</v>
      </c>
    </row>
    <row r="330" spans="1:15" x14ac:dyDescent="0.3">
      <c r="A330" s="43" t="str">
        <f t="shared" si="72"/>
        <v>201547di</v>
      </c>
      <c r="B330" s="43">
        <f t="shared" si="67"/>
        <v>47</v>
      </c>
      <c r="C330" s="44">
        <f t="shared" si="74"/>
        <v>42325</v>
      </c>
      <c r="D330" s="43" t="str">
        <f t="shared" si="68"/>
        <v>di</v>
      </c>
      <c r="E330" s="43">
        <f t="shared" si="73"/>
        <v>2015</v>
      </c>
      <c r="F330" s="43" t="str">
        <f t="shared" si="64"/>
        <v/>
      </c>
      <c r="G330" s="43" t="str">
        <f t="shared" si="65"/>
        <v/>
      </c>
      <c r="H330" s="43" t="str">
        <f t="shared" si="66"/>
        <v/>
      </c>
      <c r="I330" s="43">
        <f t="shared" si="69"/>
        <v>47</v>
      </c>
      <c r="J330">
        <f>IF(AND(Formulier!$E$44&lt;=C330,Formulier!$O$38&gt;=C330),"Verlof",0)</f>
        <v>0</v>
      </c>
      <c r="K330">
        <f t="shared" si="75"/>
        <v>0</v>
      </c>
      <c r="L330">
        <f t="shared" si="70"/>
        <v>0</v>
      </c>
      <c r="M330">
        <f t="shared" si="71"/>
        <v>0</v>
      </c>
      <c r="N330" s="56">
        <f t="shared" si="76"/>
        <v>0</v>
      </c>
      <c r="O330" s="56">
        <f t="shared" si="77"/>
        <v>0</v>
      </c>
    </row>
    <row r="331" spans="1:15" x14ac:dyDescent="0.3">
      <c r="A331" s="43" t="str">
        <f t="shared" si="72"/>
        <v>201547wo</v>
      </c>
      <c r="B331" s="43">
        <f t="shared" si="67"/>
        <v>47</v>
      </c>
      <c r="C331" s="44">
        <f t="shared" si="74"/>
        <v>42326</v>
      </c>
      <c r="D331" s="43" t="str">
        <f t="shared" si="68"/>
        <v>wo</v>
      </c>
      <c r="E331" s="43">
        <f t="shared" si="73"/>
        <v>2015</v>
      </c>
      <c r="F331" s="43" t="str">
        <f t="shared" si="64"/>
        <v/>
      </c>
      <c r="G331" s="43" t="str">
        <f t="shared" si="65"/>
        <v/>
      </c>
      <c r="H331" s="43" t="str">
        <f t="shared" si="66"/>
        <v/>
      </c>
      <c r="I331" s="43">
        <f t="shared" si="69"/>
        <v>47</v>
      </c>
      <c r="J331">
        <f>IF(AND(Formulier!$E$44&lt;=C331,Formulier!$O$38&gt;=C331),"Verlof",0)</f>
        <v>0</v>
      </c>
      <c r="K331">
        <f t="shared" si="75"/>
        <v>0</v>
      </c>
      <c r="L331">
        <f t="shared" si="70"/>
        <v>0</v>
      </c>
      <c r="M331">
        <f t="shared" si="71"/>
        <v>0</v>
      </c>
      <c r="N331" s="56">
        <f t="shared" si="76"/>
        <v>0</v>
      </c>
      <c r="O331" s="56">
        <f t="shared" si="77"/>
        <v>0</v>
      </c>
    </row>
    <row r="332" spans="1:15" x14ac:dyDescent="0.3">
      <c r="A332" s="43" t="str">
        <f t="shared" si="72"/>
        <v>201547do</v>
      </c>
      <c r="B332" s="43">
        <f t="shared" si="67"/>
        <v>47</v>
      </c>
      <c r="C332" s="44">
        <f t="shared" si="74"/>
        <v>42327</v>
      </c>
      <c r="D332" s="43" t="str">
        <f t="shared" si="68"/>
        <v>do</v>
      </c>
      <c r="E332" s="43">
        <f t="shared" si="73"/>
        <v>2015</v>
      </c>
      <c r="F332" s="43" t="str">
        <f t="shared" si="64"/>
        <v/>
      </c>
      <c r="G332" s="43" t="str">
        <f t="shared" si="65"/>
        <v/>
      </c>
      <c r="H332" s="43" t="str">
        <f t="shared" si="66"/>
        <v/>
      </c>
      <c r="I332" s="43">
        <f t="shared" si="69"/>
        <v>47</v>
      </c>
      <c r="J332">
        <f>IF(AND(Formulier!$E$44&lt;=C332,Formulier!$O$38&gt;=C332),"Verlof",0)</f>
        <v>0</v>
      </c>
      <c r="K332">
        <f t="shared" si="75"/>
        <v>0</v>
      </c>
      <c r="L332">
        <f t="shared" si="70"/>
        <v>0</v>
      </c>
      <c r="M332">
        <f t="shared" si="71"/>
        <v>0</v>
      </c>
      <c r="N332" s="56">
        <f t="shared" si="76"/>
        <v>0</v>
      </c>
      <c r="O332" s="56">
        <f t="shared" si="77"/>
        <v>0</v>
      </c>
    </row>
    <row r="333" spans="1:15" x14ac:dyDescent="0.3">
      <c r="A333" s="43" t="str">
        <f t="shared" si="72"/>
        <v>201547vr</v>
      </c>
      <c r="B333" s="43">
        <f t="shared" si="67"/>
        <v>47</v>
      </c>
      <c r="C333" s="44">
        <f t="shared" si="74"/>
        <v>42328</v>
      </c>
      <c r="D333" s="43" t="str">
        <f t="shared" si="68"/>
        <v>vr</v>
      </c>
      <c r="E333" s="43">
        <f t="shared" si="73"/>
        <v>2015</v>
      </c>
      <c r="F333" s="43" t="str">
        <f t="shared" si="64"/>
        <v/>
      </c>
      <c r="G333" s="43" t="str">
        <f t="shared" si="65"/>
        <v/>
      </c>
      <c r="H333" s="43" t="str">
        <f t="shared" si="66"/>
        <v/>
      </c>
      <c r="I333" s="43">
        <f t="shared" si="69"/>
        <v>47</v>
      </c>
      <c r="J333">
        <f>IF(AND(Formulier!$E$44&lt;=C333,Formulier!$O$38&gt;=C333),"Verlof",0)</f>
        <v>0</v>
      </c>
      <c r="K333">
        <f t="shared" si="75"/>
        <v>0</v>
      </c>
      <c r="L333">
        <f t="shared" si="70"/>
        <v>0</v>
      </c>
      <c r="M333">
        <f t="shared" si="71"/>
        <v>0</v>
      </c>
      <c r="N333" s="56">
        <f t="shared" si="76"/>
        <v>0</v>
      </c>
      <c r="O333" s="56">
        <f t="shared" si="77"/>
        <v>0</v>
      </c>
    </row>
    <row r="334" spans="1:15" x14ac:dyDescent="0.3">
      <c r="A334" s="43" t="str">
        <f t="shared" si="72"/>
        <v>201547za</v>
      </c>
      <c r="B334" s="43">
        <f t="shared" si="67"/>
        <v>47</v>
      </c>
      <c r="C334" s="44">
        <f t="shared" si="74"/>
        <v>42329</v>
      </c>
      <c r="D334" s="43" t="str">
        <f t="shared" si="68"/>
        <v>za</v>
      </c>
      <c r="E334" s="43">
        <f t="shared" si="73"/>
        <v>2015</v>
      </c>
      <c r="F334" s="43" t="str">
        <f t="shared" ref="F334:F375" si="78">IF(AND($C334&gt;=$X$3,$C334&lt;=$Y$3),"Vakantie",IF(AND($C334&gt;=$X$4,$C334&lt;=$Y$4),"Vakantie",IF(AND($C334&gt;=$X$5,$C334&lt;=$Y$5),"Vakantie",IF(AND($C334&gt;=$X$6,$C334&lt;=$Y$6),"Vakantie",IF(AND($C334&gt;=$X$7,$C334&lt;=$Y$7),"Vakantie",IF(OR($C334=$X$20,$C334=$X$21,$C334=$X$22,$C334=$X$23,$C334=$X$24,$C334=$X$25),"Vakantie",""))))))</f>
        <v/>
      </c>
      <c r="G334" s="43" t="str">
        <f t="shared" ref="G334:G375" si="79">IF(AND($C334&gt;=$X$8,$C334&lt;=$Y$8),"Vakantie",IF(AND($C334&gt;=$X$9,$C334&lt;=$Y$9),"Vakantie",IF(AND($C334&gt;=$X$10,$C334&lt;=$Y$10),"Vakantie",IF(AND($C334&gt;=$X$11,$C334&lt;=$Y$11),"Vakantie",IF(AND($C334&gt;=$X$12,$C334&lt;=$Y$12),"Vakantie",IF(OR($C334=$X$20,$C334=$X$21,$C334=$X$22,$C334=$X$23,$C334=$X$24,$C334=$X$25),"Vakantie",""))))))</f>
        <v/>
      </c>
      <c r="H334" s="43" t="str">
        <f t="shared" ref="H334:H375" si="80">IF(AND($C334&gt;=$X$13,$C334&lt;=$Y$13),"Vakantie",IF(AND($C334&gt;=$X$14,$C334&lt;=$Y$14),"Vakantie",IF(AND($C334&gt;=$X$15,$C334&lt;=$Y$15),"Vakantie",IF(AND($C334&gt;=$X$16,$C334&lt;=$Y$16),"Vakantie",IF(AND($C334&gt;=$X$17,$C334&lt;=$Y$17),"Vakantie",IF(OR($C334=$X$20,$C334=$X$21,$C334=$X$22,$C334=$X$23,$C334=$X$24,$C334=$X$25),"Vakantie",""))))))</f>
        <v/>
      </c>
      <c r="I334" s="43">
        <f t="shared" si="69"/>
        <v>47</v>
      </c>
      <c r="J334">
        <f>IF(AND(Formulier!$E$44&lt;=C334,Formulier!$O$38&gt;=C334),"Verlof",0)</f>
        <v>0</v>
      </c>
      <c r="K334">
        <f t="shared" si="75"/>
        <v>0</v>
      </c>
      <c r="L334">
        <f t="shared" si="70"/>
        <v>0</v>
      </c>
      <c r="M334">
        <f t="shared" si="71"/>
        <v>0</v>
      </c>
      <c r="N334" s="56">
        <f t="shared" si="76"/>
        <v>0</v>
      </c>
      <c r="O334" s="56">
        <f t="shared" si="77"/>
        <v>0</v>
      </c>
    </row>
    <row r="335" spans="1:15" x14ac:dyDescent="0.3">
      <c r="A335" s="43" t="str">
        <f t="shared" si="72"/>
        <v>201547zo</v>
      </c>
      <c r="B335" s="43">
        <f t="shared" si="67"/>
        <v>47</v>
      </c>
      <c r="C335" s="44">
        <f t="shared" si="74"/>
        <v>42330</v>
      </c>
      <c r="D335" s="43" t="str">
        <f t="shared" si="68"/>
        <v>zo</v>
      </c>
      <c r="E335" s="43">
        <f t="shared" si="73"/>
        <v>2015</v>
      </c>
      <c r="F335" s="43" t="str">
        <f t="shared" si="78"/>
        <v/>
      </c>
      <c r="G335" s="43" t="str">
        <f t="shared" si="79"/>
        <v/>
      </c>
      <c r="H335" s="43" t="str">
        <f t="shared" si="80"/>
        <v/>
      </c>
      <c r="I335" s="43">
        <f t="shared" si="69"/>
        <v>47</v>
      </c>
      <c r="J335">
        <f>IF(AND(Formulier!$E$44&lt;=C335,Formulier!$O$38&gt;=C335),"Verlof",0)</f>
        <v>0</v>
      </c>
      <c r="K335">
        <f t="shared" si="75"/>
        <v>0</v>
      </c>
      <c r="L335">
        <f t="shared" si="70"/>
        <v>0</v>
      </c>
      <c r="M335">
        <f t="shared" si="71"/>
        <v>0</v>
      </c>
      <c r="N335" s="56">
        <f t="shared" si="76"/>
        <v>0</v>
      </c>
      <c r="O335" s="56">
        <f t="shared" si="77"/>
        <v>0</v>
      </c>
    </row>
    <row r="336" spans="1:15" x14ac:dyDescent="0.3">
      <c r="A336" s="43" t="str">
        <f t="shared" si="72"/>
        <v>201548ma</v>
      </c>
      <c r="B336" s="43">
        <f t="shared" si="67"/>
        <v>48</v>
      </c>
      <c r="C336" s="44">
        <f t="shared" si="74"/>
        <v>42331</v>
      </c>
      <c r="D336" s="43" t="str">
        <f t="shared" si="68"/>
        <v>ma</v>
      </c>
      <c r="E336" s="43">
        <f t="shared" si="73"/>
        <v>2015</v>
      </c>
      <c r="F336" s="43" t="str">
        <f t="shared" si="78"/>
        <v/>
      </c>
      <c r="G336" s="43" t="str">
        <f t="shared" si="79"/>
        <v/>
      </c>
      <c r="H336" s="43" t="str">
        <f t="shared" si="80"/>
        <v/>
      </c>
      <c r="I336" s="43">
        <f t="shared" si="69"/>
        <v>48</v>
      </c>
      <c r="J336">
        <f>IF(AND(Formulier!$E$44&lt;=C336,Formulier!$O$38&gt;=C336),"Verlof",0)</f>
        <v>0</v>
      </c>
      <c r="K336">
        <f t="shared" si="75"/>
        <v>0</v>
      </c>
      <c r="L336">
        <f t="shared" si="70"/>
        <v>0</v>
      </c>
      <c r="M336">
        <f t="shared" si="71"/>
        <v>0</v>
      </c>
      <c r="N336" s="56">
        <f t="shared" si="76"/>
        <v>0</v>
      </c>
      <c r="O336" s="56">
        <f t="shared" si="77"/>
        <v>0</v>
      </c>
    </row>
    <row r="337" spans="1:15" x14ac:dyDescent="0.3">
      <c r="A337" s="43" t="str">
        <f t="shared" si="72"/>
        <v>201548di</v>
      </c>
      <c r="B337" s="43">
        <f t="shared" ref="B337:B400" si="81">+B330+1</f>
        <v>48</v>
      </c>
      <c r="C337" s="44">
        <f t="shared" si="74"/>
        <v>42332</v>
      </c>
      <c r="D337" s="43" t="str">
        <f t="shared" ref="D337:D400" si="82">+D330</f>
        <v>di</v>
      </c>
      <c r="E337" s="43">
        <f t="shared" si="73"/>
        <v>2015</v>
      </c>
      <c r="F337" s="43" t="str">
        <f t="shared" si="78"/>
        <v/>
      </c>
      <c r="G337" s="43" t="str">
        <f t="shared" si="79"/>
        <v/>
      </c>
      <c r="H337" s="43" t="str">
        <f t="shared" si="80"/>
        <v/>
      </c>
      <c r="I337" s="43">
        <f t="shared" ref="I337:I400" si="83">+I330+1</f>
        <v>48</v>
      </c>
      <c r="J337">
        <f>IF(AND(Formulier!$E$44&lt;=C337,Formulier!$O$38&gt;=C337),"Verlof",0)</f>
        <v>0</v>
      </c>
      <c r="K337">
        <f t="shared" si="75"/>
        <v>0</v>
      </c>
      <c r="L337">
        <f t="shared" si="70"/>
        <v>0</v>
      </c>
      <c r="M337">
        <f t="shared" si="71"/>
        <v>0</v>
      </c>
      <c r="N337" s="56">
        <f t="shared" si="76"/>
        <v>0</v>
      </c>
      <c r="O337" s="56">
        <f t="shared" si="77"/>
        <v>0</v>
      </c>
    </row>
    <row r="338" spans="1:15" x14ac:dyDescent="0.3">
      <c r="A338" s="43" t="str">
        <f t="shared" si="72"/>
        <v>201548wo</v>
      </c>
      <c r="B338" s="43">
        <f t="shared" si="81"/>
        <v>48</v>
      </c>
      <c r="C338" s="44">
        <f t="shared" si="74"/>
        <v>42333</v>
      </c>
      <c r="D338" s="43" t="str">
        <f t="shared" si="82"/>
        <v>wo</v>
      </c>
      <c r="E338" s="43">
        <f t="shared" si="73"/>
        <v>2015</v>
      </c>
      <c r="F338" s="43" t="str">
        <f t="shared" si="78"/>
        <v/>
      </c>
      <c r="G338" s="43" t="str">
        <f t="shared" si="79"/>
        <v/>
      </c>
      <c r="H338" s="43" t="str">
        <f t="shared" si="80"/>
        <v/>
      </c>
      <c r="I338" s="43">
        <f t="shared" si="83"/>
        <v>48</v>
      </c>
      <c r="J338">
        <f>IF(AND(Formulier!$E$44&lt;=C338,Formulier!$O$38&gt;=C338),"Verlof",0)</f>
        <v>0</v>
      </c>
      <c r="K338">
        <f t="shared" si="75"/>
        <v>0</v>
      </c>
      <c r="L338">
        <f t="shared" si="70"/>
        <v>0</v>
      </c>
      <c r="M338">
        <f t="shared" si="71"/>
        <v>0</v>
      </c>
      <c r="N338" s="56">
        <f t="shared" si="76"/>
        <v>0</v>
      </c>
      <c r="O338" s="56">
        <f t="shared" si="77"/>
        <v>0</v>
      </c>
    </row>
    <row r="339" spans="1:15" x14ac:dyDescent="0.3">
      <c r="A339" s="43" t="str">
        <f t="shared" si="72"/>
        <v>201548do</v>
      </c>
      <c r="B339" s="43">
        <f t="shared" si="81"/>
        <v>48</v>
      </c>
      <c r="C339" s="44">
        <f t="shared" si="74"/>
        <v>42334</v>
      </c>
      <c r="D339" s="43" t="str">
        <f t="shared" si="82"/>
        <v>do</v>
      </c>
      <c r="E339" s="43">
        <f t="shared" si="73"/>
        <v>2015</v>
      </c>
      <c r="F339" s="43" t="str">
        <f t="shared" si="78"/>
        <v/>
      </c>
      <c r="G339" s="43" t="str">
        <f t="shared" si="79"/>
        <v/>
      </c>
      <c r="H339" s="43" t="str">
        <f t="shared" si="80"/>
        <v/>
      </c>
      <c r="I339" s="43">
        <f t="shared" si="83"/>
        <v>48</v>
      </c>
      <c r="J339">
        <f>IF(AND(Formulier!$E$44&lt;=C339,Formulier!$O$38&gt;=C339),"Verlof",0)</f>
        <v>0</v>
      </c>
      <c r="K339">
        <f t="shared" si="75"/>
        <v>0</v>
      </c>
      <c r="L339">
        <f t="shared" si="70"/>
        <v>0</v>
      </c>
      <c r="M339">
        <f t="shared" si="71"/>
        <v>0</v>
      </c>
      <c r="N339" s="56">
        <f t="shared" si="76"/>
        <v>0</v>
      </c>
      <c r="O339" s="56">
        <f t="shared" si="77"/>
        <v>0</v>
      </c>
    </row>
    <row r="340" spans="1:15" x14ac:dyDescent="0.3">
      <c r="A340" s="43" t="str">
        <f t="shared" si="72"/>
        <v>201548vr</v>
      </c>
      <c r="B340" s="43">
        <f t="shared" si="81"/>
        <v>48</v>
      </c>
      <c r="C340" s="44">
        <f t="shared" si="74"/>
        <v>42335</v>
      </c>
      <c r="D340" s="43" t="str">
        <f t="shared" si="82"/>
        <v>vr</v>
      </c>
      <c r="E340" s="43">
        <f t="shared" si="73"/>
        <v>2015</v>
      </c>
      <c r="F340" s="43" t="str">
        <f t="shared" si="78"/>
        <v/>
      </c>
      <c r="G340" s="43" t="str">
        <f t="shared" si="79"/>
        <v/>
      </c>
      <c r="H340" s="43" t="str">
        <f t="shared" si="80"/>
        <v/>
      </c>
      <c r="I340" s="43">
        <f t="shared" si="83"/>
        <v>48</v>
      </c>
      <c r="J340">
        <f>IF(AND(Formulier!$E$44&lt;=C340,Formulier!$O$38&gt;=C340),"Verlof",0)</f>
        <v>0</v>
      </c>
      <c r="K340">
        <f t="shared" si="75"/>
        <v>0</v>
      </c>
      <c r="L340">
        <f t="shared" si="70"/>
        <v>0</v>
      </c>
      <c r="M340">
        <f t="shared" si="71"/>
        <v>0</v>
      </c>
      <c r="N340" s="56">
        <f t="shared" si="76"/>
        <v>0</v>
      </c>
      <c r="O340" s="56">
        <f t="shared" si="77"/>
        <v>0</v>
      </c>
    </row>
    <row r="341" spans="1:15" x14ac:dyDescent="0.3">
      <c r="A341" s="43" t="str">
        <f t="shared" si="72"/>
        <v>201548za</v>
      </c>
      <c r="B341" s="43">
        <f t="shared" si="81"/>
        <v>48</v>
      </c>
      <c r="C341" s="44">
        <f t="shared" si="74"/>
        <v>42336</v>
      </c>
      <c r="D341" s="43" t="str">
        <f t="shared" si="82"/>
        <v>za</v>
      </c>
      <c r="E341" s="43">
        <f t="shared" si="73"/>
        <v>2015</v>
      </c>
      <c r="F341" s="43" t="str">
        <f t="shared" si="78"/>
        <v/>
      </c>
      <c r="G341" s="43" t="str">
        <f t="shared" si="79"/>
        <v/>
      </c>
      <c r="H341" s="43" t="str">
        <f t="shared" si="80"/>
        <v/>
      </c>
      <c r="I341" s="43">
        <f t="shared" si="83"/>
        <v>48</v>
      </c>
      <c r="J341">
        <f>IF(AND(Formulier!$E$44&lt;=C341,Formulier!$O$38&gt;=C341),"Verlof",0)</f>
        <v>0</v>
      </c>
      <c r="K341">
        <f t="shared" si="75"/>
        <v>0</v>
      </c>
      <c r="L341">
        <f t="shared" si="70"/>
        <v>0</v>
      </c>
      <c r="M341">
        <f t="shared" si="71"/>
        <v>0</v>
      </c>
      <c r="N341" s="56">
        <f t="shared" si="76"/>
        <v>0</v>
      </c>
      <c r="O341" s="56">
        <f t="shared" si="77"/>
        <v>0</v>
      </c>
    </row>
    <row r="342" spans="1:15" x14ac:dyDescent="0.3">
      <c r="A342" s="43" t="str">
        <f t="shared" si="72"/>
        <v>201548zo</v>
      </c>
      <c r="B342" s="43">
        <f t="shared" si="81"/>
        <v>48</v>
      </c>
      <c r="C342" s="44">
        <f t="shared" si="74"/>
        <v>42337</v>
      </c>
      <c r="D342" s="43" t="str">
        <f t="shared" si="82"/>
        <v>zo</v>
      </c>
      <c r="E342" s="43">
        <f t="shared" si="73"/>
        <v>2015</v>
      </c>
      <c r="F342" s="43" t="str">
        <f t="shared" si="78"/>
        <v/>
      </c>
      <c r="G342" s="43" t="str">
        <f t="shared" si="79"/>
        <v/>
      </c>
      <c r="H342" s="43" t="str">
        <f t="shared" si="80"/>
        <v/>
      </c>
      <c r="I342" s="43">
        <f t="shared" si="83"/>
        <v>48</v>
      </c>
      <c r="J342">
        <f>IF(AND(Formulier!$E$44&lt;=C342,Formulier!$O$38&gt;=C342),"Verlof",0)</f>
        <v>0</v>
      </c>
      <c r="K342">
        <f t="shared" si="75"/>
        <v>0</v>
      </c>
      <c r="L342">
        <f t="shared" si="70"/>
        <v>0</v>
      </c>
      <c r="M342">
        <f t="shared" si="71"/>
        <v>0</v>
      </c>
      <c r="N342" s="56">
        <f t="shared" si="76"/>
        <v>0</v>
      </c>
      <c r="O342" s="56">
        <f t="shared" si="77"/>
        <v>0</v>
      </c>
    </row>
    <row r="343" spans="1:15" x14ac:dyDescent="0.3">
      <c r="A343" s="43" t="str">
        <f t="shared" si="72"/>
        <v>201549ma</v>
      </c>
      <c r="B343" s="43">
        <f t="shared" si="81"/>
        <v>49</v>
      </c>
      <c r="C343" s="44">
        <f t="shared" si="74"/>
        <v>42338</v>
      </c>
      <c r="D343" s="43" t="str">
        <f t="shared" si="82"/>
        <v>ma</v>
      </c>
      <c r="E343" s="43">
        <f t="shared" si="73"/>
        <v>2015</v>
      </c>
      <c r="F343" s="43" t="str">
        <f t="shared" si="78"/>
        <v/>
      </c>
      <c r="G343" s="43" t="str">
        <f t="shared" si="79"/>
        <v/>
      </c>
      <c r="H343" s="43" t="str">
        <f t="shared" si="80"/>
        <v/>
      </c>
      <c r="I343" s="43">
        <f t="shared" si="83"/>
        <v>49</v>
      </c>
      <c r="J343">
        <f>IF(AND(Formulier!$E$44&lt;=C343,Formulier!$O$38&gt;=C343),"Verlof",0)</f>
        <v>0</v>
      </c>
      <c r="K343">
        <f t="shared" si="75"/>
        <v>0</v>
      </c>
      <c r="L343">
        <f t="shared" si="70"/>
        <v>0</v>
      </c>
      <c r="M343">
        <f t="shared" si="71"/>
        <v>0</v>
      </c>
      <c r="N343" s="56">
        <f t="shared" si="76"/>
        <v>0</v>
      </c>
      <c r="O343" s="56">
        <f t="shared" si="77"/>
        <v>0</v>
      </c>
    </row>
    <row r="344" spans="1:15" x14ac:dyDescent="0.3">
      <c r="A344" s="43" t="str">
        <f t="shared" si="72"/>
        <v>201549di</v>
      </c>
      <c r="B344" s="43">
        <f t="shared" si="81"/>
        <v>49</v>
      </c>
      <c r="C344" s="44">
        <f t="shared" si="74"/>
        <v>42339</v>
      </c>
      <c r="D344" s="43" t="str">
        <f t="shared" si="82"/>
        <v>di</v>
      </c>
      <c r="E344" s="43">
        <f t="shared" si="73"/>
        <v>2015</v>
      </c>
      <c r="F344" s="43" t="str">
        <f t="shared" si="78"/>
        <v/>
      </c>
      <c r="G344" s="43" t="str">
        <f t="shared" si="79"/>
        <v/>
      </c>
      <c r="H344" s="43" t="str">
        <f t="shared" si="80"/>
        <v/>
      </c>
      <c r="I344" s="43">
        <f t="shared" si="83"/>
        <v>49</v>
      </c>
      <c r="J344">
        <f>IF(AND(Formulier!$E$44&lt;=C344,Formulier!$O$38&gt;=C344),"Verlof",0)</f>
        <v>0</v>
      </c>
      <c r="K344">
        <f t="shared" si="75"/>
        <v>0</v>
      </c>
      <c r="L344">
        <f t="shared" si="70"/>
        <v>0</v>
      </c>
      <c r="M344">
        <f t="shared" si="71"/>
        <v>0</v>
      </c>
      <c r="N344" s="56">
        <f t="shared" si="76"/>
        <v>0</v>
      </c>
      <c r="O344" s="56">
        <f t="shared" si="77"/>
        <v>0</v>
      </c>
    </row>
    <row r="345" spans="1:15" x14ac:dyDescent="0.3">
      <c r="A345" s="43" t="str">
        <f t="shared" si="72"/>
        <v>201549wo</v>
      </c>
      <c r="B345" s="43">
        <f t="shared" si="81"/>
        <v>49</v>
      </c>
      <c r="C345" s="44">
        <f t="shared" si="74"/>
        <v>42340</v>
      </c>
      <c r="D345" s="43" t="str">
        <f t="shared" si="82"/>
        <v>wo</v>
      </c>
      <c r="E345" s="43">
        <f t="shared" si="73"/>
        <v>2015</v>
      </c>
      <c r="F345" s="43" t="str">
        <f t="shared" si="78"/>
        <v/>
      </c>
      <c r="G345" s="43" t="str">
        <f t="shared" si="79"/>
        <v/>
      </c>
      <c r="H345" s="43" t="str">
        <f t="shared" si="80"/>
        <v/>
      </c>
      <c r="I345" s="43">
        <f t="shared" si="83"/>
        <v>49</v>
      </c>
      <c r="J345">
        <f>IF(AND(Formulier!$E$44&lt;=C345,Formulier!$O$38&gt;=C345),"Verlof",0)</f>
        <v>0</v>
      </c>
      <c r="K345">
        <f t="shared" si="75"/>
        <v>0</v>
      </c>
      <c r="L345">
        <f t="shared" si="70"/>
        <v>0</v>
      </c>
      <c r="M345">
        <f t="shared" si="71"/>
        <v>0</v>
      </c>
      <c r="N345" s="56">
        <f t="shared" si="76"/>
        <v>0</v>
      </c>
      <c r="O345" s="56">
        <f t="shared" si="77"/>
        <v>0</v>
      </c>
    </row>
    <row r="346" spans="1:15" x14ac:dyDescent="0.3">
      <c r="A346" s="43" t="str">
        <f t="shared" si="72"/>
        <v>201549do</v>
      </c>
      <c r="B346" s="43">
        <f t="shared" si="81"/>
        <v>49</v>
      </c>
      <c r="C346" s="44">
        <f t="shared" si="74"/>
        <v>42341</v>
      </c>
      <c r="D346" s="43" t="str">
        <f t="shared" si="82"/>
        <v>do</v>
      </c>
      <c r="E346" s="43">
        <f t="shared" si="73"/>
        <v>2015</v>
      </c>
      <c r="F346" s="43" t="str">
        <f t="shared" si="78"/>
        <v/>
      </c>
      <c r="G346" s="43" t="str">
        <f t="shared" si="79"/>
        <v/>
      </c>
      <c r="H346" s="43" t="str">
        <f t="shared" si="80"/>
        <v/>
      </c>
      <c r="I346" s="43">
        <f t="shared" si="83"/>
        <v>49</v>
      </c>
      <c r="J346">
        <f>IF(AND(Formulier!$E$44&lt;=C346,Formulier!$O$38&gt;=C346),"Verlof",0)</f>
        <v>0</v>
      </c>
      <c r="K346">
        <f t="shared" si="75"/>
        <v>0</v>
      </c>
      <c r="L346">
        <f t="shared" si="70"/>
        <v>0</v>
      </c>
      <c r="M346">
        <f t="shared" si="71"/>
        <v>0</v>
      </c>
      <c r="N346" s="56">
        <f t="shared" si="76"/>
        <v>0</v>
      </c>
      <c r="O346" s="56">
        <f t="shared" si="77"/>
        <v>0</v>
      </c>
    </row>
    <row r="347" spans="1:15" x14ac:dyDescent="0.3">
      <c r="A347" s="43" t="str">
        <f t="shared" si="72"/>
        <v>201549vr</v>
      </c>
      <c r="B347" s="43">
        <f t="shared" si="81"/>
        <v>49</v>
      </c>
      <c r="C347" s="44">
        <f t="shared" si="74"/>
        <v>42342</v>
      </c>
      <c r="D347" s="43" t="str">
        <f t="shared" si="82"/>
        <v>vr</v>
      </c>
      <c r="E347" s="43">
        <f t="shared" si="73"/>
        <v>2015</v>
      </c>
      <c r="F347" s="43" t="str">
        <f t="shared" si="78"/>
        <v/>
      </c>
      <c r="G347" s="43" t="str">
        <f t="shared" si="79"/>
        <v/>
      </c>
      <c r="H347" s="43" t="str">
        <f t="shared" si="80"/>
        <v/>
      </c>
      <c r="I347" s="43">
        <f t="shared" si="83"/>
        <v>49</v>
      </c>
      <c r="J347">
        <f>IF(AND(Formulier!$E$44&lt;=C347,Formulier!$O$38&gt;=C347),"Verlof",0)</f>
        <v>0</v>
      </c>
      <c r="K347">
        <f t="shared" si="75"/>
        <v>0</v>
      </c>
      <c r="L347">
        <f t="shared" si="70"/>
        <v>0</v>
      </c>
      <c r="M347">
        <f t="shared" si="71"/>
        <v>0</v>
      </c>
      <c r="N347" s="56">
        <f t="shared" si="76"/>
        <v>0</v>
      </c>
      <c r="O347" s="56">
        <f t="shared" si="77"/>
        <v>0</v>
      </c>
    </row>
    <row r="348" spans="1:15" x14ac:dyDescent="0.3">
      <c r="A348" s="43" t="str">
        <f t="shared" si="72"/>
        <v>201549za</v>
      </c>
      <c r="B348" s="43">
        <f t="shared" si="81"/>
        <v>49</v>
      </c>
      <c r="C348" s="44">
        <f t="shared" si="74"/>
        <v>42343</v>
      </c>
      <c r="D348" s="43" t="str">
        <f t="shared" si="82"/>
        <v>za</v>
      </c>
      <c r="E348" s="43">
        <f t="shared" si="73"/>
        <v>2015</v>
      </c>
      <c r="F348" s="43" t="str">
        <f t="shared" si="78"/>
        <v/>
      </c>
      <c r="G348" s="43" t="str">
        <f t="shared" si="79"/>
        <v/>
      </c>
      <c r="H348" s="43" t="str">
        <f t="shared" si="80"/>
        <v/>
      </c>
      <c r="I348" s="43">
        <f t="shared" si="83"/>
        <v>49</v>
      </c>
      <c r="J348">
        <f>IF(AND(Formulier!$E$44&lt;=C348,Formulier!$O$38&gt;=C348),"Verlof",0)</f>
        <v>0</v>
      </c>
      <c r="K348">
        <f t="shared" si="75"/>
        <v>0</v>
      </c>
      <c r="L348">
        <f t="shared" si="70"/>
        <v>0</v>
      </c>
      <c r="M348">
        <f t="shared" si="71"/>
        <v>0</v>
      </c>
      <c r="N348" s="56">
        <f t="shared" si="76"/>
        <v>0</v>
      </c>
      <c r="O348" s="56">
        <f t="shared" si="77"/>
        <v>0</v>
      </c>
    </row>
    <row r="349" spans="1:15" x14ac:dyDescent="0.3">
      <c r="A349" s="43" t="str">
        <f t="shared" si="72"/>
        <v>201549zo</v>
      </c>
      <c r="B349" s="43">
        <f t="shared" si="81"/>
        <v>49</v>
      </c>
      <c r="C349" s="44">
        <f t="shared" si="74"/>
        <v>42344</v>
      </c>
      <c r="D349" s="43" t="str">
        <f t="shared" si="82"/>
        <v>zo</v>
      </c>
      <c r="E349" s="43">
        <f t="shared" si="73"/>
        <v>2015</v>
      </c>
      <c r="F349" s="43" t="str">
        <f t="shared" si="78"/>
        <v/>
      </c>
      <c r="G349" s="43" t="str">
        <f t="shared" si="79"/>
        <v/>
      </c>
      <c r="H349" s="43" t="str">
        <f t="shared" si="80"/>
        <v/>
      </c>
      <c r="I349" s="43">
        <f t="shared" si="83"/>
        <v>49</v>
      </c>
      <c r="J349">
        <f>IF(AND(Formulier!$E$44&lt;=C349,Formulier!$O$38&gt;=C349),"Verlof",0)</f>
        <v>0</v>
      </c>
      <c r="K349">
        <f t="shared" si="75"/>
        <v>0</v>
      </c>
      <c r="L349">
        <f t="shared" si="70"/>
        <v>0</v>
      </c>
      <c r="M349">
        <f t="shared" si="71"/>
        <v>0</v>
      </c>
      <c r="N349" s="56">
        <f t="shared" si="76"/>
        <v>0</v>
      </c>
      <c r="O349" s="56">
        <f t="shared" si="77"/>
        <v>0</v>
      </c>
    </row>
    <row r="350" spans="1:15" x14ac:dyDescent="0.3">
      <c r="A350" s="43" t="str">
        <f t="shared" si="72"/>
        <v>201550ma</v>
      </c>
      <c r="B350" s="43">
        <f t="shared" si="81"/>
        <v>50</v>
      </c>
      <c r="C350" s="44">
        <f t="shared" si="74"/>
        <v>42345</v>
      </c>
      <c r="D350" s="43" t="str">
        <f t="shared" si="82"/>
        <v>ma</v>
      </c>
      <c r="E350" s="43">
        <f t="shared" si="73"/>
        <v>2015</v>
      </c>
      <c r="F350" s="43" t="str">
        <f t="shared" si="78"/>
        <v/>
      </c>
      <c r="G350" s="43" t="str">
        <f t="shared" si="79"/>
        <v/>
      </c>
      <c r="H350" s="43" t="str">
        <f t="shared" si="80"/>
        <v/>
      </c>
      <c r="I350" s="43">
        <f t="shared" si="83"/>
        <v>50</v>
      </c>
      <c r="J350">
        <f>IF(AND(Formulier!$E$44&lt;=C350,Formulier!$O$38&gt;=C350),"Verlof",0)</f>
        <v>0</v>
      </c>
      <c r="K350">
        <f t="shared" si="75"/>
        <v>0</v>
      </c>
      <c r="L350">
        <f t="shared" si="70"/>
        <v>0</v>
      </c>
      <c r="M350">
        <f t="shared" si="71"/>
        <v>0</v>
      </c>
      <c r="N350" s="56">
        <f t="shared" si="76"/>
        <v>0</v>
      </c>
      <c r="O350" s="56">
        <f t="shared" si="77"/>
        <v>0</v>
      </c>
    </row>
    <row r="351" spans="1:15" x14ac:dyDescent="0.3">
      <c r="A351" s="43" t="str">
        <f t="shared" si="72"/>
        <v>201550di</v>
      </c>
      <c r="B351" s="43">
        <f t="shared" si="81"/>
        <v>50</v>
      </c>
      <c r="C351" s="44">
        <f t="shared" si="74"/>
        <v>42346</v>
      </c>
      <c r="D351" s="43" t="str">
        <f t="shared" si="82"/>
        <v>di</v>
      </c>
      <c r="E351" s="43">
        <f t="shared" si="73"/>
        <v>2015</v>
      </c>
      <c r="F351" s="43" t="str">
        <f t="shared" si="78"/>
        <v/>
      </c>
      <c r="G351" s="43" t="str">
        <f t="shared" si="79"/>
        <v/>
      </c>
      <c r="H351" s="43" t="str">
        <f t="shared" si="80"/>
        <v/>
      </c>
      <c r="I351" s="43">
        <f t="shared" si="83"/>
        <v>50</v>
      </c>
      <c r="J351">
        <f>IF(AND(Formulier!$E$44&lt;=C351,Formulier!$O$38&gt;=C351),"Verlof",0)</f>
        <v>0</v>
      </c>
      <c r="K351">
        <f t="shared" si="75"/>
        <v>0</v>
      </c>
      <c r="L351">
        <f t="shared" si="70"/>
        <v>0</v>
      </c>
      <c r="M351">
        <f t="shared" si="71"/>
        <v>0</v>
      </c>
      <c r="N351" s="56">
        <f t="shared" si="76"/>
        <v>0</v>
      </c>
      <c r="O351" s="56">
        <f t="shared" si="77"/>
        <v>0</v>
      </c>
    </row>
    <row r="352" spans="1:15" x14ac:dyDescent="0.3">
      <c r="A352" s="43" t="str">
        <f t="shared" si="72"/>
        <v>201550wo</v>
      </c>
      <c r="B352" s="43">
        <f t="shared" si="81"/>
        <v>50</v>
      </c>
      <c r="C352" s="44">
        <f t="shared" si="74"/>
        <v>42347</v>
      </c>
      <c r="D352" s="43" t="str">
        <f t="shared" si="82"/>
        <v>wo</v>
      </c>
      <c r="E352" s="43">
        <f t="shared" si="73"/>
        <v>2015</v>
      </c>
      <c r="F352" s="43" t="str">
        <f t="shared" si="78"/>
        <v/>
      </c>
      <c r="G352" s="43" t="str">
        <f t="shared" si="79"/>
        <v/>
      </c>
      <c r="H352" s="43" t="str">
        <f t="shared" si="80"/>
        <v/>
      </c>
      <c r="I352" s="43">
        <f t="shared" si="83"/>
        <v>50</v>
      </c>
      <c r="J352">
        <f>IF(AND(Formulier!$E$44&lt;=C352,Formulier!$O$38&gt;=C352),"Verlof",0)</f>
        <v>0</v>
      </c>
      <c r="K352">
        <f t="shared" si="75"/>
        <v>0</v>
      </c>
      <c r="L352">
        <f t="shared" si="70"/>
        <v>0</v>
      </c>
      <c r="M352">
        <f t="shared" si="71"/>
        <v>0</v>
      </c>
      <c r="N352" s="56">
        <f t="shared" si="76"/>
        <v>0</v>
      </c>
      <c r="O352" s="56">
        <f t="shared" si="77"/>
        <v>0</v>
      </c>
    </row>
    <row r="353" spans="1:15" x14ac:dyDescent="0.3">
      <c r="A353" s="43" t="str">
        <f t="shared" si="72"/>
        <v>201550do</v>
      </c>
      <c r="B353" s="43">
        <f t="shared" si="81"/>
        <v>50</v>
      </c>
      <c r="C353" s="44">
        <f t="shared" si="74"/>
        <v>42348</v>
      </c>
      <c r="D353" s="43" t="str">
        <f t="shared" si="82"/>
        <v>do</v>
      </c>
      <c r="E353" s="43">
        <f t="shared" si="73"/>
        <v>2015</v>
      </c>
      <c r="F353" s="43" t="str">
        <f t="shared" si="78"/>
        <v/>
      </c>
      <c r="G353" s="43" t="str">
        <f t="shared" si="79"/>
        <v/>
      </c>
      <c r="H353" s="43" t="str">
        <f t="shared" si="80"/>
        <v/>
      </c>
      <c r="I353" s="43">
        <f t="shared" si="83"/>
        <v>50</v>
      </c>
      <c r="J353">
        <f>IF(AND(Formulier!$E$44&lt;=C353,Formulier!$O$38&gt;=C353),"Verlof",0)</f>
        <v>0</v>
      </c>
      <c r="K353">
        <f t="shared" si="75"/>
        <v>0</v>
      </c>
      <c r="L353">
        <f t="shared" si="70"/>
        <v>0</v>
      </c>
      <c r="M353">
        <f t="shared" si="71"/>
        <v>0</v>
      </c>
      <c r="N353" s="56">
        <f t="shared" si="76"/>
        <v>0</v>
      </c>
      <c r="O353" s="56">
        <f t="shared" si="77"/>
        <v>0</v>
      </c>
    </row>
    <row r="354" spans="1:15" x14ac:dyDescent="0.3">
      <c r="A354" s="43" t="str">
        <f t="shared" si="72"/>
        <v>201550vr</v>
      </c>
      <c r="B354" s="43">
        <f t="shared" si="81"/>
        <v>50</v>
      </c>
      <c r="C354" s="44">
        <f t="shared" si="74"/>
        <v>42349</v>
      </c>
      <c r="D354" s="43" t="str">
        <f t="shared" si="82"/>
        <v>vr</v>
      </c>
      <c r="E354" s="43">
        <f t="shared" si="73"/>
        <v>2015</v>
      </c>
      <c r="F354" s="43" t="str">
        <f t="shared" si="78"/>
        <v/>
      </c>
      <c r="G354" s="43" t="str">
        <f t="shared" si="79"/>
        <v/>
      </c>
      <c r="H354" s="43" t="str">
        <f t="shared" si="80"/>
        <v/>
      </c>
      <c r="I354" s="43">
        <f t="shared" si="83"/>
        <v>50</v>
      </c>
      <c r="J354">
        <f>IF(AND(Formulier!$E$44&lt;=C354,Formulier!$O$38&gt;=C354),"Verlof",0)</f>
        <v>0</v>
      </c>
      <c r="K354">
        <f t="shared" si="75"/>
        <v>0</v>
      </c>
      <c r="L354">
        <f t="shared" si="70"/>
        <v>0</v>
      </c>
      <c r="M354">
        <f t="shared" si="71"/>
        <v>0</v>
      </c>
      <c r="N354" s="56">
        <f t="shared" si="76"/>
        <v>0</v>
      </c>
      <c r="O354" s="56">
        <f t="shared" si="77"/>
        <v>0</v>
      </c>
    </row>
    <row r="355" spans="1:15" x14ac:dyDescent="0.3">
      <c r="A355" s="43" t="str">
        <f t="shared" si="72"/>
        <v>201550za</v>
      </c>
      <c r="B355" s="43">
        <f t="shared" si="81"/>
        <v>50</v>
      </c>
      <c r="C355" s="44">
        <f t="shared" si="74"/>
        <v>42350</v>
      </c>
      <c r="D355" s="43" t="str">
        <f t="shared" si="82"/>
        <v>za</v>
      </c>
      <c r="E355" s="43">
        <f t="shared" si="73"/>
        <v>2015</v>
      </c>
      <c r="F355" s="43" t="str">
        <f t="shared" si="78"/>
        <v/>
      </c>
      <c r="G355" s="43" t="str">
        <f t="shared" si="79"/>
        <v/>
      </c>
      <c r="H355" s="43" t="str">
        <f t="shared" si="80"/>
        <v/>
      </c>
      <c r="I355" s="43">
        <f t="shared" si="83"/>
        <v>50</v>
      </c>
      <c r="J355">
        <f>IF(AND(Formulier!$E$44&lt;=C355,Formulier!$O$38&gt;=C355),"Verlof",0)</f>
        <v>0</v>
      </c>
      <c r="K355">
        <f t="shared" si="75"/>
        <v>0</v>
      </c>
      <c r="L355">
        <f t="shared" si="70"/>
        <v>0</v>
      </c>
      <c r="M355">
        <f t="shared" si="71"/>
        <v>0</v>
      </c>
      <c r="N355" s="56">
        <f t="shared" si="76"/>
        <v>0</v>
      </c>
      <c r="O355" s="56">
        <f t="shared" si="77"/>
        <v>0</v>
      </c>
    </row>
    <row r="356" spans="1:15" x14ac:dyDescent="0.3">
      <c r="A356" s="43" t="str">
        <f t="shared" si="72"/>
        <v>201550zo</v>
      </c>
      <c r="B356" s="43">
        <f t="shared" si="81"/>
        <v>50</v>
      </c>
      <c r="C356" s="44">
        <f t="shared" si="74"/>
        <v>42351</v>
      </c>
      <c r="D356" s="43" t="str">
        <f t="shared" si="82"/>
        <v>zo</v>
      </c>
      <c r="E356" s="43">
        <f t="shared" si="73"/>
        <v>2015</v>
      </c>
      <c r="F356" s="43" t="str">
        <f t="shared" si="78"/>
        <v/>
      </c>
      <c r="G356" s="43" t="str">
        <f t="shared" si="79"/>
        <v/>
      </c>
      <c r="H356" s="43" t="str">
        <f t="shared" si="80"/>
        <v/>
      </c>
      <c r="I356" s="43">
        <f t="shared" si="83"/>
        <v>50</v>
      </c>
      <c r="J356">
        <f>IF(AND(Formulier!$E$44&lt;=C356,Formulier!$O$38&gt;=C356),"Verlof",0)</f>
        <v>0</v>
      </c>
      <c r="K356">
        <f t="shared" si="75"/>
        <v>0</v>
      </c>
      <c r="L356">
        <f t="shared" si="70"/>
        <v>0</v>
      </c>
      <c r="M356">
        <f t="shared" si="71"/>
        <v>0</v>
      </c>
      <c r="N356" s="56">
        <f t="shared" si="76"/>
        <v>0</v>
      </c>
      <c r="O356" s="56">
        <f t="shared" si="77"/>
        <v>0</v>
      </c>
    </row>
    <row r="357" spans="1:15" x14ac:dyDescent="0.3">
      <c r="A357" s="43" t="str">
        <f t="shared" si="72"/>
        <v>201551ma</v>
      </c>
      <c r="B357" s="43">
        <f t="shared" si="81"/>
        <v>51</v>
      </c>
      <c r="C357" s="44">
        <f t="shared" si="74"/>
        <v>42352</v>
      </c>
      <c r="D357" s="43" t="str">
        <f t="shared" si="82"/>
        <v>ma</v>
      </c>
      <c r="E357" s="43">
        <f t="shared" si="73"/>
        <v>2015</v>
      </c>
      <c r="F357" s="43" t="str">
        <f t="shared" si="78"/>
        <v/>
      </c>
      <c r="G357" s="43" t="str">
        <f t="shared" si="79"/>
        <v/>
      </c>
      <c r="H357" s="43" t="str">
        <f t="shared" si="80"/>
        <v/>
      </c>
      <c r="I357" s="43">
        <f t="shared" si="83"/>
        <v>51</v>
      </c>
      <c r="J357">
        <f>IF(AND(Formulier!$E$44&lt;=C357,Formulier!$O$38&gt;=C357),"Verlof",0)</f>
        <v>0</v>
      </c>
      <c r="K357">
        <f t="shared" si="75"/>
        <v>0</v>
      </c>
      <c r="L357">
        <f t="shared" si="70"/>
        <v>0</v>
      </c>
      <c r="M357">
        <f t="shared" si="71"/>
        <v>0</v>
      </c>
      <c r="N357" s="56">
        <f t="shared" si="76"/>
        <v>0</v>
      </c>
      <c r="O357" s="56">
        <f t="shared" si="77"/>
        <v>0</v>
      </c>
    </row>
    <row r="358" spans="1:15" x14ac:dyDescent="0.3">
      <c r="A358" s="43" t="str">
        <f t="shared" si="72"/>
        <v>201551di</v>
      </c>
      <c r="B358" s="43">
        <f t="shared" si="81"/>
        <v>51</v>
      </c>
      <c r="C358" s="44">
        <f t="shared" si="74"/>
        <v>42353</v>
      </c>
      <c r="D358" s="43" t="str">
        <f t="shared" si="82"/>
        <v>di</v>
      </c>
      <c r="E358" s="43">
        <f t="shared" si="73"/>
        <v>2015</v>
      </c>
      <c r="F358" s="43" t="str">
        <f t="shared" si="78"/>
        <v/>
      </c>
      <c r="G358" s="43" t="str">
        <f t="shared" si="79"/>
        <v/>
      </c>
      <c r="H358" s="43" t="str">
        <f t="shared" si="80"/>
        <v/>
      </c>
      <c r="I358" s="43">
        <f t="shared" si="83"/>
        <v>51</v>
      </c>
      <c r="J358">
        <f>IF(AND(Formulier!$E$44&lt;=C358,Formulier!$O$38&gt;=C358),"Verlof",0)</f>
        <v>0</v>
      </c>
      <c r="K358">
        <f t="shared" si="75"/>
        <v>0</v>
      </c>
      <c r="L358">
        <f t="shared" si="70"/>
        <v>0</v>
      </c>
      <c r="M358">
        <f t="shared" si="71"/>
        <v>0</v>
      </c>
      <c r="N358" s="56">
        <f t="shared" si="76"/>
        <v>0</v>
      </c>
      <c r="O358" s="56">
        <f t="shared" si="77"/>
        <v>0</v>
      </c>
    </row>
    <row r="359" spans="1:15" x14ac:dyDescent="0.3">
      <c r="A359" s="43" t="str">
        <f t="shared" si="72"/>
        <v>201551wo</v>
      </c>
      <c r="B359" s="43">
        <f t="shared" si="81"/>
        <v>51</v>
      </c>
      <c r="C359" s="44">
        <f t="shared" si="74"/>
        <v>42354</v>
      </c>
      <c r="D359" s="43" t="str">
        <f t="shared" si="82"/>
        <v>wo</v>
      </c>
      <c r="E359" s="43">
        <f t="shared" si="73"/>
        <v>2015</v>
      </c>
      <c r="F359" s="43" t="str">
        <f t="shared" si="78"/>
        <v/>
      </c>
      <c r="G359" s="43" t="str">
        <f t="shared" si="79"/>
        <v/>
      </c>
      <c r="H359" s="43" t="str">
        <f t="shared" si="80"/>
        <v/>
      </c>
      <c r="I359" s="43">
        <f t="shared" si="83"/>
        <v>51</v>
      </c>
      <c r="J359">
        <f>IF(AND(Formulier!$E$44&lt;=C359,Formulier!$O$38&gt;=C359),"Verlof",0)</f>
        <v>0</v>
      </c>
      <c r="K359">
        <f t="shared" si="75"/>
        <v>0</v>
      </c>
      <c r="L359">
        <f t="shared" si="70"/>
        <v>0</v>
      </c>
      <c r="M359">
        <f t="shared" si="71"/>
        <v>0</v>
      </c>
      <c r="N359" s="56">
        <f t="shared" si="76"/>
        <v>0</v>
      </c>
      <c r="O359" s="56">
        <f t="shared" si="77"/>
        <v>0</v>
      </c>
    </row>
    <row r="360" spans="1:15" x14ac:dyDescent="0.3">
      <c r="A360" s="43" t="str">
        <f t="shared" si="72"/>
        <v>201551do</v>
      </c>
      <c r="B360" s="43">
        <f t="shared" si="81"/>
        <v>51</v>
      </c>
      <c r="C360" s="44">
        <f t="shared" si="74"/>
        <v>42355</v>
      </c>
      <c r="D360" s="43" t="str">
        <f t="shared" si="82"/>
        <v>do</v>
      </c>
      <c r="E360" s="43">
        <f t="shared" si="73"/>
        <v>2015</v>
      </c>
      <c r="F360" s="43" t="str">
        <f t="shared" si="78"/>
        <v/>
      </c>
      <c r="G360" s="43" t="str">
        <f t="shared" si="79"/>
        <v/>
      </c>
      <c r="H360" s="43" t="str">
        <f t="shared" si="80"/>
        <v/>
      </c>
      <c r="I360" s="43">
        <f t="shared" si="83"/>
        <v>51</v>
      </c>
      <c r="J360">
        <f>IF(AND(Formulier!$E$44&lt;=C360,Formulier!$O$38&gt;=C360),"Verlof",0)</f>
        <v>0</v>
      </c>
      <c r="K360">
        <f t="shared" si="75"/>
        <v>0</v>
      </c>
      <c r="L360">
        <f t="shared" si="70"/>
        <v>0</v>
      </c>
      <c r="M360">
        <f t="shared" si="71"/>
        <v>0</v>
      </c>
      <c r="N360" s="56">
        <f t="shared" si="76"/>
        <v>0</v>
      </c>
      <c r="O360" s="56">
        <f t="shared" si="77"/>
        <v>0</v>
      </c>
    </row>
    <row r="361" spans="1:15" x14ac:dyDescent="0.3">
      <c r="A361" s="43" t="str">
        <f t="shared" si="72"/>
        <v>201551vr</v>
      </c>
      <c r="B361" s="43">
        <f t="shared" si="81"/>
        <v>51</v>
      </c>
      <c r="C361" s="44">
        <f t="shared" si="74"/>
        <v>42356</v>
      </c>
      <c r="D361" s="43" t="str">
        <f t="shared" si="82"/>
        <v>vr</v>
      </c>
      <c r="E361" s="43">
        <f t="shared" si="73"/>
        <v>2015</v>
      </c>
      <c r="F361" s="43" t="str">
        <f t="shared" si="78"/>
        <v/>
      </c>
      <c r="G361" s="43" t="str">
        <f t="shared" si="79"/>
        <v/>
      </c>
      <c r="H361" s="43" t="str">
        <f t="shared" si="80"/>
        <v/>
      </c>
      <c r="I361" s="43">
        <f t="shared" si="83"/>
        <v>51</v>
      </c>
      <c r="J361">
        <f>IF(AND(Formulier!$E$44&lt;=C361,Formulier!$O$38&gt;=C361),"Verlof",0)</f>
        <v>0</v>
      </c>
      <c r="K361">
        <f t="shared" si="75"/>
        <v>0</v>
      </c>
      <c r="L361">
        <f t="shared" si="70"/>
        <v>0</v>
      </c>
      <c r="M361">
        <f t="shared" si="71"/>
        <v>0</v>
      </c>
      <c r="N361" s="56">
        <f t="shared" si="76"/>
        <v>0</v>
      </c>
      <c r="O361" s="56">
        <f t="shared" si="77"/>
        <v>0</v>
      </c>
    </row>
    <row r="362" spans="1:15" x14ac:dyDescent="0.3">
      <c r="A362" s="43" t="str">
        <f t="shared" si="72"/>
        <v>201551za</v>
      </c>
      <c r="B362" s="43">
        <f t="shared" si="81"/>
        <v>51</v>
      </c>
      <c r="C362" s="44">
        <f t="shared" si="74"/>
        <v>42357</v>
      </c>
      <c r="D362" s="43" t="str">
        <f t="shared" si="82"/>
        <v>za</v>
      </c>
      <c r="E362" s="43">
        <f t="shared" si="73"/>
        <v>2015</v>
      </c>
      <c r="F362" s="43" t="str">
        <f t="shared" si="78"/>
        <v/>
      </c>
      <c r="G362" s="43" t="str">
        <f t="shared" si="79"/>
        <v/>
      </c>
      <c r="H362" s="43" t="str">
        <f t="shared" si="80"/>
        <v/>
      </c>
      <c r="I362" s="43">
        <f t="shared" si="83"/>
        <v>51</v>
      </c>
      <c r="J362">
        <f>IF(AND(Formulier!$E$44&lt;=C362,Formulier!$O$38&gt;=C362),"Verlof",0)</f>
        <v>0</v>
      </c>
      <c r="K362">
        <f t="shared" si="75"/>
        <v>0</v>
      </c>
      <c r="L362">
        <f t="shared" si="70"/>
        <v>0</v>
      </c>
      <c r="M362">
        <f t="shared" si="71"/>
        <v>0</v>
      </c>
      <c r="N362" s="56">
        <f t="shared" si="76"/>
        <v>0</v>
      </c>
      <c r="O362" s="56">
        <f t="shared" si="77"/>
        <v>0</v>
      </c>
    </row>
    <row r="363" spans="1:15" x14ac:dyDescent="0.3">
      <c r="A363" s="43" t="str">
        <f t="shared" si="72"/>
        <v>201551zo</v>
      </c>
      <c r="B363" s="43">
        <f t="shared" si="81"/>
        <v>51</v>
      </c>
      <c r="C363" s="44">
        <f t="shared" si="74"/>
        <v>42358</v>
      </c>
      <c r="D363" s="43" t="str">
        <f t="shared" si="82"/>
        <v>zo</v>
      </c>
      <c r="E363" s="43">
        <f t="shared" si="73"/>
        <v>2015</v>
      </c>
      <c r="F363" s="43" t="str">
        <f t="shared" si="78"/>
        <v/>
      </c>
      <c r="G363" s="43" t="str">
        <f t="shared" si="79"/>
        <v/>
      </c>
      <c r="H363" s="43" t="str">
        <f t="shared" si="80"/>
        <v/>
      </c>
      <c r="I363" s="43">
        <f t="shared" si="83"/>
        <v>51</v>
      </c>
      <c r="J363">
        <f>IF(AND(Formulier!$E$44&lt;=C363,Formulier!$O$38&gt;=C363),"Verlof",0)</f>
        <v>0</v>
      </c>
      <c r="K363">
        <f t="shared" si="75"/>
        <v>0</v>
      </c>
      <c r="L363">
        <f t="shared" si="70"/>
        <v>0</v>
      </c>
      <c r="M363">
        <f t="shared" si="71"/>
        <v>0</v>
      </c>
      <c r="N363" s="56">
        <f t="shared" si="76"/>
        <v>0</v>
      </c>
      <c r="O363" s="56">
        <f t="shared" si="77"/>
        <v>0</v>
      </c>
    </row>
    <row r="364" spans="1:15" x14ac:dyDescent="0.3">
      <c r="A364" s="43" t="str">
        <f t="shared" si="72"/>
        <v>201552ma</v>
      </c>
      <c r="B364" s="43">
        <f t="shared" si="81"/>
        <v>52</v>
      </c>
      <c r="C364" s="44">
        <f t="shared" si="74"/>
        <v>42359</v>
      </c>
      <c r="D364" s="43" t="str">
        <f t="shared" si="82"/>
        <v>ma</v>
      </c>
      <c r="E364" s="43">
        <f t="shared" si="73"/>
        <v>2015</v>
      </c>
      <c r="F364" s="43" t="str">
        <f t="shared" si="78"/>
        <v/>
      </c>
      <c r="G364" s="43" t="str">
        <f t="shared" si="79"/>
        <v/>
      </c>
      <c r="H364" s="43" t="str">
        <f t="shared" si="80"/>
        <v/>
      </c>
      <c r="I364" s="43">
        <f t="shared" si="83"/>
        <v>52</v>
      </c>
      <c r="J364">
        <f>IF(AND(Formulier!$E$44&lt;=C364,Formulier!$O$38&gt;=C364),"Verlof",0)</f>
        <v>0</v>
      </c>
      <c r="K364">
        <f t="shared" si="75"/>
        <v>0</v>
      </c>
      <c r="L364">
        <f t="shared" si="70"/>
        <v>0</v>
      </c>
      <c r="M364">
        <f t="shared" si="71"/>
        <v>0</v>
      </c>
      <c r="N364" s="56">
        <f t="shared" si="76"/>
        <v>0</v>
      </c>
      <c r="O364" s="56">
        <f t="shared" si="77"/>
        <v>0</v>
      </c>
    </row>
    <row r="365" spans="1:15" x14ac:dyDescent="0.3">
      <c r="A365" s="43" t="str">
        <f t="shared" si="72"/>
        <v>201552di</v>
      </c>
      <c r="B365" s="43">
        <f t="shared" si="81"/>
        <v>52</v>
      </c>
      <c r="C365" s="44">
        <f t="shared" si="74"/>
        <v>42360</v>
      </c>
      <c r="D365" s="43" t="str">
        <f t="shared" si="82"/>
        <v>di</v>
      </c>
      <c r="E365" s="43">
        <f t="shared" si="73"/>
        <v>2015</v>
      </c>
      <c r="F365" s="43" t="str">
        <f t="shared" si="78"/>
        <v/>
      </c>
      <c r="G365" s="43" t="str">
        <f t="shared" si="79"/>
        <v/>
      </c>
      <c r="H365" s="43" t="str">
        <f t="shared" si="80"/>
        <v/>
      </c>
      <c r="I365" s="43">
        <f t="shared" si="83"/>
        <v>52</v>
      </c>
      <c r="J365">
        <f>IF(AND(Formulier!$E$44&lt;=C365,Formulier!$O$38&gt;=C365),"Verlof",0)</f>
        <v>0</v>
      </c>
      <c r="K365">
        <f t="shared" si="75"/>
        <v>0</v>
      </c>
      <c r="L365">
        <f t="shared" si="70"/>
        <v>0</v>
      </c>
      <c r="M365">
        <f t="shared" si="71"/>
        <v>0</v>
      </c>
      <c r="N365" s="56">
        <f t="shared" si="76"/>
        <v>0</v>
      </c>
      <c r="O365" s="56">
        <f t="shared" si="77"/>
        <v>0</v>
      </c>
    </row>
    <row r="366" spans="1:15" x14ac:dyDescent="0.3">
      <c r="A366" s="43" t="str">
        <f t="shared" si="72"/>
        <v>201552wo</v>
      </c>
      <c r="B366" s="43">
        <f t="shared" si="81"/>
        <v>52</v>
      </c>
      <c r="C366" s="44">
        <f t="shared" si="74"/>
        <v>42361</v>
      </c>
      <c r="D366" s="43" t="str">
        <f t="shared" si="82"/>
        <v>wo</v>
      </c>
      <c r="E366" s="43">
        <f t="shared" si="73"/>
        <v>2015</v>
      </c>
      <c r="F366" s="43" t="str">
        <f t="shared" si="78"/>
        <v/>
      </c>
      <c r="G366" s="43" t="str">
        <f t="shared" si="79"/>
        <v/>
      </c>
      <c r="H366" s="43" t="str">
        <f t="shared" si="80"/>
        <v/>
      </c>
      <c r="I366" s="43">
        <f t="shared" si="83"/>
        <v>52</v>
      </c>
      <c r="J366">
        <f>IF(AND(Formulier!$E$44&lt;=C366,Formulier!$O$38&gt;=C366),"Verlof",0)</f>
        <v>0</v>
      </c>
      <c r="K366">
        <f t="shared" si="75"/>
        <v>0</v>
      </c>
      <c r="L366">
        <f t="shared" si="70"/>
        <v>0</v>
      </c>
      <c r="M366">
        <f t="shared" si="71"/>
        <v>0</v>
      </c>
      <c r="N366" s="56">
        <f t="shared" si="76"/>
        <v>0</v>
      </c>
      <c r="O366" s="56">
        <f t="shared" si="77"/>
        <v>0</v>
      </c>
    </row>
    <row r="367" spans="1:15" x14ac:dyDescent="0.3">
      <c r="A367" s="43" t="str">
        <f t="shared" si="72"/>
        <v>201552do</v>
      </c>
      <c r="B367" s="43">
        <f t="shared" si="81"/>
        <v>52</v>
      </c>
      <c r="C367" s="44">
        <f t="shared" si="74"/>
        <v>42362</v>
      </c>
      <c r="D367" s="43" t="str">
        <f t="shared" si="82"/>
        <v>do</v>
      </c>
      <c r="E367" s="43">
        <f t="shared" si="73"/>
        <v>2015</v>
      </c>
      <c r="F367" s="43" t="str">
        <f t="shared" si="78"/>
        <v/>
      </c>
      <c r="G367" s="43" t="str">
        <f t="shared" si="79"/>
        <v/>
      </c>
      <c r="H367" s="43" t="str">
        <f t="shared" si="80"/>
        <v/>
      </c>
      <c r="I367" s="43">
        <f t="shared" si="83"/>
        <v>52</v>
      </c>
      <c r="J367">
        <f>IF(AND(Formulier!$E$44&lt;=C367,Formulier!$O$38&gt;=C367),"Verlof",0)</f>
        <v>0</v>
      </c>
      <c r="K367">
        <f t="shared" si="75"/>
        <v>0</v>
      </c>
      <c r="L367">
        <f t="shared" si="70"/>
        <v>0</v>
      </c>
      <c r="M367">
        <f t="shared" si="71"/>
        <v>0</v>
      </c>
      <c r="N367" s="56">
        <f t="shared" si="76"/>
        <v>0</v>
      </c>
      <c r="O367" s="56">
        <f t="shared" si="77"/>
        <v>0</v>
      </c>
    </row>
    <row r="368" spans="1:15" x14ac:dyDescent="0.3">
      <c r="A368" s="43" t="str">
        <f t="shared" si="72"/>
        <v>201552vr</v>
      </c>
      <c r="B368" s="43">
        <f t="shared" si="81"/>
        <v>52</v>
      </c>
      <c r="C368" s="44">
        <f t="shared" si="74"/>
        <v>42363</v>
      </c>
      <c r="D368" s="43" t="str">
        <f t="shared" si="82"/>
        <v>vr</v>
      </c>
      <c r="E368" s="43">
        <f t="shared" si="73"/>
        <v>2015</v>
      </c>
      <c r="F368" s="43" t="str">
        <f t="shared" si="78"/>
        <v/>
      </c>
      <c r="G368" s="43" t="str">
        <f t="shared" si="79"/>
        <v/>
      </c>
      <c r="H368" s="43" t="str">
        <f t="shared" si="80"/>
        <v/>
      </c>
      <c r="I368" s="43">
        <f t="shared" si="83"/>
        <v>52</v>
      </c>
      <c r="J368">
        <f>IF(AND(Formulier!$E$44&lt;=C368,Formulier!$O$38&gt;=C368),"Verlof",0)</f>
        <v>0</v>
      </c>
      <c r="K368">
        <f t="shared" si="75"/>
        <v>0</v>
      </c>
      <c r="L368">
        <f t="shared" ref="L368:L374" si="84">IF(J368=0,0,IF(G368="",0,1))</f>
        <v>0</v>
      </c>
      <c r="M368">
        <f t="shared" ref="M368:M374" si="85">IF(J368=0,0,IF(H368="",0,1))</f>
        <v>0</v>
      </c>
      <c r="N368" s="56">
        <f t="shared" si="76"/>
        <v>0</v>
      </c>
      <c r="O368" s="56">
        <f t="shared" si="77"/>
        <v>0</v>
      </c>
    </row>
    <row r="369" spans="1:15" x14ac:dyDescent="0.3">
      <c r="A369" s="43" t="str">
        <f t="shared" si="72"/>
        <v>201552za</v>
      </c>
      <c r="B369" s="43">
        <f t="shared" si="81"/>
        <v>52</v>
      </c>
      <c r="C369" s="44">
        <f t="shared" si="74"/>
        <v>42364</v>
      </c>
      <c r="D369" s="43" t="str">
        <f t="shared" si="82"/>
        <v>za</v>
      </c>
      <c r="E369" s="43">
        <f t="shared" si="73"/>
        <v>2015</v>
      </c>
      <c r="F369" s="43" t="str">
        <f t="shared" si="78"/>
        <v/>
      </c>
      <c r="G369" s="43" t="str">
        <f t="shared" si="79"/>
        <v/>
      </c>
      <c r="H369" s="43" t="str">
        <f t="shared" si="80"/>
        <v/>
      </c>
      <c r="I369" s="43">
        <f t="shared" si="83"/>
        <v>52</v>
      </c>
      <c r="J369">
        <f>IF(AND(Formulier!$E$44&lt;=C369,Formulier!$O$38&gt;=C369),"Verlof",0)</f>
        <v>0</v>
      </c>
      <c r="K369">
        <f t="shared" si="75"/>
        <v>0</v>
      </c>
      <c r="L369">
        <f t="shared" si="84"/>
        <v>0</v>
      </c>
      <c r="M369">
        <f t="shared" si="85"/>
        <v>0</v>
      </c>
      <c r="N369" s="56">
        <f t="shared" si="76"/>
        <v>0</v>
      </c>
      <c r="O369" s="56">
        <f t="shared" si="77"/>
        <v>0</v>
      </c>
    </row>
    <row r="370" spans="1:15" x14ac:dyDescent="0.3">
      <c r="A370" s="43" t="str">
        <f t="shared" si="72"/>
        <v>201552zo</v>
      </c>
      <c r="B370" s="43">
        <f t="shared" si="81"/>
        <v>52</v>
      </c>
      <c r="C370" s="44">
        <f t="shared" si="74"/>
        <v>42365</v>
      </c>
      <c r="D370" s="43" t="str">
        <f t="shared" si="82"/>
        <v>zo</v>
      </c>
      <c r="E370" s="43">
        <f t="shared" si="73"/>
        <v>2015</v>
      </c>
      <c r="F370" s="43" t="str">
        <f t="shared" si="78"/>
        <v/>
      </c>
      <c r="G370" s="43" t="str">
        <f t="shared" si="79"/>
        <v/>
      </c>
      <c r="H370" s="43" t="str">
        <f t="shared" si="80"/>
        <v/>
      </c>
      <c r="I370" s="43">
        <f t="shared" si="83"/>
        <v>52</v>
      </c>
      <c r="J370">
        <f>IF(AND(Formulier!$E$44&lt;=C370,Formulier!$O$38&gt;=C370),"Verlof",0)</f>
        <v>0</v>
      </c>
      <c r="K370">
        <f t="shared" si="75"/>
        <v>0</v>
      </c>
      <c r="L370">
        <f t="shared" si="84"/>
        <v>0</v>
      </c>
      <c r="M370">
        <f t="shared" si="85"/>
        <v>0</v>
      </c>
      <c r="N370" s="56">
        <f t="shared" si="76"/>
        <v>0</v>
      </c>
      <c r="O370" s="56">
        <f t="shared" si="77"/>
        <v>0</v>
      </c>
    </row>
    <row r="371" spans="1:15" x14ac:dyDescent="0.3">
      <c r="A371" s="43" t="str">
        <f t="shared" si="72"/>
        <v>201553ma</v>
      </c>
      <c r="B371" s="43">
        <f t="shared" si="81"/>
        <v>53</v>
      </c>
      <c r="C371" s="44">
        <f t="shared" si="74"/>
        <v>42366</v>
      </c>
      <c r="D371" s="43" t="str">
        <f t="shared" si="82"/>
        <v>ma</v>
      </c>
      <c r="E371" s="43">
        <f t="shared" si="73"/>
        <v>2015</v>
      </c>
      <c r="F371" s="43" t="str">
        <f t="shared" si="78"/>
        <v/>
      </c>
      <c r="G371" s="43" t="str">
        <f t="shared" si="79"/>
        <v/>
      </c>
      <c r="H371" s="43" t="str">
        <f t="shared" si="80"/>
        <v/>
      </c>
      <c r="I371" s="43">
        <f t="shared" si="83"/>
        <v>53</v>
      </c>
      <c r="J371">
        <f>IF(AND(Formulier!$E$44&lt;=C371,Formulier!$O$38&gt;=C371),"Verlof",0)</f>
        <v>0</v>
      </c>
      <c r="K371">
        <f t="shared" si="75"/>
        <v>0</v>
      </c>
      <c r="L371">
        <f t="shared" si="84"/>
        <v>0</v>
      </c>
      <c r="M371">
        <f t="shared" si="85"/>
        <v>0</v>
      </c>
      <c r="N371" s="56">
        <f t="shared" si="76"/>
        <v>0</v>
      </c>
      <c r="O371" s="56">
        <f t="shared" si="77"/>
        <v>0</v>
      </c>
    </row>
    <row r="372" spans="1:15" x14ac:dyDescent="0.3">
      <c r="A372" s="43" t="str">
        <f t="shared" si="72"/>
        <v>201553di</v>
      </c>
      <c r="B372" s="43">
        <f t="shared" si="81"/>
        <v>53</v>
      </c>
      <c r="C372" s="44">
        <f t="shared" si="74"/>
        <v>42367</v>
      </c>
      <c r="D372" s="43" t="str">
        <f t="shared" si="82"/>
        <v>di</v>
      </c>
      <c r="E372" s="43">
        <f t="shared" si="73"/>
        <v>2015</v>
      </c>
      <c r="F372" s="43" t="str">
        <f t="shared" si="78"/>
        <v/>
      </c>
      <c r="G372" s="43" t="str">
        <f t="shared" si="79"/>
        <v/>
      </c>
      <c r="H372" s="43" t="str">
        <f t="shared" si="80"/>
        <v/>
      </c>
      <c r="I372" s="43">
        <f t="shared" si="83"/>
        <v>53</v>
      </c>
      <c r="J372">
        <f>IF(AND(Formulier!$E$44&lt;=C372,Formulier!$O$38&gt;=C372),"Verlof",0)</f>
        <v>0</v>
      </c>
      <c r="K372">
        <f t="shared" si="75"/>
        <v>0</v>
      </c>
      <c r="L372">
        <f t="shared" si="84"/>
        <v>0</v>
      </c>
      <c r="M372">
        <f t="shared" si="85"/>
        <v>0</v>
      </c>
      <c r="N372" s="56">
        <f t="shared" si="76"/>
        <v>0</v>
      </c>
      <c r="O372" s="56">
        <f t="shared" si="77"/>
        <v>0</v>
      </c>
    </row>
    <row r="373" spans="1:15" x14ac:dyDescent="0.3">
      <c r="A373" s="43" t="str">
        <f t="shared" si="72"/>
        <v>201553wo</v>
      </c>
      <c r="B373" s="43">
        <f t="shared" si="81"/>
        <v>53</v>
      </c>
      <c r="C373" s="44">
        <f t="shared" si="74"/>
        <v>42368</v>
      </c>
      <c r="D373" s="43" t="str">
        <f t="shared" si="82"/>
        <v>wo</v>
      </c>
      <c r="E373" s="43">
        <f t="shared" si="73"/>
        <v>2015</v>
      </c>
      <c r="F373" s="43" t="str">
        <f t="shared" si="78"/>
        <v/>
      </c>
      <c r="G373" s="43" t="str">
        <f t="shared" si="79"/>
        <v/>
      </c>
      <c r="H373" s="43" t="str">
        <f t="shared" si="80"/>
        <v/>
      </c>
      <c r="I373" s="43">
        <f t="shared" si="83"/>
        <v>53</v>
      </c>
      <c r="J373">
        <f>IF(AND(Formulier!$E$44&lt;=C373,Formulier!$O$38&gt;=C373),"Verlof",0)</f>
        <v>0</v>
      </c>
      <c r="K373">
        <f t="shared" si="75"/>
        <v>0</v>
      </c>
      <c r="L373">
        <f t="shared" si="84"/>
        <v>0</v>
      </c>
      <c r="M373">
        <f t="shared" si="85"/>
        <v>0</v>
      </c>
      <c r="N373" s="56">
        <f t="shared" si="76"/>
        <v>0</v>
      </c>
      <c r="O373" s="56">
        <f t="shared" si="77"/>
        <v>0</v>
      </c>
    </row>
    <row r="374" spans="1:15" x14ac:dyDescent="0.3">
      <c r="A374" s="43" t="str">
        <f t="shared" si="72"/>
        <v>201553do</v>
      </c>
      <c r="B374" s="43">
        <f t="shared" si="81"/>
        <v>53</v>
      </c>
      <c r="C374" s="44">
        <f t="shared" si="74"/>
        <v>42369</v>
      </c>
      <c r="D374" s="43" t="str">
        <f t="shared" si="82"/>
        <v>do</v>
      </c>
      <c r="E374" s="43">
        <f t="shared" si="73"/>
        <v>2015</v>
      </c>
      <c r="F374" s="43" t="str">
        <f t="shared" si="78"/>
        <v/>
      </c>
      <c r="G374" s="43" t="str">
        <f t="shared" si="79"/>
        <v/>
      </c>
      <c r="H374" s="43" t="str">
        <f t="shared" si="80"/>
        <v/>
      </c>
      <c r="I374" s="43">
        <f t="shared" si="83"/>
        <v>53</v>
      </c>
      <c r="J374">
        <f>IF(AND(Formulier!$E$44&lt;=C374,Formulier!$O$38&gt;=C374),"Verlof",0)</f>
        <v>0</v>
      </c>
      <c r="K374">
        <f t="shared" si="75"/>
        <v>0</v>
      </c>
      <c r="L374">
        <f t="shared" si="84"/>
        <v>0</v>
      </c>
      <c r="M374">
        <f t="shared" si="85"/>
        <v>0</v>
      </c>
      <c r="N374" s="56">
        <f t="shared" si="76"/>
        <v>0</v>
      </c>
      <c r="O374" s="56">
        <f t="shared" si="77"/>
        <v>0</v>
      </c>
    </row>
    <row r="375" spans="1:15" x14ac:dyDescent="0.3">
      <c r="A375" s="43" t="str">
        <f t="shared" si="72"/>
        <v>201553vr</v>
      </c>
      <c r="B375" s="47">
        <v>53</v>
      </c>
      <c r="C375" s="48">
        <v>42370</v>
      </c>
      <c r="D375" s="47" t="s">
        <v>71</v>
      </c>
      <c r="E375" s="47">
        <v>2015</v>
      </c>
      <c r="F375" s="43" t="str">
        <f t="shared" si="78"/>
        <v/>
      </c>
      <c r="G375" s="43" t="str">
        <f t="shared" si="79"/>
        <v/>
      </c>
      <c r="H375" s="43" t="str">
        <f t="shared" si="80"/>
        <v/>
      </c>
      <c r="I375" s="43">
        <v>53</v>
      </c>
      <c r="J375">
        <f>IF(AND(Formulier!$E$44&lt;=C375,Formulier!$O$38&gt;=C375),"Verlof",0)</f>
        <v>0</v>
      </c>
      <c r="O375" s="56">
        <f t="shared" si="77"/>
        <v>0</v>
      </c>
    </row>
    <row r="376" spans="1:15" x14ac:dyDescent="0.3">
      <c r="A376" s="43" t="str">
        <f t="shared" si="72"/>
        <v>20161ma</v>
      </c>
      <c r="B376" s="47">
        <v>1</v>
      </c>
      <c r="C376" s="48">
        <v>42366</v>
      </c>
      <c r="D376" s="47" t="s">
        <v>63</v>
      </c>
      <c r="E376" s="47">
        <v>2016</v>
      </c>
      <c r="F376" s="43" t="s">
        <v>73</v>
      </c>
      <c r="G376" s="43" t="s">
        <v>73</v>
      </c>
      <c r="H376" s="43" t="s">
        <v>73</v>
      </c>
      <c r="I376" s="43">
        <v>1</v>
      </c>
      <c r="J376">
        <f>IF(AND(Formulier!$E$44&lt;=C376,Formulier!$O$38&gt;=C376),"Verlof",0)</f>
        <v>0</v>
      </c>
      <c r="O376" s="56">
        <f t="shared" si="77"/>
        <v>0</v>
      </c>
    </row>
    <row r="377" spans="1:15" x14ac:dyDescent="0.3">
      <c r="A377" s="43" t="str">
        <f t="shared" si="72"/>
        <v>20161di</v>
      </c>
      <c r="B377" s="47">
        <v>1</v>
      </c>
      <c r="C377" s="48">
        <v>42367</v>
      </c>
      <c r="D377" s="47" t="s">
        <v>65</v>
      </c>
      <c r="E377" s="47">
        <v>2016</v>
      </c>
      <c r="F377" s="43" t="s">
        <v>73</v>
      </c>
      <c r="G377" s="43" t="s">
        <v>73</v>
      </c>
      <c r="H377" s="43" t="s">
        <v>73</v>
      </c>
      <c r="I377" s="43">
        <v>1</v>
      </c>
      <c r="J377">
        <f>IF(AND(Formulier!$E$44&lt;=C377,Formulier!$O$38&gt;=C377),"Verlof",0)</f>
        <v>0</v>
      </c>
      <c r="O377" s="56">
        <f t="shared" si="77"/>
        <v>0</v>
      </c>
    </row>
    <row r="378" spans="1:15" x14ac:dyDescent="0.3">
      <c r="A378" s="43" t="str">
        <f t="shared" si="72"/>
        <v>20161wo</v>
      </c>
      <c r="B378" s="47">
        <v>1</v>
      </c>
      <c r="C378" s="48">
        <v>42368</v>
      </c>
      <c r="D378" s="47" t="s">
        <v>67</v>
      </c>
      <c r="E378" s="47">
        <v>2016</v>
      </c>
      <c r="F378" s="43" t="s">
        <v>73</v>
      </c>
      <c r="G378" s="43" t="s">
        <v>73</v>
      </c>
      <c r="H378" s="43" t="s">
        <v>73</v>
      </c>
      <c r="I378" s="43">
        <v>1</v>
      </c>
      <c r="J378">
        <f>IF(AND(Formulier!$E$44&lt;=C378,Formulier!$O$38&gt;=C378),"Verlof",0)</f>
        <v>0</v>
      </c>
      <c r="O378" s="56">
        <f t="shared" si="77"/>
        <v>0</v>
      </c>
    </row>
    <row r="379" spans="1:15" x14ac:dyDescent="0.3">
      <c r="A379" s="43" t="str">
        <f t="shared" si="72"/>
        <v>20161do</v>
      </c>
      <c r="B379" s="47">
        <v>1</v>
      </c>
      <c r="C379" s="48">
        <v>42369</v>
      </c>
      <c r="D379" s="47" t="s">
        <v>69</v>
      </c>
      <c r="E379" s="47">
        <v>2016</v>
      </c>
      <c r="F379" s="43" t="s">
        <v>73</v>
      </c>
      <c r="G379" s="43" t="s">
        <v>73</v>
      </c>
      <c r="H379" s="43" t="s">
        <v>73</v>
      </c>
      <c r="I379" s="43">
        <v>1</v>
      </c>
      <c r="J379">
        <f>IF(AND(Formulier!$E$44&lt;=C379,Formulier!$O$38&gt;=C379),"Verlof",0)</f>
        <v>0</v>
      </c>
      <c r="O379" s="56">
        <f t="shared" si="77"/>
        <v>0</v>
      </c>
    </row>
    <row r="380" spans="1:15" x14ac:dyDescent="0.3">
      <c r="A380" s="43" t="str">
        <f t="shared" si="72"/>
        <v>20161vr</v>
      </c>
      <c r="B380" s="43">
        <v>1</v>
      </c>
      <c r="C380" s="44">
        <f>+C374+1</f>
        <v>42370</v>
      </c>
      <c r="D380" s="43" t="str">
        <f t="shared" ref="D380:D386" si="86">+D368</f>
        <v>vr</v>
      </c>
      <c r="E380" s="43">
        <f t="shared" si="73"/>
        <v>2016</v>
      </c>
      <c r="F380" s="43" t="str">
        <f>IF(AND($C380&gt;=$X$3,$C380&lt;=$Y$3),"Vakantie",IF(AND($C380&gt;=$X$4,$C380&lt;=$Y$4),"Vakantie",IF(AND($C380&gt;=$X$5,$C380&lt;=$Y$5),"Vakantie",IF(AND($C380&gt;=$X$6,$C380&lt;=$Y$6),"Vakantie",IF(AND($C380&gt;=$X$7,$C380&lt;=$Y$7),"Vakantie",IF(OR($C380=$X$20,$C380=$X$21,$C380=$X$22,$C380=$X$23,$C380=$X$24,$C380=$X$25),"Vakantie",""))))))</f>
        <v/>
      </c>
      <c r="G380" s="43" t="str">
        <f>IF(AND($C380&gt;=$X$8,$C380&lt;=$Y$8),"Vakantie",IF(AND($C380&gt;=$X$9,$C380&lt;=$Y$9),"Vakantie",IF(AND($C380&gt;=$X$10,$C380&lt;=$Y$10),"Vakantie",IF(AND($C380&gt;=$X$11,$C380&lt;=$Y$11),"Vakantie",IF(AND($C380&gt;=$X$12,$C380&lt;=$Y$12),"Vakantie",IF(OR($C380=$X$20,$C380=$X$21,$C380=$X$22,$C380=$X$23,$C380=$X$24,$C380=$X$25),"Vakantie",""))))))</f>
        <v/>
      </c>
      <c r="H380" s="43" t="str">
        <f>IF(AND($C380&gt;=$X$13,$C380&lt;=$Y$13),"Vakantie",IF(AND($C380&gt;=$X$14,$C380&lt;=$Y$14),"Vakantie",IF(AND($C380&gt;=$X$15,$C380&lt;=$Y$15),"Vakantie",IF(AND($C380&gt;=$X$16,$C380&lt;=$Y$16),"Vakantie",IF(AND($C380&gt;=$X$17,$C380&lt;=$Y$17),"Vakantie",IF(OR($C380=$X$20,$C380=$X$21,$C380=$X$22,$C380=$X$23,$C380=$X$24,$C380=$X$25),"Vakantie",""))))))</f>
        <v/>
      </c>
      <c r="I380" s="43">
        <v>1</v>
      </c>
      <c r="J380">
        <f>IF(AND(Formulier!$E$44&lt;=C380,Formulier!$O$38&gt;=C380),"Verlof",0)</f>
        <v>0</v>
      </c>
      <c r="K380">
        <f t="shared" si="75"/>
        <v>0</v>
      </c>
      <c r="L380">
        <f t="shared" ref="L380:L443" si="87">IF(J380=0,0,IF(G380="",0,1))</f>
        <v>0</v>
      </c>
      <c r="M380">
        <f t="shared" ref="M380:M443" si="88">IF(J380=0,0,IF(H380="",0,1))</f>
        <v>0</v>
      </c>
      <c r="N380" s="56">
        <f t="shared" si="76"/>
        <v>0</v>
      </c>
      <c r="O380" s="56">
        <f t="shared" si="77"/>
        <v>0</v>
      </c>
    </row>
    <row r="381" spans="1:15" x14ac:dyDescent="0.3">
      <c r="A381" s="43" t="str">
        <f t="shared" si="72"/>
        <v>20161za</v>
      </c>
      <c r="B381" s="43">
        <v>1</v>
      </c>
      <c r="C381" s="44">
        <f t="shared" si="74"/>
        <v>42371</v>
      </c>
      <c r="D381" s="43" t="str">
        <f t="shared" si="86"/>
        <v>za</v>
      </c>
      <c r="E381" s="43">
        <f t="shared" si="73"/>
        <v>2016</v>
      </c>
      <c r="F381" s="43" t="str">
        <f>IF(AND($C381&gt;=$X$3,$C381&lt;=$Y$3),"Vakantie",IF(AND($C381&gt;=$X$4,$C381&lt;=$Y$4),"Vakantie",IF(AND($C381&gt;=$X$5,$C381&lt;=$Y$5),"Vakantie",IF(AND($C381&gt;=$X$6,$C381&lt;=$Y$6),"Vakantie",IF(AND($C381&gt;=$X$7,$C381&lt;=$Y$7),"Vakantie",IF(OR($C381=$X$20,$C381=$X$21,$C381=$X$22,$C381=$X$23,$C381=$X$24,$C381=$X$25),"Vakantie",""))))))</f>
        <v/>
      </c>
      <c r="G381" s="43" t="str">
        <f>IF(AND($C381&gt;=$X$8,$C381&lt;=$Y$8),"Vakantie",IF(AND($C381&gt;=$X$9,$C381&lt;=$Y$9),"Vakantie",IF(AND($C381&gt;=$X$10,$C381&lt;=$Y$10),"Vakantie",IF(AND($C381&gt;=$X$11,$C381&lt;=$Y$11),"Vakantie",IF(AND($C381&gt;=$X$12,$C381&lt;=$Y$12),"Vakantie",IF(OR($C381=$X$20,$C381=$X$21,$C381=$X$22,$C381=$X$23,$C381=$X$24,$C381=$X$25),"Vakantie",""))))))</f>
        <v/>
      </c>
      <c r="H381" s="43" t="str">
        <f>IF(AND($C381&gt;=$X$13,$C381&lt;=$Y$13),"Vakantie",IF(AND($C381&gt;=$X$14,$C381&lt;=$Y$14),"Vakantie",IF(AND($C381&gt;=$X$15,$C381&lt;=$Y$15),"Vakantie",IF(AND($C381&gt;=$X$16,$C381&lt;=$Y$16),"Vakantie",IF(AND($C381&gt;=$X$17,$C381&lt;=$Y$17),"Vakantie",IF(OR($C381=$X$20,$C381=$X$21,$C381=$X$22,$C381=$X$23,$C381=$X$24,$C381=$X$25),"Vakantie",""))))))</f>
        <v/>
      </c>
      <c r="I381" s="43">
        <v>1</v>
      </c>
      <c r="J381">
        <f>IF(AND(Formulier!$E$44&lt;=C381,Formulier!$O$38&gt;=C381),"Verlof",0)</f>
        <v>0</v>
      </c>
      <c r="K381">
        <f t="shared" si="75"/>
        <v>0</v>
      </c>
      <c r="L381">
        <f t="shared" si="87"/>
        <v>0</v>
      </c>
      <c r="M381">
        <f t="shared" si="88"/>
        <v>0</v>
      </c>
      <c r="N381" s="56">
        <f t="shared" si="76"/>
        <v>0</v>
      </c>
      <c r="O381" s="56">
        <f t="shared" si="77"/>
        <v>0</v>
      </c>
    </row>
    <row r="382" spans="1:15" x14ac:dyDescent="0.3">
      <c r="A382" s="43" t="str">
        <f t="shared" si="72"/>
        <v>20161zo</v>
      </c>
      <c r="B382" s="43">
        <v>1</v>
      </c>
      <c r="C382" s="44">
        <f t="shared" si="74"/>
        <v>42372</v>
      </c>
      <c r="D382" s="43" t="str">
        <f t="shared" si="86"/>
        <v>zo</v>
      </c>
      <c r="E382" s="43">
        <f t="shared" si="73"/>
        <v>2016</v>
      </c>
      <c r="F382" s="43" t="str">
        <f>IF(AND($C382&gt;=$X$3,$C382&lt;=$Y$3),"Vakantie",IF(AND($C382&gt;=$X$4,$C382&lt;=$Y$4),"Vakantie",IF(AND($C382&gt;=$X$5,$C382&lt;=$Y$5),"Vakantie",IF(AND($C382&gt;=$X$6,$C382&lt;=$Y$6),"Vakantie",IF(AND($C382&gt;=$X$7,$C382&lt;=$Y$7),"Vakantie",IF(OR($C382=$X$20,$C382=$X$21,$C382=$X$22,$C382=$X$23,$C382=$X$24,$C382=$X$25),"Vakantie",""))))))</f>
        <v/>
      </c>
      <c r="G382" s="43" t="str">
        <f>IF(AND($C382&gt;=$X$8,$C382&lt;=$Y$8),"Vakantie",IF(AND($C382&gt;=$X$9,$C382&lt;=$Y$9),"Vakantie",IF(AND($C382&gt;=$X$10,$C382&lt;=$Y$10),"Vakantie",IF(AND($C382&gt;=$X$11,$C382&lt;=$Y$11),"Vakantie",IF(AND($C382&gt;=$X$12,$C382&lt;=$Y$12),"Vakantie",IF(OR($C382=$X$20,$C382=$X$21,$C382=$X$22,$C382=$X$23,$C382=$X$24,$C382=$X$25),"Vakantie",""))))))</f>
        <v/>
      </c>
      <c r="H382" s="43" t="str">
        <f>IF(AND($C382&gt;=$X$13,$C382&lt;=$Y$13),"Vakantie",IF(AND($C382&gt;=$X$14,$C382&lt;=$Y$14),"Vakantie",IF(AND($C382&gt;=$X$15,$C382&lt;=$Y$15),"Vakantie",IF(AND($C382&gt;=$X$16,$C382&lt;=$Y$16),"Vakantie",IF(AND($C382&gt;=$X$17,$C382&lt;=$Y$17),"Vakantie",IF(OR($C382=$X$20,$C382=$X$21,$C382=$X$22,$C382=$X$23,$C382=$X$24,$C382=$X$25),"Vakantie",""))))))</f>
        <v/>
      </c>
      <c r="I382" s="43">
        <v>1</v>
      </c>
      <c r="J382">
        <f>IF(AND(Formulier!$E$44&lt;=C382,Formulier!$O$38&gt;=C382),"Verlof",0)</f>
        <v>0</v>
      </c>
      <c r="K382">
        <f t="shared" si="75"/>
        <v>0</v>
      </c>
      <c r="L382">
        <f t="shared" si="87"/>
        <v>0</v>
      </c>
      <c r="M382">
        <f t="shared" si="88"/>
        <v>0</v>
      </c>
      <c r="N382" s="56">
        <f t="shared" si="76"/>
        <v>0</v>
      </c>
      <c r="O382" s="56">
        <f t="shared" si="77"/>
        <v>0</v>
      </c>
    </row>
    <row r="383" spans="1:15" x14ac:dyDescent="0.3">
      <c r="A383" s="43" t="str">
        <f t="shared" si="72"/>
        <v>20161ma</v>
      </c>
      <c r="B383" s="43">
        <v>1</v>
      </c>
      <c r="C383" s="44">
        <f t="shared" si="74"/>
        <v>42373</v>
      </c>
      <c r="D383" s="43" t="str">
        <f t="shared" si="86"/>
        <v>ma</v>
      </c>
      <c r="E383" s="43">
        <f t="shared" si="73"/>
        <v>2016</v>
      </c>
      <c r="F383" s="43" t="str">
        <f>IF(AND($C383&gt;=$AA$3,$C383&lt;=$AB$3),"Vakantie",IF(AND($C383&gt;=$AA$4,$C383&lt;=$AB$4),"Vakantie",IF(AND($C383&gt;=$AA$5,$C383&lt;=$AB$5),"Vakantie",IF(AND($C383&gt;=$AA$6,$C383&lt;=$AB$6),"Vakantie",IF(AND($C383&gt;=$AA$7,$C383&lt;=$AB$7),"Vakantie","")))))</f>
        <v/>
      </c>
      <c r="G383" s="43" t="str">
        <f>IF(AND($C383&gt;=$AA$8,$C383&lt;=$AB$8),"Vakantie",IF(AND($C383&gt;=$AA$9,$C383&lt;=$AB$9),"Vakantie",IF(AND($C383&gt;=$AA$10,$C383&lt;=$AB$10),"Vakantie",IF(AND($C383&gt;=$AA$11,$C383&lt;=$AB$11),"Vakantie",IF(AND($C383&gt;=$AA$7,$C383&lt;=$AB$7),"Vakantie","")))))</f>
        <v/>
      </c>
      <c r="H383" s="43" t="str">
        <f>IF(AND($C383&gt;=$AA$13,$C383&lt;=$AB$13),"Vakantie",IF(AND($C383&gt;=$AA$14,$C383&lt;=$AB$14),"Vakantie",IF(AND($C383&gt;=$AA$15,$C383&lt;=$AB$15),"Vakantie",IF(AND($C383&gt;=$AA$16,$C383&lt;=$AB$16),"Vakantie",IF(AND($C383&gt;=$AA$12,$C383&lt;=$AB$12),"Vakantie","")))))</f>
        <v/>
      </c>
      <c r="I383" s="43">
        <v>2</v>
      </c>
      <c r="J383">
        <f>IF(AND(Formulier!$E$44&lt;=C383,Formulier!$O$38&gt;=C383),"Verlof",0)</f>
        <v>0</v>
      </c>
      <c r="K383">
        <f t="shared" si="75"/>
        <v>0</v>
      </c>
      <c r="L383">
        <f t="shared" si="87"/>
        <v>0</v>
      </c>
      <c r="M383">
        <f t="shared" si="88"/>
        <v>0</v>
      </c>
      <c r="N383" s="56">
        <f t="shared" si="76"/>
        <v>0</v>
      </c>
      <c r="O383" s="56">
        <f t="shared" si="77"/>
        <v>0</v>
      </c>
    </row>
    <row r="384" spans="1:15" x14ac:dyDescent="0.3">
      <c r="A384" s="43" t="str">
        <f t="shared" si="72"/>
        <v>20161di</v>
      </c>
      <c r="B384" s="43">
        <v>1</v>
      </c>
      <c r="C384" s="44">
        <f t="shared" si="74"/>
        <v>42374</v>
      </c>
      <c r="D384" s="43" t="str">
        <f t="shared" si="86"/>
        <v>di</v>
      </c>
      <c r="E384" s="43">
        <f t="shared" si="73"/>
        <v>2016</v>
      </c>
      <c r="F384" s="43" t="str">
        <f t="shared" ref="F384:F447" si="89">IF(AND($C384&gt;=$AA$3,$C384&lt;=$AB$3),"Vakantie",IF(AND($C384&gt;=$AA$4,$C384&lt;=$AB$4),"Vakantie",IF(AND($C384&gt;=$AA$5,$C384&lt;=$AB$5),"Vakantie",IF(AND($C384&gt;=$AA$6,$C384&lt;=$AB$6),"Vakantie",IF(AND($C384&gt;=$AA$7,$C384&lt;=$AB$7),"Vakantie","")))))</f>
        <v/>
      </c>
      <c r="G384" s="43" t="str">
        <f t="shared" ref="G384:G447" si="90">IF(AND($C384&gt;=$AA$8,$C384&lt;=$AB$8),"Vakantie",IF(AND($C384&gt;=$AA$9,$C384&lt;=$AB$9),"Vakantie",IF(AND($C384&gt;=$AA$10,$C384&lt;=$AB$10),"Vakantie",IF(AND($C384&gt;=$AA$11,$C384&lt;=$AB$11),"Vakantie",IF(AND($C384&gt;=$AA$7,$C384&lt;=$AB$7),"Vakantie","")))))</f>
        <v/>
      </c>
      <c r="H384" s="43" t="str">
        <f t="shared" ref="H384:H447" si="91">IF(AND($C384&gt;=$AA$13,$C384&lt;=$AB$13),"Vakantie",IF(AND($C384&gt;=$AA$14,$C384&lt;=$AB$14),"Vakantie",IF(AND($C384&gt;=$AA$15,$C384&lt;=$AB$15),"Vakantie",IF(AND($C384&gt;=$AA$16,$C384&lt;=$AB$16),"Vakantie",IF(AND($C384&gt;=$AA$12,$C384&lt;=$AB$12),"Vakantie","")))))</f>
        <v/>
      </c>
      <c r="I384" s="43">
        <v>2</v>
      </c>
      <c r="J384">
        <f>IF(AND(Formulier!$E$44&lt;=C384,Formulier!$O$38&gt;=C384),"Verlof",0)</f>
        <v>0</v>
      </c>
      <c r="K384">
        <f t="shared" si="75"/>
        <v>0</v>
      </c>
      <c r="L384">
        <f t="shared" si="87"/>
        <v>0</v>
      </c>
      <c r="M384">
        <f t="shared" si="88"/>
        <v>0</v>
      </c>
      <c r="N384" s="56">
        <f t="shared" si="76"/>
        <v>0</v>
      </c>
      <c r="O384" s="56">
        <f t="shared" si="77"/>
        <v>0</v>
      </c>
    </row>
    <row r="385" spans="1:15" x14ac:dyDescent="0.3">
      <c r="A385" s="43" t="str">
        <f t="shared" si="72"/>
        <v>20161wo</v>
      </c>
      <c r="B385" s="43">
        <v>1</v>
      </c>
      <c r="C385" s="44">
        <f t="shared" si="74"/>
        <v>42375</v>
      </c>
      <c r="D385" s="43" t="str">
        <f t="shared" si="86"/>
        <v>wo</v>
      </c>
      <c r="E385" s="43">
        <f t="shared" si="73"/>
        <v>2016</v>
      </c>
      <c r="F385" s="43" t="str">
        <f t="shared" si="89"/>
        <v/>
      </c>
      <c r="G385" s="43" t="str">
        <f t="shared" si="90"/>
        <v/>
      </c>
      <c r="H385" s="43" t="str">
        <f t="shared" si="91"/>
        <v/>
      </c>
      <c r="I385" s="43">
        <v>2</v>
      </c>
      <c r="J385">
        <f>IF(AND(Formulier!$E$44&lt;=C385,Formulier!$O$38&gt;=C385),"Verlof",0)</f>
        <v>0</v>
      </c>
      <c r="K385">
        <f t="shared" si="75"/>
        <v>0</v>
      </c>
      <c r="L385">
        <f t="shared" si="87"/>
        <v>0</v>
      </c>
      <c r="M385">
        <f t="shared" si="88"/>
        <v>0</v>
      </c>
      <c r="N385" s="56">
        <f t="shared" si="76"/>
        <v>0</v>
      </c>
      <c r="O385" s="56">
        <f t="shared" si="77"/>
        <v>0</v>
      </c>
    </row>
    <row r="386" spans="1:15" x14ac:dyDescent="0.3">
      <c r="A386" s="43" t="str">
        <f t="shared" ref="A386:A454" si="92">E386&amp;B386&amp;D386</f>
        <v>20161do</v>
      </c>
      <c r="B386" s="43">
        <v>1</v>
      </c>
      <c r="C386" s="44">
        <f t="shared" si="74"/>
        <v>42376</v>
      </c>
      <c r="D386" s="43" t="str">
        <f t="shared" si="86"/>
        <v>do</v>
      </c>
      <c r="E386" s="43">
        <f t="shared" ref="E386:E454" si="93">YEAR(C386)</f>
        <v>2016</v>
      </c>
      <c r="F386" s="43" t="str">
        <f t="shared" si="89"/>
        <v/>
      </c>
      <c r="G386" s="43" t="str">
        <f t="shared" si="90"/>
        <v/>
      </c>
      <c r="H386" s="43" t="str">
        <f t="shared" si="91"/>
        <v/>
      </c>
      <c r="I386" s="43">
        <v>2</v>
      </c>
      <c r="J386">
        <f>IF(AND(Formulier!$E$44&lt;=C386,Formulier!$O$38&gt;=C386),"Verlof",0)</f>
        <v>0</v>
      </c>
      <c r="K386">
        <f t="shared" si="75"/>
        <v>0</v>
      </c>
      <c r="L386">
        <f t="shared" si="87"/>
        <v>0</v>
      </c>
      <c r="M386">
        <f t="shared" si="88"/>
        <v>0</v>
      </c>
      <c r="N386" s="56">
        <f t="shared" si="76"/>
        <v>0</v>
      </c>
      <c r="O386" s="56">
        <f t="shared" si="77"/>
        <v>0</v>
      </c>
    </row>
    <row r="387" spans="1:15" x14ac:dyDescent="0.3">
      <c r="A387" s="43" t="str">
        <f t="shared" si="92"/>
        <v>20161vr</v>
      </c>
      <c r="B387" s="43">
        <v>1</v>
      </c>
      <c r="C387" s="44">
        <f t="shared" ref="C387:C450" si="94">+C386+1</f>
        <v>42377</v>
      </c>
      <c r="D387" s="43" t="str">
        <f t="shared" si="82"/>
        <v>vr</v>
      </c>
      <c r="E387" s="43">
        <f t="shared" si="93"/>
        <v>2016</v>
      </c>
      <c r="F387" s="43" t="str">
        <f t="shared" si="89"/>
        <v/>
      </c>
      <c r="G387" s="43" t="str">
        <f t="shared" si="90"/>
        <v/>
      </c>
      <c r="H387" s="43" t="str">
        <f t="shared" si="91"/>
        <v/>
      </c>
      <c r="I387" s="43">
        <f t="shared" si="83"/>
        <v>2</v>
      </c>
      <c r="J387">
        <f>IF(AND(Formulier!$E$44&lt;=C387,Formulier!$O$38&gt;=C387),"Verlof",0)</f>
        <v>0</v>
      </c>
      <c r="K387">
        <f t="shared" ref="K387:K450" si="95">IF(J387=0,0,IF(F387="",0,1))</f>
        <v>0</v>
      </c>
      <c r="L387">
        <f t="shared" si="87"/>
        <v>0</v>
      </c>
      <c r="M387">
        <f t="shared" si="88"/>
        <v>0</v>
      </c>
      <c r="N387" s="56">
        <f t="shared" ref="N387:N450" si="96">IF($N$1="Noord",K387,IF($N$1="Midden",L387,M387))</f>
        <v>0</v>
      </c>
      <c r="O387" s="56">
        <f t="shared" ref="O387:O450" si="97">IF(OR(D387="za",D387="zo"),0,N387)</f>
        <v>0</v>
      </c>
    </row>
    <row r="388" spans="1:15" x14ac:dyDescent="0.3">
      <c r="A388" s="43" t="str">
        <f t="shared" si="92"/>
        <v>20161za</v>
      </c>
      <c r="B388" s="43">
        <v>1</v>
      </c>
      <c r="C388" s="44">
        <f t="shared" si="94"/>
        <v>42378</v>
      </c>
      <c r="D388" s="43" t="str">
        <f t="shared" si="82"/>
        <v>za</v>
      </c>
      <c r="E388" s="43">
        <f t="shared" si="93"/>
        <v>2016</v>
      </c>
      <c r="F388" s="43" t="str">
        <f t="shared" si="89"/>
        <v/>
      </c>
      <c r="G388" s="43" t="str">
        <f t="shared" si="90"/>
        <v/>
      </c>
      <c r="H388" s="43" t="str">
        <f t="shared" si="91"/>
        <v/>
      </c>
      <c r="I388" s="43">
        <f t="shared" si="83"/>
        <v>2</v>
      </c>
      <c r="J388">
        <f>IF(AND(Formulier!$E$44&lt;=C388,Formulier!$O$38&gt;=C388),"Verlof",0)</f>
        <v>0</v>
      </c>
      <c r="K388">
        <f t="shared" si="95"/>
        <v>0</v>
      </c>
      <c r="L388">
        <f t="shared" si="87"/>
        <v>0</v>
      </c>
      <c r="M388">
        <f t="shared" si="88"/>
        <v>0</v>
      </c>
      <c r="N388" s="56">
        <f t="shared" si="96"/>
        <v>0</v>
      </c>
      <c r="O388" s="56">
        <f t="shared" si="97"/>
        <v>0</v>
      </c>
    </row>
    <row r="389" spans="1:15" x14ac:dyDescent="0.3">
      <c r="A389" s="43" t="str">
        <f t="shared" si="92"/>
        <v>20161zo</v>
      </c>
      <c r="B389" s="43">
        <v>1</v>
      </c>
      <c r="C389" s="44">
        <f t="shared" si="94"/>
        <v>42379</v>
      </c>
      <c r="D389" s="43" t="str">
        <f t="shared" si="82"/>
        <v>zo</v>
      </c>
      <c r="E389" s="43">
        <f t="shared" si="93"/>
        <v>2016</v>
      </c>
      <c r="F389" s="43" t="str">
        <f t="shared" si="89"/>
        <v/>
      </c>
      <c r="G389" s="43" t="str">
        <f t="shared" si="90"/>
        <v/>
      </c>
      <c r="H389" s="43" t="str">
        <f t="shared" si="91"/>
        <v/>
      </c>
      <c r="I389" s="43">
        <f t="shared" si="83"/>
        <v>2</v>
      </c>
      <c r="J389">
        <f>IF(AND(Formulier!$E$44&lt;=C389,Formulier!$O$38&gt;=C389),"Verlof",0)</f>
        <v>0</v>
      </c>
      <c r="K389">
        <f t="shared" si="95"/>
        <v>0</v>
      </c>
      <c r="L389">
        <f t="shared" si="87"/>
        <v>0</v>
      </c>
      <c r="M389">
        <f t="shared" si="88"/>
        <v>0</v>
      </c>
      <c r="N389" s="56">
        <f t="shared" si="96"/>
        <v>0</v>
      </c>
      <c r="O389" s="56">
        <f t="shared" si="97"/>
        <v>0</v>
      </c>
    </row>
    <row r="390" spans="1:15" x14ac:dyDescent="0.3">
      <c r="A390" s="43" t="str">
        <f t="shared" si="92"/>
        <v>20162ma</v>
      </c>
      <c r="B390" s="43">
        <f t="shared" si="81"/>
        <v>2</v>
      </c>
      <c r="C390" s="44">
        <f t="shared" si="94"/>
        <v>42380</v>
      </c>
      <c r="D390" s="43" t="str">
        <f t="shared" si="82"/>
        <v>ma</v>
      </c>
      <c r="E390" s="43">
        <f t="shared" si="93"/>
        <v>2016</v>
      </c>
      <c r="F390" s="43" t="str">
        <f t="shared" si="89"/>
        <v/>
      </c>
      <c r="G390" s="43" t="str">
        <f t="shared" si="90"/>
        <v/>
      </c>
      <c r="H390" s="43" t="str">
        <f t="shared" si="91"/>
        <v/>
      </c>
      <c r="I390" s="43">
        <f t="shared" si="83"/>
        <v>3</v>
      </c>
      <c r="J390">
        <f>IF(AND(Formulier!$E$44&lt;=C390,Formulier!$O$38&gt;=C390),"Verlof",0)</f>
        <v>0</v>
      </c>
      <c r="K390">
        <f t="shared" si="95"/>
        <v>0</v>
      </c>
      <c r="L390">
        <f t="shared" si="87"/>
        <v>0</v>
      </c>
      <c r="M390">
        <f t="shared" si="88"/>
        <v>0</v>
      </c>
      <c r="N390" s="56">
        <f t="shared" si="96"/>
        <v>0</v>
      </c>
      <c r="O390" s="56">
        <f t="shared" si="97"/>
        <v>0</v>
      </c>
    </row>
    <row r="391" spans="1:15" x14ac:dyDescent="0.3">
      <c r="A391" s="43" t="str">
        <f t="shared" si="92"/>
        <v>20162di</v>
      </c>
      <c r="B391" s="43">
        <f t="shared" si="81"/>
        <v>2</v>
      </c>
      <c r="C391" s="44">
        <f t="shared" si="94"/>
        <v>42381</v>
      </c>
      <c r="D391" s="43" t="str">
        <f t="shared" si="82"/>
        <v>di</v>
      </c>
      <c r="E391" s="43">
        <f t="shared" si="93"/>
        <v>2016</v>
      </c>
      <c r="F391" s="43" t="str">
        <f t="shared" si="89"/>
        <v/>
      </c>
      <c r="G391" s="43" t="str">
        <f t="shared" si="90"/>
        <v/>
      </c>
      <c r="H391" s="43" t="str">
        <f t="shared" si="91"/>
        <v/>
      </c>
      <c r="I391" s="43">
        <f t="shared" si="83"/>
        <v>3</v>
      </c>
      <c r="J391">
        <f>IF(AND(Formulier!$E$44&lt;=C391,Formulier!$O$38&gt;=C391),"Verlof",0)</f>
        <v>0</v>
      </c>
      <c r="K391">
        <f t="shared" si="95"/>
        <v>0</v>
      </c>
      <c r="L391">
        <f t="shared" si="87"/>
        <v>0</v>
      </c>
      <c r="M391">
        <f t="shared" si="88"/>
        <v>0</v>
      </c>
      <c r="N391" s="56">
        <f t="shared" si="96"/>
        <v>0</v>
      </c>
      <c r="O391" s="56">
        <f t="shared" si="97"/>
        <v>0</v>
      </c>
    </row>
    <row r="392" spans="1:15" x14ac:dyDescent="0.3">
      <c r="A392" s="43" t="str">
        <f t="shared" si="92"/>
        <v>20162wo</v>
      </c>
      <c r="B392" s="43">
        <f t="shared" si="81"/>
        <v>2</v>
      </c>
      <c r="C392" s="44">
        <f t="shared" si="94"/>
        <v>42382</v>
      </c>
      <c r="D392" s="43" t="str">
        <f t="shared" si="82"/>
        <v>wo</v>
      </c>
      <c r="E392" s="43">
        <f t="shared" si="93"/>
        <v>2016</v>
      </c>
      <c r="F392" s="43" t="str">
        <f t="shared" si="89"/>
        <v/>
      </c>
      <c r="G392" s="43" t="str">
        <f t="shared" si="90"/>
        <v/>
      </c>
      <c r="H392" s="43" t="str">
        <f t="shared" si="91"/>
        <v/>
      </c>
      <c r="I392" s="43">
        <f t="shared" si="83"/>
        <v>3</v>
      </c>
      <c r="J392">
        <f>IF(AND(Formulier!$E$44&lt;=C392,Formulier!$O$38&gt;=C392),"Verlof",0)</f>
        <v>0</v>
      </c>
      <c r="K392">
        <f t="shared" si="95"/>
        <v>0</v>
      </c>
      <c r="L392">
        <f t="shared" si="87"/>
        <v>0</v>
      </c>
      <c r="M392">
        <f t="shared" si="88"/>
        <v>0</v>
      </c>
      <c r="N392" s="56">
        <f t="shared" si="96"/>
        <v>0</v>
      </c>
      <c r="O392" s="56">
        <f t="shared" si="97"/>
        <v>0</v>
      </c>
    </row>
    <row r="393" spans="1:15" x14ac:dyDescent="0.3">
      <c r="A393" s="43" t="str">
        <f t="shared" si="92"/>
        <v>20162do</v>
      </c>
      <c r="B393" s="43">
        <f t="shared" si="81"/>
        <v>2</v>
      </c>
      <c r="C393" s="44">
        <f t="shared" si="94"/>
        <v>42383</v>
      </c>
      <c r="D393" s="43" t="str">
        <f t="shared" si="82"/>
        <v>do</v>
      </c>
      <c r="E393" s="43">
        <f t="shared" si="93"/>
        <v>2016</v>
      </c>
      <c r="F393" s="43" t="str">
        <f t="shared" si="89"/>
        <v/>
      </c>
      <c r="G393" s="43" t="str">
        <f t="shared" si="90"/>
        <v/>
      </c>
      <c r="H393" s="43" t="str">
        <f t="shared" si="91"/>
        <v/>
      </c>
      <c r="I393" s="43">
        <f t="shared" si="83"/>
        <v>3</v>
      </c>
      <c r="J393">
        <f>IF(AND(Formulier!$E$44&lt;=C393,Formulier!$O$38&gt;=C393),"Verlof",0)</f>
        <v>0</v>
      </c>
      <c r="K393">
        <f t="shared" si="95"/>
        <v>0</v>
      </c>
      <c r="L393">
        <f t="shared" si="87"/>
        <v>0</v>
      </c>
      <c r="M393">
        <f t="shared" si="88"/>
        <v>0</v>
      </c>
      <c r="N393" s="56">
        <f t="shared" si="96"/>
        <v>0</v>
      </c>
      <c r="O393" s="56">
        <f t="shared" si="97"/>
        <v>0</v>
      </c>
    </row>
    <row r="394" spans="1:15" x14ac:dyDescent="0.3">
      <c r="A394" s="43" t="str">
        <f t="shared" si="92"/>
        <v>20162vr</v>
      </c>
      <c r="B394" s="43">
        <f t="shared" si="81"/>
        <v>2</v>
      </c>
      <c r="C394" s="44">
        <f t="shared" si="94"/>
        <v>42384</v>
      </c>
      <c r="D394" s="43" t="str">
        <f t="shared" si="82"/>
        <v>vr</v>
      </c>
      <c r="E394" s="43">
        <f t="shared" si="93"/>
        <v>2016</v>
      </c>
      <c r="F394" s="43" t="str">
        <f t="shared" si="89"/>
        <v/>
      </c>
      <c r="G394" s="43" t="str">
        <f t="shared" si="90"/>
        <v/>
      </c>
      <c r="H394" s="43" t="str">
        <f t="shared" si="91"/>
        <v/>
      </c>
      <c r="I394" s="43">
        <f t="shared" si="83"/>
        <v>3</v>
      </c>
      <c r="J394">
        <f>IF(AND(Formulier!$E$44&lt;=C394,Formulier!$O$38&gt;=C394),"Verlof",0)</f>
        <v>0</v>
      </c>
      <c r="K394">
        <f t="shared" si="95"/>
        <v>0</v>
      </c>
      <c r="L394">
        <f t="shared" si="87"/>
        <v>0</v>
      </c>
      <c r="M394">
        <f t="shared" si="88"/>
        <v>0</v>
      </c>
      <c r="N394" s="56">
        <f t="shared" si="96"/>
        <v>0</v>
      </c>
      <c r="O394" s="56">
        <f t="shared" si="97"/>
        <v>0</v>
      </c>
    </row>
    <row r="395" spans="1:15" x14ac:dyDescent="0.3">
      <c r="A395" s="43" t="str">
        <f t="shared" si="92"/>
        <v>20162za</v>
      </c>
      <c r="B395" s="43">
        <f t="shared" si="81"/>
        <v>2</v>
      </c>
      <c r="C395" s="44">
        <f t="shared" si="94"/>
        <v>42385</v>
      </c>
      <c r="D395" s="43" t="str">
        <f t="shared" si="82"/>
        <v>za</v>
      </c>
      <c r="E395" s="43">
        <f t="shared" si="93"/>
        <v>2016</v>
      </c>
      <c r="F395" s="43" t="str">
        <f t="shared" si="89"/>
        <v/>
      </c>
      <c r="G395" s="43" t="str">
        <f t="shared" si="90"/>
        <v/>
      </c>
      <c r="H395" s="43" t="str">
        <f t="shared" si="91"/>
        <v/>
      </c>
      <c r="I395" s="43">
        <f t="shared" si="83"/>
        <v>3</v>
      </c>
      <c r="J395">
        <f>IF(AND(Formulier!$E$44&lt;=C395,Formulier!$O$38&gt;=C395),"Verlof",0)</f>
        <v>0</v>
      </c>
      <c r="K395">
        <f t="shared" si="95"/>
        <v>0</v>
      </c>
      <c r="L395">
        <f t="shared" si="87"/>
        <v>0</v>
      </c>
      <c r="M395">
        <f t="shared" si="88"/>
        <v>0</v>
      </c>
      <c r="N395" s="56">
        <f t="shared" si="96"/>
        <v>0</v>
      </c>
      <c r="O395" s="56">
        <f t="shared" si="97"/>
        <v>0</v>
      </c>
    </row>
    <row r="396" spans="1:15" x14ac:dyDescent="0.3">
      <c r="A396" s="43" t="str">
        <f t="shared" si="92"/>
        <v>20162zo</v>
      </c>
      <c r="B396" s="43">
        <f t="shared" si="81"/>
        <v>2</v>
      </c>
      <c r="C396" s="44">
        <f t="shared" si="94"/>
        <v>42386</v>
      </c>
      <c r="D396" s="43" t="str">
        <f t="shared" si="82"/>
        <v>zo</v>
      </c>
      <c r="E396" s="43">
        <f t="shared" si="93"/>
        <v>2016</v>
      </c>
      <c r="F396" s="43" t="str">
        <f t="shared" si="89"/>
        <v/>
      </c>
      <c r="G396" s="43" t="str">
        <f t="shared" si="90"/>
        <v/>
      </c>
      <c r="H396" s="43" t="str">
        <f t="shared" si="91"/>
        <v/>
      </c>
      <c r="I396" s="43">
        <f t="shared" si="83"/>
        <v>3</v>
      </c>
      <c r="J396">
        <f>IF(AND(Formulier!$E$44&lt;=C396,Formulier!$O$38&gt;=C396),"Verlof",0)</f>
        <v>0</v>
      </c>
      <c r="K396">
        <f t="shared" si="95"/>
        <v>0</v>
      </c>
      <c r="L396">
        <f t="shared" si="87"/>
        <v>0</v>
      </c>
      <c r="M396">
        <f t="shared" si="88"/>
        <v>0</v>
      </c>
      <c r="N396" s="56">
        <f t="shared" si="96"/>
        <v>0</v>
      </c>
      <c r="O396" s="56">
        <f t="shared" si="97"/>
        <v>0</v>
      </c>
    </row>
    <row r="397" spans="1:15" x14ac:dyDescent="0.3">
      <c r="A397" s="43" t="str">
        <f t="shared" si="92"/>
        <v>20163ma</v>
      </c>
      <c r="B397" s="43">
        <f t="shared" si="81"/>
        <v>3</v>
      </c>
      <c r="C397" s="44">
        <f t="shared" si="94"/>
        <v>42387</v>
      </c>
      <c r="D397" s="43" t="str">
        <f t="shared" si="82"/>
        <v>ma</v>
      </c>
      <c r="E397" s="43">
        <f t="shared" si="93"/>
        <v>2016</v>
      </c>
      <c r="F397" s="43" t="str">
        <f t="shared" si="89"/>
        <v/>
      </c>
      <c r="G397" s="43" t="str">
        <f t="shared" si="90"/>
        <v/>
      </c>
      <c r="H397" s="43" t="str">
        <f t="shared" si="91"/>
        <v/>
      </c>
      <c r="I397" s="43">
        <f t="shared" si="83"/>
        <v>4</v>
      </c>
      <c r="J397">
        <f>IF(AND(Formulier!$E$44&lt;=C397,Formulier!$O$38&gt;=C397),"Verlof",0)</f>
        <v>0</v>
      </c>
      <c r="K397">
        <f t="shared" si="95"/>
        <v>0</v>
      </c>
      <c r="L397">
        <f t="shared" si="87"/>
        <v>0</v>
      </c>
      <c r="M397">
        <f t="shared" si="88"/>
        <v>0</v>
      </c>
      <c r="N397" s="56">
        <f t="shared" si="96"/>
        <v>0</v>
      </c>
      <c r="O397" s="56">
        <f t="shared" si="97"/>
        <v>0</v>
      </c>
    </row>
    <row r="398" spans="1:15" x14ac:dyDescent="0.3">
      <c r="A398" s="43" t="str">
        <f t="shared" si="92"/>
        <v>20163di</v>
      </c>
      <c r="B398" s="43">
        <f t="shared" si="81"/>
        <v>3</v>
      </c>
      <c r="C398" s="44">
        <f t="shared" si="94"/>
        <v>42388</v>
      </c>
      <c r="D398" s="43" t="str">
        <f t="shared" si="82"/>
        <v>di</v>
      </c>
      <c r="E398" s="43">
        <f t="shared" si="93"/>
        <v>2016</v>
      </c>
      <c r="F398" s="43" t="str">
        <f t="shared" si="89"/>
        <v/>
      </c>
      <c r="G398" s="43" t="str">
        <f t="shared" si="90"/>
        <v/>
      </c>
      <c r="H398" s="43" t="str">
        <f t="shared" si="91"/>
        <v/>
      </c>
      <c r="I398" s="43">
        <f t="shared" si="83"/>
        <v>4</v>
      </c>
      <c r="J398">
        <f>IF(AND(Formulier!$E$44&lt;=C398,Formulier!$O$38&gt;=C398),"Verlof",0)</f>
        <v>0</v>
      </c>
      <c r="K398">
        <f t="shared" si="95"/>
        <v>0</v>
      </c>
      <c r="L398">
        <f t="shared" si="87"/>
        <v>0</v>
      </c>
      <c r="M398">
        <f t="shared" si="88"/>
        <v>0</v>
      </c>
      <c r="N398" s="56">
        <f t="shared" si="96"/>
        <v>0</v>
      </c>
      <c r="O398" s="56">
        <f t="shared" si="97"/>
        <v>0</v>
      </c>
    </row>
    <row r="399" spans="1:15" x14ac:dyDescent="0.3">
      <c r="A399" s="43" t="str">
        <f t="shared" si="92"/>
        <v>20163wo</v>
      </c>
      <c r="B399" s="43">
        <f t="shared" si="81"/>
        <v>3</v>
      </c>
      <c r="C399" s="44">
        <f t="shared" si="94"/>
        <v>42389</v>
      </c>
      <c r="D399" s="43" t="str">
        <f t="shared" si="82"/>
        <v>wo</v>
      </c>
      <c r="E399" s="43">
        <f t="shared" si="93"/>
        <v>2016</v>
      </c>
      <c r="F399" s="43" t="str">
        <f t="shared" si="89"/>
        <v/>
      </c>
      <c r="G399" s="43" t="str">
        <f t="shared" si="90"/>
        <v/>
      </c>
      <c r="H399" s="43" t="str">
        <f t="shared" si="91"/>
        <v/>
      </c>
      <c r="I399" s="43">
        <f t="shared" si="83"/>
        <v>4</v>
      </c>
      <c r="J399">
        <f>IF(AND(Formulier!$E$44&lt;=C399,Formulier!$O$38&gt;=C399),"Verlof",0)</f>
        <v>0</v>
      </c>
      <c r="K399">
        <f t="shared" si="95"/>
        <v>0</v>
      </c>
      <c r="L399">
        <f t="shared" si="87"/>
        <v>0</v>
      </c>
      <c r="M399">
        <f t="shared" si="88"/>
        <v>0</v>
      </c>
      <c r="N399" s="56">
        <f t="shared" si="96"/>
        <v>0</v>
      </c>
      <c r="O399" s="56">
        <f t="shared" si="97"/>
        <v>0</v>
      </c>
    </row>
    <row r="400" spans="1:15" x14ac:dyDescent="0.3">
      <c r="A400" s="43" t="str">
        <f t="shared" si="92"/>
        <v>20163do</v>
      </c>
      <c r="B400" s="43">
        <f t="shared" si="81"/>
        <v>3</v>
      </c>
      <c r="C400" s="44">
        <f t="shared" si="94"/>
        <v>42390</v>
      </c>
      <c r="D400" s="43" t="str">
        <f t="shared" si="82"/>
        <v>do</v>
      </c>
      <c r="E400" s="43">
        <f t="shared" si="93"/>
        <v>2016</v>
      </c>
      <c r="F400" s="43" t="str">
        <f t="shared" si="89"/>
        <v/>
      </c>
      <c r="G400" s="43" t="str">
        <f t="shared" si="90"/>
        <v/>
      </c>
      <c r="H400" s="43" t="str">
        <f t="shared" si="91"/>
        <v/>
      </c>
      <c r="I400" s="43">
        <f t="shared" si="83"/>
        <v>4</v>
      </c>
      <c r="J400">
        <f>IF(AND(Formulier!$E$44&lt;=C400,Formulier!$O$38&gt;=C400),"Verlof",0)</f>
        <v>0</v>
      </c>
      <c r="K400">
        <f t="shared" si="95"/>
        <v>0</v>
      </c>
      <c r="L400">
        <f t="shared" si="87"/>
        <v>0</v>
      </c>
      <c r="M400">
        <f t="shared" si="88"/>
        <v>0</v>
      </c>
      <c r="N400" s="56">
        <f t="shared" si="96"/>
        <v>0</v>
      </c>
      <c r="O400" s="56">
        <f t="shared" si="97"/>
        <v>0</v>
      </c>
    </row>
    <row r="401" spans="1:15" x14ac:dyDescent="0.3">
      <c r="A401" s="43" t="str">
        <f t="shared" si="92"/>
        <v>20163vr</v>
      </c>
      <c r="B401" s="43">
        <f t="shared" ref="B401:B464" si="98">+B394+1</f>
        <v>3</v>
      </c>
      <c r="C401" s="44">
        <f t="shared" si="94"/>
        <v>42391</v>
      </c>
      <c r="D401" s="43" t="str">
        <f t="shared" ref="D401:D464" si="99">+D394</f>
        <v>vr</v>
      </c>
      <c r="E401" s="43">
        <f t="shared" si="93"/>
        <v>2016</v>
      </c>
      <c r="F401" s="43" t="str">
        <f t="shared" si="89"/>
        <v/>
      </c>
      <c r="G401" s="43" t="str">
        <f t="shared" si="90"/>
        <v/>
      </c>
      <c r="H401" s="43" t="str">
        <f t="shared" si="91"/>
        <v/>
      </c>
      <c r="I401" s="43">
        <f t="shared" ref="I401:I464" si="100">+I394+1</f>
        <v>4</v>
      </c>
      <c r="J401">
        <f>IF(AND(Formulier!$E$44&lt;=C401,Formulier!$O$38&gt;=C401),"Verlof",0)</f>
        <v>0</v>
      </c>
      <c r="K401">
        <f t="shared" si="95"/>
        <v>0</v>
      </c>
      <c r="L401">
        <f t="shared" si="87"/>
        <v>0</v>
      </c>
      <c r="M401">
        <f t="shared" si="88"/>
        <v>0</v>
      </c>
      <c r="N401" s="56">
        <f t="shared" si="96"/>
        <v>0</v>
      </c>
      <c r="O401" s="56">
        <f t="shared" si="97"/>
        <v>0</v>
      </c>
    </row>
    <row r="402" spans="1:15" x14ac:dyDescent="0.3">
      <c r="A402" s="43" t="str">
        <f t="shared" si="92"/>
        <v>20163za</v>
      </c>
      <c r="B402" s="43">
        <f t="shared" si="98"/>
        <v>3</v>
      </c>
      <c r="C402" s="44">
        <f t="shared" si="94"/>
        <v>42392</v>
      </c>
      <c r="D402" s="43" t="str">
        <f t="shared" si="99"/>
        <v>za</v>
      </c>
      <c r="E402" s="43">
        <f t="shared" si="93"/>
        <v>2016</v>
      </c>
      <c r="F402" s="43" t="str">
        <f t="shared" si="89"/>
        <v/>
      </c>
      <c r="G402" s="43" t="str">
        <f t="shared" si="90"/>
        <v/>
      </c>
      <c r="H402" s="43" t="str">
        <f t="shared" si="91"/>
        <v/>
      </c>
      <c r="I402" s="43">
        <f t="shared" si="100"/>
        <v>4</v>
      </c>
      <c r="J402">
        <f>IF(AND(Formulier!$E$44&lt;=C402,Formulier!$O$38&gt;=C402),"Verlof",0)</f>
        <v>0</v>
      </c>
      <c r="K402">
        <f t="shared" si="95"/>
        <v>0</v>
      </c>
      <c r="L402">
        <f t="shared" si="87"/>
        <v>0</v>
      </c>
      <c r="M402">
        <f t="shared" si="88"/>
        <v>0</v>
      </c>
      <c r="N402" s="56">
        <f t="shared" si="96"/>
        <v>0</v>
      </c>
      <c r="O402" s="56">
        <f t="shared" si="97"/>
        <v>0</v>
      </c>
    </row>
    <row r="403" spans="1:15" x14ac:dyDescent="0.3">
      <c r="A403" s="43" t="str">
        <f t="shared" si="92"/>
        <v>20163zo</v>
      </c>
      <c r="B403" s="43">
        <f t="shared" si="98"/>
        <v>3</v>
      </c>
      <c r="C403" s="44">
        <f t="shared" si="94"/>
        <v>42393</v>
      </c>
      <c r="D403" s="43" t="str">
        <f t="shared" si="99"/>
        <v>zo</v>
      </c>
      <c r="E403" s="43">
        <f t="shared" si="93"/>
        <v>2016</v>
      </c>
      <c r="F403" s="43" t="str">
        <f t="shared" si="89"/>
        <v/>
      </c>
      <c r="G403" s="43" t="str">
        <f t="shared" si="90"/>
        <v/>
      </c>
      <c r="H403" s="43" t="str">
        <f t="shared" si="91"/>
        <v/>
      </c>
      <c r="I403" s="43">
        <f t="shared" si="100"/>
        <v>4</v>
      </c>
      <c r="J403">
        <f>IF(AND(Formulier!$E$44&lt;=C403,Formulier!$O$38&gt;=C403),"Verlof",0)</f>
        <v>0</v>
      </c>
      <c r="K403">
        <f t="shared" si="95"/>
        <v>0</v>
      </c>
      <c r="L403">
        <f t="shared" si="87"/>
        <v>0</v>
      </c>
      <c r="M403">
        <f t="shared" si="88"/>
        <v>0</v>
      </c>
      <c r="N403" s="56">
        <f t="shared" si="96"/>
        <v>0</v>
      </c>
      <c r="O403" s="56">
        <f t="shared" si="97"/>
        <v>0</v>
      </c>
    </row>
    <row r="404" spans="1:15" x14ac:dyDescent="0.3">
      <c r="A404" s="43" t="str">
        <f t="shared" si="92"/>
        <v>20164ma</v>
      </c>
      <c r="B404" s="43">
        <f t="shared" si="98"/>
        <v>4</v>
      </c>
      <c r="C404" s="44">
        <f t="shared" si="94"/>
        <v>42394</v>
      </c>
      <c r="D404" s="43" t="str">
        <f t="shared" si="99"/>
        <v>ma</v>
      </c>
      <c r="E404" s="43">
        <f t="shared" si="93"/>
        <v>2016</v>
      </c>
      <c r="F404" s="43" t="str">
        <f t="shared" si="89"/>
        <v/>
      </c>
      <c r="G404" s="43" t="str">
        <f t="shared" si="90"/>
        <v/>
      </c>
      <c r="H404" s="43" t="str">
        <f t="shared" si="91"/>
        <v/>
      </c>
      <c r="I404" s="43">
        <f t="shared" si="100"/>
        <v>5</v>
      </c>
      <c r="J404">
        <f>IF(AND(Formulier!$E$44&lt;=C404,Formulier!$O$38&gt;=C404),"Verlof",0)</f>
        <v>0</v>
      </c>
      <c r="K404">
        <f t="shared" si="95"/>
        <v>0</v>
      </c>
      <c r="L404">
        <f t="shared" si="87"/>
        <v>0</v>
      </c>
      <c r="M404">
        <f t="shared" si="88"/>
        <v>0</v>
      </c>
      <c r="N404" s="56">
        <f t="shared" si="96"/>
        <v>0</v>
      </c>
      <c r="O404" s="56">
        <f t="shared" si="97"/>
        <v>0</v>
      </c>
    </row>
    <row r="405" spans="1:15" x14ac:dyDescent="0.3">
      <c r="A405" s="43" t="str">
        <f t="shared" si="92"/>
        <v>20164di</v>
      </c>
      <c r="B405" s="43">
        <f t="shared" si="98"/>
        <v>4</v>
      </c>
      <c r="C405" s="44">
        <f t="shared" si="94"/>
        <v>42395</v>
      </c>
      <c r="D405" s="43" t="str">
        <f t="shared" si="99"/>
        <v>di</v>
      </c>
      <c r="E405" s="43">
        <f t="shared" si="93"/>
        <v>2016</v>
      </c>
      <c r="F405" s="43" t="str">
        <f t="shared" si="89"/>
        <v/>
      </c>
      <c r="G405" s="43" t="str">
        <f t="shared" si="90"/>
        <v/>
      </c>
      <c r="H405" s="43" t="str">
        <f t="shared" si="91"/>
        <v/>
      </c>
      <c r="I405" s="43">
        <f t="shared" si="100"/>
        <v>5</v>
      </c>
      <c r="J405">
        <f>IF(AND(Formulier!$E$44&lt;=C405,Formulier!$O$38&gt;=C405),"Verlof",0)</f>
        <v>0</v>
      </c>
      <c r="K405">
        <f t="shared" si="95"/>
        <v>0</v>
      </c>
      <c r="L405">
        <f t="shared" si="87"/>
        <v>0</v>
      </c>
      <c r="M405">
        <f t="shared" si="88"/>
        <v>0</v>
      </c>
      <c r="N405" s="56">
        <f t="shared" si="96"/>
        <v>0</v>
      </c>
      <c r="O405" s="56">
        <f t="shared" si="97"/>
        <v>0</v>
      </c>
    </row>
    <row r="406" spans="1:15" x14ac:dyDescent="0.3">
      <c r="A406" s="43" t="str">
        <f t="shared" si="92"/>
        <v>20164wo</v>
      </c>
      <c r="B406" s="43">
        <f t="shared" si="98"/>
        <v>4</v>
      </c>
      <c r="C406" s="44">
        <f t="shared" si="94"/>
        <v>42396</v>
      </c>
      <c r="D406" s="43" t="str">
        <f t="shared" si="99"/>
        <v>wo</v>
      </c>
      <c r="E406" s="43">
        <f t="shared" si="93"/>
        <v>2016</v>
      </c>
      <c r="F406" s="43" t="str">
        <f t="shared" si="89"/>
        <v/>
      </c>
      <c r="G406" s="43" t="str">
        <f t="shared" si="90"/>
        <v/>
      </c>
      <c r="H406" s="43" t="str">
        <f t="shared" si="91"/>
        <v/>
      </c>
      <c r="I406" s="43">
        <f t="shared" si="100"/>
        <v>5</v>
      </c>
      <c r="J406">
        <f>IF(AND(Formulier!$E$44&lt;=C406,Formulier!$O$38&gt;=C406),"Verlof",0)</f>
        <v>0</v>
      </c>
      <c r="K406">
        <f t="shared" si="95"/>
        <v>0</v>
      </c>
      <c r="L406">
        <f t="shared" si="87"/>
        <v>0</v>
      </c>
      <c r="M406">
        <f t="shared" si="88"/>
        <v>0</v>
      </c>
      <c r="N406" s="56">
        <f t="shared" si="96"/>
        <v>0</v>
      </c>
      <c r="O406" s="56">
        <f t="shared" si="97"/>
        <v>0</v>
      </c>
    </row>
    <row r="407" spans="1:15" x14ac:dyDescent="0.3">
      <c r="A407" s="43" t="str">
        <f t="shared" si="92"/>
        <v>20164do</v>
      </c>
      <c r="B407" s="43">
        <f t="shared" si="98"/>
        <v>4</v>
      </c>
      <c r="C407" s="44">
        <f t="shared" si="94"/>
        <v>42397</v>
      </c>
      <c r="D407" s="43" t="str">
        <f t="shared" si="99"/>
        <v>do</v>
      </c>
      <c r="E407" s="43">
        <f t="shared" si="93"/>
        <v>2016</v>
      </c>
      <c r="F407" s="43" t="str">
        <f t="shared" si="89"/>
        <v/>
      </c>
      <c r="G407" s="43" t="str">
        <f t="shared" si="90"/>
        <v/>
      </c>
      <c r="H407" s="43" t="str">
        <f t="shared" si="91"/>
        <v/>
      </c>
      <c r="I407" s="43">
        <f t="shared" si="100"/>
        <v>5</v>
      </c>
      <c r="J407">
        <f>IF(AND(Formulier!$E$44&lt;=C407,Formulier!$O$38&gt;=C407),"Verlof",0)</f>
        <v>0</v>
      </c>
      <c r="K407">
        <f t="shared" si="95"/>
        <v>0</v>
      </c>
      <c r="L407">
        <f t="shared" si="87"/>
        <v>0</v>
      </c>
      <c r="M407">
        <f t="shared" si="88"/>
        <v>0</v>
      </c>
      <c r="N407" s="56">
        <f t="shared" si="96"/>
        <v>0</v>
      </c>
      <c r="O407" s="56">
        <f t="shared" si="97"/>
        <v>0</v>
      </c>
    </row>
    <row r="408" spans="1:15" x14ac:dyDescent="0.3">
      <c r="A408" s="43" t="str">
        <f t="shared" si="92"/>
        <v>20164vr</v>
      </c>
      <c r="B408" s="43">
        <f t="shared" si="98"/>
        <v>4</v>
      </c>
      <c r="C408" s="44">
        <f t="shared" si="94"/>
        <v>42398</v>
      </c>
      <c r="D408" s="43" t="str">
        <f t="shared" si="99"/>
        <v>vr</v>
      </c>
      <c r="E408" s="43">
        <f t="shared" si="93"/>
        <v>2016</v>
      </c>
      <c r="F408" s="43" t="str">
        <f t="shared" si="89"/>
        <v/>
      </c>
      <c r="G408" s="43" t="str">
        <f t="shared" si="90"/>
        <v/>
      </c>
      <c r="H408" s="43" t="str">
        <f t="shared" si="91"/>
        <v/>
      </c>
      <c r="I408" s="43">
        <f t="shared" si="100"/>
        <v>5</v>
      </c>
      <c r="J408">
        <f>IF(AND(Formulier!$E$44&lt;=C408,Formulier!$O$38&gt;=C408),"Verlof",0)</f>
        <v>0</v>
      </c>
      <c r="K408">
        <f t="shared" si="95"/>
        <v>0</v>
      </c>
      <c r="L408">
        <f t="shared" si="87"/>
        <v>0</v>
      </c>
      <c r="M408">
        <f t="shared" si="88"/>
        <v>0</v>
      </c>
      <c r="N408" s="56">
        <f t="shared" si="96"/>
        <v>0</v>
      </c>
      <c r="O408" s="56">
        <f t="shared" si="97"/>
        <v>0</v>
      </c>
    </row>
    <row r="409" spans="1:15" x14ac:dyDescent="0.3">
      <c r="A409" s="43" t="str">
        <f t="shared" si="92"/>
        <v>20164za</v>
      </c>
      <c r="B409" s="43">
        <f t="shared" si="98"/>
        <v>4</v>
      </c>
      <c r="C409" s="44">
        <f t="shared" si="94"/>
        <v>42399</v>
      </c>
      <c r="D409" s="43" t="str">
        <f t="shared" si="99"/>
        <v>za</v>
      </c>
      <c r="E409" s="43">
        <f t="shared" si="93"/>
        <v>2016</v>
      </c>
      <c r="F409" s="43" t="str">
        <f t="shared" si="89"/>
        <v/>
      </c>
      <c r="G409" s="43" t="str">
        <f t="shared" si="90"/>
        <v/>
      </c>
      <c r="H409" s="43" t="str">
        <f t="shared" si="91"/>
        <v/>
      </c>
      <c r="I409" s="43">
        <f t="shared" si="100"/>
        <v>5</v>
      </c>
      <c r="J409">
        <f>IF(AND(Formulier!$E$44&lt;=C409,Formulier!$O$38&gt;=C409),"Verlof",0)</f>
        <v>0</v>
      </c>
      <c r="K409">
        <f t="shared" si="95"/>
        <v>0</v>
      </c>
      <c r="L409">
        <f t="shared" si="87"/>
        <v>0</v>
      </c>
      <c r="M409">
        <f t="shared" si="88"/>
        <v>0</v>
      </c>
      <c r="N409" s="56">
        <f t="shared" si="96"/>
        <v>0</v>
      </c>
      <c r="O409" s="56">
        <f t="shared" si="97"/>
        <v>0</v>
      </c>
    </row>
    <row r="410" spans="1:15" x14ac:dyDescent="0.3">
      <c r="A410" s="43" t="str">
        <f t="shared" si="92"/>
        <v>20164zo</v>
      </c>
      <c r="B410" s="43">
        <f t="shared" si="98"/>
        <v>4</v>
      </c>
      <c r="C410" s="44">
        <f t="shared" si="94"/>
        <v>42400</v>
      </c>
      <c r="D410" s="43" t="str">
        <f t="shared" si="99"/>
        <v>zo</v>
      </c>
      <c r="E410" s="43">
        <f t="shared" si="93"/>
        <v>2016</v>
      </c>
      <c r="F410" s="43" t="str">
        <f t="shared" si="89"/>
        <v/>
      </c>
      <c r="G410" s="43" t="str">
        <f t="shared" si="90"/>
        <v/>
      </c>
      <c r="H410" s="43" t="str">
        <f t="shared" si="91"/>
        <v/>
      </c>
      <c r="I410" s="43">
        <f t="shared" si="100"/>
        <v>5</v>
      </c>
      <c r="J410">
        <f>IF(AND(Formulier!$E$44&lt;=C410,Formulier!$O$38&gt;=C410),"Verlof",0)</f>
        <v>0</v>
      </c>
      <c r="K410">
        <f t="shared" si="95"/>
        <v>0</v>
      </c>
      <c r="L410">
        <f t="shared" si="87"/>
        <v>0</v>
      </c>
      <c r="M410">
        <f t="shared" si="88"/>
        <v>0</v>
      </c>
      <c r="N410" s="56">
        <f t="shared" si="96"/>
        <v>0</v>
      </c>
      <c r="O410" s="56">
        <f t="shared" si="97"/>
        <v>0</v>
      </c>
    </row>
    <row r="411" spans="1:15" x14ac:dyDescent="0.3">
      <c r="A411" s="43" t="str">
        <f t="shared" si="92"/>
        <v>20165ma</v>
      </c>
      <c r="B411" s="43">
        <f t="shared" si="98"/>
        <v>5</v>
      </c>
      <c r="C411" s="44">
        <f t="shared" si="94"/>
        <v>42401</v>
      </c>
      <c r="D411" s="43" t="str">
        <f t="shared" si="99"/>
        <v>ma</v>
      </c>
      <c r="E411" s="43">
        <f t="shared" si="93"/>
        <v>2016</v>
      </c>
      <c r="F411" s="43" t="str">
        <f t="shared" si="89"/>
        <v/>
      </c>
      <c r="G411" s="43" t="str">
        <f t="shared" si="90"/>
        <v/>
      </c>
      <c r="H411" s="43" t="str">
        <f t="shared" si="91"/>
        <v/>
      </c>
      <c r="I411" s="43">
        <f t="shared" si="100"/>
        <v>6</v>
      </c>
      <c r="J411">
        <f>IF(AND(Formulier!$E$44&lt;=C411,Formulier!$O$38&gt;=C411),"Verlof",0)</f>
        <v>0</v>
      </c>
      <c r="K411">
        <f t="shared" si="95"/>
        <v>0</v>
      </c>
      <c r="L411">
        <f t="shared" si="87"/>
        <v>0</v>
      </c>
      <c r="M411">
        <f t="shared" si="88"/>
        <v>0</v>
      </c>
      <c r="N411" s="56">
        <f t="shared" si="96"/>
        <v>0</v>
      </c>
      <c r="O411" s="56">
        <f t="shared" si="97"/>
        <v>0</v>
      </c>
    </row>
    <row r="412" spans="1:15" x14ac:dyDescent="0.3">
      <c r="A412" s="43" t="str">
        <f t="shared" si="92"/>
        <v>20165di</v>
      </c>
      <c r="B412" s="43">
        <f t="shared" si="98"/>
        <v>5</v>
      </c>
      <c r="C412" s="44">
        <f t="shared" si="94"/>
        <v>42402</v>
      </c>
      <c r="D412" s="43" t="str">
        <f t="shared" si="99"/>
        <v>di</v>
      </c>
      <c r="E412" s="43">
        <f t="shared" si="93"/>
        <v>2016</v>
      </c>
      <c r="F412" s="43" t="str">
        <f t="shared" si="89"/>
        <v/>
      </c>
      <c r="G412" s="43" t="str">
        <f t="shared" si="90"/>
        <v/>
      </c>
      <c r="H412" s="43" t="str">
        <f t="shared" si="91"/>
        <v/>
      </c>
      <c r="I412" s="43">
        <f t="shared" si="100"/>
        <v>6</v>
      </c>
      <c r="J412">
        <f>IF(AND(Formulier!$E$44&lt;=C412,Formulier!$O$38&gt;=C412),"Verlof",0)</f>
        <v>0</v>
      </c>
      <c r="K412">
        <f t="shared" si="95"/>
        <v>0</v>
      </c>
      <c r="L412">
        <f t="shared" si="87"/>
        <v>0</v>
      </c>
      <c r="M412">
        <f t="shared" si="88"/>
        <v>0</v>
      </c>
      <c r="N412" s="56">
        <f t="shared" si="96"/>
        <v>0</v>
      </c>
      <c r="O412" s="56">
        <f t="shared" si="97"/>
        <v>0</v>
      </c>
    </row>
    <row r="413" spans="1:15" x14ac:dyDescent="0.3">
      <c r="A413" s="43" t="str">
        <f t="shared" si="92"/>
        <v>20165wo</v>
      </c>
      <c r="B413" s="43">
        <f t="shared" si="98"/>
        <v>5</v>
      </c>
      <c r="C413" s="44">
        <f t="shared" si="94"/>
        <v>42403</v>
      </c>
      <c r="D413" s="43" t="str">
        <f t="shared" si="99"/>
        <v>wo</v>
      </c>
      <c r="E413" s="43">
        <f t="shared" si="93"/>
        <v>2016</v>
      </c>
      <c r="F413" s="43" t="str">
        <f t="shared" si="89"/>
        <v/>
      </c>
      <c r="G413" s="43" t="str">
        <f t="shared" si="90"/>
        <v/>
      </c>
      <c r="H413" s="43" t="str">
        <f t="shared" si="91"/>
        <v/>
      </c>
      <c r="I413" s="43">
        <f t="shared" si="100"/>
        <v>6</v>
      </c>
      <c r="J413">
        <f>IF(AND(Formulier!$E$44&lt;=C413,Formulier!$O$38&gt;=C413),"Verlof",0)</f>
        <v>0</v>
      </c>
      <c r="K413">
        <f t="shared" si="95"/>
        <v>0</v>
      </c>
      <c r="L413">
        <f t="shared" si="87"/>
        <v>0</v>
      </c>
      <c r="M413">
        <f t="shared" si="88"/>
        <v>0</v>
      </c>
      <c r="N413" s="56">
        <f t="shared" si="96"/>
        <v>0</v>
      </c>
      <c r="O413" s="56">
        <f t="shared" si="97"/>
        <v>0</v>
      </c>
    </row>
    <row r="414" spans="1:15" x14ac:dyDescent="0.3">
      <c r="A414" s="43" t="str">
        <f t="shared" si="92"/>
        <v>20165do</v>
      </c>
      <c r="B414" s="43">
        <f t="shared" si="98"/>
        <v>5</v>
      </c>
      <c r="C414" s="44">
        <f t="shared" si="94"/>
        <v>42404</v>
      </c>
      <c r="D414" s="43" t="str">
        <f t="shared" si="99"/>
        <v>do</v>
      </c>
      <c r="E414" s="43">
        <f t="shared" si="93"/>
        <v>2016</v>
      </c>
      <c r="F414" s="43" t="str">
        <f t="shared" si="89"/>
        <v/>
      </c>
      <c r="G414" s="43" t="str">
        <f t="shared" si="90"/>
        <v/>
      </c>
      <c r="H414" s="43" t="str">
        <f t="shared" si="91"/>
        <v/>
      </c>
      <c r="I414" s="43">
        <f t="shared" si="100"/>
        <v>6</v>
      </c>
      <c r="J414">
        <f>IF(AND(Formulier!$E$44&lt;=C414,Formulier!$O$38&gt;=C414),"Verlof",0)</f>
        <v>0</v>
      </c>
      <c r="K414">
        <f t="shared" si="95"/>
        <v>0</v>
      </c>
      <c r="L414">
        <f t="shared" si="87"/>
        <v>0</v>
      </c>
      <c r="M414">
        <f t="shared" si="88"/>
        <v>0</v>
      </c>
      <c r="N414" s="56">
        <f t="shared" si="96"/>
        <v>0</v>
      </c>
      <c r="O414" s="56">
        <f t="shared" si="97"/>
        <v>0</v>
      </c>
    </row>
    <row r="415" spans="1:15" x14ac:dyDescent="0.3">
      <c r="A415" s="43" t="str">
        <f t="shared" si="92"/>
        <v>20165vr</v>
      </c>
      <c r="B415" s="43">
        <f t="shared" si="98"/>
        <v>5</v>
      </c>
      <c r="C415" s="44">
        <f t="shared" si="94"/>
        <v>42405</v>
      </c>
      <c r="D415" s="43" t="str">
        <f t="shared" si="99"/>
        <v>vr</v>
      </c>
      <c r="E415" s="43">
        <f t="shared" si="93"/>
        <v>2016</v>
      </c>
      <c r="F415" s="43" t="str">
        <f t="shared" si="89"/>
        <v/>
      </c>
      <c r="G415" s="43" t="str">
        <f t="shared" si="90"/>
        <v/>
      </c>
      <c r="H415" s="43" t="str">
        <f t="shared" si="91"/>
        <v/>
      </c>
      <c r="I415" s="43">
        <f t="shared" si="100"/>
        <v>6</v>
      </c>
      <c r="J415">
        <f>IF(AND(Formulier!$E$44&lt;=C415,Formulier!$O$38&gt;=C415),"Verlof",0)</f>
        <v>0</v>
      </c>
      <c r="K415">
        <f t="shared" si="95"/>
        <v>0</v>
      </c>
      <c r="L415">
        <f t="shared" si="87"/>
        <v>0</v>
      </c>
      <c r="M415">
        <f t="shared" si="88"/>
        <v>0</v>
      </c>
      <c r="N415" s="56">
        <f t="shared" si="96"/>
        <v>0</v>
      </c>
      <c r="O415" s="56">
        <f t="shared" si="97"/>
        <v>0</v>
      </c>
    </row>
    <row r="416" spans="1:15" x14ac:dyDescent="0.3">
      <c r="A416" s="43" t="str">
        <f t="shared" si="92"/>
        <v>20165za</v>
      </c>
      <c r="B416" s="43">
        <f t="shared" si="98"/>
        <v>5</v>
      </c>
      <c r="C416" s="44">
        <f t="shared" si="94"/>
        <v>42406</v>
      </c>
      <c r="D416" s="43" t="str">
        <f t="shared" si="99"/>
        <v>za</v>
      </c>
      <c r="E416" s="43">
        <f t="shared" si="93"/>
        <v>2016</v>
      </c>
      <c r="F416" s="43" t="str">
        <f t="shared" si="89"/>
        <v/>
      </c>
      <c r="G416" s="43" t="str">
        <f t="shared" si="90"/>
        <v/>
      </c>
      <c r="H416" s="43" t="str">
        <f t="shared" si="91"/>
        <v/>
      </c>
      <c r="I416" s="43">
        <f t="shared" si="100"/>
        <v>6</v>
      </c>
      <c r="J416">
        <f>IF(AND(Formulier!$E$44&lt;=C416,Formulier!$O$38&gt;=C416),"Verlof",0)</f>
        <v>0</v>
      </c>
      <c r="K416">
        <f t="shared" si="95"/>
        <v>0</v>
      </c>
      <c r="L416">
        <f t="shared" si="87"/>
        <v>0</v>
      </c>
      <c r="M416">
        <f t="shared" si="88"/>
        <v>0</v>
      </c>
      <c r="N416" s="56">
        <f t="shared" si="96"/>
        <v>0</v>
      </c>
      <c r="O416" s="56">
        <f t="shared" si="97"/>
        <v>0</v>
      </c>
    </row>
    <row r="417" spans="1:15" x14ac:dyDescent="0.3">
      <c r="A417" s="43" t="str">
        <f t="shared" si="92"/>
        <v>20165zo</v>
      </c>
      <c r="B417" s="43">
        <f t="shared" si="98"/>
        <v>5</v>
      </c>
      <c r="C417" s="44">
        <f t="shared" si="94"/>
        <v>42407</v>
      </c>
      <c r="D417" s="43" t="str">
        <f t="shared" si="99"/>
        <v>zo</v>
      </c>
      <c r="E417" s="43">
        <f t="shared" si="93"/>
        <v>2016</v>
      </c>
      <c r="F417" s="43" t="str">
        <f t="shared" si="89"/>
        <v/>
      </c>
      <c r="G417" s="43" t="str">
        <f t="shared" si="90"/>
        <v/>
      </c>
      <c r="H417" s="43" t="str">
        <f t="shared" si="91"/>
        <v/>
      </c>
      <c r="I417" s="43">
        <f t="shared" si="100"/>
        <v>6</v>
      </c>
      <c r="J417">
        <f>IF(AND(Formulier!$E$44&lt;=C417,Formulier!$O$38&gt;=C417),"Verlof",0)</f>
        <v>0</v>
      </c>
      <c r="K417">
        <f t="shared" si="95"/>
        <v>0</v>
      </c>
      <c r="L417">
        <f t="shared" si="87"/>
        <v>0</v>
      </c>
      <c r="M417">
        <f t="shared" si="88"/>
        <v>0</v>
      </c>
      <c r="N417" s="56">
        <f t="shared" si="96"/>
        <v>0</v>
      </c>
      <c r="O417" s="56">
        <f t="shared" si="97"/>
        <v>0</v>
      </c>
    </row>
    <row r="418" spans="1:15" x14ac:dyDescent="0.3">
      <c r="A418" s="43" t="str">
        <f t="shared" si="92"/>
        <v>20166ma</v>
      </c>
      <c r="B418" s="43">
        <f t="shared" si="98"/>
        <v>6</v>
      </c>
      <c r="C418" s="44">
        <f t="shared" si="94"/>
        <v>42408</v>
      </c>
      <c r="D418" s="43" t="str">
        <f t="shared" si="99"/>
        <v>ma</v>
      </c>
      <c r="E418" s="43">
        <f t="shared" si="93"/>
        <v>2016</v>
      </c>
      <c r="F418" s="43" t="str">
        <f t="shared" si="89"/>
        <v/>
      </c>
      <c r="G418" s="43" t="str">
        <f t="shared" si="90"/>
        <v/>
      </c>
      <c r="H418" s="43" t="str">
        <f t="shared" si="91"/>
        <v/>
      </c>
      <c r="I418" s="43">
        <f t="shared" si="100"/>
        <v>7</v>
      </c>
      <c r="J418">
        <f>IF(AND(Formulier!$E$44&lt;=C418,Formulier!$O$38&gt;=C418),"Verlof",0)</f>
        <v>0</v>
      </c>
      <c r="K418">
        <f t="shared" si="95"/>
        <v>0</v>
      </c>
      <c r="L418">
        <f t="shared" si="87"/>
        <v>0</v>
      </c>
      <c r="M418">
        <f t="shared" si="88"/>
        <v>0</v>
      </c>
      <c r="N418" s="56">
        <f t="shared" si="96"/>
        <v>0</v>
      </c>
      <c r="O418" s="56">
        <f t="shared" si="97"/>
        <v>0</v>
      </c>
    </row>
    <row r="419" spans="1:15" x14ac:dyDescent="0.3">
      <c r="A419" s="43" t="str">
        <f t="shared" si="92"/>
        <v>20166di</v>
      </c>
      <c r="B419" s="43">
        <f t="shared" si="98"/>
        <v>6</v>
      </c>
      <c r="C419" s="44">
        <f t="shared" si="94"/>
        <v>42409</v>
      </c>
      <c r="D419" s="43" t="str">
        <f t="shared" si="99"/>
        <v>di</v>
      </c>
      <c r="E419" s="43">
        <f t="shared" si="93"/>
        <v>2016</v>
      </c>
      <c r="F419" s="43" t="str">
        <f t="shared" si="89"/>
        <v/>
      </c>
      <c r="G419" s="43" t="str">
        <f t="shared" si="90"/>
        <v/>
      </c>
      <c r="H419" s="43" t="str">
        <f t="shared" si="91"/>
        <v/>
      </c>
      <c r="I419" s="43">
        <f t="shared" si="100"/>
        <v>7</v>
      </c>
      <c r="J419">
        <f>IF(AND(Formulier!$E$44&lt;=C419,Formulier!$O$38&gt;=C419),"Verlof",0)</f>
        <v>0</v>
      </c>
      <c r="K419">
        <f t="shared" si="95"/>
        <v>0</v>
      </c>
      <c r="L419">
        <f t="shared" si="87"/>
        <v>0</v>
      </c>
      <c r="M419">
        <f t="shared" si="88"/>
        <v>0</v>
      </c>
      <c r="N419" s="56">
        <f t="shared" si="96"/>
        <v>0</v>
      </c>
      <c r="O419" s="56">
        <f t="shared" si="97"/>
        <v>0</v>
      </c>
    </row>
    <row r="420" spans="1:15" x14ac:dyDescent="0.3">
      <c r="A420" s="43" t="str">
        <f t="shared" si="92"/>
        <v>20166wo</v>
      </c>
      <c r="B420" s="43">
        <f t="shared" si="98"/>
        <v>6</v>
      </c>
      <c r="C420" s="44">
        <f t="shared" si="94"/>
        <v>42410</v>
      </c>
      <c r="D420" s="43" t="str">
        <f t="shared" si="99"/>
        <v>wo</v>
      </c>
      <c r="E420" s="43">
        <f t="shared" si="93"/>
        <v>2016</v>
      </c>
      <c r="F420" s="43" t="str">
        <f t="shared" si="89"/>
        <v/>
      </c>
      <c r="G420" s="43" t="str">
        <f t="shared" si="90"/>
        <v/>
      </c>
      <c r="H420" s="43" t="str">
        <f t="shared" si="91"/>
        <v/>
      </c>
      <c r="I420" s="43">
        <f t="shared" si="100"/>
        <v>7</v>
      </c>
      <c r="J420">
        <f>IF(AND(Formulier!$E$44&lt;=C420,Formulier!$O$38&gt;=C420),"Verlof",0)</f>
        <v>0</v>
      </c>
      <c r="K420">
        <f t="shared" si="95"/>
        <v>0</v>
      </c>
      <c r="L420">
        <f t="shared" si="87"/>
        <v>0</v>
      </c>
      <c r="M420">
        <f t="shared" si="88"/>
        <v>0</v>
      </c>
      <c r="N420" s="56">
        <f t="shared" si="96"/>
        <v>0</v>
      </c>
      <c r="O420" s="56">
        <f t="shared" si="97"/>
        <v>0</v>
      </c>
    </row>
    <row r="421" spans="1:15" x14ac:dyDescent="0.3">
      <c r="A421" s="43" t="str">
        <f t="shared" si="92"/>
        <v>20166do</v>
      </c>
      <c r="B421" s="43">
        <f t="shared" si="98"/>
        <v>6</v>
      </c>
      <c r="C421" s="44">
        <f t="shared" si="94"/>
        <v>42411</v>
      </c>
      <c r="D421" s="43" t="str">
        <f t="shared" si="99"/>
        <v>do</v>
      </c>
      <c r="E421" s="43">
        <f t="shared" si="93"/>
        <v>2016</v>
      </c>
      <c r="F421" s="43" t="str">
        <f t="shared" si="89"/>
        <v/>
      </c>
      <c r="G421" s="43" t="str">
        <f t="shared" si="90"/>
        <v/>
      </c>
      <c r="H421" s="43" t="str">
        <f t="shared" si="91"/>
        <v/>
      </c>
      <c r="I421" s="43">
        <f t="shared" si="100"/>
        <v>7</v>
      </c>
      <c r="J421">
        <f>IF(AND(Formulier!$E$44&lt;=C421,Formulier!$O$38&gt;=C421),"Verlof",0)</f>
        <v>0</v>
      </c>
      <c r="K421">
        <f t="shared" si="95"/>
        <v>0</v>
      </c>
      <c r="L421">
        <f t="shared" si="87"/>
        <v>0</v>
      </c>
      <c r="M421">
        <f t="shared" si="88"/>
        <v>0</v>
      </c>
      <c r="N421" s="56">
        <f t="shared" si="96"/>
        <v>0</v>
      </c>
      <c r="O421" s="56">
        <f t="shared" si="97"/>
        <v>0</v>
      </c>
    </row>
    <row r="422" spans="1:15" x14ac:dyDescent="0.3">
      <c r="A422" s="43" t="str">
        <f t="shared" si="92"/>
        <v>20166vr</v>
      </c>
      <c r="B422" s="43">
        <f t="shared" si="98"/>
        <v>6</v>
      </c>
      <c r="C422" s="44">
        <f t="shared" si="94"/>
        <v>42412</v>
      </c>
      <c r="D422" s="43" t="str">
        <f t="shared" si="99"/>
        <v>vr</v>
      </c>
      <c r="E422" s="43">
        <f t="shared" si="93"/>
        <v>2016</v>
      </c>
      <c r="F422" s="43" t="str">
        <f t="shared" si="89"/>
        <v/>
      </c>
      <c r="G422" s="43" t="str">
        <f t="shared" si="90"/>
        <v/>
      </c>
      <c r="H422" s="43" t="str">
        <f t="shared" si="91"/>
        <v/>
      </c>
      <c r="I422" s="43">
        <f t="shared" si="100"/>
        <v>7</v>
      </c>
      <c r="J422">
        <f>IF(AND(Formulier!$E$44&lt;=C422,Formulier!$O$38&gt;=C422),"Verlof",0)</f>
        <v>0</v>
      </c>
      <c r="K422">
        <f t="shared" si="95"/>
        <v>0</v>
      </c>
      <c r="L422">
        <f t="shared" si="87"/>
        <v>0</v>
      </c>
      <c r="M422">
        <f t="shared" si="88"/>
        <v>0</v>
      </c>
      <c r="N422" s="56">
        <f t="shared" si="96"/>
        <v>0</v>
      </c>
      <c r="O422" s="56">
        <f t="shared" si="97"/>
        <v>0</v>
      </c>
    </row>
    <row r="423" spans="1:15" x14ac:dyDescent="0.3">
      <c r="A423" s="43" t="str">
        <f t="shared" si="92"/>
        <v>20166za</v>
      </c>
      <c r="B423" s="43">
        <f t="shared" si="98"/>
        <v>6</v>
      </c>
      <c r="C423" s="44">
        <f t="shared" si="94"/>
        <v>42413</v>
      </c>
      <c r="D423" s="43" t="str">
        <f t="shared" si="99"/>
        <v>za</v>
      </c>
      <c r="E423" s="43">
        <f t="shared" si="93"/>
        <v>2016</v>
      </c>
      <c r="F423" s="43" t="str">
        <f t="shared" si="89"/>
        <v/>
      </c>
      <c r="G423" s="43" t="str">
        <f t="shared" si="90"/>
        <v/>
      </c>
      <c r="H423" s="43" t="str">
        <f t="shared" si="91"/>
        <v/>
      </c>
      <c r="I423" s="43">
        <f t="shared" si="100"/>
        <v>7</v>
      </c>
      <c r="J423">
        <f>IF(AND(Formulier!$E$44&lt;=C423,Formulier!$O$38&gt;=C423),"Verlof",0)</f>
        <v>0</v>
      </c>
      <c r="K423">
        <f t="shared" si="95"/>
        <v>0</v>
      </c>
      <c r="L423">
        <f t="shared" si="87"/>
        <v>0</v>
      </c>
      <c r="M423">
        <f t="shared" si="88"/>
        <v>0</v>
      </c>
      <c r="N423" s="56">
        <f t="shared" si="96"/>
        <v>0</v>
      </c>
      <c r="O423" s="56">
        <f t="shared" si="97"/>
        <v>0</v>
      </c>
    </row>
    <row r="424" spans="1:15" x14ac:dyDescent="0.3">
      <c r="A424" s="43" t="str">
        <f t="shared" si="92"/>
        <v>20166zo</v>
      </c>
      <c r="B424" s="43">
        <f t="shared" si="98"/>
        <v>6</v>
      </c>
      <c r="C424" s="44">
        <f t="shared" si="94"/>
        <v>42414</v>
      </c>
      <c r="D424" s="43" t="str">
        <f t="shared" si="99"/>
        <v>zo</v>
      </c>
      <c r="E424" s="43">
        <f t="shared" si="93"/>
        <v>2016</v>
      </c>
      <c r="F424" s="43" t="str">
        <f t="shared" si="89"/>
        <v/>
      </c>
      <c r="G424" s="43" t="str">
        <f t="shared" si="90"/>
        <v/>
      </c>
      <c r="H424" s="43" t="str">
        <f t="shared" si="91"/>
        <v/>
      </c>
      <c r="I424" s="43">
        <f t="shared" si="100"/>
        <v>7</v>
      </c>
      <c r="J424">
        <f>IF(AND(Formulier!$E$44&lt;=C424,Formulier!$O$38&gt;=C424),"Verlof",0)</f>
        <v>0</v>
      </c>
      <c r="K424">
        <f t="shared" si="95"/>
        <v>0</v>
      </c>
      <c r="L424">
        <f t="shared" si="87"/>
        <v>0</v>
      </c>
      <c r="M424">
        <f t="shared" si="88"/>
        <v>0</v>
      </c>
      <c r="N424" s="56">
        <f t="shared" si="96"/>
        <v>0</v>
      </c>
      <c r="O424" s="56">
        <f t="shared" si="97"/>
        <v>0</v>
      </c>
    </row>
    <row r="425" spans="1:15" x14ac:dyDescent="0.3">
      <c r="A425" s="43" t="str">
        <f t="shared" si="92"/>
        <v>20167ma</v>
      </c>
      <c r="B425" s="43">
        <f t="shared" si="98"/>
        <v>7</v>
      </c>
      <c r="C425" s="44">
        <f t="shared" si="94"/>
        <v>42415</v>
      </c>
      <c r="D425" s="43" t="str">
        <f t="shared" si="99"/>
        <v>ma</v>
      </c>
      <c r="E425" s="43">
        <f t="shared" si="93"/>
        <v>2016</v>
      </c>
      <c r="F425" s="43" t="str">
        <f t="shared" si="89"/>
        <v/>
      </c>
      <c r="G425" s="43" t="str">
        <f t="shared" si="90"/>
        <v/>
      </c>
      <c r="H425" s="43" t="str">
        <f t="shared" si="91"/>
        <v/>
      </c>
      <c r="I425" s="43">
        <f t="shared" si="100"/>
        <v>8</v>
      </c>
      <c r="J425">
        <f>IF(AND(Formulier!$E$44&lt;=C425,Formulier!$O$38&gt;=C425),"Verlof",0)</f>
        <v>0</v>
      </c>
      <c r="K425">
        <f t="shared" si="95"/>
        <v>0</v>
      </c>
      <c r="L425">
        <f t="shared" si="87"/>
        <v>0</v>
      </c>
      <c r="M425">
        <f t="shared" si="88"/>
        <v>0</v>
      </c>
      <c r="N425" s="56">
        <f t="shared" si="96"/>
        <v>0</v>
      </c>
      <c r="O425" s="56">
        <f t="shared" si="97"/>
        <v>0</v>
      </c>
    </row>
    <row r="426" spans="1:15" x14ac:dyDescent="0.3">
      <c r="A426" s="43" t="str">
        <f t="shared" si="92"/>
        <v>20167di</v>
      </c>
      <c r="B426" s="43">
        <f t="shared" si="98"/>
        <v>7</v>
      </c>
      <c r="C426" s="44">
        <f t="shared" si="94"/>
        <v>42416</v>
      </c>
      <c r="D426" s="43" t="str">
        <f t="shared" si="99"/>
        <v>di</v>
      </c>
      <c r="E426" s="43">
        <f t="shared" si="93"/>
        <v>2016</v>
      </c>
      <c r="F426" s="43" t="str">
        <f t="shared" si="89"/>
        <v/>
      </c>
      <c r="G426" s="43" t="str">
        <f t="shared" si="90"/>
        <v/>
      </c>
      <c r="H426" s="43" t="str">
        <f t="shared" si="91"/>
        <v/>
      </c>
      <c r="I426" s="43">
        <f t="shared" si="100"/>
        <v>8</v>
      </c>
      <c r="J426">
        <f>IF(AND(Formulier!$E$44&lt;=C426,Formulier!$O$38&gt;=C426),"Verlof",0)</f>
        <v>0</v>
      </c>
      <c r="K426">
        <f t="shared" si="95"/>
        <v>0</v>
      </c>
      <c r="L426">
        <f t="shared" si="87"/>
        <v>0</v>
      </c>
      <c r="M426">
        <f t="shared" si="88"/>
        <v>0</v>
      </c>
      <c r="N426" s="56">
        <f t="shared" si="96"/>
        <v>0</v>
      </c>
      <c r="O426" s="56">
        <f t="shared" si="97"/>
        <v>0</v>
      </c>
    </row>
    <row r="427" spans="1:15" x14ac:dyDescent="0.3">
      <c r="A427" s="43" t="str">
        <f t="shared" si="92"/>
        <v>20167wo</v>
      </c>
      <c r="B427" s="43">
        <f t="shared" si="98"/>
        <v>7</v>
      </c>
      <c r="C427" s="44">
        <f t="shared" si="94"/>
        <v>42417</v>
      </c>
      <c r="D427" s="43" t="str">
        <f t="shared" si="99"/>
        <v>wo</v>
      </c>
      <c r="E427" s="43">
        <f t="shared" si="93"/>
        <v>2016</v>
      </c>
      <c r="F427" s="43" t="str">
        <f t="shared" si="89"/>
        <v/>
      </c>
      <c r="G427" s="43" t="str">
        <f t="shared" si="90"/>
        <v/>
      </c>
      <c r="H427" s="43" t="str">
        <f t="shared" si="91"/>
        <v/>
      </c>
      <c r="I427" s="43">
        <f t="shared" si="100"/>
        <v>8</v>
      </c>
      <c r="J427">
        <f>IF(AND(Formulier!$E$44&lt;=C427,Formulier!$O$38&gt;=C427),"Verlof",0)</f>
        <v>0</v>
      </c>
      <c r="K427">
        <f t="shared" si="95"/>
        <v>0</v>
      </c>
      <c r="L427">
        <f t="shared" si="87"/>
        <v>0</v>
      </c>
      <c r="M427">
        <f t="shared" si="88"/>
        <v>0</v>
      </c>
      <c r="N427" s="56">
        <f t="shared" si="96"/>
        <v>0</v>
      </c>
      <c r="O427" s="56">
        <f t="shared" si="97"/>
        <v>0</v>
      </c>
    </row>
    <row r="428" spans="1:15" x14ac:dyDescent="0.3">
      <c r="A428" s="43" t="str">
        <f t="shared" si="92"/>
        <v>20167do</v>
      </c>
      <c r="B428" s="43">
        <f t="shared" si="98"/>
        <v>7</v>
      </c>
      <c r="C428" s="44">
        <f t="shared" si="94"/>
        <v>42418</v>
      </c>
      <c r="D428" s="43" t="str">
        <f t="shared" si="99"/>
        <v>do</v>
      </c>
      <c r="E428" s="43">
        <f t="shared" si="93"/>
        <v>2016</v>
      </c>
      <c r="F428" s="43" t="str">
        <f t="shared" si="89"/>
        <v/>
      </c>
      <c r="G428" s="43" t="str">
        <f t="shared" si="90"/>
        <v/>
      </c>
      <c r="H428" s="43" t="str">
        <f t="shared" si="91"/>
        <v/>
      </c>
      <c r="I428" s="43">
        <f t="shared" si="100"/>
        <v>8</v>
      </c>
      <c r="J428">
        <f>IF(AND(Formulier!$E$44&lt;=C428,Formulier!$O$38&gt;=C428),"Verlof",0)</f>
        <v>0</v>
      </c>
      <c r="K428">
        <f t="shared" si="95"/>
        <v>0</v>
      </c>
      <c r="L428">
        <f t="shared" si="87"/>
        <v>0</v>
      </c>
      <c r="M428">
        <f t="shared" si="88"/>
        <v>0</v>
      </c>
      <c r="N428" s="56">
        <f t="shared" si="96"/>
        <v>0</v>
      </c>
      <c r="O428" s="56">
        <f t="shared" si="97"/>
        <v>0</v>
      </c>
    </row>
    <row r="429" spans="1:15" x14ac:dyDescent="0.3">
      <c r="A429" s="43" t="str">
        <f t="shared" si="92"/>
        <v>20167vr</v>
      </c>
      <c r="B429" s="43">
        <f t="shared" si="98"/>
        <v>7</v>
      </c>
      <c r="C429" s="44">
        <f t="shared" si="94"/>
        <v>42419</v>
      </c>
      <c r="D429" s="43" t="str">
        <f t="shared" si="99"/>
        <v>vr</v>
      </c>
      <c r="E429" s="43">
        <f t="shared" si="93"/>
        <v>2016</v>
      </c>
      <c r="F429" s="43" t="str">
        <f t="shared" si="89"/>
        <v/>
      </c>
      <c r="G429" s="43" t="str">
        <f t="shared" si="90"/>
        <v/>
      </c>
      <c r="H429" s="43" t="str">
        <f t="shared" si="91"/>
        <v/>
      </c>
      <c r="I429" s="43">
        <f t="shared" si="100"/>
        <v>8</v>
      </c>
      <c r="J429">
        <f>IF(AND(Formulier!$E$44&lt;=C429,Formulier!$O$38&gt;=C429),"Verlof",0)</f>
        <v>0</v>
      </c>
      <c r="K429">
        <f t="shared" si="95"/>
        <v>0</v>
      </c>
      <c r="L429">
        <f t="shared" si="87"/>
        <v>0</v>
      </c>
      <c r="M429">
        <f t="shared" si="88"/>
        <v>0</v>
      </c>
      <c r="N429" s="56">
        <f t="shared" si="96"/>
        <v>0</v>
      </c>
      <c r="O429" s="56">
        <f t="shared" si="97"/>
        <v>0</v>
      </c>
    </row>
    <row r="430" spans="1:15" x14ac:dyDescent="0.3">
      <c r="A430" s="43" t="str">
        <f t="shared" si="92"/>
        <v>20167za</v>
      </c>
      <c r="B430" s="43">
        <f t="shared" si="98"/>
        <v>7</v>
      </c>
      <c r="C430" s="44">
        <f t="shared" si="94"/>
        <v>42420</v>
      </c>
      <c r="D430" s="43" t="str">
        <f t="shared" si="99"/>
        <v>za</v>
      </c>
      <c r="E430" s="43">
        <f t="shared" si="93"/>
        <v>2016</v>
      </c>
      <c r="F430" s="43" t="str">
        <f t="shared" si="89"/>
        <v/>
      </c>
      <c r="G430" s="43" t="str">
        <f t="shared" si="90"/>
        <v/>
      </c>
      <c r="H430" s="43" t="str">
        <f t="shared" si="91"/>
        <v/>
      </c>
      <c r="I430" s="43">
        <f t="shared" si="100"/>
        <v>8</v>
      </c>
      <c r="J430">
        <f>IF(AND(Formulier!$E$44&lt;=C430,Formulier!$O$38&gt;=C430),"Verlof",0)</f>
        <v>0</v>
      </c>
      <c r="K430">
        <f t="shared" si="95"/>
        <v>0</v>
      </c>
      <c r="L430">
        <f t="shared" si="87"/>
        <v>0</v>
      </c>
      <c r="M430">
        <f t="shared" si="88"/>
        <v>0</v>
      </c>
      <c r="N430" s="56">
        <f t="shared" si="96"/>
        <v>0</v>
      </c>
      <c r="O430" s="56">
        <f t="shared" si="97"/>
        <v>0</v>
      </c>
    </row>
    <row r="431" spans="1:15" x14ac:dyDescent="0.3">
      <c r="A431" s="43" t="str">
        <f t="shared" si="92"/>
        <v>20167zo</v>
      </c>
      <c r="B431" s="43">
        <f t="shared" si="98"/>
        <v>7</v>
      </c>
      <c r="C431" s="44">
        <f t="shared" si="94"/>
        <v>42421</v>
      </c>
      <c r="D431" s="43" t="str">
        <f t="shared" si="99"/>
        <v>zo</v>
      </c>
      <c r="E431" s="43">
        <f t="shared" si="93"/>
        <v>2016</v>
      </c>
      <c r="F431" s="43" t="str">
        <f t="shared" si="89"/>
        <v/>
      </c>
      <c r="G431" s="43" t="str">
        <f t="shared" si="90"/>
        <v/>
      </c>
      <c r="H431" s="43" t="str">
        <f t="shared" si="91"/>
        <v/>
      </c>
      <c r="I431" s="43">
        <f t="shared" si="100"/>
        <v>8</v>
      </c>
      <c r="J431">
        <f>IF(AND(Formulier!$E$44&lt;=C431,Formulier!$O$38&gt;=C431),"Verlof",0)</f>
        <v>0</v>
      </c>
      <c r="K431">
        <f t="shared" si="95"/>
        <v>0</v>
      </c>
      <c r="L431">
        <f t="shared" si="87"/>
        <v>0</v>
      </c>
      <c r="M431">
        <f t="shared" si="88"/>
        <v>0</v>
      </c>
      <c r="N431" s="56">
        <f t="shared" si="96"/>
        <v>0</v>
      </c>
      <c r="O431" s="56">
        <f t="shared" si="97"/>
        <v>0</v>
      </c>
    </row>
    <row r="432" spans="1:15" x14ac:dyDescent="0.3">
      <c r="A432" s="43" t="str">
        <f t="shared" si="92"/>
        <v>20168ma</v>
      </c>
      <c r="B432" s="43">
        <f t="shared" si="98"/>
        <v>8</v>
      </c>
      <c r="C432" s="44">
        <f t="shared" si="94"/>
        <v>42422</v>
      </c>
      <c r="D432" s="43" t="str">
        <f t="shared" si="99"/>
        <v>ma</v>
      </c>
      <c r="E432" s="43">
        <f t="shared" si="93"/>
        <v>2016</v>
      </c>
      <c r="F432" s="43" t="str">
        <f t="shared" si="89"/>
        <v/>
      </c>
      <c r="G432" s="43" t="str">
        <f t="shared" si="90"/>
        <v/>
      </c>
      <c r="H432" s="43" t="str">
        <f t="shared" si="91"/>
        <v/>
      </c>
      <c r="I432" s="43">
        <f t="shared" si="100"/>
        <v>9</v>
      </c>
      <c r="J432">
        <f>IF(AND(Formulier!$E$44&lt;=C432,Formulier!$O$38&gt;=C432),"Verlof",0)</f>
        <v>0</v>
      </c>
      <c r="K432">
        <f t="shared" ref="K432:K438" si="101">IF(J432=0,0,IF(F432="",0,1))</f>
        <v>0</v>
      </c>
      <c r="L432">
        <f t="shared" si="87"/>
        <v>0</v>
      </c>
      <c r="M432">
        <f t="shared" si="88"/>
        <v>0</v>
      </c>
      <c r="N432" s="56">
        <f t="shared" si="96"/>
        <v>0</v>
      </c>
      <c r="O432" s="56">
        <f t="shared" si="97"/>
        <v>0</v>
      </c>
    </row>
    <row r="433" spans="1:15" x14ac:dyDescent="0.3">
      <c r="A433" s="43" t="str">
        <f t="shared" si="92"/>
        <v>20168di</v>
      </c>
      <c r="B433" s="43">
        <f t="shared" si="98"/>
        <v>8</v>
      </c>
      <c r="C433" s="44">
        <f t="shared" si="94"/>
        <v>42423</v>
      </c>
      <c r="D433" s="43" t="str">
        <f t="shared" si="99"/>
        <v>di</v>
      </c>
      <c r="E433" s="43">
        <f t="shared" si="93"/>
        <v>2016</v>
      </c>
      <c r="F433" s="43" t="str">
        <f t="shared" si="89"/>
        <v/>
      </c>
      <c r="G433" s="43" t="str">
        <f t="shared" si="90"/>
        <v/>
      </c>
      <c r="H433" s="43" t="str">
        <f t="shared" si="91"/>
        <v/>
      </c>
      <c r="I433" s="43">
        <f t="shared" si="100"/>
        <v>9</v>
      </c>
      <c r="J433">
        <f>IF(AND(Formulier!$E$44&lt;=C433,Formulier!$O$38&gt;=C433),"Verlof",0)</f>
        <v>0</v>
      </c>
      <c r="K433">
        <f t="shared" si="101"/>
        <v>0</v>
      </c>
      <c r="L433">
        <f t="shared" si="87"/>
        <v>0</v>
      </c>
      <c r="M433">
        <f t="shared" si="88"/>
        <v>0</v>
      </c>
      <c r="N433" s="56">
        <f t="shared" si="96"/>
        <v>0</v>
      </c>
      <c r="O433" s="56">
        <f t="shared" si="97"/>
        <v>0</v>
      </c>
    </row>
    <row r="434" spans="1:15" x14ac:dyDescent="0.3">
      <c r="A434" s="43" t="str">
        <f t="shared" si="92"/>
        <v>20168wo</v>
      </c>
      <c r="B434" s="43">
        <f t="shared" si="98"/>
        <v>8</v>
      </c>
      <c r="C434" s="44">
        <f t="shared" si="94"/>
        <v>42424</v>
      </c>
      <c r="D434" s="43" t="str">
        <f t="shared" si="99"/>
        <v>wo</v>
      </c>
      <c r="E434" s="43">
        <f t="shared" si="93"/>
        <v>2016</v>
      </c>
      <c r="F434" s="43" t="str">
        <f t="shared" si="89"/>
        <v/>
      </c>
      <c r="G434" s="43" t="str">
        <f t="shared" si="90"/>
        <v/>
      </c>
      <c r="H434" s="43" t="str">
        <f t="shared" si="91"/>
        <v/>
      </c>
      <c r="I434" s="43">
        <f t="shared" si="100"/>
        <v>9</v>
      </c>
      <c r="J434">
        <f>IF(AND(Formulier!$E$44&lt;=C434,Formulier!$O$38&gt;=C434),"Verlof",0)</f>
        <v>0</v>
      </c>
      <c r="K434">
        <f t="shared" si="101"/>
        <v>0</v>
      </c>
      <c r="L434">
        <f t="shared" si="87"/>
        <v>0</v>
      </c>
      <c r="M434">
        <f t="shared" si="88"/>
        <v>0</v>
      </c>
      <c r="N434" s="56">
        <f t="shared" si="96"/>
        <v>0</v>
      </c>
      <c r="O434" s="56">
        <f t="shared" si="97"/>
        <v>0</v>
      </c>
    </row>
    <row r="435" spans="1:15" x14ac:dyDescent="0.3">
      <c r="A435" s="43" t="str">
        <f t="shared" si="92"/>
        <v>20168do</v>
      </c>
      <c r="B435" s="43">
        <f t="shared" si="98"/>
        <v>8</v>
      </c>
      <c r="C435" s="44">
        <f t="shared" si="94"/>
        <v>42425</v>
      </c>
      <c r="D435" s="43" t="str">
        <f t="shared" si="99"/>
        <v>do</v>
      </c>
      <c r="E435" s="43">
        <f t="shared" si="93"/>
        <v>2016</v>
      </c>
      <c r="F435" s="43" t="str">
        <f t="shared" si="89"/>
        <v/>
      </c>
      <c r="G435" s="43" t="str">
        <f t="shared" si="90"/>
        <v/>
      </c>
      <c r="H435" s="43" t="str">
        <f t="shared" si="91"/>
        <v/>
      </c>
      <c r="I435" s="43">
        <f t="shared" si="100"/>
        <v>9</v>
      </c>
      <c r="J435">
        <f>IF(AND(Formulier!$E$44&lt;=C435,Formulier!$O$38&gt;=C435),"Verlof",0)</f>
        <v>0</v>
      </c>
      <c r="K435">
        <f t="shared" si="101"/>
        <v>0</v>
      </c>
      <c r="L435">
        <f t="shared" si="87"/>
        <v>0</v>
      </c>
      <c r="M435">
        <f t="shared" si="88"/>
        <v>0</v>
      </c>
      <c r="N435" s="56">
        <f t="shared" si="96"/>
        <v>0</v>
      </c>
      <c r="O435" s="56">
        <f t="shared" si="97"/>
        <v>0</v>
      </c>
    </row>
    <row r="436" spans="1:15" x14ac:dyDescent="0.3">
      <c r="A436" s="43" t="str">
        <f t="shared" si="92"/>
        <v>20168vr</v>
      </c>
      <c r="B436" s="43">
        <f t="shared" si="98"/>
        <v>8</v>
      </c>
      <c r="C436" s="44">
        <f t="shared" si="94"/>
        <v>42426</v>
      </c>
      <c r="D436" s="43" t="str">
        <f t="shared" si="99"/>
        <v>vr</v>
      </c>
      <c r="E436" s="43">
        <f t="shared" si="93"/>
        <v>2016</v>
      </c>
      <c r="F436" s="43" t="str">
        <f t="shared" si="89"/>
        <v/>
      </c>
      <c r="G436" s="43" t="str">
        <f t="shared" si="90"/>
        <v/>
      </c>
      <c r="H436" s="43" t="str">
        <f t="shared" si="91"/>
        <v/>
      </c>
      <c r="I436" s="43">
        <f t="shared" si="100"/>
        <v>9</v>
      </c>
      <c r="J436">
        <f>IF(AND(Formulier!$E$44&lt;=C436,Formulier!$O$38&gt;=C436),"Verlof",0)</f>
        <v>0</v>
      </c>
      <c r="K436">
        <f t="shared" si="101"/>
        <v>0</v>
      </c>
      <c r="L436">
        <f t="shared" si="87"/>
        <v>0</v>
      </c>
      <c r="M436">
        <f t="shared" si="88"/>
        <v>0</v>
      </c>
      <c r="N436" s="56">
        <f t="shared" si="96"/>
        <v>0</v>
      </c>
      <c r="O436" s="56">
        <f t="shared" si="97"/>
        <v>0</v>
      </c>
    </row>
    <row r="437" spans="1:15" x14ac:dyDescent="0.3">
      <c r="A437" s="43" t="str">
        <f t="shared" si="92"/>
        <v>20168za</v>
      </c>
      <c r="B437" s="43">
        <f t="shared" si="98"/>
        <v>8</v>
      </c>
      <c r="C437" s="44">
        <f t="shared" si="94"/>
        <v>42427</v>
      </c>
      <c r="D437" s="43" t="str">
        <f t="shared" si="99"/>
        <v>za</v>
      </c>
      <c r="E437" s="43">
        <f t="shared" si="93"/>
        <v>2016</v>
      </c>
      <c r="F437" s="43" t="str">
        <f t="shared" si="89"/>
        <v/>
      </c>
      <c r="G437" s="43" t="str">
        <f t="shared" si="90"/>
        <v/>
      </c>
      <c r="H437" s="43" t="str">
        <f t="shared" si="91"/>
        <v/>
      </c>
      <c r="I437" s="43">
        <f t="shared" si="100"/>
        <v>9</v>
      </c>
      <c r="J437">
        <f>IF(AND(Formulier!$E$44&lt;=C437,Formulier!$O$38&gt;=C437),"Verlof",0)</f>
        <v>0</v>
      </c>
      <c r="K437">
        <f t="shared" si="101"/>
        <v>0</v>
      </c>
      <c r="L437">
        <f t="shared" si="87"/>
        <v>0</v>
      </c>
      <c r="M437">
        <f t="shared" si="88"/>
        <v>0</v>
      </c>
      <c r="N437" s="56">
        <f t="shared" si="96"/>
        <v>0</v>
      </c>
      <c r="O437" s="56">
        <f t="shared" si="97"/>
        <v>0</v>
      </c>
    </row>
    <row r="438" spans="1:15" x14ac:dyDescent="0.3">
      <c r="A438" s="43" t="str">
        <f t="shared" si="92"/>
        <v>20168zo</v>
      </c>
      <c r="B438" s="43">
        <f t="shared" si="98"/>
        <v>8</v>
      </c>
      <c r="C438" s="44">
        <f t="shared" si="94"/>
        <v>42428</v>
      </c>
      <c r="D438" s="43" t="str">
        <f t="shared" si="99"/>
        <v>zo</v>
      </c>
      <c r="E438" s="43">
        <f t="shared" si="93"/>
        <v>2016</v>
      </c>
      <c r="F438" s="43" t="str">
        <f t="shared" si="89"/>
        <v/>
      </c>
      <c r="G438" s="43" t="str">
        <f t="shared" si="90"/>
        <v/>
      </c>
      <c r="H438" s="43" t="str">
        <f t="shared" si="91"/>
        <v/>
      </c>
      <c r="I438" s="43">
        <f t="shared" si="100"/>
        <v>9</v>
      </c>
      <c r="J438">
        <f>IF(AND(Formulier!$E$44&lt;=C438,Formulier!$O$38&gt;=C438),"Verlof",0)</f>
        <v>0</v>
      </c>
      <c r="K438">
        <f t="shared" si="101"/>
        <v>0</v>
      </c>
      <c r="L438">
        <f t="shared" si="87"/>
        <v>0</v>
      </c>
      <c r="M438">
        <f t="shared" si="88"/>
        <v>0</v>
      </c>
      <c r="N438" s="56">
        <f t="shared" si="96"/>
        <v>0</v>
      </c>
      <c r="O438" s="56">
        <f t="shared" si="97"/>
        <v>0</v>
      </c>
    </row>
    <row r="439" spans="1:15" x14ac:dyDescent="0.3">
      <c r="A439" s="43" t="str">
        <f t="shared" si="92"/>
        <v>20169ma</v>
      </c>
      <c r="B439" s="43">
        <f t="shared" si="98"/>
        <v>9</v>
      </c>
      <c r="C439" s="44">
        <f t="shared" si="94"/>
        <v>42429</v>
      </c>
      <c r="D439" s="43" t="str">
        <f t="shared" si="99"/>
        <v>ma</v>
      </c>
      <c r="E439" s="43">
        <f t="shared" si="93"/>
        <v>2016</v>
      </c>
      <c r="F439" s="43" t="str">
        <f t="shared" si="89"/>
        <v/>
      </c>
      <c r="G439" s="43" t="str">
        <f t="shared" si="90"/>
        <v/>
      </c>
      <c r="H439" s="43" t="str">
        <f t="shared" si="91"/>
        <v/>
      </c>
      <c r="I439" s="43">
        <f t="shared" si="100"/>
        <v>10</v>
      </c>
      <c r="J439">
        <f>IF(AND(Formulier!$E$44&lt;=C439,Formulier!$O$38&gt;=C439),"Verlof",0)</f>
        <v>0</v>
      </c>
      <c r="K439">
        <f t="shared" ref="K439:K446" si="102">IF(J439=0,0,IF(F439="",0,1))</f>
        <v>0</v>
      </c>
      <c r="L439">
        <f t="shared" si="87"/>
        <v>0</v>
      </c>
      <c r="M439">
        <f t="shared" si="88"/>
        <v>0</v>
      </c>
      <c r="N439" s="56">
        <f t="shared" si="96"/>
        <v>0</v>
      </c>
      <c r="O439" s="56">
        <f t="shared" si="97"/>
        <v>0</v>
      </c>
    </row>
    <row r="440" spans="1:15" x14ac:dyDescent="0.3">
      <c r="A440" s="43" t="str">
        <f t="shared" si="92"/>
        <v>20169di</v>
      </c>
      <c r="B440" s="43">
        <f t="shared" si="98"/>
        <v>9</v>
      </c>
      <c r="C440" s="44">
        <f t="shared" si="94"/>
        <v>42430</v>
      </c>
      <c r="D440" s="43" t="str">
        <f t="shared" si="99"/>
        <v>di</v>
      </c>
      <c r="E440" s="43">
        <f t="shared" si="93"/>
        <v>2016</v>
      </c>
      <c r="F440" s="43" t="str">
        <f t="shared" si="89"/>
        <v/>
      </c>
      <c r="G440" s="43" t="str">
        <f t="shared" si="90"/>
        <v/>
      </c>
      <c r="H440" s="43" t="str">
        <f t="shared" si="91"/>
        <v/>
      </c>
      <c r="I440" s="43">
        <f t="shared" si="100"/>
        <v>10</v>
      </c>
      <c r="J440">
        <f>IF(AND(Formulier!$E$44&lt;=C440,Formulier!$O$38&gt;=C440),"Verlof",0)</f>
        <v>0</v>
      </c>
      <c r="K440">
        <f>IF(J440=0,0,IF(F440="",0,1))</f>
        <v>0</v>
      </c>
      <c r="L440">
        <f t="shared" si="87"/>
        <v>0</v>
      </c>
      <c r="M440">
        <f t="shared" si="88"/>
        <v>0</v>
      </c>
      <c r="N440" s="56">
        <f t="shared" si="96"/>
        <v>0</v>
      </c>
      <c r="O440" s="56">
        <f t="shared" si="97"/>
        <v>0</v>
      </c>
    </row>
    <row r="441" spans="1:15" x14ac:dyDescent="0.3">
      <c r="A441" s="43" t="str">
        <f t="shared" si="92"/>
        <v>20169wo</v>
      </c>
      <c r="B441" s="43">
        <f t="shared" si="98"/>
        <v>9</v>
      </c>
      <c r="C441" s="44">
        <f t="shared" si="94"/>
        <v>42431</v>
      </c>
      <c r="D441" s="43" t="str">
        <f t="shared" si="99"/>
        <v>wo</v>
      </c>
      <c r="E441" s="43">
        <f t="shared" si="93"/>
        <v>2016</v>
      </c>
      <c r="F441" s="43" t="str">
        <f t="shared" si="89"/>
        <v/>
      </c>
      <c r="G441" s="43" t="str">
        <f t="shared" si="90"/>
        <v/>
      </c>
      <c r="H441" s="43" t="str">
        <f t="shared" si="91"/>
        <v/>
      </c>
      <c r="I441" s="43">
        <f t="shared" si="100"/>
        <v>10</v>
      </c>
      <c r="J441">
        <f>IF(AND(Formulier!$E$44&lt;=C441,Formulier!$O$38&gt;=C441),"Verlof",0)</f>
        <v>0</v>
      </c>
      <c r="K441">
        <f t="shared" si="102"/>
        <v>0</v>
      </c>
      <c r="L441">
        <f t="shared" si="87"/>
        <v>0</v>
      </c>
      <c r="M441">
        <f t="shared" si="88"/>
        <v>0</v>
      </c>
      <c r="N441" s="56">
        <f t="shared" si="96"/>
        <v>0</v>
      </c>
      <c r="O441" s="56">
        <f t="shared" si="97"/>
        <v>0</v>
      </c>
    </row>
    <row r="442" spans="1:15" x14ac:dyDescent="0.3">
      <c r="A442" s="43" t="str">
        <f t="shared" si="92"/>
        <v>20169do</v>
      </c>
      <c r="B442" s="43">
        <f t="shared" si="98"/>
        <v>9</v>
      </c>
      <c r="C442" s="44">
        <f t="shared" si="94"/>
        <v>42432</v>
      </c>
      <c r="D442" s="43" t="str">
        <f t="shared" si="99"/>
        <v>do</v>
      </c>
      <c r="E442" s="43">
        <f t="shared" si="93"/>
        <v>2016</v>
      </c>
      <c r="F442" s="43" t="str">
        <f t="shared" si="89"/>
        <v/>
      </c>
      <c r="G442" s="43" t="str">
        <f t="shared" si="90"/>
        <v/>
      </c>
      <c r="H442" s="43" t="str">
        <f t="shared" si="91"/>
        <v/>
      </c>
      <c r="I442" s="43">
        <f t="shared" si="100"/>
        <v>10</v>
      </c>
      <c r="J442">
        <f>IF(AND(Formulier!$E$44&lt;=C442,Formulier!$O$38&gt;=C442),"Verlof",0)</f>
        <v>0</v>
      </c>
      <c r="K442">
        <f t="shared" si="102"/>
        <v>0</v>
      </c>
      <c r="L442">
        <f t="shared" si="87"/>
        <v>0</v>
      </c>
      <c r="M442">
        <f t="shared" si="88"/>
        <v>0</v>
      </c>
      <c r="N442" s="56">
        <f t="shared" si="96"/>
        <v>0</v>
      </c>
      <c r="O442" s="56">
        <f t="shared" si="97"/>
        <v>0</v>
      </c>
    </row>
    <row r="443" spans="1:15" x14ac:dyDescent="0.3">
      <c r="A443" s="43" t="str">
        <f t="shared" si="92"/>
        <v>20169vr</v>
      </c>
      <c r="B443" s="43">
        <f t="shared" si="98"/>
        <v>9</v>
      </c>
      <c r="C443" s="44">
        <f t="shared" si="94"/>
        <v>42433</v>
      </c>
      <c r="D443" s="43" t="str">
        <f t="shared" si="99"/>
        <v>vr</v>
      </c>
      <c r="E443" s="43">
        <f t="shared" si="93"/>
        <v>2016</v>
      </c>
      <c r="F443" s="43" t="str">
        <f t="shared" si="89"/>
        <v/>
      </c>
      <c r="G443" s="43" t="str">
        <f t="shared" si="90"/>
        <v/>
      </c>
      <c r="H443" s="43" t="str">
        <f t="shared" si="91"/>
        <v/>
      </c>
      <c r="I443" s="43">
        <f t="shared" si="100"/>
        <v>10</v>
      </c>
      <c r="J443">
        <f>IF(AND(Formulier!$E$44&lt;=C443,Formulier!$O$38&gt;=C443),"Verlof",0)</f>
        <v>0</v>
      </c>
      <c r="K443">
        <f t="shared" si="102"/>
        <v>0</v>
      </c>
      <c r="L443">
        <f t="shared" si="87"/>
        <v>0</v>
      </c>
      <c r="M443">
        <f t="shared" si="88"/>
        <v>0</v>
      </c>
      <c r="N443" s="56">
        <f t="shared" si="96"/>
        <v>0</v>
      </c>
      <c r="O443" s="56">
        <f t="shared" si="97"/>
        <v>0</v>
      </c>
    </row>
    <row r="444" spans="1:15" x14ac:dyDescent="0.3">
      <c r="A444" s="43" t="str">
        <f t="shared" si="92"/>
        <v>20169za</v>
      </c>
      <c r="B444" s="43">
        <f t="shared" si="98"/>
        <v>9</v>
      </c>
      <c r="C444" s="44">
        <f t="shared" si="94"/>
        <v>42434</v>
      </c>
      <c r="D444" s="43" t="str">
        <f t="shared" si="99"/>
        <v>za</v>
      </c>
      <c r="E444" s="43">
        <f t="shared" si="93"/>
        <v>2016</v>
      </c>
      <c r="F444" s="43" t="str">
        <f t="shared" si="89"/>
        <v/>
      </c>
      <c r="G444" s="43" t="str">
        <f t="shared" si="90"/>
        <v/>
      </c>
      <c r="H444" s="43" t="str">
        <f t="shared" si="91"/>
        <v/>
      </c>
      <c r="I444" s="43">
        <f t="shared" si="100"/>
        <v>10</v>
      </c>
      <c r="J444">
        <f>IF(AND(Formulier!$E$44&lt;=C444,Formulier!$O$38&gt;=C444),"Verlof",0)</f>
        <v>0</v>
      </c>
      <c r="K444">
        <f t="shared" si="102"/>
        <v>0</v>
      </c>
      <c r="L444">
        <f t="shared" ref="L444:L507" si="103">IF(J444=0,0,IF(G444="",0,1))</f>
        <v>0</v>
      </c>
      <c r="M444">
        <f t="shared" ref="M444:M507" si="104">IF(J444=0,0,IF(H444="",0,1))</f>
        <v>0</v>
      </c>
      <c r="N444" s="56">
        <f t="shared" si="96"/>
        <v>0</v>
      </c>
      <c r="O444" s="56">
        <f t="shared" si="97"/>
        <v>0</v>
      </c>
    </row>
    <row r="445" spans="1:15" x14ac:dyDescent="0.3">
      <c r="A445" s="43" t="str">
        <f t="shared" si="92"/>
        <v>20169zo</v>
      </c>
      <c r="B445" s="43">
        <f t="shared" si="98"/>
        <v>9</v>
      </c>
      <c r="C445" s="44">
        <f t="shared" si="94"/>
        <v>42435</v>
      </c>
      <c r="D445" s="43" t="str">
        <f t="shared" si="99"/>
        <v>zo</v>
      </c>
      <c r="E445" s="43">
        <f t="shared" si="93"/>
        <v>2016</v>
      </c>
      <c r="F445" s="43" t="str">
        <f t="shared" si="89"/>
        <v/>
      </c>
      <c r="G445" s="43" t="str">
        <f t="shared" si="90"/>
        <v/>
      </c>
      <c r="H445" s="43" t="str">
        <f t="shared" si="91"/>
        <v/>
      </c>
      <c r="I445" s="43">
        <f t="shared" si="100"/>
        <v>10</v>
      </c>
      <c r="J445">
        <f>IF(AND(Formulier!$E$44&lt;=C445,Formulier!$O$38&gt;=C445),"Verlof",0)</f>
        <v>0</v>
      </c>
      <c r="K445">
        <f t="shared" si="102"/>
        <v>0</v>
      </c>
      <c r="L445">
        <f t="shared" si="103"/>
        <v>0</v>
      </c>
      <c r="M445">
        <f t="shared" si="104"/>
        <v>0</v>
      </c>
      <c r="N445" s="56">
        <f t="shared" si="96"/>
        <v>0</v>
      </c>
      <c r="O445" s="56">
        <f t="shared" si="97"/>
        <v>0</v>
      </c>
    </row>
    <row r="446" spans="1:15" x14ac:dyDescent="0.3">
      <c r="A446" s="43" t="str">
        <f t="shared" si="92"/>
        <v>201610ma</v>
      </c>
      <c r="B446" s="43">
        <f t="shared" si="98"/>
        <v>10</v>
      </c>
      <c r="C446" s="44">
        <f t="shared" si="94"/>
        <v>42436</v>
      </c>
      <c r="D446" s="43" t="str">
        <f t="shared" si="99"/>
        <v>ma</v>
      </c>
      <c r="E446" s="43">
        <f t="shared" si="93"/>
        <v>2016</v>
      </c>
      <c r="F446" s="43" t="str">
        <f t="shared" si="89"/>
        <v/>
      </c>
      <c r="G446" s="43" t="str">
        <f t="shared" si="90"/>
        <v/>
      </c>
      <c r="H446" s="43" t="str">
        <f t="shared" si="91"/>
        <v/>
      </c>
      <c r="I446" s="43">
        <f t="shared" si="100"/>
        <v>11</v>
      </c>
      <c r="J446">
        <f>IF(AND(Formulier!$E$44&lt;=C446,Formulier!$O$38&gt;=C446),"Verlof",0)</f>
        <v>0</v>
      </c>
      <c r="K446">
        <f t="shared" si="102"/>
        <v>0</v>
      </c>
      <c r="L446">
        <f t="shared" si="103"/>
        <v>0</v>
      </c>
      <c r="M446">
        <f t="shared" si="104"/>
        <v>0</v>
      </c>
      <c r="N446" s="56">
        <f t="shared" si="96"/>
        <v>0</v>
      </c>
      <c r="O446" s="56">
        <f t="shared" si="97"/>
        <v>0</v>
      </c>
    </row>
    <row r="447" spans="1:15" x14ac:dyDescent="0.3">
      <c r="A447" s="43" t="str">
        <f t="shared" si="92"/>
        <v>201610di</v>
      </c>
      <c r="B447" s="43">
        <f t="shared" si="98"/>
        <v>10</v>
      </c>
      <c r="C447" s="44">
        <f t="shared" si="94"/>
        <v>42437</v>
      </c>
      <c r="D447" s="43" t="str">
        <f t="shared" si="99"/>
        <v>di</v>
      </c>
      <c r="E447" s="43">
        <f t="shared" si="93"/>
        <v>2016</v>
      </c>
      <c r="F447" s="43" t="str">
        <f t="shared" si="89"/>
        <v/>
      </c>
      <c r="G447" s="43" t="str">
        <f t="shared" si="90"/>
        <v/>
      </c>
      <c r="H447" s="43" t="str">
        <f t="shared" si="91"/>
        <v/>
      </c>
      <c r="I447" s="43">
        <f t="shared" si="100"/>
        <v>11</v>
      </c>
      <c r="J447">
        <f>IF(AND(Formulier!$E$44&lt;=C447,Formulier!$O$38&gt;=C447),"Verlof",0)</f>
        <v>0</v>
      </c>
      <c r="K447">
        <f t="shared" si="95"/>
        <v>0</v>
      </c>
      <c r="L447">
        <f t="shared" si="103"/>
        <v>0</v>
      </c>
      <c r="M447">
        <f t="shared" si="104"/>
        <v>0</v>
      </c>
      <c r="N447" s="56">
        <f t="shared" si="96"/>
        <v>0</v>
      </c>
      <c r="O447" s="56">
        <f t="shared" si="97"/>
        <v>0</v>
      </c>
    </row>
    <row r="448" spans="1:15" x14ac:dyDescent="0.3">
      <c r="A448" s="43" t="str">
        <f t="shared" si="92"/>
        <v>201610wo</v>
      </c>
      <c r="B448" s="43">
        <f t="shared" si="98"/>
        <v>10</v>
      </c>
      <c r="C448" s="44">
        <f t="shared" si="94"/>
        <v>42438</v>
      </c>
      <c r="D448" s="43" t="str">
        <f t="shared" si="99"/>
        <v>wo</v>
      </c>
      <c r="E448" s="43">
        <f t="shared" si="93"/>
        <v>2016</v>
      </c>
      <c r="F448" s="43" t="str">
        <f t="shared" ref="F448:F511" si="105">IF(AND($C448&gt;=$AA$3,$C448&lt;=$AB$3),"Vakantie",IF(AND($C448&gt;=$AA$4,$C448&lt;=$AB$4),"Vakantie",IF(AND($C448&gt;=$AA$5,$C448&lt;=$AB$5),"Vakantie",IF(AND($C448&gt;=$AA$6,$C448&lt;=$AB$6),"Vakantie",IF(AND($C448&gt;=$AA$7,$C448&lt;=$AB$7),"Vakantie","")))))</f>
        <v/>
      </c>
      <c r="G448" s="43" t="str">
        <f t="shared" ref="G448:G511" si="106">IF(AND($C448&gt;=$AA$8,$C448&lt;=$AB$8),"Vakantie",IF(AND($C448&gt;=$AA$9,$C448&lt;=$AB$9),"Vakantie",IF(AND($C448&gt;=$AA$10,$C448&lt;=$AB$10),"Vakantie",IF(AND($C448&gt;=$AA$11,$C448&lt;=$AB$11),"Vakantie",IF(AND($C448&gt;=$AA$7,$C448&lt;=$AB$7),"Vakantie","")))))</f>
        <v/>
      </c>
      <c r="H448" s="43" t="str">
        <f t="shared" ref="H448:H511" si="107">IF(AND($C448&gt;=$AA$13,$C448&lt;=$AB$13),"Vakantie",IF(AND($C448&gt;=$AA$14,$C448&lt;=$AB$14),"Vakantie",IF(AND($C448&gt;=$AA$15,$C448&lt;=$AB$15),"Vakantie",IF(AND($C448&gt;=$AA$16,$C448&lt;=$AB$16),"Vakantie",IF(AND($C448&gt;=$AA$12,$C448&lt;=$AB$12),"Vakantie","")))))</f>
        <v/>
      </c>
      <c r="I448" s="43">
        <f t="shared" si="100"/>
        <v>11</v>
      </c>
      <c r="J448">
        <f>IF(AND(Formulier!$E$44&lt;=C448,Formulier!$O$38&gt;=C448),"Verlof",0)</f>
        <v>0</v>
      </c>
      <c r="K448">
        <f t="shared" si="95"/>
        <v>0</v>
      </c>
      <c r="L448">
        <f t="shared" si="103"/>
        <v>0</v>
      </c>
      <c r="M448">
        <f t="shared" si="104"/>
        <v>0</v>
      </c>
      <c r="N448" s="56">
        <f t="shared" si="96"/>
        <v>0</v>
      </c>
      <c r="O448" s="56">
        <f t="shared" si="97"/>
        <v>0</v>
      </c>
    </row>
    <row r="449" spans="1:15" x14ac:dyDescent="0.3">
      <c r="A449" s="43" t="str">
        <f t="shared" si="92"/>
        <v>201610do</v>
      </c>
      <c r="B449" s="43">
        <f t="shared" si="98"/>
        <v>10</v>
      </c>
      <c r="C449" s="44">
        <f t="shared" si="94"/>
        <v>42439</v>
      </c>
      <c r="D449" s="43" t="str">
        <f t="shared" si="99"/>
        <v>do</v>
      </c>
      <c r="E449" s="43">
        <f t="shared" si="93"/>
        <v>2016</v>
      </c>
      <c r="F449" s="43" t="str">
        <f t="shared" si="105"/>
        <v/>
      </c>
      <c r="G449" s="43" t="str">
        <f t="shared" si="106"/>
        <v/>
      </c>
      <c r="H449" s="43" t="str">
        <f t="shared" si="107"/>
        <v/>
      </c>
      <c r="I449" s="43">
        <f t="shared" si="100"/>
        <v>11</v>
      </c>
      <c r="J449">
        <f>IF(AND(Formulier!$E$44&lt;=C449,Formulier!$O$38&gt;=C449),"Verlof",0)</f>
        <v>0</v>
      </c>
      <c r="K449">
        <f t="shared" si="95"/>
        <v>0</v>
      </c>
      <c r="L449">
        <f t="shared" si="103"/>
        <v>0</v>
      </c>
      <c r="M449">
        <f t="shared" si="104"/>
        <v>0</v>
      </c>
      <c r="N449" s="56">
        <f t="shared" si="96"/>
        <v>0</v>
      </c>
      <c r="O449" s="56">
        <f t="shared" si="97"/>
        <v>0</v>
      </c>
    </row>
    <row r="450" spans="1:15" x14ac:dyDescent="0.3">
      <c r="A450" s="43" t="str">
        <f t="shared" si="92"/>
        <v>201610vr</v>
      </c>
      <c r="B450" s="43">
        <f t="shared" si="98"/>
        <v>10</v>
      </c>
      <c r="C450" s="44">
        <f t="shared" si="94"/>
        <v>42440</v>
      </c>
      <c r="D450" s="43" t="str">
        <f t="shared" si="99"/>
        <v>vr</v>
      </c>
      <c r="E450" s="43">
        <f t="shared" si="93"/>
        <v>2016</v>
      </c>
      <c r="F450" s="43" t="str">
        <f t="shared" si="105"/>
        <v/>
      </c>
      <c r="G450" s="43" t="str">
        <f t="shared" si="106"/>
        <v/>
      </c>
      <c r="H450" s="43" t="str">
        <f t="shared" si="107"/>
        <v/>
      </c>
      <c r="I450" s="43">
        <f t="shared" si="100"/>
        <v>11</v>
      </c>
      <c r="J450">
        <f>IF(AND(Formulier!$E$44&lt;=C450,Formulier!$O$38&gt;=C450),"Verlof",0)</f>
        <v>0</v>
      </c>
      <c r="K450">
        <f t="shared" si="95"/>
        <v>0</v>
      </c>
      <c r="L450">
        <f t="shared" si="103"/>
        <v>0</v>
      </c>
      <c r="M450">
        <f t="shared" si="104"/>
        <v>0</v>
      </c>
      <c r="N450" s="56">
        <f t="shared" si="96"/>
        <v>0</v>
      </c>
      <c r="O450" s="56">
        <f t="shared" si="97"/>
        <v>0</v>
      </c>
    </row>
    <row r="451" spans="1:15" x14ac:dyDescent="0.3">
      <c r="A451" s="43" t="str">
        <f t="shared" si="92"/>
        <v>201610za</v>
      </c>
      <c r="B451" s="43">
        <f t="shared" si="98"/>
        <v>10</v>
      </c>
      <c r="C451" s="44">
        <f t="shared" ref="C451:C514" si="108">+C450+1</f>
        <v>42441</v>
      </c>
      <c r="D451" s="43" t="str">
        <f t="shared" si="99"/>
        <v>za</v>
      </c>
      <c r="E451" s="43">
        <f t="shared" si="93"/>
        <v>2016</v>
      </c>
      <c r="F451" s="43" t="str">
        <f t="shared" si="105"/>
        <v/>
      </c>
      <c r="G451" s="43" t="str">
        <f t="shared" si="106"/>
        <v/>
      </c>
      <c r="H451" s="43" t="str">
        <f t="shared" si="107"/>
        <v/>
      </c>
      <c r="I451" s="43">
        <f t="shared" si="100"/>
        <v>11</v>
      </c>
      <c r="J451">
        <f>IF(AND(Formulier!$E$44&lt;=C451,Formulier!$O$38&gt;=C451),"Verlof",0)</f>
        <v>0</v>
      </c>
      <c r="K451">
        <f t="shared" ref="K451:K514" si="109">IF(J451=0,0,IF(F451="",0,1))</f>
        <v>0</v>
      </c>
      <c r="L451">
        <f t="shared" si="103"/>
        <v>0</v>
      </c>
      <c r="M451">
        <f t="shared" si="104"/>
        <v>0</v>
      </c>
      <c r="N451" s="56">
        <f t="shared" ref="N451:N514" si="110">IF($N$1="Noord",K451,IF($N$1="Midden",L451,M451))</f>
        <v>0</v>
      </c>
      <c r="O451" s="56">
        <f t="shared" ref="O451:O514" si="111">IF(OR(D451="za",D451="zo"),0,N451)</f>
        <v>0</v>
      </c>
    </row>
    <row r="452" spans="1:15" x14ac:dyDescent="0.3">
      <c r="A452" s="43" t="str">
        <f t="shared" si="92"/>
        <v>201610zo</v>
      </c>
      <c r="B452" s="43">
        <f t="shared" si="98"/>
        <v>10</v>
      </c>
      <c r="C452" s="44">
        <f t="shared" si="108"/>
        <v>42442</v>
      </c>
      <c r="D452" s="43" t="str">
        <f t="shared" si="99"/>
        <v>zo</v>
      </c>
      <c r="E452" s="43">
        <f t="shared" si="93"/>
        <v>2016</v>
      </c>
      <c r="F452" s="43" t="str">
        <f t="shared" si="105"/>
        <v/>
      </c>
      <c r="G452" s="43" t="str">
        <f t="shared" si="106"/>
        <v/>
      </c>
      <c r="H452" s="43" t="str">
        <f t="shared" si="107"/>
        <v/>
      </c>
      <c r="I452" s="43">
        <f t="shared" si="100"/>
        <v>11</v>
      </c>
      <c r="J452">
        <f>IF(AND(Formulier!$E$44&lt;=C452,Formulier!$O$38&gt;=C452),"Verlof",0)</f>
        <v>0</v>
      </c>
      <c r="K452">
        <f t="shared" si="109"/>
        <v>0</v>
      </c>
      <c r="L452">
        <f t="shared" si="103"/>
        <v>0</v>
      </c>
      <c r="M452">
        <f t="shared" si="104"/>
        <v>0</v>
      </c>
      <c r="N452" s="56">
        <f t="shared" si="110"/>
        <v>0</v>
      </c>
      <c r="O452" s="56">
        <f t="shared" si="111"/>
        <v>0</v>
      </c>
    </row>
    <row r="453" spans="1:15" x14ac:dyDescent="0.3">
      <c r="A453" s="43" t="str">
        <f t="shared" si="92"/>
        <v>201611ma</v>
      </c>
      <c r="B453" s="43">
        <f t="shared" si="98"/>
        <v>11</v>
      </c>
      <c r="C453" s="44">
        <f t="shared" si="108"/>
        <v>42443</v>
      </c>
      <c r="D453" s="43" t="str">
        <f t="shared" si="99"/>
        <v>ma</v>
      </c>
      <c r="E453" s="43">
        <f t="shared" si="93"/>
        <v>2016</v>
      </c>
      <c r="F453" s="43" t="str">
        <f t="shared" si="105"/>
        <v/>
      </c>
      <c r="G453" s="43" t="str">
        <f t="shared" si="106"/>
        <v/>
      </c>
      <c r="H453" s="43" t="str">
        <f t="shared" si="107"/>
        <v/>
      </c>
      <c r="I453" s="43">
        <f t="shared" si="100"/>
        <v>12</v>
      </c>
      <c r="J453">
        <f>IF(AND(Formulier!$E$44&lt;=C453,Formulier!$O$38&gt;=C453),"Verlof",0)</f>
        <v>0</v>
      </c>
      <c r="K453">
        <f t="shared" si="109"/>
        <v>0</v>
      </c>
      <c r="L453">
        <f t="shared" si="103"/>
        <v>0</v>
      </c>
      <c r="M453">
        <f t="shared" si="104"/>
        <v>0</v>
      </c>
      <c r="N453" s="56">
        <f t="shared" si="110"/>
        <v>0</v>
      </c>
      <c r="O453" s="56">
        <f t="shared" si="111"/>
        <v>0</v>
      </c>
    </row>
    <row r="454" spans="1:15" x14ac:dyDescent="0.3">
      <c r="A454" s="43" t="str">
        <f t="shared" si="92"/>
        <v>201611di</v>
      </c>
      <c r="B454" s="43">
        <f t="shared" si="98"/>
        <v>11</v>
      </c>
      <c r="C454" s="44">
        <f t="shared" si="108"/>
        <v>42444</v>
      </c>
      <c r="D454" s="43" t="str">
        <f t="shared" si="99"/>
        <v>di</v>
      </c>
      <c r="E454" s="43">
        <f t="shared" si="93"/>
        <v>2016</v>
      </c>
      <c r="F454" s="43" t="str">
        <f t="shared" si="105"/>
        <v/>
      </c>
      <c r="G454" s="43" t="str">
        <f t="shared" si="106"/>
        <v/>
      </c>
      <c r="H454" s="43" t="str">
        <f t="shared" si="107"/>
        <v/>
      </c>
      <c r="I454" s="43">
        <f t="shared" si="100"/>
        <v>12</v>
      </c>
      <c r="J454">
        <f>IF(AND(Formulier!$E$44&lt;=C454,Formulier!$O$38&gt;=C454),"Verlof",0)</f>
        <v>0</v>
      </c>
      <c r="K454">
        <f t="shared" si="109"/>
        <v>0</v>
      </c>
      <c r="L454">
        <f t="shared" si="103"/>
        <v>0</v>
      </c>
      <c r="M454">
        <f t="shared" si="104"/>
        <v>0</v>
      </c>
      <c r="N454" s="56">
        <f t="shared" si="110"/>
        <v>0</v>
      </c>
      <c r="O454" s="56">
        <f t="shared" si="111"/>
        <v>0</v>
      </c>
    </row>
    <row r="455" spans="1:15" x14ac:dyDescent="0.3">
      <c r="A455" s="43" t="str">
        <f t="shared" ref="A455:A518" si="112">E455&amp;B455&amp;D455</f>
        <v>201611wo</v>
      </c>
      <c r="B455" s="43">
        <f t="shared" si="98"/>
        <v>11</v>
      </c>
      <c r="C455" s="44">
        <f t="shared" si="108"/>
        <v>42445</v>
      </c>
      <c r="D455" s="43" t="str">
        <f t="shared" si="99"/>
        <v>wo</v>
      </c>
      <c r="E455" s="43">
        <f t="shared" ref="E455:E518" si="113">YEAR(C455)</f>
        <v>2016</v>
      </c>
      <c r="F455" s="43" t="str">
        <f t="shared" si="105"/>
        <v/>
      </c>
      <c r="G455" s="43" t="str">
        <f t="shared" si="106"/>
        <v/>
      </c>
      <c r="H455" s="43" t="str">
        <f t="shared" si="107"/>
        <v/>
      </c>
      <c r="I455" s="43">
        <f t="shared" si="100"/>
        <v>12</v>
      </c>
      <c r="J455">
        <f>IF(AND(Formulier!$E$44&lt;=C455,Formulier!$O$38&gt;=C455),"Verlof",0)</f>
        <v>0</v>
      </c>
      <c r="K455">
        <f t="shared" si="109"/>
        <v>0</v>
      </c>
      <c r="L455">
        <f t="shared" si="103"/>
        <v>0</v>
      </c>
      <c r="M455">
        <f t="shared" si="104"/>
        <v>0</v>
      </c>
      <c r="N455" s="56">
        <f t="shared" si="110"/>
        <v>0</v>
      </c>
      <c r="O455" s="56">
        <f t="shared" si="111"/>
        <v>0</v>
      </c>
    </row>
    <row r="456" spans="1:15" x14ac:dyDescent="0.3">
      <c r="A456" s="43" t="str">
        <f t="shared" si="112"/>
        <v>201611do</v>
      </c>
      <c r="B456" s="43">
        <f t="shared" si="98"/>
        <v>11</v>
      </c>
      <c r="C456" s="44">
        <f t="shared" si="108"/>
        <v>42446</v>
      </c>
      <c r="D456" s="43" t="str">
        <f t="shared" si="99"/>
        <v>do</v>
      </c>
      <c r="E456" s="43">
        <f t="shared" si="113"/>
        <v>2016</v>
      </c>
      <c r="F456" s="43" t="str">
        <f t="shared" si="105"/>
        <v/>
      </c>
      <c r="G456" s="43" t="str">
        <f t="shared" si="106"/>
        <v/>
      </c>
      <c r="H456" s="43" t="str">
        <f t="shared" si="107"/>
        <v/>
      </c>
      <c r="I456" s="43">
        <f t="shared" si="100"/>
        <v>12</v>
      </c>
      <c r="J456">
        <f>IF(AND(Formulier!$E$44&lt;=C456,Formulier!$O$38&gt;=C456),"Verlof",0)</f>
        <v>0</v>
      </c>
      <c r="K456">
        <f t="shared" si="109"/>
        <v>0</v>
      </c>
      <c r="L456">
        <f t="shared" si="103"/>
        <v>0</v>
      </c>
      <c r="M456">
        <f t="shared" si="104"/>
        <v>0</v>
      </c>
      <c r="N456" s="56">
        <f t="shared" si="110"/>
        <v>0</v>
      </c>
      <c r="O456" s="56">
        <f t="shared" si="111"/>
        <v>0</v>
      </c>
    </row>
    <row r="457" spans="1:15" x14ac:dyDescent="0.3">
      <c r="A457" s="43" t="str">
        <f t="shared" si="112"/>
        <v>201611vr</v>
      </c>
      <c r="B457" s="43">
        <f t="shared" si="98"/>
        <v>11</v>
      </c>
      <c r="C457" s="44">
        <f t="shared" si="108"/>
        <v>42447</v>
      </c>
      <c r="D457" s="43" t="str">
        <f t="shared" si="99"/>
        <v>vr</v>
      </c>
      <c r="E457" s="43">
        <f t="shared" si="113"/>
        <v>2016</v>
      </c>
      <c r="F457" s="43" t="str">
        <f t="shared" si="105"/>
        <v/>
      </c>
      <c r="G457" s="43" t="str">
        <f t="shared" si="106"/>
        <v/>
      </c>
      <c r="H457" s="43" t="str">
        <f t="shared" si="107"/>
        <v/>
      </c>
      <c r="I457" s="43">
        <f t="shared" si="100"/>
        <v>12</v>
      </c>
      <c r="J457">
        <f>IF(AND(Formulier!$E$44&lt;=C457,Formulier!$O$38&gt;=C457),"Verlof",0)</f>
        <v>0</v>
      </c>
      <c r="K457">
        <f t="shared" si="109"/>
        <v>0</v>
      </c>
      <c r="L457">
        <f t="shared" si="103"/>
        <v>0</v>
      </c>
      <c r="M457">
        <f t="shared" si="104"/>
        <v>0</v>
      </c>
      <c r="N457" s="56">
        <f t="shared" si="110"/>
        <v>0</v>
      </c>
      <c r="O457" s="56">
        <f t="shared" si="111"/>
        <v>0</v>
      </c>
    </row>
    <row r="458" spans="1:15" x14ac:dyDescent="0.3">
      <c r="A458" s="43" t="str">
        <f t="shared" si="112"/>
        <v>201611za</v>
      </c>
      <c r="B458" s="43">
        <f t="shared" si="98"/>
        <v>11</v>
      </c>
      <c r="C458" s="44">
        <f t="shared" si="108"/>
        <v>42448</v>
      </c>
      <c r="D458" s="43" t="str">
        <f t="shared" si="99"/>
        <v>za</v>
      </c>
      <c r="E458" s="43">
        <f t="shared" si="113"/>
        <v>2016</v>
      </c>
      <c r="F458" s="43" t="str">
        <f t="shared" si="105"/>
        <v/>
      </c>
      <c r="G458" s="43" t="str">
        <f t="shared" si="106"/>
        <v/>
      </c>
      <c r="H458" s="43" t="str">
        <f t="shared" si="107"/>
        <v/>
      </c>
      <c r="I458" s="43">
        <f t="shared" si="100"/>
        <v>12</v>
      </c>
      <c r="J458">
        <f>IF(AND(Formulier!$E$44&lt;=C458,Formulier!$O$38&gt;=C458),"Verlof",0)</f>
        <v>0</v>
      </c>
      <c r="K458">
        <f t="shared" si="109"/>
        <v>0</v>
      </c>
      <c r="L458">
        <f t="shared" si="103"/>
        <v>0</v>
      </c>
      <c r="M458">
        <f t="shared" si="104"/>
        <v>0</v>
      </c>
      <c r="N458" s="56">
        <f t="shared" si="110"/>
        <v>0</v>
      </c>
      <c r="O458" s="56">
        <f t="shared" si="111"/>
        <v>0</v>
      </c>
    </row>
    <row r="459" spans="1:15" x14ac:dyDescent="0.3">
      <c r="A459" s="43" t="str">
        <f t="shared" si="112"/>
        <v>201611zo</v>
      </c>
      <c r="B459" s="43">
        <f t="shared" si="98"/>
        <v>11</v>
      </c>
      <c r="C459" s="44">
        <f t="shared" si="108"/>
        <v>42449</v>
      </c>
      <c r="D459" s="43" t="str">
        <f t="shared" si="99"/>
        <v>zo</v>
      </c>
      <c r="E459" s="43">
        <f t="shared" si="113"/>
        <v>2016</v>
      </c>
      <c r="F459" s="43" t="str">
        <f t="shared" si="105"/>
        <v/>
      </c>
      <c r="G459" s="43" t="str">
        <f t="shared" si="106"/>
        <v/>
      </c>
      <c r="H459" s="43" t="str">
        <f t="shared" si="107"/>
        <v/>
      </c>
      <c r="I459" s="43">
        <f t="shared" si="100"/>
        <v>12</v>
      </c>
      <c r="J459">
        <f>IF(AND(Formulier!$E$44&lt;=C459,Formulier!$O$38&gt;=C459),"Verlof",0)</f>
        <v>0</v>
      </c>
      <c r="K459">
        <f t="shared" si="109"/>
        <v>0</v>
      </c>
      <c r="L459">
        <f t="shared" si="103"/>
        <v>0</v>
      </c>
      <c r="M459">
        <f t="shared" si="104"/>
        <v>0</v>
      </c>
      <c r="N459" s="56">
        <f t="shared" si="110"/>
        <v>0</v>
      </c>
      <c r="O459" s="56">
        <f t="shared" si="111"/>
        <v>0</v>
      </c>
    </row>
    <row r="460" spans="1:15" x14ac:dyDescent="0.3">
      <c r="A460" s="43" t="str">
        <f t="shared" si="112"/>
        <v>201612ma</v>
      </c>
      <c r="B460" s="43">
        <f t="shared" si="98"/>
        <v>12</v>
      </c>
      <c r="C460" s="44">
        <f t="shared" si="108"/>
        <v>42450</v>
      </c>
      <c r="D460" s="43" t="str">
        <f t="shared" si="99"/>
        <v>ma</v>
      </c>
      <c r="E460" s="43">
        <f t="shared" si="113"/>
        <v>2016</v>
      </c>
      <c r="F460" s="43" t="str">
        <f t="shared" si="105"/>
        <v/>
      </c>
      <c r="G460" s="43" t="str">
        <f t="shared" si="106"/>
        <v/>
      </c>
      <c r="H460" s="43" t="str">
        <f t="shared" si="107"/>
        <v/>
      </c>
      <c r="I460" s="43">
        <f t="shared" si="100"/>
        <v>13</v>
      </c>
      <c r="J460">
        <f>IF(AND(Formulier!$E$44&lt;=C460,Formulier!$O$38&gt;=C460),"Verlof",0)</f>
        <v>0</v>
      </c>
      <c r="K460">
        <f t="shared" si="109"/>
        <v>0</v>
      </c>
      <c r="L460">
        <f t="shared" si="103"/>
        <v>0</v>
      </c>
      <c r="M460">
        <f t="shared" si="104"/>
        <v>0</v>
      </c>
      <c r="N460" s="56">
        <f t="shared" si="110"/>
        <v>0</v>
      </c>
      <c r="O460" s="56">
        <f t="shared" si="111"/>
        <v>0</v>
      </c>
    </row>
    <row r="461" spans="1:15" x14ac:dyDescent="0.3">
      <c r="A461" s="43" t="str">
        <f t="shared" si="112"/>
        <v>201612di</v>
      </c>
      <c r="B461" s="43">
        <f t="shared" si="98"/>
        <v>12</v>
      </c>
      <c r="C461" s="44">
        <f t="shared" si="108"/>
        <v>42451</v>
      </c>
      <c r="D461" s="43" t="str">
        <f t="shared" si="99"/>
        <v>di</v>
      </c>
      <c r="E461" s="43">
        <f t="shared" si="113"/>
        <v>2016</v>
      </c>
      <c r="F461" s="43" t="str">
        <f t="shared" si="105"/>
        <v/>
      </c>
      <c r="G461" s="43" t="str">
        <f t="shared" si="106"/>
        <v/>
      </c>
      <c r="H461" s="43" t="str">
        <f t="shared" si="107"/>
        <v/>
      </c>
      <c r="I461" s="43">
        <f t="shared" si="100"/>
        <v>13</v>
      </c>
      <c r="J461">
        <f>IF(AND(Formulier!$E$44&lt;=C461,Formulier!$O$38&gt;=C461),"Verlof",0)</f>
        <v>0</v>
      </c>
      <c r="K461">
        <f t="shared" si="109"/>
        <v>0</v>
      </c>
      <c r="L461">
        <f t="shared" si="103"/>
        <v>0</v>
      </c>
      <c r="M461">
        <f t="shared" si="104"/>
        <v>0</v>
      </c>
      <c r="N461" s="56">
        <f t="shared" si="110"/>
        <v>0</v>
      </c>
      <c r="O461" s="56">
        <f t="shared" si="111"/>
        <v>0</v>
      </c>
    </row>
    <row r="462" spans="1:15" x14ac:dyDescent="0.3">
      <c r="A462" s="43" t="str">
        <f t="shared" si="112"/>
        <v>201612wo</v>
      </c>
      <c r="B462" s="43">
        <f t="shared" si="98"/>
        <v>12</v>
      </c>
      <c r="C462" s="44">
        <f t="shared" si="108"/>
        <v>42452</v>
      </c>
      <c r="D462" s="43" t="str">
        <f t="shared" si="99"/>
        <v>wo</v>
      </c>
      <c r="E462" s="43">
        <f t="shared" si="113"/>
        <v>2016</v>
      </c>
      <c r="F462" s="43" t="str">
        <f t="shared" si="105"/>
        <v/>
      </c>
      <c r="G462" s="43" t="str">
        <f t="shared" si="106"/>
        <v/>
      </c>
      <c r="H462" s="43" t="str">
        <f t="shared" si="107"/>
        <v/>
      </c>
      <c r="I462" s="43">
        <f t="shared" si="100"/>
        <v>13</v>
      </c>
      <c r="J462">
        <f>IF(AND(Formulier!$E$44&lt;=C462,Formulier!$O$38&gt;=C462),"Verlof",0)</f>
        <v>0</v>
      </c>
      <c r="K462">
        <f t="shared" si="109"/>
        <v>0</v>
      </c>
      <c r="L462">
        <f t="shared" si="103"/>
        <v>0</v>
      </c>
      <c r="M462">
        <f t="shared" si="104"/>
        <v>0</v>
      </c>
      <c r="N462" s="56">
        <f t="shared" si="110"/>
        <v>0</v>
      </c>
      <c r="O462" s="56">
        <f t="shared" si="111"/>
        <v>0</v>
      </c>
    </row>
    <row r="463" spans="1:15" x14ac:dyDescent="0.3">
      <c r="A463" s="43" t="str">
        <f t="shared" si="112"/>
        <v>201612do</v>
      </c>
      <c r="B463" s="43">
        <f t="shared" si="98"/>
        <v>12</v>
      </c>
      <c r="C463" s="44">
        <f t="shared" si="108"/>
        <v>42453</v>
      </c>
      <c r="D463" s="43" t="str">
        <f t="shared" si="99"/>
        <v>do</v>
      </c>
      <c r="E463" s="43">
        <f t="shared" si="113"/>
        <v>2016</v>
      </c>
      <c r="F463" s="43" t="str">
        <f t="shared" si="105"/>
        <v/>
      </c>
      <c r="G463" s="43" t="str">
        <f t="shared" si="106"/>
        <v/>
      </c>
      <c r="H463" s="43" t="str">
        <f t="shared" si="107"/>
        <v/>
      </c>
      <c r="I463" s="43">
        <f t="shared" si="100"/>
        <v>13</v>
      </c>
      <c r="J463">
        <f>IF(AND(Formulier!$E$44&lt;=C463,Formulier!$O$38&gt;=C463),"Verlof",0)</f>
        <v>0</v>
      </c>
      <c r="K463">
        <f t="shared" si="109"/>
        <v>0</v>
      </c>
      <c r="L463">
        <f t="shared" si="103"/>
        <v>0</v>
      </c>
      <c r="M463">
        <f t="shared" si="104"/>
        <v>0</v>
      </c>
      <c r="N463" s="56">
        <f t="shared" si="110"/>
        <v>0</v>
      </c>
      <c r="O463" s="56">
        <f t="shared" si="111"/>
        <v>0</v>
      </c>
    </row>
    <row r="464" spans="1:15" x14ac:dyDescent="0.3">
      <c r="A464" s="43" t="str">
        <f t="shared" si="112"/>
        <v>201612vr</v>
      </c>
      <c r="B464" s="43">
        <f t="shared" si="98"/>
        <v>12</v>
      </c>
      <c r="C464" s="44">
        <f t="shared" si="108"/>
        <v>42454</v>
      </c>
      <c r="D464" s="43" t="str">
        <f t="shared" si="99"/>
        <v>vr</v>
      </c>
      <c r="E464" s="43">
        <f t="shared" si="113"/>
        <v>2016</v>
      </c>
      <c r="F464" s="43" t="str">
        <f t="shared" si="105"/>
        <v/>
      </c>
      <c r="G464" s="43" t="str">
        <f t="shared" si="106"/>
        <v/>
      </c>
      <c r="H464" s="43" t="str">
        <f t="shared" si="107"/>
        <v/>
      </c>
      <c r="I464" s="43">
        <f t="shared" si="100"/>
        <v>13</v>
      </c>
      <c r="J464">
        <f>IF(AND(Formulier!$E$44&lt;=C464,Formulier!$O$38&gt;=C464),"Verlof",0)</f>
        <v>0</v>
      </c>
      <c r="K464">
        <f t="shared" si="109"/>
        <v>0</v>
      </c>
      <c r="L464">
        <f t="shared" si="103"/>
        <v>0</v>
      </c>
      <c r="M464">
        <f t="shared" si="104"/>
        <v>0</v>
      </c>
      <c r="N464" s="56">
        <f t="shared" si="110"/>
        <v>0</v>
      </c>
      <c r="O464" s="56">
        <f t="shared" si="111"/>
        <v>0</v>
      </c>
    </row>
    <row r="465" spans="1:15" x14ac:dyDescent="0.3">
      <c r="A465" s="43" t="str">
        <f t="shared" si="112"/>
        <v>201612za</v>
      </c>
      <c r="B465" s="43">
        <f t="shared" ref="B465:B528" si="114">+B458+1</f>
        <v>12</v>
      </c>
      <c r="C465" s="44">
        <f t="shared" si="108"/>
        <v>42455</v>
      </c>
      <c r="D465" s="43" t="str">
        <f t="shared" ref="D465:D528" si="115">+D458</f>
        <v>za</v>
      </c>
      <c r="E465" s="43">
        <f t="shared" si="113"/>
        <v>2016</v>
      </c>
      <c r="F465" s="43" t="str">
        <f t="shared" si="105"/>
        <v/>
      </c>
      <c r="G465" s="43" t="str">
        <f t="shared" si="106"/>
        <v/>
      </c>
      <c r="H465" s="43" t="str">
        <f t="shared" si="107"/>
        <v/>
      </c>
      <c r="I465" s="43">
        <f t="shared" ref="I465:I528" si="116">+I458+1</f>
        <v>13</v>
      </c>
      <c r="J465">
        <f>IF(AND(Formulier!$E$44&lt;=C465,Formulier!$O$38&gt;=C465),"Verlof",0)</f>
        <v>0</v>
      </c>
      <c r="K465">
        <f t="shared" si="109"/>
        <v>0</v>
      </c>
      <c r="L465">
        <f t="shared" si="103"/>
        <v>0</v>
      </c>
      <c r="M465">
        <f t="shared" si="104"/>
        <v>0</v>
      </c>
      <c r="N465" s="56">
        <f t="shared" si="110"/>
        <v>0</v>
      </c>
      <c r="O465" s="56">
        <f t="shared" si="111"/>
        <v>0</v>
      </c>
    </row>
    <row r="466" spans="1:15" x14ac:dyDescent="0.3">
      <c r="A466" s="43" t="str">
        <f t="shared" si="112"/>
        <v>201612zo</v>
      </c>
      <c r="B466" s="43">
        <f t="shared" si="114"/>
        <v>12</v>
      </c>
      <c r="C466" s="44">
        <f t="shared" si="108"/>
        <v>42456</v>
      </c>
      <c r="D466" s="43" t="str">
        <f t="shared" si="115"/>
        <v>zo</v>
      </c>
      <c r="E466" s="43">
        <f t="shared" si="113"/>
        <v>2016</v>
      </c>
      <c r="F466" s="43" t="str">
        <f t="shared" si="105"/>
        <v/>
      </c>
      <c r="G466" s="43" t="str">
        <f t="shared" si="106"/>
        <v/>
      </c>
      <c r="H466" s="43" t="str">
        <f t="shared" si="107"/>
        <v/>
      </c>
      <c r="I466" s="43">
        <f t="shared" si="116"/>
        <v>13</v>
      </c>
      <c r="J466">
        <f>IF(AND(Formulier!$E$44&lt;=C466,Formulier!$O$38&gt;=C466),"Verlof",0)</f>
        <v>0</v>
      </c>
      <c r="K466">
        <f t="shared" si="109"/>
        <v>0</v>
      </c>
      <c r="L466">
        <f t="shared" si="103"/>
        <v>0</v>
      </c>
      <c r="M466">
        <f t="shared" si="104"/>
        <v>0</v>
      </c>
      <c r="N466" s="56">
        <f t="shared" si="110"/>
        <v>0</v>
      </c>
      <c r="O466" s="56">
        <f t="shared" si="111"/>
        <v>0</v>
      </c>
    </row>
    <row r="467" spans="1:15" x14ac:dyDescent="0.3">
      <c r="A467" s="43" t="str">
        <f t="shared" si="112"/>
        <v>201613ma</v>
      </c>
      <c r="B467" s="43">
        <f t="shared" si="114"/>
        <v>13</v>
      </c>
      <c r="C467" s="44">
        <f t="shared" si="108"/>
        <v>42457</v>
      </c>
      <c r="D467" s="43" t="str">
        <f t="shared" si="115"/>
        <v>ma</v>
      </c>
      <c r="E467" s="43">
        <f t="shared" si="113"/>
        <v>2016</v>
      </c>
      <c r="F467" s="43" t="str">
        <f t="shared" si="105"/>
        <v/>
      </c>
      <c r="G467" s="43" t="str">
        <f t="shared" si="106"/>
        <v/>
      </c>
      <c r="H467" s="43" t="str">
        <f t="shared" si="107"/>
        <v/>
      </c>
      <c r="I467" s="43">
        <f t="shared" si="116"/>
        <v>14</v>
      </c>
      <c r="J467">
        <f>IF(AND(Formulier!$E$44&lt;=C467,Formulier!$O$38&gt;=C467),"Verlof",0)</f>
        <v>0</v>
      </c>
      <c r="K467">
        <f t="shared" si="109"/>
        <v>0</v>
      </c>
      <c r="L467">
        <f t="shared" si="103"/>
        <v>0</v>
      </c>
      <c r="M467">
        <f t="shared" si="104"/>
        <v>0</v>
      </c>
      <c r="N467" s="56">
        <f t="shared" si="110"/>
        <v>0</v>
      </c>
      <c r="O467" s="56">
        <f t="shared" si="111"/>
        <v>0</v>
      </c>
    </row>
    <row r="468" spans="1:15" x14ac:dyDescent="0.3">
      <c r="A468" s="43" t="str">
        <f t="shared" si="112"/>
        <v>201613di</v>
      </c>
      <c r="B468" s="43">
        <f t="shared" si="114"/>
        <v>13</v>
      </c>
      <c r="C468" s="44">
        <f t="shared" si="108"/>
        <v>42458</v>
      </c>
      <c r="D468" s="43" t="str">
        <f t="shared" si="115"/>
        <v>di</v>
      </c>
      <c r="E468" s="43">
        <f t="shared" si="113"/>
        <v>2016</v>
      </c>
      <c r="F468" s="43" t="str">
        <f t="shared" si="105"/>
        <v/>
      </c>
      <c r="G468" s="43" t="str">
        <f t="shared" si="106"/>
        <v/>
      </c>
      <c r="H468" s="43" t="str">
        <f t="shared" si="107"/>
        <v/>
      </c>
      <c r="I468" s="43">
        <f t="shared" si="116"/>
        <v>14</v>
      </c>
      <c r="J468">
        <f>IF(AND(Formulier!$E$44&lt;=C468,Formulier!$O$38&gt;=C468),"Verlof",0)</f>
        <v>0</v>
      </c>
      <c r="K468">
        <f t="shared" si="109"/>
        <v>0</v>
      </c>
      <c r="L468">
        <f t="shared" si="103"/>
        <v>0</v>
      </c>
      <c r="M468">
        <f t="shared" si="104"/>
        <v>0</v>
      </c>
      <c r="N468" s="56">
        <f t="shared" si="110"/>
        <v>0</v>
      </c>
      <c r="O468" s="56">
        <f t="shared" si="111"/>
        <v>0</v>
      </c>
    </row>
    <row r="469" spans="1:15" x14ac:dyDescent="0.3">
      <c r="A469" s="43" t="str">
        <f t="shared" si="112"/>
        <v>201613wo</v>
      </c>
      <c r="B469" s="43">
        <f t="shared" si="114"/>
        <v>13</v>
      </c>
      <c r="C469" s="44">
        <f t="shared" si="108"/>
        <v>42459</v>
      </c>
      <c r="D469" s="43" t="str">
        <f t="shared" si="115"/>
        <v>wo</v>
      </c>
      <c r="E469" s="43">
        <f t="shared" si="113"/>
        <v>2016</v>
      </c>
      <c r="F469" s="43" t="str">
        <f t="shared" si="105"/>
        <v/>
      </c>
      <c r="G469" s="43" t="str">
        <f t="shared" si="106"/>
        <v/>
      </c>
      <c r="H469" s="43" t="str">
        <f t="shared" si="107"/>
        <v/>
      </c>
      <c r="I469" s="43">
        <f t="shared" si="116"/>
        <v>14</v>
      </c>
      <c r="J469">
        <f>IF(AND(Formulier!$E$44&lt;=C469,Formulier!$O$38&gt;=C469),"Verlof",0)</f>
        <v>0</v>
      </c>
      <c r="K469">
        <f t="shared" si="109"/>
        <v>0</v>
      </c>
      <c r="L469">
        <f t="shared" si="103"/>
        <v>0</v>
      </c>
      <c r="M469">
        <f t="shared" si="104"/>
        <v>0</v>
      </c>
      <c r="N469" s="56">
        <f t="shared" si="110"/>
        <v>0</v>
      </c>
      <c r="O469" s="56">
        <f t="shared" si="111"/>
        <v>0</v>
      </c>
    </row>
    <row r="470" spans="1:15" x14ac:dyDescent="0.3">
      <c r="A470" s="43" t="str">
        <f t="shared" si="112"/>
        <v>201613do</v>
      </c>
      <c r="B470" s="43">
        <f t="shared" si="114"/>
        <v>13</v>
      </c>
      <c r="C470" s="44">
        <f t="shared" si="108"/>
        <v>42460</v>
      </c>
      <c r="D470" s="43" t="str">
        <f t="shared" si="115"/>
        <v>do</v>
      </c>
      <c r="E470" s="43">
        <f t="shared" si="113"/>
        <v>2016</v>
      </c>
      <c r="F470" s="43" t="str">
        <f t="shared" si="105"/>
        <v/>
      </c>
      <c r="G470" s="43" t="str">
        <f t="shared" si="106"/>
        <v/>
      </c>
      <c r="H470" s="43" t="str">
        <f t="shared" si="107"/>
        <v/>
      </c>
      <c r="I470" s="43">
        <f t="shared" si="116"/>
        <v>14</v>
      </c>
      <c r="J470">
        <f>IF(AND(Formulier!$E$44&lt;=C470,Formulier!$O$38&gt;=C470),"Verlof",0)</f>
        <v>0</v>
      </c>
      <c r="K470">
        <f t="shared" si="109"/>
        <v>0</v>
      </c>
      <c r="L470">
        <f t="shared" si="103"/>
        <v>0</v>
      </c>
      <c r="M470">
        <f t="shared" si="104"/>
        <v>0</v>
      </c>
      <c r="N470" s="56">
        <f t="shared" si="110"/>
        <v>0</v>
      </c>
      <c r="O470" s="56">
        <f t="shared" si="111"/>
        <v>0</v>
      </c>
    </row>
    <row r="471" spans="1:15" x14ac:dyDescent="0.3">
      <c r="A471" s="43" t="str">
        <f t="shared" si="112"/>
        <v>201613vr</v>
      </c>
      <c r="B471" s="43">
        <f t="shared" si="114"/>
        <v>13</v>
      </c>
      <c r="C471" s="44">
        <f t="shared" si="108"/>
        <v>42461</v>
      </c>
      <c r="D471" s="43" t="str">
        <f t="shared" si="115"/>
        <v>vr</v>
      </c>
      <c r="E471" s="43">
        <f t="shared" si="113"/>
        <v>2016</v>
      </c>
      <c r="F471" s="43" t="str">
        <f t="shared" si="105"/>
        <v/>
      </c>
      <c r="G471" s="43" t="str">
        <f t="shared" si="106"/>
        <v/>
      </c>
      <c r="H471" s="43" t="str">
        <f t="shared" si="107"/>
        <v/>
      </c>
      <c r="I471" s="43">
        <f t="shared" si="116"/>
        <v>14</v>
      </c>
      <c r="J471">
        <f>IF(AND(Formulier!$E$44&lt;=C471,Formulier!$O$38&gt;=C471),"Verlof",0)</f>
        <v>0</v>
      </c>
      <c r="K471">
        <f t="shared" si="109"/>
        <v>0</v>
      </c>
      <c r="L471">
        <f t="shared" si="103"/>
        <v>0</v>
      </c>
      <c r="M471">
        <f t="shared" si="104"/>
        <v>0</v>
      </c>
      <c r="N471" s="56">
        <f t="shared" si="110"/>
        <v>0</v>
      </c>
      <c r="O471" s="56">
        <f t="shared" si="111"/>
        <v>0</v>
      </c>
    </row>
    <row r="472" spans="1:15" x14ac:dyDescent="0.3">
      <c r="A472" s="43" t="str">
        <f t="shared" si="112"/>
        <v>201613za</v>
      </c>
      <c r="B472" s="43">
        <f t="shared" si="114"/>
        <v>13</v>
      </c>
      <c r="C472" s="44">
        <f t="shared" si="108"/>
        <v>42462</v>
      </c>
      <c r="D472" s="43" t="str">
        <f t="shared" si="115"/>
        <v>za</v>
      </c>
      <c r="E472" s="43">
        <f t="shared" si="113"/>
        <v>2016</v>
      </c>
      <c r="F472" s="43" t="str">
        <f t="shared" si="105"/>
        <v/>
      </c>
      <c r="G472" s="43" t="str">
        <f t="shared" si="106"/>
        <v/>
      </c>
      <c r="H472" s="43" t="str">
        <f t="shared" si="107"/>
        <v/>
      </c>
      <c r="I472" s="43">
        <f t="shared" si="116"/>
        <v>14</v>
      </c>
      <c r="J472">
        <f>IF(AND(Formulier!$E$44&lt;=C472,Formulier!$O$38&gt;=C472),"Verlof",0)</f>
        <v>0</v>
      </c>
      <c r="K472">
        <f t="shared" si="109"/>
        <v>0</v>
      </c>
      <c r="L472">
        <f t="shared" si="103"/>
        <v>0</v>
      </c>
      <c r="M472">
        <f t="shared" si="104"/>
        <v>0</v>
      </c>
      <c r="N472" s="56">
        <f t="shared" si="110"/>
        <v>0</v>
      </c>
      <c r="O472" s="56">
        <f t="shared" si="111"/>
        <v>0</v>
      </c>
    </row>
    <row r="473" spans="1:15" x14ac:dyDescent="0.3">
      <c r="A473" s="43" t="str">
        <f t="shared" si="112"/>
        <v>201613zo</v>
      </c>
      <c r="B473" s="43">
        <f t="shared" si="114"/>
        <v>13</v>
      </c>
      <c r="C473" s="44">
        <f t="shared" si="108"/>
        <v>42463</v>
      </c>
      <c r="D473" s="43" t="str">
        <f t="shared" si="115"/>
        <v>zo</v>
      </c>
      <c r="E473" s="43">
        <f t="shared" si="113"/>
        <v>2016</v>
      </c>
      <c r="F473" s="43" t="str">
        <f t="shared" si="105"/>
        <v/>
      </c>
      <c r="G473" s="43" t="str">
        <f t="shared" si="106"/>
        <v/>
      </c>
      <c r="H473" s="43" t="str">
        <f t="shared" si="107"/>
        <v/>
      </c>
      <c r="I473" s="43">
        <f t="shared" si="116"/>
        <v>14</v>
      </c>
      <c r="J473">
        <f>IF(AND(Formulier!$E$44&lt;=C473,Formulier!$O$38&gt;=C473),"Verlof",0)</f>
        <v>0</v>
      </c>
      <c r="K473">
        <f t="shared" si="109"/>
        <v>0</v>
      </c>
      <c r="L473">
        <f t="shared" si="103"/>
        <v>0</v>
      </c>
      <c r="M473">
        <f t="shared" si="104"/>
        <v>0</v>
      </c>
      <c r="N473" s="56">
        <f t="shared" si="110"/>
        <v>0</v>
      </c>
      <c r="O473" s="56">
        <f t="shared" si="111"/>
        <v>0</v>
      </c>
    </row>
    <row r="474" spans="1:15" x14ac:dyDescent="0.3">
      <c r="A474" s="43" t="str">
        <f t="shared" si="112"/>
        <v>201614ma</v>
      </c>
      <c r="B474" s="43">
        <f t="shared" si="114"/>
        <v>14</v>
      </c>
      <c r="C474" s="44">
        <f t="shared" si="108"/>
        <v>42464</v>
      </c>
      <c r="D474" s="43" t="str">
        <f t="shared" si="115"/>
        <v>ma</v>
      </c>
      <c r="E474" s="43">
        <f t="shared" si="113"/>
        <v>2016</v>
      </c>
      <c r="F474" s="43" t="str">
        <f t="shared" si="105"/>
        <v/>
      </c>
      <c r="G474" s="43" t="str">
        <f t="shared" si="106"/>
        <v/>
      </c>
      <c r="H474" s="43" t="str">
        <f t="shared" si="107"/>
        <v/>
      </c>
      <c r="I474" s="43">
        <f t="shared" si="116"/>
        <v>15</v>
      </c>
      <c r="J474">
        <f>IF(AND(Formulier!$E$44&lt;=C474,Formulier!$O$38&gt;=C474),"Verlof",0)</f>
        <v>0</v>
      </c>
      <c r="K474">
        <f t="shared" si="109"/>
        <v>0</v>
      </c>
      <c r="L474">
        <f t="shared" si="103"/>
        <v>0</v>
      </c>
      <c r="M474">
        <f t="shared" si="104"/>
        <v>0</v>
      </c>
      <c r="N474" s="56">
        <f t="shared" si="110"/>
        <v>0</v>
      </c>
      <c r="O474" s="56">
        <f t="shared" si="111"/>
        <v>0</v>
      </c>
    </row>
    <row r="475" spans="1:15" x14ac:dyDescent="0.3">
      <c r="A475" s="43" t="str">
        <f t="shared" si="112"/>
        <v>201614di</v>
      </c>
      <c r="B475" s="43">
        <f t="shared" si="114"/>
        <v>14</v>
      </c>
      <c r="C475" s="44">
        <f t="shared" si="108"/>
        <v>42465</v>
      </c>
      <c r="D475" s="43" t="str">
        <f t="shared" si="115"/>
        <v>di</v>
      </c>
      <c r="E475" s="43">
        <f t="shared" si="113"/>
        <v>2016</v>
      </c>
      <c r="F475" s="43" t="str">
        <f t="shared" si="105"/>
        <v/>
      </c>
      <c r="G475" s="43" t="str">
        <f t="shared" si="106"/>
        <v/>
      </c>
      <c r="H475" s="43" t="str">
        <f t="shared" si="107"/>
        <v/>
      </c>
      <c r="I475" s="43">
        <f t="shared" si="116"/>
        <v>15</v>
      </c>
      <c r="J475">
        <f>IF(AND(Formulier!$E$44&lt;=C475,Formulier!$O$38&gt;=C475),"Verlof",0)</f>
        <v>0</v>
      </c>
      <c r="K475">
        <f t="shared" si="109"/>
        <v>0</v>
      </c>
      <c r="L475">
        <f t="shared" si="103"/>
        <v>0</v>
      </c>
      <c r="M475">
        <f t="shared" si="104"/>
        <v>0</v>
      </c>
      <c r="N475" s="56">
        <f t="shared" si="110"/>
        <v>0</v>
      </c>
      <c r="O475" s="56">
        <f t="shared" si="111"/>
        <v>0</v>
      </c>
    </row>
    <row r="476" spans="1:15" x14ac:dyDescent="0.3">
      <c r="A476" s="43" t="str">
        <f t="shared" si="112"/>
        <v>201614wo</v>
      </c>
      <c r="B476" s="43">
        <f t="shared" si="114"/>
        <v>14</v>
      </c>
      <c r="C476" s="44">
        <f t="shared" si="108"/>
        <v>42466</v>
      </c>
      <c r="D476" s="43" t="str">
        <f t="shared" si="115"/>
        <v>wo</v>
      </c>
      <c r="E476" s="43">
        <f t="shared" si="113"/>
        <v>2016</v>
      </c>
      <c r="F476" s="43" t="str">
        <f t="shared" si="105"/>
        <v/>
      </c>
      <c r="G476" s="43" t="str">
        <f t="shared" si="106"/>
        <v/>
      </c>
      <c r="H476" s="43" t="str">
        <f t="shared" si="107"/>
        <v/>
      </c>
      <c r="I476" s="43">
        <f t="shared" si="116"/>
        <v>15</v>
      </c>
      <c r="J476">
        <f>IF(AND(Formulier!$E$44&lt;=C476,Formulier!$O$38&gt;=C476),"Verlof",0)</f>
        <v>0</v>
      </c>
      <c r="K476">
        <f t="shared" si="109"/>
        <v>0</v>
      </c>
      <c r="L476">
        <f t="shared" si="103"/>
        <v>0</v>
      </c>
      <c r="M476">
        <f t="shared" si="104"/>
        <v>0</v>
      </c>
      <c r="N476" s="56">
        <f t="shared" si="110"/>
        <v>0</v>
      </c>
      <c r="O476" s="56">
        <f t="shared" si="111"/>
        <v>0</v>
      </c>
    </row>
    <row r="477" spans="1:15" x14ac:dyDescent="0.3">
      <c r="A477" s="43" t="str">
        <f t="shared" si="112"/>
        <v>201614do</v>
      </c>
      <c r="B477" s="43">
        <f t="shared" si="114"/>
        <v>14</v>
      </c>
      <c r="C477" s="44">
        <f t="shared" si="108"/>
        <v>42467</v>
      </c>
      <c r="D477" s="43" t="str">
        <f t="shared" si="115"/>
        <v>do</v>
      </c>
      <c r="E477" s="43">
        <f t="shared" si="113"/>
        <v>2016</v>
      </c>
      <c r="F477" s="43" t="str">
        <f t="shared" si="105"/>
        <v/>
      </c>
      <c r="G477" s="43" t="str">
        <f t="shared" si="106"/>
        <v/>
      </c>
      <c r="H477" s="43" t="str">
        <f t="shared" si="107"/>
        <v/>
      </c>
      <c r="I477" s="43">
        <f t="shared" si="116"/>
        <v>15</v>
      </c>
      <c r="J477">
        <f>IF(AND(Formulier!$E$44&lt;=C477,Formulier!$O$38&gt;=C477),"Verlof",0)</f>
        <v>0</v>
      </c>
      <c r="K477">
        <f t="shared" si="109"/>
        <v>0</v>
      </c>
      <c r="L477">
        <f t="shared" si="103"/>
        <v>0</v>
      </c>
      <c r="M477">
        <f t="shared" si="104"/>
        <v>0</v>
      </c>
      <c r="N477" s="56">
        <f t="shared" si="110"/>
        <v>0</v>
      </c>
      <c r="O477" s="56">
        <f t="shared" si="111"/>
        <v>0</v>
      </c>
    </row>
    <row r="478" spans="1:15" x14ac:dyDescent="0.3">
      <c r="A478" s="43" t="str">
        <f t="shared" si="112"/>
        <v>201614vr</v>
      </c>
      <c r="B478" s="43">
        <f t="shared" si="114"/>
        <v>14</v>
      </c>
      <c r="C478" s="44">
        <f t="shared" si="108"/>
        <v>42468</v>
      </c>
      <c r="D478" s="43" t="str">
        <f t="shared" si="115"/>
        <v>vr</v>
      </c>
      <c r="E478" s="43">
        <f t="shared" si="113"/>
        <v>2016</v>
      </c>
      <c r="F478" s="43" t="str">
        <f t="shared" si="105"/>
        <v/>
      </c>
      <c r="G478" s="43" t="str">
        <f t="shared" si="106"/>
        <v/>
      </c>
      <c r="H478" s="43" t="str">
        <f t="shared" si="107"/>
        <v/>
      </c>
      <c r="I478" s="43">
        <f t="shared" si="116"/>
        <v>15</v>
      </c>
      <c r="J478">
        <f>IF(AND(Formulier!$E$44&lt;=C478,Formulier!$O$38&gt;=C478),"Verlof",0)</f>
        <v>0</v>
      </c>
      <c r="K478">
        <f t="shared" si="109"/>
        <v>0</v>
      </c>
      <c r="L478">
        <f t="shared" si="103"/>
        <v>0</v>
      </c>
      <c r="M478">
        <f t="shared" si="104"/>
        <v>0</v>
      </c>
      <c r="N478" s="56">
        <f t="shared" si="110"/>
        <v>0</v>
      </c>
      <c r="O478" s="56">
        <f t="shared" si="111"/>
        <v>0</v>
      </c>
    </row>
    <row r="479" spans="1:15" x14ac:dyDescent="0.3">
      <c r="A479" s="43" t="str">
        <f t="shared" si="112"/>
        <v>201614za</v>
      </c>
      <c r="B479" s="43">
        <f t="shared" si="114"/>
        <v>14</v>
      </c>
      <c r="C479" s="44">
        <f t="shared" si="108"/>
        <v>42469</v>
      </c>
      <c r="D479" s="43" t="str">
        <f t="shared" si="115"/>
        <v>za</v>
      </c>
      <c r="E479" s="43">
        <f t="shared" si="113"/>
        <v>2016</v>
      </c>
      <c r="F479" s="43" t="str">
        <f t="shared" si="105"/>
        <v/>
      </c>
      <c r="G479" s="43" t="str">
        <f t="shared" si="106"/>
        <v/>
      </c>
      <c r="H479" s="43" t="str">
        <f t="shared" si="107"/>
        <v/>
      </c>
      <c r="I479" s="43">
        <f t="shared" si="116"/>
        <v>15</v>
      </c>
      <c r="J479">
        <f>IF(AND(Formulier!$E$44&lt;=C479,Formulier!$O$38&gt;=C479),"Verlof",0)</f>
        <v>0</v>
      </c>
      <c r="K479">
        <f t="shared" si="109"/>
        <v>0</v>
      </c>
      <c r="L479">
        <f t="shared" si="103"/>
        <v>0</v>
      </c>
      <c r="M479">
        <f t="shared" si="104"/>
        <v>0</v>
      </c>
      <c r="N479" s="56">
        <f t="shared" si="110"/>
        <v>0</v>
      </c>
      <c r="O479" s="56">
        <f t="shared" si="111"/>
        <v>0</v>
      </c>
    </row>
    <row r="480" spans="1:15" x14ac:dyDescent="0.3">
      <c r="A480" s="43" t="str">
        <f t="shared" si="112"/>
        <v>201614zo</v>
      </c>
      <c r="B480" s="43">
        <f t="shared" si="114"/>
        <v>14</v>
      </c>
      <c r="C480" s="44">
        <f t="shared" si="108"/>
        <v>42470</v>
      </c>
      <c r="D480" s="43" t="str">
        <f t="shared" si="115"/>
        <v>zo</v>
      </c>
      <c r="E480" s="43">
        <f t="shared" si="113"/>
        <v>2016</v>
      </c>
      <c r="F480" s="43" t="str">
        <f t="shared" si="105"/>
        <v/>
      </c>
      <c r="G480" s="43" t="str">
        <f t="shared" si="106"/>
        <v/>
      </c>
      <c r="H480" s="43" t="str">
        <f t="shared" si="107"/>
        <v/>
      </c>
      <c r="I480" s="43">
        <f t="shared" si="116"/>
        <v>15</v>
      </c>
      <c r="J480">
        <f>IF(AND(Formulier!$E$44&lt;=C480,Formulier!$O$38&gt;=C480),"Verlof",0)</f>
        <v>0</v>
      </c>
      <c r="K480">
        <f t="shared" si="109"/>
        <v>0</v>
      </c>
      <c r="L480">
        <f t="shared" si="103"/>
        <v>0</v>
      </c>
      <c r="M480">
        <f t="shared" si="104"/>
        <v>0</v>
      </c>
      <c r="N480" s="56">
        <f t="shared" si="110"/>
        <v>0</v>
      </c>
      <c r="O480" s="56">
        <f t="shared" si="111"/>
        <v>0</v>
      </c>
    </row>
    <row r="481" spans="1:17" x14ac:dyDescent="0.3">
      <c r="A481" s="43" t="str">
        <f t="shared" si="112"/>
        <v>201615ma</v>
      </c>
      <c r="B481" s="43">
        <f t="shared" si="114"/>
        <v>15</v>
      </c>
      <c r="C481" s="44">
        <f t="shared" si="108"/>
        <v>42471</v>
      </c>
      <c r="D481" s="43" t="str">
        <f t="shared" si="115"/>
        <v>ma</v>
      </c>
      <c r="E481" s="43">
        <f t="shared" si="113"/>
        <v>2016</v>
      </c>
      <c r="F481" s="43" t="str">
        <f t="shared" si="105"/>
        <v/>
      </c>
      <c r="G481" s="43" t="str">
        <f t="shared" si="106"/>
        <v/>
      </c>
      <c r="H481" s="43" t="str">
        <f t="shared" si="107"/>
        <v/>
      </c>
      <c r="I481" s="43">
        <f t="shared" si="116"/>
        <v>16</v>
      </c>
      <c r="J481">
        <f>IF(AND(Formulier!$E$44&lt;=C481,Formulier!$O$38&gt;=C481),"Verlof",0)</f>
        <v>0</v>
      </c>
      <c r="K481">
        <f t="shared" si="109"/>
        <v>0</v>
      </c>
      <c r="L481">
        <f t="shared" si="103"/>
        <v>0</v>
      </c>
      <c r="M481">
        <f t="shared" si="104"/>
        <v>0</v>
      </c>
      <c r="N481" s="56">
        <f t="shared" si="110"/>
        <v>0</v>
      </c>
      <c r="O481" s="56">
        <f t="shared" si="111"/>
        <v>0</v>
      </c>
    </row>
    <row r="482" spans="1:17" x14ac:dyDescent="0.3">
      <c r="A482" s="43" t="str">
        <f t="shared" si="112"/>
        <v>201615di</v>
      </c>
      <c r="B482" s="43">
        <f t="shared" si="114"/>
        <v>15</v>
      </c>
      <c r="C482" s="44">
        <f t="shared" si="108"/>
        <v>42472</v>
      </c>
      <c r="D482" s="43" t="str">
        <f t="shared" si="115"/>
        <v>di</v>
      </c>
      <c r="E482" s="43">
        <f t="shared" si="113"/>
        <v>2016</v>
      </c>
      <c r="F482" s="43" t="str">
        <f t="shared" si="105"/>
        <v/>
      </c>
      <c r="G482" s="43" t="str">
        <f t="shared" si="106"/>
        <v/>
      </c>
      <c r="H482" s="43" t="str">
        <f t="shared" si="107"/>
        <v/>
      </c>
      <c r="I482" s="43">
        <f t="shared" si="116"/>
        <v>16</v>
      </c>
      <c r="J482">
        <f>IF(AND(Formulier!$E$44&lt;=C482,Formulier!$O$38&gt;=C482),"Verlof",0)</f>
        <v>0</v>
      </c>
      <c r="K482">
        <f t="shared" si="109"/>
        <v>0</v>
      </c>
      <c r="L482">
        <f t="shared" si="103"/>
        <v>0</v>
      </c>
      <c r="M482">
        <f t="shared" si="104"/>
        <v>0</v>
      </c>
      <c r="N482" s="56">
        <f t="shared" si="110"/>
        <v>0</v>
      </c>
      <c r="O482" s="56">
        <f t="shared" si="111"/>
        <v>0</v>
      </c>
    </row>
    <row r="483" spans="1:17" x14ac:dyDescent="0.3">
      <c r="A483" s="43" t="str">
        <f t="shared" si="112"/>
        <v>201615wo</v>
      </c>
      <c r="B483" s="43">
        <f t="shared" si="114"/>
        <v>15</v>
      </c>
      <c r="C483" s="44">
        <f t="shared" si="108"/>
        <v>42473</v>
      </c>
      <c r="D483" s="43" t="str">
        <f t="shared" si="115"/>
        <v>wo</v>
      </c>
      <c r="E483" s="43">
        <f t="shared" si="113"/>
        <v>2016</v>
      </c>
      <c r="F483" s="43" t="str">
        <f t="shared" si="105"/>
        <v/>
      </c>
      <c r="G483" s="43" t="str">
        <f t="shared" si="106"/>
        <v/>
      </c>
      <c r="H483" s="43" t="str">
        <f t="shared" si="107"/>
        <v/>
      </c>
      <c r="I483" s="43">
        <f t="shared" si="116"/>
        <v>16</v>
      </c>
      <c r="J483">
        <f>IF(AND(Formulier!$E$44&lt;=C483,Formulier!$O$38&gt;=C483),"Verlof",0)</f>
        <v>0</v>
      </c>
      <c r="K483">
        <f t="shared" si="109"/>
        <v>0</v>
      </c>
      <c r="L483">
        <f t="shared" si="103"/>
        <v>0</v>
      </c>
      <c r="M483">
        <f t="shared" si="104"/>
        <v>0</v>
      </c>
      <c r="N483" s="56">
        <f t="shared" si="110"/>
        <v>0</v>
      </c>
      <c r="O483" s="56">
        <f t="shared" si="111"/>
        <v>0</v>
      </c>
    </row>
    <row r="484" spans="1:17" x14ac:dyDescent="0.3">
      <c r="A484" s="43" t="str">
        <f t="shared" si="112"/>
        <v>201615do</v>
      </c>
      <c r="B484" s="43">
        <f t="shared" si="114"/>
        <v>15</v>
      </c>
      <c r="C484" s="44">
        <f t="shared" si="108"/>
        <v>42474</v>
      </c>
      <c r="D484" s="43" t="str">
        <f t="shared" si="115"/>
        <v>do</v>
      </c>
      <c r="E484" s="43">
        <f t="shared" si="113"/>
        <v>2016</v>
      </c>
      <c r="F484" s="43" t="str">
        <f t="shared" si="105"/>
        <v/>
      </c>
      <c r="G484" s="43" t="str">
        <f t="shared" si="106"/>
        <v/>
      </c>
      <c r="H484" s="43" t="str">
        <f t="shared" si="107"/>
        <v/>
      </c>
      <c r="I484" s="43">
        <f t="shared" si="116"/>
        <v>16</v>
      </c>
      <c r="J484">
        <f>IF(AND(Formulier!$E$44&lt;=C484,Formulier!$O$38&gt;=C484),"Verlof",0)</f>
        <v>0</v>
      </c>
      <c r="K484">
        <f t="shared" si="109"/>
        <v>0</v>
      </c>
      <c r="L484">
        <f t="shared" si="103"/>
        <v>0</v>
      </c>
      <c r="M484">
        <f t="shared" si="104"/>
        <v>0</v>
      </c>
      <c r="N484" s="56">
        <f t="shared" si="110"/>
        <v>0</v>
      </c>
      <c r="O484" s="56">
        <f t="shared" si="111"/>
        <v>0</v>
      </c>
    </row>
    <row r="485" spans="1:17" x14ac:dyDescent="0.3">
      <c r="A485" s="43" t="str">
        <f t="shared" si="112"/>
        <v>201615vr</v>
      </c>
      <c r="B485" s="43">
        <f t="shared" si="114"/>
        <v>15</v>
      </c>
      <c r="C485" s="44">
        <f t="shared" si="108"/>
        <v>42475</v>
      </c>
      <c r="D485" s="43" t="str">
        <f t="shared" si="115"/>
        <v>vr</v>
      </c>
      <c r="E485" s="43">
        <f t="shared" si="113"/>
        <v>2016</v>
      </c>
      <c r="F485" s="43" t="str">
        <f t="shared" si="105"/>
        <v/>
      </c>
      <c r="G485" s="43" t="str">
        <f t="shared" si="106"/>
        <v/>
      </c>
      <c r="H485" s="43" t="str">
        <f t="shared" si="107"/>
        <v/>
      </c>
      <c r="I485" s="43">
        <f t="shared" si="116"/>
        <v>16</v>
      </c>
      <c r="J485">
        <f>IF(AND(Formulier!$E$44&lt;=C485,Formulier!$O$38&gt;=C485),"Verlof",0)</f>
        <v>0</v>
      </c>
      <c r="K485">
        <f t="shared" si="109"/>
        <v>0</v>
      </c>
      <c r="L485">
        <f t="shared" si="103"/>
        <v>0</v>
      </c>
      <c r="M485">
        <f t="shared" si="104"/>
        <v>0</v>
      </c>
      <c r="N485" s="56">
        <f t="shared" si="110"/>
        <v>0</v>
      </c>
      <c r="O485" s="56">
        <f t="shared" si="111"/>
        <v>0</v>
      </c>
    </row>
    <row r="486" spans="1:17" x14ac:dyDescent="0.3">
      <c r="A486" s="43" t="str">
        <f t="shared" si="112"/>
        <v>201615za</v>
      </c>
      <c r="B486" s="43">
        <f t="shared" si="114"/>
        <v>15</v>
      </c>
      <c r="C486" s="44">
        <f t="shared" si="108"/>
        <v>42476</v>
      </c>
      <c r="D486" s="43" t="str">
        <f t="shared" si="115"/>
        <v>za</v>
      </c>
      <c r="E486" s="43">
        <f t="shared" si="113"/>
        <v>2016</v>
      </c>
      <c r="F486" s="43" t="str">
        <f t="shared" si="105"/>
        <v/>
      </c>
      <c r="G486" s="43" t="str">
        <f t="shared" si="106"/>
        <v/>
      </c>
      <c r="H486" s="43" t="str">
        <f t="shared" si="107"/>
        <v/>
      </c>
      <c r="I486" s="43">
        <f t="shared" si="116"/>
        <v>16</v>
      </c>
      <c r="J486">
        <f>IF(AND(Formulier!$E$44&lt;=C486,Formulier!$O$38&gt;=C486),"Verlof",0)</f>
        <v>0</v>
      </c>
      <c r="K486">
        <f t="shared" si="109"/>
        <v>0</v>
      </c>
      <c r="L486">
        <f t="shared" si="103"/>
        <v>0</v>
      </c>
      <c r="M486">
        <f t="shared" si="104"/>
        <v>0</v>
      </c>
      <c r="N486" s="56">
        <f t="shared" si="110"/>
        <v>0</v>
      </c>
      <c r="O486" s="56">
        <f t="shared" si="111"/>
        <v>0</v>
      </c>
    </row>
    <row r="487" spans="1:17" x14ac:dyDescent="0.3">
      <c r="A487" s="43" t="str">
        <f t="shared" si="112"/>
        <v>201615zo</v>
      </c>
      <c r="B487" s="43">
        <f t="shared" si="114"/>
        <v>15</v>
      </c>
      <c r="C487" s="44">
        <f t="shared" si="108"/>
        <v>42477</v>
      </c>
      <c r="D487" s="43" t="str">
        <f t="shared" si="115"/>
        <v>zo</v>
      </c>
      <c r="E487" s="43">
        <f t="shared" si="113"/>
        <v>2016</v>
      </c>
      <c r="F487" s="43" t="str">
        <f t="shared" si="105"/>
        <v/>
      </c>
      <c r="G487" s="43" t="str">
        <f t="shared" si="106"/>
        <v/>
      </c>
      <c r="H487" s="43" t="str">
        <f t="shared" si="107"/>
        <v/>
      </c>
      <c r="I487" s="43">
        <f t="shared" si="116"/>
        <v>16</v>
      </c>
      <c r="J487">
        <f>IF(AND(Formulier!$E$44&lt;=C487,Formulier!$O$38&gt;=C487),"Verlof",0)</f>
        <v>0</v>
      </c>
      <c r="K487">
        <f t="shared" si="109"/>
        <v>0</v>
      </c>
      <c r="L487">
        <f t="shared" si="103"/>
        <v>0</v>
      </c>
      <c r="M487">
        <f t="shared" si="104"/>
        <v>0</v>
      </c>
      <c r="N487" s="56">
        <f t="shared" si="110"/>
        <v>0</v>
      </c>
      <c r="O487" s="56">
        <f t="shared" si="111"/>
        <v>0</v>
      </c>
    </row>
    <row r="488" spans="1:17" x14ac:dyDescent="0.3">
      <c r="A488" s="43" t="str">
        <f t="shared" si="112"/>
        <v>201616ma</v>
      </c>
      <c r="B488" s="43">
        <f t="shared" si="114"/>
        <v>16</v>
      </c>
      <c r="C488" s="44">
        <f t="shared" si="108"/>
        <v>42478</v>
      </c>
      <c r="D488" s="43" t="str">
        <f t="shared" si="115"/>
        <v>ma</v>
      </c>
      <c r="E488" s="43">
        <f t="shared" si="113"/>
        <v>2016</v>
      </c>
      <c r="F488" s="43" t="str">
        <f t="shared" si="105"/>
        <v/>
      </c>
      <c r="G488" s="43" t="str">
        <f t="shared" si="106"/>
        <v/>
      </c>
      <c r="H488" s="43" t="str">
        <f t="shared" si="107"/>
        <v/>
      </c>
      <c r="I488" s="43">
        <f t="shared" si="116"/>
        <v>17</v>
      </c>
      <c r="J488">
        <f>IF(AND(Formulier!$E$44&lt;=C488,Formulier!$O$38&gt;=C488),"Verlof",0)</f>
        <v>0</v>
      </c>
      <c r="K488">
        <f t="shared" si="109"/>
        <v>0</v>
      </c>
      <c r="L488">
        <f t="shared" si="103"/>
        <v>0</v>
      </c>
      <c r="M488">
        <f t="shared" si="104"/>
        <v>0</v>
      </c>
      <c r="N488" s="56">
        <f t="shared" si="110"/>
        <v>0</v>
      </c>
      <c r="O488" s="56">
        <f t="shared" si="111"/>
        <v>0</v>
      </c>
    </row>
    <row r="489" spans="1:17" x14ac:dyDescent="0.3">
      <c r="A489" s="43" t="str">
        <f t="shared" si="112"/>
        <v>201616di</v>
      </c>
      <c r="B489" s="43">
        <f t="shared" si="114"/>
        <v>16</v>
      </c>
      <c r="C489" s="44">
        <f t="shared" si="108"/>
        <v>42479</v>
      </c>
      <c r="D489" s="43" t="str">
        <f t="shared" si="115"/>
        <v>di</v>
      </c>
      <c r="E489" s="43">
        <f t="shared" si="113"/>
        <v>2016</v>
      </c>
      <c r="F489" s="43" t="str">
        <f t="shared" si="105"/>
        <v/>
      </c>
      <c r="G489" s="43" t="str">
        <f t="shared" si="106"/>
        <v/>
      </c>
      <c r="H489" s="43" t="str">
        <f t="shared" si="107"/>
        <v/>
      </c>
      <c r="I489" s="43">
        <f t="shared" si="116"/>
        <v>17</v>
      </c>
      <c r="J489">
        <f>IF(AND(Formulier!$E$44&lt;=C489,Formulier!$O$38&gt;=C489),"Verlof",0)</f>
        <v>0</v>
      </c>
      <c r="K489">
        <f t="shared" si="109"/>
        <v>0</v>
      </c>
      <c r="L489">
        <f t="shared" si="103"/>
        <v>0</v>
      </c>
      <c r="M489">
        <f t="shared" si="104"/>
        <v>0</v>
      </c>
      <c r="N489" s="56">
        <f t="shared" si="110"/>
        <v>0</v>
      </c>
      <c r="O489" s="56">
        <f t="shared" si="111"/>
        <v>0</v>
      </c>
    </row>
    <row r="490" spans="1:17" x14ac:dyDescent="0.3">
      <c r="A490" s="43" t="str">
        <f t="shared" si="112"/>
        <v>201616wo</v>
      </c>
      <c r="B490" s="43">
        <f t="shared" si="114"/>
        <v>16</v>
      </c>
      <c r="C490" s="44">
        <f t="shared" si="108"/>
        <v>42480</v>
      </c>
      <c r="D490" s="43" t="str">
        <f t="shared" si="115"/>
        <v>wo</v>
      </c>
      <c r="E490" s="43">
        <f t="shared" si="113"/>
        <v>2016</v>
      </c>
      <c r="F490" s="43" t="str">
        <f t="shared" si="105"/>
        <v/>
      </c>
      <c r="G490" s="43" t="str">
        <f t="shared" si="106"/>
        <v/>
      </c>
      <c r="H490" s="43" t="str">
        <f t="shared" si="107"/>
        <v/>
      </c>
      <c r="I490" s="43">
        <f t="shared" si="116"/>
        <v>17</v>
      </c>
      <c r="J490">
        <f>IF(AND(Formulier!$E$44&lt;=C490,Formulier!$O$38&gt;=C490),"Verlof",0)</f>
        <v>0</v>
      </c>
      <c r="K490">
        <f t="shared" si="109"/>
        <v>0</v>
      </c>
      <c r="L490">
        <f t="shared" si="103"/>
        <v>0</v>
      </c>
      <c r="M490">
        <f t="shared" si="104"/>
        <v>0</v>
      </c>
      <c r="N490" s="56">
        <f t="shared" si="110"/>
        <v>0</v>
      </c>
      <c r="O490" s="56">
        <f t="shared" si="111"/>
        <v>0</v>
      </c>
    </row>
    <row r="491" spans="1:17" x14ac:dyDescent="0.3">
      <c r="A491" s="43" t="str">
        <f t="shared" si="112"/>
        <v>201616do</v>
      </c>
      <c r="B491" s="43">
        <f t="shared" si="114"/>
        <v>16</v>
      </c>
      <c r="C491" s="44">
        <f t="shared" si="108"/>
        <v>42481</v>
      </c>
      <c r="D491" s="43" t="str">
        <f t="shared" si="115"/>
        <v>do</v>
      </c>
      <c r="E491" s="43">
        <f t="shared" si="113"/>
        <v>2016</v>
      </c>
      <c r="F491" s="43" t="str">
        <f t="shared" si="105"/>
        <v/>
      </c>
      <c r="G491" s="43" t="str">
        <f t="shared" si="106"/>
        <v/>
      </c>
      <c r="H491" s="43" t="str">
        <f t="shared" si="107"/>
        <v/>
      </c>
      <c r="I491" s="43">
        <f t="shared" si="116"/>
        <v>17</v>
      </c>
      <c r="J491">
        <f>IF(AND(Formulier!$E$44&lt;=C491,Formulier!$O$38&gt;=C491),"Verlof",0)</f>
        <v>0</v>
      </c>
      <c r="K491">
        <f t="shared" si="109"/>
        <v>0</v>
      </c>
      <c r="L491">
        <f t="shared" si="103"/>
        <v>0</v>
      </c>
      <c r="M491">
        <f t="shared" si="104"/>
        <v>0</v>
      </c>
      <c r="N491" s="56">
        <f t="shared" si="110"/>
        <v>0</v>
      </c>
      <c r="O491" s="56">
        <f t="shared" si="111"/>
        <v>0</v>
      </c>
    </row>
    <row r="492" spans="1:17" x14ac:dyDescent="0.3">
      <c r="A492" s="43" t="str">
        <f t="shared" si="112"/>
        <v>201616vr</v>
      </c>
      <c r="B492" s="43">
        <f t="shared" si="114"/>
        <v>16</v>
      </c>
      <c r="C492" s="44">
        <f t="shared" si="108"/>
        <v>42482</v>
      </c>
      <c r="D492" s="43" t="str">
        <f t="shared" si="115"/>
        <v>vr</v>
      </c>
      <c r="E492" s="43">
        <f t="shared" si="113"/>
        <v>2016</v>
      </c>
      <c r="F492" s="43" t="str">
        <f t="shared" si="105"/>
        <v/>
      </c>
      <c r="G492" s="43" t="str">
        <f t="shared" si="106"/>
        <v/>
      </c>
      <c r="H492" s="43" t="str">
        <f t="shared" si="107"/>
        <v/>
      </c>
      <c r="I492" s="43">
        <f t="shared" si="116"/>
        <v>17</v>
      </c>
      <c r="J492">
        <f>IF(AND(Formulier!$E$44&lt;=C492,Formulier!$O$38&gt;=C492),"Verlof",0)</f>
        <v>0</v>
      </c>
      <c r="K492">
        <f t="shared" si="109"/>
        <v>0</v>
      </c>
      <c r="L492">
        <f t="shared" si="103"/>
        <v>0</v>
      </c>
      <c r="M492">
        <f t="shared" si="104"/>
        <v>0</v>
      </c>
      <c r="N492" s="56">
        <f t="shared" si="110"/>
        <v>0</v>
      </c>
      <c r="O492" s="56">
        <f t="shared" si="111"/>
        <v>0</v>
      </c>
    </row>
    <row r="493" spans="1:17" x14ac:dyDescent="0.3">
      <c r="A493" s="43" t="str">
        <f t="shared" si="112"/>
        <v>201616za</v>
      </c>
      <c r="B493" s="43">
        <f t="shared" si="114"/>
        <v>16</v>
      </c>
      <c r="C493" s="44">
        <f t="shared" si="108"/>
        <v>42483</v>
      </c>
      <c r="D493" s="43" t="str">
        <f t="shared" si="115"/>
        <v>za</v>
      </c>
      <c r="E493" s="43">
        <f t="shared" si="113"/>
        <v>2016</v>
      </c>
      <c r="F493" s="43" t="str">
        <f t="shared" si="105"/>
        <v/>
      </c>
      <c r="G493" s="43" t="str">
        <f t="shared" si="106"/>
        <v/>
      </c>
      <c r="H493" s="43" t="str">
        <f t="shared" si="107"/>
        <v/>
      </c>
      <c r="I493" s="43">
        <f t="shared" si="116"/>
        <v>17</v>
      </c>
      <c r="J493">
        <f>IF(AND(Formulier!$E$44&lt;=C493,Formulier!$O$38&gt;=C493),"Verlof",0)</f>
        <v>0</v>
      </c>
      <c r="K493">
        <f t="shared" si="109"/>
        <v>0</v>
      </c>
      <c r="L493">
        <f t="shared" si="103"/>
        <v>0</v>
      </c>
      <c r="M493">
        <f t="shared" si="104"/>
        <v>0</v>
      </c>
      <c r="N493" s="56">
        <f t="shared" si="110"/>
        <v>0</v>
      </c>
      <c r="O493" s="56">
        <f t="shared" si="111"/>
        <v>0</v>
      </c>
    </row>
    <row r="494" spans="1:17" x14ac:dyDescent="0.3">
      <c r="A494" s="43" t="str">
        <f t="shared" si="112"/>
        <v>201616zo</v>
      </c>
      <c r="B494" s="43">
        <f t="shared" si="114"/>
        <v>16</v>
      </c>
      <c r="C494" s="44">
        <f t="shared" si="108"/>
        <v>42484</v>
      </c>
      <c r="D494" s="43" t="str">
        <f t="shared" si="115"/>
        <v>zo</v>
      </c>
      <c r="E494" s="43">
        <f t="shared" si="113"/>
        <v>2016</v>
      </c>
      <c r="F494" s="43" t="str">
        <f t="shared" si="105"/>
        <v/>
      </c>
      <c r="G494" s="43" t="str">
        <f t="shared" si="106"/>
        <v/>
      </c>
      <c r="H494" s="43" t="str">
        <f t="shared" si="107"/>
        <v/>
      </c>
      <c r="I494" s="43">
        <f t="shared" si="116"/>
        <v>17</v>
      </c>
      <c r="J494">
        <f>IF(AND(Formulier!$E$44&lt;=C494,Formulier!$O$38&gt;=C494),"Verlof",0)</f>
        <v>0</v>
      </c>
      <c r="K494">
        <f t="shared" si="109"/>
        <v>0</v>
      </c>
      <c r="L494">
        <f t="shared" si="103"/>
        <v>0</v>
      </c>
      <c r="M494">
        <f t="shared" si="104"/>
        <v>0</v>
      </c>
      <c r="N494" s="56">
        <f t="shared" si="110"/>
        <v>0</v>
      </c>
      <c r="O494" s="56">
        <f t="shared" si="111"/>
        <v>0</v>
      </c>
      <c r="Q494" t="str">
        <f>IF(AND(Formulier!$E$45&lt;=D494,Formulier!$O$45&gt;=D494,$N$1="Noord",G494="vakantie",E494="ma"),"ja",IF(AND(Formulier!$E$45&lt;=D494,Formulier!$O$45&gt;=D494,$N$1="Midden",H494="vakantie",E494="ma"),"ja",IF(AND(Formulier!$E$45&lt;=D494,Formulier!$O$45&gt;=D494,$N$1="Zuid",I494="vakantie",E494="ma"),"ja","")))</f>
        <v/>
      </c>
    </row>
    <row r="495" spans="1:17" x14ac:dyDescent="0.3">
      <c r="A495" s="43" t="str">
        <f t="shared" si="112"/>
        <v>201617ma</v>
      </c>
      <c r="B495" s="43">
        <f t="shared" si="114"/>
        <v>17</v>
      </c>
      <c r="C495" s="44">
        <f t="shared" si="108"/>
        <v>42485</v>
      </c>
      <c r="D495" s="43" t="str">
        <f t="shared" si="115"/>
        <v>ma</v>
      </c>
      <c r="E495" s="43">
        <f t="shared" si="113"/>
        <v>2016</v>
      </c>
      <c r="F495" s="43" t="str">
        <f t="shared" si="105"/>
        <v/>
      </c>
      <c r="G495" s="43" t="str">
        <f t="shared" si="106"/>
        <v/>
      </c>
      <c r="H495" s="43" t="str">
        <f t="shared" si="107"/>
        <v/>
      </c>
      <c r="I495" s="43">
        <f t="shared" si="116"/>
        <v>18</v>
      </c>
      <c r="J495">
        <f>IF(AND(Formulier!$E$44&lt;=C495,Formulier!$O$38&gt;=C495),"Verlof",0)</f>
        <v>0</v>
      </c>
      <c r="K495">
        <f t="shared" ref="K495:K501" si="117">IF(J495=0,0,IF(F495="",0,1))</f>
        <v>0</v>
      </c>
      <c r="L495">
        <f t="shared" si="103"/>
        <v>0</v>
      </c>
      <c r="M495">
        <f t="shared" si="104"/>
        <v>0</v>
      </c>
      <c r="N495" s="56">
        <f t="shared" si="110"/>
        <v>0</v>
      </c>
      <c r="O495" s="56">
        <f t="shared" si="111"/>
        <v>0</v>
      </c>
      <c r="Q495" t="str">
        <f>IF(AND(Formulier!$E$45&lt;=D495,Formulier!$O$45&gt;=D495,$N$1="Noord",G495="vakantie",E495="ma"),"ja",IF(AND(Formulier!$E$45&lt;=D495,Formulier!$O$45&gt;=D495,$N$1="Midden",H495="vakantie",E495="ma"),"ja",IF(AND(Formulier!$E$45&lt;=D495,Formulier!$O$45&gt;=D495,$N$1="Zuid",I495="vakantie",E495="ma"),"ja","")))</f>
        <v/>
      </c>
    </row>
    <row r="496" spans="1:17" x14ac:dyDescent="0.3">
      <c r="A496" s="43" t="str">
        <f t="shared" si="112"/>
        <v>201617di</v>
      </c>
      <c r="B496" s="43">
        <f t="shared" si="114"/>
        <v>17</v>
      </c>
      <c r="C496" s="44">
        <f t="shared" si="108"/>
        <v>42486</v>
      </c>
      <c r="D496" s="43" t="str">
        <f t="shared" si="115"/>
        <v>di</v>
      </c>
      <c r="E496" s="43">
        <f t="shared" si="113"/>
        <v>2016</v>
      </c>
      <c r="F496" s="43" t="str">
        <f t="shared" si="105"/>
        <v/>
      </c>
      <c r="G496" s="43" t="str">
        <f t="shared" si="106"/>
        <v/>
      </c>
      <c r="H496" s="43" t="str">
        <f t="shared" si="107"/>
        <v/>
      </c>
      <c r="I496" s="43">
        <f t="shared" si="116"/>
        <v>18</v>
      </c>
      <c r="J496">
        <f>IF(AND(Formulier!$E$44&lt;=C496,Formulier!$O$38&gt;=C496),"Verlof",0)</f>
        <v>0</v>
      </c>
      <c r="K496">
        <f t="shared" si="117"/>
        <v>0</v>
      </c>
      <c r="L496">
        <f t="shared" si="103"/>
        <v>0</v>
      </c>
      <c r="M496">
        <f t="shared" si="104"/>
        <v>0</v>
      </c>
      <c r="N496" s="56">
        <f t="shared" si="110"/>
        <v>0</v>
      </c>
      <c r="O496" s="56">
        <f t="shared" si="111"/>
        <v>0</v>
      </c>
      <c r="Q496" t="str">
        <f>IF(AND(Formulier!$E$45&lt;=D496,Formulier!$O$45&gt;=D496,$N$1="Noord",G496="vakantie",E496="ma"),"ja",IF(AND(Formulier!$E$45&lt;=D496,Formulier!$O$45&gt;=D496,$N$1="Midden",H496="vakantie",E496="ma"),"ja",IF(AND(Formulier!$E$45&lt;=D496,Formulier!$O$45&gt;=D496,$N$1="Zuid",I496="vakantie",E496="ma"),"ja","")))</f>
        <v/>
      </c>
    </row>
    <row r="497" spans="1:17" x14ac:dyDescent="0.3">
      <c r="A497" s="43" t="str">
        <f t="shared" si="112"/>
        <v>201617wo</v>
      </c>
      <c r="B497" s="43">
        <f t="shared" si="114"/>
        <v>17</v>
      </c>
      <c r="C497" s="44">
        <f t="shared" si="108"/>
        <v>42487</v>
      </c>
      <c r="D497" s="43" t="str">
        <f t="shared" si="115"/>
        <v>wo</v>
      </c>
      <c r="E497" s="43">
        <f t="shared" si="113"/>
        <v>2016</v>
      </c>
      <c r="F497" s="43" t="str">
        <f t="shared" si="105"/>
        <v/>
      </c>
      <c r="G497" s="43" t="str">
        <f t="shared" si="106"/>
        <v/>
      </c>
      <c r="H497" s="43" t="str">
        <f t="shared" si="107"/>
        <v/>
      </c>
      <c r="I497" s="43">
        <f t="shared" si="116"/>
        <v>18</v>
      </c>
      <c r="J497">
        <f>IF(AND(Formulier!$E$44&lt;=C497,Formulier!$O$38&gt;=C497),"Verlof",0)</f>
        <v>0</v>
      </c>
      <c r="K497">
        <f t="shared" si="117"/>
        <v>0</v>
      </c>
      <c r="L497">
        <f t="shared" si="103"/>
        <v>0</v>
      </c>
      <c r="M497">
        <f t="shared" si="104"/>
        <v>0</v>
      </c>
      <c r="N497" s="56">
        <f t="shared" si="110"/>
        <v>0</v>
      </c>
      <c r="O497" s="56">
        <f t="shared" si="111"/>
        <v>0</v>
      </c>
      <c r="Q497" t="str">
        <f>IF(AND(Formulier!$E$45&lt;=D497,Formulier!$O$45&gt;=D497,$N$1="Noord",G497="vakantie",E497="ma"),"ja",IF(AND(Formulier!$E$45&lt;=D497,Formulier!$O$45&gt;=D497,$N$1="Midden",H497="vakantie",E497="ma"),"ja",IF(AND(Formulier!$E$45&lt;=D497,Formulier!$O$45&gt;=D497,$N$1="Zuid",I497="vakantie",E497="ma"),"ja","")))</f>
        <v/>
      </c>
    </row>
    <row r="498" spans="1:17" x14ac:dyDescent="0.3">
      <c r="A498" s="43" t="str">
        <f t="shared" si="112"/>
        <v>201617do</v>
      </c>
      <c r="B498" s="43">
        <f t="shared" si="114"/>
        <v>17</v>
      </c>
      <c r="C498" s="44">
        <f t="shared" si="108"/>
        <v>42488</v>
      </c>
      <c r="D498" s="43" t="str">
        <f t="shared" si="115"/>
        <v>do</v>
      </c>
      <c r="E498" s="43">
        <f t="shared" si="113"/>
        <v>2016</v>
      </c>
      <c r="F498" s="43" t="str">
        <f t="shared" si="105"/>
        <v/>
      </c>
      <c r="G498" s="43" t="str">
        <f t="shared" si="106"/>
        <v/>
      </c>
      <c r="H498" s="43" t="str">
        <f t="shared" si="107"/>
        <v/>
      </c>
      <c r="I498" s="43">
        <f t="shared" si="116"/>
        <v>18</v>
      </c>
      <c r="J498">
        <f>IF(AND(Formulier!$E$44&lt;=C498,Formulier!$O$38&gt;=C498),"Verlof",0)</f>
        <v>0</v>
      </c>
      <c r="K498">
        <f>IF(J498=0,0,IF(F498="",0,1))</f>
        <v>0</v>
      </c>
      <c r="L498">
        <f t="shared" si="103"/>
        <v>0</v>
      </c>
      <c r="M498">
        <f t="shared" si="104"/>
        <v>0</v>
      </c>
      <c r="N498" s="56">
        <f t="shared" si="110"/>
        <v>0</v>
      </c>
      <c r="O498" s="56">
        <f t="shared" si="111"/>
        <v>0</v>
      </c>
      <c r="Q498" t="str">
        <f>IF(AND(Formulier!$E$45&lt;=D498,Formulier!$O$45&gt;=D498,$N$1="Noord",G498="vakantie",E498="ma"),"ja",IF(AND(Formulier!$E$45&lt;=D498,Formulier!$O$45&gt;=D498,$N$1="Midden",H498="vakantie",E498="ma"),"ja",IF(AND(Formulier!$E$45&lt;=D498,Formulier!$O$45&gt;=D498,$N$1="Zuid",I498="vakantie",E498="ma"),"ja","")))</f>
        <v/>
      </c>
    </row>
    <row r="499" spans="1:17" x14ac:dyDescent="0.3">
      <c r="A499" s="43" t="str">
        <f t="shared" si="112"/>
        <v>201617vr</v>
      </c>
      <c r="B499" s="43">
        <f t="shared" si="114"/>
        <v>17</v>
      </c>
      <c r="C499" s="44">
        <f t="shared" si="108"/>
        <v>42489</v>
      </c>
      <c r="D499" s="43" t="str">
        <f t="shared" si="115"/>
        <v>vr</v>
      </c>
      <c r="E499" s="43">
        <f t="shared" si="113"/>
        <v>2016</v>
      </c>
      <c r="F499" s="43" t="str">
        <f t="shared" si="105"/>
        <v/>
      </c>
      <c r="G499" s="43" t="str">
        <f t="shared" si="106"/>
        <v/>
      </c>
      <c r="H499" s="43" t="str">
        <f t="shared" si="107"/>
        <v/>
      </c>
      <c r="I499" s="43">
        <f t="shared" si="116"/>
        <v>18</v>
      </c>
      <c r="J499">
        <f>IF(AND(Formulier!$E$44&lt;=C499,Formulier!$O$38&gt;=C499),"Verlof",0)</f>
        <v>0</v>
      </c>
      <c r="K499">
        <f t="shared" si="117"/>
        <v>0</v>
      </c>
      <c r="L499">
        <f t="shared" si="103"/>
        <v>0</v>
      </c>
      <c r="M499">
        <f t="shared" si="104"/>
        <v>0</v>
      </c>
      <c r="N499" s="56">
        <f t="shared" si="110"/>
        <v>0</v>
      </c>
      <c r="O499" s="56">
        <f t="shared" si="111"/>
        <v>0</v>
      </c>
      <c r="Q499" t="str">
        <f>IF(AND(Formulier!$E$45&lt;=D499,Formulier!$O$45&gt;=D499,$N$1="Noord",G499="vakantie",E499="ma"),"ja",IF(AND(Formulier!$E$45&lt;=D499,Formulier!$O$45&gt;=D499,$N$1="Midden",H499="vakantie",E499="ma"),"ja",IF(AND(Formulier!$E$45&lt;=D499,Formulier!$O$45&gt;=D499,$N$1="Zuid",I499="vakantie",E499="ma"),"ja","")))</f>
        <v/>
      </c>
    </row>
    <row r="500" spans="1:17" x14ac:dyDescent="0.3">
      <c r="A500" s="43" t="str">
        <f t="shared" si="112"/>
        <v>201617za</v>
      </c>
      <c r="B500" s="43">
        <f t="shared" si="114"/>
        <v>17</v>
      </c>
      <c r="C500" s="44">
        <f t="shared" si="108"/>
        <v>42490</v>
      </c>
      <c r="D500" s="43" t="str">
        <f t="shared" si="115"/>
        <v>za</v>
      </c>
      <c r="E500" s="43">
        <f t="shared" si="113"/>
        <v>2016</v>
      </c>
      <c r="F500" s="43" t="str">
        <f t="shared" si="105"/>
        <v/>
      </c>
      <c r="G500" s="43" t="str">
        <f t="shared" si="106"/>
        <v/>
      </c>
      <c r="H500" s="43" t="str">
        <f t="shared" si="107"/>
        <v/>
      </c>
      <c r="I500" s="43">
        <f t="shared" si="116"/>
        <v>18</v>
      </c>
      <c r="J500">
        <f>IF(AND(Formulier!$E$44&lt;=C500,Formulier!$O$38&gt;=C500),"Verlof",0)</f>
        <v>0</v>
      </c>
      <c r="K500">
        <f t="shared" si="117"/>
        <v>0</v>
      </c>
      <c r="L500">
        <f t="shared" si="103"/>
        <v>0</v>
      </c>
      <c r="M500">
        <f t="shared" si="104"/>
        <v>0</v>
      </c>
      <c r="N500" s="56">
        <f t="shared" si="110"/>
        <v>0</v>
      </c>
      <c r="O500" s="56">
        <f t="shared" si="111"/>
        <v>0</v>
      </c>
      <c r="Q500" t="str">
        <f>IF(AND(Formulier!$E$45&lt;=D500,Formulier!$O$45&gt;=D500,$N$1="Noord",G500="vakantie",E500="ma"),"ja",IF(AND(Formulier!$E$45&lt;=D500,Formulier!$O$45&gt;=D500,$N$1="Midden",H500="vakantie",E500="ma"),"ja",IF(AND(Formulier!$E$45&lt;=D500,Formulier!$O$45&gt;=D500,$N$1="Zuid",I500="vakantie",E500="ma"),"ja","")))</f>
        <v/>
      </c>
    </row>
    <row r="501" spans="1:17" x14ac:dyDescent="0.3">
      <c r="A501" s="43" t="str">
        <f t="shared" si="112"/>
        <v>201617zo</v>
      </c>
      <c r="B501" s="43">
        <f t="shared" si="114"/>
        <v>17</v>
      </c>
      <c r="C501" s="44">
        <f t="shared" si="108"/>
        <v>42491</v>
      </c>
      <c r="D501" s="43" t="str">
        <f t="shared" si="115"/>
        <v>zo</v>
      </c>
      <c r="E501" s="43">
        <f t="shared" si="113"/>
        <v>2016</v>
      </c>
      <c r="F501" s="43" t="str">
        <f t="shared" si="105"/>
        <v/>
      </c>
      <c r="G501" s="43" t="str">
        <f t="shared" si="106"/>
        <v/>
      </c>
      <c r="H501" s="43" t="str">
        <f t="shared" si="107"/>
        <v/>
      </c>
      <c r="I501" s="43">
        <f t="shared" si="116"/>
        <v>18</v>
      </c>
      <c r="J501">
        <f>IF(AND(Formulier!$E$44&lt;=C501,Formulier!$O$38&gt;=C501),"Verlof",0)</f>
        <v>0</v>
      </c>
      <c r="K501">
        <f t="shared" si="117"/>
        <v>0</v>
      </c>
      <c r="L501">
        <f t="shared" si="103"/>
        <v>0</v>
      </c>
      <c r="M501">
        <f t="shared" si="104"/>
        <v>0</v>
      </c>
      <c r="N501" s="56">
        <f t="shared" si="110"/>
        <v>0</v>
      </c>
      <c r="O501" s="56">
        <f t="shared" si="111"/>
        <v>0</v>
      </c>
      <c r="Q501" t="str">
        <f>IF(AND(Formulier!$E$45&lt;=D501,Formulier!$O$45&gt;=D501,$N$1="Noord",G501="vakantie",E501="ma"),"ja",IF(AND(Formulier!$E$45&lt;=D501,Formulier!$O$45&gt;=D501,$N$1="Midden",H501="vakantie",E501="ma"),"ja",IF(AND(Formulier!$E$45&lt;=D501,Formulier!$O$45&gt;=D501,$N$1="Zuid",I501="vakantie",E501="ma"),"ja","")))</f>
        <v/>
      </c>
    </row>
    <row r="502" spans="1:17" x14ac:dyDescent="0.3">
      <c r="A502" s="43" t="str">
        <f t="shared" si="112"/>
        <v>201618ma</v>
      </c>
      <c r="B502" s="43">
        <f t="shared" si="114"/>
        <v>18</v>
      </c>
      <c r="C502" s="44">
        <f t="shared" si="108"/>
        <v>42492</v>
      </c>
      <c r="D502" s="43" t="str">
        <f t="shared" si="115"/>
        <v>ma</v>
      </c>
      <c r="E502" s="43">
        <f t="shared" si="113"/>
        <v>2016</v>
      </c>
      <c r="F502" s="43" t="str">
        <f t="shared" si="105"/>
        <v/>
      </c>
      <c r="G502" s="43" t="str">
        <f t="shared" si="106"/>
        <v/>
      </c>
      <c r="H502" s="43" t="str">
        <f t="shared" si="107"/>
        <v/>
      </c>
      <c r="I502" s="43">
        <f t="shared" si="116"/>
        <v>19</v>
      </c>
      <c r="J502">
        <f>IF(AND(Formulier!$E$44&lt;=C502,Formulier!$O$38&gt;=C502),"Verlof",0)</f>
        <v>0</v>
      </c>
      <c r="K502">
        <f t="shared" si="109"/>
        <v>0</v>
      </c>
      <c r="L502">
        <f t="shared" si="103"/>
        <v>0</v>
      </c>
      <c r="M502">
        <f t="shared" si="104"/>
        <v>0</v>
      </c>
      <c r="N502" s="56">
        <f t="shared" si="110"/>
        <v>0</v>
      </c>
      <c r="O502" s="56">
        <f t="shared" si="111"/>
        <v>0</v>
      </c>
    </row>
    <row r="503" spans="1:17" x14ac:dyDescent="0.3">
      <c r="A503" s="43" t="str">
        <f t="shared" si="112"/>
        <v>201618di</v>
      </c>
      <c r="B503" s="43">
        <f t="shared" si="114"/>
        <v>18</v>
      </c>
      <c r="C503" s="44">
        <f t="shared" si="108"/>
        <v>42493</v>
      </c>
      <c r="D503" s="43" t="str">
        <f t="shared" si="115"/>
        <v>di</v>
      </c>
      <c r="E503" s="43">
        <f t="shared" si="113"/>
        <v>2016</v>
      </c>
      <c r="F503" s="43" t="str">
        <f t="shared" si="105"/>
        <v/>
      </c>
      <c r="G503" s="43" t="str">
        <f t="shared" si="106"/>
        <v/>
      </c>
      <c r="H503" s="43" t="str">
        <f t="shared" si="107"/>
        <v/>
      </c>
      <c r="I503" s="43">
        <f t="shared" si="116"/>
        <v>19</v>
      </c>
      <c r="J503">
        <f>IF(AND(Formulier!$E$44&lt;=C503,Formulier!$O$38&gt;=C503),"Verlof",0)</f>
        <v>0</v>
      </c>
      <c r="K503">
        <f t="shared" si="109"/>
        <v>0</v>
      </c>
      <c r="L503">
        <f t="shared" si="103"/>
        <v>0</v>
      </c>
      <c r="M503">
        <f t="shared" si="104"/>
        <v>0</v>
      </c>
      <c r="N503" s="56">
        <f t="shared" si="110"/>
        <v>0</v>
      </c>
      <c r="O503" s="56">
        <f t="shared" si="111"/>
        <v>0</v>
      </c>
    </row>
    <row r="504" spans="1:17" x14ac:dyDescent="0.3">
      <c r="A504" s="43" t="str">
        <f t="shared" si="112"/>
        <v>201618wo</v>
      </c>
      <c r="B504" s="43">
        <f t="shared" si="114"/>
        <v>18</v>
      </c>
      <c r="C504" s="44">
        <f t="shared" si="108"/>
        <v>42494</v>
      </c>
      <c r="D504" s="43" t="str">
        <f t="shared" si="115"/>
        <v>wo</v>
      </c>
      <c r="E504" s="43">
        <f t="shared" si="113"/>
        <v>2016</v>
      </c>
      <c r="F504" s="43" t="str">
        <f t="shared" si="105"/>
        <v/>
      </c>
      <c r="G504" s="43" t="str">
        <f t="shared" si="106"/>
        <v/>
      </c>
      <c r="H504" s="43" t="str">
        <f t="shared" si="107"/>
        <v/>
      </c>
      <c r="I504" s="43">
        <f t="shared" si="116"/>
        <v>19</v>
      </c>
      <c r="J504">
        <f>IF(AND(Formulier!$E$44&lt;=C504,Formulier!$O$38&gt;=C504),"Verlof",0)</f>
        <v>0</v>
      </c>
      <c r="K504">
        <f t="shared" si="109"/>
        <v>0</v>
      </c>
      <c r="L504">
        <f t="shared" si="103"/>
        <v>0</v>
      </c>
      <c r="M504">
        <f t="shared" si="104"/>
        <v>0</v>
      </c>
      <c r="N504" s="56">
        <f t="shared" si="110"/>
        <v>0</v>
      </c>
      <c r="O504" s="56">
        <f t="shared" si="111"/>
        <v>0</v>
      </c>
    </row>
    <row r="505" spans="1:17" x14ac:dyDescent="0.3">
      <c r="A505" s="43" t="str">
        <f t="shared" si="112"/>
        <v>201618do</v>
      </c>
      <c r="B505" s="43">
        <f t="shared" si="114"/>
        <v>18</v>
      </c>
      <c r="C505" s="44">
        <f t="shared" si="108"/>
        <v>42495</v>
      </c>
      <c r="D505" s="43" t="str">
        <f t="shared" si="115"/>
        <v>do</v>
      </c>
      <c r="E505" s="43">
        <f t="shared" si="113"/>
        <v>2016</v>
      </c>
      <c r="F505" s="43" t="str">
        <f t="shared" si="105"/>
        <v/>
      </c>
      <c r="G505" s="43" t="str">
        <f t="shared" si="106"/>
        <v/>
      </c>
      <c r="H505" s="43" t="str">
        <f t="shared" si="107"/>
        <v/>
      </c>
      <c r="I505" s="43">
        <f t="shared" si="116"/>
        <v>19</v>
      </c>
      <c r="J505">
        <f>IF(AND(Formulier!$E$44&lt;=C505,Formulier!$O$38&gt;=C505),"Verlof",0)</f>
        <v>0</v>
      </c>
      <c r="K505">
        <f t="shared" si="109"/>
        <v>0</v>
      </c>
      <c r="L505">
        <f t="shared" si="103"/>
        <v>0</v>
      </c>
      <c r="M505">
        <f t="shared" si="104"/>
        <v>0</v>
      </c>
      <c r="N505" s="56">
        <f t="shared" si="110"/>
        <v>0</v>
      </c>
      <c r="O505" s="56">
        <f t="shared" si="111"/>
        <v>0</v>
      </c>
    </row>
    <row r="506" spans="1:17" x14ac:dyDescent="0.3">
      <c r="A506" s="43" t="str">
        <f t="shared" si="112"/>
        <v>201618vr</v>
      </c>
      <c r="B506" s="43">
        <f t="shared" si="114"/>
        <v>18</v>
      </c>
      <c r="C506" s="44">
        <f t="shared" si="108"/>
        <v>42496</v>
      </c>
      <c r="D506" s="43" t="str">
        <f t="shared" si="115"/>
        <v>vr</v>
      </c>
      <c r="E506" s="43">
        <f t="shared" si="113"/>
        <v>2016</v>
      </c>
      <c r="F506" s="43" t="str">
        <f t="shared" si="105"/>
        <v/>
      </c>
      <c r="G506" s="43" t="str">
        <f t="shared" si="106"/>
        <v/>
      </c>
      <c r="H506" s="43" t="str">
        <f t="shared" si="107"/>
        <v/>
      </c>
      <c r="I506" s="43">
        <f t="shared" si="116"/>
        <v>19</v>
      </c>
      <c r="J506">
        <f>IF(AND(Formulier!$E$44&lt;=C506,Formulier!$O$38&gt;=C506),"Verlof",0)</f>
        <v>0</v>
      </c>
      <c r="K506">
        <f t="shared" si="109"/>
        <v>0</v>
      </c>
      <c r="L506">
        <f t="shared" si="103"/>
        <v>0</v>
      </c>
      <c r="M506">
        <f t="shared" si="104"/>
        <v>0</v>
      </c>
      <c r="N506" s="56">
        <f t="shared" si="110"/>
        <v>0</v>
      </c>
      <c r="O506" s="56">
        <f t="shared" si="111"/>
        <v>0</v>
      </c>
    </row>
    <row r="507" spans="1:17" x14ac:dyDescent="0.3">
      <c r="A507" s="43" t="str">
        <f t="shared" si="112"/>
        <v>201618za</v>
      </c>
      <c r="B507" s="43">
        <f t="shared" si="114"/>
        <v>18</v>
      </c>
      <c r="C507" s="44">
        <f t="shared" si="108"/>
        <v>42497</v>
      </c>
      <c r="D507" s="43" t="str">
        <f t="shared" si="115"/>
        <v>za</v>
      </c>
      <c r="E507" s="43">
        <f t="shared" si="113"/>
        <v>2016</v>
      </c>
      <c r="F507" s="43" t="str">
        <f t="shared" si="105"/>
        <v/>
      </c>
      <c r="G507" s="43" t="str">
        <f t="shared" si="106"/>
        <v/>
      </c>
      <c r="H507" s="43" t="str">
        <f t="shared" si="107"/>
        <v/>
      </c>
      <c r="I507" s="43">
        <f t="shared" si="116"/>
        <v>19</v>
      </c>
      <c r="J507">
        <f>IF(AND(Formulier!$E$44&lt;=C507,Formulier!$O$38&gt;=C507),"Verlof",0)</f>
        <v>0</v>
      </c>
      <c r="K507">
        <f t="shared" si="109"/>
        <v>0</v>
      </c>
      <c r="L507">
        <f t="shared" si="103"/>
        <v>0</v>
      </c>
      <c r="M507">
        <f t="shared" si="104"/>
        <v>0</v>
      </c>
      <c r="N507" s="56">
        <f t="shared" si="110"/>
        <v>0</v>
      </c>
      <c r="O507" s="56">
        <f t="shared" si="111"/>
        <v>0</v>
      </c>
    </row>
    <row r="508" spans="1:17" x14ac:dyDescent="0.3">
      <c r="A508" s="43" t="str">
        <f t="shared" si="112"/>
        <v>201618zo</v>
      </c>
      <c r="B508" s="43">
        <f t="shared" si="114"/>
        <v>18</v>
      </c>
      <c r="C508" s="44">
        <f t="shared" si="108"/>
        <v>42498</v>
      </c>
      <c r="D508" s="43" t="str">
        <f t="shared" si="115"/>
        <v>zo</v>
      </c>
      <c r="E508" s="43">
        <f t="shared" si="113"/>
        <v>2016</v>
      </c>
      <c r="F508" s="43" t="str">
        <f t="shared" si="105"/>
        <v/>
      </c>
      <c r="G508" s="43" t="str">
        <f t="shared" si="106"/>
        <v/>
      </c>
      <c r="H508" s="43" t="str">
        <f t="shared" si="107"/>
        <v/>
      </c>
      <c r="I508" s="43">
        <f t="shared" si="116"/>
        <v>19</v>
      </c>
      <c r="J508">
        <f>IF(AND(Formulier!$E$44&lt;=C508,Formulier!$O$38&gt;=C508),"Verlof",0)</f>
        <v>0</v>
      </c>
      <c r="K508">
        <f t="shared" si="109"/>
        <v>0</v>
      </c>
      <c r="L508">
        <f t="shared" ref="L508:L571" si="118">IF(J508=0,0,IF(G508="",0,1))</f>
        <v>0</v>
      </c>
      <c r="M508">
        <f t="shared" ref="M508:M571" si="119">IF(J508=0,0,IF(H508="",0,1))</f>
        <v>0</v>
      </c>
      <c r="N508" s="56">
        <f t="shared" si="110"/>
        <v>0</v>
      </c>
      <c r="O508" s="56">
        <f t="shared" si="111"/>
        <v>0</v>
      </c>
    </row>
    <row r="509" spans="1:17" x14ac:dyDescent="0.3">
      <c r="A509" s="43" t="str">
        <f t="shared" si="112"/>
        <v>201619ma</v>
      </c>
      <c r="B509" s="43">
        <f t="shared" si="114"/>
        <v>19</v>
      </c>
      <c r="C509" s="44">
        <f t="shared" si="108"/>
        <v>42499</v>
      </c>
      <c r="D509" s="43" t="str">
        <f t="shared" si="115"/>
        <v>ma</v>
      </c>
      <c r="E509" s="43">
        <f t="shared" si="113"/>
        <v>2016</v>
      </c>
      <c r="F509" s="43" t="str">
        <f t="shared" si="105"/>
        <v/>
      </c>
      <c r="G509" s="43" t="str">
        <f t="shared" si="106"/>
        <v/>
      </c>
      <c r="H509" s="43" t="str">
        <f t="shared" si="107"/>
        <v/>
      </c>
      <c r="I509" s="43">
        <f t="shared" si="116"/>
        <v>20</v>
      </c>
      <c r="J509">
        <f>IF(AND(Formulier!$E$44&lt;=C509,Formulier!$O$38&gt;=C509),"Verlof",0)</f>
        <v>0</v>
      </c>
      <c r="K509">
        <f t="shared" si="109"/>
        <v>0</v>
      </c>
      <c r="L509">
        <f t="shared" si="118"/>
        <v>0</v>
      </c>
      <c r="M509">
        <f t="shared" si="119"/>
        <v>0</v>
      </c>
      <c r="N509" s="56">
        <f t="shared" si="110"/>
        <v>0</v>
      </c>
      <c r="O509" s="56">
        <f t="shared" si="111"/>
        <v>0</v>
      </c>
    </row>
    <row r="510" spans="1:17" x14ac:dyDescent="0.3">
      <c r="A510" s="43" t="str">
        <f t="shared" si="112"/>
        <v>201619di</v>
      </c>
      <c r="B510" s="43">
        <f t="shared" si="114"/>
        <v>19</v>
      </c>
      <c r="C510" s="44">
        <f t="shared" si="108"/>
        <v>42500</v>
      </c>
      <c r="D510" s="43" t="str">
        <f t="shared" si="115"/>
        <v>di</v>
      </c>
      <c r="E510" s="43">
        <f t="shared" si="113"/>
        <v>2016</v>
      </c>
      <c r="F510" s="43" t="str">
        <f t="shared" si="105"/>
        <v/>
      </c>
      <c r="G510" s="43" t="str">
        <f t="shared" si="106"/>
        <v/>
      </c>
      <c r="H510" s="43" t="str">
        <f t="shared" si="107"/>
        <v/>
      </c>
      <c r="I510" s="43">
        <f t="shared" si="116"/>
        <v>20</v>
      </c>
      <c r="J510">
        <f>IF(AND(Formulier!$E$44&lt;=C510,Formulier!$O$38&gt;=C510),"Verlof",0)</f>
        <v>0</v>
      </c>
      <c r="K510">
        <f t="shared" si="109"/>
        <v>0</v>
      </c>
      <c r="L510">
        <f t="shared" si="118"/>
        <v>0</v>
      </c>
      <c r="M510">
        <f t="shared" si="119"/>
        <v>0</v>
      </c>
      <c r="N510" s="56">
        <f t="shared" si="110"/>
        <v>0</v>
      </c>
      <c r="O510" s="56">
        <f t="shared" si="111"/>
        <v>0</v>
      </c>
    </row>
    <row r="511" spans="1:17" x14ac:dyDescent="0.3">
      <c r="A511" s="43" t="str">
        <f t="shared" si="112"/>
        <v>201619wo</v>
      </c>
      <c r="B511" s="43">
        <f t="shared" si="114"/>
        <v>19</v>
      </c>
      <c r="C511" s="44">
        <f t="shared" si="108"/>
        <v>42501</v>
      </c>
      <c r="D511" s="43" t="str">
        <f t="shared" si="115"/>
        <v>wo</v>
      </c>
      <c r="E511" s="43">
        <f t="shared" si="113"/>
        <v>2016</v>
      </c>
      <c r="F511" s="43" t="str">
        <f t="shared" si="105"/>
        <v/>
      </c>
      <c r="G511" s="43" t="str">
        <f t="shared" si="106"/>
        <v/>
      </c>
      <c r="H511" s="43" t="str">
        <f t="shared" si="107"/>
        <v/>
      </c>
      <c r="I511" s="43">
        <f t="shared" si="116"/>
        <v>20</v>
      </c>
      <c r="J511">
        <f>IF(AND(Formulier!$E$44&lt;=C511,Formulier!$O$38&gt;=C511),"Verlof",0)</f>
        <v>0</v>
      </c>
      <c r="K511">
        <f t="shared" si="109"/>
        <v>0</v>
      </c>
      <c r="L511">
        <f t="shared" si="118"/>
        <v>0</v>
      </c>
      <c r="M511">
        <f t="shared" si="119"/>
        <v>0</v>
      </c>
      <c r="N511" s="56">
        <f t="shared" si="110"/>
        <v>0</v>
      </c>
      <c r="O511" s="56">
        <f t="shared" si="111"/>
        <v>0</v>
      </c>
    </row>
    <row r="512" spans="1:17" x14ac:dyDescent="0.3">
      <c r="A512" s="43" t="str">
        <f t="shared" si="112"/>
        <v>201619do</v>
      </c>
      <c r="B512" s="43">
        <f t="shared" si="114"/>
        <v>19</v>
      </c>
      <c r="C512" s="44">
        <f t="shared" si="108"/>
        <v>42502</v>
      </c>
      <c r="D512" s="43" t="str">
        <f t="shared" si="115"/>
        <v>do</v>
      </c>
      <c r="E512" s="43">
        <f t="shared" si="113"/>
        <v>2016</v>
      </c>
      <c r="F512" s="43" t="str">
        <f t="shared" ref="F512:F575" si="120">IF(AND($C512&gt;=$AA$3,$C512&lt;=$AB$3),"Vakantie",IF(AND($C512&gt;=$AA$4,$C512&lt;=$AB$4),"Vakantie",IF(AND($C512&gt;=$AA$5,$C512&lt;=$AB$5),"Vakantie",IF(AND($C512&gt;=$AA$6,$C512&lt;=$AB$6),"Vakantie",IF(AND($C512&gt;=$AA$7,$C512&lt;=$AB$7),"Vakantie","")))))</f>
        <v/>
      </c>
      <c r="G512" s="43" t="str">
        <f t="shared" ref="G512:G575" si="121">IF(AND($C512&gt;=$AA$8,$C512&lt;=$AB$8),"Vakantie",IF(AND($C512&gt;=$AA$9,$C512&lt;=$AB$9),"Vakantie",IF(AND($C512&gt;=$AA$10,$C512&lt;=$AB$10),"Vakantie",IF(AND($C512&gt;=$AA$11,$C512&lt;=$AB$11),"Vakantie",IF(AND($C512&gt;=$AA$7,$C512&lt;=$AB$7),"Vakantie","")))))</f>
        <v/>
      </c>
      <c r="H512" s="43" t="str">
        <f t="shared" ref="H512:H575" si="122">IF(AND($C512&gt;=$AA$13,$C512&lt;=$AB$13),"Vakantie",IF(AND($C512&gt;=$AA$14,$C512&lt;=$AB$14),"Vakantie",IF(AND($C512&gt;=$AA$15,$C512&lt;=$AB$15),"Vakantie",IF(AND($C512&gt;=$AA$16,$C512&lt;=$AB$16),"Vakantie",IF(AND($C512&gt;=$AA$12,$C512&lt;=$AB$12),"Vakantie","")))))</f>
        <v/>
      </c>
      <c r="I512" s="43">
        <f t="shared" si="116"/>
        <v>20</v>
      </c>
      <c r="J512">
        <f>IF(AND(Formulier!$E$44&lt;=C512,Formulier!$O$38&gt;=C512),"Verlof",0)</f>
        <v>0</v>
      </c>
      <c r="K512">
        <f t="shared" si="109"/>
        <v>0</v>
      </c>
      <c r="L512">
        <f t="shared" si="118"/>
        <v>0</v>
      </c>
      <c r="M512">
        <f t="shared" si="119"/>
        <v>0</v>
      </c>
      <c r="N512" s="56">
        <f t="shared" si="110"/>
        <v>0</v>
      </c>
      <c r="O512" s="56">
        <f t="shared" si="111"/>
        <v>0</v>
      </c>
    </row>
    <row r="513" spans="1:15" x14ac:dyDescent="0.3">
      <c r="A513" s="43" t="str">
        <f t="shared" si="112"/>
        <v>201619vr</v>
      </c>
      <c r="B513" s="43">
        <f t="shared" si="114"/>
        <v>19</v>
      </c>
      <c r="C513" s="44">
        <f t="shared" si="108"/>
        <v>42503</v>
      </c>
      <c r="D513" s="43" t="str">
        <f t="shared" si="115"/>
        <v>vr</v>
      </c>
      <c r="E513" s="43">
        <f t="shared" si="113"/>
        <v>2016</v>
      </c>
      <c r="F513" s="43" t="str">
        <f t="shared" si="120"/>
        <v/>
      </c>
      <c r="G513" s="43" t="str">
        <f t="shared" si="121"/>
        <v/>
      </c>
      <c r="H513" s="43" t="str">
        <f t="shared" si="122"/>
        <v/>
      </c>
      <c r="I513" s="43">
        <f t="shared" si="116"/>
        <v>20</v>
      </c>
      <c r="J513">
        <f>IF(AND(Formulier!$E$44&lt;=C513,Formulier!$O$38&gt;=C513),"Verlof",0)</f>
        <v>0</v>
      </c>
      <c r="K513">
        <f t="shared" si="109"/>
        <v>0</v>
      </c>
      <c r="L513">
        <f t="shared" si="118"/>
        <v>0</v>
      </c>
      <c r="M513">
        <f t="shared" si="119"/>
        <v>0</v>
      </c>
      <c r="N513" s="56">
        <f t="shared" si="110"/>
        <v>0</v>
      </c>
      <c r="O513" s="56">
        <f t="shared" si="111"/>
        <v>0</v>
      </c>
    </row>
    <row r="514" spans="1:15" x14ac:dyDescent="0.3">
      <c r="A514" s="43" t="str">
        <f t="shared" si="112"/>
        <v>201619za</v>
      </c>
      <c r="B514" s="43">
        <f t="shared" si="114"/>
        <v>19</v>
      </c>
      <c r="C514" s="44">
        <f t="shared" si="108"/>
        <v>42504</v>
      </c>
      <c r="D514" s="43" t="str">
        <f t="shared" si="115"/>
        <v>za</v>
      </c>
      <c r="E514" s="43">
        <f t="shared" si="113"/>
        <v>2016</v>
      </c>
      <c r="F514" s="43" t="str">
        <f t="shared" si="120"/>
        <v/>
      </c>
      <c r="G514" s="43" t="str">
        <f t="shared" si="121"/>
        <v/>
      </c>
      <c r="H514" s="43" t="str">
        <f t="shared" si="122"/>
        <v/>
      </c>
      <c r="I514" s="43">
        <f t="shared" si="116"/>
        <v>20</v>
      </c>
      <c r="J514">
        <f>IF(AND(Formulier!$E$44&lt;=C514,Formulier!$O$38&gt;=C514),"Verlof",0)</f>
        <v>0</v>
      </c>
      <c r="K514">
        <f t="shared" si="109"/>
        <v>0</v>
      </c>
      <c r="L514">
        <f t="shared" si="118"/>
        <v>0</v>
      </c>
      <c r="M514">
        <f t="shared" si="119"/>
        <v>0</v>
      </c>
      <c r="N514" s="56">
        <f t="shared" si="110"/>
        <v>0</v>
      </c>
      <c r="O514" s="56">
        <f t="shared" si="111"/>
        <v>0</v>
      </c>
    </row>
    <row r="515" spans="1:15" x14ac:dyDescent="0.3">
      <c r="A515" s="43" t="str">
        <f t="shared" si="112"/>
        <v>201619zo</v>
      </c>
      <c r="B515" s="43">
        <f t="shared" si="114"/>
        <v>19</v>
      </c>
      <c r="C515" s="44">
        <f t="shared" ref="C515:C578" si="123">+C514+1</f>
        <v>42505</v>
      </c>
      <c r="D515" s="43" t="str">
        <f t="shared" si="115"/>
        <v>zo</v>
      </c>
      <c r="E515" s="43">
        <f t="shared" si="113"/>
        <v>2016</v>
      </c>
      <c r="F515" s="43" t="str">
        <f t="shared" si="120"/>
        <v/>
      </c>
      <c r="G515" s="43" t="str">
        <f t="shared" si="121"/>
        <v/>
      </c>
      <c r="H515" s="43" t="str">
        <f t="shared" si="122"/>
        <v/>
      </c>
      <c r="I515" s="43">
        <f t="shared" si="116"/>
        <v>20</v>
      </c>
      <c r="J515">
        <f>IF(AND(Formulier!$E$44&lt;=C515,Formulier!$O$38&gt;=C515),"Verlof",0)</f>
        <v>0</v>
      </c>
      <c r="K515">
        <f t="shared" ref="K515:K578" si="124">IF(J515=0,0,IF(F515="",0,1))</f>
        <v>0</v>
      </c>
      <c r="L515">
        <f t="shared" si="118"/>
        <v>0</v>
      </c>
      <c r="M515">
        <f t="shared" si="119"/>
        <v>0</v>
      </c>
      <c r="N515" s="56">
        <f t="shared" ref="N515:N578" si="125">IF($N$1="Noord",K515,IF($N$1="Midden",L515,M515))</f>
        <v>0</v>
      </c>
      <c r="O515" s="56">
        <f t="shared" ref="O515:O578" si="126">IF(OR(D515="za",D515="zo"),0,N515)</f>
        <v>0</v>
      </c>
    </row>
    <row r="516" spans="1:15" x14ac:dyDescent="0.3">
      <c r="A516" s="43" t="str">
        <f t="shared" si="112"/>
        <v>201620ma</v>
      </c>
      <c r="B516" s="43">
        <f t="shared" si="114"/>
        <v>20</v>
      </c>
      <c r="C516" s="44">
        <f t="shared" si="123"/>
        <v>42506</v>
      </c>
      <c r="D516" s="43" t="str">
        <f t="shared" si="115"/>
        <v>ma</v>
      </c>
      <c r="E516" s="43">
        <f t="shared" si="113"/>
        <v>2016</v>
      </c>
      <c r="F516" s="43" t="str">
        <f t="shared" si="120"/>
        <v/>
      </c>
      <c r="G516" s="43" t="str">
        <f t="shared" si="121"/>
        <v/>
      </c>
      <c r="H516" s="43" t="str">
        <f t="shared" si="122"/>
        <v/>
      </c>
      <c r="I516" s="43">
        <f t="shared" si="116"/>
        <v>21</v>
      </c>
      <c r="J516">
        <f>IF(AND(Formulier!$E$44&lt;=C516,Formulier!$O$38&gt;=C516),"Verlof",0)</f>
        <v>0</v>
      </c>
      <c r="K516">
        <f t="shared" si="124"/>
        <v>0</v>
      </c>
      <c r="L516">
        <f t="shared" si="118"/>
        <v>0</v>
      </c>
      <c r="M516">
        <f t="shared" si="119"/>
        <v>0</v>
      </c>
      <c r="N516" s="56">
        <f t="shared" si="125"/>
        <v>0</v>
      </c>
      <c r="O516" s="56">
        <f t="shared" si="126"/>
        <v>0</v>
      </c>
    </row>
    <row r="517" spans="1:15" x14ac:dyDescent="0.3">
      <c r="A517" s="43" t="str">
        <f t="shared" si="112"/>
        <v>201620di</v>
      </c>
      <c r="B517" s="43">
        <f t="shared" si="114"/>
        <v>20</v>
      </c>
      <c r="C517" s="44">
        <f t="shared" si="123"/>
        <v>42507</v>
      </c>
      <c r="D517" s="43" t="str">
        <f t="shared" si="115"/>
        <v>di</v>
      </c>
      <c r="E517" s="43">
        <f t="shared" si="113"/>
        <v>2016</v>
      </c>
      <c r="F517" s="43" t="str">
        <f t="shared" si="120"/>
        <v/>
      </c>
      <c r="G517" s="43" t="str">
        <f t="shared" si="121"/>
        <v/>
      </c>
      <c r="H517" s="43" t="str">
        <f t="shared" si="122"/>
        <v/>
      </c>
      <c r="I517" s="43">
        <f t="shared" si="116"/>
        <v>21</v>
      </c>
      <c r="J517">
        <f>IF(AND(Formulier!$E$44&lt;=C517,Formulier!$O$38&gt;=C517),"Verlof",0)</f>
        <v>0</v>
      </c>
      <c r="K517">
        <f t="shared" si="124"/>
        <v>0</v>
      </c>
      <c r="L517">
        <f t="shared" si="118"/>
        <v>0</v>
      </c>
      <c r="M517">
        <f t="shared" si="119"/>
        <v>0</v>
      </c>
      <c r="N517" s="56">
        <f t="shared" si="125"/>
        <v>0</v>
      </c>
      <c r="O517" s="56">
        <f t="shared" si="126"/>
        <v>0</v>
      </c>
    </row>
    <row r="518" spans="1:15" x14ac:dyDescent="0.3">
      <c r="A518" s="43" t="str">
        <f t="shared" si="112"/>
        <v>201620wo</v>
      </c>
      <c r="B518" s="43">
        <f t="shared" si="114"/>
        <v>20</v>
      </c>
      <c r="C518" s="44">
        <f t="shared" si="123"/>
        <v>42508</v>
      </c>
      <c r="D518" s="43" t="str">
        <f t="shared" si="115"/>
        <v>wo</v>
      </c>
      <c r="E518" s="43">
        <f t="shared" si="113"/>
        <v>2016</v>
      </c>
      <c r="F518" s="43" t="str">
        <f t="shared" si="120"/>
        <v/>
      </c>
      <c r="G518" s="43" t="str">
        <f t="shared" si="121"/>
        <v/>
      </c>
      <c r="H518" s="43" t="str">
        <f t="shared" si="122"/>
        <v/>
      </c>
      <c r="I518" s="43">
        <f t="shared" si="116"/>
        <v>21</v>
      </c>
      <c r="J518">
        <f>IF(AND(Formulier!$E$44&lt;=C518,Formulier!$O$38&gt;=C518),"Verlof",0)</f>
        <v>0</v>
      </c>
      <c r="K518">
        <f t="shared" si="124"/>
        <v>0</v>
      </c>
      <c r="L518">
        <f t="shared" si="118"/>
        <v>0</v>
      </c>
      <c r="M518">
        <f t="shared" si="119"/>
        <v>0</v>
      </c>
      <c r="N518" s="56">
        <f t="shared" si="125"/>
        <v>0</v>
      </c>
      <c r="O518" s="56">
        <f t="shared" si="126"/>
        <v>0</v>
      </c>
    </row>
    <row r="519" spans="1:15" x14ac:dyDescent="0.3">
      <c r="A519" s="43" t="str">
        <f t="shared" ref="A519:A582" si="127">E519&amp;B519&amp;D519</f>
        <v>201620do</v>
      </c>
      <c r="B519" s="43">
        <f t="shared" si="114"/>
        <v>20</v>
      </c>
      <c r="C519" s="44">
        <f t="shared" si="123"/>
        <v>42509</v>
      </c>
      <c r="D519" s="43" t="str">
        <f t="shared" si="115"/>
        <v>do</v>
      </c>
      <c r="E519" s="43">
        <f t="shared" ref="E519:E582" si="128">YEAR(C519)</f>
        <v>2016</v>
      </c>
      <c r="F519" s="43" t="str">
        <f t="shared" si="120"/>
        <v/>
      </c>
      <c r="G519" s="43" t="str">
        <f t="shared" si="121"/>
        <v/>
      </c>
      <c r="H519" s="43" t="str">
        <f t="shared" si="122"/>
        <v/>
      </c>
      <c r="I519" s="43">
        <f t="shared" si="116"/>
        <v>21</v>
      </c>
      <c r="J519">
        <f>IF(AND(Formulier!$E$44&lt;=C519,Formulier!$O$38&gt;=C519),"Verlof",0)</f>
        <v>0</v>
      </c>
      <c r="K519">
        <f t="shared" si="124"/>
        <v>0</v>
      </c>
      <c r="L519">
        <f t="shared" si="118"/>
        <v>0</v>
      </c>
      <c r="M519">
        <f t="shared" si="119"/>
        <v>0</v>
      </c>
      <c r="N519" s="56">
        <f t="shared" si="125"/>
        <v>0</v>
      </c>
      <c r="O519" s="56">
        <f t="shared" si="126"/>
        <v>0</v>
      </c>
    </row>
    <row r="520" spans="1:15" x14ac:dyDescent="0.3">
      <c r="A520" s="43" t="str">
        <f t="shared" si="127"/>
        <v>201620vr</v>
      </c>
      <c r="B520" s="43">
        <f t="shared" si="114"/>
        <v>20</v>
      </c>
      <c r="C520" s="44">
        <f t="shared" si="123"/>
        <v>42510</v>
      </c>
      <c r="D520" s="43" t="str">
        <f t="shared" si="115"/>
        <v>vr</v>
      </c>
      <c r="E520" s="43">
        <f t="shared" si="128"/>
        <v>2016</v>
      </c>
      <c r="F520" s="43" t="str">
        <f t="shared" si="120"/>
        <v/>
      </c>
      <c r="G520" s="43" t="str">
        <f t="shared" si="121"/>
        <v/>
      </c>
      <c r="H520" s="43" t="str">
        <f t="shared" si="122"/>
        <v/>
      </c>
      <c r="I520" s="43">
        <f t="shared" si="116"/>
        <v>21</v>
      </c>
      <c r="J520">
        <f>IF(AND(Formulier!$E$44&lt;=C520,Formulier!$O$38&gt;=C520),"Verlof",0)</f>
        <v>0</v>
      </c>
      <c r="K520">
        <f t="shared" si="124"/>
        <v>0</v>
      </c>
      <c r="L520">
        <f t="shared" si="118"/>
        <v>0</v>
      </c>
      <c r="M520">
        <f t="shared" si="119"/>
        <v>0</v>
      </c>
      <c r="N520" s="56">
        <f t="shared" si="125"/>
        <v>0</v>
      </c>
      <c r="O520" s="56">
        <f t="shared" si="126"/>
        <v>0</v>
      </c>
    </row>
    <row r="521" spans="1:15" x14ac:dyDescent="0.3">
      <c r="A521" s="43" t="str">
        <f t="shared" si="127"/>
        <v>201620za</v>
      </c>
      <c r="B521" s="43">
        <f t="shared" si="114"/>
        <v>20</v>
      </c>
      <c r="C521" s="44">
        <f t="shared" si="123"/>
        <v>42511</v>
      </c>
      <c r="D521" s="43" t="str">
        <f t="shared" si="115"/>
        <v>za</v>
      </c>
      <c r="E521" s="43">
        <f t="shared" si="128"/>
        <v>2016</v>
      </c>
      <c r="F521" s="43" t="str">
        <f t="shared" si="120"/>
        <v/>
      </c>
      <c r="G521" s="43" t="str">
        <f t="shared" si="121"/>
        <v/>
      </c>
      <c r="H521" s="43" t="str">
        <f t="shared" si="122"/>
        <v/>
      </c>
      <c r="I521" s="43">
        <f t="shared" si="116"/>
        <v>21</v>
      </c>
      <c r="J521">
        <f>IF(AND(Formulier!$E$44&lt;=C521,Formulier!$O$38&gt;=C521),"Verlof",0)</f>
        <v>0</v>
      </c>
      <c r="K521">
        <f t="shared" si="124"/>
        <v>0</v>
      </c>
      <c r="L521">
        <f t="shared" si="118"/>
        <v>0</v>
      </c>
      <c r="M521">
        <f t="shared" si="119"/>
        <v>0</v>
      </c>
      <c r="N521" s="56">
        <f t="shared" si="125"/>
        <v>0</v>
      </c>
      <c r="O521" s="56">
        <f t="shared" si="126"/>
        <v>0</v>
      </c>
    </row>
    <row r="522" spans="1:15" x14ac:dyDescent="0.3">
      <c r="A522" s="43" t="str">
        <f t="shared" si="127"/>
        <v>201620zo</v>
      </c>
      <c r="B522" s="43">
        <f t="shared" si="114"/>
        <v>20</v>
      </c>
      <c r="C522" s="44">
        <f t="shared" si="123"/>
        <v>42512</v>
      </c>
      <c r="D522" s="43" t="str">
        <f t="shared" si="115"/>
        <v>zo</v>
      </c>
      <c r="E522" s="43">
        <f t="shared" si="128"/>
        <v>2016</v>
      </c>
      <c r="F522" s="43" t="str">
        <f t="shared" si="120"/>
        <v/>
      </c>
      <c r="G522" s="43" t="str">
        <f t="shared" si="121"/>
        <v/>
      </c>
      <c r="H522" s="43" t="str">
        <f t="shared" si="122"/>
        <v/>
      </c>
      <c r="I522" s="43">
        <f t="shared" si="116"/>
        <v>21</v>
      </c>
      <c r="J522">
        <f>IF(AND(Formulier!$E$44&lt;=C522,Formulier!$O$38&gt;=C522),"Verlof",0)</f>
        <v>0</v>
      </c>
      <c r="K522">
        <f t="shared" si="124"/>
        <v>0</v>
      </c>
      <c r="L522">
        <f t="shared" si="118"/>
        <v>0</v>
      </c>
      <c r="M522">
        <f t="shared" si="119"/>
        <v>0</v>
      </c>
      <c r="N522" s="56">
        <f t="shared" si="125"/>
        <v>0</v>
      </c>
      <c r="O522" s="56">
        <f t="shared" si="126"/>
        <v>0</v>
      </c>
    </row>
    <row r="523" spans="1:15" x14ac:dyDescent="0.3">
      <c r="A523" s="43" t="str">
        <f t="shared" si="127"/>
        <v>201621ma</v>
      </c>
      <c r="B523" s="43">
        <f t="shared" si="114"/>
        <v>21</v>
      </c>
      <c r="C523" s="44">
        <f t="shared" si="123"/>
        <v>42513</v>
      </c>
      <c r="D523" s="43" t="str">
        <f t="shared" si="115"/>
        <v>ma</v>
      </c>
      <c r="E523" s="43">
        <f t="shared" si="128"/>
        <v>2016</v>
      </c>
      <c r="F523" s="43" t="str">
        <f t="shared" si="120"/>
        <v/>
      </c>
      <c r="G523" s="43" t="str">
        <f t="shared" si="121"/>
        <v/>
      </c>
      <c r="H523" s="43" t="str">
        <f t="shared" si="122"/>
        <v/>
      </c>
      <c r="I523" s="43">
        <f t="shared" si="116"/>
        <v>22</v>
      </c>
      <c r="J523">
        <f>IF(AND(Formulier!$E$44&lt;=C523,Formulier!$O$38&gt;=C523),"Verlof",0)</f>
        <v>0</v>
      </c>
      <c r="K523">
        <f t="shared" si="124"/>
        <v>0</v>
      </c>
      <c r="L523">
        <f t="shared" si="118"/>
        <v>0</v>
      </c>
      <c r="M523">
        <f t="shared" si="119"/>
        <v>0</v>
      </c>
      <c r="N523" s="56">
        <f t="shared" si="125"/>
        <v>0</v>
      </c>
      <c r="O523" s="56">
        <f t="shared" si="126"/>
        <v>0</v>
      </c>
    </row>
    <row r="524" spans="1:15" x14ac:dyDescent="0.3">
      <c r="A524" s="43" t="str">
        <f t="shared" si="127"/>
        <v>201621di</v>
      </c>
      <c r="B524" s="43">
        <f t="shared" si="114"/>
        <v>21</v>
      </c>
      <c r="C524" s="44">
        <f t="shared" si="123"/>
        <v>42514</v>
      </c>
      <c r="D524" s="43" t="str">
        <f t="shared" si="115"/>
        <v>di</v>
      </c>
      <c r="E524" s="43">
        <f t="shared" si="128"/>
        <v>2016</v>
      </c>
      <c r="F524" s="43" t="str">
        <f t="shared" si="120"/>
        <v/>
      </c>
      <c r="G524" s="43" t="str">
        <f t="shared" si="121"/>
        <v/>
      </c>
      <c r="H524" s="43" t="str">
        <f t="shared" si="122"/>
        <v/>
      </c>
      <c r="I524" s="43">
        <f t="shared" si="116"/>
        <v>22</v>
      </c>
      <c r="J524">
        <f>IF(AND(Formulier!$E$44&lt;=C524,Formulier!$O$38&gt;=C524),"Verlof",0)</f>
        <v>0</v>
      </c>
      <c r="K524">
        <f t="shared" si="124"/>
        <v>0</v>
      </c>
      <c r="L524">
        <f t="shared" si="118"/>
        <v>0</v>
      </c>
      <c r="M524">
        <f t="shared" si="119"/>
        <v>0</v>
      </c>
      <c r="N524" s="56">
        <f t="shared" si="125"/>
        <v>0</v>
      </c>
      <c r="O524" s="56">
        <f t="shared" si="126"/>
        <v>0</v>
      </c>
    </row>
    <row r="525" spans="1:15" x14ac:dyDescent="0.3">
      <c r="A525" s="43" t="str">
        <f t="shared" si="127"/>
        <v>201621wo</v>
      </c>
      <c r="B525" s="43">
        <f t="shared" si="114"/>
        <v>21</v>
      </c>
      <c r="C525" s="44">
        <f t="shared" si="123"/>
        <v>42515</v>
      </c>
      <c r="D525" s="43" t="str">
        <f t="shared" si="115"/>
        <v>wo</v>
      </c>
      <c r="E525" s="43">
        <f t="shared" si="128"/>
        <v>2016</v>
      </c>
      <c r="F525" s="43" t="str">
        <f t="shared" si="120"/>
        <v/>
      </c>
      <c r="G525" s="43" t="str">
        <f t="shared" si="121"/>
        <v/>
      </c>
      <c r="H525" s="43" t="str">
        <f t="shared" si="122"/>
        <v/>
      </c>
      <c r="I525" s="43">
        <f t="shared" si="116"/>
        <v>22</v>
      </c>
      <c r="J525">
        <f>IF(AND(Formulier!$E$44&lt;=C525,Formulier!$O$38&gt;=C525),"Verlof",0)</f>
        <v>0</v>
      </c>
      <c r="K525">
        <f t="shared" si="124"/>
        <v>0</v>
      </c>
      <c r="L525">
        <f t="shared" si="118"/>
        <v>0</v>
      </c>
      <c r="M525">
        <f t="shared" si="119"/>
        <v>0</v>
      </c>
      <c r="N525" s="56">
        <f t="shared" si="125"/>
        <v>0</v>
      </c>
      <c r="O525" s="56">
        <f t="shared" si="126"/>
        <v>0</v>
      </c>
    </row>
    <row r="526" spans="1:15" x14ac:dyDescent="0.3">
      <c r="A526" s="43" t="str">
        <f t="shared" si="127"/>
        <v>201621do</v>
      </c>
      <c r="B526" s="43">
        <f t="shared" si="114"/>
        <v>21</v>
      </c>
      <c r="C526" s="44">
        <f t="shared" si="123"/>
        <v>42516</v>
      </c>
      <c r="D526" s="43" t="str">
        <f t="shared" si="115"/>
        <v>do</v>
      </c>
      <c r="E526" s="43">
        <f t="shared" si="128"/>
        <v>2016</v>
      </c>
      <c r="F526" s="43" t="str">
        <f t="shared" si="120"/>
        <v/>
      </c>
      <c r="G526" s="43" t="str">
        <f t="shared" si="121"/>
        <v/>
      </c>
      <c r="H526" s="43" t="str">
        <f t="shared" si="122"/>
        <v/>
      </c>
      <c r="I526" s="43">
        <f t="shared" si="116"/>
        <v>22</v>
      </c>
      <c r="J526">
        <f>IF(AND(Formulier!$E$44&lt;=C526,Formulier!$O$38&gt;=C526),"Verlof",0)</f>
        <v>0</v>
      </c>
      <c r="K526">
        <f t="shared" si="124"/>
        <v>0</v>
      </c>
      <c r="L526">
        <f t="shared" si="118"/>
        <v>0</v>
      </c>
      <c r="M526">
        <f t="shared" si="119"/>
        <v>0</v>
      </c>
      <c r="N526" s="56">
        <f t="shared" si="125"/>
        <v>0</v>
      </c>
      <c r="O526" s="56">
        <f t="shared" si="126"/>
        <v>0</v>
      </c>
    </row>
    <row r="527" spans="1:15" x14ac:dyDescent="0.3">
      <c r="A527" s="43" t="str">
        <f t="shared" si="127"/>
        <v>201621vr</v>
      </c>
      <c r="B527" s="43">
        <f t="shared" si="114"/>
        <v>21</v>
      </c>
      <c r="C527" s="44">
        <f t="shared" si="123"/>
        <v>42517</v>
      </c>
      <c r="D527" s="43" t="str">
        <f t="shared" si="115"/>
        <v>vr</v>
      </c>
      <c r="E527" s="43">
        <f t="shared" si="128"/>
        <v>2016</v>
      </c>
      <c r="F527" s="43" t="str">
        <f t="shared" si="120"/>
        <v/>
      </c>
      <c r="G527" s="43" t="str">
        <f t="shared" si="121"/>
        <v/>
      </c>
      <c r="H527" s="43" t="str">
        <f t="shared" si="122"/>
        <v/>
      </c>
      <c r="I527" s="43">
        <f t="shared" si="116"/>
        <v>22</v>
      </c>
      <c r="J527">
        <f>IF(AND(Formulier!$E$44&lt;=C527,Formulier!$O$38&gt;=C527),"Verlof",0)</f>
        <v>0</v>
      </c>
      <c r="K527">
        <f t="shared" si="124"/>
        <v>0</v>
      </c>
      <c r="L527">
        <f t="shared" si="118"/>
        <v>0</v>
      </c>
      <c r="M527">
        <f t="shared" si="119"/>
        <v>0</v>
      </c>
      <c r="N527" s="56">
        <f t="shared" si="125"/>
        <v>0</v>
      </c>
      <c r="O527" s="56">
        <f t="shared" si="126"/>
        <v>0</v>
      </c>
    </row>
    <row r="528" spans="1:15" x14ac:dyDescent="0.3">
      <c r="A528" s="43" t="str">
        <f t="shared" si="127"/>
        <v>201621za</v>
      </c>
      <c r="B528" s="43">
        <f t="shared" si="114"/>
        <v>21</v>
      </c>
      <c r="C528" s="44">
        <f t="shared" si="123"/>
        <v>42518</v>
      </c>
      <c r="D528" s="43" t="str">
        <f t="shared" si="115"/>
        <v>za</v>
      </c>
      <c r="E528" s="43">
        <f t="shared" si="128"/>
        <v>2016</v>
      </c>
      <c r="F528" s="43" t="str">
        <f t="shared" si="120"/>
        <v/>
      </c>
      <c r="G528" s="43" t="str">
        <f t="shared" si="121"/>
        <v/>
      </c>
      <c r="H528" s="43" t="str">
        <f t="shared" si="122"/>
        <v/>
      </c>
      <c r="I528" s="43">
        <f t="shared" si="116"/>
        <v>22</v>
      </c>
      <c r="J528">
        <f>IF(AND(Formulier!$E$44&lt;=C528,Formulier!$O$38&gt;=C528),"Verlof",0)</f>
        <v>0</v>
      </c>
      <c r="K528">
        <f t="shared" si="124"/>
        <v>0</v>
      </c>
      <c r="L528">
        <f t="shared" si="118"/>
        <v>0</v>
      </c>
      <c r="M528">
        <f t="shared" si="119"/>
        <v>0</v>
      </c>
      <c r="N528" s="56">
        <f t="shared" si="125"/>
        <v>0</v>
      </c>
      <c r="O528" s="56">
        <f t="shared" si="126"/>
        <v>0</v>
      </c>
    </row>
    <row r="529" spans="1:15" x14ac:dyDescent="0.3">
      <c r="A529" s="43" t="str">
        <f t="shared" si="127"/>
        <v>201621zo</v>
      </c>
      <c r="B529" s="43">
        <f t="shared" ref="B529:B592" si="129">+B522+1</f>
        <v>21</v>
      </c>
      <c r="C529" s="44">
        <f t="shared" si="123"/>
        <v>42519</v>
      </c>
      <c r="D529" s="43" t="str">
        <f t="shared" ref="D529:D592" si="130">+D522</f>
        <v>zo</v>
      </c>
      <c r="E529" s="43">
        <f t="shared" si="128"/>
        <v>2016</v>
      </c>
      <c r="F529" s="43" t="str">
        <f t="shared" si="120"/>
        <v/>
      </c>
      <c r="G529" s="43" t="str">
        <f t="shared" si="121"/>
        <v/>
      </c>
      <c r="H529" s="43" t="str">
        <f t="shared" si="122"/>
        <v/>
      </c>
      <c r="I529" s="43">
        <f t="shared" ref="I529:I592" si="131">+I522+1</f>
        <v>22</v>
      </c>
      <c r="J529">
        <f>IF(AND(Formulier!$E$44&lt;=C529,Formulier!$O$38&gt;=C529),"Verlof",0)</f>
        <v>0</v>
      </c>
      <c r="K529">
        <f t="shared" si="124"/>
        <v>0</v>
      </c>
      <c r="L529">
        <f t="shared" si="118"/>
        <v>0</v>
      </c>
      <c r="M529">
        <f t="shared" si="119"/>
        <v>0</v>
      </c>
      <c r="N529" s="56">
        <f t="shared" si="125"/>
        <v>0</v>
      </c>
      <c r="O529" s="56">
        <f t="shared" si="126"/>
        <v>0</v>
      </c>
    </row>
    <row r="530" spans="1:15" x14ac:dyDescent="0.3">
      <c r="A530" s="43" t="str">
        <f t="shared" si="127"/>
        <v>201622ma</v>
      </c>
      <c r="B530" s="43">
        <f t="shared" si="129"/>
        <v>22</v>
      </c>
      <c r="C530" s="44">
        <f t="shared" si="123"/>
        <v>42520</v>
      </c>
      <c r="D530" s="43" t="str">
        <f t="shared" si="130"/>
        <v>ma</v>
      </c>
      <c r="E530" s="43">
        <f t="shared" si="128"/>
        <v>2016</v>
      </c>
      <c r="F530" s="43" t="str">
        <f t="shared" si="120"/>
        <v/>
      </c>
      <c r="G530" s="43" t="str">
        <f t="shared" si="121"/>
        <v/>
      </c>
      <c r="H530" s="43" t="str">
        <f t="shared" si="122"/>
        <v/>
      </c>
      <c r="I530" s="43">
        <f t="shared" si="131"/>
        <v>23</v>
      </c>
      <c r="J530">
        <f>IF(AND(Formulier!$E$44&lt;=C530,Formulier!$O$38&gt;=C530),"Verlof",0)</f>
        <v>0</v>
      </c>
      <c r="K530">
        <f t="shared" si="124"/>
        <v>0</v>
      </c>
      <c r="L530">
        <f t="shared" si="118"/>
        <v>0</v>
      </c>
      <c r="M530">
        <f t="shared" si="119"/>
        <v>0</v>
      </c>
      <c r="N530" s="56">
        <f t="shared" si="125"/>
        <v>0</v>
      </c>
      <c r="O530" s="56">
        <f t="shared" si="126"/>
        <v>0</v>
      </c>
    </row>
    <row r="531" spans="1:15" x14ac:dyDescent="0.3">
      <c r="A531" s="43" t="str">
        <f t="shared" si="127"/>
        <v>201622di</v>
      </c>
      <c r="B531" s="43">
        <f t="shared" si="129"/>
        <v>22</v>
      </c>
      <c r="C531" s="44">
        <f t="shared" si="123"/>
        <v>42521</v>
      </c>
      <c r="D531" s="43" t="str">
        <f t="shared" si="130"/>
        <v>di</v>
      </c>
      <c r="E531" s="43">
        <f t="shared" si="128"/>
        <v>2016</v>
      </c>
      <c r="F531" s="43" t="str">
        <f t="shared" si="120"/>
        <v/>
      </c>
      <c r="G531" s="43" t="str">
        <f t="shared" si="121"/>
        <v/>
      </c>
      <c r="H531" s="43" t="str">
        <f t="shared" si="122"/>
        <v/>
      </c>
      <c r="I531" s="43">
        <f t="shared" si="131"/>
        <v>23</v>
      </c>
      <c r="J531">
        <f>IF(AND(Formulier!$E$44&lt;=C531,Formulier!$O$38&gt;=C531),"Verlof",0)</f>
        <v>0</v>
      </c>
      <c r="K531">
        <f t="shared" si="124"/>
        <v>0</v>
      </c>
      <c r="L531">
        <f t="shared" si="118"/>
        <v>0</v>
      </c>
      <c r="M531">
        <f t="shared" si="119"/>
        <v>0</v>
      </c>
      <c r="N531" s="56">
        <f t="shared" si="125"/>
        <v>0</v>
      </c>
      <c r="O531" s="56">
        <f t="shared" si="126"/>
        <v>0</v>
      </c>
    </row>
    <row r="532" spans="1:15" x14ac:dyDescent="0.3">
      <c r="A532" s="43" t="str">
        <f t="shared" si="127"/>
        <v>201622wo</v>
      </c>
      <c r="B532" s="43">
        <f t="shared" si="129"/>
        <v>22</v>
      </c>
      <c r="C532" s="44">
        <f t="shared" si="123"/>
        <v>42522</v>
      </c>
      <c r="D532" s="43" t="str">
        <f t="shared" si="130"/>
        <v>wo</v>
      </c>
      <c r="E532" s="43">
        <f t="shared" si="128"/>
        <v>2016</v>
      </c>
      <c r="F532" s="43" t="str">
        <f t="shared" si="120"/>
        <v/>
      </c>
      <c r="G532" s="43" t="str">
        <f t="shared" si="121"/>
        <v/>
      </c>
      <c r="H532" s="43" t="str">
        <f t="shared" si="122"/>
        <v/>
      </c>
      <c r="I532" s="43">
        <f t="shared" si="131"/>
        <v>23</v>
      </c>
      <c r="J532">
        <f>IF(AND(Formulier!$E$44&lt;=C532,Formulier!$O$38&gt;=C532),"Verlof",0)</f>
        <v>0</v>
      </c>
      <c r="K532">
        <f t="shared" si="124"/>
        <v>0</v>
      </c>
      <c r="L532">
        <f t="shared" si="118"/>
        <v>0</v>
      </c>
      <c r="M532">
        <f t="shared" si="119"/>
        <v>0</v>
      </c>
      <c r="N532" s="56">
        <f t="shared" si="125"/>
        <v>0</v>
      </c>
      <c r="O532" s="56">
        <f t="shared" si="126"/>
        <v>0</v>
      </c>
    </row>
    <row r="533" spans="1:15" x14ac:dyDescent="0.3">
      <c r="A533" s="43" t="str">
        <f t="shared" si="127"/>
        <v>201622do</v>
      </c>
      <c r="B533" s="43">
        <f t="shared" si="129"/>
        <v>22</v>
      </c>
      <c r="C533" s="44">
        <f t="shared" si="123"/>
        <v>42523</v>
      </c>
      <c r="D533" s="43" t="str">
        <f t="shared" si="130"/>
        <v>do</v>
      </c>
      <c r="E533" s="43">
        <f t="shared" si="128"/>
        <v>2016</v>
      </c>
      <c r="F533" s="43" t="str">
        <f t="shared" si="120"/>
        <v/>
      </c>
      <c r="G533" s="43" t="str">
        <f t="shared" si="121"/>
        <v/>
      </c>
      <c r="H533" s="43" t="str">
        <f t="shared" si="122"/>
        <v/>
      </c>
      <c r="I533" s="43">
        <f t="shared" si="131"/>
        <v>23</v>
      </c>
      <c r="J533">
        <f>IF(AND(Formulier!$E$44&lt;=C533,Formulier!$O$38&gt;=C533),"Verlof",0)</f>
        <v>0</v>
      </c>
      <c r="K533">
        <f t="shared" si="124"/>
        <v>0</v>
      </c>
      <c r="L533">
        <f t="shared" si="118"/>
        <v>0</v>
      </c>
      <c r="M533">
        <f t="shared" si="119"/>
        <v>0</v>
      </c>
      <c r="N533" s="56">
        <f t="shared" si="125"/>
        <v>0</v>
      </c>
      <c r="O533" s="56">
        <f t="shared" si="126"/>
        <v>0</v>
      </c>
    </row>
    <row r="534" spans="1:15" x14ac:dyDescent="0.3">
      <c r="A534" s="43" t="str">
        <f t="shared" si="127"/>
        <v>201622vr</v>
      </c>
      <c r="B534" s="43">
        <f t="shared" si="129"/>
        <v>22</v>
      </c>
      <c r="C534" s="44">
        <f t="shared" si="123"/>
        <v>42524</v>
      </c>
      <c r="D534" s="43" t="str">
        <f t="shared" si="130"/>
        <v>vr</v>
      </c>
      <c r="E534" s="43">
        <f t="shared" si="128"/>
        <v>2016</v>
      </c>
      <c r="F534" s="43" t="str">
        <f t="shared" si="120"/>
        <v/>
      </c>
      <c r="G534" s="43" t="str">
        <f t="shared" si="121"/>
        <v/>
      </c>
      <c r="H534" s="43" t="str">
        <f t="shared" si="122"/>
        <v/>
      </c>
      <c r="I534" s="43">
        <f t="shared" si="131"/>
        <v>23</v>
      </c>
      <c r="J534">
        <f>IF(AND(Formulier!$E$44&lt;=C534,Formulier!$O$38&gt;=C534),"Verlof",0)</f>
        <v>0</v>
      </c>
      <c r="K534">
        <f t="shared" si="124"/>
        <v>0</v>
      </c>
      <c r="L534">
        <f t="shared" si="118"/>
        <v>0</v>
      </c>
      <c r="M534">
        <f t="shared" si="119"/>
        <v>0</v>
      </c>
      <c r="N534" s="56">
        <f t="shared" si="125"/>
        <v>0</v>
      </c>
      <c r="O534" s="56">
        <f t="shared" si="126"/>
        <v>0</v>
      </c>
    </row>
    <row r="535" spans="1:15" x14ac:dyDescent="0.3">
      <c r="A535" s="43" t="str">
        <f t="shared" si="127"/>
        <v>201622za</v>
      </c>
      <c r="B535" s="43">
        <f t="shared" si="129"/>
        <v>22</v>
      </c>
      <c r="C535" s="44">
        <f t="shared" si="123"/>
        <v>42525</v>
      </c>
      <c r="D535" s="43" t="str">
        <f t="shared" si="130"/>
        <v>za</v>
      </c>
      <c r="E535" s="43">
        <f t="shared" si="128"/>
        <v>2016</v>
      </c>
      <c r="F535" s="43" t="str">
        <f t="shared" si="120"/>
        <v/>
      </c>
      <c r="G535" s="43" t="str">
        <f t="shared" si="121"/>
        <v/>
      </c>
      <c r="H535" s="43" t="str">
        <f t="shared" si="122"/>
        <v/>
      </c>
      <c r="I535" s="43">
        <f t="shared" si="131"/>
        <v>23</v>
      </c>
      <c r="J535">
        <f>IF(AND(Formulier!$E$44&lt;=C535,Formulier!$O$38&gt;=C535),"Verlof",0)</f>
        <v>0</v>
      </c>
      <c r="K535">
        <f t="shared" si="124"/>
        <v>0</v>
      </c>
      <c r="L535">
        <f t="shared" si="118"/>
        <v>0</v>
      </c>
      <c r="M535">
        <f t="shared" si="119"/>
        <v>0</v>
      </c>
      <c r="N535" s="56">
        <f t="shared" si="125"/>
        <v>0</v>
      </c>
      <c r="O535" s="56">
        <f t="shared" si="126"/>
        <v>0</v>
      </c>
    </row>
    <row r="536" spans="1:15" x14ac:dyDescent="0.3">
      <c r="A536" s="43" t="str">
        <f t="shared" si="127"/>
        <v>201622zo</v>
      </c>
      <c r="B536" s="43">
        <f t="shared" si="129"/>
        <v>22</v>
      </c>
      <c r="C536" s="44">
        <f t="shared" si="123"/>
        <v>42526</v>
      </c>
      <c r="D536" s="43" t="str">
        <f t="shared" si="130"/>
        <v>zo</v>
      </c>
      <c r="E536" s="43">
        <f t="shared" si="128"/>
        <v>2016</v>
      </c>
      <c r="F536" s="43" t="str">
        <f t="shared" si="120"/>
        <v/>
      </c>
      <c r="G536" s="43" t="str">
        <f t="shared" si="121"/>
        <v/>
      </c>
      <c r="H536" s="43" t="str">
        <f t="shared" si="122"/>
        <v/>
      </c>
      <c r="I536" s="43">
        <f t="shared" si="131"/>
        <v>23</v>
      </c>
      <c r="J536">
        <f>IF(AND(Formulier!$E$44&lt;=C536,Formulier!$O$38&gt;=C536),"Verlof",0)</f>
        <v>0</v>
      </c>
      <c r="K536">
        <f t="shared" si="124"/>
        <v>0</v>
      </c>
      <c r="L536">
        <f t="shared" si="118"/>
        <v>0</v>
      </c>
      <c r="M536">
        <f t="shared" si="119"/>
        <v>0</v>
      </c>
      <c r="N536" s="56">
        <f t="shared" si="125"/>
        <v>0</v>
      </c>
      <c r="O536" s="56">
        <f t="shared" si="126"/>
        <v>0</v>
      </c>
    </row>
    <row r="537" spans="1:15" x14ac:dyDescent="0.3">
      <c r="A537" s="43" t="str">
        <f t="shared" si="127"/>
        <v>201623ma</v>
      </c>
      <c r="B537" s="43">
        <f t="shared" si="129"/>
        <v>23</v>
      </c>
      <c r="C537" s="44">
        <f t="shared" si="123"/>
        <v>42527</v>
      </c>
      <c r="D537" s="43" t="str">
        <f t="shared" si="130"/>
        <v>ma</v>
      </c>
      <c r="E537" s="43">
        <f t="shared" si="128"/>
        <v>2016</v>
      </c>
      <c r="F537" s="43" t="str">
        <f t="shared" si="120"/>
        <v/>
      </c>
      <c r="G537" s="43" t="str">
        <f t="shared" si="121"/>
        <v/>
      </c>
      <c r="H537" s="43" t="str">
        <f t="shared" si="122"/>
        <v/>
      </c>
      <c r="I537" s="43">
        <f t="shared" si="131"/>
        <v>24</v>
      </c>
      <c r="J537">
        <f>IF(AND(Formulier!$E$44&lt;=C537,Formulier!$O$38&gt;=C537),"Verlof",0)</f>
        <v>0</v>
      </c>
      <c r="K537">
        <f t="shared" si="124"/>
        <v>0</v>
      </c>
      <c r="L537">
        <f t="shared" si="118"/>
        <v>0</v>
      </c>
      <c r="M537">
        <f t="shared" si="119"/>
        <v>0</v>
      </c>
      <c r="N537" s="56">
        <f t="shared" si="125"/>
        <v>0</v>
      </c>
      <c r="O537" s="56">
        <f t="shared" si="126"/>
        <v>0</v>
      </c>
    </row>
    <row r="538" spans="1:15" x14ac:dyDescent="0.3">
      <c r="A538" s="43" t="str">
        <f t="shared" si="127"/>
        <v>201623di</v>
      </c>
      <c r="B538" s="43">
        <f t="shared" si="129"/>
        <v>23</v>
      </c>
      <c r="C538" s="44">
        <f t="shared" si="123"/>
        <v>42528</v>
      </c>
      <c r="D538" s="43" t="str">
        <f t="shared" si="130"/>
        <v>di</v>
      </c>
      <c r="E538" s="43">
        <f t="shared" si="128"/>
        <v>2016</v>
      </c>
      <c r="F538" s="43" t="str">
        <f t="shared" si="120"/>
        <v/>
      </c>
      <c r="G538" s="43" t="str">
        <f t="shared" si="121"/>
        <v/>
      </c>
      <c r="H538" s="43" t="str">
        <f t="shared" si="122"/>
        <v/>
      </c>
      <c r="I538" s="43">
        <f t="shared" si="131"/>
        <v>24</v>
      </c>
      <c r="J538">
        <f>IF(AND(Formulier!$E$44&lt;=C538,Formulier!$O$38&gt;=C538),"Verlof",0)</f>
        <v>0</v>
      </c>
      <c r="K538">
        <f t="shared" si="124"/>
        <v>0</v>
      </c>
      <c r="L538">
        <f t="shared" si="118"/>
        <v>0</v>
      </c>
      <c r="M538">
        <f t="shared" si="119"/>
        <v>0</v>
      </c>
      <c r="N538" s="56">
        <f t="shared" si="125"/>
        <v>0</v>
      </c>
      <c r="O538" s="56">
        <f t="shared" si="126"/>
        <v>0</v>
      </c>
    </row>
    <row r="539" spans="1:15" x14ac:dyDescent="0.3">
      <c r="A539" s="43" t="str">
        <f t="shared" si="127"/>
        <v>201623wo</v>
      </c>
      <c r="B539" s="43">
        <f t="shared" si="129"/>
        <v>23</v>
      </c>
      <c r="C539" s="44">
        <f t="shared" si="123"/>
        <v>42529</v>
      </c>
      <c r="D539" s="43" t="str">
        <f t="shared" si="130"/>
        <v>wo</v>
      </c>
      <c r="E539" s="43">
        <f t="shared" si="128"/>
        <v>2016</v>
      </c>
      <c r="F539" s="43" t="str">
        <f t="shared" si="120"/>
        <v/>
      </c>
      <c r="G539" s="43" t="str">
        <f t="shared" si="121"/>
        <v/>
      </c>
      <c r="H539" s="43" t="str">
        <f t="shared" si="122"/>
        <v/>
      </c>
      <c r="I539" s="43">
        <f t="shared" si="131"/>
        <v>24</v>
      </c>
      <c r="J539">
        <f>IF(AND(Formulier!$E$44&lt;=C539,Formulier!$O$38&gt;=C539),"Verlof",0)</f>
        <v>0</v>
      </c>
      <c r="K539">
        <f t="shared" si="124"/>
        <v>0</v>
      </c>
      <c r="L539">
        <f t="shared" si="118"/>
        <v>0</v>
      </c>
      <c r="M539">
        <f t="shared" si="119"/>
        <v>0</v>
      </c>
      <c r="N539" s="56">
        <f t="shared" si="125"/>
        <v>0</v>
      </c>
      <c r="O539" s="56">
        <f t="shared" si="126"/>
        <v>0</v>
      </c>
    </row>
    <row r="540" spans="1:15" x14ac:dyDescent="0.3">
      <c r="A540" s="43" t="str">
        <f t="shared" si="127"/>
        <v>201623do</v>
      </c>
      <c r="B540" s="43">
        <f t="shared" si="129"/>
        <v>23</v>
      </c>
      <c r="C540" s="44">
        <f t="shared" si="123"/>
        <v>42530</v>
      </c>
      <c r="D540" s="43" t="str">
        <f t="shared" si="130"/>
        <v>do</v>
      </c>
      <c r="E540" s="43">
        <f t="shared" si="128"/>
        <v>2016</v>
      </c>
      <c r="F540" s="43" t="str">
        <f t="shared" si="120"/>
        <v/>
      </c>
      <c r="G540" s="43" t="str">
        <f t="shared" si="121"/>
        <v/>
      </c>
      <c r="H540" s="43" t="str">
        <f t="shared" si="122"/>
        <v/>
      </c>
      <c r="I540" s="43">
        <f t="shared" si="131"/>
        <v>24</v>
      </c>
      <c r="J540">
        <f>IF(AND(Formulier!$E$44&lt;=C540,Formulier!$O$38&gt;=C540),"Verlof",0)</f>
        <v>0</v>
      </c>
      <c r="K540">
        <f t="shared" si="124"/>
        <v>0</v>
      </c>
      <c r="L540">
        <f t="shared" si="118"/>
        <v>0</v>
      </c>
      <c r="M540">
        <f t="shared" si="119"/>
        <v>0</v>
      </c>
      <c r="N540" s="56">
        <f t="shared" si="125"/>
        <v>0</v>
      </c>
      <c r="O540" s="56">
        <f t="shared" si="126"/>
        <v>0</v>
      </c>
    </row>
    <row r="541" spans="1:15" x14ac:dyDescent="0.3">
      <c r="A541" s="43" t="str">
        <f t="shared" si="127"/>
        <v>201623vr</v>
      </c>
      <c r="B541" s="43">
        <f t="shared" si="129"/>
        <v>23</v>
      </c>
      <c r="C541" s="44">
        <f t="shared" si="123"/>
        <v>42531</v>
      </c>
      <c r="D541" s="43" t="str">
        <f t="shared" si="130"/>
        <v>vr</v>
      </c>
      <c r="E541" s="43">
        <f t="shared" si="128"/>
        <v>2016</v>
      </c>
      <c r="F541" s="43" t="str">
        <f t="shared" si="120"/>
        <v/>
      </c>
      <c r="G541" s="43" t="str">
        <f t="shared" si="121"/>
        <v/>
      </c>
      <c r="H541" s="43" t="str">
        <f t="shared" si="122"/>
        <v/>
      </c>
      <c r="I541" s="43">
        <f t="shared" si="131"/>
        <v>24</v>
      </c>
      <c r="J541">
        <f>IF(AND(Formulier!$E$44&lt;=C541,Formulier!$O$38&gt;=C541),"Verlof",0)</f>
        <v>0</v>
      </c>
      <c r="K541">
        <f t="shared" si="124"/>
        <v>0</v>
      </c>
      <c r="L541">
        <f t="shared" si="118"/>
        <v>0</v>
      </c>
      <c r="M541">
        <f t="shared" si="119"/>
        <v>0</v>
      </c>
      <c r="N541" s="56">
        <f t="shared" si="125"/>
        <v>0</v>
      </c>
      <c r="O541" s="56">
        <f t="shared" si="126"/>
        <v>0</v>
      </c>
    </row>
    <row r="542" spans="1:15" x14ac:dyDescent="0.3">
      <c r="A542" s="43" t="str">
        <f t="shared" si="127"/>
        <v>201623za</v>
      </c>
      <c r="B542" s="43">
        <f t="shared" si="129"/>
        <v>23</v>
      </c>
      <c r="C542" s="44">
        <f t="shared" si="123"/>
        <v>42532</v>
      </c>
      <c r="D542" s="43" t="str">
        <f t="shared" si="130"/>
        <v>za</v>
      </c>
      <c r="E542" s="43">
        <f t="shared" si="128"/>
        <v>2016</v>
      </c>
      <c r="F542" s="43" t="str">
        <f t="shared" si="120"/>
        <v/>
      </c>
      <c r="G542" s="43" t="str">
        <f t="shared" si="121"/>
        <v/>
      </c>
      <c r="H542" s="43" t="str">
        <f t="shared" si="122"/>
        <v/>
      </c>
      <c r="I542" s="43">
        <f t="shared" si="131"/>
        <v>24</v>
      </c>
      <c r="J542">
        <f>IF(AND(Formulier!$E$44&lt;=C542,Formulier!$O$38&gt;=C542),"Verlof",0)</f>
        <v>0</v>
      </c>
      <c r="K542">
        <f t="shared" si="124"/>
        <v>0</v>
      </c>
      <c r="L542">
        <f t="shared" si="118"/>
        <v>0</v>
      </c>
      <c r="M542">
        <f t="shared" si="119"/>
        <v>0</v>
      </c>
      <c r="N542" s="56">
        <f t="shared" si="125"/>
        <v>0</v>
      </c>
      <c r="O542" s="56">
        <f t="shared" si="126"/>
        <v>0</v>
      </c>
    </row>
    <row r="543" spans="1:15" x14ac:dyDescent="0.3">
      <c r="A543" s="43" t="str">
        <f t="shared" si="127"/>
        <v>201623zo</v>
      </c>
      <c r="B543" s="43">
        <f t="shared" si="129"/>
        <v>23</v>
      </c>
      <c r="C543" s="44">
        <f t="shared" si="123"/>
        <v>42533</v>
      </c>
      <c r="D543" s="43" t="str">
        <f t="shared" si="130"/>
        <v>zo</v>
      </c>
      <c r="E543" s="43">
        <f t="shared" si="128"/>
        <v>2016</v>
      </c>
      <c r="F543" s="43" t="str">
        <f t="shared" si="120"/>
        <v/>
      </c>
      <c r="G543" s="43" t="str">
        <f t="shared" si="121"/>
        <v/>
      </c>
      <c r="H543" s="43" t="str">
        <f t="shared" si="122"/>
        <v/>
      </c>
      <c r="I543" s="43">
        <f t="shared" si="131"/>
        <v>24</v>
      </c>
      <c r="J543">
        <f>IF(AND(Formulier!$E$44&lt;=C543,Formulier!$O$38&gt;=C543),"Verlof",0)</f>
        <v>0</v>
      </c>
      <c r="K543">
        <f t="shared" si="124"/>
        <v>0</v>
      </c>
      <c r="L543">
        <f t="shared" si="118"/>
        <v>0</v>
      </c>
      <c r="M543">
        <f t="shared" si="119"/>
        <v>0</v>
      </c>
      <c r="N543" s="56">
        <f t="shared" si="125"/>
        <v>0</v>
      </c>
      <c r="O543" s="56">
        <f t="shared" si="126"/>
        <v>0</v>
      </c>
    </row>
    <row r="544" spans="1:15" x14ac:dyDescent="0.3">
      <c r="A544" s="43" t="str">
        <f t="shared" si="127"/>
        <v>201624ma</v>
      </c>
      <c r="B544" s="43">
        <f t="shared" si="129"/>
        <v>24</v>
      </c>
      <c r="C544" s="44">
        <f t="shared" si="123"/>
        <v>42534</v>
      </c>
      <c r="D544" s="43" t="str">
        <f t="shared" si="130"/>
        <v>ma</v>
      </c>
      <c r="E544" s="43">
        <f t="shared" si="128"/>
        <v>2016</v>
      </c>
      <c r="F544" s="43" t="str">
        <f t="shared" si="120"/>
        <v/>
      </c>
      <c r="G544" s="43" t="str">
        <f t="shared" si="121"/>
        <v/>
      </c>
      <c r="H544" s="43" t="str">
        <f t="shared" si="122"/>
        <v/>
      </c>
      <c r="I544" s="43">
        <f t="shared" si="131"/>
        <v>25</v>
      </c>
      <c r="J544">
        <f>IF(AND(Formulier!$E$44&lt;=C544,Formulier!$O$38&gt;=C544),"Verlof",0)</f>
        <v>0</v>
      </c>
      <c r="K544">
        <f t="shared" si="124"/>
        <v>0</v>
      </c>
      <c r="L544">
        <f t="shared" si="118"/>
        <v>0</v>
      </c>
      <c r="M544">
        <f t="shared" si="119"/>
        <v>0</v>
      </c>
      <c r="N544" s="56">
        <f t="shared" si="125"/>
        <v>0</v>
      </c>
      <c r="O544" s="56">
        <f t="shared" si="126"/>
        <v>0</v>
      </c>
    </row>
    <row r="545" spans="1:15" x14ac:dyDescent="0.3">
      <c r="A545" s="43" t="str">
        <f t="shared" si="127"/>
        <v>201624di</v>
      </c>
      <c r="B545" s="43">
        <f t="shared" si="129"/>
        <v>24</v>
      </c>
      <c r="C545" s="44">
        <f t="shared" si="123"/>
        <v>42535</v>
      </c>
      <c r="D545" s="43" t="str">
        <f t="shared" si="130"/>
        <v>di</v>
      </c>
      <c r="E545" s="43">
        <f t="shared" si="128"/>
        <v>2016</v>
      </c>
      <c r="F545" s="43" t="str">
        <f t="shared" si="120"/>
        <v/>
      </c>
      <c r="G545" s="43" t="str">
        <f t="shared" si="121"/>
        <v/>
      </c>
      <c r="H545" s="43" t="str">
        <f t="shared" si="122"/>
        <v/>
      </c>
      <c r="I545" s="43">
        <f t="shared" si="131"/>
        <v>25</v>
      </c>
      <c r="J545">
        <f>IF(AND(Formulier!$E$44&lt;=C545,Formulier!$O$38&gt;=C545),"Verlof",0)</f>
        <v>0</v>
      </c>
      <c r="K545">
        <f t="shared" si="124"/>
        <v>0</v>
      </c>
      <c r="L545">
        <f t="shared" si="118"/>
        <v>0</v>
      </c>
      <c r="M545">
        <f t="shared" si="119"/>
        <v>0</v>
      </c>
      <c r="N545" s="56">
        <f t="shared" si="125"/>
        <v>0</v>
      </c>
      <c r="O545" s="56">
        <f t="shared" si="126"/>
        <v>0</v>
      </c>
    </row>
    <row r="546" spans="1:15" x14ac:dyDescent="0.3">
      <c r="A546" s="43" t="str">
        <f t="shared" si="127"/>
        <v>201624wo</v>
      </c>
      <c r="B546" s="43">
        <f t="shared" si="129"/>
        <v>24</v>
      </c>
      <c r="C546" s="44">
        <f t="shared" si="123"/>
        <v>42536</v>
      </c>
      <c r="D546" s="43" t="str">
        <f t="shared" si="130"/>
        <v>wo</v>
      </c>
      <c r="E546" s="43">
        <f t="shared" si="128"/>
        <v>2016</v>
      </c>
      <c r="F546" s="43" t="str">
        <f t="shared" si="120"/>
        <v/>
      </c>
      <c r="G546" s="43" t="str">
        <f t="shared" si="121"/>
        <v/>
      </c>
      <c r="H546" s="43" t="str">
        <f t="shared" si="122"/>
        <v/>
      </c>
      <c r="I546" s="43">
        <f t="shared" si="131"/>
        <v>25</v>
      </c>
      <c r="J546">
        <f>IF(AND(Formulier!$E$44&lt;=C546,Formulier!$O$38&gt;=C546),"Verlof",0)</f>
        <v>0</v>
      </c>
      <c r="K546">
        <f t="shared" si="124"/>
        <v>0</v>
      </c>
      <c r="L546">
        <f t="shared" si="118"/>
        <v>0</v>
      </c>
      <c r="M546">
        <f t="shared" si="119"/>
        <v>0</v>
      </c>
      <c r="N546" s="56">
        <f t="shared" si="125"/>
        <v>0</v>
      </c>
      <c r="O546" s="56">
        <f t="shared" si="126"/>
        <v>0</v>
      </c>
    </row>
    <row r="547" spans="1:15" x14ac:dyDescent="0.3">
      <c r="A547" s="43" t="str">
        <f t="shared" si="127"/>
        <v>201624do</v>
      </c>
      <c r="B547" s="43">
        <f t="shared" si="129"/>
        <v>24</v>
      </c>
      <c r="C547" s="44">
        <f t="shared" si="123"/>
        <v>42537</v>
      </c>
      <c r="D547" s="43" t="str">
        <f t="shared" si="130"/>
        <v>do</v>
      </c>
      <c r="E547" s="43">
        <f t="shared" si="128"/>
        <v>2016</v>
      </c>
      <c r="F547" s="43" t="str">
        <f t="shared" si="120"/>
        <v/>
      </c>
      <c r="G547" s="43" t="str">
        <f t="shared" si="121"/>
        <v/>
      </c>
      <c r="H547" s="43" t="str">
        <f t="shared" si="122"/>
        <v/>
      </c>
      <c r="I547" s="43">
        <f t="shared" si="131"/>
        <v>25</v>
      </c>
      <c r="J547">
        <f>IF(AND(Formulier!$E$44&lt;=C547,Formulier!$O$38&gt;=C547),"Verlof",0)</f>
        <v>0</v>
      </c>
      <c r="K547">
        <f t="shared" si="124"/>
        <v>0</v>
      </c>
      <c r="L547">
        <f t="shared" si="118"/>
        <v>0</v>
      </c>
      <c r="M547">
        <f t="shared" si="119"/>
        <v>0</v>
      </c>
      <c r="N547" s="56">
        <f t="shared" si="125"/>
        <v>0</v>
      </c>
      <c r="O547" s="56">
        <f t="shared" si="126"/>
        <v>0</v>
      </c>
    </row>
    <row r="548" spans="1:15" x14ac:dyDescent="0.3">
      <c r="A548" s="43" t="str">
        <f t="shared" si="127"/>
        <v>201624vr</v>
      </c>
      <c r="B548" s="43">
        <f t="shared" si="129"/>
        <v>24</v>
      </c>
      <c r="C548" s="44">
        <f t="shared" si="123"/>
        <v>42538</v>
      </c>
      <c r="D548" s="43" t="str">
        <f t="shared" si="130"/>
        <v>vr</v>
      </c>
      <c r="E548" s="43">
        <f t="shared" si="128"/>
        <v>2016</v>
      </c>
      <c r="F548" s="43" t="str">
        <f t="shared" si="120"/>
        <v/>
      </c>
      <c r="G548" s="43" t="str">
        <f t="shared" si="121"/>
        <v/>
      </c>
      <c r="H548" s="43" t="str">
        <f t="shared" si="122"/>
        <v/>
      </c>
      <c r="I548" s="43">
        <f t="shared" si="131"/>
        <v>25</v>
      </c>
      <c r="J548">
        <f>IF(AND(Formulier!$E$44&lt;=C548,Formulier!$O$38&gt;=C548),"Verlof",0)</f>
        <v>0</v>
      </c>
      <c r="K548">
        <f t="shared" si="124"/>
        <v>0</v>
      </c>
      <c r="L548">
        <f t="shared" si="118"/>
        <v>0</v>
      </c>
      <c r="M548">
        <f t="shared" si="119"/>
        <v>0</v>
      </c>
      <c r="N548" s="56">
        <f t="shared" si="125"/>
        <v>0</v>
      </c>
      <c r="O548" s="56">
        <f t="shared" si="126"/>
        <v>0</v>
      </c>
    </row>
    <row r="549" spans="1:15" x14ac:dyDescent="0.3">
      <c r="A549" s="43" t="str">
        <f t="shared" si="127"/>
        <v>201624za</v>
      </c>
      <c r="B549" s="43">
        <f t="shared" si="129"/>
        <v>24</v>
      </c>
      <c r="C549" s="44">
        <f t="shared" si="123"/>
        <v>42539</v>
      </c>
      <c r="D549" s="43" t="str">
        <f t="shared" si="130"/>
        <v>za</v>
      </c>
      <c r="E549" s="43">
        <f t="shared" si="128"/>
        <v>2016</v>
      </c>
      <c r="F549" s="43" t="str">
        <f t="shared" si="120"/>
        <v/>
      </c>
      <c r="G549" s="43" t="str">
        <f t="shared" si="121"/>
        <v/>
      </c>
      <c r="H549" s="43" t="str">
        <f t="shared" si="122"/>
        <v/>
      </c>
      <c r="I549" s="43">
        <f t="shared" si="131"/>
        <v>25</v>
      </c>
      <c r="J549">
        <f>IF(AND(Formulier!$E$44&lt;=C549,Formulier!$O$38&gt;=C549),"Verlof",0)</f>
        <v>0</v>
      </c>
      <c r="K549">
        <f t="shared" si="124"/>
        <v>0</v>
      </c>
      <c r="L549">
        <f t="shared" si="118"/>
        <v>0</v>
      </c>
      <c r="M549">
        <f t="shared" si="119"/>
        <v>0</v>
      </c>
      <c r="N549" s="56">
        <f t="shared" si="125"/>
        <v>0</v>
      </c>
      <c r="O549" s="56">
        <f t="shared" si="126"/>
        <v>0</v>
      </c>
    </row>
    <row r="550" spans="1:15" x14ac:dyDescent="0.3">
      <c r="A550" s="43" t="str">
        <f t="shared" si="127"/>
        <v>201624zo</v>
      </c>
      <c r="B550" s="43">
        <f t="shared" si="129"/>
        <v>24</v>
      </c>
      <c r="C550" s="44">
        <f t="shared" si="123"/>
        <v>42540</v>
      </c>
      <c r="D550" s="43" t="str">
        <f t="shared" si="130"/>
        <v>zo</v>
      </c>
      <c r="E550" s="43">
        <f t="shared" si="128"/>
        <v>2016</v>
      </c>
      <c r="F550" s="43" t="str">
        <f t="shared" si="120"/>
        <v/>
      </c>
      <c r="G550" s="43" t="str">
        <f t="shared" si="121"/>
        <v/>
      </c>
      <c r="H550" s="43" t="str">
        <f t="shared" si="122"/>
        <v/>
      </c>
      <c r="I550" s="43">
        <f t="shared" si="131"/>
        <v>25</v>
      </c>
      <c r="J550">
        <f>IF(AND(Formulier!$E$44&lt;=C550,Formulier!$O$38&gt;=C550),"Verlof",0)</f>
        <v>0</v>
      </c>
      <c r="K550">
        <f t="shared" si="124"/>
        <v>0</v>
      </c>
      <c r="L550">
        <f t="shared" si="118"/>
        <v>0</v>
      </c>
      <c r="M550">
        <f t="shared" si="119"/>
        <v>0</v>
      </c>
      <c r="N550" s="56">
        <f t="shared" si="125"/>
        <v>0</v>
      </c>
      <c r="O550" s="56">
        <f t="shared" si="126"/>
        <v>0</v>
      </c>
    </row>
    <row r="551" spans="1:15" x14ac:dyDescent="0.3">
      <c r="A551" s="43" t="str">
        <f t="shared" si="127"/>
        <v>201625ma</v>
      </c>
      <c r="B551" s="43">
        <f t="shared" si="129"/>
        <v>25</v>
      </c>
      <c r="C551" s="44">
        <f t="shared" si="123"/>
        <v>42541</v>
      </c>
      <c r="D551" s="43" t="str">
        <f t="shared" si="130"/>
        <v>ma</v>
      </c>
      <c r="E551" s="43">
        <f t="shared" si="128"/>
        <v>2016</v>
      </c>
      <c r="F551" s="43" t="str">
        <f t="shared" si="120"/>
        <v/>
      </c>
      <c r="G551" s="43" t="str">
        <f t="shared" si="121"/>
        <v/>
      </c>
      <c r="H551" s="43" t="str">
        <f t="shared" si="122"/>
        <v/>
      </c>
      <c r="I551" s="43">
        <f t="shared" si="131"/>
        <v>26</v>
      </c>
      <c r="J551">
        <f>IF(AND(Formulier!$E$44&lt;=C551,Formulier!$O$38&gt;=C551),"Verlof",0)</f>
        <v>0</v>
      </c>
      <c r="K551">
        <f t="shared" si="124"/>
        <v>0</v>
      </c>
      <c r="L551">
        <f t="shared" si="118"/>
        <v>0</v>
      </c>
      <c r="M551">
        <f t="shared" si="119"/>
        <v>0</v>
      </c>
      <c r="N551" s="56">
        <f t="shared" si="125"/>
        <v>0</v>
      </c>
      <c r="O551" s="56">
        <f t="shared" si="126"/>
        <v>0</v>
      </c>
    </row>
    <row r="552" spans="1:15" x14ac:dyDescent="0.3">
      <c r="A552" s="43" t="str">
        <f t="shared" si="127"/>
        <v>201625di</v>
      </c>
      <c r="B552" s="43">
        <f t="shared" si="129"/>
        <v>25</v>
      </c>
      <c r="C552" s="44">
        <f t="shared" si="123"/>
        <v>42542</v>
      </c>
      <c r="D552" s="43" t="str">
        <f t="shared" si="130"/>
        <v>di</v>
      </c>
      <c r="E552" s="43">
        <f t="shared" si="128"/>
        <v>2016</v>
      </c>
      <c r="F552" s="43" t="str">
        <f t="shared" si="120"/>
        <v/>
      </c>
      <c r="G552" s="43" t="str">
        <f t="shared" si="121"/>
        <v/>
      </c>
      <c r="H552" s="43" t="str">
        <f t="shared" si="122"/>
        <v/>
      </c>
      <c r="I552" s="43">
        <f t="shared" si="131"/>
        <v>26</v>
      </c>
      <c r="J552">
        <f>IF(AND(Formulier!$E$44&lt;=C552,Formulier!$O$38&gt;=C552),"Verlof",0)</f>
        <v>0</v>
      </c>
      <c r="K552">
        <f t="shared" si="124"/>
        <v>0</v>
      </c>
      <c r="L552">
        <f t="shared" si="118"/>
        <v>0</v>
      </c>
      <c r="M552">
        <f t="shared" si="119"/>
        <v>0</v>
      </c>
      <c r="N552" s="56">
        <f t="shared" si="125"/>
        <v>0</v>
      </c>
      <c r="O552" s="56">
        <f t="shared" si="126"/>
        <v>0</v>
      </c>
    </row>
    <row r="553" spans="1:15" x14ac:dyDescent="0.3">
      <c r="A553" s="43" t="str">
        <f t="shared" si="127"/>
        <v>201625wo</v>
      </c>
      <c r="B553" s="43">
        <f t="shared" si="129"/>
        <v>25</v>
      </c>
      <c r="C553" s="44">
        <f t="shared" si="123"/>
        <v>42543</v>
      </c>
      <c r="D553" s="43" t="str">
        <f t="shared" si="130"/>
        <v>wo</v>
      </c>
      <c r="E553" s="43">
        <f t="shared" si="128"/>
        <v>2016</v>
      </c>
      <c r="F553" s="43" t="str">
        <f t="shared" si="120"/>
        <v/>
      </c>
      <c r="G553" s="43" t="str">
        <f t="shared" si="121"/>
        <v/>
      </c>
      <c r="H553" s="43" t="str">
        <f t="shared" si="122"/>
        <v/>
      </c>
      <c r="I553" s="43">
        <f t="shared" si="131"/>
        <v>26</v>
      </c>
      <c r="J553">
        <f>IF(AND(Formulier!$E$44&lt;=C553,Formulier!$O$38&gt;=C553),"Verlof",0)</f>
        <v>0</v>
      </c>
      <c r="K553">
        <f t="shared" si="124"/>
        <v>0</v>
      </c>
      <c r="L553">
        <f t="shared" si="118"/>
        <v>0</v>
      </c>
      <c r="M553">
        <f t="shared" si="119"/>
        <v>0</v>
      </c>
      <c r="N553" s="56">
        <f t="shared" si="125"/>
        <v>0</v>
      </c>
      <c r="O553" s="56">
        <f t="shared" si="126"/>
        <v>0</v>
      </c>
    </row>
    <row r="554" spans="1:15" x14ac:dyDescent="0.3">
      <c r="A554" s="43" t="str">
        <f t="shared" si="127"/>
        <v>201625do</v>
      </c>
      <c r="B554" s="43">
        <f t="shared" si="129"/>
        <v>25</v>
      </c>
      <c r="C554" s="44">
        <f t="shared" si="123"/>
        <v>42544</v>
      </c>
      <c r="D554" s="43" t="str">
        <f t="shared" si="130"/>
        <v>do</v>
      </c>
      <c r="E554" s="43">
        <f t="shared" si="128"/>
        <v>2016</v>
      </c>
      <c r="F554" s="43" t="str">
        <f t="shared" si="120"/>
        <v/>
      </c>
      <c r="G554" s="43" t="str">
        <f t="shared" si="121"/>
        <v/>
      </c>
      <c r="H554" s="43" t="str">
        <f t="shared" si="122"/>
        <v/>
      </c>
      <c r="I554" s="43">
        <f t="shared" si="131"/>
        <v>26</v>
      </c>
      <c r="J554">
        <f>IF(AND(Formulier!$E$44&lt;=C554,Formulier!$O$38&gt;=C554),"Verlof",0)</f>
        <v>0</v>
      </c>
      <c r="K554">
        <f t="shared" si="124"/>
        <v>0</v>
      </c>
      <c r="L554">
        <f t="shared" si="118"/>
        <v>0</v>
      </c>
      <c r="M554">
        <f t="shared" si="119"/>
        <v>0</v>
      </c>
      <c r="N554" s="56">
        <f t="shared" si="125"/>
        <v>0</v>
      </c>
      <c r="O554" s="56">
        <f t="shared" si="126"/>
        <v>0</v>
      </c>
    </row>
    <row r="555" spans="1:15" x14ac:dyDescent="0.3">
      <c r="A555" s="43" t="str">
        <f t="shared" si="127"/>
        <v>201625vr</v>
      </c>
      <c r="B555" s="43">
        <f t="shared" si="129"/>
        <v>25</v>
      </c>
      <c r="C555" s="44">
        <f t="shared" si="123"/>
        <v>42545</v>
      </c>
      <c r="D555" s="43" t="str">
        <f t="shared" si="130"/>
        <v>vr</v>
      </c>
      <c r="E555" s="43">
        <f t="shared" si="128"/>
        <v>2016</v>
      </c>
      <c r="F555" s="43" t="str">
        <f t="shared" si="120"/>
        <v/>
      </c>
      <c r="G555" s="43" t="str">
        <f t="shared" si="121"/>
        <v/>
      </c>
      <c r="H555" s="43" t="str">
        <f t="shared" si="122"/>
        <v/>
      </c>
      <c r="I555" s="43">
        <f t="shared" si="131"/>
        <v>26</v>
      </c>
      <c r="J555">
        <f>IF(AND(Formulier!$E$44&lt;=C555,Formulier!$O$38&gt;=C555),"Verlof",0)</f>
        <v>0</v>
      </c>
      <c r="K555">
        <f t="shared" si="124"/>
        <v>0</v>
      </c>
      <c r="L555">
        <f t="shared" si="118"/>
        <v>0</v>
      </c>
      <c r="M555">
        <f t="shared" si="119"/>
        <v>0</v>
      </c>
      <c r="N555" s="56">
        <f t="shared" si="125"/>
        <v>0</v>
      </c>
      <c r="O555" s="56">
        <f t="shared" si="126"/>
        <v>0</v>
      </c>
    </row>
    <row r="556" spans="1:15" x14ac:dyDescent="0.3">
      <c r="A556" s="43" t="str">
        <f t="shared" si="127"/>
        <v>201625za</v>
      </c>
      <c r="B556" s="43">
        <f t="shared" si="129"/>
        <v>25</v>
      </c>
      <c r="C556" s="44">
        <f t="shared" si="123"/>
        <v>42546</v>
      </c>
      <c r="D556" s="43" t="str">
        <f t="shared" si="130"/>
        <v>za</v>
      </c>
      <c r="E556" s="43">
        <f t="shared" si="128"/>
        <v>2016</v>
      </c>
      <c r="F556" s="43" t="str">
        <f t="shared" si="120"/>
        <v/>
      </c>
      <c r="G556" s="43" t="str">
        <f t="shared" si="121"/>
        <v/>
      </c>
      <c r="H556" s="43" t="str">
        <f t="shared" si="122"/>
        <v/>
      </c>
      <c r="I556" s="43">
        <f t="shared" si="131"/>
        <v>26</v>
      </c>
      <c r="J556">
        <f>IF(AND(Formulier!$E$44&lt;=C556,Formulier!$O$38&gt;=C556),"Verlof",0)</f>
        <v>0</v>
      </c>
      <c r="K556">
        <f t="shared" si="124"/>
        <v>0</v>
      </c>
      <c r="L556">
        <f t="shared" si="118"/>
        <v>0</v>
      </c>
      <c r="M556">
        <f t="shared" si="119"/>
        <v>0</v>
      </c>
      <c r="N556" s="56">
        <f t="shared" si="125"/>
        <v>0</v>
      </c>
      <c r="O556" s="56">
        <f t="shared" si="126"/>
        <v>0</v>
      </c>
    </row>
    <row r="557" spans="1:15" x14ac:dyDescent="0.3">
      <c r="A557" s="43" t="str">
        <f t="shared" si="127"/>
        <v>201625zo</v>
      </c>
      <c r="B557" s="43">
        <f t="shared" si="129"/>
        <v>25</v>
      </c>
      <c r="C557" s="44">
        <f t="shared" si="123"/>
        <v>42547</v>
      </c>
      <c r="D557" s="43" t="str">
        <f t="shared" si="130"/>
        <v>zo</v>
      </c>
      <c r="E557" s="43">
        <f t="shared" si="128"/>
        <v>2016</v>
      </c>
      <c r="F557" s="43" t="str">
        <f t="shared" si="120"/>
        <v/>
      </c>
      <c r="G557" s="43" t="str">
        <f t="shared" si="121"/>
        <v/>
      </c>
      <c r="H557" s="43" t="str">
        <f t="shared" si="122"/>
        <v/>
      </c>
      <c r="I557" s="43">
        <f t="shared" si="131"/>
        <v>26</v>
      </c>
      <c r="J557">
        <f>IF(AND(Formulier!$E$44&lt;=C557,Formulier!$O$38&gt;=C557),"Verlof",0)</f>
        <v>0</v>
      </c>
      <c r="K557">
        <f t="shared" si="124"/>
        <v>0</v>
      </c>
      <c r="L557">
        <f t="shared" si="118"/>
        <v>0</v>
      </c>
      <c r="M557">
        <f t="shared" si="119"/>
        <v>0</v>
      </c>
      <c r="N557" s="56">
        <f t="shared" si="125"/>
        <v>0</v>
      </c>
      <c r="O557" s="56">
        <f t="shared" si="126"/>
        <v>0</v>
      </c>
    </row>
    <row r="558" spans="1:15" x14ac:dyDescent="0.3">
      <c r="A558" s="43" t="str">
        <f t="shared" si="127"/>
        <v>201626ma</v>
      </c>
      <c r="B558" s="43">
        <f t="shared" si="129"/>
        <v>26</v>
      </c>
      <c r="C558" s="44">
        <f t="shared" si="123"/>
        <v>42548</v>
      </c>
      <c r="D558" s="43" t="str">
        <f t="shared" si="130"/>
        <v>ma</v>
      </c>
      <c r="E558" s="43">
        <f t="shared" si="128"/>
        <v>2016</v>
      </c>
      <c r="F558" s="43" t="str">
        <f t="shared" si="120"/>
        <v/>
      </c>
      <c r="G558" s="43" t="str">
        <f t="shared" si="121"/>
        <v/>
      </c>
      <c r="H558" s="43" t="str">
        <f t="shared" si="122"/>
        <v/>
      </c>
      <c r="I558" s="43">
        <f t="shared" si="131"/>
        <v>27</v>
      </c>
      <c r="J558">
        <f>IF(AND(Formulier!$E$44&lt;=C558,Formulier!$O$38&gt;=C558),"Verlof",0)</f>
        <v>0</v>
      </c>
      <c r="K558">
        <f t="shared" si="124"/>
        <v>0</v>
      </c>
      <c r="L558">
        <f t="shared" si="118"/>
        <v>0</v>
      </c>
      <c r="M558">
        <f t="shared" si="119"/>
        <v>0</v>
      </c>
      <c r="N558" s="56">
        <f t="shared" si="125"/>
        <v>0</v>
      </c>
      <c r="O558" s="56">
        <f t="shared" si="126"/>
        <v>0</v>
      </c>
    </row>
    <row r="559" spans="1:15" x14ac:dyDescent="0.3">
      <c r="A559" s="43" t="str">
        <f t="shared" si="127"/>
        <v>201626di</v>
      </c>
      <c r="B559" s="43">
        <f t="shared" si="129"/>
        <v>26</v>
      </c>
      <c r="C559" s="44">
        <f t="shared" si="123"/>
        <v>42549</v>
      </c>
      <c r="D559" s="43" t="str">
        <f t="shared" si="130"/>
        <v>di</v>
      </c>
      <c r="E559" s="43">
        <f t="shared" si="128"/>
        <v>2016</v>
      </c>
      <c r="F559" s="43" t="str">
        <f t="shared" si="120"/>
        <v/>
      </c>
      <c r="G559" s="43" t="str">
        <f t="shared" si="121"/>
        <v/>
      </c>
      <c r="H559" s="43" t="str">
        <f t="shared" si="122"/>
        <v/>
      </c>
      <c r="I559" s="43">
        <f t="shared" si="131"/>
        <v>27</v>
      </c>
      <c r="J559">
        <f>IF(AND(Formulier!$E$44&lt;=C559,Formulier!$O$38&gt;=C559),"Verlof",0)</f>
        <v>0</v>
      </c>
      <c r="K559">
        <f t="shared" si="124"/>
        <v>0</v>
      </c>
      <c r="L559">
        <f t="shared" si="118"/>
        <v>0</v>
      </c>
      <c r="M559">
        <f t="shared" si="119"/>
        <v>0</v>
      </c>
      <c r="N559" s="56">
        <f t="shared" si="125"/>
        <v>0</v>
      </c>
      <c r="O559" s="56">
        <f t="shared" si="126"/>
        <v>0</v>
      </c>
    </row>
    <row r="560" spans="1:15" x14ac:dyDescent="0.3">
      <c r="A560" s="43" t="str">
        <f t="shared" si="127"/>
        <v>201626wo</v>
      </c>
      <c r="B560" s="43">
        <f t="shared" si="129"/>
        <v>26</v>
      </c>
      <c r="C560" s="44">
        <f t="shared" si="123"/>
        <v>42550</v>
      </c>
      <c r="D560" s="43" t="str">
        <f t="shared" si="130"/>
        <v>wo</v>
      </c>
      <c r="E560" s="43">
        <f t="shared" si="128"/>
        <v>2016</v>
      </c>
      <c r="F560" s="43" t="str">
        <f t="shared" si="120"/>
        <v/>
      </c>
      <c r="G560" s="43" t="str">
        <f t="shared" si="121"/>
        <v/>
      </c>
      <c r="H560" s="43" t="str">
        <f t="shared" si="122"/>
        <v/>
      </c>
      <c r="I560" s="43">
        <f t="shared" si="131"/>
        <v>27</v>
      </c>
      <c r="J560">
        <f>IF(AND(Formulier!$E$44&lt;=C560,Formulier!$O$38&gt;=C560),"Verlof",0)</f>
        <v>0</v>
      </c>
      <c r="K560">
        <f t="shared" si="124"/>
        <v>0</v>
      </c>
      <c r="L560">
        <f t="shared" si="118"/>
        <v>0</v>
      </c>
      <c r="M560">
        <f t="shared" si="119"/>
        <v>0</v>
      </c>
      <c r="N560" s="56">
        <f t="shared" si="125"/>
        <v>0</v>
      </c>
      <c r="O560" s="56">
        <f t="shared" si="126"/>
        <v>0</v>
      </c>
    </row>
    <row r="561" spans="1:15" x14ac:dyDescent="0.3">
      <c r="A561" s="43" t="str">
        <f t="shared" si="127"/>
        <v>201626do</v>
      </c>
      <c r="B561" s="43">
        <f t="shared" si="129"/>
        <v>26</v>
      </c>
      <c r="C561" s="44">
        <f t="shared" si="123"/>
        <v>42551</v>
      </c>
      <c r="D561" s="43" t="str">
        <f t="shared" si="130"/>
        <v>do</v>
      </c>
      <c r="E561" s="43">
        <f t="shared" si="128"/>
        <v>2016</v>
      </c>
      <c r="F561" s="43" t="str">
        <f t="shared" si="120"/>
        <v/>
      </c>
      <c r="G561" s="43" t="str">
        <f t="shared" si="121"/>
        <v/>
      </c>
      <c r="H561" s="43" t="str">
        <f t="shared" si="122"/>
        <v/>
      </c>
      <c r="I561" s="43">
        <f t="shared" si="131"/>
        <v>27</v>
      </c>
      <c r="J561">
        <f>IF(AND(Formulier!$E$44&lt;=C561,Formulier!$O$38&gt;=C561),"Verlof",0)</f>
        <v>0</v>
      </c>
      <c r="K561">
        <f t="shared" si="124"/>
        <v>0</v>
      </c>
      <c r="L561">
        <f t="shared" si="118"/>
        <v>0</v>
      </c>
      <c r="M561">
        <f t="shared" si="119"/>
        <v>0</v>
      </c>
      <c r="N561" s="56">
        <f t="shared" si="125"/>
        <v>0</v>
      </c>
      <c r="O561" s="56">
        <f t="shared" si="126"/>
        <v>0</v>
      </c>
    </row>
    <row r="562" spans="1:15" x14ac:dyDescent="0.3">
      <c r="A562" s="43" t="str">
        <f t="shared" si="127"/>
        <v>201626vr</v>
      </c>
      <c r="B562" s="43">
        <f t="shared" si="129"/>
        <v>26</v>
      </c>
      <c r="C562" s="44">
        <f t="shared" si="123"/>
        <v>42552</v>
      </c>
      <c r="D562" s="43" t="str">
        <f t="shared" si="130"/>
        <v>vr</v>
      </c>
      <c r="E562" s="43">
        <f t="shared" si="128"/>
        <v>2016</v>
      </c>
      <c r="F562" s="43" t="str">
        <f t="shared" si="120"/>
        <v/>
      </c>
      <c r="G562" s="43" t="str">
        <f t="shared" si="121"/>
        <v/>
      </c>
      <c r="H562" s="43" t="str">
        <f t="shared" si="122"/>
        <v/>
      </c>
      <c r="I562" s="43">
        <f t="shared" si="131"/>
        <v>27</v>
      </c>
      <c r="J562">
        <f>IF(AND(Formulier!$E$44&lt;=C562,Formulier!$O$38&gt;=C562),"Verlof",0)</f>
        <v>0</v>
      </c>
      <c r="K562">
        <f t="shared" si="124"/>
        <v>0</v>
      </c>
      <c r="L562">
        <f t="shared" si="118"/>
        <v>0</v>
      </c>
      <c r="M562">
        <f t="shared" si="119"/>
        <v>0</v>
      </c>
      <c r="N562" s="56">
        <f t="shared" si="125"/>
        <v>0</v>
      </c>
      <c r="O562" s="56">
        <f t="shared" si="126"/>
        <v>0</v>
      </c>
    </row>
    <row r="563" spans="1:15" x14ac:dyDescent="0.3">
      <c r="A563" s="43" t="str">
        <f t="shared" si="127"/>
        <v>201626za</v>
      </c>
      <c r="B563" s="43">
        <f t="shared" si="129"/>
        <v>26</v>
      </c>
      <c r="C563" s="44">
        <f t="shared" si="123"/>
        <v>42553</v>
      </c>
      <c r="D563" s="43" t="str">
        <f t="shared" si="130"/>
        <v>za</v>
      </c>
      <c r="E563" s="43">
        <f t="shared" si="128"/>
        <v>2016</v>
      </c>
      <c r="F563" s="43" t="str">
        <f t="shared" si="120"/>
        <v/>
      </c>
      <c r="G563" s="43" t="str">
        <f t="shared" si="121"/>
        <v/>
      </c>
      <c r="H563" s="43" t="str">
        <f t="shared" si="122"/>
        <v/>
      </c>
      <c r="I563" s="43">
        <f t="shared" si="131"/>
        <v>27</v>
      </c>
      <c r="J563">
        <f>IF(AND(Formulier!$E$44&lt;=C563,Formulier!$O$38&gt;=C563),"Verlof",0)</f>
        <v>0</v>
      </c>
      <c r="K563">
        <f t="shared" si="124"/>
        <v>0</v>
      </c>
      <c r="L563">
        <f t="shared" si="118"/>
        <v>0</v>
      </c>
      <c r="M563">
        <f t="shared" si="119"/>
        <v>0</v>
      </c>
      <c r="N563" s="56">
        <f t="shared" si="125"/>
        <v>0</v>
      </c>
      <c r="O563" s="56">
        <f t="shared" si="126"/>
        <v>0</v>
      </c>
    </row>
    <row r="564" spans="1:15" x14ac:dyDescent="0.3">
      <c r="A564" s="43" t="str">
        <f t="shared" si="127"/>
        <v>201626zo</v>
      </c>
      <c r="B564" s="43">
        <f t="shared" si="129"/>
        <v>26</v>
      </c>
      <c r="C564" s="44">
        <f t="shared" si="123"/>
        <v>42554</v>
      </c>
      <c r="D564" s="43" t="str">
        <f t="shared" si="130"/>
        <v>zo</v>
      </c>
      <c r="E564" s="43">
        <f t="shared" si="128"/>
        <v>2016</v>
      </c>
      <c r="F564" s="43" t="str">
        <f t="shared" si="120"/>
        <v/>
      </c>
      <c r="G564" s="43" t="str">
        <f t="shared" si="121"/>
        <v/>
      </c>
      <c r="H564" s="43" t="str">
        <f t="shared" si="122"/>
        <v/>
      </c>
      <c r="I564" s="43">
        <f t="shared" si="131"/>
        <v>27</v>
      </c>
      <c r="J564">
        <f>IF(AND(Formulier!$E$44&lt;=C564,Formulier!$O$38&gt;=C564),"Verlof",0)</f>
        <v>0</v>
      </c>
      <c r="K564">
        <f t="shared" si="124"/>
        <v>0</v>
      </c>
      <c r="L564">
        <f t="shared" si="118"/>
        <v>0</v>
      </c>
      <c r="M564">
        <f t="shared" si="119"/>
        <v>0</v>
      </c>
      <c r="N564" s="56">
        <f t="shared" si="125"/>
        <v>0</v>
      </c>
      <c r="O564" s="56">
        <f t="shared" si="126"/>
        <v>0</v>
      </c>
    </row>
    <row r="565" spans="1:15" x14ac:dyDescent="0.3">
      <c r="A565" s="43" t="str">
        <f t="shared" si="127"/>
        <v>201627ma</v>
      </c>
      <c r="B565" s="43">
        <f t="shared" si="129"/>
        <v>27</v>
      </c>
      <c r="C565" s="44">
        <f t="shared" si="123"/>
        <v>42555</v>
      </c>
      <c r="D565" s="43" t="str">
        <f t="shared" si="130"/>
        <v>ma</v>
      </c>
      <c r="E565" s="43">
        <f t="shared" si="128"/>
        <v>2016</v>
      </c>
      <c r="F565" s="43" t="str">
        <f t="shared" si="120"/>
        <v/>
      </c>
      <c r="G565" s="43" t="str">
        <f t="shared" si="121"/>
        <v/>
      </c>
      <c r="H565" s="43" t="str">
        <f t="shared" si="122"/>
        <v/>
      </c>
      <c r="I565" s="43">
        <f t="shared" si="131"/>
        <v>28</v>
      </c>
      <c r="J565">
        <f>IF(AND(Formulier!$E$44&lt;=C565,Formulier!$O$38&gt;=C565),"Verlof",0)</f>
        <v>0</v>
      </c>
      <c r="K565">
        <f t="shared" si="124"/>
        <v>0</v>
      </c>
      <c r="L565">
        <f t="shared" si="118"/>
        <v>0</v>
      </c>
      <c r="M565">
        <f t="shared" si="119"/>
        <v>0</v>
      </c>
      <c r="N565" s="56">
        <f t="shared" si="125"/>
        <v>0</v>
      </c>
      <c r="O565" s="56">
        <f t="shared" si="126"/>
        <v>0</v>
      </c>
    </row>
    <row r="566" spans="1:15" x14ac:dyDescent="0.3">
      <c r="A566" s="43" t="str">
        <f t="shared" si="127"/>
        <v>201627di</v>
      </c>
      <c r="B566" s="43">
        <f t="shared" si="129"/>
        <v>27</v>
      </c>
      <c r="C566" s="44">
        <f t="shared" si="123"/>
        <v>42556</v>
      </c>
      <c r="D566" s="43" t="str">
        <f t="shared" si="130"/>
        <v>di</v>
      </c>
      <c r="E566" s="43">
        <f t="shared" si="128"/>
        <v>2016</v>
      </c>
      <c r="F566" s="43" t="str">
        <f t="shared" si="120"/>
        <v/>
      </c>
      <c r="G566" s="43" t="str">
        <f t="shared" si="121"/>
        <v/>
      </c>
      <c r="H566" s="43" t="str">
        <f t="shared" si="122"/>
        <v/>
      </c>
      <c r="I566" s="43">
        <f t="shared" si="131"/>
        <v>28</v>
      </c>
      <c r="J566">
        <f>IF(AND(Formulier!$E$44&lt;=C566,Formulier!$O$38&gt;=C566),"Verlof",0)</f>
        <v>0</v>
      </c>
      <c r="K566">
        <f t="shared" si="124"/>
        <v>0</v>
      </c>
      <c r="L566">
        <f t="shared" si="118"/>
        <v>0</v>
      </c>
      <c r="M566">
        <f t="shared" si="119"/>
        <v>0</v>
      </c>
      <c r="N566" s="56">
        <f t="shared" si="125"/>
        <v>0</v>
      </c>
      <c r="O566" s="56">
        <f t="shared" si="126"/>
        <v>0</v>
      </c>
    </row>
    <row r="567" spans="1:15" x14ac:dyDescent="0.3">
      <c r="A567" s="43" t="str">
        <f t="shared" si="127"/>
        <v>201627wo</v>
      </c>
      <c r="B567" s="43">
        <f t="shared" si="129"/>
        <v>27</v>
      </c>
      <c r="C567" s="44">
        <f t="shared" si="123"/>
        <v>42557</v>
      </c>
      <c r="D567" s="43" t="str">
        <f t="shared" si="130"/>
        <v>wo</v>
      </c>
      <c r="E567" s="43">
        <f t="shared" si="128"/>
        <v>2016</v>
      </c>
      <c r="F567" s="43" t="str">
        <f t="shared" si="120"/>
        <v/>
      </c>
      <c r="G567" s="43" t="str">
        <f t="shared" si="121"/>
        <v/>
      </c>
      <c r="H567" s="43" t="str">
        <f t="shared" si="122"/>
        <v/>
      </c>
      <c r="I567" s="43">
        <f t="shared" si="131"/>
        <v>28</v>
      </c>
      <c r="J567">
        <f>IF(AND(Formulier!$E$44&lt;=C567,Formulier!$O$38&gt;=C567),"Verlof",0)</f>
        <v>0</v>
      </c>
      <c r="K567">
        <f t="shared" si="124"/>
        <v>0</v>
      </c>
      <c r="L567">
        <f t="shared" si="118"/>
        <v>0</v>
      </c>
      <c r="M567">
        <f t="shared" si="119"/>
        <v>0</v>
      </c>
      <c r="N567" s="56">
        <f t="shared" si="125"/>
        <v>0</v>
      </c>
      <c r="O567" s="56">
        <f t="shared" si="126"/>
        <v>0</v>
      </c>
    </row>
    <row r="568" spans="1:15" x14ac:dyDescent="0.3">
      <c r="A568" s="43" t="str">
        <f t="shared" si="127"/>
        <v>201627do</v>
      </c>
      <c r="B568" s="43">
        <f t="shared" si="129"/>
        <v>27</v>
      </c>
      <c r="C568" s="44">
        <f t="shared" si="123"/>
        <v>42558</v>
      </c>
      <c r="D568" s="43" t="str">
        <f t="shared" si="130"/>
        <v>do</v>
      </c>
      <c r="E568" s="43">
        <f t="shared" si="128"/>
        <v>2016</v>
      </c>
      <c r="F568" s="43" t="str">
        <f t="shared" si="120"/>
        <v/>
      </c>
      <c r="G568" s="43" t="str">
        <f t="shared" si="121"/>
        <v/>
      </c>
      <c r="H568" s="43" t="str">
        <f t="shared" si="122"/>
        <v/>
      </c>
      <c r="I568" s="43">
        <f t="shared" si="131"/>
        <v>28</v>
      </c>
      <c r="J568">
        <f>IF(AND(Formulier!$E$44&lt;=C568,Formulier!$O$38&gt;=C568),"Verlof",0)</f>
        <v>0</v>
      </c>
      <c r="K568">
        <f t="shared" si="124"/>
        <v>0</v>
      </c>
      <c r="L568">
        <f t="shared" si="118"/>
        <v>0</v>
      </c>
      <c r="M568">
        <f t="shared" si="119"/>
        <v>0</v>
      </c>
      <c r="N568" s="56">
        <f t="shared" si="125"/>
        <v>0</v>
      </c>
      <c r="O568" s="56">
        <f t="shared" si="126"/>
        <v>0</v>
      </c>
    </row>
    <row r="569" spans="1:15" x14ac:dyDescent="0.3">
      <c r="A569" s="43" t="str">
        <f t="shared" si="127"/>
        <v>201627vr</v>
      </c>
      <c r="B569" s="43">
        <f t="shared" si="129"/>
        <v>27</v>
      </c>
      <c r="C569" s="44">
        <f t="shared" si="123"/>
        <v>42559</v>
      </c>
      <c r="D569" s="43" t="str">
        <f t="shared" si="130"/>
        <v>vr</v>
      </c>
      <c r="E569" s="43">
        <f t="shared" si="128"/>
        <v>2016</v>
      </c>
      <c r="F569" s="43" t="str">
        <f t="shared" si="120"/>
        <v/>
      </c>
      <c r="G569" s="43" t="str">
        <f t="shared" si="121"/>
        <v/>
      </c>
      <c r="H569" s="43" t="str">
        <f t="shared" si="122"/>
        <v/>
      </c>
      <c r="I569" s="43">
        <f t="shared" si="131"/>
        <v>28</v>
      </c>
      <c r="J569">
        <f>IF(AND(Formulier!$E$44&lt;=C569,Formulier!$O$38&gt;=C569),"Verlof",0)</f>
        <v>0</v>
      </c>
      <c r="K569">
        <f t="shared" si="124"/>
        <v>0</v>
      </c>
      <c r="L569">
        <f t="shared" si="118"/>
        <v>0</v>
      </c>
      <c r="M569">
        <f t="shared" si="119"/>
        <v>0</v>
      </c>
      <c r="N569" s="56">
        <f t="shared" si="125"/>
        <v>0</v>
      </c>
      <c r="O569" s="56">
        <f t="shared" si="126"/>
        <v>0</v>
      </c>
    </row>
    <row r="570" spans="1:15" x14ac:dyDescent="0.3">
      <c r="A570" s="43" t="str">
        <f t="shared" si="127"/>
        <v>201627za</v>
      </c>
      <c r="B570" s="43">
        <f t="shared" si="129"/>
        <v>27</v>
      </c>
      <c r="C570" s="44">
        <f t="shared" si="123"/>
        <v>42560</v>
      </c>
      <c r="D570" s="43" t="str">
        <f t="shared" si="130"/>
        <v>za</v>
      </c>
      <c r="E570" s="43">
        <f t="shared" si="128"/>
        <v>2016</v>
      </c>
      <c r="F570" s="43" t="str">
        <f t="shared" si="120"/>
        <v/>
      </c>
      <c r="G570" s="43" t="str">
        <f t="shared" si="121"/>
        <v/>
      </c>
      <c r="H570" s="43" t="str">
        <f t="shared" si="122"/>
        <v/>
      </c>
      <c r="I570" s="43">
        <f t="shared" si="131"/>
        <v>28</v>
      </c>
      <c r="J570">
        <f>IF(AND(Formulier!$E$44&lt;=C570,Formulier!$O$38&gt;=C570),"Verlof",0)</f>
        <v>0</v>
      </c>
      <c r="K570">
        <f t="shared" si="124"/>
        <v>0</v>
      </c>
      <c r="L570">
        <f t="shared" si="118"/>
        <v>0</v>
      </c>
      <c r="M570">
        <f t="shared" si="119"/>
        <v>0</v>
      </c>
      <c r="N570" s="56">
        <f t="shared" si="125"/>
        <v>0</v>
      </c>
      <c r="O570" s="56">
        <f t="shared" si="126"/>
        <v>0</v>
      </c>
    </row>
    <row r="571" spans="1:15" x14ac:dyDescent="0.3">
      <c r="A571" s="43" t="str">
        <f t="shared" si="127"/>
        <v>201627zo</v>
      </c>
      <c r="B571" s="43">
        <f t="shared" si="129"/>
        <v>27</v>
      </c>
      <c r="C571" s="44">
        <f t="shared" si="123"/>
        <v>42561</v>
      </c>
      <c r="D571" s="43" t="str">
        <f t="shared" si="130"/>
        <v>zo</v>
      </c>
      <c r="E571" s="43">
        <f t="shared" si="128"/>
        <v>2016</v>
      </c>
      <c r="F571" s="43" t="str">
        <f t="shared" si="120"/>
        <v/>
      </c>
      <c r="G571" s="43" t="str">
        <f t="shared" si="121"/>
        <v/>
      </c>
      <c r="H571" s="43" t="str">
        <f t="shared" si="122"/>
        <v/>
      </c>
      <c r="I571" s="43">
        <f t="shared" si="131"/>
        <v>28</v>
      </c>
      <c r="J571">
        <f>IF(AND(Formulier!$E$44&lt;=C571,Formulier!$O$38&gt;=C571),"Verlof",0)</f>
        <v>0</v>
      </c>
      <c r="K571">
        <f t="shared" si="124"/>
        <v>0</v>
      </c>
      <c r="L571">
        <f t="shared" si="118"/>
        <v>0</v>
      </c>
      <c r="M571">
        <f t="shared" si="119"/>
        <v>0</v>
      </c>
      <c r="N571" s="56">
        <f t="shared" si="125"/>
        <v>0</v>
      </c>
      <c r="O571" s="56">
        <f t="shared" si="126"/>
        <v>0</v>
      </c>
    </row>
    <row r="572" spans="1:15" x14ac:dyDescent="0.3">
      <c r="A572" s="43" t="str">
        <f t="shared" si="127"/>
        <v>201628ma</v>
      </c>
      <c r="B572" s="43">
        <f t="shared" si="129"/>
        <v>28</v>
      </c>
      <c r="C572" s="44">
        <f t="shared" si="123"/>
        <v>42562</v>
      </c>
      <c r="D572" s="43" t="str">
        <f t="shared" si="130"/>
        <v>ma</v>
      </c>
      <c r="E572" s="43">
        <f t="shared" si="128"/>
        <v>2016</v>
      </c>
      <c r="F572" s="43" t="str">
        <f t="shared" si="120"/>
        <v/>
      </c>
      <c r="G572" s="43" t="str">
        <f t="shared" si="121"/>
        <v>Vakantie</v>
      </c>
      <c r="H572" s="43" t="str">
        <f t="shared" si="122"/>
        <v/>
      </c>
      <c r="I572" s="43">
        <f t="shared" si="131"/>
        <v>29</v>
      </c>
      <c r="J572">
        <f>IF(AND(Formulier!$E$44&lt;=C572,Formulier!$O$38&gt;=C572),"Verlof",0)</f>
        <v>0</v>
      </c>
      <c r="K572">
        <f t="shared" si="124"/>
        <v>0</v>
      </c>
      <c r="L572">
        <f t="shared" ref="L572:L635" si="132">IF(J572=0,0,IF(G572="",0,1))</f>
        <v>0</v>
      </c>
      <c r="M572">
        <f t="shared" ref="M572:M635" si="133">IF(J572=0,0,IF(H572="",0,1))</f>
        <v>0</v>
      </c>
      <c r="N572" s="56">
        <f t="shared" si="125"/>
        <v>0</v>
      </c>
      <c r="O572" s="56">
        <f t="shared" si="126"/>
        <v>0</v>
      </c>
    </row>
    <row r="573" spans="1:15" x14ac:dyDescent="0.3">
      <c r="A573" s="43" t="str">
        <f t="shared" si="127"/>
        <v>201628di</v>
      </c>
      <c r="B573" s="43">
        <f t="shared" si="129"/>
        <v>28</v>
      </c>
      <c r="C573" s="44">
        <f t="shared" si="123"/>
        <v>42563</v>
      </c>
      <c r="D573" s="43" t="str">
        <f t="shared" si="130"/>
        <v>di</v>
      </c>
      <c r="E573" s="43">
        <f t="shared" si="128"/>
        <v>2016</v>
      </c>
      <c r="F573" s="43" t="str">
        <f t="shared" si="120"/>
        <v/>
      </c>
      <c r="G573" s="43" t="str">
        <f t="shared" si="121"/>
        <v>Vakantie</v>
      </c>
      <c r="H573" s="43" t="str">
        <f t="shared" si="122"/>
        <v/>
      </c>
      <c r="I573" s="43">
        <f t="shared" si="131"/>
        <v>29</v>
      </c>
      <c r="J573">
        <f>IF(AND(Formulier!$E$44&lt;=C573,Formulier!$O$38&gt;=C573),"Verlof",0)</f>
        <v>0</v>
      </c>
      <c r="K573">
        <f t="shared" si="124"/>
        <v>0</v>
      </c>
      <c r="L573">
        <f t="shared" si="132"/>
        <v>0</v>
      </c>
      <c r="M573">
        <f t="shared" si="133"/>
        <v>0</v>
      </c>
      <c r="N573" s="56">
        <f t="shared" si="125"/>
        <v>0</v>
      </c>
      <c r="O573" s="56">
        <f t="shared" si="126"/>
        <v>0</v>
      </c>
    </row>
    <row r="574" spans="1:15" x14ac:dyDescent="0.3">
      <c r="A574" s="43" t="str">
        <f t="shared" si="127"/>
        <v>201628wo</v>
      </c>
      <c r="B574" s="43">
        <f t="shared" si="129"/>
        <v>28</v>
      </c>
      <c r="C574" s="44">
        <f t="shared" si="123"/>
        <v>42564</v>
      </c>
      <c r="D574" s="43" t="str">
        <f t="shared" si="130"/>
        <v>wo</v>
      </c>
      <c r="E574" s="43">
        <f t="shared" si="128"/>
        <v>2016</v>
      </c>
      <c r="F574" s="43" t="str">
        <f t="shared" si="120"/>
        <v/>
      </c>
      <c r="G574" s="43" t="str">
        <f t="shared" si="121"/>
        <v>Vakantie</v>
      </c>
      <c r="H574" s="43" t="str">
        <f t="shared" si="122"/>
        <v/>
      </c>
      <c r="I574" s="43">
        <f t="shared" si="131"/>
        <v>29</v>
      </c>
      <c r="J574">
        <f>IF(AND(Formulier!$E$44&lt;=C574,Formulier!$O$38&gt;=C574),"Verlof",0)</f>
        <v>0</v>
      </c>
      <c r="K574">
        <f t="shared" si="124"/>
        <v>0</v>
      </c>
      <c r="L574">
        <f t="shared" si="132"/>
        <v>0</v>
      </c>
      <c r="M574">
        <f t="shared" si="133"/>
        <v>0</v>
      </c>
      <c r="N574" s="56">
        <f t="shared" si="125"/>
        <v>0</v>
      </c>
      <c r="O574" s="56">
        <f t="shared" si="126"/>
        <v>0</v>
      </c>
    </row>
    <row r="575" spans="1:15" x14ac:dyDescent="0.3">
      <c r="A575" s="43" t="str">
        <f t="shared" si="127"/>
        <v>201628do</v>
      </c>
      <c r="B575" s="43">
        <f t="shared" si="129"/>
        <v>28</v>
      </c>
      <c r="C575" s="44">
        <f t="shared" si="123"/>
        <v>42565</v>
      </c>
      <c r="D575" s="43" t="str">
        <f t="shared" si="130"/>
        <v>do</v>
      </c>
      <c r="E575" s="43">
        <f t="shared" si="128"/>
        <v>2016</v>
      </c>
      <c r="F575" s="43" t="str">
        <f t="shared" si="120"/>
        <v/>
      </c>
      <c r="G575" s="43" t="str">
        <f t="shared" si="121"/>
        <v>Vakantie</v>
      </c>
      <c r="H575" s="43" t="str">
        <f t="shared" si="122"/>
        <v/>
      </c>
      <c r="I575" s="43">
        <f t="shared" si="131"/>
        <v>29</v>
      </c>
      <c r="J575">
        <f>IF(AND(Formulier!$E$44&lt;=C575,Formulier!$O$38&gt;=C575),"Verlof",0)</f>
        <v>0</v>
      </c>
      <c r="K575">
        <f t="shared" si="124"/>
        <v>0</v>
      </c>
      <c r="L575">
        <f t="shared" si="132"/>
        <v>0</v>
      </c>
      <c r="M575">
        <f t="shared" si="133"/>
        <v>0</v>
      </c>
      <c r="N575" s="56">
        <f t="shared" si="125"/>
        <v>0</v>
      </c>
      <c r="O575" s="56">
        <f t="shared" si="126"/>
        <v>0</v>
      </c>
    </row>
    <row r="576" spans="1:15" x14ac:dyDescent="0.3">
      <c r="A576" s="43" t="str">
        <f t="shared" si="127"/>
        <v>201628vr</v>
      </c>
      <c r="B576" s="43">
        <f t="shared" si="129"/>
        <v>28</v>
      </c>
      <c r="C576" s="44">
        <f t="shared" si="123"/>
        <v>42566</v>
      </c>
      <c r="D576" s="43" t="str">
        <f t="shared" si="130"/>
        <v>vr</v>
      </c>
      <c r="E576" s="43">
        <f t="shared" si="128"/>
        <v>2016</v>
      </c>
      <c r="F576" s="43" t="str">
        <f t="shared" ref="F576:F639" si="134">IF(AND($C576&gt;=$AA$3,$C576&lt;=$AB$3),"Vakantie",IF(AND($C576&gt;=$AA$4,$C576&lt;=$AB$4),"Vakantie",IF(AND($C576&gt;=$AA$5,$C576&lt;=$AB$5),"Vakantie",IF(AND($C576&gt;=$AA$6,$C576&lt;=$AB$6),"Vakantie",IF(AND($C576&gt;=$AA$7,$C576&lt;=$AB$7),"Vakantie","")))))</f>
        <v/>
      </c>
      <c r="G576" s="43" t="str">
        <f t="shared" ref="G576:G639" si="135">IF(AND($C576&gt;=$AA$8,$C576&lt;=$AB$8),"Vakantie",IF(AND($C576&gt;=$AA$9,$C576&lt;=$AB$9),"Vakantie",IF(AND($C576&gt;=$AA$10,$C576&lt;=$AB$10),"Vakantie",IF(AND($C576&gt;=$AA$11,$C576&lt;=$AB$11),"Vakantie",IF(AND($C576&gt;=$AA$7,$C576&lt;=$AB$7),"Vakantie","")))))</f>
        <v>Vakantie</v>
      </c>
      <c r="H576" s="43" t="str">
        <f t="shared" ref="H576:H639" si="136">IF(AND($C576&gt;=$AA$13,$C576&lt;=$AB$13),"Vakantie",IF(AND($C576&gt;=$AA$14,$C576&lt;=$AB$14),"Vakantie",IF(AND($C576&gt;=$AA$15,$C576&lt;=$AB$15),"Vakantie",IF(AND($C576&gt;=$AA$16,$C576&lt;=$AB$16),"Vakantie",IF(AND($C576&gt;=$AA$12,$C576&lt;=$AB$12),"Vakantie","")))))</f>
        <v/>
      </c>
      <c r="I576" s="43">
        <f t="shared" si="131"/>
        <v>29</v>
      </c>
      <c r="J576">
        <f>IF(AND(Formulier!$E$44&lt;=C576,Formulier!$O$38&gt;=C576),"Verlof",0)</f>
        <v>0</v>
      </c>
      <c r="K576">
        <f t="shared" si="124"/>
        <v>0</v>
      </c>
      <c r="L576">
        <f t="shared" si="132"/>
        <v>0</v>
      </c>
      <c r="M576">
        <f t="shared" si="133"/>
        <v>0</v>
      </c>
      <c r="N576" s="56">
        <f t="shared" si="125"/>
        <v>0</v>
      </c>
      <c r="O576" s="56">
        <f t="shared" si="126"/>
        <v>0</v>
      </c>
    </row>
    <row r="577" spans="1:15" x14ac:dyDescent="0.3">
      <c r="A577" s="43" t="str">
        <f t="shared" si="127"/>
        <v>201628za</v>
      </c>
      <c r="B577" s="43">
        <f t="shared" si="129"/>
        <v>28</v>
      </c>
      <c r="C577" s="44">
        <f t="shared" si="123"/>
        <v>42567</v>
      </c>
      <c r="D577" s="43" t="str">
        <f t="shared" si="130"/>
        <v>za</v>
      </c>
      <c r="E577" s="43">
        <f t="shared" si="128"/>
        <v>2016</v>
      </c>
      <c r="F577" s="43" t="str">
        <f t="shared" si="134"/>
        <v/>
      </c>
      <c r="G577" s="43" t="str">
        <f t="shared" si="135"/>
        <v>Vakantie</v>
      </c>
      <c r="H577" s="43" t="str">
        <f t="shared" si="136"/>
        <v/>
      </c>
      <c r="I577" s="43">
        <f t="shared" si="131"/>
        <v>29</v>
      </c>
      <c r="J577">
        <f>IF(AND(Formulier!$E$44&lt;=C577,Formulier!$O$38&gt;=C577),"Verlof",0)</f>
        <v>0</v>
      </c>
      <c r="K577">
        <f t="shared" si="124"/>
        <v>0</v>
      </c>
      <c r="L577">
        <f t="shared" si="132"/>
        <v>0</v>
      </c>
      <c r="M577">
        <f t="shared" si="133"/>
        <v>0</v>
      </c>
      <c r="N577" s="56">
        <f t="shared" si="125"/>
        <v>0</v>
      </c>
      <c r="O577" s="56">
        <f t="shared" si="126"/>
        <v>0</v>
      </c>
    </row>
    <row r="578" spans="1:15" x14ac:dyDescent="0.3">
      <c r="A578" s="43" t="str">
        <f t="shared" si="127"/>
        <v>201628zo</v>
      </c>
      <c r="B578" s="43">
        <f t="shared" si="129"/>
        <v>28</v>
      </c>
      <c r="C578" s="44">
        <f t="shared" si="123"/>
        <v>42568</v>
      </c>
      <c r="D578" s="43" t="str">
        <f t="shared" si="130"/>
        <v>zo</v>
      </c>
      <c r="E578" s="43">
        <f t="shared" si="128"/>
        <v>2016</v>
      </c>
      <c r="F578" s="43" t="str">
        <f t="shared" si="134"/>
        <v/>
      </c>
      <c r="G578" s="43" t="str">
        <f t="shared" si="135"/>
        <v>Vakantie</v>
      </c>
      <c r="H578" s="43" t="str">
        <f t="shared" si="136"/>
        <v/>
      </c>
      <c r="I578" s="43">
        <f t="shared" si="131"/>
        <v>29</v>
      </c>
      <c r="J578">
        <f>IF(AND(Formulier!$E$44&lt;=C578,Formulier!$O$38&gt;=C578),"Verlof",0)</f>
        <v>0</v>
      </c>
      <c r="K578">
        <f t="shared" si="124"/>
        <v>0</v>
      </c>
      <c r="L578">
        <f t="shared" si="132"/>
        <v>0</v>
      </c>
      <c r="M578">
        <f t="shared" si="133"/>
        <v>0</v>
      </c>
      <c r="N578" s="56">
        <f t="shared" si="125"/>
        <v>0</v>
      </c>
      <c r="O578" s="56">
        <f t="shared" si="126"/>
        <v>0</v>
      </c>
    </row>
    <row r="579" spans="1:15" x14ac:dyDescent="0.3">
      <c r="A579" s="43" t="str">
        <f t="shared" si="127"/>
        <v>201629ma</v>
      </c>
      <c r="B579" s="43">
        <f t="shared" si="129"/>
        <v>29</v>
      </c>
      <c r="C579" s="44">
        <f t="shared" ref="C579:C642" si="137">+C578+1</f>
        <v>42569</v>
      </c>
      <c r="D579" s="43" t="str">
        <f t="shared" si="130"/>
        <v>ma</v>
      </c>
      <c r="E579" s="43">
        <f t="shared" si="128"/>
        <v>2016</v>
      </c>
      <c r="F579" s="43" t="str">
        <f t="shared" si="134"/>
        <v>Vakantie</v>
      </c>
      <c r="G579" s="43" t="str">
        <f t="shared" si="135"/>
        <v>Vakantie</v>
      </c>
      <c r="H579" s="43" t="str">
        <f t="shared" si="136"/>
        <v/>
      </c>
      <c r="I579" s="43">
        <f t="shared" si="131"/>
        <v>30</v>
      </c>
      <c r="J579">
        <f>IF(AND(Formulier!$E$44&lt;=C579,Formulier!$O$38&gt;=C579),"Verlof",0)</f>
        <v>0</v>
      </c>
      <c r="K579">
        <f t="shared" ref="K579:K642" si="138">IF(J579=0,0,IF(F579="",0,1))</f>
        <v>0</v>
      </c>
      <c r="L579">
        <f t="shared" si="132"/>
        <v>0</v>
      </c>
      <c r="M579">
        <f t="shared" si="133"/>
        <v>0</v>
      </c>
      <c r="N579" s="56">
        <f t="shared" ref="N579:N642" si="139">IF($N$1="Noord",K579,IF($N$1="Midden",L579,M579))</f>
        <v>0</v>
      </c>
      <c r="O579" s="56">
        <f t="shared" ref="O579:O642" si="140">IF(OR(D579="za",D579="zo"),0,N579)</f>
        <v>0</v>
      </c>
    </row>
    <row r="580" spans="1:15" x14ac:dyDescent="0.3">
      <c r="A580" s="43" t="str">
        <f t="shared" si="127"/>
        <v>201629di</v>
      </c>
      <c r="B580" s="43">
        <f t="shared" si="129"/>
        <v>29</v>
      </c>
      <c r="C580" s="44">
        <f t="shared" si="137"/>
        <v>42570</v>
      </c>
      <c r="D580" s="43" t="str">
        <f t="shared" si="130"/>
        <v>di</v>
      </c>
      <c r="E580" s="43">
        <f t="shared" si="128"/>
        <v>2016</v>
      </c>
      <c r="F580" s="43" t="str">
        <f t="shared" si="134"/>
        <v>Vakantie</v>
      </c>
      <c r="G580" s="43" t="str">
        <f t="shared" si="135"/>
        <v>Vakantie</v>
      </c>
      <c r="H580" s="43" t="str">
        <f t="shared" si="136"/>
        <v/>
      </c>
      <c r="I580" s="43">
        <f t="shared" si="131"/>
        <v>30</v>
      </c>
      <c r="J580">
        <f>IF(AND(Formulier!$E$44&lt;=C580,Formulier!$O$38&gt;=C580),"Verlof",0)</f>
        <v>0</v>
      </c>
      <c r="K580">
        <f t="shared" si="138"/>
        <v>0</v>
      </c>
      <c r="L580">
        <f t="shared" si="132"/>
        <v>0</v>
      </c>
      <c r="M580">
        <f t="shared" si="133"/>
        <v>0</v>
      </c>
      <c r="N580" s="56">
        <f t="shared" si="139"/>
        <v>0</v>
      </c>
      <c r="O580" s="56">
        <f t="shared" si="140"/>
        <v>0</v>
      </c>
    </row>
    <row r="581" spans="1:15" x14ac:dyDescent="0.3">
      <c r="A581" s="43" t="str">
        <f t="shared" si="127"/>
        <v>201629wo</v>
      </c>
      <c r="B581" s="43">
        <f t="shared" si="129"/>
        <v>29</v>
      </c>
      <c r="C581" s="44">
        <f t="shared" si="137"/>
        <v>42571</v>
      </c>
      <c r="D581" s="43" t="str">
        <f t="shared" si="130"/>
        <v>wo</v>
      </c>
      <c r="E581" s="43">
        <f t="shared" si="128"/>
        <v>2016</v>
      </c>
      <c r="F581" s="43" t="str">
        <f t="shared" si="134"/>
        <v>Vakantie</v>
      </c>
      <c r="G581" s="43" t="str">
        <f t="shared" si="135"/>
        <v>Vakantie</v>
      </c>
      <c r="H581" s="43" t="str">
        <f t="shared" si="136"/>
        <v/>
      </c>
      <c r="I581" s="43">
        <f t="shared" si="131"/>
        <v>30</v>
      </c>
      <c r="J581">
        <f>IF(AND(Formulier!$E$44&lt;=C581,Formulier!$O$38&gt;=C581),"Verlof",0)</f>
        <v>0</v>
      </c>
      <c r="K581">
        <f t="shared" si="138"/>
        <v>0</v>
      </c>
      <c r="L581">
        <f t="shared" si="132"/>
        <v>0</v>
      </c>
      <c r="M581">
        <f t="shared" si="133"/>
        <v>0</v>
      </c>
      <c r="N581" s="56">
        <f t="shared" si="139"/>
        <v>0</v>
      </c>
      <c r="O581" s="56">
        <f t="shared" si="140"/>
        <v>0</v>
      </c>
    </row>
    <row r="582" spans="1:15" x14ac:dyDescent="0.3">
      <c r="A582" s="43" t="str">
        <f t="shared" si="127"/>
        <v>201629do</v>
      </c>
      <c r="B582" s="43">
        <f t="shared" si="129"/>
        <v>29</v>
      </c>
      <c r="C582" s="44">
        <f t="shared" si="137"/>
        <v>42572</v>
      </c>
      <c r="D582" s="43" t="str">
        <f t="shared" si="130"/>
        <v>do</v>
      </c>
      <c r="E582" s="43">
        <f t="shared" si="128"/>
        <v>2016</v>
      </c>
      <c r="F582" s="43" t="str">
        <f t="shared" si="134"/>
        <v>Vakantie</v>
      </c>
      <c r="G582" s="43" t="str">
        <f t="shared" si="135"/>
        <v>Vakantie</v>
      </c>
      <c r="H582" s="43" t="str">
        <f t="shared" si="136"/>
        <v/>
      </c>
      <c r="I582" s="43">
        <f t="shared" si="131"/>
        <v>30</v>
      </c>
      <c r="J582">
        <f>IF(AND(Formulier!$E$44&lt;=C582,Formulier!$O$38&gt;=C582),"Verlof",0)</f>
        <v>0</v>
      </c>
      <c r="K582">
        <f t="shared" si="138"/>
        <v>0</v>
      </c>
      <c r="L582">
        <f t="shared" si="132"/>
        <v>0</v>
      </c>
      <c r="M582">
        <f t="shared" si="133"/>
        <v>0</v>
      </c>
      <c r="N582" s="56">
        <f t="shared" si="139"/>
        <v>0</v>
      </c>
      <c r="O582" s="56">
        <f t="shared" si="140"/>
        <v>0</v>
      </c>
    </row>
    <row r="583" spans="1:15" x14ac:dyDescent="0.3">
      <c r="A583" s="43" t="str">
        <f t="shared" ref="A583:A646" si="141">E583&amp;B583&amp;D583</f>
        <v>201629vr</v>
      </c>
      <c r="B583" s="43">
        <f t="shared" si="129"/>
        <v>29</v>
      </c>
      <c r="C583" s="44">
        <f t="shared" si="137"/>
        <v>42573</v>
      </c>
      <c r="D583" s="43" t="str">
        <f t="shared" si="130"/>
        <v>vr</v>
      </c>
      <c r="E583" s="43">
        <f t="shared" ref="E583:E646" si="142">YEAR(C583)</f>
        <v>2016</v>
      </c>
      <c r="F583" s="43" t="str">
        <f t="shared" si="134"/>
        <v>Vakantie</v>
      </c>
      <c r="G583" s="43" t="str">
        <f t="shared" si="135"/>
        <v>Vakantie</v>
      </c>
      <c r="H583" s="43" t="str">
        <f t="shared" si="136"/>
        <v/>
      </c>
      <c r="I583" s="43">
        <f t="shared" si="131"/>
        <v>30</v>
      </c>
      <c r="J583">
        <f>IF(AND(Formulier!$E$44&lt;=C583,Formulier!$O$38&gt;=C583),"Verlof",0)</f>
        <v>0</v>
      </c>
      <c r="K583">
        <f t="shared" si="138"/>
        <v>0</v>
      </c>
      <c r="L583">
        <f t="shared" si="132"/>
        <v>0</v>
      </c>
      <c r="M583">
        <f t="shared" si="133"/>
        <v>0</v>
      </c>
      <c r="N583" s="56">
        <f t="shared" si="139"/>
        <v>0</v>
      </c>
      <c r="O583" s="56">
        <f t="shared" si="140"/>
        <v>0</v>
      </c>
    </row>
    <row r="584" spans="1:15" x14ac:dyDescent="0.3">
      <c r="A584" s="43" t="str">
        <f t="shared" si="141"/>
        <v>201629za</v>
      </c>
      <c r="B584" s="43">
        <f t="shared" si="129"/>
        <v>29</v>
      </c>
      <c r="C584" s="44">
        <f t="shared" si="137"/>
        <v>42574</v>
      </c>
      <c r="D584" s="43" t="str">
        <f t="shared" si="130"/>
        <v>za</v>
      </c>
      <c r="E584" s="43">
        <f t="shared" si="142"/>
        <v>2016</v>
      </c>
      <c r="F584" s="43" t="str">
        <f t="shared" si="134"/>
        <v>Vakantie</v>
      </c>
      <c r="G584" s="43" t="str">
        <f t="shared" si="135"/>
        <v>Vakantie</v>
      </c>
      <c r="H584" s="43" t="str">
        <f t="shared" si="136"/>
        <v/>
      </c>
      <c r="I584" s="43">
        <f t="shared" si="131"/>
        <v>30</v>
      </c>
      <c r="J584">
        <f>IF(AND(Formulier!$E$44&lt;=C584,Formulier!$O$38&gt;=C584),"Verlof",0)</f>
        <v>0</v>
      </c>
      <c r="K584">
        <f t="shared" si="138"/>
        <v>0</v>
      </c>
      <c r="L584">
        <f t="shared" si="132"/>
        <v>0</v>
      </c>
      <c r="M584">
        <f t="shared" si="133"/>
        <v>0</v>
      </c>
      <c r="N584" s="56">
        <f t="shared" si="139"/>
        <v>0</v>
      </c>
      <c r="O584" s="56">
        <f t="shared" si="140"/>
        <v>0</v>
      </c>
    </row>
    <row r="585" spans="1:15" x14ac:dyDescent="0.3">
      <c r="A585" s="43" t="str">
        <f t="shared" si="141"/>
        <v>201629zo</v>
      </c>
      <c r="B585" s="43">
        <f t="shared" si="129"/>
        <v>29</v>
      </c>
      <c r="C585" s="44">
        <f t="shared" si="137"/>
        <v>42575</v>
      </c>
      <c r="D585" s="43" t="str">
        <f t="shared" si="130"/>
        <v>zo</v>
      </c>
      <c r="E585" s="43">
        <f t="shared" si="142"/>
        <v>2016</v>
      </c>
      <c r="F585" s="43" t="str">
        <f t="shared" si="134"/>
        <v>Vakantie</v>
      </c>
      <c r="G585" s="43" t="str">
        <f t="shared" si="135"/>
        <v>Vakantie</v>
      </c>
      <c r="H585" s="43" t="str">
        <f t="shared" si="136"/>
        <v/>
      </c>
      <c r="I585" s="43">
        <f t="shared" si="131"/>
        <v>30</v>
      </c>
      <c r="J585">
        <f>IF(AND(Formulier!$E$44&lt;=C585,Formulier!$O$38&gt;=C585),"Verlof",0)</f>
        <v>0</v>
      </c>
      <c r="K585">
        <f t="shared" si="138"/>
        <v>0</v>
      </c>
      <c r="L585">
        <f t="shared" si="132"/>
        <v>0</v>
      </c>
      <c r="M585">
        <f t="shared" si="133"/>
        <v>0</v>
      </c>
      <c r="N585" s="56">
        <f t="shared" si="139"/>
        <v>0</v>
      </c>
      <c r="O585" s="56">
        <f t="shared" si="140"/>
        <v>0</v>
      </c>
    </row>
    <row r="586" spans="1:15" x14ac:dyDescent="0.3">
      <c r="A586" s="43" t="str">
        <f t="shared" si="141"/>
        <v>201630ma</v>
      </c>
      <c r="B586" s="43">
        <f t="shared" si="129"/>
        <v>30</v>
      </c>
      <c r="C586" s="44">
        <f t="shared" si="137"/>
        <v>42576</v>
      </c>
      <c r="D586" s="43" t="str">
        <f t="shared" si="130"/>
        <v>ma</v>
      </c>
      <c r="E586" s="43">
        <f t="shared" si="142"/>
        <v>2016</v>
      </c>
      <c r="F586" s="43" t="str">
        <f t="shared" si="134"/>
        <v>Vakantie</v>
      </c>
      <c r="G586" s="43" t="str">
        <f t="shared" si="135"/>
        <v>Vakantie</v>
      </c>
      <c r="H586" s="43" t="str">
        <f t="shared" si="136"/>
        <v>Vakantie</v>
      </c>
      <c r="I586" s="43">
        <f t="shared" si="131"/>
        <v>31</v>
      </c>
      <c r="J586">
        <f>IF(AND(Formulier!$E$44&lt;=C586,Formulier!$O$38&gt;=C586),"Verlof",0)</f>
        <v>0</v>
      </c>
      <c r="K586">
        <f t="shared" si="138"/>
        <v>0</v>
      </c>
      <c r="L586">
        <f t="shared" si="132"/>
        <v>0</v>
      </c>
      <c r="M586">
        <f t="shared" si="133"/>
        <v>0</v>
      </c>
      <c r="N586" s="56">
        <f t="shared" si="139"/>
        <v>0</v>
      </c>
      <c r="O586" s="56">
        <f t="shared" si="140"/>
        <v>0</v>
      </c>
    </row>
    <row r="587" spans="1:15" x14ac:dyDescent="0.3">
      <c r="A587" s="43" t="str">
        <f t="shared" si="141"/>
        <v>201630di</v>
      </c>
      <c r="B587" s="43">
        <f t="shared" si="129"/>
        <v>30</v>
      </c>
      <c r="C587" s="44">
        <f t="shared" si="137"/>
        <v>42577</v>
      </c>
      <c r="D587" s="43" t="str">
        <f t="shared" si="130"/>
        <v>di</v>
      </c>
      <c r="E587" s="43">
        <f t="shared" si="142"/>
        <v>2016</v>
      </c>
      <c r="F587" s="43" t="str">
        <f t="shared" si="134"/>
        <v>Vakantie</v>
      </c>
      <c r="G587" s="43" t="str">
        <f t="shared" si="135"/>
        <v>Vakantie</v>
      </c>
      <c r="H587" s="43" t="str">
        <f t="shared" si="136"/>
        <v>Vakantie</v>
      </c>
      <c r="I587" s="43">
        <f t="shared" si="131"/>
        <v>31</v>
      </c>
      <c r="J587">
        <f>IF(AND(Formulier!$E$44&lt;=C587,Formulier!$O$38&gt;=C587),"Verlof",0)</f>
        <v>0</v>
      </c>
      <c r="K587">
        <f t="shared" si="138"/>
        <v>0</v>
      </c>
      <c r="L587">
        <f t="shared" si="132"/>
        <v>0</v>
      </c>
      <c r="M587">
        <f t="shared" si="133"/>
        <v>0</v>
      </c>
      <c r="N587" s="56">
        <f t="shared" si="139"/>
        <v>0</v>
      </c>
      <c r="O587" s="56">
        <f t="shared" si="140"/>
        <v>0</v>
      </c>
    </row>
    <row r="588" spans="1:15" x14ac:dyDescent="0.3">
      <c r="A588" s="43" t="str">
        <f t="shared" si="141"/>
        <v>201630wo</v>
      </c>
      <c r="B588" s="43">
        <f t="shared" si="129"/>
        <v>30</v>
      </c>
      <c r="C588" s="44">
        <f t="shared" si="137"/>
        <v>42578</v>
      </c>
      <c r="D588" s="43" t="str">
        <f t="shared" si="130"/>
        <v>wo</v>
      </c>
      <c r="E588" s="43">
        <f t="shared" si="142"/>
        <v>2016</v>
      </c>
      <c r="F588" s="43" t="str">
        <f t="shared" si="134"/>
        <v>Vakantie</v>
      </c>
      <c r="G588" s="43" t="str">
        <f t="shared" si="135"/>
        <v>Vakantie</v>
      </c>
      <c r="H588" s="43" t="str">
        <f t="shared" si="136"/>
        <v>Vakantie</v>
      </c>
      <c r="I588" s="43">
        <f t="shared" si="131"/>
        <v>31</v>
      </c>
      <c r="J588">
        <f>IF(AND(Formulier!$E$44&lt;=C588,Formulier!$O$38&gt;=C588),"Verlof",0)</f>
        <v>0</v>
      </c>
      <c r="K588">
        <f t="shared" si="138"/>
        <v>0</v>
      </c>
      <c r="L588">
        <f t="shared" si="132"/>
        <v>0</v>
      </c>
      <c r="M588">
        <f t="shared" si="133"/>
        <v>0</v>
      </c>
      <c r="N588" s="56">
        <f t="shared" si="139"/>
        <v>0</v>
      </c>
      <c r="O588" s="56">
        <f t="shared" si="140"/>
        <v>0</v>
      </c>
    </row>
    <row r="589" spans="1:15" x14ac:dyDescent="0.3">
      <c r="A589" s="43" t="str">
        <f t="shared" si="141"/>
        <v>201630do</v>
      </c>
      <c r="B589" s="43">
        <f t="shared" si="129"/>
        <v>30</v>
      </c>
      <c r="C589" s="44">
        <f t="shared" si="137"/>
        <v>42579</v>
      </c>
      <c r="D589" s="43" t="str">
        <f t="shared" si="130"/>
        <v>do</v>
      </c>
      <c r="E589" s="43">
        <f t="shared" si="142"/>
        <v>2016</v>
      </c>
      <c r="F589" s="43" t="str">
        <f t="shared" si="134"/>
        <v>Vakantie</v>
      </c>
      <c r="G589" s="43" t="str">
        <f t="shared" si="135"/>
        <v>Vakantie</v>
      </c>
      <c r="H589" s="43" t="str">
        <f t="shared" si="136"/>
        <v>Vakantie</v>
      </c>
      <c r="I589" s="43">
        <f t="shared" si="131"/>
        <v>31</v>
      </c>
      <c r="J589">
        <f>IF(AND(Formulier!$E$44&lt;=C589,Formulier!$O$38&gt;=C589),"Verlof",0)</f>
        <v>0</v>
      </c>
      <c r="K589">
        <f t="shared" si="138"/>
        <v>0</v>
      </c>
      <c r="L589">
        <f t="shared" si="132"/>
        <v>0</v>
      </c>
      <c r="M589">
        <f t="shared" si="133"/>
        <v>0</v>
      </c>
      <c r="N589" s="56">
        <f t="shared" si="139"/>
        <v>0</v>
      </c>
      <c r="O589" s="56">
        <f t="shared" si="140"/>
        <v>0</v>
      </c>
    </row>
    <row r="590" spans="1:15" x14ac:dyDescent="0.3">
      <c r="A590" s="43" t="str">
        <f t="shared" si="141"/>
        <v>201630vr</v>
      </c>
      <c r="B590" s="43">
        <f t="shared" si="129"/>
        <v>30</v>
      </c>
      <c r="C590" s="44">
        <f t="shared" si="137"/>
        <v>42580</v>
      </c>
      <c r="D590" s="43" t="str">
        <f t="shared" si="130"/>
        <v>vr</v>
      </c>
      <c r="E590" s="43">
        <f t="shared" si="142"/>
        <v>2016</v>
      </c>
      <c r="F590" s="43" t="str">
        <f t="shared" si="134"/>
        <v>Vakantie</v>
      </c>
      <c r="G590" s="43" t="str">
        <f t="shared" si="135"/>
        <v>Vakantie</v>
      </c>
      <c r="H590" s="43" t="str">
        <f t="shared" si="136"/>
        <v>Vakantie</v>
      </c>
      <c r="I590" s="43">
        <f t="shared" si="131"/>
        <v>31</v>
      </c>
      <c r="J590">
        <f>IF(AND(Formulier!$E$44&lt;=C590,Formulier!$O$38&gt;=C590),"Verlof",0)</f>
        <v>0</v>
      </c>
      <c r="K590">
        <f t="shared" si="138"/>
        <v>0</v>
      </c>
      <c r="L590">
        <f t="shared" si="132"/>
        <v>0</v>
      </c>
      <c r="M590">
        <f t="shared" si="133"/>
        <v>0</v>
      </c>
      <c r="N590" s="56">
        <f t="shared" si="139"/>
        <v>0</v>
      </c>
      <c r="O590" s="56">
        <f t="shared" si="140"/>
        <v>0</v>
      </c>
    </row>
    <row r="591" spans="1:15" x14ac:dyDescent="0.3">
      <c r="A591" s="43" t="str">
        <f t="shared" si="141"/>
        <v>201630za</v>
      </c>
      <c r="B591" s="43">
        <f t="shared" si="129"/>
        <v>30</v>
      </c>
      <c r="C591" s="44">
        <f t="shared" si="137"/>
        <v>42581</v>
      </c>
      <c r="D591" s="43" t="str">
        <f t="shared" si="130"/>
        <v>za</v>
      </c>
      <c r="E591" s="43">
        <f t="shared" si="142"/>
        <v>2016</v>
      </c>
      <c r="F591" s="43" t="str">
        <f t="shared" si="134"/>
        <v>Vakantie</v>
      </c>
      <c r="G591" s="43" t="str">
        <f t="shared" si="135"/>
        <v>Vakantie</v>
      </c>
      <c r="H591" s="43" t="str">
        <f t="shared" si="136"/>
        <v>Vakantie</v>
      </c>
      <c r="I591" s="43">
        <f t="shared" si="131"/>
        <v>31</v>
      </c>
      <c r="J591">
        <f>IF(AND(Formulier!$E$44&lt;=C591,Formulier!$O$38&gt;=C591),"Verlof",0)</f>
        <v>0</v>
      </c>
      <c r="K591">
        <f t="shared" si="138"/>
        <v>0</v>
      </c>
      <c r="L591">
        <f t="shared" si="132"/>
        <v>0</v>
      </c>
      <c r="M591">
        <f t="shared" si="133"/>
        <v>0</v>
      </c>
      <c r="N591" s="56">
        <f t="shared" si="139"/>
        <v>0</v>
      </c>
      <c r="O591" s="56">
        <f t="shared" si="140"/>
        <v>0</v>
      </c>
    </row>
    <row r="592" spans="1:15" x14ac:dyDescent="0.3">
      <c r="A592" s="43" t="str">
        <f t="shared" si="141"/>
        <v>201630zo</v>
      </c>
      <c r="B592" s="43">
        <f t="shared" si="129"/>
        <v>30</v>
      </c>
      <c r="C592" s="44">
        <f t="shared" si="137"/>
        <v>42582</v>
      </c>
      <c r="D592" s="43" t="str">
        <f t="shared" si="130"/>
        <v>zo</v>
      </c>
      <c r="E592" s="43">
        <f t="shared" si="142"/>
        <v>2016</v>
      </c>
      <c r="F592" s="43" t="str">
        <f t="shared" si="134"/>
        <v>Vakantie</v>
      </c>
      <c r="G592" s="43" t="str">
        <f t="shared" si="135"/>
        <v>Vakantie</v>
      </c>
      <c r="H592" s="43" t="str">
        <f t="shared" si="136"/>
        <v>Vakantie</v>
      </c>
      <c r="I592" s="43">
        <f t="shared" si="131"/>
        <v>31</v>
      </c>
      <c r="J592">
        <f>IF(AND(Formulier!$E$44&lt;=C592,Formulier!$O$38&gt;=C592),"Verlof",0)</f>
        <v>0</v>
      </c>
      <c r="K592">
        <f t="shared" si="138"/>
        <v>0</v>
      </c>
      <c r="L592">
        <f t="shared" si="132"/>
        <v>0</v>
      </c>
      <c r="M592">
        <f t="shared" si="133"/>
        <v>0</v>
      </c>
      <c r="N592" s="56">
        <f t="shared" si="139"/>
        <v>0</v>
      </c>
      <c r="O592" s="56">
        <f t="shared" si="140"/>
        <v>0</v>
      </c>
    </row>
    <row r="593" spans="1:15" x14ac:dyDescent="0.3">
      <c r="A593" s="43" t="str">
        <f t="shared" si="141"/>
        <v>201631ma</v>
      </c>
      <c r="B593" s="43">
        <f t="shared" ref="B593:B656" si="143">+B586+1</f>
        <v>31</v>
      </c>
      <c r="C593" s="44">
        <f t="shared" si="137"/>
        <v>42583</v>
      </c>
      <c r="D593" s="43" t="str">
        <f t="shared" ref="D593:D656" si="144">+D586</f>
        <v>ma</v>
      </c>
      <c r="E593" s="43">
        <f t="shared" si="142"/>
        <v>2016</v>
      </c>
      <c r="F593" s="43" t="str">
        <f t="shared" si="134"/>
        <v>Vakantie</v>
      </c>
      <c r="G593" s="43" t="str">
        <f t="shared" si="135"/>
        <v>Vakantie</v>
      </c>
      <c r="H593" s="43" t="str">
        <f t="shared" si="136"/>
        <v>Vakantie</v>
      </c>
      <c r="I593" s="43">
        <f t="shared" ref="I593:I656" si="145">+I586+1</f>
        <v>32</v>
      </c>
      <c r="J593">
        <f>IF(AND(Formulier!$E$44&lt;=C593,Formulier!$O$38&gt;=C593),"Verlof",0)</f>
        <v>0</v>
      </c>
      <c r="K593">
        <f t="shared" si="138"/>
        <v>0</v>
      </c>
      <c r="L593">
        <f t="shared" si="132"/>
        <v>0</v>
      </c>
      <c r="M593">
        <f t="shared" si="133"/>
        <v>0</v>
      </c>
      <c r="N593" s="56">
        <f t="shared" si="139"/>
        <v>0</v>
      </c>
      <c r="O593" s="56">
        <f t="shared" si="140"/>
        <v>0</v>
      </c>
    </row>
    <row r="594" spans="1:15" x14ac:dyDescent="0.3">
      <c r="A594" s="43" t="str">
        <f t="shared" si="141"/>
        <v>201631di</v>
      </c>
      <c r="B594" s="43">
        <f t="shared" si="143"/>
        <v>31</v>
      </c>
      <c r="C594" s="44">
        <f t="shared" si="137"/>
        <v>42584</v>
      </c>
      <c r="D594" s="43" t="str">
        <f t="shared" si="144"/>
        <v>di</v>
      </c>
      <c r="E594" s="43">
        <f t="shared" si="142"/>
        <v>2016</v>
      </c>
      <c r="F594" s="43" t="str">
        <f t="shared" si="134"/>
        <v>Vakantie</v>
      </c>
      <c r="G594" s="43" t="str">
        <f t="shared" si="135"/>
        <v>Vakantie</v>
      </c>
      <c r="H594" s="43" t="str">
        <f t="shared" si="136"/>
        <v>Vakantie</v>
      </c>
      <c r="I594" s="43">
        <f t="shared" si="145"/>
        <v>32</v>
      </c>
      <c r="J594">
        <f>IF(AND(Formulier!$E$44&lt;=C594,Formulier!$O$38&gt;=C594),"Verlof",0)</f>
        <v>0</v>
      </c>
      <c r="K594">
        <f t="shared" si="138"/>
        <v>0</v>
      </c>
      <c r="L594">
        <f t="shared" si="132"/>
        <v>0</v>
      </c>
      <c r="M594">
        <f t="shared" si="133"/>
        <v>0</v>
      </c>
      <c r="N594" s="56">
        <f t="shared" si="139"/>
        <v>0</v>
      </c>
      <c r="O594" s="56">
        <f t="shared" si="140"/>
        <v>0</v>
      </c>
    </row>
    <row r="595" spans="1:15" x14ac:dyDescent="0.3">
      <c r="A595" s="43" t="str">
        <f t="shared" si="141"/>
        <v>201631wo</v>
      </c>
      <c r="B595" s="43">
        <f t="shared" si="143"/>
        <v>31</v>
      </c>
      <c r="C595" s="44">
        <f t="shared" si="137"/>
        <v>42585</v>
      </c>
      <c r="D595" s="43" t="str">
        <f t="shared" si="144"/>
        <v>wo</v>
      </c>
      <c r="E595" s="43">
        <f t="shared" si="142"/>
        <v>2016</v>
      </c>
      <c r="F595" s="43" t="str">
        <f t="shared" si="134"/>
        <v>Vakantie</v>
      </c>
      <c r="G595" s="43" t="str">
        <f t="shared" si="135"/>
        <v>Vakantie</v>
      </c>
      <c r="H595" s="43" t="str">
        <f t="shared" si="136"/>
        <v>Vakantie</v>
      </c>
      <c r="I595" s="43">
        <f t="shared" si="145"/>
        <v>32</v>
      </c>
      <c r="J595">
        <f>IF(AND(Formulier!$E$44&lt;=C595,Formulier!$O$38&gt;=C595),"Verlof",0)</f>
        <v>0</v>
      </c>
      <c r="K595">
        <f t="shared" si="138"/>
        <v>0</v>
      </c>
      <c r="L595">
        <f t="shared" si="132"/>
        <v>0</v>
      </c>
      <c r="M595">
        <f t="shared" si="133"/>
        <v>0</v>
      </c>
      <c r="N595" s="56">
        <f t="shared" si="139"/>
        <v>0</v>
      </c>
      <c r="O595" s="56">
        <f t="shared" si="140"/>
        <v>0</v>
      </c>
    </row>
    <row r="596" spans="1:15" x14ac:dyDescent="0.3">
      <c r="A596" s="43" t="str">
        <f t="shared" si="141"/>
        <v>201631do</v>
      </c>
      <c r="B596" s="43">
        <f t="shared" si="143"/>
        <v>31</v>
      </c>
      <c r="C596" s="44">
        <f t="shared" si="137"/>
        <v>42586</v>
      </c>
      <c r="D596" s="43" t="str">
        <f t="shared" si="144"/>
        <v>do</v>
      </c>
      <c r="E596" s="43">
        <f t="shared" si="142"/>
        <v>2016</v>
      </c>
      <c r="F596" s="43" t="str">
        <f t="shared" si="134"/>
        <v>Vakantie</v>
      </c>
      <c r="G596" s="43" t="str">
        <f t="shared" si="135"/>
        <v>Vakantie</v>
      </c>
      <c r="H596" s="43" t="str">
        <f t="shared" si="136"/>
        <v>Vakantie</v>
      </c>
      <c r="I596" s="43">
        <f t="shared" si="145"/>
        <v>32</v>
      </c>
      <c r="J596">
        <f>IF(AND(Formulier!$E$44&lt;=C596,Formulier!$O$38&gt;=C596),"Verlof",0)</f>
        <v>0</v>
      </c>
      <c r="K596">
        <f t="shared" si="138"/>
        <v>0</v>
      </c>
      <c r="L596">
        <f t="shared" si="132"/>
        <v>0</v>
      </c>
      <c r="M596">
        <f t="shared" si="133"/>
        <v>0</v>
      </c>
      <c r="N596" s="56">
        <f t="shared" si="139"/>
        <v>0</v>
      </c>
      <c r="O596" s="56">
        <f t="shared" si="140"/>
        <v>0</v>
      </c>
    </row>
    <row r="597" spans="1:15" x14ac:dyDescent="0.3">
      <c r="A597" s="43" t="str">
        <f t="shared" si="141"/>
        <v>201631vr</v>
      </c>
      <c r="B597" s="43">
        <f t="shared" si="143"/>
        <v>31</v>
      </c>
      <c r="C597" s="44">
        <f t="shared" si="137"/>
        <v>42587</v>
      </c>
      <c r="D597" s="43" t="str">
        <f t="shared" si="144"/>
        <v>vr</v>
      </c>
      <c r="E597" s="43">
        <f t="shared" si="142"/>
        <v>2016</v>
      </c>
      <c r="F597" s="43" t="str">
        <f t="shared" si="134"/>
        <v>Vakantie</v>
      </c>
      <c r="G597" s="43" t="str">
        <f t="shared" si="135"/>
        <v>Vakantie</v>
      </c>
      <c r="H597" s="43" t="str">
        <f t="shared" si="136"/>
        <v>Vakantie</v>
      </c>
      <c r="I597" s="43">
        <f t="shared" si="145"/>
        <v>32</v>
      </c>
      <c r="J597">
        <f>IF(AND(Formulier!$E$44&lt;=C597,Formulier!$O$38&gt;=C597),"Verlof",0)</f>
        <v>0</v>
      </c>
      <c r="K597">
        <f t="shared" si="138"/>
        <v>0</v>
      </c>
      <c r="L597">
        <f t="shared" si="132"/>
        <v>0</v>
      </c>
      <c r="M597">
        <f t="shared" si="133"/>
        <v>0</v>
      </c>
      <c r="N597" s="56">
        <f t="shared" si="139"/>
        <v>0</v>
      </c>
      <c r="O597" s="56">
        <f t="shared" si="140"/>
        <v>0</v>
      </c>
    </row>
    <row r="598" spans="1:15" x14ac:dyDescent="0.3">
      <c r="A598" s="43" t="str">
        <f t="shared" si="141"/>
        <v>201631za</v>
      </c>
      <c r="B598" s="43">
        <f t="shared" si="143"/>
        <v>31</v>
      </c>
      <c r="C598" s="44">
        <f t="shared" si="137"/>
        <v>42588</v>
      </c>
      <c r="D598" s="43" t="str">
        <f t="shared" si="144"/>
        <v>za</v>
      </c>
      <c r="E598" s="43">
        <f t="shared" si="142"/>
        <v>2016</v>
      </c>
      <c r="F598" s="43" t="str">
        <f t="shared" si="134"/>
        <v>Vakantie</v>
      </c>
      <c r="G598" s="43" t="str">
        <f t="shared" si="135"/>
        <v>Vakantie</v>
      </c>
      <c r="H598" s="43" t="str">
        <f t="shared" si="136"/>
        <v>Vakantie</v>
      </c>
      <c r="I598" s="43">
        <f t="shared" si="145"/>
        <v>32</v>
      </c>
      <c r="J598">
        <f>IF(AND(Formulier!$E$44&lt;=C598,Formulier!$O$38&gt;=C598),"Verlof",0)</f>
        <v>0</v>
      </c>
      <c r="K598">
        <f t="shared" si="138"/>
        <v>0</v>
      </c>
      <c r="L598">
        <f t="shared" si="132"/>
        <v>0</v>
      </c>
      <c r="M598">
        <f t="shared" si="133"/>
        <v>0</v>
      </c>
      <c r="N598" s="56">
        <f t="shared" si="139"/>
        <v>0</v>
      </c>
      <c r="O598" s="56">
        <f t="shared" si="140"/>
        <v>0</v>
      </c>
    </row>
    <row r="599" spans="1:15" x14ac:dyDescent="0.3">
      <c r="A599" s="43" t="str">
        <f t="shared" si="141"/>
        <v>201631zo</v>
      </c>
      <c r="B599" s="43">
        <f t="shared" si="143"/>
        <v>31</v>
      </c>
      <c r="C599" s="44">
        <f t="shared" si="137"/>
        <v>42589</v>
      </c>
      <c r="D599" s="43" t="str">
        <f t="shared" si="144"/>
        <v>zo</v>
      </c>
      <c r="E599" s="43">
        <f t="shared" si="142"/>
        <v>2016</v>
      </c>
      <c r="F599" s="43" t="str">
        <f t="shared" si="134"/>
        <v>Vakantie</v>
      </c>
      <c r="G599" s="43" t="str">
        <f t="shared" si="135"/>
        <v>Vakantie</v>
      </c>
      <c r="H599" s="43" t="str">
        <f t="shared" si="136"/>
        <v>Vakantie</v>
      </c>
      <c r="I599" s="43">
        <f t="shared" si="145"/>
        <v>32</v>
      </c>
      <c r="J599">
        <f>IF(AND(Formulier!$E$44&lt;=C599,Formulier!$O$38&gt;=C599),"Verlof",0)</f>
        <v>0</v>
      </c>
      <c r="K599">
        <f t="shared" si="138"/>
        <v>0</v>
      </c>
      <c r="L599">
        <f t="shared" si="132"/>
        <v>0</v>
      </c>
      <c r="M599">
        <f t="shared" si="133"/>
        <v>0</v>
      </c>
      <c r="N599" s="56">
        <f t="shared" si="139"/>
        <v>0</v>
      </c>
      <c r="O599" s="56">
        <f t="shared" si="140"/>
        <v>0</v>
      </c>
    </row>
    <row r="600" spans="1:15" x14ac:dyDescent="0.3">
      <c r="A600" s="43" t="str">
        <f t="shared" si="141"/>
        <v>201632ma</v>
      </c>
      <c r="B600" s="43">
        <f t="shared" si="143"/>
        <v>32</v>
      </c>
      <c r="C600" s="44">
        <f t="shared" si="137"/>
        <v>42590</v>
      </c>
      <c r="D600" s="43" t="str">
        <f t="shared" si="144"/>
        <v>ma</v>
      </c>
      <c r="E600" s="43">
        <f t="shared" si="142"/>
        <v>2016</v>
      </c>
      <c r="F600" s="43" t="str">
        <f t="shared" si="134"/>
        <v>Vakantie</v>
      </c>
      <c r="G600" s="43" t="str">
        <f t="shared" si="135"/>
        <v>Vakantie</v>
      </c>
      <c r="H600" s="43" t="str">
        <f t="shared" si="136"/>
        <v>Vakantie</v>
      </c>
      <c r="I600" s="43">
        <f t="shared" si="145"/>
        <v>33</v>
      </c>
      <c r="J600">
        <f>IF(AND(Formulier!$E$44&lt;=C600,Formulier!$O$38&gt;=C600),"Verlof",0)</f>
        <v>0</v>
      </c>
      <c r="K600">
        <f t="shared" si="138"/>
        <v>0</v>
      </c>
      <c r="L600">
        <f t="shared" si="132"/>
        <v>0</v>
      </c>
      <c r="M600">
        <f t="shared" si="133"/>
        <v>0</v>
      </c>
      <c r="N600" s="56">
        <f t="shared" si="139"/>
        <v>0</v>
      </c>
      <c r="O600" s="56">
        <f t="shared" si="140"/>
        <v>0</v>
      </c>
    </row>
    <row r="601" spans="1:15" x14ac:dyDescent="0.3">
      <c r="A601" s="43" t="str">
        <f t="shared" si="141"/>
        <v>201632di</v>
      </c>
      <c r="B601" s="43">
        <f t="shared" si="143"/>
        <v>32</v>
      </c>
      <c r="C601" s="44">
        <f t="shared" si="137"/>
        <v>42591</v>
      </c>
      <c r="D601" s="43" t="str">
        <f t="shared" si="144"/>
        <v>di</v>
      </c>
      <c r="E601" s="43">
        <f t="shared" si="142"/>
        <v>2016</v>
      </c>
      <c r="F601" s="43" t="str">
        <f t="shared" si="134"/>
        <v>Vakantie</v>
      </c>
      <c r="G601" s="43" t="str">
        <f t="shared" si="135"/>
        <v>Vakantie</v>
      </c>
      <c r="H601" s="43" t="str">
        <f t="shared" si="136"/>
        <v>Vakantie</v>
      </c>
      <c r="I601" s="43">
        <f t="shared" si="145"/>
        <v>33</v>
      </c>
      <c r="J601">
        <f>IF(AND(Formulier!$E$44&lt;=C601,Formulier!$O$38&gt;=C601),"Verlof",0)</f>
        <v>0</v>
      </c>
      <c r="K601">
        <f t="shared" si="138"/>
        <v>0</v>
      </c>
      <c r="L601">
        <f t="shared" si="132"/>
        <v>0</v>
      </c>
      <c r="M601">
        <f t="shared" si="133"/>
        <v>0</v>
      </c>
      <c r="N601" s="56">
        <f t="shared" si="139"/>
        <v>0</v>
      </c>
      <c r="O601" s="56">
        <f t="shared" si="140"/>
        <v>0</v>
      </c>
    </row>
    <row r="602" spans="1:15" x14ac:dyDescent="0.3">
      <c r="A602" s="43" t="str">
        <f t="shared" si="141"/>
        <v>201632wo</v>
      </c>
      <c r="B602" s="43">
        <f t="shared" si="143"/>
        <v>32</v>
      </c>
      <c r="C602" s="44">
        <f t="shared" si="137"/>
        <v>42592</v>
      </c>
      <c r="D602" s="43" t="str">
        <f t="shared" si="144"/>
        <v>wo</v>
      </c>
      <c r="E602" s="43">
        <f t="shared" si="142"/>
        <v>2016</v>
      </c>
      <c r="F602" s="43" t="str">
        <f t="shared" si="134"/>
        <v>Vakantie</v>
      </c>
      <c r="G602" s="43" t="str">
        <f t="shared" si="135"/>
        <v>Vakantie</v>
      </c>
      <c r="H602" s="43" t="str">
        <f t="shared" si="136"/>
        <v>Vakantie</v>
      </c>
      <c r="I602" s="43">
        <f t="shared" si="145"/>
        <v>33</v>
      </c>
      <c r="J602">
        <f>IF(AND(Formulier!$E$44&lt;=C602,Formulier!$O$38&gt;=C602),"Verlof",0)</f>
        <v>0</v>
      </c>
      <c r="K602">
        <f t="shared" si="138"/>
        <v>0</v>
      </c>
      <c r="L602">
        <f t="shared" si="132"/>
        <v>0</v>
      </c>
      <c r="M602">
        <f t="shared" si="133"/>
        <v>0</v>
      </c>
      <c r="N602" s="56">
        <f t="shared" si="139"/>
        <v>0</v>
      </c>
      <c r="O602" s="56">
        <f t="shared" si="140"/>
        <v>0</v>
      </c>
    </row>
    <row r="603" spans="1:15" x14ac:dyDescent="0.3">
      <c r="A603" s="43" t="str">
        <f t="shared" si="141"/>
        <v>201632do</v>
      </c>
      <c r="B603" s="43">
        <f t="shared" si="143"/>
        <v>32</v>
      </c>
      <c r="C603" s="44">
        <f t="shared" si="137"/>
        <v>42593</v>
      </c>
      <c r="D603" s="43" t="str">
        <f t="shared" si="144"/>
        <v>do</v>
      </c>
      <c r="E603" s="43">
        <f t="shared" si="142"/>
        <v>2016</v>
      </c>
      <c r="F603" s="43" t="str">
        <f t="shared" si="134"/>
        <v>Vakantie</v>
      </c>
      <c r="G603" s="43" t="str">
        <f t="shared" si="135"/>
        <v>Vakantie</v>
      </c>
      <c r="H603" s="43" t="str">
        <f t="shared" si="136"/>
        <v>Vakantie</v>
      </c>
      <c r="I603" s="43">
        <f t="shared" si="145"/>
        <v>33</v>
      </c>
      <c r="J603">
        <f>IF(AND(Formulier!$E$44&lt;=C603,Formulier!$O$38&gt;=C603),"Verlof",0)</f>
        <v>0</v>
      </c>
      <c r="K603">
        <f t="shared" si="138"/>
        <v>0</v>
      </c>
      <c r="L603">
        <f t="shared" si="132"/>
        <v>0</v>
      </c>
      <c r="M603">
        <f t="shared" si="133"/>
        <v>0</v>
      </c>
      <c r="N603" s="56">
        <f t="shared" si="139"/>
        <v>0</v>
      </c>
      <c r="O603" s="56">
        <f t="shared" si="140"/>
        <v>0</v>
      </c>
    </row>
    <row r="604" spans="1:15" x14ac:dyDescent="0.3">
      <c r="A604" s="43" t="str">
        <f t="shared" si="141"/>
        <v>201632vr</v>
      </c>
      <c r="B604" s="43">
        <f t="shared" si="143"/>
        <v>32</v>
      </c>
      <c r="C604" s="44">
        <f t="shared" si="137"/>
        <v>42594</v>
      </c>
      <c r="D604" s="43" t="str">
        <f t="shared" si="144"/>
        <v>vr</v>
      </c>
      <c r="E604" s="43">
        <f t="shared" si="142"/>
        <v>2016</v>
      </c>
      <c r="F604" s="43" t="str">
        <f t="shared" si="134"/>
        <v>Vakantie</v>
      </c>
      <c r="G604" s="43" t="str">
        <f t="shared" si="135"/>
        <v>Vakantie</v>
      </c>
      <c r="H604" s="43" t="str">
        <f t="shared" si="136"/>
        <v>Vakantie</v>
      </c>
      <c r="I604" s="43">
        <f t="shared" si="145"/>
        <v>33</v>
      </c>
      <c r="J604">
        <f>IF(AND(Formulier!$E$44&lt;=C604,Formulier!$O$38&gt;=C604),"Verlof",0)</f>
        <v>0</v>
      </c>
      <c r="K604">
        <f t="shared" si="138"/>
        <v>0</v>
      </c>
      <c r="L604">
        <f t="shared" si="132"/>
        <v>0</v>
      </c>
      <c r="M604">
        <f t="shared" si="133"/>
        <v>0</v>
      </c>
      <c r="N604" s="56">
        <f t="shared" si="139"/>
        <v>0</v>
      </c>
      <c r="O604" s="56">
        <f t="shared" si="140"/>
        <v>0</v>
      </c>
    </row>
    <row r="605" spans="1:15" x14ac:dyDescent="0.3">
      <c r="A605" s="43" t="str">
        <f t="shared" si="141"/>
        <v>201632za</v>
      </c>
      <c r="B605" s="43">
        <f t="shared" si="143"/>
        <v>32</v>
      </c>
      <c r="C605" s="44">
        <f t="shared" si="137"/>
        <v>42595</v>
      </c>
      <c r="D605" s="43" t="str">
        <f t="shared" si="144"/>
        <v>za</v>
      </c>
      <c r="E605" s="43">
        <f t="shared" si="142"/>
        <v>2016</v>
      </c>
      <c r="F605" s="43" t="str">
        <f t="shared" si="134"/>
        <v>Vakantie</v>
      </c>
      <c r="G605" s="43" t="str">
        <f t="shared" si="135"/>
        <v>Vakantie</v>
      </c>
      <c r="H605" s="43" t="str">
        <f t="shared" si="136"/>
        <v>Vakantie</v>
      </c>
      <c r="I605" s="43">
        <f t="shared" si="145"/>
        <v>33</v>
      </c>
      <c r="J605">
        <f>IF(AND(Formulier!$E$44&lt;=C605,Formulier!$O$38&gt;=C605),"Verlof",0)</f>
        <v>0</v>
      </c>
      <c r="K605">
        <f t="shared" si="138"/>
        <v>0</v>
      </c>
      <c r="L605">
        <f t="shared" si="132"/>
        <v>0</v>
      </c>
      <c r="M605">
        <f t="shared" si="133"/>
        <v>0</v>
      </c>
      <c r="N605" s="56">
        <f t="shared" si="139"/>
        <v>0</v>
      </c>
      <c r="O605" s="56">
        <f t="shared" si="140"/>
        <v>0</v>
      </c>
    </row>
    <row r="606" spans="1:15" x14ac:dyDescent="0.3">
      <c r="A606" s="43" t="str">
        <f t="shared" si="141"/>
        <v>201632zo</v>
      </c>
      <c r="B606" s="43">
        <f t="shared" si="143"/>
        <v>32</v>
      </c>
      <c r="C606" s="44">
        <f t="shared" si="137"/>
        <v>42596</v>
      </c>
      <c r="D606" s="43" t="str">
        <f t="shared" si="144"/>
        <v>zo</v>
      </c>
      <c r="E606" s="43">
        <f t="shared" si="142"/>
        <v>2016</v>
      </c>
      <c r="F606" s="43" t="str">
        <f t="shared" si="134"/>
        <v>Vakantie</v>
      </c>
      <c r="G606" s="43" t="str">
        <f t="shared" si="135"/>
        <v>Vakantie</v>
      </c>
      <c r="H606" s="43" t="str">
        <f t="shared" si="136"/>
        <v>Vakantie</v>
      </c>
      <c r="I606" s="43">
        <f t="shared" si="145"/>
        <v>33</v>
      </c>
      <c r="J606">
        <f>IF(AND(Formulier!$E$44&lt;=C606,Formulier!$O$38&gt;=C606),"Verlof",0)</f>
        <v>0</v>
      </c>
      <c r="K606">
        <f t="shared" si="138"/>
        <v>0</v>
      </c>
      <c r="L606">
        <f t="shared" si="132"/>
        <v>0</v>
      </c>
      <c r="M606">
        <f t="shared" si="133"/>
        <v>0</v>
      </c>
      <c r="N606" s="56">
        <f t="shared" si="139"/>
        <v>0</v>
      </c>
      <c r="O606" s="56">
        <f t="shared" si="140"/>
        <v>0</v>
      </c>
    </row>
    <row r="607" spans="1:15" x14ac:dyDescent="0.3">
      <c r="A607" s="43" t="str">
        <f t="shared" si="141"/>
        <v>201633ma</v>
      </c>
      <c r="B607" s="43">
        <f t="shared" si="143"/>
        <v>33</v>
      </c>
      <c r="C607" s="44">
        <f t="shared" si="137"/>
        <v>42597</v>
      </c>
      <c r="D607" s="43" t="str">
        <f t="shared" si="144"/>
        <v>ma</v>
      </c>
      <c r="E607" s="43">
        <f t="shared" si="142"/>
        <v>2016</v>
      </c>
      <c r="F607" s="43" t="str">
        <f t="shared" si="134"/>
        <v>Vakantie</v>
      </c>
      <c r="G607" s="43" t="str">
        <f t="shared" si="135"/>
        <v>Vakantie</v>
      </c>
      <c r="H607" s="43" t="str">
        <f t="shared" si="136"/>
        <v>Vakantie</v>
      </c>
      <c r="I607" s="43">
        <f t="shared" si="145"/>
        <v>34</v>
      </c>
      <c r="J607">
        <f>IF(AND(Formulier!$E$44&lt;=C607,Formulier!$O$38&gt;=C607),"Verlof",0)</f>
        <v>0</v>
      </c>
      <c r="K607">
        <f t="shared" si="138"/>
        <v>0</v>
      </c>
      <c r="L607">
        <f t="shared" si="132"/>
        <v>0</v>
      </c>
      <c r="M607">
        <f t="shared" si="133"/>
        <v>0</v>
      </c>
      <c r="N607" s="56">
        <f t="shared" si="139"/>
        <v>0</v>
      </c>
      <c r="O607" s="56">
        <f t="shared" si="140"/>
        <v>0</v>
      </c>
    </row>
    <row r="608" spans="1:15" x14ac:dyDescent="0.3">
      <c r="A608" s="43" t="str">
        <f t="shared" si="141"/>
        <v>201633di</v>
      </c>
      <c r="B608" s="43">
        <f t="shared" si="143"/>
        <v>33</v>
      </c>
      <c r="C608" s="44">
        <f t="shared" si="137"/>
        <v>42598</v>
      </c>
      <c r="D608" s="43" t="str">
        <f t="shared" si="144"/>
        <v>di</v>
      </c>
      <c r="E608" s="43">
        <f t="shared" si="142"/>
        <v>2016</v>
      </c>
      <c r="F608" s="43" t="str">
        <f t="shared" si="134"/>
        <v>Vakantie</v>
      </c>
      <c r="G608" s="43" t="str">
        <f t="shared" si="135"/>
        <v>Vakantie</v>
      </c>
      <c r="H608" s="43" t="str">
        <f t="shared" si="136"/>
        <v>Vakantie</v>
      </c>
      <c r="I608" s="43">
        <f t="shared" si="145"/>
        <v>34</v>
      </c>
      <c r="J608">
        <f>IF(AND(Formulier!$E$44&lt;=C608,Formulier!$O$38&gt;=C608),"Verlof",0)</f>
        <v>0</v>
      </c>
      <c r="K608">
        <f t="shared" si="138"/>
        <v>0</v>
      </c>
      <c r="L608">
        <f t="shared" si="132"/>
        <v>0</v>
      </c>
      <c r="M608">
        <f t="shared" si="133"/>
        <v>0</v>
      </c>
      <c r="N608" s="56">
        <f t="shared" si="139"/>
        <v>0</v>
      </c>
      <c r="O608" s="56">
        <f t="shared" si="140"/>
        <v>0</v>
      </c>
    </row>
    <row r="609" spans="1:15" x14ac:dyDescent="0.3">
      <c r="A609" s="43" t="str">
        <f t="shared" si="141"/>
        <v>201633wo</v>
      </c>
      <c r="B609" s="43">
        <f t="shared" si="143"/>
        <v>33</v>
      </c>
      <c r="C609" s="44">
        <f t="shared" si="137"/>
        <v>42599</v>
      </c>
      <c r="D609" s="43" t="str">
        <f t="shared" si="144"/>
        <v>wo</v>
      </c>
      <c r="E609" s="43">
        <f t="shared" si="142"/>
        <v>2016</v>
      </c>
      <c r="F609" s="43" t="str">
        <f t="shared" si="134"/>
        <v>Vakantie</v>
      </c>
      <c r="G609" s="43" t="str">
        <f t="shared" si="135"/>
        <v>Vakantie</v>
      </c>
      <c r="H609" s="43" t="str">
        <f t="shared" si="136"/>
        <v>Vakantie</v>
      </c>
      <c r="I609" s="43">
        <f t="shared" si="145"/>
        <v>34</v>
      </c>
      <c r="J609">
        <f>IF(AND(Formulier!$E$44&lt;=C609,Formulier!$O$38&gt;=C609),"Verlof",0)</f>
        <v>0</v>
      </c>
      <c r="K609">
        <f t="shared" si="138"/>
        <v>0</v>
      </c>
      <c r="L609">
        <f t="shared" si="132"/>
        <v>0</v>
      </c>
      <c r="M609">
        <f t="shared" si="133"/>
        <v>0</v>
      </c>
      <c r="N609" s="56">
        <f t="shared" si="139"/>
        <v>0</v>
      </c>
      <c r="O609" s="56">
        <f t="shared" si="140"/>
        <v>0</v>
      </c>
    </row>
    <row r="610" spans="1:15" x14ac:dyDescent="0.3">
      <c r="A610" s="43" t="str">
        <f t="shared" si="141"/>
        <v>201633do</v>
      </c>
      <c r="B610" s="43">
        <f t="shared" si="143"/>
        <v>33</v>
      </c>
      <c r="C610" s="44">
        <f t="shared" si="137"/>
        <v>42600</v>
      </c>
      <c r="D610" s="43" t="str">
        <f t="shared" si="144"/>
        <v>do</v>
      </c>
      <c r="E610" s="43">
        <f t="shared" si="142"/>
        <v>2016</v>
      </c>
      <c r="F610" s="43" t="str">
        <f t="shared" si="134"/>
        <v>Vakantie</v>
      </c>
      <c r="G610" s="43" t="str">
        <f t="shared" si="135"/>
        <v>Vakantie</v>
      </c>
      <c r="H610" s="43" t="str">
        <f t="shared" si="136"/>
        <v>Vakantie</v>
      </c>
      <c r="I610" s="43">
        <f t="shared" si="145"/>
        <v>34</v>
      </c>
      <c r="J610">
        <f>IF(AND(Formulier!$E$44&lt;=C610,Formulier!$O$38&gt;=C610),"Verlof",0)</f>
        <v>0</v>
      </c>
      <c r="K610">
        <f t="shared" si="138"/>
        <v>0</v>
      </c>
      <c r="L610">
        <f t="shared" si="132"/>
        <v>0</v>
      </c>
      <c r="M610">
        <f t="shared" si="133"/>
        <v>0</v>
      </c>
      <c r="N610" s="56">
        <f t="shared" si="139"/>
        <v>0</v>
      </c>
      <c r="O610" s="56">
        <f t="shared" si="140"/>
        <v>0</v>
      </c>
    </row>
    <row r="611" spans="1:15" x14ac:dyDescent="0.3">
      <c r="A611" s="43" t="str">
        <f t="shared" si="141"/>
        <v>201633vr</v>
      </c>
      <c r="B611" s="43">
        <f t="shared" si="143"/>
        <v>33</v>
      </c>
      <c r="C611" s="44">
        <f t="shared" si="137"/>
        <v>42601</v>
      </c>
      <c r="D611" s="43" t="str">
        <f t="shared" si="144"/>
        <v>vr</v>
      </c>
      <c r="E611" s="43">
        <f t="shared" si="142"/>
        <v>2016</v>
      </c>
      <c r="F611" s="43" t="str">
        <f t="shared" si="134"/>
        <v>Vakantie</v>
      </c>
      <c r="G611" s="43" t="str">
        <f t="shared" si="135"/>
        <v>Vakantie</v>
      </c>
      <c r="H611" s="43" t="str">
        <f t="shared" si="136"/>
        <v>Vakantie</v>
      </c>
      <c r="I611" s="43">
        <f t="shared" si="145"/>
        <v>34</v>
      </c>
      <c r="J611">
        <f>IF(AND(Formulier!$E$44&lt;=C611,Formulier!$O$38&gt;=C611),"Verlof",0)</f>
        <v>0</v>
      </c>
      <c r="K611">
        <f t="shared" si="138"/>
        <v>0</v>
      </c>
      <c r="L611">
        <f t="shared" si="132"/>
        <v>0</v>
      </c>
      <c r="M611">
        <f t="shared" si="133"/>
        <v>0</v>
      </c>
      <c r="N611" s="56">
        <f t="shared" si="139"/>
        <v>0</v>
      </c>
      <c r="O611" s="56">
        <f t="shared" si="140"/>
        <v>0</v>
      </c>
    </row>
    <row r="612" spans="1:15" x14ac:dyDescent="0.3">
      <c r="A612" s="43" t="str">
        <f t="shared" si="141"/>
        <v>201633za</v>
      </c>
      <c r="B612" s="43">
        <f t="shared" si="143"/>
        <v>33</v>
      </c>
      <c r="C612" s="44">
        <f t="shared" si="137"/>
        <v>42602</v>
      </c>
      <c r="D612" s="43" t="str">
        <f t="shared" si="144"/>
        <v>za</v>
      </c>
      <c r="E612" s="43">
        <f t="shared" si="142"/>
        <v>2016</v>
      </c>
      <c r="F612" s="43" t="str">
        <f t="shared" si="134"/>
        <v>Vakantie</v>
      </c>
      <c r="G612" s="43" t="str">
        <f t="shared" si="135"/>
        <v>Vakantie</v>
      </c>
      <c r="H612" s="43" t="str">
        <f t="shared" si="136"/>
        <v>Vakantie</v>
      </c>
      <c r="I612" s="43">
        <f t="shared" si="145"/>
        <v>34</v>
      </c>
      <c r="J612">
        <f>IF(AND(Formulier!$E$44&lt;=C612,Formulier!$O$38&gt;=C612),"Verlof",0)</f>
        <v>0</v>
      </c>
      <c r="K612">
        <f t="shared" si="138"/>
        <v>0</v>
      </c>
      <c r="L612">
        <f t="shared" si="132"/>
        <v>0</v>
      </c>
      <c r="M612">
        <f t="shared" si="133"/>
        <v>0</v>
      </c>
      <c r="N612" s="56">
        <f t="shared" si="139"/>
        <v>0</v>
      </c>
      <c r="O612" s="56">
        <f t="shared" si="140"/>
        <v>0</v>
      </c>
    </row>
    <row r="613" spans="1:15" x14ac:dyDescent="0.3">
      <c r="A613" s="43" t="str">
        <f t="shared" si="141"/>
        <v>201633zo</v>
      </c>
      <c r="B613" s="43">
        <f t="shared" si="143"/>
        <v>33</v>
      </c>
      <c r="C613" s="44">
        <f t="shared" si="137"/>
        <v>42603</v>
      </c>
      <c r="D613" s="43" t="str">
        <f t="shared" si="144"/>
        <v>zo</v>
      </c>
      <c r="E613" s="43">
        <f t="shared" si="142"/>
        <v>2016</v>
      </c>
      <c r="F613" s="43" t="str">
        <f t="shared" si="134"/>
        <v>Vakantie</v>
      </c>
      <c r="G613" s="43" t="str">
        <f t="shared" si="135"/>
        <v>Vakantie</v>
      </c>
      <c r="H613" s="43" t="str">
        <f t="shared" si="136"/>
        <v>Vakantie</v>
      </c>
      <c r="I613" s="43">
        <f t="shared" si="145"/>
        <v>34</v>
      </c>
      <c r="J613">
        <f>IF(AND(Formulier!$E$44&lt;=C613,Formulier!$O$38&gt;=C613),"Verlof",0)</f>
        <v>0</v>
      </c>
      <c r="K613">
        <f t="shared" si="138"/>
        <v>0</v>
      </c>
      <c r="L613">
        <f t="shared" si="132"/>
        <v>0</v>
      </c>
      <c r="M613">
        <f t="shared" si="133"/>
        <v>0</v>
      </c>
      <c r="N613" s="56">
        <f t="shared" si="139"/>
        <v>0</v>
      </c>
      <c r="O613" s="56">
        <f t="shared" si="140"/>
        <v>0</v>
      </c>
    </row>
    <row r="614" spans="1:15" x14ac:dyDescent="0.3">
      <c r="A614" s="43" t="str">
        <f t="shared" si="141"/>
        <v>201634ma</v>
      </c>
      <c r="B614" s="43">
        <f t="shared" si="143"/>
        <v>34</v>
      </c>
      <c r="C614" s="44">
        <f t="shared" si="137"/>
        <v>42604</v>
      </c>
      <c r="D614" s="43" t="str">
        <f t="shared" si="144"/>
        <v>ma</v>
      </c>
      <c r="E614" s="43">
        <f t="shared" si="142"/>
        <v>2016</v>
      </c>
      <c r="F614" s="43" t="str">
        <f t="shared" si="134"/>
        <v>Vakantie</v>
      </c>
      <c r="G614" s="43" t="str">
        <f t="shared" si="135"/>
        <v/>
      </c>
      <c r="H614" s="43" t="str">
        <f t="shared" si="136"/>
        <v>Vakantie</v>
      </c>
      <c r="I614" s="43">
        <f t="shared" si="145"/>
        <v>35</v>
      </c>
      <c r="J614">
        <f>IF(AND(Formulier!$E$44&lt;=C614,Formulier!$O$38&gt;=C614),"Verlof",0)</f>
        <v>0</v>
      </c>
      <c r="K614">
        <f t="shared" si="138"/>
        <v>0</v>
      </c>
      <c r="L614">
        <f t="shared" si="132"/>
        <v>0</v>
      </c>
      <c r="M614">
        <f t="shared" si="133"/>
        <v>0</v>
      </c>
      <c r="N614" s="56">
        <f t="shared" si="139"/>
        <v>0</v>
      </c>
      <c r="O614" s="56">
        <f t="shared" si="140"/>
        <v>0</v>
      </c>
    </row>
    <row r="615" spans="1:15" x14ac:dyDescent="0.3">
      <c r="A615" s="43" t="str">
        <f t="shared" si="141"/>
        <v>201634di</v>
      </c>
      <c r="B615" s="43">
        <f t="shared" si="143"/>
        <v>34</v>
      </c>
      <c r="C615" s="44">
        <f t="shared" si="137"/>
        <v>42605</v>
      </c>
      <c r="D615" s="43" t="str">
        <f t="shared" si="144"/>
        <v>di</v>
      </c>
      <c r="E615" s="43">
        <f t="shared" si="142"/>
        <v>2016</v>
      </c>
      <c r="F615" s="43" t="str">
        <f t="shared" si="134"/>
        <v>Vakantie</v>
      </c>
      <c r="G615" s="43" t="str">
        <f t="shared" si="135"/>
        <v/>
      </c>
      <c r="H615" s="43" t="str">
        <f t="shared" si="136"/>
        <v>Vakantie</v>
      </c>
      <c r="I615" s="43">
        <f t="shared" si="145"/>
        <v>35</v>
      </c>
      <c r="J615">
        <f>IF(AND(Formulier!$E$44&lt;=C615,Formulier!$O$38&gt;=C615),"Verlof",0)</f>
        <v>0</v>
      </c>
      <c r="K615">
        <f t="shared" si="138"/>
        <v>0</v>
      </c>
      <c r="L615">
        <f t="shared" si="132"/>
        <v>0</v>
      </c>
      <c r="M615">
        <f t="shared" si="133"/>
        <v>0</v>
      </c>
      <c r="N615" s="56">
        <f t="shared" si="139"/>
        <v>0</v>
      </c>
      <c r="O615" s="56">
        <f t="shared" si="140"/>
        <v>0</v>
      </c>
    </row>
    <row r="616" spans="1:15" x14ac:dyDescent="0.3">
      <c r="A616" s="43" t="str">
        <f t="shared" si="141"/>
        <v>201634wo</v>
      </c>
      <c r="B616" s="43">
        <f t="shared" si="143"/>
        <v>34</v>
      </c>
      <c r="C616" s="44">
        <f t="shared" si="137"/>
        <v>42606</v>
      </c>
      <c r="D616" s="43" t="str">
        <f t="shared" si="144"/>
        <v>wo</v>
      </c>
      <c r="E616" s="43">
        <f t="shared" si="142"/>
        <v>2016</v>
      </c>
      <c r="F616" s="43" t="str">
        <f t="shared" si="134"/>
        <v>Vakantie</v>
      </c>
      <c r="G616" s="43" t="str">
        <f t="shared" si="135"/>
        <v/>
      </c>
      <c r="H616" s="43" t="str">
        <f t="shared" si="136"/>
        <v>Vakantie</v>
      </c>
      <c r="I616" s="43">
        <f t="shared" si="145"/>
        <v>35</v>
      </c>
      <c r="J616">
        <f>IF(AND(Formulier!$E$44&lt;=C616,Formulier!$O$38&gt;=C616),"Verlof",0)</f>
        <v>0</v>
      </c>
      <c r="K616">
        <f t="shared" si="138"/>
        <v>0</v>
      </c>
      <c r="L616">
        <f t="shared" si="132"/>
        <v>0</v>
      </c>
      <c r="M616">
        <f t="shared" si="133"/>
        <v>0</v>
      </c>
      <c r="N616" s="56">
        <f t="shared" si="139"/>
        <v>0</v>
      </c>
      <c r="O616" s="56">
        <f t="shared" si="140"/>
        <v>0</v>
      </c>
    </row>
    <row r="617" spans="1:15" x14ac:dyDescent="0.3">
      <c r="A617" s="43" t="str">
        <f t="shared" si="141"/>
        <v>201634do</v>
      </c>
      <c r="B617" s="43">
        <f t="shared" si="143"/>
        <v>34</v>
      </c>
      <c r="C617" s="44">
        <f t="shared" si="137"/>
        <v>42607</v>
      </c>
      <c r="D617" s="43" t="str">
        <f t="shared" si="144"/>
        <v>do</v>
      </c>
      <c r="E617" s="43">
        <f t="shared" si="142"/>
        <v>2016</v>
      </c>
      <c r="F617" s="43" t="str">
        <f t="shared" si="134"/>
        <v>Vakantie</v>
      </c>
      <c r="G617" s="43" t="str">
        <f t="shared" si="135"/>
        <v/>
      </c>
      <c r="H617" s="43" t="str">
        <f t="shared" si="136"/>
        <v>Vakantie</v>
      </c>
      <c r="I617" s="43">
        <f t="shared" si="145"/>
        <v>35</v>
      </c>
      <c r="J617">
        <f>IF(AND(Formulier!$E$44&lt;=C617,Formulier!$O$38&gt;=C617),"Verlof",0)</f>
        <v>0</v>
      </c>
      <c r="K617">
        <f>IF(J617=0,0,IF(F617="",0,1))</f>
        <v>0</v>
      </c>
      <c r="L617">
        <f>IF(J617=0,0,IF(G617="",0,1))</f>
        <v>0</v>
      </c>
      <c r="M617">
        <f t="shared" si="133"/>
        <v>0</v>
      </c>
      <c r="N617" s="56">
        <f t="shared" si="139"/>
        <v>0</v>
      </c>
      <c r="O617" s="56">
        <f t="shared" si="140"/>
        <v>0</v>
      </c>
    </row>
    <row r="618" spans="1:15" x14ac:dyDescent="0.3">
      <c r="A618" s="43" t="str">
        <f t="shared" si="141"/>
        <v>201634vr</v>
      </c>
      <c r="B618" s="43">
        <f t="shared" si="143"/>
        <v>34</v>
      </c>
      <c r="C618" s="44">
        <f t="shared" si="137"/>
        <v>42608</v>
      </c>
      <c r="D618" s="43" t="str">
        <f t="shared" si="144"/>
        <v>vr</v>
      </c>
      <c r="E618" s="43">
        <f t="shared" si="142"/>
        <v>2016</v>
      </c>
      <c r="F618" s="43" t="str">
        <f t="shared" si="134"/>
        <v>Vakantie</v>
      </c>
      <c r="G618" s="43" t="str">
        <f t="shared" si="135"/>
        <v/>
      </c>
      <c r="H618" s="43" t="str">
        <f t="shared" si="136"/>
        <v>Vakantie</v>
      </c>
      <c r="I618" s="43">
        <f t="shared" si="145"/>
        <v>35</v>
      </c>
      <c r="J618">
        <f>IF(AND(Formulier!$E$44&lt;=C618,Formulier!$O$38&gt;=C618),"Verlof",0)</f>
        <v>0</v>
      </c>
      <c r="K618">
        <f t="shared" si="138"/>
        <v>0</v>
      </c>
      <c r="L618">
        <f t="shared" si="132"/>
        <v>0</v>
      </c>
      <c r="M618">
        <f t="shared" si="133"/>
        <v>0</v>
      </c>
      <c r="N618" s="56">
        <f t="shared" si="139"/>
        <v>0</v>
      </c>
      <c r="O618" s="56">
        <f t="shared" si="140"/>
        <v>0</v>
      </c>
    </row>
    <row r="619" spans="1:15" x14ac:dyDescent="0.3">
      <c r="A619" s="43" t="str">
        <f t="shared" si="141"/>
        <v>201634za</v>
      </c>
      <c r="B619" s="43">
        <f t="shared" si="143"/>
        <v>34</v>
      </c>
      <c r="C619" s="44">
        <f t="shared" si="137"/>
        <v>42609</v>
      </c>
      <c r="D619" s="43" t="str">
        <f t="shared" si="144"/>
        <v>za</v>
      </c>
      <c r="E619" s="43">
        <f t="shared" si="142"/>
        <v>2016</v>
      </c>
      <c r="F619" s="43" t="str">
        <f t="shared" si="134"/>
        <v>Vakantie</v>
      </c>
      <c r="G619" s="43" t="str">
        <f t="shared" si="135"/>
        <v/>
      </c>
      <c r="H619" s="43" t="str">
        <f t="shared" si="136"/>
        <v>Vakantie</v>
      </c>
      <c r="I619" s="43">
        <f t="shared" si="145"/>
        <v>35</v>
      </c>
      <c r="J619">
        <f>IF(AND(Formulier!$E$44&lt;=C619,Formulier!$O$38&gt;=C619),"Verlof",0)</f>
        <v>0</v>
      </c>
      <c r="K619">
        <f t="shared" si="138"/>
        <v>0</v>
      </c>
      <c r="L619">
        <f t="shared" si="132"/>
        <v>0</v>
      </c>
      <c r="M619">
        <f t="shared" si="133"/>
        <v>0</v>
      </c>
      <c r="N619" s="56">
        <f t="shared" si="139"/>
        <v>0</v>
      </c>
      <c r="O619" s="56">
        <f t="shared" si="140"/>
        <v>0</v>
      </c>
    </row>
    <row r="620" spans="1:15" x14ac:dyDescent="0.3">
      <c r="A620" s="43" t="str">
        <f t="shared" si="141"/>
        <v>201634zo</v>
      </c>
      <c r="B620" s="43">
        <f t="shared" si="143"/>
        <v>34</v>
      </c>
      <c r="C620" s="44">
        <f t="shared" si="137"/>
        <v>42610</v>
      </c>
      <c r="D620" s="43" t="str">
        <f t="shared" si="144"/>
        <v>zo</v>
      </c>
      <c r="E620" s="43">
        <f t="shared" si="142"/>
        <v>2016</v>
      </c>
      <c r="F620" s="43" t="str">
        <f t="shared" si="134"/>
        <v>Vakantie</v>
      </c>
      <c r="G620" s="43" t="str">
        <f t="shared" si="135"/>
        <v/>
      </c>
      <c r="H620" s="43" t="str">
        <f t="shared" si="136"/>
        <v>Vakantie</v>
      </c>
      <c r="I620" s="43">
        <f t="shared" si="145"/>
        <v>35</v>
      </c>
      <c r="J620">
        <f>IF(AND(Formulier!$E$44&lt;=C620,Formulier!$O$38&gt;=C620),"Verlof",0)</f>
        <v>0</v>
      </c>
      <c r="K620">
        <f t="shared" si="138"/>
        <v>0</v>
      </c>
      <c r="L620">
        <f t="shared" si="132"/>
        <v>0</v>
      </c>
      <c r="M620">
        <f t="shared" si="133"/>
        <v>0</v>
      </c>
      <c r="N620" s="56">
        <f t="shared" si="139"/>
        <v>0</v>
      </c>
      <c r="O620" s="56">
        <f t="shared" si="140"/>
        <v>0</v>
      </c>
    </row>
    <row r="621" spans="1:15" x14ac:dyDescent="0.3">
      <c r="A621" s="43" t="str">
        <f t="shared" si="141"/>
        <v>201635ma</v>
      </c>
      <c r="B621" s="43">
        <f t="shared" si="143"/>
        <v>35</v>
      </c>
      <c r="C621" s="44">
        <f t="shared" si="137"/>
        <v>42611</v>
      </c>
      <c r="D621" s="43" t="str">
        <f t="shared" si="144"/>
        <v>ma</v>
      </c>
      <c r="E621" s="43">
        <f t="shared" si="142"/>
        <v>2016</v>
      </c>
      <c r="F621" s="43" t="str">
        <f t="shared" si="134"/>
        <v/>
      </c>
      <c r="G621" s="43" t="str">
        <f t="shared" si="135"/>
        <v/>
      </c>
      <c r="H621" s="43" t="str">
        <f t="shared" si="136"/>
        <v>Vakantie</v>
      </c>
      <c r="I621" s="43">
        <f t="shared" si="145"/>
        <v>36</v>
      </c>
      <c r="J621">
        <f>IF(AND(Formulier!$E$44&lt;=C621,Formulier!$O$38&gt;=C621),"Verlof",0)</f>
        <v>0</v>
      </c>
      <c r="K621">
        <f t="shared" si="138"/>
        <v>0</v>
      </c>
      <c r="L621">
        <f t="shared" si="132"/>
        <v>0</v>
      </c>
      <c r="M621">
        <f t="shared" si="133"/>
        <v>0</v>
      </c>
      <c r="N621" s="56">
        <f t="shared" si="139"/>
        <v>0</v>
      </c>
      <c r="O621" s="56">
        <f t="shared" si="140"/>
        <v>0</v>
      </c>
    </row>
    <row r="622" spans="1:15" x14ac:dyDescent="0.3">
      <c r="A622" s="43" t="str">
        <f t="shared" si="141"/>
        <v>201635di</v>
      </c>
      <c r="B622" s="43">
        <f t="shared" si="143"/>
        <v>35</v>
      </c>
      <c r="C622" s="44">
        <f t="shared" si="137"/>
        <v>42612</v>
      </c>
      <c r="D622" s="43" t="str">
        <f t="shared" si="144"/>
        <v>di</v>
      </c>
      <c r="E622" s="43">
        <f t="shared" si="142"/>
        <v>2016</v>
      </c>
      <c r="F622" s="43" t="str">
        <f t="shared" si="134"/>
        <v/>
      </c>
      <c r="G622" s="43" t="str">
        <f t="shared" si="135"/>
        <v/>
      </c>
      <c r="H622" s="43" t="str">
        <f t="shared" si="136"/>
        <v>Vakantie</v>
      </c>
      <c r="I622" s="43">
        <f t="shared" si="145"/>
        <v>36</v>
      </c>
      <c r="J622">
        <f>IF(AND(Formulier!$E$44&lt;=C622,Formulier!$O$38&gt;=C622),"Verlof",0)</f>
        <v>0</v>
      </c>
      <c r="K622">
        <f t="shared" si="138"/>
        <v>0</v>
      </c>
      <c r="L622">
        <f t="shared" si="132"/>
        <v>0</v>
      </c>
      <c r="M622">
        <f t="shared" si="133"/>
        <v>0</v>
      </c>
      <c r="N622" s="56">
        <f t="shared" si="139"/>
        <v>0</v>
      </c>
      <c r="O622" s="56">
        <f t="shared" si="140"/>
        <v>0</v>
      </c>
    </row>
    <row r="623" spans="1:15" x14ac:dyDescent="0.3">
      <c r="A623" s="43" t="str">
        <f t="shared" si="141"/>
        <v>201635wo</v>
      </c>
      <c r="B623" s="43">
        <f t="shared" si="143"/>
        <v>35</v>
      </c>
      <c r="C623" s="44">
        <f t="shared" si="137"/>
        <v>42613</v>
      </c>
      <c r="D623" s="43" t="str">
        <f t="shared" si="144"/>
        <v>wo</v>
      </c>
      <c r="E623" s="43">
        <f t="shared" si="142"/>
        <v>2016</v>
      </c>
      <c r="F623" s="43" t="str">
        <f t="shared" si="134"/>
        <v/>
      </c>
      <c r="G623" s="43" t="str">
        <f t="shared" si="135"/>
        <v/>
      </c>
      <c r="H623" s="43" t="str">
        <f t="shared" si="136"/>
        <v>Vakantie</v>
      </c>
      <c r="I623" s="43">
        <f t="shared" si="145"/>
        <v>36</v>
      </c>
      <c r="J623">
        <f>IF(AND(Formulier!$E$44&lt;=C623,Formulier!$O$38&gt;=C623),"Verlof",0)</f>
        <v>0</v>
      </c>
      <c r="K623">
        <f t="shared" si="138"/>
        <v>0</v>
      </c>
      <c r="L623">
        <f t="shared" si="132"/>
        <v>0</v>
      </c>
      <c r="M623">
        <f t="shared" si="133"/>
        <v>0</v>
      </c>
      <c r="N623" s="56">
        <f t="shared" si="139"/>
        <v>0</v>
      </c>
      <c r="O623" s="56">
        <f t="shared" si="140"/>
        <v>0</v>
      </c>
    </row>
    <row r="624" spans="1:15" x14ac:dyDescent="0.3">
      <c r="A624" s="43" t="str">
        <f t="shared" si="141"/>
        <v>201635do</v>
      </c>
      <c r="B624" s="43">
        <f t="shared" si="143"/>
        <v>35</v>
      </c>
      <c r="C624" s="44">
        <f t="shared" si="137"/>
        <v>42614</v>
      </c>
      <c r="D624" s="43" t="str">
        <f t="shared" si="144"/>
        <v>do</v>
      </c>
      <c r="E624" s="43">
        <f t="shared" si="142"/>
        <v>2016</v>
      </c>
      <c r="F624" s="43" t="str">
        <f t="shared" si="134"/>
        <v/>
      </c>
      <c r="G624" s="43" t="str">
        <f t="shared" si="135"/>
        <v/>
      </c>
      <c r="H624" s="43" t="str">
        <f t="shared" si="136"/>
        <v>Vakantie</v>
      </c>
      <c r="I624" s="43">
        <f t="shared" si="145"/>
        <v>36</v>
      </c>
      <c r="J624">
        <f>IF(AND(Formulier!$E$44&lt;=C624,Formulier!$O$38&gt;=C624),"Verlof",0)</f>
        <v>0</v>
      </c>
      <c r="K624">
        <f t="shared" si="138"/>
        <v>0</v>
      </c>
      <c r="L624">
        <f t="shared" si="132"/>
        <v>0</v>
      </c>
      <c r="M624">
        <f t="shared" si="133"/>
        <v>0</v>
      </c>
      <c r="N624" s="56">
        <f t="shared" si="139"/>
        <v>0</v>
      </c>
      <c r="O624" s="56">
        <f t="shared" si="140"/>
        <v>0</v>
      </c>
    </row>
    <row r="625" spans="1:15" x14ac:dyDescent="0.3">
      <c r="A625" s="43" t="str">
        <f t="shared" si="141"/>
        <v>201635vr</v>
      </c>
      <c r="B625" s="43">
        <f t="shared" si="143"/>
        <v>35</v>
      </c>
      <c r="C625" s="44">
        <f t="shared" si="137"/>
        <v>42615</v>
      </c>
      <c r="D625" s="43" t="str">
        <f t="shared" si="144"/>
        <v>vr</v>
      </c>
      <c r="E625" s="43">
        <f t="shared" si="142"/>
        <v>2016</v>
      </c>
      <c r="F625" s="43" t="str">
        <f t="shared" si="134"/>
        <v/>
      </c>
      <c r="G625" s="43" t="str">
        <f t="shared" si="135"/>
        <v/>
      </c>
      <c r="H625" s="43" t="str">
        <f t="shared" si="136"/>
        <v>Vakantie</v>
      </c>
      <c r="I625" s="43">
        <f t="shared" si="145"/>
        <v>36</v>
      </c>
      <c r="J625">
        <f>IF(AND(Formulier!$E$44&lt;=C625,Formulier!$O$38&gt;=C625),"Verlof",0)</f>
        <v>0</v>
      </c>
      <c r="K625">
        <f t="shared" si="138"/>
        <v>0</v>
      </c>
      <c r="L625">
        <f t="shared" si="132"/>
        <v>0</v>
      </c>
      <c r="M625">
        <f t="shared" si="133"/>
        <v>0</v>
      </c>
      <c r="N625" s="56">
        <f t="shared" si="139"/>
        <v>0</v>
      </c>
      <c r="O625" s="56">
        <f t="shared" si="140"/>
        <v>0</v>
      </c>
    </row>
    <row r="626" spans="1:15" x14ac:dyDescent="0.3">
      <c r="A626" s="43" t="str">
        <f t="shared" si="141"/>
        <v>201635za</v>
      </c>
      <c r="B626" s="43">
        <f t="shared" si="143"/>
        <v>35</v>
      </c>
      <c r="C626" s="44">
        <f t="shared" si="137"/>
        <v>42616</v>
      </c>
      <c r="D626" s="43" t="str">
        <f t="shared" si="144"/>
        <v>za</v>
      </c>
      <c r="E626" s="43">
        <f t="shared" si="142"/>
        <v>2016</v>
      </c>
      <c r="F626" s="43" t="str">
        <f t="shared" si="134"/>
        <v/>
      </c>
      <c r="G626" s="43" t="str">
        <f t="shared" si="135"/>
        <v/>
      </c>
      <c r="H626" s="43" t="str">
        <f t="shared" si="136"/>
        <v>Vakantie</v>
      </c>
      <c r="I626" s="43">
        <f t="shared" si="145"/>
        <v>36</v>
      </c>
      <c r="J626">
        <f>IF(AND(Formulier!$E$44&lt;=C626,Formulier!$O$38&gt;=C626),"Verlof",0)</f>
        <v>0</v>
      </c>
      <c r="K626">
        <f t="shared" si="138"/>
        <v>0</v>
      </c>
      <c r="L626">
        <f t="shared" si="132"/>
        <v>0</v>
      </c>
      <c r="M626">
        <f t="shared" si="133"/>
        <v>0</v>
      </c>
      <c r="N626" s="56">
        <f t="shared" si="139"/>
        <v>0</v>
      </c>
      <c r="O626" s="56">
        <f t="shared" si="140"/>
        <v>0</v>
      </c>
    </row>
    <row r="627" spans="1:15" x14ac:dyDescent="0.3">
      <c r="A627" s="43" t="str">
        <f t="shared" si="141"/>
        <v>201635zo</v>
      </c>
      <c r="B627" s="43">
        <f t="shared" si="143"/>
        <v>35</v>
      </c>
      <c r="C627" s="44">
        <f t="shared" si="137"/>
        <v>42617</v>
      </c>
      <c r="D627" s="43" t="str">
        <f t="shared" si="144"/>
        <v>zo</v>
      </c>
      <c r="E627" s="43">
        <f t="shared" si="142"/>
        <v>2016</v>
      </c>
      <c r="F627" s="43" t="str">
        <f t="shared" si="134"/>
        <v/>
      </c>
      <c r="G627" s="43" t="str">
        <f t="shared" si="135"/>
        <v/>
      </c>
      <c r="H627" s="43" t="str">
        <f t="shared" si="136"/>
        <v>Vakantie</v>
      </c>
      <c r="I627" s="43">
        <f t="shared" si="145"/>
        <v>36</v>
      </c>
      <c r="J627">
        <f>IF(AND(Formulier!$E$44&lt;=C627,Formulier!$O$38&gt;=C627),"Verlof",0)</f>
        <v>0</v>
      </c>
      <c r="K627">
        <f t="shared" si="138"/>
        <v>0</v>
      </c>
      <c r="L627">
        <f t="shared" si="132"/>
        <v>0</v>
      </c>
      <c r="M627">
        <f t="shared" si="133"/>
        <v>0</v>
      </c>
      <c r="N627" s="56">
        <f t="shared" si="139"/>
        <v>0</v>
      </c>
      <c r="O627" s="56">
        <f t="shared" si="140"/>
        <v>0</v>
      </c>
    </row>
    <row r="628" spans="1:15" x14ac:dyDescent="0.3">
      <c r="A628" s="43" t="str">
        <f t="shared" si="141"/>
        <v>201636ma</v>
      </c>
      <c r="B628" s="43">
        <f t="shared" si="143"/>
        <v>36</v>
      </c>
      <c r="C628" s="44">
        <f t="shared" si="137"/>
        <v>42618</v>
      </c>
      <c r="D628" s="43" t="str">
        <f t="shared" si="144"/>
        <v>ma</v>
      </c>
      <c r="E628" s="43">
        <f t="shared" si="142"/>
        <v>2016</v>
      </c>
      <c r="F628" s="43" t="str">
        <f t="shared" si="134"/>
        <v/>
      </c>
      <c r="G628" s="43" t="str">
        <f t="shared" si="135"/>
        <v/>
      </c>
      <c r="H628" s="43" t="str">
        <f t="shared" si="136"/>
        <v/>
      </c>
      <c r="I628" s="43">
        <f t="shared" si="145"/>
        <v>37</v>
      </c>
      <c r="J628">
        <f>IF(AND(Formulier!$E$44&lt;=C628,Formulier!$O$38&gt;=C628),"Verlof",0)</f>
        <v>0</v>
      </c>
      <c r="K628">
        <f t="shared" si="138"/>
        <v>0</v>
      </c>
      <c r="L628">
        <f t="shared" si="132"/>
        <v>0</v>
      </c>
      <c r="M628">
        <f t="shared" si="133"/>
        <v>0</v>
      </c>
      <c r="N628" s="56">
        <f t="shared" si="139"/>
        <v>0</v>
      </c>
      <c r="O628" s="56">
        <f t="shared" si="140"/>
        <v>0</v>
      </c>
    </row>
    <row r="629" spans="1:15" x14ac:dyDescent="0.3">
      <c r="A629" s="43" t="str">
        <f t="shared" si="141"/>
        <v>201636di</v>
      </c>
      <c r="B629" s="43">
        <f t="shared" si="143"/>
        <v>36</v>
      </c>
      <c r="C629" s="44">
        <f t="shared" si="137"/>
        <v>42619</v>
      </c>
      <c r="D629" s="43" t="str">
        <f t="shared" si="144"/>
        <v>di</v>
      </c>
      <c r="E629" s="43">
        <f t="shared" si="142"/>
        <v>2016</v>
      </c>
      <c r="F629" s="43" t="str">
        <f t="shared" si="134"/>
        <v/>
      </c>
      <c r="G629" s="43" t="str">
        <f t="shared" si="135"/>
        <v/>
      </c>
      <c r="H629" s="43" t="str">
        <f t="shared" si="136"/>
        <v/>
      </c>
      <c r="I629" s="43">
        <f t="shared" si="145"/>
        <v>37</v>
      </c>
      <c r="J629">
        <f>IF(AND(Formulier!$E$44&lt;=C629,Formulier!$O$38&gt;=C629),"Verlof",0)</f>
        <v>0</v>
      </c>
      <c r="K629">
        <f t="shared" si="138"/>
        <v>0</v>
      </c>
      <c r="L629">
        <f t="shared" si="132"/>
        <v>0</v>
      </c>
      <c r="M629">
        <f t="shared" si="133"/>
        <v>0</v>
      </c>
      <c r="N629" s="56">
        <f t="shared" si="139"/>
        <v>0</v>
      </c>
      <c r="O629" s="56">
        <f t="shared" si="140"/>
        <v>0</v>
      </c>
    </row>
    <row r="630" spans="1:15" x14ac:dyDescent="0.3">
      <c r="A630" s="43" t="str">
        <f t="shared" si="141"/>
        <v>201636wo</v>
      </c>
      <c r="B630" s="43">
        <f t="shared" si="143"/>
        <v>36</v>
      </c>
      <c r="C630" s="44">
        <f t="shared" si="137"/>
        <v>42620</v>
      </c>
      <c r="D630" s="43" t="str">
        <f t="shared" si="144"/>
        <v>wo</v>
      </c>
      <c r="E630" s="43">
        <f t="shared" si="142"/>
        <v>2016</v>
      </c>
      <c r="F630" s="43" t="str">
        <f t="shared" si="134"/>
        <v/>
      </c>
      <c r="G630" s="43" t="str">
        <f t="shared" si="135"/>
        <v/>
      </c>
      <c r="H630" s="43" t="str">
        <f t="shared" si="136"/>
        <v/>
      </c>
      <c r="I630" s="43">
        <f t="shared" si="145"/>
        <v>37</v>
      </c>
      <c r="J630">
        <f>IF(AND(Formulier!$E$44&lt;=C630,Formulier!$O$38&gt;=C630),"Verlof",0)</f>
        <v>0</v>
      </c>
      <c r="K630">
        <f t="shared" si="138"/>
        <v>0</v>
      </c>
      <c r="L630">
        <f t="shared" si="132"/>
        <v>0</v>
      </c>
      <c r="M630">
        <f t="shared" si="133"/>
        <v>0</v>
      </c>
      <c r="N630" s="56">
        <f t="shared" si="139"/>
        <v>0</v>
      </c>
      <c r="O630" s="56">
        <f t="shared" si="140"/>
        <v>0</v>
      </c>
    </row>
    <row r="631" spans="1:15" x14ac:dyDescent="0.3">
      <c r="A631" s="43" t="str">
        <f t="shared" si="141"/>
        <v>201636do</v>
      </c>
      <c r="B631" s="43">
        <f t="shared" si="143"/>
        <v>36</v>
      </c>
      <c r="C631" s="44">
        <f t="shared" si="137"/>
        <v>42621</v>
      </c>
      <c r="D631" s="43" t="str">
        <f t="shared" si="144"/>
        <v>do</v>
      </c>
      <c r="E631" s="43">
        <f t="shared" si="142"/>
        <v>2016</v>
      </c>
      <c r="F631" s="43" t="str">
        <f t="shared" si="134"/>
        <v/>
      </c>
      <c r="G631" s="43" t="str">
        <f t="shared" si="135"/>
        <v/>
      </c>
      <c r="H631" s="43" t="str">
        <f t="shared" si="136"/>
        <v/>
      </c>
      <c r="I631" s="43">
        <f t="shared" si="145"/>
        <v>37</v>
      </c>
      <c r="J631">
        <f>IF(AND(Formulier!$E$44&lt;=C631,Formulier!$O$38&gt;=C631),"Verlof",0)</f>
        <v>0</v>
      </c>
      <c r="K631">
        <f t="shared" si="138"/>
        <v>0</v>
      </c>
      <c r="L631">
        <f t="shared" si="132"/>
        <v>0</v>
      </c>
      <c r="M631">
        <f t="shared" si="133"/>
        <v>0</v>
      </c>
      <c r="N631" s="56">
        <f t="shared" si="139"/>
        <v>0</v>
      </c>
      <c r="O631" s="56">
        <f t="shared" si="140"/>
        <v>0</v>
      </c>
    </row>
    <row r="632" spans="1:15" x14ac:dyDescent="0.3">
      <c r="A632" s="43" t="str">
        <f t="shared" si="141"/>
        <v>201636vr</v>
      </c>
      <c r="B632" s="43">
        <f t="shared" si="143"/>
        <v>36</v>
      </c>
      <c r="C632" s="44">
        <f t="shared" si="137"/>
        <v>42622</v>
      </c>
      <c r="D632" s="43" t="str">
        <f t="shared" si="144"/>
        <v>vr</v>
      </c>
      <c r="E632" s="43">
        <f t="shared" si="142"/>
        <v>2016</v>
      </c>
      <c r="F632" s="43" t="str">
        <f t="shared" si="134"/>
        <v/>
      </c>
      <c r="G632" s="43" t="str">
        <f t="shared" si="135"/>
        <v/>
      </c>
      <c r="H632" s="43" t="str">
        <f t="shared" si="136"/>
        <v/>
      </c>
      <c r="I632" s="43">
        <f t="shared" si="145"/>
        <v>37</v>
      </c>
      <c r="J632">
        <f>IF(AND(Formulier!$E$44&lt;=C632,Formulier!$O$38&gt;=C632),"Verlof",0)</f>
        <v>0</v>
      </c>
      <c r="K632">
        <f t="shared" si="138"/>
        <v>0</v>
      </c>
      <c r="L632">
        <f t="shared" si="132"/>
        <v>0</v>
      </c>
      <c r="M632">
        <f t="shared" si="133"/>
        <v>0</v>
      </c>
      <c r="N632" s="56">
        <f t="shared" si="139"/>
        <v>0</v>
      </c>
      <c r="O632" s="56">
        <f t="shared" si="140"/>
        <v>0</v>
      </c>
    </row>
    <row r="633" spans="1:15" x14ac:dyDescent="0.3">
      <c r="A633" s="43" t="str">
        <f t="shared" si="141"/>
        <v>201636za</v>
      </c>
      <c r="B633" s="43">
        <f t="shared" si="143"/>
        <v>36</v>
      </c>
      <c r="C633" s="44">
        <f t="shared" si="137"/>
        <v>42623</v>
      </c>
      <c r="D633" s="43" t="str">
        <f t="shared" si="144"/>
        <v>za</v>
      </c>
      <c r="E633" s="43">
        <f t="shared" si="142"/>
        <v>2016</v>
      </c>
      <c r="F633" s="43" t="str">
        <f t="shared" si="134"/>
        <v/>
      </c>
      <c r="G633" s="43" t="str">
        <f t="shared" si="135"/>
        <v/>
      </c>
      <c r="H633" s="43" t="str">
        <f t="shared" si="136"/>
        <v/>
      </c>
      <c r="I633" s="43">
        <f t="shared" si="145"/>
        <v>37</v>
      </c>
      <c r="J633">
        <f>IF(AND(Formulier!$E$44&lt;=C633,Formulier!$O$38&gt;=C633),"Verlof",0)</f>
        <v>0</v>
      </c>
      <c r="K633">
        <f t="shared" si="138"/>
        <v>0</v>
      </c>
      <c r="L633">
        <f t="shared" si="132"/>
        <v>0</v>
      </c>
      <c r="M633">
        <f t="shared" si="133"/>
        <v>0</v>
      </c>
      <c r="N633" s="56">
        <f t="shared" si="139"/>
        <v>0</v>
      </c>
      <c r="O633" s="56">
        <f t="shared" si="140"/>
        <v>0</v>
      </c>
    </row>
    <row r="634" spans="1:15" x14ac:dyDescent="0.3">
      <c r="A634" s="43" t="str">
        <f t="shared" si="141"/>
        <v>201636zo</v>
      </c>
      <c r="B634" s="43">
        <f t="shared" si="143"/>
        <v>36</v>
      </c>
      <c r="C634" s="44">
        <f t="shared" si="137"/>
        <v>42624</v>
      </c>
      <c r="D634" s="43" t="str">
        <f t="shared" si="144"/>
        <v>zo</v>
      </c>
      <c r="E634" s="43">
        <f t="shared" si="142"/>
        <v>2016</v>
      </c>
      <c r="F634" s="43" t="str">
        <f t="shared" si="134"/>
        <v/>
      </c>
      <c r="G634" s="43" t="str">
        <f t="shared" si="135"/>
        <v/>
      </c>
      <c r="H634" s="43" t="str">
        <f t="shared" si="136"/>
        <v/>
      </c>
      <c r="I634" s="43">
        <f t="shared" si="145"/>
        <v>37</v>
      </c>
      <c r="J634">
        <f>IF(AND(Formulier!$E$44&lt;=C634,Formulier!$O$38&gt;=C634),"Verlof",0)</f>
        <v>0</v>
      </c>
      <c r="K634">
        <f t="shared" si="138"/>
        <v>0</v>
      </c>
      <c r="L634">
        <f t="shared" si="132"/>
        <v>0</v>
      </c>
      <c r="M634">
        <f t="shared" si="133"/>
        <v>0</v>
      </c>
      <c r="N634" s="56">
        <f t="shared" si="139"/>
        <v>0</v>
      </c>
      <c r="O634" s="56">
        <f t="shared" si="140"/>
        <v>0</v>
      </c>
    </row>
    <row r="635" spans="1:15" x14ac:dyDescent="0.3">
      <c r="A635" s="43" t="str">
        <f t="shared" si="141"/>
        <v>201637ma</v>
      </c>
      <c r="B635" s="43">
        <f t="shared" si="143"/>
        <v>37</v>
      </c>
      <c r="C635" s="44">
        <f t="shared" si="137"/>
        <v>42625</v>
      </c>
      <c r="D635" s="43" t="str">
        <f t="shared" si="144"/>
        <v>ma</v>
      </c>
      <c r="E635" s="43">
        <f t="shared" si="142"/>
        <v>2016</v>
      </c>
      <c r="F635" s="43" t="str">
        <f t="shared" si="134"/>
        <v/>
      </c>
      <c r="G635" s="43" t="str">
        <f t="shared" si="135"/>
        <v/>
      </c>
      <c r="H635" s="43" t="str">
        <f t="shared" si="136"/>
        <v/>
      </c>
      <c r="I635" s="43">
        <f t="shared" si="145"/>
        <v>38</v>
      </c>
      <c r="J635">
        <f>IF(AND(Formulier!$E$44&lt;=C635,Formulier!$O$38&gt;=C635),"Verlof",0)</f>
        <v>0</v>
      </c>
      <c r="K635">
        <f t="shared" si="138"/>
        <v>0</v>
      </c>
      <c r="L635">
        <f t="shared" si="132"/>
        <v>0</v>
      </c>
      <c r="M635">
        <f t="shared" si="133"/>
        <v>0</v>
      </c>
      <c r="N635" s="56">
        <f t="shared" si="139"/>
        <v>0</v>
      </c>
      <c r="O635" s="56">
        <f t="shared" si="140"/>
        <v>0</v>
      </c>
    </row>
    <row r="636" spans="1:15" x14ac:dyDescent="0.3">
      <c r="A636" s="43" t="str">
        <f t="shared" si="141"/>
        <v>201637di</v>
      </c>
      <c r="B636" s="43">
        <f t="shared" si="143"/>
        <v>37</v>
      </c>
      <c r="C636" s="44">
        <f t="shared" si="137"/>
        <v>42626</v>
      </c>
      <c r="D636" s="43" t="str">
        <f t="shared" si="144"/>
        <v>di</v>
      </c>
      <c r="E636" s="43">
        <f t="shared" si="142"/>
        <v>2016</v>
      </c>
      <c r="F636" s="43" t="str">
        <f t="shared" si="134"/>
        <v/>
      </c>
      <c r="G636" s="43" t="str">
        <f t="shared" si="135"/>
        <v/>
      </c>
      <c r="H636" s="43" t="str">
        <f t="shared" si="136"/>
        <v/>
      </c>
      <c r="I636" s="43">
        <f t="shared" si="145"/>
        <v>38</v>
      </c>
      <c r="J636">
        <f>IF(AND(Formulier!$E$44&lt;=C636,Formulier!$O$38&gt;=C636),"Verlof",0)</f>
        <v>0</v>
      </c>
      <c r="K636">
        <f t="shared" si="138"/>
        <v>0</v>
      </c>
      <c r="L636">
        <f t="shared" ref="L636:L699" si="146">IF(J636=0,0,IF(G636="",0,1))</f>
        <v>0</v>
      </c>
      <c r="M636">
        <f t="shared" ref="M636:M699" si="147">IF(J636=0,0,IF(H636="",0,1))</f>
        <v>0</v>
      </c>
      <c r="N636" s="56">
        <f t="shared" si="139"/>
        <v>0</v>
      </c>
      <c r="O636" s="56">
        <f t="shared" si="140"/>
        <v>0</v>
      </c>
    </row>
    <row r="637" spans="1:15" x14ac:dyDescent="0.3">
      <c r="A637" s="43" t="str">
        <f t="shared" si="141"/>
        <v>201637wo</v>
      </c>
      <c r="B637" s="43">
        <f t="shared" si="143"/>
        <v>37</v>
      </c>
      <c r="C637" s="44">
        <f t="shared" si="137"/>
        <v>42627</v>
      </c>
      <c r="D637" s="43" t="str">
        <f t="shared" si="144"/>
        <v>wo</v>
      </c>
      <c r="E637" s="43">
        <f t="shared" si="142"/>
        <v>2016</v>
      </c>
      <c r="F637" s="43" t="str">
        <f t="shared" si="134"/>
        <v/>
      </c>
      <c r="G637" s="43" t="str">
        <f t="shared" si="135"/>
        <v/>
      </c>
      <c r="H637" s="43" t="str">
        <f t="shared" si="136"/>
        <v/>
      </c>
      <c r="I637" s="43">
        <f t="shared" si="145"/>
        <v>38</v>
      </c>
      <c r="J637">
        <f>IF(AND(Formulier!$E$44&lt;=C637,Formulier!$O$38&gt;=C637),"Verlof",0)</f>
        <v>0</v>
      </c>
      <c r="K637">
        <f t="shared" si="138"/>
        <v>0</v>
      </c>
      <c r="L637">
        <f t="shared" si="146"/>
        <v>0</v>
      </c>
      <c r="M637">
        <f t="shared" si="147"/>
        <v>0</v>
      </c>
      <c r="N637" s="56">
        <f t="shared" si="139"/>
        <v>0</v>
      </c>
      <c r="O637" s="56">
        <f t="shared" si="140"/>
        <v>0</v>
      </c>
    </row>
    <row r="638" spans="1:15" x14ac:dyDescent="0.3">
      <c r="A638" s="43" t="str">
        <f t="shared" si="141"/>
        <v>201637do</v>
      </c>
      <c r="B638" s="43">
        <f t="shared" si="143"/>
        <v>37</v>
      </c>
      <c r="C638" s="44">
        <f t="shared" si="137"/>
        <v>42628</v>
      </c>
      <c r="D638" s="43" t="str">
        <f t="shared" si="144"/>
        <v>do</v>
      </c>
      <c r="E638" s="43">
        <f t="shared" si="142"/>
        <v>2016</v>
      </c>
      <c r="F638" s="43" t="str">
        <f t="shared" si="134"/>
        <v/>
      </c>
      <c r="G638" s="43" t="str">
        <f t="shared" si="135"/>
        <v/>
      </c>
      <c r="H638" s="43" t="str">
        <f t="shared" si="136"/>
        <v/>
      </c>
      <c r="I638" s="43">
        <f t="shared" si="145"/>
        <v>38</v>
      </c>
      <c r="J638">
        <f>IF(AND(Formulier!$E$44&lt;=C638,Formulier!$O$38&gt;=C638),"Verlof",0)</f>
        <v>0</v>
      </c>
      <c r="K638">
        <f t="shared" si="138"/>
        <v>0</v>
      </c>
      <c r="L638">
        <f t="shared" si="146"/>
        <v>0</v>
      </c>
      <c r="M638">
        <f t="shared" si="147"/>
        <v>0</v>
      </c>
      <c r="N638" s="56">
        <f t="shared" si="139"/>
        <v>0</v>
      </c>
      <c r="O638" s="56">
        <f t="shared" si="140"/>
        <v>0</v>
      </c>
    </row>
    <row r="639" spans="1:15" x14ac:dyDescent="0.3">
      <c r="A639" s="43" t="str">
        <f t="shared" si="141"/>
        <v>201637vr</v>
      </c>
      <c r="B639" s="43">
        <f t="shared" si="143"/>
        <v>37</v>
      </c>
      <c r="C639" s="44">
        <f t="shared" si="137"/>
        <v>42629</v>
      </c>
      <c r="D639" s="43" t="str">
        <f t="shared" si="144"/>
        <v>vr</v>
      </c>
      <c r="E639" s="43">
        <f t="shared" si="142"/>
        <v>2016</v>
      </c>
      <c r="F639" s="43" t="str">
        <f t="shared" si="134"/>
        <v/>
      </c>
      <c r="G639" s="43" t="str">
        <f t="shared" si="135"/>
        <v/>
      </c>
      <c r="H639" s="43" t="str">
        <f t="shared" si="136"/>
        <v/>
      </c>
      <c r="I639" s="43">
        <f t="shared" si="145"/>
        <v>38</v>
      </c>
      <c r="J639">
        <f>IF(AND(Formulier!$E$44&lt;=C639,Formulier!$O$38&gt;=C639),"Verlof",0)</f>
        <v>0</v>
      </c>
      <c r="K639">
        <f t="shared" si="138"/>
        <v>0</v>
      </c>
      <c r="L639">
        <f t="shared" si="146"/>
        <v>0</v>
      </c>
      <c r="M639">
        <f t="shared" si="147"/>
        <v>0</v>
      </c>
      <c r="N639" s="56">
        <f t="shared" si="139"/>
        <v>0</v>
      </c>
      <c r="O639" s="56">
        <f t="shared" si="140"/>
        <v>0</v>
      </c>
    </row>
    <row r="640" spans="1:15" x14ac:dyDescent="0.3">
      <c r="A640" s="43" t="str">
        <f t="shared" si="141"/>
        <v>201637za</v>
      </c>
      <c r="B640" s="43">
        <f t="shared" si="143"/>
        <v>37</v>
      </c>
      <c r="C640" s="44">
        <f t="shared" si="137"/>
        <v>42630</v>
      </c>
      <c r="D640" s="43" t="str">
        <f t="shared" si="144"/>
        <v>za</v>
      </c>
      <c r="E640" s="43">
        <f t="shared" si="142"/>
        <v>2016</v>
      </c>
      <c r="F640" s="43" t="str">
        <f t="shared" ref="F640:F703" si="148">IF(AND($C640&gt;=$AA$3,$C640&lt;=$AB$3),"Vakantie",IF(AND($C640&gt;=$AA$4,$C640&lt;=$AB$4),"Vakantie",IF(AND($C640&gt;=$AA$5,$C640&lt;=$AB$5),"Vakantie",IF(AND($C640&gt;=$AA$6,$C640&lt;=$AB$6),"Vakantie",IF(AND($C640&gt;=$AA$7,$C640&lt;=$AB$7),"Vakantie","")))))</f>
        <v/>
      </c>
      <c r="G640" s="43" t="str">
        <f t="shared" ref="G640:G703" si="149">IF(AND($C640&gt;=$AA$8,$C640&lt;=$AB$8),"Vakantie",IF(AND($C640&gt;=$AA$9,$C640&lt;=$AB$9),"Vakantie",IF(AND($C640&gt;=$AA$10,$C640&lt;=$AB$10),"Vakantie",IF(AND($C640&gt;=$AA$11,$C640&lt;=$AB$11),"Vakantie",IF(AND($C640&gt;=$AA$7,$C640&lt;=$AB$7),"Vakantie","")))))</f>
        <v/>
      </c>
      <c r="H640" s="43" t="str">
        <f t="shared" ref="H640:H703" si="150">IF(AND($C640&gt;=$AA$13,$C640&lt;=$AB$13),"Vakantie",IF(AND($C640&gt;=$AA$14,$C640&lt;=$AB$14),"Vakantie",IF(AND($C640&gt;=$AA$15,$C640&lt;=$AB$15),"Vakantie",IF(AND($C640&gt;=$AA$16,$C640&lt;=$AB$16),"Vakantie",IF(AND($C640&gt;=$AA$12,$C640&lt;=$AB$12),"Vakantie","")))))</f>
        <v/>
      </c>
      <c r="I640" s="43">
        <f t="shared" si="145"/>
        <v>38</v>
      </c>
      <c r="J640">
        <f>IF(AND(Formulier!$E$44&lt;=C640,Formulier!$O$38&gt;=C640),"Verlof",0)</f>
        <v>0</v>
      </c>
      <c r="K640">
        <f t="shared" si="138"/>
        <v>0</v>
      </c>
      <c r="L640">
        <f t="shared" si="146"/>
        <v>0</v>
      </c>
      <c r="M640">
        <f t="shared" si="147"/>
        <v>0</v>
      </c>
      <c r="N640" s="56">
        <f t="shared" si="139"/>
        <v>0</v>
      </c>
      <c r="O640" s="56">
        <f t="shared" si="140"/>
        <v>0</v>
      </c>
    </row>
    <row r="641" spans="1:15" x14ac:dyDescent="0.3">
      <c r="A641" s="43" t="str">
        <f t="shared" si="141"/>
        <v>201637zo</v>
      </c>
      <c r="B641" s="43">
        <f t="shared" si="143"/>
        <v>37</v>
      </c>
      <c r="C641" s="44">
        <f t="shared" si="137"/>
        <v>42631</v>
      </c>
      <c r="D641" s="43" t="str">
        <f t="shared" si="144"/>
        <v>zo</v>
      </c>
      <c r="E641" s="43">
        <f t="shared" si="142"/>
        <v>2016</v>
      </c>
      <c r="F641" s="43" t="str">
        <f t="shared" si="148"/>
        <v/>
      </c>
      <c r="G641" s="43" t="str">
        <f t="shared" si="149"/>
        <v/>
      </c>
      <c r="H641" s="43" t="str">
        <f t="shared" si="150"/>
        <v/>
      </c>
      <c r="I641" s="43">
        <f t="shared" si="145"/>
        <v>38</v>
      </c>
      <c r="J641">
        <f>IF(AND(Formulier!$E$44&lt;=C641,Formulier!$O$38&gt;=C641),"Verlof",0)</f>
        <v>0</v>
      </c>
      <c r="K641">
        <f t="shared" si="138"/>
        <v>0</v>
      </c>
      <c r="L641">
        <f t="shared" si="146"/>
        <v>0</v>
      </c>
      <c r="M641">
        <f t="shared" si="147"/>
        <v>0</v>
      </c>
      <c r="N641" s="56">
        <f t="shared" si="139"/>
        <v>0</v>
      </c>
      <c r="O641" s="56">
        <f t="shared" si="140"/>
        <v>0</v>
      </c>
    </row>
    <row r="642" spans="1:15" x14ac:dyDescent="0.3">
      <c r="A642" s="43" t="str">
        <f t="shared" si="141"/>
        <v>201638ma</v>
      </c>
      <c r="B642" s="43">
        <f t="shared" si="143"/>
        <v>38</v>
      </c>
      <c r="C642" s="44">
        <f t="shared" si="137"/>
        <v>42632</v>
      </c>
      <c r="D642" s="43" t="str">
        <f t="shared" si="144"/>
        <v>ma</v>
      </c>
      <c r="E642" s="43">
        <f t="shared" si="142"/>
        <v>2016</v>
      </c>
      <c r="F642" s="43" t="str">
        <f t="shared" si="148"/>
        <v/>
      </c>
      <c r="G642" s="43" t="str">
        <f t="shared" si="149"/>
        <v/>
      </c>
      <c r="H642" s="43" t="str">
        <f t="shared" si="150"/>
        <v/>
      </c>
      <c r="I642" s="43">
        <f t="shared" si="145"/>
        <v>39</v>
      </c>
      <c r="J642">
        <f>IF(AND(Formulier!$E$44&lt;=C642,Formulier!$O$38&gt;=C642),"Verlof",0)</f>
        <v>0</v>
      </c>
      <c r="K642">
        <f t="shared" si="138"/>
        <v>0</v>
      </c>
      <c r="L642">
        <f t="shared" si="146"/>
        <v>0</v>
      </c>
      <c r="M642">
        <f t="shared" si="147"/>
        <v>0</v>
      </c>
      <c r="N642" s="56">
        <f t="shared" si="139"/>
        <v>0</v>
      </c>
      <c r="O642" s="56">
        <f t="shared" si="140"/>
        <v>0</v>
      </c>
    </row>
    <row r="643" spans="1:15" x14ac:dyDescent="0.3">
      <c r="A643" s="43" t="str">
        <f t="shared" si="141"/>
        <v>201638di</v>
      </c>
      <c r="B643" s="43">
        <f t="shared" si="143"/>
        <v>38</v>
      </c>
      <c r="C643" s="44">
        <f t="shared" ref="C643:C706" si="151">+C642+1</f>
        <v>42633</v>
      </c>
      <c r="D643" s="43" t="str">
        <f t="shared" si="144"/>
        <v>di</v>
      </c>
      <c r="E643" s="43">
        <f t="shared" si="142"/>
        <v>2016</v>
      </c>
      <c r="F643" s="43" t="str">
        <f t="shared" si="148"/>
        <v/>
      </c>
      <c r="G643" s="43" t="str">
        <f t="shared" si="149"/>
        <v/>
      </c>
      <c r="H643" s="43" t="str">
        <f t="shared" si="150"/>
        <v/>
      </c>
      <c r="I643" s="43">
        <f t="shared" si="145"/>
        <v>39</v>
      </c>
      <c r="J643">
        <f>IF(AND(Formulier!$E$44&lt;=C643,Formulier!$O$38&gt;=C643),"Verlof",0)</f>
        <v>0</v>
      </c>
      <c r="K643">
        <f t="shared" ref="K643:K706" si="152">IF(J643=0,0,IF(F643="",0,1))</f>
        <v>0</v>
      </c>
      <c r="L643">
        <f t="shared" si="146"/>
        <v>0</v>
      </c>
      <c r="M643">
        <f t="shared" si="147"/>
        <v>0</v>
      </c>
      <c r="N643" s="56">
        <f t="shared" ref="N643:N706" si="153">IF($N$1="Noord",K643,IF($N$1="Midden",L643,M643))</f>
        <v>0</v>
      </c>
      <c r="O643" s="56">
        <f t="shared" ref="O643:O706" si="154">IF(OR(D643="za",D643="zo"),0,N643)</f>
        <v>0</v>
      </c>
    </row>
    <row r="644" spans="1:15" x14ac:dyDescent="0.3">
      <c r="A644" s="43" t="str">
        <f t="shared" si="141"/>
        <v>201638wo</v>
      </c>
      <c r="B644" s="43">
        <f t="shared" si="143"/>
        <v>38</v>
      </c>
      <c r="C644" s="44">
        <f t="shared" si="151"/>
        <v>42634</v>
      </c>
      <c r="D644" s="43" t="str">
        <f t="shared" si="144"/>
        <v>wo</v>
      </c>
      <c r="E644" s="43">
        <f t="shared" si="142"/>
        <v>2016</v>
      </c>
      <c r="F644" s="43" t="str">
        <f t="shared" si="148"/>
        <v/>
      </c>
      <c r="G644" s="43" t="str">
        <f t="shared" si="149"/>
        <v/>
      </c>
      <c r="H644" s="43" t="str">
        <f t="shared" si="150"/>
        <v/>
      </c>
      <c r="I644" s="43">
        <f t="shared" si="145"/>
        <v>39</v>
      </c>
      <c r="J644">
        <f>IF(AND(Formulier!$E$44&lt;=C644,Formulier!$O$38&gt;=C644),"Verlof",0)</f>
        <v>0</v>
      </c>
      <c r="K644">
        <f t="shared" si="152"/>
        <v>0</v>
      </c>
      <c r="L644">
        <f t="shared" si="146"/>
        <v>0</v>
      </c>
      <c r="M644">
        <f t="shared" si="147"/>
        <v>0</v>
      </c>
      <c r="N644" s="56">
        <f t="shared" si="153"/>
        <v>0</v>
      </c>
      <c r="O644" s="56">
        <f t="shared" si="154"/>
        <v>0</v>
      </c>
    </row>
    <row r="645" spans="1:15" x14ac:dyDescent="0.3">
      <c r="A645" s="43" t="str">
        <f t="shared" si="141"/>
        <v>201638do</v>
      </c>
      <c r="B645" s="43">
        <f t="shared" si="143"/>
        <v>38</v>
      </c>
      <c r="C645" s="44">
        <f t="shared" si="151"/>
        <v>42635</v>
      </c>
      <c r="D645" s="43" t="str">
        <f t="shared" si="144"/>
        <v>do</v>
      </c>
      <c r="E645" s="43">
        <f t="shared" si="142"/>
        <v>2016</v>
      </c>
      <c r="F645" s="43" t="str">
        <f t="shared" si="148"/>
        <v/>
      </c>
      <c r="G645" s="43" t="str">
        <f t="shared" si="149"/>
        <v/>
      </c>
      <c r="H645" s="43" t="str">
        <f t="shared" si="150"/>
        <v/>
      </c>
      <c r="I645" s="43">
        <f t="shared" si="145"/>
        <v>39</v>
      </c>
      <c r="J645">
        <f>IF(AND(Formulier!$E$44&lt;=C645,Formulier!$O$38&gt;=C645),"Verlof",0)</f>
        <v>0</v>
      </c>
      <c r="K645">
        <f t="shared" si="152"/>
        <v>0</v>
      </c>
      <c r="L645">
        <f t="shared" si="146"/>
        <v>0</v>
      </c>
      <c r="M645">
        <f t="shared" si="147"/>
        <v>0</v>
      </c>
      <c r="N645" s="56">
        <f t="shared" si="153"/>
        <v>0</v>
      </c>
      <c r="O645" s="56">
        <f t="shared" si="154"/>
        <v>0</v>
      </c>
    </row>
    <row r="646" spans="1:15" x14ac:dyDescent="0.3">
      <c r="A646" s="43" t="str">
        <f t="shared" si="141"/>
        <v>201638vr</v>
      </c>
      <c r="B646" s="43">
        <f t="shared" si="143"/>
        <v>38</v>
      </c>
      <c r="C646" s="44">
        <f t="shared" si="151"/>
        <v>42636</v>
      </c>
      <c r="D646" s="43" t="str">
        <f t="shared" si="144"/>
        <v>vr</v>
      </c>
      <c r="E646" s="43">
        <f t="shared" si="142"/>
        <v>2016</v>
      </c>
      <c r="F646" s="43" t="str">
        <f t="shared" si="148"/>
        <v/>
      </c>
      <c r="G646" s="43" t="str">
        <f t="shared" si="149"/>
        <v/>
      </c>
      <c r="H646" s="43" t="str">
        <f t="shared" si="150"/>
        <v/>
      </c>
      <c r="I646" s="43">
        <f t="shared" si="145"/>
        <v>39</v>
      </c>
      <c r="J646">
        <f>IF(AND(Formulier!$E$44&lt;=C646,Formulier!$O$38&gt;=C646),"Verlof",0)</f>
        <v>0</v>
      </c>
      <c r="K646">
        <f t="shared" si="152"/>
        <v>0</v>
      </c>
      <c r="L646">
        <f t="shared" si="146"/>
        <v>0</v>
      </c>
      <c r="M646">
        <f t="shared" si="147"/>
        <v>0</v>
      </c>
      <c r="N646" s="56">
        <f t="shared" si="153"/>
        <v>0</v>
      </c>
      <c r="O646" s="56">
        <f t="shared" si="154"/>
        <v>0</v>
      </c>
    </row>
    <row r="647" spans="1:15" x14ac:dyDescent="0.3">
      <c r="A647" s="43" t="str">
        <f t="shared" ref="A647:A710" si="155">E647&amp;B647&amp;D647</f>
        <v>201638za</v>
      </c>
      <c r="B647" s="43">
        <f t="shared" si="143"/>
        <v>38</v>
      </c>
      <c r="C647" s="44">
        <f t="shared" si="151"/>
        <v>42637</v>
      </c>
      <c r="D647" s="43" t="str">
        <f t="shared" si="144"/>
        <v>za</v>
      </c>
      <c r="E647" s="43">
        <f t="shared" ref="E647:E710" si="156">YEAR(C647)</f>
        <v>2016</v>
      </c>
      <c r="F647" s="43" t="str">
        <f t="shared" si="148"/>
        <v/>
      </c>
      <c r="G647" s="43" t="str">
        <f t="shared" si="149"/>
        <v/>
      </c>
      <c r="H647" s="43" t="str">
        <f t="shared" si="150"/>
        <v/>
      </c>
      <c r="I647" s="43">
        <f t="shared" si="145"/>
        <v>39</v>
      </c>
      <c r="J647">
        <f>IF(AND(Formulier!$E$44&lt;=C647,Formulier!$O$38&gt;=C647),"Verlof",0)</f>
        <v>0</v>
      </c>
      <c r="K647">
        <f t="shared" si="152"/>
        <v>0</v>
      </c>
      <c r="L647">
        <f t="shared" si="146"/>
        <v>0</v>
      </c>
      <c r="M647">
        <f t="shared" si="147"/>
        <v>0</v>
      </c>
      <c r="N647" s="56">
        <f t="shared" si="153"/>
        <v>0</v>
      </c>
      <c r="O647" s="56">
        <f t="shared" si="154"/>
        <v>0</v>
      </c>
    </row>
    <row r="648" spans="1:15" x14ac:dyDescent="0.3">
      <c r="A648" s="43" t="str">
        <f t="shared" si="155"/>
        <v>201638zo</v>
      </c>
      <c r="B648" s="43">
        <f t="shared" si="143"/>
        <v>38</v>
      </c>
      <c r="C648" s="44">
        <f t="shared" si="151"/>
        <v>42638</v>
      </c>
      <c r="D648" s="43" t="str">
        <f t="shared" si="144"/>
        <v>zo</v>
      </c>
      <c r="E648" s="43">
        <f t="shared" si="156"/>
        <v>2016</v>
      </c>
      <c r="F648" s="43" t="str">
        <f t="shared" si="148"/>
        <v/>
      </c>
      <c r="G648" s="43" t="str">
        <f t="shared" si="149"/>
        <v/>
      </c>
      <c r="H648" s="43" t="str">
        <f t="shared" si="150"/>
        <v/>
      </c>
      <c r="I648" s="43">
        <f t="shared" si="145"/>
        <v>39</v>
      </c>
      <c r="J648">
        <f>IF(AND(Formulier!$E$44&lt;=C648,Formulier!$O$38&gt;=C648),"Verlof",0)</f>
        <v>0</v>
      </c>
      <c r="K648">
        <f t="shared" si="152"/>
        <v>0</v>
      </c>
      <c r="L648">
        <f t="shared" si="146"/>
        <v>0</v>
      </c>
      <c r="M648">
        <f t="shared" si="147"/>
        <v>0</v>
      </c>
      <c r="N648" s="56">
        <f t="shared" si="153"/>
        <v>0</v>
      </c>
      <c r="O648" s="56">
        <f t="shared" si="154"/>
        <v>0</v>
      </c>
    </row>
    <row r="649" spans="1:15" x14ac:dyDescent="0.3">
      <c r="A649" s="43" t="str">
        <f t="shared" si="155"/>
        <v>201639ma</v>
      </c>
      <c r="B649" s="43">
        <f t="shared" si="143"/>
        <v>39</v>
      </c>
      <c r="C649" s="44">
        <f t="shared" si="151"/>
        <v>42639</v>
      </c>
      <c r="D649" s="43" t="str">
        <f t="shared" si="144"/>
        <v>ma</v>
      </c>
      <c r="E649" s="43">
        <f t="shared" si="156"/>
        <v>2016</v>
      </c>
      <c r="F649" s="43" t="str">
        <f t="shared" si="148"/>
        <v/>
      </c>
      <c r="G649" s="43" t="str">
        <f t="shared" si="149"/>
        <v/>
      </c>
      <c r="H649" s="43" t="str">
        <f t="shared" si="150"/>
        <v/>
      </c>
      <c r="I649" s="43">
        <f t="shared" si="145"/>
        <v>40</v>
      </c>
      <c r="J649">
        <f>IF(AND(Formulier!$E$44&lt;=C649,Formulier!$O$38&gt;=C649),"Verlof",0)</f>
        <v>0</v>
      </c>
      <c r="K649">
        <f t="shared" si="152"/>
        <v>0</v>
      </c>
      <c r="L649">
        <f t="shared" si="146"/>
        <v>0</v>
      </c>
      <c r="M649">
        <f t="shared" si="147"/>
        <v>0</v>
      </c>
      <c r="N649" s="56">
        <f t="shared" si="153"/>
        <v>0</v>
      </c>
      <c r="O649" s="56">
        <f t="shared" si="154"/>
        <v>0</v>
      </c>
    </row>
    <row r="650" spans="1:15" x14ac:dyDescent="0.3">
      <c r="A650" s="43" t="str">
        <f t="shared" si="155"/>
        <v>201639di</v>
      </c>
      <c r="B650" s="43">
        <f t="shared" si="143"/>
        <v>39</v>
      </c>
      <c r="C650" s="44">
        <f t="shared" si="151"/>
        <v>42640</v>
      </c>
      <c r="D650" s="43" t="str">
        <f t="shared" si="144"/>
        <v>di</v>
      </c>
      <c r="E650" s="43">
        <f t="shared" si="156"/>
        <v>2016</v>
      </c>
      <c r="F650" s="43" t="str">
        <f t="shared" si="148"/>
        <v/>
      </c>
      <c r="G650" s="43" t="str">
        <f t="shared" si="149"/>
        <v/>
      </c>
      <c r="H650" s="43" t="str">
        <f t="shared" si="150"/>
        <v/>
      </c>
      <c r="I650" s="43">
        <f t="shared" si="145"/>
        <v>40</v>
      </c>
      <c r="J650">
        <f>IF(AND(Formulier!$E$44&lt;=C650,Formulier!$O$38&gt;=C650),"Verlof",0)</f>
        <v>0</v>
      </c>
      <c r="K650">
        <f t="shared" si="152"/>
        <v>0</v>
      </c>
      <c r="L650">
        <f t="shared" si="146"/>
        <v>0</v>
      </c>
      <c r="M650">
        <f t="shared" si="147"/>
        <v>0</v>
      </c>
      <c r="N650" s="56">
        <f t="shared" si="153"/>
        <v>0</v>
      </c>
      <c r="O650" s="56">
        <f t="shared" si="154"/>
        <v>0</v>
      </c>
    </row>
    <row r="651" spans="1:15" x14ac:dyDescent="0.3">
      <c r="A651" s="43" t="str">
        <f t="shared" si="155"/>
        <v>201639wo</v>
      </c>
      <c r="B651" s="43">
        <f t="shared" si="143"/>
        <v>39</v>
      </c>
      <c r="C651" s="44">
        <f t="shared" si="151"/>
        <v>42641</v>
      </c>
      <c r="D651" s="43" t="str">
        <f t="shared" si="144"/>
        <v>wo</v>
      </c>
      <c r="E651" s="43">
        <f t="shared" si="156"/>
        <v>2016</v>
      </c>
      <c r="F651" s="43" t="str">
        <f t="shared" si="148"/>
        <v/>
      </c>
      <c r="G651" s="43" t="str">
        <f t="shared" si="149"/>
        <v/>
      </c>
      <c r="H651" s="43" t="str">
        <f t="shared" si="150"/>
        <v/>
      </c>
      <c r="I651" s="43">
        <f t="shared" si="145"/>
        <v>40</v>
      </c>
      <c r="J651">
        <f>IF(AND(Formulier!$E$44&lt;=C651,Formulier!$O$38&gt;=C651),"Verlof",0)</f>
        <v>0</v>
      </c>
      <c r="K651">
        <f t="shared" si="152"/>
        <v>0</v>
      </c>
      <c r="L651">
        <f t="shared" si="146"/>
        <v>0</v>
      </c>
      <c r="M651">
        <f t="shared" si="147"/>
        <v>0</v>
      </c>
      <c r="N651" s="56">
        <f t="shared" si="153"/>
        <v>0</v>
      </c>
      <c r="O651" s="56">
        <f t="shared" si="154"/>
        <v>0</v>
      </c>
    </row>
    <row r="652" spans="1:15" x14ac:dyDescent="0.3">
      <c r="A652" s="43" t="str">
        <f t="shared" si="155"/>
        <v>201639do</v>
      </c>
      <c r="B652" s="43">
        <f t="shared" si="143"/>
        <v>39</v>
      </c>
      <c r="C652" s="44">
        <f t="shared" si="151"/>
        <v>42642</v>
      </c>
      <c r="D652" s="43" t="str">
        <f t="shared" si="144"/>
        <v>do</v>
      </c>
      <c r="E652" s="43">
        <f t="shared" si="156"/>
        <v>2016</v>
      </c>
      <c r="F652" s="43" t="str">
        <f t="shared" si="148"/>
        <v/>
      </c>
      <c r="G652" s="43" t="str">
        <f t="shared" si="149"/>
        <v/>
      </c>
      <c r="H652" s="43" t="str">
        <f t="shared" si="150"/>
        <v/>
      </c>
      <c r="I652" s="43">
        <f t="shared" si="145"/>
        <v>40</v>
      </c>
      <c r="J652">
        <f>IF(AND(Formulier!$E$44&lt;=C652,Formulier!$O$38&gt;=C652),"Verlof",0)</f>
        <v>0</v>
      </c>
      <c r="K652">
        <f t="shared" si="152"/>
        <v>0</v>
      </c>
      <c r="L652">
        <f t="shared" si="146"/>
        <v>0</v>
      </c>
      <c r="M652">
        <f t="shared" si="147"/>
        <v>0</v>
      </c>
      <c r="N652" s="56">
        <f t="shared" si="153"/>
        <v>0</v>
      </c>
      <c r="O652" s="56">
        <f t="shared" si="154"/>
        <v>0</v>
      </c>
    </row>
    <row r="653" spans="1:15" x14ac:dyDescent="0.3">
      <c r="A653" s="43" t="str">
        <f t="shared" si="155"/>
        <v>201639vr</v>
      </c>
      <c r="B653" s="43">
        <f t="shared" si="143"/>
        <v>39</v>
      </c>
      <c r="C653" s="44">
        <f t="shared" si="151"/>
        <v>42643</v>
      </c>
      <c r="D653" s="43" t="str">
        <f t="shared" si="144"/>
        <v>vr</v>
      </c>
      <c r="E653" s="43">
        <f t="shared" si="156"/>
        <v>2016</v>
      </c>
      <c r="F653" s="43" t="str">
        <f t="shared" si="148"/>
        <v/>
      </c>
      <c r="G653" s="43" t="str">
        <f t="shared" si="149"/>
        <v/>
      </c>
      <c r="H653" s="43" t="str">
        <f t="shared" si="150"/>
        <v/>
      </c>
      <c r="I653" s="43">
        <f t="shared" si="145"/>
        <v>40</v>
      </c>
      <c r="J653">
        <f>IF(AND(Formulier!$E$44&lt;=C653,Formulier!$O$38&gt;=C653),"Verlof",0)</f>
        <v>0</v>
      </c>
      <c r="K653">
        <f t="shared" si="152"/>
        <v>0</v>
      </c>
      <c r="L653">
        <f t="shared" si="146"/>
        <v>0</v>
      </c>
      <c r="M653">
        <f t="shared" si="147"/>
        <v>0</v>
      </c>
      <c r="N653" s="56">
        <f t="shared" si="153"/>
        <v>0</v>
      </c>
      <c r="O653" s="56">
        <f t="shared" si="154"/>
        <v>0</v>
      </c>
    </row>
    <row r="654" spans="1:15" x14ac:dyDescent="0.3">
      <c r="A654" s="43" t="str">
        <f t="shared" si="155"/>
        <v>201639za</v>
      </c>
      <c r="B654" s="43">
        <f t="shared" si="143"/>
        <v>39</v>
      </c>
      <c r="C654" s="44">
        <f t="shared" si="151"/>
        <v>42644</v>
      </c>
      <c r="D654" s="43" t="str">
        <f t="shared" si="144"/>
        <v>za</v>
      </c>
      <c r="E654" s="43">
        <f t="shared" si="156"/>
        <v>2016</v>
      </c>
      <c r="F654" s="43" t="str">
        <f t="shared" si="148"/>
        <v/>
      </c>
      <c r="G654" s="43" t="str">
        <f t="shared" si="149"/>
        <v/>
      </c>
      <c r="H654" s="43" t="str">
        <f t="shared" si="150"/>
        <v/>
      </c>
      <c r="I654" s="43">
        <f t="shared" si="145"/>
        <v>40</v>
      </c>
      <c r="J654">
        <f>IF(AND(Formulier!$E$44&lt;=C654,Formulier!$O$38&gt;=C654),"Verlof",0)</f>
        <v>0</v>
      </c>
      <c r="K654">
        <f t="shared" si="152"/>
        <v>0</v>
      </c>
      <c r="L654">
        <f t="shared" si="146"/>
        <v>0</v>
      </c>
      <c r="M654">
        <f t="shared" si="147"/>
        <v>0</v>
      </c>
      <c r="N654" s="56">
        <f t="shared" si="153"/>
        <v>0</v>
      </c>
      <c r="O654" s="56">
        <f t="shared" si="154"/>
        <v>0</v>
      </c>
    </row>
    <row r="655" spans="1:15" x14ac:dyDescent="0.3">
      <c r="A655" s="43" t="str">
        <f t="shared" si="155"/>
        <v>201639zo</v>
      </c>
      <c r="B655" s="43">
        <f t="shared" si="143"/>
        <v>39</v>
      </c>
      <c r="C655" s="44">
        <f t="shared" si="151"/>
        <v>42645</v>
      </c>
      <c r="D655" s="43" t="str">
        <f t="shared" si="144"/>
        <v>zo</v>
      </c>
      <c r="E655" s="43">
        <f t="shared" si="156"/>
        <v>2016</v>
      </c>
      <c r="F655" s="43" t="str">
        <f t="shared" si="148"/>
        <v/>
      </c>
      <c r="G655" s="43" t="str">
        <f t="shared" si="149"/>
        <v/>
      </c>
      <c r="H655" s="43" t="str">
        <f t="shared" si="150"/>
        <v/>
      </c>
      <c r="I655" s="43">
        <f t="shared" si="145"/>
        <v>40</v>
      </c>
      <c r="J655">
        <f>IF(AND(Formulier!$E$44&lt;=C655,Formulier!$O$38&gt;=C655),"Verlof",0)</f>
        <v>0</v>
      </c>
      <c r="K655">
        <f t="shared" si="152"/>
        <v>0</v>
      </c>
      <c r="L655">
        <f t="shared" si="146"/>
        <v>0</v>
      </c>
      <c r="M655">
        <f t="shared" si="147"/>
        <v>0</v>
      </c>
      <c r="N655" s="56">
        <f t="shared" si="153"/>
        <v>0</v>
      </c>
      <c r="O655" s="56">
        <f t="shared" si="154"/>
        <v>0</v>
      </c>
    </row>
    <row r="656" spans="1:15" x14ac:dyDescent="0.3">
      <c r="A656" s="43" t="str">
        <f t="shared" si="155"/>
        <v>201640ma</v>
      </c>
      <c r="B656" s="43">
        <f t="shared" si="143"/>
        <v>40</v>
      </c>
      <c r="C656" s="44">
        <f t="shared" si="151"/>
        <v>42646</v>
      </c>
      <c r="D656" s="43" t="str">
        <f t="shared" si="144"/>
        <v>ma</v>
      </c>
      <c r="E656" s="43">
        <f t="shared" si="156"/>
        <v>2016</v>
      </c>
      <c r="F656" s="43" t="str">
        <f t="shared" si="148"/>
        <v/>
      </c>
      <c r="G656" s="43" t="str">
        <f t="shared" si="149"/>
        <v/>
      </c>
      <c r="H656" s="43" t="str">
        <f t="shared" si="150"/>
        <v/>
      </c>
      <c r="I656" s="43">
        <f t="shared" si="145"/>
        <v>41</v>
      </c>
      <c r="J656">
        <f>IF(AND(Formulier!$E$44&lt;=C656,Formulier!$O$38&gt;=C656),"Verlof",0)</f>
        <v>0</v>
      </c>
      <c r="K656">
        <f t="shared" si="152"/>
        <v>0</v>
      </c>
      <c r="L656">
        <f t="shared" si="146"/>
        <v>0</v>
      </c>
      <c r="M656">
        <f t="shared" si="147"/>
        <v>0</v>
      </c>
      <c r="N656" s="56">
        <f t="shared" si="153"/>
        <v>0</v>
      </c>
      <c r="O656" s="56">
        <f t="shared" si="154"/>
        <v>0</v>
      </c>
    </row>
    <row r="657" spans="1:15" x14ac:dyDescent="0.3">
      <c r="A657" s="43" t="str">
        <f t="shared" si="155"/>
        <v>201640di</v>
      </c>
      <c r="B657" s="43">
        <f t="shared" ref="B657:B720" si="157">+B650+1</f>
        <v>40</v>
      </c>
      <c r="C657" s="44">
        <f t="shared" si="151"/>
        <v>42647</v>
      </c>
      <c r="D657" s="43" t="str">
        <f t="shared" ref="D657:D720" si="158">+D650</f>
        <v>di</v>
      </c>
      <c r="E657" s="43">
        <f t="shared" si="156"/>
        <v>2016</v>
      </c>
      <c r="F657" s="43" t="str">
        <f t="shared" si="148"/>
        <v/>
      </c>
      <c r="G657" s="43" t="str">
        <f t="shared" si="149"/>
        <v/>
      </c>
      <c r="H657" s="43" t="str">
        <f t="shared" si="150"/>
        <v/>
      </c>
      <c r="I657" s="43">
        <f t="shared" ref="I657:I720" si="159">+I650+1</f>
        <v>41</v>
      </c>
      <c r="J657">
        <f>IF(AND(Formulier!$E$44&lt;=C657,Formulier!$O$38&gt;=C657),"Verlof",0)</f>
        <v>0</v>
      </c>
      <c r="K657">
        <f t="shared" si="152"/>
        <v>0</v>
      </c>
      <c r="L657">
        <f t="shared" si="146"/>
        <v>0</v>
      </c>
      <c r="M657">
        <f t="shared" si="147"/>
        <v>0</v>
      </c>
      <c r="N657" s="56">
        <f t="shared" si="153"/>
        <v>0</v>
      </c>
      <c r="O657" s="56">
        <f t="shared" si="154"/>
        <v>0</v>
      </c>
    </row>
    <row r="658" spans="1:15" x14ac:dyDescent="0.3">
      <c r="A658" s="43" t="str">
        <f t="shared" si="155"/>
        <v>201640wo</v>
      </c>
      <c r="B658" s="43">
        <f t="shared" si="157"/>
        <v>40</v>
      </c>
      <c r="C658" s="44">
        <f t="shared" si="151"/>
        <v>42648</v>
      </c>
      <c r="D658" s="43" t="str">
        <f t="shared" si="158"/>
        <v>wo</v>
      </c>
      <c r="E658" s="43">
        <f t="shared" si="156"/>
        <v>2016</v>
      </c>
      <c r="F658" s="43" t="str">
        <f t="shared" si="148"/>
        <v/>
      </c>
      <c r="G658" s="43" t="str">
        <f t="shared" si="149"/>
        <v/>
      </c>
      <c r="H658" s="43" t="str">
        <f t="shared" si="150"/>
        <v/>
      </c>
      <c r="I658" s="43">
        <f t="shared" si="159"/>
        <v>41</v>
      </c>
      <c r="J658">
        <f>IF(AND(Formulier!$E$44&lt;=C658,Formulier!$O$38&gt;=C658),"Verlof",0)</f>
        <v>0</v>
      </c>
      <c r="K658">
        <f t="shared" si="152"/>
        <v>0</v>
      </c>
      <c r="L658">
        <f t="shared" si="146"/>
        <v>0</v>
      </c>
      <c r="M658">
        <f t="shared" si="147"/>
        <v>0</v>
      </c>
      <c r="N658" s="56">
        <f t="shared" si="153"/>
        <v>0</v>
      </c>
      <c r="O658" s="56">
        <f t="shared" si="154"/>
        <v>0</v>
      </c>
    </row>
    <row r="659" spans="1:15" x14ac:dyDescent="0.3">
      <c r="A659" s="43" t="str">
        <f t="shared" si="155"/>
        <v>201640do</v>
      </c>
      <c r="B659" s="43">
        <f t="shared" si="157"/>
        <v>40</v>
      </c>
      <c r="C659" s="44">
        <f t="shared" si="151"/>
        <v>42649</v>
      </c>
      <c r="D659" s="43" t="str">
        <f t="shared" si="158"/>
        <v>do</v>
      </c>
      <c r="E659" s="43">
        <f t="shared" si="156"/>
        <v>2016</v>
      </c>
      <c r="F659" s="43" t="str">
        <f t="shared" si="148"/>
        <v/>
      </c>
      <c r="G659" s="43" t="str">
        <f t="shared" si="149"/>
        <v/>
      </c>
      <c r="H659" s="43" t="str">
        <f t="shared" si="150"/>
        <v/>
      </c>
      <c r="I659" s="43">
        <f t="shared" si="159"/>
        <v>41</v>
      </c>
      <c r="J659">
        <f>IF(AND(Formulier!$E$44&lt;=C659,Formulier!$O$38&gt;=C659),"Verlof",0)</f>
        <v>0</v>
      </c>
      <c r="K659">
        <f t="shared" si="152"/>
        <v>0</v>
      </c>
      <c r="L659">
        <f t="shared" si="146"/>
        <v>0</v>
      </c>
      <c r="M659">
        <f t="shared" si="147"/>
        <v>0</v>
      </c>
      <c r="N659" s="56">
        <f t="shared" si="153"/>
        <v>0</v>
      </c>
      <c r="O659" s="56">
        <f t="shared" si="154"/>
        <v>0</v>
      </c>
    </row>
    <row r="660" spans="1:15" x14ac:dyDescent="0.3">
      <c r="A660" s="43" t="str">
        <f t="shared" si="155"/>
        <v>201640vr</v>
      </c>
      <c r="B660" s="43">
        <f t="shared" si="157"/>
        <v>40</v>
      </c>
      <c r="C660" s="44">
        <f t="shared" si="151"/>
        <v>42650</v>
      </c>
      <c r="D660" s="43" t="str">
        <f t="shared" si="158"/>
        <v>vr</v>
      </c>
      <c r="E660" s="43">
        <f t="shared" si="156"/>
        <v>2016</v>
      </c>
      <c r="F660" s="43" t="str">
        <f t="shared" si="148"/>
        <v/>
      </c>
      <c r="G660" s="43" t="str">
        <f t="shared" si="149"/>
        <v/>
      </c>
      <c r="H660" s="43" t="str">
        <f t="shared" si="150"/>
        <v/>
      </c>
      <c r="I660" s="43">
        <f t="shared" si="159"/>
        <v>41</v>
      </c>
      <c r="J660">
        <f>IF(AND(Formulier!$E$44&lt;=C660,Formulier!$O$38&gt;=C660),"Verlof",0)</f>
        <v>0</v>
      </c>
      <c r="K660">
        <f t="shared" si="152"/>
        <v>0</v>
      </c>
      <c r="L660">
        <f t="shared" si="146"/>
        <v>0</v>
      </c>
      <c r="M660">
        <f t="shared" si="147"/>
        <v>0</v>
      </c>
      <c r="N660" s="56">
        <f t="shared" si="153"/>
        <v>0</v>
      </c>
      <c r="O660" s="56">
        <f t="shared" si="154"/>
        <v>0</v>
      </c>
    </row>
    <row r="661" spans="1:15" x14ac:dyDescent="0.3">
      <c r="A661" s="43" t="str">
        <f t="shared" si="155"/>
        <v>201640za</v>
      </c>
      <c r="B661" s="43">
        <f t="shared" si="157"/>
        <v>40</v>
      </c>
      <c r="C661" s="44">
        <f t="shared" si="151"/>
        <v>42651</v>
      </c>
      <c r="D661" s="43" t="str">
        <f t="shared" si="158"/>
        <v>za</v>
      </c>
      <c r="E661" s="43">
        <f t="shared" si="156"/>
        <v>2016</v>
      </c>
      <c r="F661" s="43" t="str">
        <f t="shared" si="148"/>
        <v/>
      </c>
      <c r="G661" s="43" t="str">
        <f t="shared" si="149"/>
        <v/>
      </c>
      <c r="H661" s="43" t="str">
        <f t="shared" si="150"/>
        <v/>
      </c>
      <c r="I661" s="43">
        <f t="shared" si="159"/>
        <v>41</v>
      </c>
      <c r="J661">
        <f>IF(AND(Formulier!$E$44&lt;=C661,Formulier!$O$38&gt;=C661),"Verlof",0)</f>
        <v>0</v>
      </c>
      <c r="K661">
        <f t="shared" si="152"/>
        <v>0</v>
      </c>
      <c r="L661">
        <f t="shared" si="146"/>
        <v>0</v>
      </c>
      <c r="M661">
        <f t="shared" si="147"/>
        <v>0</v>
      </c>
      <c r="N661" s="56">
        <f t="shared" si="153"/>
        <v>0</v>
      </c>
      <c r="O661" s="56">
        <f t="shared" si="154"/>
        <v>0</v>
      </c>
    </row>
    <row r="662" spans="1:15" x14ac:dyDescent="0.3">
      <c r="A662" s="43" t="str">
        <f t="shared" si="155"/>
        <v>201640zo</v>
      </c>
      <c r="B662" s="43">
        <f t="shared" si="157"/>
        <v>40</v>
      </c>
      <c r="C662" s="44">
        <f t="shared" si="151"/>
        <v>42652</v>
      </c>
      <c r="D662" s="43" t="str">
        <f t="shared" si="158"/>
        <v>zo</v>
      </c>
      <c r="E662" s="43">
        <f t="shared" si="156"/>
        <v>2016</v>
      </c>
      <c r="F662" s="43" t="str">
        <f t="shared" si="148"/>
        <v/>
      </c>
      <c r="G662" s="43" t="str">
        <f t="shared" si="149"/>
        <v/>
      </c>
      <c r="H662" s="43" t="str">
        <f t="shared" si="150"/>
        <v/>
      </c>
      <c r="I662" s="43">
        <f t="shared" si="159"/>
        <v>41</v>
      </c>
      <c r="J662">
        <f>IF(AND(Formulier!$E$44&lt;=C662,Formulier!$O$38&gt;=C662),"Verlof",0)</f>
        <v>0</v>
      </c>
      <c r="K662">
        <f t="shared" si="152"/>
        <v>0</v>
      </c>
      <c r="L662">
        <f t="shared" si="146"/>
        <v>0</v>
      </c>
      <c r="M662">
        <f t="shared" si="147"/>
        <v>0</v>
      </c>
      <c r="N662" s="56">
        <f t="shared" si="153"/>
        <v>0</v>
      </c>
      <c r="O662" s="56">
        <f t="shared" si="154"/>
        <v>0</v>
      </c>
    </row>
    <row r="663" spans="1:15" x14ac:dyDescent="0.3">
      <c r="A663" s="43" t="str">
        <f t="shared" si="155"/>
        <v>201641ma</v>
      </c>
      <c r="B663" s="43">
        <f t="shared" si="157"/>
        <v>41</v>
      </c>
      <c r="C663" s="44">
        <f t="shared" si="151"/>
        <v>42653</v>
      </c>
      <c r="D663" s="43" t="str">
        <f t="shared" si="158"/>
        <v>ma</v>
      </c>
      <c r="E663" s="43">
        <f t="shared" si="156"/>
        <v>2016</v>
      </c>
      <c r="F663" s="43" t="str">
        <f t="shared" si="148"/>
        <v/>
      </c>
      <c r="G663" s="43" t="str">
        <f t="shared" si="149"/>
        <v/>
      </c>
      <c r="H663" s="43" t="str">
        <f t="shared" si="150"/>
        <v/>
      </c>
      <c r="I663" s="43">
        <f t="shared" si="159"/>
        <v>42</v>
      </c>
      <c r="J663">
        <f>IF(AND(Formulier!$E$44&lt;=C663,Formulier!$O$38&gt;=C663),"Verlof",0)</f>
        <v>0</v>
      </c>
      <c r="K663">
        <f t="shared" si="152"/>
        <v>0</v>
      </c>
      <c r="L663">
        <f t="shared" si="146"/>
        <v>0</v>
      </c>
      <c r="M663">
        <f t="shared" si="147"/>
        <v>0</v>
      </c>
      <c r="N663" s="56">
        <f t="shared" si="153"/>
        <v>0</v>
      </c>
      <c r="O663" s="56">
        <f t="shared" si="154"/>
        <v>0</v>
      </c>
    </row>
    <row r="664" spans="1:15" x14ac:dyDescent="0.3">
      <c r="A664" s="43" t="str">
        <f t="shared" si="155"/>
        <v>201641di</v>
      </c>
      <c r="B664" s="43">
        <f t="shared" si="157"/>
        <v>41</v>
      </c>
      <c r="C664" s="44">
        <f t="shared" si="151"/>
        <v>42654</v>
      </c>
      <c r="D664" s="43" t="str">
        <f t="shared" si="158"/>
        <v>di</v>
      </c>
      <c r="E664" s="43">
        <f t="shared" si="156"/>
        <v>2016</v>
      </c>
      <c r="F664" s="43" t="str">
        <f t="shared" si="148"/>
        <v/>
      </c>
      <c r="G664" s="43" t="str">
        <f t="shared" si="149"/>
        <v/>
      </c>
      <c r="H664" s="43" t="str">
        <f t="shared" si="150"/>
        <v/>
      </c>
      <c r="I664" s="43">
        <f t="shared" si="159"/>
        <v>42</v>
      </c>
      <c r="J664">
        <f>IF(AND(Formulier!$E$44&lt;=C664,Formulier!$O$38&gt;=C664),"Verlof",0)</f>
        <v>0</v>
      </c>
      <c r="K664">
        <f t="shared" si="152"/>
        <v>0</v>
      </c>
      <c r="L664">
        <f t="shared" si="146"/>
        <v>0</v>
      </c>
      <c r="M664">
        <f t="shared" si="147"/>
        <v>0</v>
      </c>
      <c r="N664" s="56">
        <f t="shared" si="153"/>
        <v>0</v>
      </c>
      <c r="O664" s="56">
        <f t="shared" si="154"/>
        <v>0</v>
      </c>
    </row>
    <row r="665" spans="1:15" x14ac:dyDescent="0.3">
      <c r="A665" s="43" t="str">
        <f t="shared" si="155"/>
        <v>201641wo</v>
      </c>
      <c r="B665" s="43">
        <f t="shared" si="157"/>
        <v>41</v>
      </c>
      <c r="C665" s="44">
        <f t="shared" si="151"/>
        <v>42655</v>
      </c>
      <c r="D665" s="43" t="str">
        <f t="shared" si="158"/>
        <v>wo</v>
      </c>
      <c r="E665" s="43">
        <f t="shared" si="156"/>
        <v>2016</v>
      </c>
      <c r="F665" s="43" t="str">
        <f t="shared" si="148"/>
        <v/>
      </c>
      <c r="G665" s="43" t="str">
        <f t="shared" si="149"/>
        <v/>
      </c>
      <c r="H665" s="43" t="str">
        <f t="shared" si="150"/>
        <v/>
      </c>
      <c r="I665" s="43">
        <f t="shared" si="159"/>
        <v>42</v>
      </c>
      <c r="J665">
        <f>IF(AND(Formulier!$E$44&lt;=C665,Formulier!$O$38&gt;=C665),"Verlof",0)</f>
        <v>0</v>
      </c>
      <c r="K665">
        <f t="shared" si="152"/>
        <v>0</v>
      </c>
      <c r="L665">
        <f t="shared" si="146"/>
        <v>0</v>
      </c>
      <c r="M665">
        <f t="shared" si="147"/>
        <v>0</v>
      </c>
      <c r="N665" s="56">
        <f t="shared" si="153"/>
        <v>0</v>
      </c>
      <c r="O665" s="56">
        <f t="shared" si="154"/>
        <v>0</v>
      </c>
    </row>
    <row r="666" spans="1:15" x14ac:dyDescent="0.3">
      <c r="A666" s="43" t="str">
        <f t="shared" si="155"/>
        <v>201641do</v>
      </c>
      <c r="B666" s="43">
        <f t="shared" si="157"/>
        <v>41</v>
      </c>
      <c r="C666" s="44">
        <f t="shared" si="151"/>
        <v>42656</v>
      </c>
      <c r="D666" s="43" t="str">
        <f t="shared" si="158"/>
        <v>do</v>
      </c>
      <c r="E666" s="43">
        <f t="shared" si="156"/>
        <v>2016</v>
      </c>
      <c r="F666" s="43" t="str">
        <f t="shared" si="148"/>
        <v/>
      </c>
      <c r="G666" s="43" t="str">
        <f t="shared" si="149"/>
        <v/>
      </c>
      <c r="H666" s="43" t="str">
        <f t="shared" si="150"/>
        <v/>
      </c>
      <c r="I666" s="43">
        <f t="shared" si="159"/>
        <v>42</v>
      </c>
      <c r="J666">
        <f>IF(AND(Formulier!$E$44&lt;=C666,Formulier!$O$38&gt;=C666),"Verlof",0)</f>
        <v>0</v>
      </c>
      <c r="K666">
        <f t="shared" si="152"/>
        <v>0</v>
      </c>
      <c r="L666">
        <f t="shared" si="146"/>
        <v>0</v>
      </c>
      <c r="M666">
        <f t="shared" si="147"/>
        <v>0</v>
      </c>
      <c r="N666" s="56">
        <f t="shared" si="153"/>
        <v>0</v>
      </c>
      <c r="O666" s="56">
        <f t="shared" si="154"/>
        <v>0</v>
      </c>
    </row>
    <row r="667" spans="1:15" x14ac:dyDescent="0.3">
      <c r="A667" s="43" t="str">
        <f t="shared" si="155"/>
        <v>201641vr</v>
      </c>
      <c r="B667" s="43">
        <f t="shared" si="157"/>
        <v>41</v>
      </c>
      <c r="C667" s="44">
        <f t="shared" si="151"/>
        <v>42657</v>
      </c>
      <c r="D667" s="43" t="str">
        <f t="shared" si="158"/>
        <v>vr</v>
      </c>
      <c r="E667" s="43">
        <f t="shared" si="156"/>
        <v>2016</v>
      </c>
      <c r="F667" s="43" t="str">
        <f t="shared" si="148"/>
        <v/>
      </c>
      <c r="G667" s="43" t="str">
        <f t="shared" si="149"/>
        <v/>
      </c>
      <c r="H667" s="43" t="str">
        <f t="shared" si="150"/>
        <v/>
      </c>
      <c r="I667" s="43">
        <f t="shared" si="159"/>
        <v>42</v>
      </c>
      <c r="J667">
        <f>IF(AND(Formulier!$E$44&lt;=C667,Formulier!$O$38&gt;=C667),"Verlof",0)</f>
        <v>0</v>
      </c>
      <c r="K667">
        <f t="shared" si="152"/>
        <v>0</v>
      </c>
      <c r="L667">
        <f t="shared" si="146"/>
        <v>0</v>
      </c>
      <c r="M667">
        <f t="shared" si="147"/>
        <v>0</v>
      </c>
      <c r="N667" s="56">
        <f t="shared" si="153"/>
        <v>0</v>
      </c>
      <c r="O667" s="56">
        <f t="shared" si="154"/>
        <v>0</v>
      </c>
    </row>
    <row r="668" spans="1:15" x14ac:dyDescent="0.3">
      <c r="A668" s="43" t="str">
        <f t="shared" si="155"/>
        <v>201641za</v>
      </c>
      <c r="B668" s="43">
        <f t="shared" si="157"/>
        <v>41</v>
      </c>
      <c r="C668" s="44">
        <f t="shared" si="151"/>
        <v>42658</v>
      </c>
      <c r="D668" s="43" t="str">
        <f t="shared" si="158"/>
        <v>za</v>
      </c>
      <c r="E668" s="43">
        <f t="shared" si="156"/>
        <v>2016</v>
      </c>
      <c r="F668" s="43" t="str">
        <f>IF(AND($C668&gt;=$AA$3,$C668&lt;=$AB$3),"Vakantie",IF(AND($C668&gt;=$AA$4,$C668&lt;=$AB$4),"Vakantie",IF(AND($C668&gt;=$AA$5,$C668&lt;=$AB$5),"Vakantie",IF(AND($C668&gt;=$AA$6,$C668&lt;=$AB$6),"Vakantie",IF(AND($C668&gt;=$AA$7,$C668&lt;=$AB$7),"Vakantie","")))))</f>
        <v/>
      </c>
      <c r="G668" s="43" t="str">
        <f t="shared" si="149"/>
        <v/>
      </c>
      <c r="H668" s="43" t="str">
        <f t="shared" si="150"/>
        <v/>
      </c>
      <c r="I668" s="43">
        <f t="shared" si="159"/>
        <v>42</v>
      </c>
      <c r="J668">
        <f>IF(AND(Formulier!$E$44&lt;=C668,Formulier!$O$38&gt;=C668),"Verlof",0)</f>
        <v>0</v>
      </c>
      <c r="K668">
        <f t="shared" si="152"/>
        <v>0</v>
      </c>
      <c r="L668">
        <f t="shared" si="146"/>
        <v>0</v>
      </c>
      <c r="M668">
        <f t="shared" si="147"/>
        <v>0</v>
      </c>
      <c r="N668" s="56">
        <f t="shared" si="153"/>
        <v>0</v>
      </c>
      <c r="O668" s="56">
        <f t="shared" si="154"/>
        <v>0</v>
      </c>
    </row>
    <row r="669" spans="1:15" x14ac:dyDescent="0.3">
      <c r="A669" s="43" t="str">
        <f t="shared" si="155"/>
        <v>201641zo</v>
      </c>
      <c r="B669" s="43">
        <f t="shared" si="157"/>
        <v>41</v>
      </c>
      <c r="C669" s="44">
        <f t="shared" si="151"/>
        <v>42659</v>
      </c>
      <c r="D669" s="43" t="str">
        <f t="shared" si="158"/>
        <v>zo</v>
      </c>
      <c r="E669" s="43">
        <f t="shared" si="156"/>
        <v>2016</v>
      </c>
      <c r="F669" s="43" t="str">
        <f t="shared" si="148"/>
        <v/>
      </c>
      <c r="G669" s="43" t="str">
        <f t="shared" si="149"/>
        <v/>
      </c>
      <c r="H669" s="43" t="str">
        <f t="shared" si="150"/>
        <v/>
      </c>
      <c r="I669" s="43">
        <f t="shared" si="159"/>
        <v>42</v>
      </c>
      <c r="J669">
        <f>IF(AND(Formulier!$E$44&lt;=C669,Formulier!$O$38&gt;=C669),"Verlof",0)</f>
        <v>0</v>
      </c>
      <c r="K669">
        <f t="shared" si="152"/>
        <v>0</v>
      </c>
      <c r="L669">
        <f t="shared" si="146"/>
        <v>0</v>
      </c>
      <c r="M669">
        <f t="shared" si="147"/>
        <v>0</v>
      </c>
      <c r="N669" s="56">
        <f t="shared" si="153"/>
        <v>0</v>
      </c>
      <c r="O669" s="56">
        <f t="shared" si="154"/>
        <v>0</v>
      </c>
    </row>
    <row r="670" spans="1:15" x14ac:dyDescent="0.3">
      <c r="A670" s="43" t="str">
        <f t="shared" si="155"/>
        <v>201642ma</v>
      </c>
      <c r="B670" s="43">
        <f t="shared" si="157"/>
        <v>42</v>
      </c>
      <c r="C670" s="44">
        <f t="shared" si="151"/>
        <v>42660</v>
      </c>
      <c r="D670" s="43" t="str">
        <f t="shared" si="158"/>
        <v>ma</v>
      </c>
      <c r="E670" s="43">
        <f t="shared" si="156"/>
        <v>2016</v>
      </c>
      <c r="F670" s="43" t="str">
        <f t="shared" si="148"/>
        <v/>
      </c>
      <c r="G670" s="43" t="str">
        <f t="shared" si="149"/>
        <v/>
      </c>
      <c r="H670" s="43" t="str">
        <f t="shared" si="150"/>
        <v/>
      </c>
      <c r="I670" s="43">
        <f t="shared" si="159"/>
        <v>43</v>
      </c>
      <c r="J670">
        <f>IF(AND(Formulier!$E$44&lt;=C670,Formulier!$O$38&gt;=C670),"Verlof",0)</f>
        <v>0</v>
      </c>
      <c r="K670">
        <f t="shared" si="152"/>
        <v>0</v>
      </c>
      <c r="L670">
        <f t="shared" si="146"/>
        <v>0</v>
      </c>
      <c r="M670">
        <f t="shared" si="147"/>
        <v>0</v>
      </c>
      <c r="N670" s="56">
        <f t="shared" si="153"/>
        <v>0</v>
      </c>
      <c r="O670" s="56">
        <f t="shared" si="154"/>
        <v>0</v>
      </c>
    </row>
    <row r="671" spans="1:15" x14ac:dyDescent="0.3">
      <c r="A671" s="43" t="str">
        <f t="shared" si="155"/>
        <v>201642di</v>
      </c>
      <c r="B671" s="43">
        <f t="shared" si="157"/>
        <v>42</v>
      </c>
      <c r="C671" s="44">
        <f t="shared" si="151"/>
        <v>42661</v>
      </c>
      <c r="D671" s="43" t="str">
        <f t="shared" si="158"/>
        <v>di</v>
      </c>
      <c r="E671" s="43">
        <f t="shared" si="156"/>
        <v>2016</v>
      </c>
      <c r="F671" s="43" t="str">
        <f t="shared" si="148"/>
        <v/>
      </c>
      <c r="G671" s="43" t="str">
        <f t="shared" si="149"/>
        <v/>
      </c>
      <c r="H671" s="43" t="str">
        <f t="shared" si="150"/>
        <v/>
      </c>
      <c r="I671" s="43">
        <f t="shared" si="159"/>
        <v>43</v>
      </c>
      <c r="J671">
        <f>IF(AND(Formulier!$E$44&lt;=C671,Formulier!$O$38&gt;=C671),"Verlof",0)</f>
        <v>0</v>
      </c>
      <c r="K671">
        <f t="shared" si="152"/>
        <v>0</v>
      </c>
      <c r="L671">
        <f t="shared" si="146"/>
        <v>0</v>
      </c>
      <c r="M671">
        <f t="shared" si="147"/>
        <v>0</v>
      </c>
      <c r="N671" s="56">
        <f t="shared" si="153"/>
        <v>0</v>
      </c>
      <c r="O671" s="56">
        <f t="shared" si="154"/>
        <v>0</v>
      </c>
    </row>
    <row r="672" spans="1:15" x14ac:dyDescent="0.3">
      <c r="A672" s="43" t="str">
        <f t="shared" si="155"/>
        <v>201642wo</v>
      </c>
      <c r="B672" s="43">
        <f t="shared" si="157"/>
        <v>42</v>
      </c>
      <c r="C672" s="44">
        <f t="shared" si="151"/>
        <v>42662</v>
      </c>
      <c r="D672" s="43" t="str">
        <f t="shared" si="158"/>
        <v>wo</v>
      </c>
      <c r="E672" s="43">
        <f t="shared" si="156"/>
        <v>2016</v>
      </c>
      <c r="F672" s="43" t="str">
        <f t="shared" si="148"/>
        <v/>
      </c>
      <c r="G672" s="43" t="str">
        <f t="shared" si="149"/>
        <v/>
      </c>
      <c r="H672" s="43" t="str">
        <f t="shared" si="150"/>
        <v/>
      </c>
      <c r="I672" s="43">
        <f t="shared" si="159"/>
        <v>43</v>
      </c>
      <c r="J672">
        <f>IF(AND(Formulier!$E$44&lt;=C672,Formulier!$O$38&gt;=C672),"Verlof",0)</f>
        <v>0</v>
      </c>
      <c r="K672">
        <f t="shared" si="152"/>
        <v>0</v>
      </c>
      <c r="L672">
        <f t="shared" si="146"/>
        <v>0</v>
      </c>
      <c r="M672">
        <f t="shared" si="147"/>
        <v>0</v>
      </c>
      <c r="N672" s="56">
        <f t="shared" si="153"/>
        <v>0</v>
      </c>
      <c r="O672" s="56">
        <f t="shared" si="154"/>
        <v>0</v>
      </c>
    </row>
    <row r="673" spans="1:15" x14ac:dyDescent="0.3">
      <c r="A673" s="43" t="str">
        <f t="shared" si="155"/>
        <v>201642do</v>
      </c>
      <c r="B673" s="43">
        <f t="shared" si="157"/>
        <v>42</v>
      </c>
      <c r="C673" s="44">
        <f t="shared" si="151"/>
        <v>42663</v>
      </c>
      <c r="D673" s="43" t="str">
        <f t="shared" si="158"/>
        <v>do</v>
      </c>
      <c r="E673" s="43">
        <f t="shared" si="156"/>
        <v>2016</v>
      </c>
      <c r="F673" s="43" t="str">
        <f t="shared" si="148"/>
        <v/>
      </c>
      <c r="G673" s="43" t="str">
        <f t="shared" si="149"/>
        <v/>
      </c>
      <c r="H673" s="43" t="str">
        <f t="shared" si="150"/>
        <v/>
      </c>
      <c r="I673" s="43">
        <f t="shared" si="159"/>
        <v>43</v>
      </c>
      <c r="J673">
        <f>IF(AND(Formulier!$E$44&lt;=C673,Formulier!$O$38&gt;=C673),"Verlof",0)</f>
        <v>0</v>
      </c>
      <c r="K673">
        <f t="shared" si="152"/>
        <v>0</v>
      </c>
      <c r="L673">
        <f t="shared" si="146"/>
        <v>0</v>
      </c>
      <c r="M673">
        <f t="shared" si="147"/>
        <v>0</v>
      </c>
      <c r="N673" s="56">
        <f t="shared" si="153"/>
        <v>0</v>
      </c>
      <c r="O673" s="56">
        <f t="shared" si="154"/>
        <v>0</v>
      </c>
    </row>
    <row r="674" spans="1:15" x14ac:dyDescent="0.3">
      <c r="A674" s="43" t="str">
        <f t="shared" si="155"/>
        <v>201642vr</v>
      </c>
      <c r="B674" s="43">
        <f t="shared" si="157"/>
        <v>42</v>
      </c>
      <c r="C674" s="44">
        <f t="shared" si="151"/>
        <v>42664</v>
      </c>
      <c r="D674" s="43" t="str">
        <f t="shared" si="158"/>
        <v>vr</v>
      </c>
      <c r="E674" s="43">
        <f t="shared" si="156"/>
        <v>2016</v>
      </c>
      <c r="F674" s="43" t="str">
        <f t="shared" si="148"/>
        <v/>
      </c>
      <c r="G674" s="43" t="str">
        <f t="shared" si="149"/>
        <v/>
      </c>
      <c r="H674" s="43" t="str">
        <f t="shared" si="150"/>
        <v/>
      </c>
      <c r="I674" s="43">
        <f t="shared" si="159"/>
        <v>43</v>
      </c>
      <c r="J674">
        <f>IF(AND(Formulier!$E$44&lt;=C674,Formulier!$O$38&gt;=C674),"Verlof",0)</f>
        <v>0</v>
      </c>
      <c r="K674">
        <f t="shared" si="152"/>
        <v>0</v>
      </c>
      <c r="L674">
        <f t="shared" si="146"/>
        <v>0</v>
      </c>
      <c r="M674">
        <f t="shared" si="147"/>
        <v>0</v>
      </c>
      <c r="N674" s="56">
        <f t="shared" si="153"/>
        <v>0</v>
      </c>
      <c r="O674" s="56">
        <f t="shared" si="154"/>
        <v>0</v>
      </c>
    </row>
    <row r="675" spans="1:15" x14ac:dyDescent="0.3">
      <c r="A675" s="43" t="str">
        <f t="shared" si="155"/>
        <v>201642za</v>
      </c>
      <c r="B675" s="43">
        <f t="shared" si="157"/>
        <v>42</v>
      </c>
      <c r="C675" s="44">
        <f t="shared" si="151"/>
        <v>42665</v>
      </c>
      <c r="D675" s="43" t="str">
        <f t="shared" si="158"/>
        <v>za</v>
      </c>
      <c r="E675" s="43">
        <f t="shared" si="156"/>
        <v>2016</v>
      </c>
      <c r="F675" s="43" t="str">
        <f t="shared" si="148"/>
        <v/>
      </c>
      <c r="G675" s="43" t="str">
        <f t="shared" si="149"/>
        <v/>
      </c>
      <c r="H675" s="43" t="str">
        <f t="shared" si="150"/>
        <v/>
      </c>
      <c r="I675" s="43">
        <f t="shared" si="159"/>
        <v>43</v>
      </c>
      <c r="J675">
        <f>IF(AND(Formulier!$E$44&lt;=C675,Formulier!$O$38&gt;=C675),"Verlof",0)</f>
        <v>0</v>
      </c>
      <c r="K675">
        <f t="shared" si="152"/>
        <v>0</v>
      </c>
      <c r="L675">
        <f t="shared" si="146"/>
        <v>0</v>
      </c>
      <c r="M675">
        <f t="shared" si="147"/>
        <v>0</v>
      </c>
      <c r="N675" s="56">
        <f t="shared" si="153"/>
        <v>0</v>
      </c>
      <c r="O675" s="56">
        <f t="shared" si="154"/>
        <v>0</v>
      </c>
    </row>
    <row r="676" spans="1:15" x14ac:dyDescent="0.3">
      <c r="A676" s="43" t="str">
        <f t="shared" si="155"/>
        <v>201642zo</v>
      </c>
      <c r="B676" s="43">
        <f t="shared" si="157"/>
        <v>42</v>
      </c>
      <c r="C676" s="44">
        <f t="shared" si="151"/>
        <v>42666</v>
      </c>
      <c r="D676" s="43" t="str">
        <f t="shared" si="158"/>
        <v>zo</v>
      </c>
      <c r="E676" s="43">
        <f t="shared" si="156"/>
        <v>2016</v>
      </c>
      <c r="F676" s="43" t="str">
        <f t="shared" si="148"/>
        <v/>
      </c>
      <c r="G676" s="43" t="str">
        <f t="shared" si="149"/>
        <v/>
      </c>
      <c r="H676" s="43" t="str">
        <f t="shared" si="150"/>
        <v/>
      </c>
      <c r="I676" s="43">
        <f t="shared" si="159"/>
        <v>43</v>
      </c>
      <c r="J676">
        <f>IF(AND(Formulier!$E$44&lt;=C676,Formulier!$O$38&gt;=C676),"Verlof",0)</f>
        <v>0</v>
      </c>
      <c r="K676">
        <f t="shared" si="152"/>
        <v>0</v>
      </c>
      <c r="L676">
        <f t="shared" si="146"/>
        <v>0</v>
      </c>
      <c r="M676">
        <f t="shared" si="147"/>
        <v>0</v>
      </c>
      <c r="N676" s="56">
        <f t="shared" si="153"/>
        <v>0</v>
      </c>
      <c r="O676" s="56">
        <f t="shared" si="154"/>
        <v>0</v>
      </c>
    </row>
    <row r="677" spans="1:15" x14ac:dyDescent="0.3">
      <c r="A677" s="43" t="str">
        <f t="shared" si="155"/>
        <v>201643ma</v>
      </c>
      <c r="B677" s="43">
        <f t="shared" si="157"/>
        <v>43</v>
      </c>
      <c r="C677" s="44">
        <f t="shared" si="151"/>
        <v>42667</v>
      </c>
      <c r="D677" s="43" t="str">
        <f t="shared" si="158"/>
        <v>ma</v>
      </c>
      <c r="E677" s="43">
        <f t="shared" si="156"/>
        <v>2016</v>
      </c>
      <c r="F677" s="43" t="str">
        <f t="shared" si="148"/>
        <v/>
      </c>
      <c r="G677" s="43" t="str">
        <f t="shared" si="149"/>
        <v/>
      </c>
      <c r="H677" s="43" t="str">
        <f t="shared" si="150"/>
        <v/>
      </c>
      <c r="I677" s="43">
        <f t="shared" si="159"/>
        <v>44</v>
      </c>
      <c r="J677">
        <f>IF(AND(Formulier!$E$44&lt;=C677,Formulier!$O$38&gt;=C677),"Verlof",0)</f>
        <v>0</v>
      </c>
      <c r="K677">
        <f t="shared" si="152"/>
        <v>0</v>
      </c>
      <c r="L677">
        <f t="shared" si="146"/>
        <v>0</v>
      </c>
      <c r="M677">
        <f t="shared" si="147"/>
        <v>0</v>
      </c>
      <c r="N677" s="56">
        <f t="shared" si="153"/>
        <v>0</v>
      </c>
      <c r="O677" s="56">
        <f t="shared" si="154"/>
        <v>0</v>
      </c>
    </row>
    <row r="678" spans="1:15" x14ac:dyDescent="0.3">
      <c r="A678" s="43" t="str">
        <f t="shared" si="155"/>
        <v>201643di</v>
      </c>
      <c r="B678" s="43">
        <f t="shared" si="157"/>
        <v>43</v>
      </c>
      <c r="C678" s="44">
        <f t="shared" si="151"/>
        <v>42668</v>
      </c>
      <c r="D678" s="43" t="str">
        <f t="shared" si="158"/>
        <v>di</v>
      </c>
      <c r="E678" s="43">
        <f t="shared" si="156"/>
        <v>2016</v>
      </c>
      <c r="F678" s="43" t="str">
        <f t="shared" si="148"/>
        <v/>
      </c>
      <c r="G678" s="43" t="str">
        <f t="shared" si="149"/>
        <v/>
      </c>
      <c r="H678" s="43" t="str">
        <f t="shared" si="150"/>
        <v/>
      </c>
      <c r="I678" s="43">
        <f t="shared" si="159"/>
        <v>44</v>
      </c>
      <c r="J678">
        <f>IF(AND(Formulier!$E$44&lt;=C678,Formulier!$O$38&gt;=C678),"Verlof",0)</f>
        <v>0</v>
      </c>
      <c r="K678">
        <f t="shared" si="152"/>
        <v>0</v>
      </c>
      <c r="L678">
        <f t="shared" si="146"/>
        <v>0</v>
      </c>
      <c r="M678">
        <f t="shared" si="147"/>
        <v>0</v>
      </c>
      <c r="N678" s="56">
        <f t="shared" si="153"/>
        <v>0</v>
      </c>
      <c r="O678" s="56">
        <f t="shared" si="154"/>
        <v>0</v>
      </c>
    </row>
    <row r="679" spans="1:15" x14ac:dyDescent="0.3">
      <c r="A679" s="43" t="str">
        <f t="shared" si="155"/>
        <v>201643wo</v>
      </c>
      <c r="B679" s="43">
        <f t="shared" si="157"/>
        <v>43</v>
      </c>
      <c r="C679" s="44">
        <f t="shared" si="151"/>
        <v>42669</v>
      </c>
      <c r="D679" s="43" t="str">
        <f t="shared" si="158"/>
        <v>wo</v>
      </c>
      <c r="E679" s="43">
        <f t="shared" si="156"/>
        <v>2016</v>
      </c>
      <c r="F679" s="43" t="str">
        <f t="shared" si="148"/>
        <v/>
      </c>
      <c r="G679" s="43" t="str">
        <f t="shared" si="149"/>
        <v/>
      </c>
      <c r="H679" s="43" t="str">
        <f t="shared" si="150"/>
        <v/>
      </c>
      <c r="I679" s="43">
        <f t="shared" si="159"/>
        <v>44</v>
      </c>
      <c r="J679">
        <f>IF(AND(Formulier!$E$44&lt;=C679,Formulier!$O$38&gt;=C679),"Verlof",0)</f>
        <v>0</v>
      </c>
      <c r="K679">
        <f t="shared" si="152"/>
        <v>0</v>
      </c>
      <c r="L679">
        <f t="shared" si="146"/>
        <v>0</v>
      </c>
      <c r="M679">
        <f t="shared" si="147"/>
        <v>0</v>
      </c>
      <c r="N679" s="56">
        <f t="shared" si="153"/>
        <v>0</v>
      </c>
      <c r="O679" s="56">
        <f t="shared" si="154"/>
        <v>0</v>
      </c>
    </row>
    <row r="680" spans="1:15" x14ac:dyDescent="0.3">
      <c r="A680" s="43" t="str">
        <f t="shared" si="155"/>
        <v>201643do</v>
      </c>
      <c r="B680" s="43">
        <f t="shared" si="157"/>
        <v>43</v>
      </c>
      <c r="C680" s="44">
        <f t="shared" si="151"/>
        <v>42670</v>
      </c>
      <c r="D680" s="43" t="str">
        <f t="shared" si="158"/>
        <v>do</v>
      </c>
      <c r="E680" s="43">
        <f t="shared" si="156"/>
        <v>2016</v>
      </c>
      <c r="F680" s="43" t="str">
        <f t="shared" si="148"/>
        <v/>
      </c>
      <c r="G680" s="43" t="str">
        <f t="shared" si="149"/>
        <v/>
      </c>
      <c r="H680" s="43" t="str">
        <f t="shared" si="150"/>
        <v/>
      </c>
      <c r="I680" s="43">
        <f t="shared" si="159"/>
        <v>44</v>
      </c>
      <c r="J680">
        <f>IF(AND(Formulier!$E$44&lt;=C680,Formulier!$O$38&gt;=C680),"Verlof",0)</f>
        <v>0</v>
      </c>
      <c r="K680">
        <f t="shared" si="152"/>
        <v>0</v>
      </c>
      <c r="L680">
        <f t="shared" si="146"/>
        <v>0</v>
      </c>
      <c r="M680">
        <f t="shared" si="147"/>
        <v>0</v>
      </c>
      <c r="N680" s="56">
        <f t="shared" si="153"/>
        <v>0</v>
      </c>
      <c r="O680" s="56">
        <f t="shared" si="154"/>
        <v>0</v>
      </c>
    </row>
    <row r="681" spans="1:15" x14ac:dyDescent="0.3">
      <c r="A681" s="43" t="str">
        <f t="shared" si="155"/>
        <v>201643vr</v>
      </c>
      <c r="B681" s="43">
        <f t="shared" si="157"/>
        <v>43</v>
      </c>
      <c r="C681" s="44">
        <f t="shared" si="151"/>
        <v>42671</v>
      </c>
      <c r="D681" s="43" t="str">
        <f t="shared" si="158"/>
        <v>vr</v>
      </c>
      <c r="E681" s="43">
        <f t="shared" si="156"/>
        <v>2016</v>
      </c>
      <c r="F681" s="43" t="str">
        <f t="shared" si="148"/>
        <v/>
      </c>
      <c r="G681" s="43" t="str">
        <f t="shared" si="149"/>
        <v/>
      </c>
      <c r="H681" s="43" t="str">
        <f t="shared" si="150"/>
        <v/>
      </c>
      <c r="I681" s="43">
        <f t="shared" si="159"/>
        <v>44</v>
      </c>
      <c r="J681">
        <f>IF(AND(Formulier!$E$44&lt;=C681,Formulier!$O$38&gt;=C681),"Verlof",0)</f>
        <v>0</v>
      </c>
      <c r="K681">
        <f t="shared" si="152"/>
        <v>0</v>
      </c>
      <c r="L681">
        <f t="shared" si="146"/>
        <v>0</v>
      </c>
      <c r="M681">
        <f t="shared" si="147"/>
        <v>0</v>
      </c>
      <c r="N681" s="56">
        <f t="shared" si="153"/>
        <v>0</v>
      </c>
      <c r="O681" s="56">
        <f t="shared" si="154"/>
        <v>0</v>
      </c>
    </row>
    <row r="682" spans="1:15" x14ac:dyDescent="0.3">
      <c r="A682" s="43" t="str">
        <f t="shared" si="155"/>
        <v>201643za</v>
      </c>
      <c r="B682" s="43">
        <f t="shared" si="157"/>
        <v>43</v>
      </c>
      <c r="C682" s="44">
        <f t="shared" si="151"/>
        <v>42672</v>
      </c>
      <c r="D682" s="43" t="str">
        <f t="shared" si="158"/>
        <v>za</v>
      </c>
      <c r="E682" s="43">
        <f t="shared" si="156"/>
        <v>2016</v>
      </c>
      <c r="F682" s="43" t="str">
        <f t="shared" si="148"/>
        <v/>
      </c>
      <c r="G682" s="43" t="str">
        <f t="shared" si="149"/>
        <v/>
      </c>
      <c r="H682" s="43" t="str">
        <f t="shared" si="150"/>
        <v/>
      </c>
      <c r="I682" s="43">
        <f t="shared" si="159"/>
        <v>44</v>
      </c>
      <c r="J682">
        <f>IF(AND(Formulier!$E$44&lt;=C682,Formulier!$O$38&gt;=C682),"Verlof",0)</f>
        <v>0</v>
      </c>
      <c r="K682">
        <f t="shared" si="152"/>
        <v>0</v>
      </c>
      <c r="L682">
        <f t="shared" si="146"/>
        <v>0</v>
      </c>
      <c r="M682">
        <f t="shared" si="147"/>
        <v>0</v>
      </c>
      <c r="N682" s="56">
        <f t="shared" si="153"/>
        <v>0</v>
      </c>
      <c r="O682" s="56">
        <f t="shared" si="154"/>
        <v>0</v>
      </c>
    </row>
    <row r="683" spans="1:15" x14ac:dyDescent="0.3">
      <c r="A683" s="43" t="str">
        <f t="shared" si="155"/>
        <v>201643zo</v>
      </c>
      <c r="B683" s="43">
        <f t="shared" si="157"/>
        <v>43</v>
      </c>
      <c r="C683" s="44">
        <f t="shared" si="151"/>
        <v>42673</v>
      </c>
      <c r="D683" s="43" t="str">
        <f t="shared" si="158"/>
        <v>zo</v>
      </c>
      <c r="E683" s="43">
        <f t="shared" si="156"/>
        <v>2016</v>
      </c>
      <c r="F683" s="43" t="str">
        <f t="shared" si="148"/>
        <v/>
      </c>
      <c r="G683" s="43" t="str">
        <f t="shared" si="149"/>
        <v/>
      </c>
      <c r="H683" s="43" t="str">
        <f t="shared" si="150"/>
        <v/>
      </c>
      <c r="I683" s="43">
        <f t="shared" si="159"/>
        <v>44</v>
      </c>
      <c r="J683">
        <f>IF(AND(Formulier!$E$44&lt;=C683,Formulier!$O$38&gt;=C683),"Verlof",0)</f>
        <v>0</v>
      </c>
      <c r="K683">
        <f t="shared" si="152"/>
        <v>0</v>
      </c>
      <c r="L683">
        <f t="shared" si="146"/>
        <v>0</v>
      </c>
      <c r="M683">
        <f t="shared" si="147"/>
        <v>0</v>
      </c>
      <c r="N683" s="56">
        <f t="shared" si="153"/>
        <v>0</v>
      </c>
      <c r="O683" s="56">
        <f t="shared" si="154"/>
        <v>0</v>
      </c>
    </row>
    <row r="684" spans="1:15" x14ac:dyDescent="0.3">
      <c r="A684" s="43" t="str">
        <f t="shared" si="155"/>
        <v>201644ma</v>
      </c>
      <c r="B684" s="43">
        <f t="shared" si="157"/>
        <v>44</v>
      </c>
      <c r="C684" s="44">
        <f t="shared" si="151"/>
        <v>42674</v>
      </c>
      <c r="D684" s="43" t="str">
        <f t="shared" si="158"/>
        <v>ma</v>
      </c>
      <c r="E684" s="43">
        <f t="shared" si="156"/>
        <v>2016</v>
      </c>
      <c r="F684" s="43" t="str">
        <f t="shared" si="148"/>
        <v/>
      </c>
      <c r="G684" s="43" t="str">
        <f t="shared" si="149"/>
        <v/>
      </c>
      <c r="H684" s="43" t="str">
        <f t="shared" si="150"/>
        <v/>
      </c>
      <c r="I684" s="43">
        <f t="shared" si="159"/>
        <v>45</v>
      </c>
      <c r="J684">
        <f>IF(AND(Formulier!$E$44&lt;=C684,Formulier!$O$38&gt;=C684),"Verlof",0)</f>
        <v>0</v>
      </c>
      <c r="K684">
        <f t="shared" si="152"/>
        <v>0</v>
      </c>
      <c r="L684">
        <f t="shared" si="146"/>
        <v>0</v>
      </c>
      <c r="M684">
        <f t="shared" si="147"/>
        <v>0</v>
      </c>
      <c r="N684" s="56">
        <f t="shared" si="153"/>
        <v>0</v>
      </c>
      <c r="O684" s="56">
        <f t="shared" si="154"/>
        <v>0</v>
      </c>
    </row>
    <row r="685" spans="1:15" x14ac:dyDescent="0.3">
      <c r="A685" s="43" t="str">
        <f t="shared" si="155"/>
        <v>201644di</v>
      </c>
      <c r="B685" s="43">
        <f t="shared" si="157"/>
        <v>44</v>
      </c>
      <c r="C685" s="44">
        <f t="shared" si="151"/>
        <v>42675</v>
      </c>
      <c r="D685" s="43" t="str">
        <f t="shared" si="158"/>
        <v>di</v>
      </c>
      <c r="E685" s="43">
        <f t="shared" si="156"/>
        <v>2016</v>
      </c>
      <c r="F685" s="43" t="str">
        <f t="shared" si="148"/>
        <v/>
      </c>
      <c r="G685" s="43" t="str">
        <f t="shared" si="149"/>
        <v/>
      </c>
      <c r="H685" s="43" t="str">
        <f t="shared" si="150"/>
        <v/>
      </c>
      <c r="I685" s="43">
        <f t="shared" si="159"/>
        <v>45</v>
      </c>
      <c r="J685">
        <f>IF(AND(Formulier!$E$44&lt;=C685,Formulier!$O$38&gt;=C685),"Verlof",0)</f>
        <v>0</v>
      </c>
      <c r="K685">
        <f t="shared" si="152"/>
        <v>0</v>
      </c>
      <c r="L685">
        <f t="shared" si="146"/>
        <v>0</v>
      </c>
      <c r="M685">
        <f t="shared" si="147"/>
        <v>0</v>
      </c>
      <c r="N685" s="56">
        <f t="shared" si="153"/>
        <v>0</v>
      </c>
      <c r="O685" s="56">
        <f t="shared" si="154"/>
        <v>0</v>
      </c>
    </row>
    <row r="686" spans="1:15" x14ac:dyDescent="0.3">
      <c r="A686" s="43" t="str">
        <f t="shared" si="155"/>
        <v>201644wo</v>
      </c>
      <c r="B686" s="43">
        <f t="shared" si="157"/>
        <v>44</v>
      </c>
      <c r="C686" s="44">
        <f t="shared" si="151"/>
        <v>42676</v>
      </c>
      <c r="D686" s="43" t="str">
        <f t="shared" si="158"/>
        <v>wo</v>
      </c>
      <c r="E686" s="43">
        <f t="shared" si="156"/>
        <v>2016</v>
      </c>
      <c r="F686" s="43" t="str">
        <f t="shared" si="148"/>
        <v/>
      </c>
      <c r="G686" s="43" t="str">
        <f t="shared" si="149"/>
        <v/>
      </c>
      <c r="H686" s="43" t="str">
        <f t="shared" si="150"/>
        <v/>
      </c>
      <c r="I686" s="43">
        <f t="shared" si="159"/>
        <v>45</v>
      </c>
      <c r="J686">
        <f>IF(AND(Formulier!$E$44&lt;=C686,Formulier!$O$38&gt;=C686),"Verlof",0)</f>
        <v>0</v>
      </c>
      <c r="K686">
        <f t="shared" si="152"/>
        <v>0</v>
      </c>
      <c r="L686">
        <f t="shared" si="146"/>
        <v>0</v>
      </c>
      <c r="M686">
        <f t="shared" si="147"/>
        <v>0</v>
      </c>
      <c r="N686" s="56">
        <f t="shared" si="153"/>
        <v>0</v>
      </c>
      <c r="O686" s="56">
        <f t="shared" si="154"/>
        <v>0</v>
      </c>
    </row>
    <row r="687" spans="1:15" x14ac:dyDescent="0.3">
      <c r="A687" s="43" t="str">
        <f t="shared" si="155"/>
        <v>201644do</v>
      </c>
      <c r="B687" s="43">
        <f t="shared" si="157"/>
        <v>44</v>
      </c>
      <c r="C687" s="44">
        <f t="shared" si="151"/>
        <v>42677</v>
      </c>
      <c r="D687" s="43" t="str">
        <f t="shared" si="158"/>
        <v>do</v>
      </c>
      <c r="E687" s="43">
        <f t="shared" si="156"/>
        <v>2016</v>
      </c>
      <c r="F687" s="43" t="str">
        <f t="shared" si="148"/>
        <v/>
      </c>
      <c r="G687" s="43" t="str">
        <f t="shared" si="149"/>
        <v/>
      </c>
      <c r="H687" s="43" t="str">
        <f t="shared" si="150"/>
        <v/>
      </c>
      <c r="I687" s="43">
        <f t="shared" si="159"/>
        <v>45</v>
      </c>
      <c r="J687">
        <f>IF(AND(Formulier!$E$44&lt;=C687,Formulier!$O$38&gt;=C687),"Verlof",0)</f>
        <v>0</v>
      </c>
      <c r="K687">
        <f t="shared" si="152"/>
        <v>0</v>
      </c>
      <c r="L687">
        <f t="shared" si="146"/>
        <v>0</v>
      </c>
      <c r="M687">
        <f t="shared" si="147"/>
        <v>0</v>
      </c>
      <c r="N687" s="56">
        <f t="shared" si="153"/>
        <v>0</v>
      </c>
      <c r="O687" s="56">
        <f t="shared" si="154"/>
        <v>0</v>
      </c>
    </row>
    <row r="688" spans="1:15" x14ac:dyDescent="0.3">
      <c r="A688" s="43" t="str">
        <f t="shared" si="155"/>
        <v>201644vr</v>
      </c>
      <c r="B688" s="43">
        <f t="shared" si="157"/>
        <v>44</v>
      </c>
      <c r="C688" s="44">
        <f t="shared" si="151"/>
        <v>42678</v>
      </c>
      <c r="D688" s="43" t="str">
        <f t="shared" si="158"/>
        <v>vr</v>
      </c>
      <c r="E688" s="43">
        <f t="shared" si="156"/>
        <v>2016</v>
      </c>
      <c r="F688" s="43" t="str">
        <f t="shared" si="148"/>
        <v/>
      </c>
      <c r="G688" s="43" t="str">
        <f t="shared" si="149"/>
        <v/>
      </c>
      <c r="H688" s="43" t="str">
        <f t="shared" si="150"/>
        <v/>
      </c>
      <c r="I688" s="43">
        <f t="shared" si="159"/>
        <v>45</v>
      </c>
      <c r="J688">
        <f>IF(AND(Formulier!$E$44&lt;=C688,Formulier!$O$38&gt;=C688),"Verlof",0)</f>
        <v>0</v>
      </c>
      <c r="K688">
        <f t="shared" si="152"/>
        <v>0</v>
      </c>
      <c r="L688">
        <f t="shared" si="146"/>
        <v>0</v>
      </c>
      <c r="M688">
        <f t="shared" si="147"/>
        <v>0</v>
      </c>
      <c r="N688" s="56">
        <f t="shared" si="153"/>
        <v>0</v>
      </c>
      <c r="O688" s="56">
        <f t="shared" si="154"/>
        <v>0</v>
      </c>
    </row>
    <row r="689" spans="1:15" x14ac:dyDescent="0.3">
      <c r="A689" s="43" t="str">
        <f t="shared" si="155"/>
        <v>201644za</v>
      </c>
      <c r="B689" s="43">
        <f t="shared" si="157"/>
        <v>44</v>
      </c>
      <c r="C689" s="44">
        <f t="shared" si="151"/>
        <v>42679</v>
      </c>
      <c r="D689" s="43" t="str">
        <f t="shared" si="158"/>
        <v>za</v>
      </c>
      <c r="E689" s="43">
        <f t="shared" si="156"/>
        <v>2016</v>
      </c>
      <c r="F689" s="43" t="str">
        <f t="shared" si="148"/>
        <v/>
      </c>
      <c r="G689" s="43" t="str">
        <f t="shared" si="149"/>
        <v/>
      </c>
      <c r="H689" s="43" t="str">
        <f t="shared" si="150"/>
        <v/>
      </c>
      <c r="I689" s="43">
        <f t="shared" si="159"/>
        <v>45</v>
      </c>
      <c r="J689">
        <f>IF(AND(Formulier!$E$44&lt;=C689,Formulier!$O$38&gt;=C689),"Verlof",0)</f>
        <v>0</v>
      </c>
      <c r="K689">
        <f t="shared" si="152"/>
        <v>0</v>
      </c>
      <c r="L689">
        <f t="shared" si="146"/>
        <v>0</v>
      </c>
      <c r="M689">
        <f t="shared" si="147"/>
        <v>0</v>
      </c>
      <c r="N689" s="56">
        <f t="shared" si="153"/>
        <v>0</v>
      </c>
      <c r="O689" s="56">
        <f t="shared" si="154"/>
        <v>0</v>
      </c>
    </row>
    <row r="690" spans="1:15" x14ac:dyDescent="0.3">
      <c r="A690" s="43" t="str">
        <f t="shared" si="155"/>
        <v>201644zo</v>
      </c>
      <c r="B690" s="43">
        <f t="shared" si="157"/>
        <v>44</v>
      </c>
      <c r="C690" s="44">
        <f t="shared" si="151"/>
        <v>42680</v>
      </c>
      <c r="D690" s="43" t="str">
        <f t="shared" si="158"/>
        <v>zo</v>
      </c>
      <c r="E690" s="43">
        <f t="shared" si="156"/>
        <v>2016</v>
      </c>
      <c r="F690" s="43" t="str">
        <f t="shared" si="148"/>
        <v/>
      </c>
      <c r="G690" s="43" t="str">
        <f t="shared" si="149"/>
        <v/>
      </c>
      <c r="H690" s="43" t="str">
        <f t="shared" si="150"/>
        <v/>
      </c>
      <c r="I690" s="43">
        <f t="shared" si="159"/>
        <v>45</v>
      </c>
      <c r="J690">
        <f>IF(AND(Formulier!$E$44&lt;=C690,Formulier!$O$38&gt;=C690),"Verlof",0)</f>
        <v>0</v>
      </c>
      <c r="K690">
        <f t="shared" si="152"/>
        <v>0</v>
      </c>
      <c r="L690">
        <f t="shared" si="146"/>
        <v>0</v>
      </c>
      <c r="M690">
        <f t="shared" si="147"/>
        <v>0</v>
      </c>
      <c r="N690" s="56">
        <f t="shared" si="153"/>
        <v>0</v>
      </c>
      <c r="O690" s="56">
        <f t="shared" si="154"/>
        <v>0</v>
      </c>
    </row>
    <row r="691" spans="1:15" x14ac:dyDescent="0.3">
      <c r="A691" s="43" t="str">
        <f t="shared" si="155"/>
        <v>201645ma</v>
      </c>
      <c r="B691" s="43">
        <f t="shared" si="157"/>
        <v>45</v>
      </c>
      <c r="C691" s="44">
        <f t="shared" si="151"/>
        <v>42681</v>
      </c>
      <c r="D691" s="43" t="str">
        <f t="shared" si="158"/>
        <v>ma</v>
      </c>
      <c r="E691" s="43">
        <f t="shared" si="156"/>
        <v>2016</v>
      </c>
      <c r="F691" s="43" t="str">
        <f t="shared" si="148"/>
        <v/>
      </c>
      <c r="G691" s="43" t="str">
        <f t="shared" si="149"/>
        <v/>
      </c>
      <c r="H691" s="43" t="str">
        <f t="shared" si="150"/>
        <v/>
      </c>
      <c r="I691" s="43">
        <f t="shared" si="159"/>
        <v>46</v>
      </c>
      <c r="J691">
        <f>IF(AND(Formulier!$E$44&lt;=C691,Formulier!$O$38&gt;=C691),"Verlof",0)</f>
        <v>0</v>
      </c>
      <c r="K691">
        <f t="shared" si="152"/>
        <v>0</v>
      </c>
      <c r="L691">
        <f t="shared" si="146"/>
        <v>0</v>
      </c>
      <c r="M691">
        <f t="shared" si="147"/>
        <v>0</v>
      </c>
      <c r="N691" s="56">
        <f t="shared" si="153"/>
        <v>0</v>
      </c>
      <c r="O691" s="56">
        <f t="shared" si="154"/>
        <v>0</v>
      </c>
    </row>
    <row r="692" spans="1:15" x14ac:dyDescent="0.3">
      <c r="A692" s="43" t="str">
        <f t="shared" si="155"/>
        <v>201645di</v>
      </c>
      <c r="B692" s="43">
        <f t="shared" si="157"/>
        <v>45</v>
      </c>
      <c r="C692" s="44">
        <f t="shared" si="151"/>
        <v>42682</v>
      </c>
      <c r="D692" s="43" t="str">
        <f t="shared" si="158"/>
        <v>di</v>
      </c>
      <c r="E692" s="43">
        <f t="shared" si="156"/>
        <v>2016</v>
      </c>
      <c r="F692" s="43" t="str">
        <f t="shared" si="148"/>
        <v/>
      </c>
      <c r="G692" s="43" t="str">
        <f t="shared" si="149"/>
        <v/>
      </c>
      <c r="H692" s="43" t="str">
        <f t="shared" si="150"/>
        <v/>
      </c>
      <c r="I692" s="43">
        <f t="shared" si="159"/>
        <v>46</v>
      </c>
      <c r="J692">
        <f>IF(AND(Formulier!$E$44&lt;=C692,Formulier!$O$38&gt;=C692),"Verlof",0)</f>
        <v>0</v>
      </c>
      <c r="K692">
        <f t="shared" si="152"/>
        <v>0</v>
      </c>
      <c r="L692">
        <f t="shared" si="146"/>
        <v>0</v>
      </c>
      <c r="M692">
        <f t="shared" si="147"/>
        <v>0</v>
      </c>
      <c r="N692" s="56">
        <f t="shared" si="153"/>
        <v>0</v>
      </c>
      <c r="O692" s="56">
        <f t="shared" si="154"/>
        <v>0</v>
      </c>
    </row>
    <row r="693" spans="1:15" x14ac:dyDescent="0.3">
      <c r="A693" s="43" t="str">
        <f t="shared" si="155"/>
        <v>201645wo</v>
      </c>
      <c r="B693" s="43">
        <f t="shared" si="157"/>
        <v>45</v>
      </c>
      <c r="C693" s="44">
        <f t="shared" si="151"/>
        <v>42683</v>
      </c>
      <c r="D693" s="43" t="str">
        <f t="shared" si="158"/>
        <v>wo</v>
      </c>
      <c r="E693" s="43">
        <f t="shared" si="156"/>
        <v>2016</v>
      </c>
      <c r="F693" s="43" t="str">
        <f t="shared" si="148"/>
        <v/>
      </c>
      <c r="G693" s="43" t="str">
        <f t="shared" si="149"/>
        <v/>
      </c>
      <c r="H693" s="43" t="str">
        <f t="shared" si="150"/>
        <v/>
      </c>
      <c r="I693" s="43">
        <f t="shared" si="159"/>
        <v>46</v>
      </c>
      <c r="J693">
        <f>IF(AND(Formulier!$E$44&lt;=C693,Formulier!$O$38&gt;=C693),"Verlof",0)</f>
        <v>0</v>
      </c>
      <c r="K693">
        <f t="shared" si="152"/>
        <v>0</v>
      </c>
      <c r="L693">
        <f t="shared" si="146"/>
        <v>0</v>
      </c>
      <c r="M693">
        <f t="shared" si="147"/>
        <v>0</v>
      </c>
      <c r="N693" s="56">
        <f t="shared" si="153"/>
        <v>0</v>
      </c>
      <c r="O693" s="56">
        <f t="shared" si="154"/>
        <v>0</v>
      </c>
    </row>
    <row r="694" spans="1:15" x14ac:dyDescent="0.3">
      <c r="A694" s="43" t="str">
        <f t="shared" si="155"/>
        <v>201645do</v>
      </c>
      <c r="B694" s="43">
        <f t="shared" si="157"/>
        <v>45</v>
      </c>
      <c r="C694" s="44">
        <f t="shared" si="151"/>
        <v>42684</v>
      </c>
      <c r="D694" s="43" t="str">
        <f t="shared" si="158"/>
        <v>do</v>
      </c>
      <c r="E694" s="43">
        <f t="shared" si="156"/>
        <v>2016</v>
      </c>
      <c r="F694" s="43" t="str">
        <f t="shared" si="148"/>
        <v/>
      </c>
      <c r="G694" s="43" t="str">
        <f t="shared" si="149"/>
        <v/>
      </c>
      <c r="H694" s="43" t="str">
        <f t="shared" si="150"/>
        <v/>
      </c>
      <c r="I694" s="43">
        <f t="shared" si="159"/>
        <v>46</v>
      </c>
      <c r="J694">
        <f>IF(AND(Formulier!$E$44&lt;=C694,Formulier!$O$38&gt;=C694),"Verlof",0)</f>
        <v>0</v>
      </c>
      <c r="K694">
        <f t="shared" si="152"/>
        <v>0</v>
      </c>
      <c r="L694">
        <f t="shared" si="146"/>
        <v>0</v>
      </c>
      <c r="M694">
        <f t="shared" si="147"/>
        <v>0</v>
      </c>
      <c r="N694" s="56">
        <f t="shared" si="153"/>
        <v>0</v>
      </c>
      <c r="O694" s="56">
        <f t="shared" si="154"/>
        <v>0</v>
      </c>
    </row>
    <row r="695" spans="1:15" x14ac:dyDescent="0.3">
      <c r="A695" s="43" t="str">
        <f t="shared" si="155"/>
        <v>201645vr</v>
      </c>
      <c r="B695" s="43">
        <f t="shared" si="157"/>
        <v>45</v>
      </c>
      <c r="C695" s="44">
        <f t="shared" si="151"/>
        <v>42685</v>
      </c>
      <c r="D695" s="43" t="str">
        <f t="shared" si="158"/>
        <v>vr</v>
      </c>
      <c r="E695" s="43">
        <f t="shared" si="156"/>
        <v>2016</v>
      </c>
      <c r="F695" s="43" t="str">
        <f t="shared" si="148"/>
        <v/>
      </c>
      <c r="G695" s="43" t="str">
        <f t="shared" si="149"/>
        <v/>
      </c>
      <c r="H695" s="43" t="str">
        <f t="shared" si="150"/>
        <v/>
      </c>
      <c r="I695" s="43">
        <f t="shared" si="159"/>
        <v>46</v>
      </c>
      <c r="J695">
        <f>IF(AND(Formulier!$E$44&lt;=C695,Formulier!$O$38&gt;=C695),"Verlof",0)</f>
        <v>0</v>
      </c>
      <c r="K695">
        <f t="shared" si="152"/>
        <v>0</v>
      </c>
      <c r="L695">
        <f t="shared" si="146"/>
        <v>0</v>
      </c>
      <c r="M695">
        <f t="shared" si="147"/>
        <v>0</v>
      </c>
      <c r="N695" s="56">
        <f t="shared" si="153"/>
        <v>0</v>
      </c>
      <c r="O695" s="56">
        <f t="shared" si="154"/>
        <v>0</v>
      </c>
    </row>
    <row r="696" spans="1:15" x14ac:dyDescent="0.3">
      <c r="A696" s="43" t="str">
        <f t="shared" si="155"/>
        <v>201645za</v>
      </c>
      <c r="B696" s="43">
        <f t="shared" si="157"/>
        <v>45</v>
      </c>
      <c r="C696" s="44">
        <f t="shared" si="151"/>
        <v>42686</v>
      </c>
      <c r="D696" s="43" t="str">
        <f t="shared" si="158"/>
        <v>za</v>
      </c>
      <c r="E696" s="43">
        <f t="shared" si="156"/>
        <v>2016</v>
      </c>
      <c r="F696" s="43" t="str">
        <f t="shared" si="148"/>
        <v/>
      </c>
      <c r="G696" s="43" t="str">
        <f t="shared" si="149"/>
        <v/>
      </c>
      <c r="H696" s="43" t="str">
        <f t="shared" si="150"/>
        <v/>
      </c>
      <c r="I696" s="43">
        <f t="shared" si="159"/>
        <v>46</v>
      </c>
      <c r="J696">
        <f>IF(AND(Formulier!$E$44&lt;=C696,Formulier!$O$38&gt;=C696),"Verlof",0)</f>
        <v>0</v>
      </c>
      <c r="K696">
        <f t="shared" si="152"/>
        <v>0</v>
      </c>
      <c r="L696">
        <f t="shared" si="146"/>
        <v>0</v>
      </c>
      <c r="M696">
        <f t="shared" si="147"/>
        <v>0</v>
      </c>
      <c r="N696" s="56">
        <f t="shared" si="153"/>
        <v>0</v>
      </c>
      <c r="O696" s="56">
        <f t="shared" si="154"/>
        <v>0</v>
      </c>
    </row>
    <row r="697" spans="1:15" x14ac:dyDescent="0.3">
      <c r="A697" s="43" t="str">
        <f t="shared" si="155"/>
        <v>201645zo</v>
      </c>
      <c r="B697" s="43">
        <f t="shared" si="157"/>
        <v>45</v>
      </c>
      <c r="C697" s="44">
        <f t="shared" si="151"/>
        <v>42687</v>
      </c>
      <c r="D697" s="43" t="str">
        <f t="shared" si="158"/>
        <v>zo</v>
      </c>
      <c r="E697" s="43">
        <f t="shared" si="156"/>
        <v>2016</v>
      </c>
      <c r="F697" s="43" t="str">
        <f t="shared" si="148"/>
        <v/>
      </c>
      <c r="G697" s="43" t="str">
        <f t="shared" si="149"/>
        <v/>
      </c>
      <c r="H697" s="43" t="str">
        <f t="shared" si="150"/>
        <v/>
      </c>
      <c r="I697" s="43">
        <f t="shared" si="159"/>
        <v>46</v>
      </c>
      <c r="J697">
        <f>IF(AND(Formulier!$E$44&lt;=C697,Formulier!$O$38&gt;=C697),"Verlof",0)</f>
        <v>0</v>
      </c>
      <c r="K697">
        <f t="shared" si="152"/>
        <v>0</v>
      </c>
      <c r="L697">
        <f t="shared" si="146"/>
        <v>0</v>
      </c>
      <c r="M697">
        <f t="shared" si="147"/>
        <v>0</v>
      </c>
      <c r="N697" s="56">
        <f t="shared" si="153"/>
        <v>0</v>
      </c>
      <c r="O697" s="56">
        <f t="shared" si="154"/>
        <v>0</v>
      </c>
    </row>
    <row r="698" spans="1:15" x14ac:dyDescent="0.3">
      <c r="A698" s="43" t="str">
        <f t="shared" si="155"/>
        <v>201646ma</v>
      </c>
      <c r="B698" s="43">
        <f t="shared" si="157"/>
        <v>46</v>
      </c>
      <c r="C698" s="44">
        <f t="shared" si="151"/>
        <v>42688</v>
      </c>
      <c r="D698" s="43" t="str">
        <f t="shared" si="158"/>
        <v>ma</v>
      </c>
      <c r="E698" s="43">
        <f t="shared" si="156"/>
        <v>2016</v>
      </c>
      <c r="F698" s="43" t="str">
        <f t="shared" si="148"/>
        <v/>
      </c>
      <c r="G698" s="43" t="str">
        <f t="shared" si="149"/>
        <v/>
      </c>
      <c r="H698" s="43" t="str">
        <f t="shared" si="150"/>
        <v/>
      </c>
      <c r="I698" s="43">
        <f t="shared" si="159"/>
        <v>47</v>
      </c>
      <c r="J698">
        <f>IF(AND(Formulier!$E$44&lt;=C698,Formulier!$O$38&gt;=C698),"Verlof",0)</f>
        <v>0</v>
      </c>
      <c r="K698">
        <f t="shared" si="152"/>
        <v>0</v>
      </c>
      <c r="L698">
        <f t="shared" si="146"/>
        <v>0</v>
      </c>
      <c r="M698">
        <f t="shared" si="147"/>
        <v>0</v>
      </c>
      <c r="N698" s="56">
        <f t="shared" si="153"/>
        <v>0</v>
      </c>
      <c r="O698" s="56">
        <f t="shared" si="154"/>
        <v>0</v>
      </c>
    </row>
    <row r="699" spans="1:15" x14ac:dyDescent="0.3">
      <c r="A699" s="43" t="str">
        <f t="shared" si="155"/>
        <v>201646di</v>
      </c>
      <c r="B699" s="43">
        <f t="shared" si="157"/>
        <v>46</v>
      </c>
      <c r="C699" s="44">
        <f t="shared" si="151"/>
        <v>42689</v>
      </c>
      <c r="D699" s="43" t="str">
        <f t="shared" si="158"/>
        <v>di</v>
      </c>
      <c r="E699" s="43">
        <f t="shared" si="156"/>
        <v>2016</v>
      </c>
      <c r="F699" s="43" t="str">
        <f t="shared" si="148"/>
        <v/>
      </c>
      <c r="G699" s="43" t="str">
        <f t="shared" si="149"/>
        <v/>
      </c>
      <c r="H699" s="43" t="str">
        <f t="shared" si="150"/>
        <v/>
      </c>
      <c r="I699" s="43">
        <f t="shared" si="159"/>
        <v>47</v>
      </c>
      <c r="J699">
        <f>IF(AND(Formulier!$E$44&lt;=C699,Formulier!$O$38&gt;=C699),"Verlof",0)</f>
        <v>0</v>
      </c>
      <c r="K699">
        <f t="shared" si="152"/>
        <v>0</v>
      </c>
      <c r="L699">
        <f t="shared" si="146"/>
        <v>0</v>
      </c>
      <c r="M699">
        <f t="shared" si="147"/>
        <v>0</v>
      </c>
      <c r="N699" s="56">
        <f t="shared" si="153"/>
        <v>0</v>
      </c>
      <c r="O699" s="56">
        <f t="shared" si="154"/>
        <v>0</v>
      </c>
    </row>
    <row r="700" spans="1:15" x14ac:dyDescent="0.3">
      <c r="A700" s="43" t="str">
        <f t="shared" si="155"/>
        <v>201646wo</v>
      </c>
      <c r="B700" s="43">
        <f t="shared" si="157"/>
        <v>46</v>
      </c>
      <c r="C700" s="44">
        <f t="shared" si="151"/>
        <v>42690</v>
      </c>
      <c r="D700" s="43" t="str">
        <f t="shared" si="158"/>
        <v>wo</v>
      </c>
      <c r="E700" s="43">
        <f t="shared" si="156"/>
        <v>2016</v>
      </c>
      <c r="F700" s="43" t="str">
        <f t="shared" si="148"/>
        <v/>
      </c>
      <c r="G700" s="43" t="str">
        <f t="shared" si="149"/>
        <v/>
      </c>
      <c r="H700" s="43" t="str">
        <f t="shared" si="150"/>
        <v/>
      </c>
      <c r="I700" s="43">
        <f t="shared" si="159"/>
        <v>47</v>
      </c>
      <c r="J700">
        <f>IF(AND(Formulier!$E$44&lt;=C700,Formulier!$O$38&gt;=C700),"Verlof",0)</f>
        <v>0</v>
      </c>
      <c r="K700">
        <f t="shared" si="152"/>
        <v>0</v>
      </c>
      <c r="L700">
        <f t="shared" ref="L700:L763" si="160">IF(J700=0,0,IF(G700="",0,1))</f>
        <v>0</v>
      </c>
      <c r="M700">
        <f t="shared" ref="M700:M763" si="161">IF(J700=0,0,IF(H700="",0,1))</f>
        <v>0</v>
      </c>
      <c r="N700" s="56">
        <f t="shared" si="153"/>
        <v>0</v>
      </c>
      <c r="O700" s="56">
        <f t="shared" si="154"/>
        <v>0</v>
      </c>
    </row>
    <row r="701" spans="1:15" x14ac:dyDescent="0.3">
      <c r="A701" s="43" t="str">
        <f t="shared" si="155"/>
        <v>201646do</v>
      </c>
      <c r="B701" s="43">
        <f t="shared" si="157"/>
        <v>46</v>
      </c>
      <c r="C701" s="44">
        <f t="shared" si="151"/>
        <v>42691</v>
      </c>
      <c r="D701" s="43" t="str">
        <f t="shared" si="158"/>
        <v>do</v>
      </c>
      <c r="E701" s="43">
        <f t="shared" si="156"/>
        <v>2016</v>
      </c>
      <c r="F701" s="43" t="str">
        <f t="shared" si="148"/>
        <v/>
      </c>
      <c r="G701" s="43" t="str">
        <f t="shared" si="149"/>
        <v/>
      </c>
      <c r="H701" s="43" t="str">
        <f t="shared" si="150"/>
        <v/>
      </c>
      <c r="I701" s="43">
        <f t="shared" si="159"/>
        <v>47</v>
      </c>
      <c r="J701">
        <f>IF(AND(Formulier!$E$44&lt;=C701,Formulier!$O$38&gt;=C701),"Verlof",0)</f>
        <v>0</v>
      </c>
      <c r="K701">
        <f t="shared" si="152"/>
        <v>0</v>
      </c>
      <c r="L701">
        <f t="shared" si="160"/>
        <v>0</v>
      </c>
      <c r="M701">
        <f t="shared" si="161"/>
        <v>0</v>
      </c>
      <c r="N701" s="56">
        <f t="shared" si="153"/>
        <v>0</v>
      </c>
      <c r="O701" s="56">
        <f t="shared" si="154"/>
        <v>0</v>
      </c>
    </row>
    <row r="702" spans="1:15" x14ac:dyDescent="0.3">
      <c r="A702" s="43" t="str">
        <f t="shared" si="155"/>
        <v>201646vr</v>
      </c>
      <c r="B702" s="43">
        <f t="shared" si="157"/>
        <v>46</v>
      </c>
      <c r="C702" s="44">
        <f t="shared" si="151"/>
        <v>42692</v>
      </c>
      <c r="D702" s="43" t="str">
        <f t="shared" si="158"/>
        <v>vr</v>
      </c>
      <c r="E702" s="43">
        <f t="shared" si="156"/>
        <v>2016</v>
      </c>
      <c r="F702" s="43" t="str">
        <f t="shared" si="148"/>
        <v/>
      </c>
      <c r="G702" s="43" t="str">
        <f t="shared" si="149"/>
        <v/>
      </c>
      <c r="H702" s="43" t="str">
        <f t="shared" si="150"/>
        <v/>
      </c>
      <c r="I702" s="43">
        <f t="shared" si="159"/>
        <v>47</v>
      </c>
      <c r="J702">
        <f>IF(AND(Formulier!$E$44&lt;=C702,Formulier!$O$38&gt;=C702),"Verlof",0)</f>
        <v>0</v>
      </c>
      <c r="K702">
        <f t="shared" si="152"/>
        <v>0</v>
      </c>
      <c r="L702">
        <f t="shared" si="160"/>
        <v>0</v>
      </c>
      <c r="M702">
        <f t="shared" si="161"/>
        <v>0</v>
      </c>
      <c r="N702" s="56">
        <f t="shared" si="153"/>
        <v>0</v>
      </c>
      <c r="O702" s="56">
        <f t="shared" si="154"/>
        <v>0</v>
      </c>
    </row>
    <row r="703" spans="1:15" x14ac:dyDescent="0.3">
      <c r="A703" s="43" t="str">
        <f t="shared" si="155"/>
        <v>201646za</v>
      </c>
      <c r="B703" s="43">
        <f t="shared" si="157"/>
        <v>46</v>
      </c>
      <c r="C703" s="44">
        <f t="shared" si="151"/>
        <v>42693</v>
      </c>
      <c r="D703" s="43" t="str">
        <f t="shared" si="158"/>
        <v>za</v>
      </c>
      <c r="E703" s="43">
        <f t="shared" si="156"/>
        <v>2016</v>
      </c>
      <c r="F703" s="43" t="str">
        <f t="shared" si="148"/>
        <v/>
      </c>
      <c r="G703" s="43" t="str">
        <f t="shared" si="149"/>
        <v/>
      </c>
      <c r="H703" s="43" t="str">
        <f t="shared" si="150"/>
        <v/>
      </c>
      <c r="I703" s="43">
        <f t="shared" si="159"/>
        <v>47</v>
      </c>
      <c r="J703">
        <f>IF(AND(Formulier!$E$44&lt;=C703,Formulier!$O$38&gt;=C703),"Verlof",0)</f>
        <v>0</v>
      </c>
      <c r="K703">
        <f t="shared" si="152"/>
        <v>0</v>
      </c>
      <c r="L703">
        <f t="shared" si="160"/>
        <v>0</v>
      </c>
      <c r="M703">
        <f t="shared" si="161"/>
        <v>0</v>
      </c>
      <c r="N703" s="56">
        <f t="shared" si="153"/>
        <v>0</v>
      </c>
      <c r="O703" s="56">
        <f t="shared" si="154"/>
        <v>0</v>
      </c>
    </row>
    <row r="704" spans="1:15" x14ac:dyDescent="0.3">
      <c r="A704" s="43" t="str">
        <f t="shared" si="155"/>
        <v>201646zo</v>
      </c>
      <c r="B704" s="43">
        <f t="shared" si="157"/>
        <v>46</v>
      </c>
      <c r="C704" s="44">
        <f t="shared" si="151"/>
        <v>42694</v>
      </c>
      <c r="D704" s="43" t="str">
        <f t="shared" si="158"/>
        <v>zo</v>
      </c>
      <c r="E704" s="43">
        <f t="shared" si="156"/>
        <v>2016</v>
      </c>
      <c r="F704" s="43" t="str">
        <f t="shared" ref="F704:F753" si="162">IF(AND($C704&gt;=$AA$3,$C704&lt;=$AB$3),"Vakantie",IF(AND($C704&gt;=$AA$4,$C704&lt;=$AB$4),"Vakantie",IF(AND($C704&gt;=$AA$5,$C704&lt;=$AB$5),"Vakantie",IF(AND($C704&gt;=$AA$6,$C704&lt;=$AB$6),"Vakantie",IF(AND($C704&gt;=$AA$7,$C704&lt;=$AB$7),"Vakantie","")))))</f>
        <v/>
      </c>
      <c r="G704" s="43" t="str">
        <f t="shared" ref="G704:G753" si="163">IF(AND($C704&gt;=$AA$8,$C704&lt;=$AB$8),"Vakantie",IF(AND($C704&gt;=$AA$9,$C704&lt;=$AB$9),"Vakantie",IF(AND($C704&gt;=$AA$10,$C704&lt;=$AB$10),"Vakantie",IF(AND($C704&gt;=$AA$11,$C704&lt;=$AB$11),"Vakantie",IF(AND($C704&gt;=$AA$7,$C704&lt;=$AB$7),"Vakantie","")))))</f>
        <v/>
      </c>
      <c r="H704" s="43" t="str">
        <f t="shared" ref="H704:H753" si="164">IF(AND($C704&gt;=$AA$13,$C704&lt;=$AB$13),"Vakantie",IF(AND($C704&gt;=$AA$14,$C704&lt;=$AB$14),"Vakantie",IF(AND($C704&gt;=$AA$15,$C704&lt;=$AB$15),"Vakantie",IF(AND($C704&gt;=$AA$16,$C704&lt;=$AB$16),"Vakantie",IF(AND($C704&gt;=$AA$12,$C704&lt;=$AB$12),"Vakantie","")))))</f>
        <v/>
      </c>
      <c r="I704" s="43">
        <f t="shared" si="159"/>
        <v>47</v>
      </c>
      <c r="J704">
        <f>IF(AND(Formulier!$E$44&lt;=C704,Formulier!$O$38&gt;=C704),"Verlof",0)</f>
        <v>0</v>
      </c>
      <c r="K704">
        <f t="shared" si="152"/>
        <v>0</v>
      </c>
      <c r="L704">
        <f t="shared" si="160"/>
        <v>0</v>
      </c>
      <c r="M704">
        <f t="shared" si="161"/>
        <v>0</v>
      </c>
      <c r="N704" s="56">
        <f t="shared" si="153"/>
        <v>0</v>
      </c>
      <c r="O704" s="56">
        <f t="shared" si="154"/>
        <v>0</v>
      </c>
    </row>
    <row r="705" spans="1:15" x14ac:dyDescent="0.3">
      <c r="A705" s="43" t="str">
        <f t="shared" si="155"/>
        <v>201647ma</v>
      </c>
      <c r="B705" s="43">
        <f t="shared" si="157"/>
        <v>47</v>
      </c>
      <c r="C705" s="44">
        <f t="shared" si="151"/>
        <v>42695</v>
      </c>
      <c r="D705" s="43" t="str">
        <f t="shared" si="158"/>
        <v>ma</v>
      </c>
      <c r="E705" s="43">
        <f t="shared" si="156"/>
        <v>2016</v>
      </c>
      <c r="F705" s="43" t="str">
        <f t="shared" si="162"/>
        <v/>
      </c>
      <c r="G705" s="43" t="str">
        <f t="shared" si="163"/>
        <v/>
      </c>
      <c r="H705" s="43" t="str">
        <f t="shared" si="164"/>
        <v/>
      </c>
      <c r="I705" s="43">
        <f t="shared" si="159"/>
        <v>48</v>
      </c>
      <c r="J705">
        <f>IF(AND(Formulier!$E$44&lt;=C705,Formulier!$O$38&gt;=C705),"Verlof",0)</f>
        <v>0</v>
      </c>
      <c r="K705">
        <f t="shared" si="152"/>
        <v>0</v>
      </c>
      <c r="L705">
        <f t="shared" si="160"/>
        <v>0</v>
      </c>
      <c r="M705">
        <f t="shared" si="161"/>
        <v>0</v>
      </c>
      <c r="N705" s="56">
        <f t="shared" si="153"/>
        <v>0</v>
      </c>
      <c r="O705" s="56">
        <f t="shared" si="154"/>
        <v>0</v>
      </c>
    </row>
    <row r="706" spans="1:15" x14ac:dyDescent="0.3">
      <c r="A706" s="43" t="str">
        <f t="shared" si="155"/>
        <v>201647di</v>
      </c>
      <c r="B706" s="43">
        <f t="shared" si="157"/>
        <v>47</v>
      </c>
      <c r="C706" s="44">
        <f t="shared" si="151"/>
        <v>42696</v>
      </c>
      <c r="D706" s="43" t="str">
        <f t="shared" si="158"/>
        <v>di</v>
      </c>
      <c r="E706" s="43">
        <f t="shared" si="156"/>
        <v>2016</v>
      </c>
      <c r="F706" s="43" t="str">
        <f t="shared" si="162"/>
        <v/>
      </c>
      <c r="G706" s="43" t="str">
        <f t="shared" si="163"/>
        <v/>
      </c>
      <c r="H706" s="43" t="str">
        <f t="shared" si="164"/>
        <v/>
      </c>
      <c r="I706" s="43">
        <f t="shared" si="159"/>
        <v>48</v>
      </c>
      <c r="J706">
        <f>IF(AND(Formulier!$E$44&lt;=C706,Formulier!$O$38&gt;=C706),"Verlof",0)</f>
        <v>0</v>
      </c>
      <c r="K706">
        <f t="shared" si="152"/>
        <v>0</v>
      </c>
      <c r="L706">
        <f t="shared" si="160"/>
        <v>0</v>
      </c>
      <c r="M706">
        <f t="shared" si="161"/>
        <v>0</v>
      </c>
      <c r="N706" s="56">
        <f t="shared" si="153"/>
        <v>0</v>
      </c>
      <c r="O706" s="56">
        <f t="shared" si="154"/>
        <v>0</v>
      </c>
    </row>
    <row r="707" spans="1:15" x14ac:dyDescent="0.3">
      <c r="A707" s="43" t="str">
        <f t="shared" si="155"/>
        <v>201647wo</v>
      </c>
      <c r="B707" s="43">
        <f t="shared" si="157"/>
        <v>47</v>
      </c>
      <c r="C707" s="44">
        <f t="shared" ref="C707:C770" si="165">+C706+1</f>
        <v>42697</v>
      </c>
      <c r="D707" s="43" t="str">
        <f t="shared" si="158"/>
        <v>wo</v>
      </c>
      <c r="E707" s="43">
        <f t="shared" si="156"/>
        <v>2016</v>
      </c>
      <c r="F707" s="43" t="str">
        <f t="shared" si="162"/>
        <v/>
      </c>
      <c r="G707" s="43" t="str">
        <f t="shared" si="163"/>
        <v/>
      </c>
      <c r="H707" s="43" t="str">
        <f t="shared" si="164"/>
        <v/>
      </c>
      <c r="I707" s="43">
        <f t="shared" si="159"/>
        <v>48</v>
      </c>
      <c r="J707">
        <f>IF(AND(Formulier!$E$44&lt;=C707,Formulier!$O$38&gt;=C707),"Verlof",0)</f>
        <v>0</v>
      </c>
      <c r="K707">
        <f t="shared" ref="K707:K770" si="166">IF(J707=0,0,IF(F707="",0,1))</f>
        <v>0</v>
      </c>
      <c r="L707">
        <f t="shared" si="160"/>
        <v>0</v>
      </c>
      <c r="M707">
        <f t="shared" si="161"/>
        <v>0</v>
      </c>
      <c r="N707" s="56">
        <f t="shared" ref="N707:N770" si="167">IF($N$1="Noord",K707,IF($N$1="Midden",L707,M707))</f>
        <v>0</v>
      </c>
      <c r="O707" s="56">
        <f t="shared" ref="O707:O770" si="168">IF(OR(D707="za",D707="zo"),0,N707)</f>
        <v>0</v>
      </c>
    </row>
    <row r="708" spans="1:15" x14ac:dyDescent="0.3">
      <c r="A708" s="43" t="str">
        <f t="shared" si="155"/>
        <v>201647do</v>
      </c>
      <c r="B708" s="43">
        <f t="shared" si="157"/>
        <v>47</v>
      </c>
      <c r="C708" s="44">
        <f t="shared" si="165"/>
        <v>42698</v>
      </c>
      <c r="D708" s="43" t="str">
        <f t="shared" si="158"/>
        <v>do</v>
      </c>
      <c r="E708" s="43">
        <f t="shared" si="156"/>
        <v>2016</v>
      </c>
      <c r="F708" s="43" t="str">
        <f t="shared" si="162"/>
        <v/>
      </c>
      <c r="G708" s="43" t="str">
        <f t="shared" si="163"/>
        <v/>
      </c>
      <c r="H708" s="43" t="str">
        <f t="shared" si="164"/>
        <v/>
      </c>
      <c r="I708" s="43">
        <f t="shared" si="159"/>
        <v>48</v>
      </c>
      <c r="J708">
        <f>IF(AND(Formulier!$E$44&lt;=C708,Formulier!$O$38&gt;=C708),"Verlof",0)</f>
        <v>0</v>
      </c>
      <c r="K708">
        <f t="shared" si="166"/>
        <v>0</v>
      </c>
      <c r="L708">
        <f t="shared" si="160"/>
        <v>0</v>
      </c>
      <c r="M708">
        <f t="shared" si="161"/>
        <v>0</v>
      </c>
      <c r="N708" s="56">
        <f t="shared" si="167"/>
        <v>0</v>
      </c>
      <c r="O708" s="56">
        <f t="shared" si="168"/>
        <v>0</v>
      </c>
    </row>
    <row r="709" spans="1:15" x14ac:dyDescent="0.3">
      <c r="A709" s="43" t="str">
        <f t="shared" si="155"/>
        <v>201647vr</v>
      </c>
      <c r="B709" s="43">
        <f t="shared" si="157"/>
        <v>47</v>
      </c>
      <c r="C709" s="44">
        <f t="shared" si="165"/>
        <v>42699</v>
      </c>
      <c r="D709" s="43" t="str">
        <f t="shared" si="158"/>
        <v>vr</v>
      </c>
      <c r="E709" s="43">
        <f t="shared" si="156"/>
        <v>2016</v>
      </c>
      <c r="F709" s="43" t="str">
        <f t="shared" si="162"/>
        <v/>
      </c>
      <c r="G709" s="43" t="str">
        <f t="shared" si="163"/>
        <v/>
      </c>
      <c r="H709" s="43" t="str">
        <f t="shared" si="164"/>
        <v/>
      </c>
      <c r="I709" s="43">
        <f t="shared" si="159"/>
        <v>48</v>
      </c>
      <c r="J709">
        <f>IF(AND(Formulier!$E$44&lt;=C709,Formulier!$O$38&gt;=C709),"Verlof",0)</f>
        <v>0</v>
      </c>
      <c r="K709">
        <f t="shared" si="166"/>
        <v>0</v>
      </c>
      <c r="L709">
        <f t="shared" si="160"/>
        <v>0</v>
      </c>
      <c r="M709">
        <f t="shared" si="161"/>
        <v>0</v>
      </c>
      <c r="N709" s="56">
        <f t="shared" si="167"/>
        <v>0</v>
      </c>
      <c r="O709" s="56">
        <f t="shared" si="168"/>
        <v>0</v>
      </c>
    </row>
    <row r="710" spans="1:15" x14ac:dyDescent="0.3">
      <c r="A710" s="43" t="str">
        <f t="shared" si="155"/>
        <v>201647za</v>
      </c>
      <c r="B710" s="43">
        <f t="shared" si="157"/>
        <v>47</v>
      </c>
      <c r="C710" s="44">
        <f t="shared" si="165"/>
        <v>42700</v>
      </c>
      <c r="D710" s="43" t="str">
        <f t="shared" si="158"/>
        <v>za</v>
      </c>
      <c r="E710" s="43">
        <f t="shared" si="156"/>
        <v>2016</v>
      </c>
      <c r="F710" s="43" t="str">
        <f t="shared" si="162"/>
        <v/>
      </c>
      <c r="G710" s="43" t="str">
        <f t="shared" si="163"/>
        <v/>
      </c>
      <c r="H710" s="43" t="str">
        <f t="shared" si="164"/>
        <v/>
      </c>
      <c r="I710" s="43">
        <f t="shared" si="159"/>
        <v>48</v>
      </c>
      <c r="J710">
        <f>IF(AND(Formulier!$E$44&lt;=C710,Formulier!$O$38&gt;=C710),"Verlof",0)</f>
        <v>0</v>
      </c>
      <c r="K710">
        <f t="shared" si="166"/>
        <v>0</v>
      </c>
      <c r="L710">
        <f t="shared" si="160"/>
        <v>0</v>
      </c>
      <c r="M710">
        <f t="shared" si="161"/>
        <v>0</v>
      </c>
      <c r="N710" s="56">
        <f t="shared" si="167"/>
        <v>0</v>
      </c>
      <c r="O710" s="56">
        <f t="shared" si="168"/>
        <v>0</v>
      </c>
    </row>
    <row r="711" spans="1:15" x14ac:dyDescent="0.3">
      <c r="A711" s="43" t="str">
        <f t="shared" ref="A711:A774" si="169">E711&amp;B711&amp;D711</f>
        <v>201647zo</v>
      </c>
      <c r="B711" s="43">
        <f t="shared" si="157"/>
        <v>47</v>
      </c>
      <c r="C711" s="44">
        <f t="shared" si="165"/>
        <v>42701</v>
      </c>
      <c r="D711" s="43" t="str">
        <f t="shared" si="158"/>
        <v>zo</v>
      </c>
      <c r="E711" s="43">
        <f t="shared" ref="E711:E774" si="170">YEAR(C711)</f>
        <v>2016</v>
      </c>
      <c r="F711" s="43" t="str">
        <f t="shared" si="162"/>
        <v/>
      </c>
      <c r="G711" s="43" t="str">
        <f t="shared" si="163"/>
        <v/>
      </c>
      <c r="H711" s="43" t="str">
        <f t="shared" si="164"/>
        <v/>
      </c>
      <c r="I711" s="43">
        <f t="shared" si="159"/>
        <v>48</v>
      </c>
      <c r="J711">
        <f>IF(AND(Formulier!$E$44&lt;=C711,Formulier!$O$38&gt;=C711),"Verlof",0)</f>
        <v>0</v>
      </c>
      <c r="K711">
        <f t="shared" si="166"/>
        <v>0</v>
      </c>
      <c r="L711">
        <f t="shared" si="160"/>
        <v>0</v>
      </c>
      <c r="M711">
        <f t="shared" si="161"/>
        <v>0</v>
      </c>
      <c r="N711" s="56">
        <f t="shared" si="167"/>
        <v>0</v>
      </c>
      <c r="O711" s="56">
        <f t="shared" si="168"/>
        <v>0</v>
      </c>
    </row>
    <row r="712" spans="1:15" x14ac:dyDescent="0.3">
      <c r="A712" s="43" t="str">
        <f t="shared" si="169"/>
        <v>201648ma</v>
      </c>
      <c r="B712" s="43">
        <f t="shared" si="157"/>
        <v>48</v>
      </c>
      <c r="C712" s="44">
        <f t="shared" si="165"/>
        <v>42702</v>
      </c>
      <c r="D712" s="43" t="str">
        <f t="shared" si="158"/>
        <v>ma</v>
      </c>
      <c r="E712" s="43">
        <f t="shared" si="170"/>
        <v>2016</v>
      </c>
      <c r="F712" s="43" t="str">
        <f t="shared" si="162"/>
        <v/>
      </c>
      <c r="G712" s="43" t="str">
        <f t="shared" si="163"/>
        <v/>
      </c>
      <c r="H712" s="43" t="str">
        <f t="shared" si="164"/>
        <v/>
      </c>
      <c r="I712" s="43">
        <f t="shared" si="159"/>
        <v>49</v>
      </c>
      <c r="J712">
        <f>IF(AND(Formulier!$E$44&lt;=C712,Formulier!$O$38&gt;=C712),"Verlof",0)</f>
        <v>0</v>
      </c>
      <c r="K712">
        <f t="shared" si="166"/>
        <v>0</v>
      </c>
      <c r="L712">
        <f t="shared" si="160"/>
        <v>0</v>
      </c>
      <c r="M712">
        <f t="shared" si="161"/>
        <v>0</v>
      </c>
      <c r="N712" s="56">
        <f t="shared" si="167"/>
        <v>0</v>
      </c>
      <c r="O712" s="56">
        <f t="shared" si="168"/>
        <v>0</v>
      </c>
    </row>
    <row r="713" spans="1:15" x14ac:dyDescent="0.3">
      <c r="A713" s="43" t="str">
        <f t="shared" si="169"/>
        <v>201648di</v>
      </c>
      <c r="B713" s="43">
        <f t="shared" si="157"/>
        <v>48</v>
      </c>
      <c r="C713" s="44">
        <f t="shared" si="165"/>
        <v>42703</v>
      </c>
      <c r="D713" s="43" t="str">
        <f t="shared" si="158"/>
        <v>di</v>
      </c>
      <c r="E713" s="43">
        <f t="shared" si="170"/>
        <v>2016</v>
      </c>
      <c r="F713" s="43" t="str">
        <f t="shared" si="162"/>
        <v/>
      </c>
      <c r="G713" s="43" t="str">
        <f t="shared" si="163"/>
        <v/>
      </c>
      <c r="H713" s="43" t="str">
        <f t="shared" si="164"/>
        <v/>
      </c>
      <c r="I713" s="43">
        <f t="shared" si="159"/>
        <v>49</v>
      </c>
      <c r="J713">
        <f>IF(AND(Formulier!$E$44&lt;=C713,Formulier!$O$38&gt;=C713),"Verlof",0)</f>
        <v>0</v>
      </c>
      <c r="K713">
        <f t="shared" si="166"/>
        <v>0</v>
      </c>
      <c r="L713">
        <f t="shared" si="160"/>
        <v>0</v>
      </c>
      <c r="M713">
        <f t="shared" si="161"/>
        <v>0</v>
      </c>
      <c r="N713" s="56">
        <f t="shared" si="167"/>
        <v>0</v>
      </c>
      <c r="O713" s="56">
        <f t="shared" si="168"/>
        <v>0</v>
      </c>
    </row>
    <row r="714" spans="1:15" x14ac:dyDescent="0.3">
      <c r="A714" s="43" t="str">
        <f t="shared" si="169"/>
        <v>201648wo</v>
      </c>
      <c r="B714" s="43">
        <f t="shared" si="157"/>
        <v>48</v>
      </c>
      <c r="C714" s="44">
        <f t="shared" si="165"/>
        <v>42704</v>
      </c>
      <c r="D714" s="43" t="str">
        <f t="shared" si="158"/>
        <v>wo</v>
      </c>
      <c r="E714" s="43">
        <f t="shared" si="170"/>
        <v>2016</v>
      </c>
      <c r="F714" s="43" t="str">
        <f t="shared" si="162"/>
        <v/>
      </c>
      <c r="G714" s="43" t="str">
        <f t="shared" si="163"/>
        <v/>
      </c>
      <c r="H714" s="43" t="str">
        <f t="shared" si="164"/>
        <v/>
      </c>
      <c r="I714" s="43">
        <f t="shared" si="159"/>
        <v>49</v>
      </c>
      <c r="J714">
        <f>IF(AND(Formulier!$E$44&lt;=C714,Formulier!$O$38&gt;=C714),"Verlof",0)</f>
        <v>0</v>
      </c>
      <c r="K714">
        <f t="shared" si="166"/>
        <v>0</v>
      </c>
      <c r="L714">
        <f t="shared" si="160"/>
        <v>0</v>
      </c>
      <c r="M714">
        <f t="shared" si="161"/>
        <v>0</v>
      </c>
      <c r="N714" s="56">
        <f t="shared" si="167"/>
        <v>0</v>
      </c>
      <c r="O714" s="56">
        <f t="shared" si="168"/>
        <v>0</v>
      </c>
    </row>
    <row r="715" spans="1:15" x14ac:dyDescent="0.3">
      <c r="A715" s="43" t="str">
        <f t="shared" si="169"/>
        <v>201648do</v>
      </c>
      <c r="B715" s="43">
        <f t="shared" si="157"/>
        <v>48</v>
      </c>
      <c r="C715" s="44">
        <f t="shared" si="165"/>
        <v>42705</v>
      </c>
      <c r="D715" s="43" t="str">
        <f t="shared" si="158"/>
        <v>do</v>
      </c>
      <c r="E715" s="43">
        <f t="shared" si="170"/>
        <v>2016</v>
      </c>
      <c r="F715" s="43" t="str">
        <f t="shared" si="162"/>
        <v/>
      </c>
      <c r="G715" s="43" t="str">
        <f t="shared" si="163"/>
        <v/>
      </c>
      <c r="H715" s="43" t="str">
        <f t="shared" si="164"/>
        <v/>
      </c>
      <c r="I715" s="43">
        <f t="shared" si="159"/>
        <v>49</v>
      </c>
      <c r="J715">
        <f>IF(AND(Formulier!$E$44&lt;=C715,Formulier!$O$38&gt;=C715),"Verlof",0)</f>
        <v>0</v>
      </c>
      <c r="K715">
        <f t="shared" si="166"/>
        <v>0</v>
      </c>
      <c r="L715">
        <f t="shared" si="160"/>
        <v>0</v>
      </c>
      <c r="M715">
        <f t="shared" si="161"/>
        <v>0</v>
      </c>
      <c r="N715" s="56">
        <f t="shared" si="167"/>
        <v>0</v>
      </c>
      <c r="O715" s="56">
        <f t="shared" si="168"/>
        <v>0</v>
      </c>
    </row>
    <row r="716" spans="1:15" x14ac:dyDescent="0.3">
      <c r="A716" s="43" t="str">
        <f t="shared" si="169"/>
        <v>201648vr</v>
      </c>
      <c r="B716" s="43">
        <f t="shared" si="157"/>
        <v>48</v>
      </c>
      <c r="C716" s="44">
        <f t="shared" si="165"/>
        <v>42706</v>
      </c>
      <c r="D716" s="43" t="str">
        <f t="shared" si="158"/>
        <v>vr</v>
      </c>
      <c r="E716" s="43">
        <f t="shared" si="170"/>
        <v>2016</v>
      </c>
      <c r="F716" s="43" t="str">
        <f t="shared" si="162"/>
        <v/>
      </c>
      <c r="G716" s="43" t="str">
        <f t="shared" si="163"/>
        <v/>
      </c>
      <c r="H716" s="43" t="str">
        <f t="shared" si="164"/>
        <v/>
      </c>
      <c r="I716" s="43">
        <f t="shared" si="159"/>
        <v>49</v>
      </c>
      <c r="J716">
        <f>IF(AND(Formulier!$E$44&lt;=C716,Formulier!$O$38&gt;=C716),"Verlof",0)</f>
        <v>0</v>
      </c>
      <c r="K716">
        <f t="shared" si="166"/>
        <v>0</v>
      </c>
      <c r="L716">
        <f t="shared" si="160"/>
        <v>0</v>
      </c>
      <c r="M716">
        <f t="shared" si="161"/>
        <v>0</v>
      </c>
      <c r="N716" s="56">
        <f t="shared" si="167"/>
        <v>0</v>
      </c>
      <c r="O716" s="56">
        <f t="shared" si="168"/>
        <v>0</v>
      </c>
    </row>
    <row r="717" spans="1:15" x14ac:dyDescent="0.3">
      <c r="A717" s="43" t="str">
        <f t="shared" si="169"/>
        <v>201648za</v>
      </c>
      <c r="B717" s="43">
        <f t="shared" si="157"/>
        <v>48</v>
      </c>
      <c r="C717" s="44">
        <f t="shared" si="165"/>
        <v>42707</v>
      </c>
      <c r="D717" s="43" t="str">
        <f t="shared" si="158"/>
        <v>za</v>
      </c>
      <c r="E717" s="43">
        <f t="shared" si="170"/>
        <v>2016</v>
      </c>
      <c r="F717" s="43" t="str">
        <f t="shared" si="162"/>
        <v/>
      </c>
      <c r="G717" s="43" t="str">
        <f t="shared" si="163"/>
        <v/>
      </c>
      <c r="H717" s="43" t="str">
        <f t="shared" si="164"/>
        <v/>
      </c>
      <c r="I717" s="43">
        <f t="shared" si="159"/>
        <v>49</v>
      </c>
      <c r="J717">
        <f>IF(AND(Formulier!$E$44&lt;=C717,Formulier!$O$38&gt;=C717),"Verlof",0)</f>
        <v>0</v>
      </c>
      <c r="K717">
        <f t="shared" si="166"/>
        <v>0</v>
      </c>
      <c r="L717">
        <f t="shared" si="160"/>
        <v>0</v>
      </c>
      <c r="M717">
        <f t="shared" si="161"/>
        <v>0</v>
      </c>
      <c r="N717" s="56">
        <f t="shared" si="167"/>
        <v>0</v>
      </c>
      <c r="O717" s="56">
        <f t="shared" si="168"/>
        <v>0</v>
      </c>
    </row>
    <row r="718" spans="1:15" x14ac:dyDescent="0.3">
      <c r="A718" s="43" t="str">
        <f t="shared" si="169"/>
        <v>201648zo</v>
      </c>
      <c r="B718" s="43">
        <f t="shared" si="157"/>
        <v>48</v>
      </c>
      <c r="C718" s="44">
        <f t="shared" si="165"/>
        <v>42708</v>
      </c>
      <c r="D718" s="43" t="str">
        <f t="shared" si="158"/>
        <v>zo</v>
      </c>
      <c r="E718" s="43">
        <f t="shared" si="170"/>
        <v>2016</v>
      </c>
      <c r="F718" s="43" t="str">
        <f t="shared" si="162"/>
        <v/>
      </c>
      <c r="G718" s="43" t="str">
        <f t="shared" si="163"/>
        <v/>
      </c>
      <c r="H718" s="43" t="str">
        <f t="shared" si="164"/>
        <v/>
      </c>
      <c r="I718" s="43">
        <f t="shared" si="159"/>
        <v>49</v>
      </c>
      <c r="J718">
        <f>IF(AND(Formulier!$E$44&lt;=C718,Formulier!$O$38&gt;=C718),"Verlof",0)</f>
        <v>0</v>
      </c>
      <c r="K718">
        <f t="shared" si="166"/>
        <v>0</v>
      </c>
      <c r="L718">
        <f t="shared" si="160"/>
        <v>0</v>
      </c>
      <c r="M718">
        <f t="shared" si="161"/>
        <v>0</v>
      </c>
      <c r="N718" s="56">
        <f t="shared" si="167"/>
        <v>0</v>
      </c>
      <c r="O718" s="56">
        <f t="shared" si="168"/>
        <v>0</v>
      </c>
    </row>
    <row r="719" spans="1:15" x14ac:dyDescent="0.3">
      <c r="A719" s="43" t="str">
        <f t="shared" si="169"/>
        <v>201649ma</v>
      </c>
      <c r="B719" s="43">
        <f t="shared" si="157"/>
        <v>49</v>
      </c>
      <c r="C719" s="44">
        <f t="shared" si="165"/>
        <v>42709</v>
      </c>
      <c r="D719" s="43" t="str">
        <f t="shared" si="158"/>
        <v>ma</v>
      </c>
      <c r="E719" s="43">
        <f t="shared" si="170"/>
        <v>2016</v>
      </c>
      <c r="F719" s="43" t="str">
        <f t="shared" si="162"/>
        <v/>
      </c>
      <c r="G719" s="43" t="str">
        <f t="shared" si="163"/>
        <v/>
      </c>
      <c r="H719" s="43" t="str">
        <f t="shared" si="164"/>
        <v/>
      </c>
      <c r="I719" s="43">
        <f t="shared" si="159"/>
        <v>50</v>
      </c>
      <c r="J719">
        <f>IF(AND(Formulier!$E$44&lt;=C719,Formulier!$O$38&gt;=C719),"Verlof",0)</f>
        <v>0</v>
      </c>
      <c r="K719">
        <f t="shared" si="166"/>
        <v>0</v>
      </c>
      <c r="L719">
        <f t="shared" si="160"/>
        <v>0</v>
      </c>
      <c r="M719">
        <f t="shared" si="161"/>
        <v>0</v>
      </c>
      <c r="N719" s="56">
        <f t="shared" si="167"/>
        <v>0</v>
      </c>
      <c r="O719" s="56">
        <f t="shared" si="168"/>
        <v>0</v>
      </c>
    </row>
    <row r="720" spans="1:15" x14ac:dyDescent="0.3">
      <c r="A720" s="43" t="str">
        <f t="shared" si="169"/>
        <v>201649di</v>
      </c>
      <c r="B720" s="43">
        <f t="shared" si="157"/>
        <v>49</v>
      </c>
      <c r="C720" s="44">
        <f t="shared" si="165"/>
        <v>42710</v>
      </c>
      <c r="D720" s="43" t="str">
        <f t="shared" si="158"/>
        <v>di</v>
      </c>
      <c r="E720" s="43">
        <f t="shared" si="170"/>
        <v>2016</v>
      </c>
      <c r="F720" s="43" t="str">
        <f t="shared" si="162"/>
        <v/>
      </c>
      <c r="G720" s="43" t="str">
        <f t="shared" si="163"/>
        <v/>
      </c>
      <c r="H720" s="43" t="str">
        <f t="shared" si="164"/>
        <v/>
      </c>
      <c r="I720" s="43">
        <f t="shared" si="159"/>
        <v>50</v>
      </c>
      <c r="J720">
        <f>IF(AND(Formulier!$E$44&lt;=C720,Formulier!$O$38&gt;=C720),"Verlof",0)</f>
        <v>0</v>
      </c>
      <c r="K720">
        <f t="shared" si="166"/>
        <v>0</v>
      </c>
      <c r="L720">
        <f t="shared" si="160"/>
        <v>0</v>
      </c>
      <c r="M720">
        <f t="shared" si="161"/>
        <v>0</v>
      </c>
      <c r="N720" s="56">
        <f t="shared" si="167"/>
        <v>0</v>
      </c>
      <c r="O720" s="56">
        <f t="shared" si="168"/>
        <v>0</v>
      </c>
    </row>
    <row r="721" spans="1:15" x14ac:dyDescent="0.3">
      <c r="A721" s="43" t="str">
        <f t="shared" si="169"/>
        <v>201649wo</v>
      </c>
      <c r="B721" s="43">
        <f t="shared" ref="B721:B784" si="171">+B714+1</f>
        <v>49</v>
      </c>
      <c r="C721" s="44">
        <f t="shared" si="165"/>
        <v>42711</v>
      </c>
      <c r="D721" s="43" t="str">
        <f t="shared" ref="D721:D784" si="172">+D714</f>
        <v>wo</v>
      </c>
      <c r="E721" s="43">
        <f t="shared" si="170"/>
        <v>2016</v>
      </c>
      <c r="F721" s="43" t="str">
        <f t="shared" si="162"/>
        <v/>
      </c>
      <c r="G721" s="43" t="str">
        <f t="shared" si="163"/>
        <v/>
      </c>
      <c r="H721" s="43" t="str">
        <f t="shared" si="164"/>
        <v/>
      </c>
      <c r="I721" s="43">
        <f t="shared" ref="I721:I784" si="173">+I714+1</f>
        <v>50</v>
      </c>
      <c r="J721">
        <f>IF(AND(Formulier!$E$44&lt;=C721,Formulier!$O$38&gt;=C721),"Verlof",0)</f>
        <v>0</v>
      </c>
      <c r="K721">
        <f t="shared" si="166"/>
        <v>0</v>
      </c>
      <c r="L721">
        <f t="shared" si="160"/>
        <v>0</v>
      </c>
      <c r="M721">
        <f t="shared" si="161"/>
        <v>0</v>
      </c>
      <c r="N721" s="56">
        <f t="shared" si="167"/>
        <v>0</v>
      </c>
      <c r="O721" s="56">
        <f t="shared" si="168"/>
        <v>0</v>
      </c>
    </row>
    <row r="722" spans="1:15" x14ac:dyDescent="0.3">
      <c r="A722" s="43" t="str">
        <f t="shared" si="169"/>
        <v>201649do</v>
      </c>
      <c r="B722" s="43">
        <f t="shared" si="171"/>
        <v>49</v>
      </c>
      <c r="C722" s="44">
        <f t="shared" si="165"/>
        <v>42712</v>
      </c>
      <c r="D722" s="43" t="str">
        <f t="shared" si="172"/>
        <v>do</v>
      </c>
      <c r="E722" s="43">
        <f t="shared" si="170"/>
        <v>2016</v>
      </c>
      <c r="F722" s="43" t="str">
        <f t="shared" si="162"/>
        <v/>
      </c>
      <c r="G722" s="43" t="str">
        <f t="shared" si="163"/>
        <v/>
      </c>
      <c r="H722" s="43" t="str">
        <f t="shared" si="164"/>
        <v/>
      </c>
      <c r="I722" s="43">
        <f t="shared" si="173"/>
        <v>50</v>
      </c>
      <c r="J722">
        <f>IF(AND(Formulier!$E$44&lt;=C722,Formulier!$O$38&gt;=C722),"Verlof",0)</f>
        <v>0</v>
      </c>
      <c r="K722">
        <f t="shared" si="166"/>
        <v>0</v>
      </c>
      <c r="L722">
        <f t="shared" si="160"/>
        <v>0</v>
      </c>
      <c r="M722">
        <f t="shared" si="161"/>
        <v>0</v>
      </c>
      <c r="N722" s="56">
        <f t="shared" si="167"/>
        <v>0</v>
      </c>
      <c r="O722" s="56">
        <f t="shared" si="168"/>
        <v>0</v>
      </c>
    </row>
    <row r="723" spans="1:15" x14ac:dyDescent="0.3">
      <c r="A723" s="43" t="str">
        <f t="shared" si="169"/>
        <v>201649vr</v>
      </c>
      <c r="B723" s="43">
        <f t="shared" si="171"/>
        <v>49</v>
      </c>
      <c r="C723" s="44">
        <f t="shared" si="165"/>
        <v>42713</v>
      </c>
      <c r="D723" s="43" t="str">
        <f t="shared" si="172"/>
        <v>vr</v>
      </c>
      <c r="E723" s="43">
        <f t="shared" si="170"/>
        <v>2016</v>
      </c>
      <c r="F723" s="43" t="str">
        <f t="shared" si="162"/>
        <v/>
      </c>
      <c r="G723" s="43" t="str">
        <f t="shared" si="163"/>
        <v/>
      </c>
      <c r="H723" s="43" t="str">
        <f t="shared" si="164"/>
        <v/>
      </c>
      <c r="I723" s="43">
        <f t="shared" si="173"/>
        <v>50</v>
      </c>
      <c r="J723">
        <f>IF(AND(Formulier!$E$44&lt;=C723,Formulier!$O$38&gt;=C723),"Verlof",0)</f>
        <v>0</v>
      </c>
      <c r="K723">
        <f t="shared" si="166"/>
        <v>0</v>
      </c>
      <c r="L723">
        <f t="shared" si="160"/>
        <v>0</v>
      </c>
      <c r="M723">
        <f t="shared" si="161"/>
        <v>0</v>
      </c>
      <c r="N723" s="56">
        <f t="shared" si="167"/>
        <v>0</v>
      </c>
      <c r="O723" s="56">
        <f t="shared" si="168"/>
        <v>0</v>
      </c>
    </row>
    <row r="724" spans="1:15" x14ac:dyDescent="0.3">
      <c r="A724" s="43" t="str">
        <f t="shared" si="169"/>
        <v>201649za</v>
      </c>
      <c r="B724" s="43">
        <f t="shared" si="171"/>
        <v>49</v>
      </c>
      <c r="C724" s="44">
        <f t="shared" si="165"/>
        <v>42714</v>
      </c>
      <c r="D724" s="43" t="str">
        <f t="shared" si="172"/>
        <v>za</v>
      </c>
      <c r="E724" s="43">
        <f t="shared" si="170"/>
        <v>2016</v>
      </c>
      <c r="F724" s="43" t="str">
        <f t="shared" si="162"/>
        <v/>
      </c>
      <c r="G724" s="43" t="str">
        <f t="shared" si="163"/>
        <v/>
      </c>
      <c r="H724" s="43" t="str">
        <f t="shared" si="164"/>
        <v/>
      </c>
      <c r="I724" s="43">
        <f t="shared" si="173"/>
        <v>50</v>
      </c>
      <c r="J724">
        <f>IF(AND(Formulier!$E$44&lt;=C724,Formulier!$O$38&gt;=C724),"Verlof",0)</f>
        <v>0</v>
      </c>
      <c r="K724">
        <f t="shared" si="166"/>
        <v>0</v>
      </c>
      <c r="L724">
        <f t="shared" si="160"/>
        <v>0</v>
      </c>
      <c r="M724">
        <f t="shared" si="161"/>
        <v>0</v>
      </c>
      <c r="N724" s="56">
        <f t="shared" si="167"/>
        <v>0</v>
      </c>
      <c r="O724" s="56">
        <f t="shared" si="168"/>
        <v>0</v>
      </c>
    </row>
    <row r="725" spans="1:15" x14ac:dyDescent="0.3">
      <c r="A725" s="43" t="str">
        <f t="shared" si="169"/>
        <v>201649zo</v>
      </c>
      <c r="B725" s="43">
        <f t="shared" si="171"/>
        <v>49</v>
      </c>
      <c r="C725" s="44">
        <f t="shared" si="165"/>
        <v>42715</v>
      </c>
      <c r="D725" s="43" t="str">
        <f t="shared" si="172"/>
        <v>zo</v>
      </c>
      <c r="E725" s="43">
        <f t="shared" si="170"/>
        <v>2016</v>
      </c>
      <c r="F725" s="43" t="str">
        <f t="shared" si="162"/>
        <v/>
      </c>
      <c r="G725" s="43" t="str">
        <f t="shared" si="163"/>
        <v/>
      </c>
      <c r="H725" s="43" t="str">
        <f t="shared" si="164"/>
        <v/>
      </c>
      <c r="I725" s="43">
        <f t="shared" si="173"/>
        <v>50</v>
      </c>
      <c r="J725">
        <f>IF(AND(Formulier!$E$44&lt;=C725,Formulier!$O$38&gt;=C725),"Verlof",0)</f>
        <v>0</v>
      </c>
      <c r="K725">
        <f t="shared" si="166"/>
        <v>0</v>
      </c>
      <c r="L725">
        <f t="shared" si="160"/>
        <v>0</v>
      </c>
      <c r="M725">
        <f t="shared" si="161"/>
        <v>0</v>
      </c>
      <c r="N725" s="56">
        <f t="shared" si="167"/>
        <v>0</v>
      </c>
      <c r="O725" s="56">
        <f t="shared" si="168"/>
        <v>0</v>
      </c>
    </row>
    <row r="726" spans="1:15" x14ac:dyDescent="0.3">
      <c r="A726" s="43" t="str">
        <f t="shared" si="169"/>
        <v>201650ma</v>
      </c>
      <c r="B726" s="43">
        <f t="shared" si="171"/>
        <v>50</v>
      </c>
      <c r="C726" s="44">
        <f t="shared" si="165"/>
        <v>42716</v>
      </c>
      <c r="D726" s="43" t="str">
        <f t="shared" si="172"/>
        <v>ma</v>
      </c>
      <c r="E726" s="43">
        <f t="shared" si="170"/>
        <v>2016</v>
      </c>
      <c r="F726" s="43" t="str">
        <f t="shared" si="162"/>
        <v/>
      </c>
      <c r="G726" s="43" t="str">
        <f t="shared" si="163"/>
        <v/>
      </c>
      <c r="H726" s="43" t="str">
        <f t="shared" si="164"/>
        <v/>
      </c>
      <c r="I726" s="43">
        <f t="shared" si="173"/>
        <v>51</v>
      </c>
      <c r="J726">
        <f>IF(AND(Formulier!$E$44&lt;=C726,Formulier!$O$38&gt;=C726),"Verlof",0)</f>
        <v>0</v>
      </c>
      <c r="K726">
        <f t="shared" si="166"/>
        <v>0</v>
      </c>
      <c r="L726">
        <f t="shared" si="160"/>
        <v>0</v>
      </c>
      <c r="M726">
        <f t="shared" si="161"/>
        <v>0</v>
      </c>
      <c r="N726" s="56">
        <f t="shared" si="167"/>
        <v>0</v>
      </c>
      <c r="O726" s="56">
        <f t="shared" si="168"/>
        <v>0</v>
      </c>
    </row>
    <row r="727" spans="1:15" x14ac:dyDescent="0.3">
      <c r="A727" s="43" t="str">
        <f t="shared" si="169"/>
        <v>201650di</v>
      </c>
      <c r="B727" s="43">
        <f t="shared" si="171"/>
        <v>50</v>
      </c>
      <c r="C727" s="44">
        <f t="shared" si="165"/>
        <v>42717</v>
      </c>
      <c r="D727" s="43" t="str">
        <f t="shared" si="172"/>
        <v>di</v>
      </c>
      <c r="E727" s="43">
        <f t="shared" si="170"/>
        <v>2016</v>
      </c>
      <c r="F727" s="43" t="str">
        <f t="shared" si="162"/>
        <v/>
      </c>
      <c r="G727" s="43" t="str">
        <f t="shared" si="163"/>
        <v/>
      </c>
      <c r="H727" s="43" t="str">
        <f t="shared" si="164"/>
        <v/>
      </c>
      <c r="I727" s="43">
        <f t="shared" si="173"/>
        <v>51</v>
      </c>
      <c r="J727">
        <f>IF(AND(Formulier!$E$44&lt;=C727,Formulier!$O$38&gt;=C727),"Verlof",0)</f>
        <v>0</v>
      </c>
      <c r="K727">
        <f t="shared" si="166"/>
        <v>0</v>
      </c>
      <c r="L727">
        <f t="shared" si="160"/>
        <v>0</v>
      </c>
      <c r="M727">
        <f t="shared" si="161"/>
        <v>0</v>
      </c>
      <c r="N727" s="56">
        <f t="shared" si="167"/>
        <v>0</v>
      </c>
      <c r="O727" s="56">
        <f t="shared" si="168"/>
        <v>0</v>
      </c>
    </row>
    <row r="728" spans="1:15" x14ac:dyDescent="0.3">
      <c r="A728" s="43" t="str">
        <f t="shared" si="169"/>
        <v>201650wo</v>
      </c>
      <c r="B728" s="43">
        <f t="shared" si="171"/>
        <v>50</v>
      </c>
      <c r="C728" s="44">
        <f t="shared" si="165"/>
        <v>42718</v>
      </c>
      <c r="D728" s="43" t="str">
        <f t="shared" si="172"/>
        <v>wo</v>
      </c>
      <c r="E728" s="43">
        <f t="shared" si="170"/>
        <v>2016</v>
      </c>
      <c r="F728" s="43" t="str">
        <f t="shared" si="162"/>
        <v/>
      </c>
      <c r="G728" s="43" t="str">
        <f t="shared" si="163"/>
        <v/>
      </c>
      <c r="H728" s="43" t="str">
        <f t="shared" si="164"/>
        <v/>
      </c>
      <c r="I728" s="43">
        <f t="shared" si="173"/>
        <v>51</v>
      </c>
      <c r="J728">
        <f>IF(AND(Formulier!$E$44&lt;=C728,Formulier!$O$38&gt;=C728),"Verlof",0)</f>
        <v>0</v>
      </c>
      <c r="K728">
        <f t="shared" si="166"/>
        <v>0</v>
      </c>
      <c r="L728">
        <f t="shared" si="160"/>
        <v>0</v>
      </c>
      <c r="M728">
        <f t="shared" si="161"/>
        <v>0</v>
      </c>
      <c r="N728" s="56">
        <f t="shared" si="167"/>
        <v>0</v>
      </c>
      <c r="O728" s="56">
        <f t="shared" si="168"/>
        <v>0</v>
      </c>
    </row>
    <row r="729" spans="1:15" x14ac:dyDescent="0.3">
      <c r="A729" s="43" t="str">
        <f t="shared" si="169"/>
        <v>201650do</v>
      </c>
      <c r="B729" s="43">
        <f t="shared" si="171"/>
        <v>50</v>
      </c>
      <c r="C729" s="44">
        <f t="shared" si="165"/>
        <v>42719</v>
      </c>
      <c r="D729" s="43" t="str">
        <f t="shared" si="172"/>
        <v>do</v>
      </c>
      <c r="E729" s="43">
        <f t="shared" si="170"/>
        <v>2016</v>
      </c>
      <c r="F729" s="43" t="str">
        <f t="shared" si="162"/>
        <v/>
      </c>
      <c r="G729" s="43" t="str">
        <f t="shared" si="163"/>
        <v/>
      </c>
      <c r="H729" s="43" t="str">
        <f t="shared" si="164"/>
        <v/>
      </c>
      <c r="I729" s="43">
        <f t="shared" si="173"/>
        <v>51</v>
      </c>
      <c r="J729">
        <f>IF(AND(Formulier!$E$44&lt;=C729,Formulier!$O$38&gt;=C729),"Verlof",0)</f>
        <v>0</v>
      </c>
      <c r="K729">
        <f t="shared" si="166"/>
        <v>0</v>
      </c>
      <c r="L729">
        <f t="shared" si="160"/>
        <v>0</v>
      </c>
      <c r="M729">
        <f t="shared" si="161"/>
        <v>0</v>
      </c>
      <c r="N729" s="56">
        <f t="shared" si="167"/>
        <v>0</v>
      </c>
      <c r="O729" s="56">
        <f t="shared" si="168"/>
        <v>0</v>
      </c>
    </row>
    <row r="730" spans="1:15" x14ac:dyDescent="0.3">
      <c r="A730" s="43" t="str">
        <f t="shared" si="169"/>
        <v>201650vr</v>
      </c>
      <c r="B730" s="43">
        <f t="shared" si="171"/>
        <v>50</v>
      </c>
      <c r="C730" s="44">
        <f t="shared" si="165"/>
        <v>42720</v>
      </c>
      <c r="D730" s="43" t="str">
        <f t="shared" si="172"/>
        <v>vr</v>
      </c>
      <c r="E730" s="43">
        <f t="shared" si="170"/>
        <v>2016</v>
      </c>
      <c r="F730" s="43" t="str">
        <f t="shared" si="162"/>
        <v/>
      </c>
      <c r="G730" s="43" t="str">
        <f t="shared" si="163"/>
        <v/>
      </c>
      <c r="H730" s="43" t="str">
        <f t="shared" si="164"/>
        <v/>
      </c>
      <c r="I730" s="43">
        <f t="shared" si="173"/>
        <v>51</v>
      </c>
      <c r="J730">
        <f>IF(AND(Formulier!$E$44&lt;=C730,Formulier!$O$38&gt;=C730),"Verlof",0)</f>
        <v>0</v>
      </c>
      <c r="K730">
        <f t="shared" si="166"/>
        <v>0</v>
      </c>
      <c r="L730">
        <f t="shared" si="160"/>
        <v>0</v>
      </c>
      <c r="M730">
        <f t="shared" si="161"/>
        <v>0</v>
      </c>
      <c r="N730" s="56">
        <f t="shared" si="167"/>
        <v>0</v>
      </c>
      <c r="O730" s="56">
        <f t="shared" si="168"/>
        <v>0</v>
      </c>
    </row>
    <row r="731" spans="1:15" x14ac:dyDescent="0.3">
      <c r="A731" s="43" t="str">
        <f t="shared" si="169"/>
        <v>201650za</v>
      </c>
      <c r="B731" s="43">
        <f t="shared" si="171"/>
        <v>50</v>
      </c>
      <c r="C731" s="44">
        <f t="shared" si="165"/>
        <v>42721</v>
      </c>
      <c r="D731" s="43" t="str">
        <f t="shared" si="172"/>
        <v>za</v>
      </c>
      <c r="E731" s="43">
        <f t="shared" si="170"/>
        <v>2016</v>
      </c>
      <c r="F731" s="43" t="str">
        <f t="shared" si="162"/>
        <v/>
      </c>
      <c r="G731" s="43" t="str">
        <f t="shared" si="163"/>
        <v/>
      </c>
      <c r="H731" s="43" t="str">
        <f t="shared" si="164"/>
        <v/>
      </c>
      <c r="I731" s="43">
        <f t="shared" si="173"/>
        <v>51</v>
      </c>
      <c r="J731">
        <f>IF(AND(Formulier!$E$44&lt;=C731,Formulier!$O$38&gt;=C731),"Verlof",0)</f>
        <v>0</v>
      </c>
      <c r="K731">
        <f t="shared" si="166"/>
        <v>0</v>
      </c>
      <c r="L731">
        <f t="shared" si="160"/>
        <v>0</v>
      </c>
      <c r="M731">
        <f t="shared" si="161"/>
        <v>0</v>
      </c>
      <c r="N731" s="56">
        <f t="shared" si="167"/>
        <v>0</v>
      </c>
      <c r="O731" s="56">
        <f t="shared" si="168"/>
        <v>0</v>
      </c>
    </row>
    <row r="732" spans="1:15" x14ac:dyDescent="0.3">
      <c r="A732" s="43" t="str">
        <f t="shared" si="169"/>
        <v>201650zo</v>
      </c>
      <c r="B732" s="43">
        <f t="shared" si="171"/>
        <v>50</v>
      </c>
      <c r="C732" s="44">
        <f t="shared" si="165"/>
        <v>42722</v>
      </c>
      <c r="D732" s="43" t="str">
        <f t="shared" si="172"/>
        <v>zo</v>
      </c>
      <c r="E732" s="43">
        <f t="shared" si="170"/>
        <v>2016</v>
      </c>
      <c r="F732" s="43" t="str">
        <f t="shared" si="162"/>
        <v/>
      </c>
      <c r="G732" s="43" t="str">
        <f t="shared" si="163"/>
        <v/>
      </c>
      <c r="H732" s="43" t="str">
        <f t="shared" si="164"/>
        <v/>
      </c>
      <c r="I732" s="43">
        <f t="shared" si="173"/>
        <v>51</v>
      </c>
      <c r="J732">
        <f>IF(AND(Formulier!$E$44&lt;=C732,Formulier!$O$38&gt;=C732),"Verlof",0)</f>
        <v>0</v>
      </c>
      <c r="K732">
        <f t="shared" si="166"/>
        <v>0</v>
      </c>
      <c r="L732">
        <f t="shared" si="160"/>
        <v>0</v>
      </c>
      <c r="M732">
        <f t="shared" si="161"/>
        <v>0</v>
      </c>
      <c r="N732" s="56">
        <f t="shared" si="167"/>
        <v>0</v>
      </c>
      <c r="O732" s="56">
        <f t="shared" si="168"/>
        <v>0</v>
      </c>
    </row>
    <row r="733" spans="1:15" x14ac:dyDescent="0.3">
      <c r="A733" s="43" t="str">
        <f t="shared" si="169"/>
        <v>201651ma</v>
      </c>
      <c r="B733" s="43">
        <f t="shared" si="171"/>
        <v>51</v>
      </c>
      <c r="C733" s="44">
        <f t="shared" si="165"/>
        <v>42723</v>
      </c>
      <c r="D733" s="43" t="str">
        <f t="shared" si="172"/>
        <v>ma</v>
      </c>
      <c r="E733" s="43">
        <f t="shared" si="170"/>
        <v>2016</v>
      </c>
      <c r="F733" s="43" t="str">
        <f t="shared" si="162"/>
        <v/>
      </c>
      <c r="G733" s="43" t="str">
        <f t="shared" si="163"/>
        <v/>
      </c>
      <c r="H733" s="43" t="str">
        <f t="shared" si="164"/>
        <v/>
      </c>
      <c r="I733" s="43">
        <f t="shared" si="173"/>
        <v>52</v>
      </c>
      <c r="J733">
        <f>IF(AND(Formulier!$E$44&lt;=C733,Formulier!$O$38&gt;=C733),"Verlof",0)</f>
        <v>0</v>
      </c>
      <c r="K733">
        <f t="shared" si="166"/>
        <v>0</v>
      </c>
      <c r="L733">
        <f t="shared" si="160"/>
        <v>0</v>
      </c>
      <c r="M733">
        <f t="shared" si="161"/>
        <v>0</v>
      </c>
      <c r="N733" s="56">
        <f t="shared" si="167"/>
        <v>0</v>
      </c>
      <c r="O733" s="56">
        <f t="shared" si="168"/>
        <v>0</v>
      </c>
    </row>
    <row r="734" spans="1:15" x14ac:dyDescent="0.3">
      <c r="A734" s="43" t="str">
        <f t="shared" si="169"/>
        <v>201651di</v>
      </c>
      <c r="B734" s="43">
        <f t="shared" si="171"/>
        <v>51</v>
      </c>
      <c r="C734" s="44">
        <f t="shared" si="165"/>
        <v>42724</v>
      </c>
      <c r="D734" s="43" t="str">
        <f t="shared" si="172"/>
        <v>di</v>
      </c>
      <c r="E734" s="43">
        <f t="shared" si="170"/>
        <v>2016</v>
      </c>
      <c r="F734" s="43" t="str">
        <f t="shared" si="162"/>
        <v/>
      </c>
      <c r="G734" s="43" t="str">
        <f t="shared" si="163"/>
        <v/>
      </c>
      <c r="H734" s="43" t="str">
        <f t="shared" si="164"/>
        <v/>
      </c>
      <c r="I734" s="43">
        <f t="shared" si="173"/>
        <v>52</v>
      </c>
      <c r="J734">
        <f>IF(AND(Formulier!$E$44&lt;=C734,Formulier!$O$38&gt;=C734),"Verlof",0)</f>
        <v>0</v>
      </c>
      <c r="K734">
        <f t="shared" si="166"/>
        <v>0</v>
      </c>
      <c r="L734">
        <f t="shared" si="160"/>
        <v>0</v>
      </c>
      <c r="M734">
        <f t="shared" si="161"/>
        <v>0</v>
      </c>
      <c r="N734" s="56">
        <f t="shared" si="167"/>
        <v>0</v>
      </c>
      <c r="O734" s="56">
        <f t="shared" si="168"/>
        <v>0</v>
      </c>
    </row>
    <row r="735" spans="1:15" x14ac:dyDescent="0.3">
      <c r="A735" s="43" t="str">
        <f t="shared" si="169"/>
        <v>201651wo</v>
      </c>
      <c r="B735" s="43">
        <f t="shared" si="171"/>
        <v>51</v>
      </c>
      <c r="C735" s="44">
        <f t="shared" si="165"/>
        <v>42725</v>
      </c>
      <c r="D735" s="43" t="str">
        <f t="shared" si="172"/>
        <v>wo</v>
      </c>
      <c r="E735" s="43">
        <f t="shared" si="170"/>
        <v>2016</v>
      </c>
      <c r="F735" s="43" t="str">
        <f t="shared" si="162"/>
        <v/>
      </c>
      <c r="G735" s="43" t="str">
        <f t="shared" si="163"/>
        <v/>
      </c>
      <c r="H735" s="43" t="str">
        <f t="shared" si="164"/>
        <v/>
      </c>
      <c r="I735" s="43">
        <f t="shared" si="173"/>
        <v>52</v>
      </c>
      <c r="J735">
        <f>IF(AND(Formulier!$E$44&lt;=C735,Formulier!$O$38&gt;=C735),"Verlof",0)</f>
        <v>0</v>
      </c>
      <c r="K735">
        <f t="shared" si="166"/>
        <v>0</v>
      </c>
      <c r="L735">
        <f t="shared" si="160"/>
        <v>0</v>
      </c>
      <c r="M735">
        <f t="shared" si="161"/>
        <v>0</v>
      </c>
      <c r="N735" s="56">
        <f t="shared" si="167"/>
        <v>0</v>
      </c>
      <c r="O735" s="56">
        <f t="shared" si="168"/>
        <v>0</v>
      </c>
    </row>
    <row r="736" spans="1:15" x14ac:dyDescent="0.3">
      <c r="A736" s="43" t="str">
        <f t="shared" si="169"/>
        <v>201651do</v>
      </c>
      <c r="B736" s="43">
        <f t="shared" si="171"/>
        <v>51</v>
      </c>
      <c r="C736" s="44">
        <f t="shared" si="165"/>
        <v>42726</v>
      </c>
      <c r="D736" s="43" t="str">
        <f t="shared" si="172"/>
        <v>do</v>
      </c>
      <c r="E736" s="43">
        <f t="shared" si="170"/>
        <v>2016</v>
      </c>
      <c r="F736" s="43" t="str">
        <f t="shared" si="162"/>
        <v/>
      </c>
      <c r="G736" s="43" t="str">
        <f t="shared" si="163"/>
        <v/>
      </c>
      <c r="H736" s="43" t="str">
        <f t="shared" si="164"/>
        <v/>
      </c>
      <c r="I736" s="43">
        <f t="shared" si="173"/>
        <v>52</v>
      </c>
      <c r="J736">
        <f>IF(AND(Formulier!$E$44&lt;=C736,Formulier!$O$38&gt;=C736),"Verlof",0)</f>
        <v>0</v>
      </c>
      <c r="K736">
        <f t="shared" si="166"/>
        <v>0</v>
      </c>
      <c r="L736">
        <f t="shared" si="160"/>
        <v>0</v>
      </c>
      <c r="M736">
        <f t="shared" si="161"/>
        <v>0</v>
      </c>
      <c r="N736" s="56">
        <f t="shared" si="167"/>
        <v>0</v>
      </c>
      <c r="O736" s="56">
        <f t="shared" si="168"/>
        <v>0</v>
      </c>
    </row>
    <row r="737" spans="1:15" x14ac:dyDescent="0.3">
      <c r="A737" s="43" t="str">
        <f t="shared" si="169"/>
        <v>201651vr</v>
      </c>
      <c r="B737" s="43">
        <f t="shared" si="171"/>
        <v>51</v>
      </c>
      <c r="C737" s="44">
        <f t="shared" si="165"/>
        <v>42727</v>
      </c>
      <c r="D737" s="43" t="str">
        <f t="shared" si="172"/>
        <v>vr</v>
      </c>
      <c r="E737" s="43">
        <f t="shared" si="170"/>
        <v>2016</v>
      </c>
      <c r="F737" s="43" t="str">
        <f t="shared" si="162"/>
        <v/>
      </c>
      <c r="G737" s="43" t="str">
        <f t="shared" si="163"/>
        <v/>
      </c>
      <c r="H737" s="43" t="str">
        <f t="shared" si="164"/>
        <v/>
      </c>
      <c r="I737" s="43">
        <f t="shared" si="173"/>
        <v>52</v>
      </c>
      <c r="J737">
        <f>IF(AND(Formulier!$E$44&lt;=C737,Formulier!$O$38&gt;=C737),"Verlof",0)</f>
        <v>0</v>
      </c>
      <c r="K737">
        <f t="shared" si="166"/>
        <v>0</v>
      </c>
      <c r="L737">
        <f t="shared" si="160"/>
        <v>0</v>
      </c>
      <c r="M737">
        <f t="shared" si="161"/>
        <v>0</v>
      </c>
      <c r="N737" s="56">
        <f t="shared" si="167"/>
        <v>0</v>
      </c>
      <c r="O737" s="56">
        <f t="shared" si="168"/>
        <v>0</v>
      </c>
    </row>
    <row r="738" spans="1:15" x14ac:dyDescent="0.3">
      <c r="A738" s="43" t="str">
        <f t="shared" si="169"/>
        <v>201651za</v>
      </c>
      <c r="B738" s="43">
        <f t="shared" si="171"/>
        <v>51</v>
      </c>
      <c r="C738" s="44">
        <f t="shared" si="165"/>
        <v>42728</v>
      </c>
      <c r="D738" s="43" t="str">
        <f t="shared" si="172"/>
        <v>za</v>
      </c>
      <c r="E738" s="43">
        <f t="shared" si="170"/>
        <v>2016</v>
      </c>
      <c r="F738" s="43" t="str">
        <f t="shared" si="162"/>
        <v/>
      </c>
      <c r="G738" s="43" t="str">
        <f t="shared" si="163"/>
        <v/>
      </c>
      <c r="H738" s="43" t="str">
        <f t="shared" si="164"/>
        <v/>
      </c>
      <c r="I738" s="43">
        <f t="shared" si="173"/>
        <v>52</v>
      </c>
      <c r="J738">
        <f>IF(AND(Formulier!$E$44&lt;=C738,Formulier!$O$38&gt;=C738),"Verlof",0)</f>
        <v>0</v>
      </c>
      <c r="K738">
        <f t="shared" si="166"/>
        <v>0</v>
      </c>
      <c r="L738">
        <f t="shared" si="160"/>
        <v>0</v>
      </c>
      <c r="M738">
        <f t="shared" si="161"/>
        <v>0</v>
      </c>
      <c r="N738" s="56">
        <f t="shared" si="167"/>
        <v>0</v>
      </c>
      <c r="O738" s="56">
        <f t="shared" si="168"/>
        <v>0</v>
      </c>
    </row>
    <row r="739" spans="1:15" x14ac:dyDescent="0.3">
      <c r="A739" s="43" t="str">
        <f t="shared" si="169"/>
        <v>201651zo</v>
      </c>
      <c r="B739" s="43">
        <f t="shared" si="171"/>
        <v>51</v>
      </c>
      <c r="C739" s="44">
        <f t="shared" si="165"/>
        <v>42729</v>
      </c>
      <c r="D739" s="43" t="str">
        <f t="shared" si="172"/>
        <v>zo</v>
      </c>
      <c r="E739" s="43">
        <f t="shared" si="170"/>
        <v>2016</v>
      </c>
      <c r="F739" s="43" t="str">
        <f t="shared" si="162"/>
        <v/>
      </c>
      <c r="G739" s="43" t="str">
        <f t="shared" si="163"/>
        <v/>
      </c>
      <c r="H739" s="43" t="str">
        <f t="shared" si="164"/>
        <v/>
      </c>
      <c r="I739" s="43">
        <f t="shared" si="173"/>
        <v>52</v>
      </c>
      <c r="J739">
        <f>IF(AND(Formulier!$E$44&lt;=C739,Formulier!$O$38&gt;=C739),"Verlof",0)</f>
        <v>0</v>
      </c>
      <c r="K739">
        <f t="shared" si="166"/>
        <v>0</v>
      </c>
      <c r="L739">
        <f t="shared" si="160"/>
        <v>0</v>
      </c>
      <c r="M739">
        <f t="shared" si="161"/>
        <v>0</v>
      </c>
      <c r="N739" s="56">
        <f t="shared" si="167"/>
        <v>0</v>
      </c>
      <c r="O739" s="56">
        <f t="shared" si="168"/>
        <v>0</v>
      </c>
    </row>
    <row r="740" spans="1:15" x14ac:dyDescent="0.3">
      <c r="A740" s="43" t="str">
        <f t="shared" si="169"/>
        <v>201652ma</v>
      </c>
      <c r="B740" s="43">
        <f t="shared" si="171"/>
        <v>52</v>
      </c>
      <c r="C740" s="44">
        <f t="shared" si="165"/>
        <v>42730</v>
      </c>
      <c r="D740" s="43" t="str">
        <f t="shared" si="172"/>
        <v>ma</v>
      </c>
      <c r="E740" s="43">
        <f t="shared" si="170"/>
        <v>2016</v>
      </c>
      <c r="F740" s="43" t="str">
        <f t="shared" si="162"/>
        <v/>
      </c>
      <c r="G740" s="43" t="str">
        <f t="shared" si="163"/>
        <v/>
      </c>
      <c r="H740" s="43" t="str">
        <f t="shared" si="164"/>
        <v/>
      </c>
      <c r="I740" s="43">
        <f t="shared" si="173"/>
        <v>53</v>
      </c>
      <c r="J740">
        <f>IF(AND(Formulier!$E$44&lt;=C740,Formulier!$O$38&gt;=C740),"Verlof",0)</f>
        <v>0</v>
      </c>
      <c r="K740">
        <f t="shared" si="166"/>
        <v>0</v>
      </c>
      <c r="L740">
        <f t="shared" si="160"/>
        <v>0</v>
      </c>
      <c r="M740">
        <f t="shared" si="161"/>
        <v>0</v>
      </c>
      <c r="N740" s="56">
        <f t="shared" si="167"/>
        <v>0</v>
      </c>
      <c r="O740" s="56">
        <f t="shared" si="168"/>
        <v>0</v>
      </c>
    </row>
    <row r="741" spans="1:15" x14ac:dyDescent="0.3">
      <c r="A741" s="43" t="str">
        <f t="shared" si="169"/>
        <v>201652di</v>
      </c>
      <c r="B741" s="43">
        <f t="shared" si="171"/>
        <v>52</v>
      </c>
      <c r="C741" s="44">
        <f t="shared" si="165"/>
        <v>42731</v>
      </c>
      <c r="D741" s="43" t="str">
        <f t="shared" si="172"/>
        <v>di</v>
      </c>
      <c r="E741" s="43">
        <f t="shared" si="170"/>
        <v>2016</v>
      </c>
      <c r="F741" s="43" t="str">
        <f t="shared" si="162"/>
        <v/>
      </c>
      <c r="G741" s="43" t="str">
        <f t="shared" si="163"/>
        <v/>
      </c>
      <c r="H741" s="43" t="str">
        <f t="shared" si="164"/>
        <v/>
      </c>
      <c r="I741" s="43">
        <f t="shared" si="173"/>
        <v>53</v>
      </c>
      <c r="J741">
        <f>IF(AND(Formulier!$E$44&lt;=C741,Formulier!$O$38&gt;=C741),"Verlof",0)</f>
        <v>0</v>
      </c>
      <c r="K741">
        <f t="shared" si="166"/>
        <v>0</v>
      </c>
      <c r="L741">
        <f t="shared" si="160"/>
        <v>0</v>
      </c>
      <c r="M741">
        <f t="shared" si="161"/>
        <v>0</v>
      </c>
      <c r="N741" s="56">
        <f t="shared" si="167"/>
        <v>0</v>
      </c>
      <c r="O741" s="56">
        <f t="shared" si="168"/>
        <v>0</v>
      </c>
    </row>
    <row r="742" spans="1:15" x14ac:dyDescent="0.3">
      <c r="A742" s="43" t="str">
        <f t="shared" si="169"/>
        <v>201652wo</v>
      </c>
      <c r="B742" s="43">
        <f t="shared" si="171"/>
        <v>52</v>
      </c>
      <c r="C742" s="44">
        <f t="shared" si="165"/>
        <v>42732</v>
      </c>
      <c r="D742" s="43" t="str">
        <f t="shared" si="172"/>
        <v>wo</v>
      </c>
      <c r="E742" s="43">
        <f t="shared" si="170"/>
        <v>2016</v>
      </c>
      <c r="F742" s="43" t="str">
        <f t="shared" si="162"/>
        <v/>
      </c>
      <c r="G742" s="43" t="str">
        <f t="shared" si="163"/>
        <v/>
      </c>
      <c r="H742" s="43" t="str">
        <f t="shared" si="164"/>
        <v/>
      </c>
      <c r="I742" s="43">
        <f t="shared" si="173"/>
        <v>53</v>
      </c>
      <c r="J742">
        <f>IF(AND(Formulier!$E$44&lt;=C742,Formulier!$O$38&gt;=C742),"Verlof",0)</f>
        <v>0</v>
      </c>
      <c r="K742">
        <f t="shared" si="166"/>
        <v>0</v>
      </c>
      <c r="L742">
        <f t="shared" si="160"/>
        <v>0</v>
      </c>
      <c r="M742">
        <f t="shared" si="161"/>
        <v>0</v>
      </c>
      <c r="N742" s="56">
        <f t="shared" si="167"/>
        <v>0</v>
      </c>
      <c r="O742" s="56">
        <f t="shared" si="168"/>
        <v>0</v>
      </c>
    </row>
    <row r="743" spans="1:15" x14ac:dyDescent="0.3">
      <c r="A743" s="43" t="str">
        <f t="shared" si="169"/>
        <v>201652do</v>
      </c>
      <c r="B743" s="43">
        <f t="shared" si="171"/>
        <v>52</v>
      </c>
      <c r="C743" s="44">
        <f t="shared" si="165"/>
        <v>42733</v>
      </c>
      <c r="D743" s="43" t="str">
        <f t="shared" si="172"/>
        <v>do</v>
      </c>
      <c r="E743" s="43">
        <f t="shared" si="170"/>
        <v>2016</v>
      </c>
      <c r="F743" s="43" t="str">
        <f t="shared" si="162"/>
        <v/>
      </c>
      <c r="G743" s="43" t="str">
        <f t="shared" si="163"/>
        <v/>
      </c>
      <c r="H743" s="43" t="str">
        <f t="shared" si="164"/>
        <v/>
      </c>
      <c r="I743" s="43">
        <f t="shared" si="173"/>
        <v>53</v>
      </c>
      <c r="J743">
        <f>IF(AND(Formulier!$E$44&lt;=C743,Formulier!$O$38&gt;=C743),"Verlof",0)</f>
        <v>0</v>
      </c>
      <c r="K743">
        <f t="shared" si="166"/>
        <v>0</v>
      </c>
      <c r="L743">
        <f t="shared" si="160"/>
        <v>0</v>
      </c>
      <c r="M743">
        <f t="shared" si="161"/>
        <v>0</v>
      </c>
      <c r="N743" s="56">
        <f t="shared" si="167"/>
        <v>0</v>
      </c>
      <c r="O743" s="56">
        <f t="shared" si="168"/>
        <v>0</v>
      </c>
    </row>
    <row r="744" spans="1:15" x14ac:dyDescent="0.3">
      <c r="A744" s="43" t="str">
        <f t="shared" si="169"/>
        <v>201652vr</v>
      </c>
      <c r="B744" s="43">
        <f t="shared" si="171"/>
        <v>52</v>
      </c>
      <c r="C744" s="44">
        <f t="shared" si="165"/>
        <v>42734</v>
      </c>
      <c r="D744" s="43" t="str">
        <f t="shared" si="172"/>
        <v>vr</v>
      </c>
      <c r="E744" s="43">
        <f t="shared" si="170"/>
        <v>2016</v>
      </c>
      <c r="F744" s="43" t="str">
        <f t="shared" si="162"/>
        <v/>
      </c>
      <c r="G744" s="43" t="str">
        <f t="shared" si="163"/>
        <v/>
      </c>
      <c r="H744" s="43" t="str">
        <f t="shared" si="164"/>
        <v/>
      </c>
      <c r="I744" s="43">
        <f t="shared" si="173"/>
        <v>53</v>
      </c>
      <c r="J744">
        <f>IF(AND(Formulier!$E$44&lt;=C744,Formulier!$O$38&gt;=C744),"Verlof",0)</f>
        <v>0</v>
      </c>
      <c r="K744">
        <f t="shared" si="166"/>
        <v>0</v>
      </c>
      <c r="L744">
        <f t="shared" si="160"/>
        <v>0</v>
      </c>
      <c r="M744">
        <f t="shared" si="161"/>
        <v>0</v>
      </c>
      <c r="N744" s="56">
        <f t="shared" si="167"/>
        <v>0</v>
      </c>
      <c r="O744" s="56">
        <f t="shared" si="168"/>
        <v>0</v>
      </c>
    </row>
    <row r="745" spans="1:15" x14ac:dyDescent="0.3">
      <c r="A745" s="43" t="str">
        <f t="shared" si="169"/>
        <v>201652za</v>
      </c>
      <c r="B745" s="43">
        <f t="shared" si="171"/>
        <v>52</v>
      </c>
      <c r="C745" s="44">
        <f t="shared" si="165"/>
        <v>42735</v>
      </c>
      <c r="D745" s="43" t="str">
        <f t="shared" si="172"/>
        <v>za</v>
      </c>
      <c r="E745" s="43">
        <f t="shared" si="170"/>
        <v>2016</v>
      </c>
      <c r="F745" s="43" t="str">
        <f t="shared" si="162"/>
        <v/>
      </c>
      <c r="G745" s="43" t="str">
        <f t="shared" si="163"/>
        <v/>
      </c>
      <c r="H745" s="43" t="str">
        <f t="shared" si="164"/>
        <v/>
      </c>
      <c r="I745" s="43">
        <f t="shared" si="173"/>
        <v>53</v>
      </c>
      <c r="J745">
        <f>IF(AND(Formulier!$E$44&lt;=C745,Formulier!$O$38&gt;=C745),"Verlof",0)</f>
        <v>0</v>
      </c>
      <c r="K745">
        <f t="shared" si="166"/>
        <v>0</v>
      </c>
      <c r="L745">
        <f t="shared" si="160"/>
        <v>0</v>
      </c>
      <c r="M745">
        <f t="shared" si="161"/>
        <v>0</v>
      </c>
      <c r="N745" s="56">
        <f t="shared" si="167"/>
        <v>0</v>
      </c>
      <c r="O745" s="56">
        <f t="shared" si="168"/>
        <v>0</v>
      </c>
    </row>
    <row r="746" spans="1:15" x14ac:dyDescent="0.3">
      <c r="A746" s="43" t="str">
        <f t="shared" si="169"/>
        <v>201752zo</v>
      </c>
      <c r="B746" s="43">
        <f t="shared" si="171"/>
        <v>52</v>
      </c>
      <c r="C746" s="44">
        <f t="shared" si="165"/>
        <v>42736</v>
      </c>
      <c r="D746" s="43" t="str">
        <f t="shared" si="172"/>
        <v>zo</v>
      </c>
      <c r="E746" s="43">
        <f t="shared" si="170"/>
        <v>2017</v>
      </c>
      <c r="F746" s="43" t="str">
        <f>IF(AND($C746&gt;=$AA$3,$C746&lt;=$AB$3),"Vakantie",IF(AND($C746&gt;=$AA$4,$C746&lt;=$AB$4),"Vakantie",IF(AND($C746&gt;=$AA$5,$C746&lt;=$AB$5),"Vakantie",IF(AND($C746&gt;=$AA$6,$C746&lt;=$AB$6),"Vakantie",IF(AND($C746&gt;=$AA$7,$C746&lt;=$AB$7),"Vakantie","")))))</f>
        <v/>
      </c>
      <c r="G746" s="43" t="str">
        <f t="shared" si="163"/>
        <v/>
      </c>
      <c r="H746" s="43" t="str">
        <f t="shared" si="164"/>
        <v/>
      </c>
      <c r="I746" s="43">
        <f t="shared" si="173"/>
        <v>53</v>
      </c>
      <c r="J746">
        <f>IF(AND(Formulier!$E$44&lt;=C746,Formulier!$O$38&gt;=C746),"Verlof",0)</f>
        <v>0</v>
      </c>
      <c r="K746">
        <f t="shared" si="166"/>
        <v>0</v>
      </c>
      <c r="L746">
        <f t="shared" si="160"/>
        <v>0</v>
      </c>
      <c r="M746">
        <f t="shared" si="161"/>
        <v>0</v>
      </c>
      <c r="N746" s="56">
        <f t="shared" si="167"/>
        <v>0</v>
      </c>
      <c r="O746" s="56">
        <f t="shared" si="168"/>
        <v>0</v>
      </c>
    </row>
    <row r="747" spans="1:15" x14ac:dyDescent="0.3">
      <c r="A747" s="43" t="str">
        <f t="shared" si="169"/>
        <v>20171ma</v>
      </c>
      <c r="B747" s="43">
        <v>1</v>
      </c>
      <c r="C747" s="44">
        <f t="shared" si="165"/>
        <v>42737</v>
      </c>
      <c r="D747" s="43" t="str">
        <f t="shared" si="172"/>
        <v>ma</v>
      </c>
      <c r="E747" s="43">
        <f t="shared" si="170"/>
        <v>2017</v>
      </c>
      <c r="F747" s="43" t="str">
        <f>IF(AND($C747&gt;=$AA$3,$C747&lt;=$AB$3),"Vakantie",IF(AND($C747&gt;=$AA$4,$C747&lt;=$AB$4),"Vakantie",IF(AND($C747&gt;=$AA$5,$C747&lt;=$AB$5),"Vakantie",IF(AND($C747&gt;=$AA$6,$C747&lt;=$AB$6),"Vakantie",IF(AND($C747&gt;=$AA$7,$C747&lt;=$AB$7),"Vakantie","")))))</f>
        <v/>
      </c>
      <c r="G747" s="43" t="str">
        <f t="shared" si="163"/>
        <v/>
      </c>
      <c r="H747" s="43" t="str">
        <f t="shared" si="164"/>
        <v/>
      </c>
      <c r="I747" s="43">
        <v>1</v>
      </c>
      <c r="J747">
        <f>IF(AND(Formulier!$E$44&lt;=C747,Formulier!$O$38&gt;=C747),"Verlof",0)</f>
        <v>0</v>
      </c>
      <c r="K747">
        <f t="shared" si="166"/>
        <v>0</v>
      </c>
      <c r="L747">
        <f t="shared" si="160"/>
        <v>0</v>
      </c>
      <c r="M747">
        <f t="shared" si="161"/>
        <v>0</v>
      </c>
      <c r="N747" s="56">
        <f t="shared" si="167"/>
        <v>0</v>
      </c>
      <c r="O747" s="56">
        <f t="shared" si="168"/>
        <v>0</v>
      </c>
    </row>
    <row r="748" spans="1:15" x14ac:dyDescent="0.3">
      <c r="A748" s="43" t="str">
        <f t="shared" si="169"/>
        <v>20171di</v>
      </c>
      <c r="B748" s="43">
        <v>1</v>
      </c>
      <c r="C748" s="44">
        <f t="shared" si="165"/>
        <v>42738</v>
      </c>
      <c r="D748" s="43" t="str">
        <f t="shared" si="172"/>
        <v>di</v>
      </c>
      <c r="E748" s="43">
        <f t="shared" si="170"/>
        <v>2017</v>
      </c>
      <c r="F748" s="43" t="str">
        <f t="shared" si="162"/>
        <v/>
      </c>
      <c r="G748" s="43" t="str">
        <f t="shared" si="163"/>
        <v/>
      </c>
      <c r="H748" s="43" t="str">
        <f t="shared" si="164"/>
        <v/>
      </c>
      <c r="I748" s="43">
        <v>1</v>
      </c>
      <c r="J748">
        <f>IF(AND(Formulier!$E$44&lt;=C748,Formulier!$O$38&gt;=C748),"Verlof",0)</f>
        <v>0</v>
      </c>
      <c r="K748">
        <f t="shared" si="166"/>
        <v>0</v>
      </c>
      <c r="L748">
        <f t="shared" si="160"/>
        <v>0</v>
      </c>
      <c r="M748">
        <f t="shared" si="161"/>
        <v>0</v>
      </c>
      <c r="N748" s="56">
        <f t="shared" si="167"/>
        <v>0</v>
      </c>
      <c r="O748" s="56">
        <f t="shared" si="168"/>
        <v>0</v>
      </c>
    </row>
    <row r="749" spans="1:15" x14ac:dyDescent="0.3">
      <c r="A749" s="43" t="str">
        <f t="shared" si="169"/>
        <v>20171wo</v>
      </c>
      <c r="B749" s="43">
        <v>1</v>
      </c>
      <c r="C749" s="44">
        <f t="shared" si="165"/>
        <v>42739</v>
      </c>
      <c r="D749" s="43" t="str">
        <f t="shared" si="172"/>
        <v>wo</v>
      </c>
      <c r="E749" s="43">
        <f t="shared" si="170"/>
        <v>2017</v>
      </c>
      <c r="F749" s="43" t="str">
        <f t="shared" si="162"/>
        <v/>
      </c>
      <c r="G749" s="43" t="str">
        <f t="shared" si="163"/>
        <v/>
      </c>
      <c r="H749" s="43" t="str">
        <f t="shared" si="164"/>
        <v/>
      </c>
      <c r="I749" s="43">
        <v>1</v>
      </c>
      <c r="J749">
        <f>IF(AND(Formulier!$E$44&lt;=C749,Formulier!$O$38&gt;=C749),"Verlof",0)</f>
        <v>0</v>
      </c>
      <c r="K749">
        <f t="shared" si="166"/>
        <v>0</v>
      </c>
      <c r="L749">
        <f t="shared" si="160"/>
        <v>0</v>
      </c>
      <c r="M749">
        <f t="shared" si="161"/>
        <v>0</v>
      </c>
      <c r="N749" s="56">
        <f t="shared" si="167"/>
        <v>0</v>
      </c>
      <c r="O749" s="56">
        <f t="shared" si="168"/>
        <v>0</v>
      </c>
    </row>
    <row r="750" spans="1:15" x14ac:dyDescent="0.3">
      <c r="A750" s="43" t="str">
        <f t="shared" si="169"/>
        <v>20171do</v>
      </c>
      <c r="B750" s="43">
        <v>1</v>
      </c>
      <c r="C750" s="44">
        <f t="shared" si="165"/>
        <v>42740</v>
      </c>
      <c r="D750" s="43" t="str">
        <f t="shared" si="172"/>
        <v>do</v>
      </c>
      <c r="E750" s="43">
        <f t="shared" si="170"/>
        <v>2017</v>
      </c>
      <c r="F750" s="43" t="str">
        <f t="shared" si="162"/>
        <v/>
      </c>
      <c r="G750" s="43" t="str">
        <f t="shared" si="163"/>
        <v/>
      </c>
      <c r="H750" s="43" t="str">
        <f t="shared" si="164"/>
        <v/>
      </c>
      <c r="I750" s="43">
        <v>1</v>
      </c>
      <c r="J750">
        <f>IF(AND(Formulier!$E$44&lt;=C750,Formulier!$O$38&gt;=C750),"Verlof",0)</f>
        <v>0</v>
      </c>
      <c r="K750">
        <f t="shared" si="166"/>
        <v>0</v>
      </c>
      <c r="L750">
        <f t="shared" si="160"/>
        <v>0</v>
      </c>
      <c r="M750">
        <f t="shared" si="161"/>
        <v>0</v>
      </c>
      <c r="N750" s="56">
        <f t="shared" si="167"/>
        <v>0</v>
      </c>
      <c r="O750" s="56">
        <f t="shared" si="168"/>
        <v>0</v>
      </c>
    </row>
    <row r="751" spans="1:15" x14ac:dyDescent="0.3">
      <c r="A751" s="43" t="str">
        <f t="shared" si="169"/>
        <v>20171vr</v>
      </c>
      <c r="B751" s="43">
        <v>1</v>
      </c>
      <c r="C751" s="44">
        <f t="shared" si="165"/>
        <v>42741</v>
      </c>
      <c r="D751" s="43" t="str">
        <f t="shared" si="172"/>
        <v>vr</v>
      </c>
      <c r="E751" s="43">
        <f t="shared" si="170"/>
        <v>2017</v>
      </c>
      <c r="F751" s="43" t="str">
        <f t="shared" si="162"/>
        <v/>
      </c>
      <c r="G751" s="43" t="str">
        <f t="shared" si="163"/>
        <v/>
      </c>
      <c r="H751" s="43" t="str">
        <f t="shared" si="164"/>
        <v/>
      </c>
      <c r="I751" s="43">
        <v>1</v>
      </c>
      <c r="J751">
        <f>IF(AND(Formulier!$E$44&lt;=C751,Formulier!$O$38&gt;=C751),"Verlof",0)</f>
        <v>0</v>
      </c>
      <c r="K751">
        <f t="shared" si="166"/>
        <v>0</v>
      </c>
      <c r="L751">
        <f t="shared" si="160"/>
        <v>0</v>
      </c>
      <c r="M751">
        <f t="shared" si="161"/>
        <v>0</v>
      </c>
      <c r="N751" s="56">
        <f t="shared" si="167"/>
        <v>0</v>
      </c>
      <c r="O751" s="56">
        <f t="shared" si="168"/>
        <v>0</v>
      </c>
    </row>
    <row r="752" spans="1:15" x14ac:dyDescent="0.3">
      <c r="A752" s="43" t="str">
        <f t="shared" si="169"/>
        <v>20171za</v>
      </c>
      <c r="B752" s="43">
        <v>1</v>
      </c>
      <c r="C752" s="44">
        <f t="shared" si="165"/>
        <v>42742</v>
      </c>
      <c r="D752" s="43" t="str">
        <f t="shared" si="172"/>
        <v>za</v>
      </c>
      <c r="E752" s="43">
        <f t="shared" si="170"/>
        <v>2017</v>
      </c>
      <c r="F752" s="43" t="str">
        <f t="shared" si="162"/>
        <v/>
      </c>
      <c r="G752" s="43" t="str">
        <f t="shared" si="163"/>
        <v/>
      </c>
      <c r="H752" s="43" t="str">
        <f t="shared" si="164"/>
        <v/>
      </c>
      <c r="I752" s="43">
        <v>1</v>
      </c>
      <c r="J752">
        <f>IF(AND(Formulier!$E$44&lt;=C752,Formulier!$O$38&gt;=C752),"Verlof",0)</f>
        <v>0</v>
      </c>
      <c r="K752">
        <f t="shared" si="166"/>
        <v>0</v>
      </c>
      <c r="L752">
        <f t="shared" si="160"/>
        <v>0</v>
      </c>
      <c r="M752">
        <f t="shared" si="161"/>
        <v>0</v>
      </c>
      <c r="N752" s="56">
        <f t="shared" si="167"/>
        <v>0</v>
      </c>
      <c r="O752" s="56">
        <f t="shared" si="168"/>
        <v>0</v>
      </c>
    </row>
    <row r="753" spans="1:15" x14ac:dyDescent="0.3">
      <c r="A753" s="43" t="str">
        <f t="shared" si="169"/>
        <v>20171zo</v>
      </c>
      <c r="B753" s="43">
        <v>1</v>
      </c>
      <c r="C753" s="44">
        <f t="shared" si="165"/>
        <v>42743</v>
      </c>
      <c r="D753" s="43" t="str">
        <f t="shared" si="172"/>
        <v>zo</v>
      </c>
      <c r="E753" s="43">
        <f t="shared" si="170"/>
        <v>2017</v>
      </c>
      <c r="F753" s="43" t="str">
        <f t="shared" si="162"/>
        <v/>
      </c>
      <c r="G753" s="43" t="str">
        <f t="shared" si="163"/>
        <v/>
      </c>
      <c r="H753" s="43" t="str">
        <f t="shared" si="164"/>
        <v/>
      </c>
      <c r="I753" s="43">
        <v>1</v>
      </c>
      <c r="J753">
        <f>IF(AND(Formulier!$E$44&lt;=C753,Formulier!$O$38&gt;=C753),"Verlof",0)</f>
        <v>0</v>
      </c>
      <c r="K753">
        <f t="shared" si="166"/>
        <v>0</v>
      </c>
      <c r="L753">
        <f t="shared" si="160"/>
        <v>0</v>
      </c>
      <c r="M753">
        <f t="shared" si="161"/>
        <v>0</v>
      </c>
      <c r="N753" s="56">
        <f t="shared" si="167"/>
        <v>0</v>
      </c>
      <c r="O753" s="56">
        <f t="shared" si="168"/>
        <v>0</v>
      </c>
    </row>
    <row r="754" spans="1:15" x14ac:dyDescent="0.3">
      <c r="A754" s="43" t="str">
        <f t="shared" si="169"/>
        <v>20172ma</v>
      </c>
      <c r="B754" s="43">
        <f t="shared" si="171"/>
        <v>2</v>
      </c>
      <c r="C754" s="44">
        <f t="shared" si="165"/>
        <v>42744</v>
      </c>
      <c r="D754" s="43" t="str">
        <f t="shared" si="172"/>
        <v>ma</v>
      </c>
      <c r="E754" s="43">
        <f t="shared" si="170"/>
        <v>2017</v>
      </c>
      <c r="F754" s="43" t="str">
        <f>IF(AND($C754&gt;=$AD$3,$C754&lt;=$AE$3),"Vakantie",IF(AND($C754&gt;=$AD$4,$C754&lt;=$AE$4),"Vakantie",IF(AND($C754&gt;=$AD$5,$C754&lt;=$AE$5),"Vakantie",IF(AND($C754&gt;=$AD$6,$C754&lt;=$AE$6),"Vakantie",IF(AND($C754&gt;=$AD$7,$C754&lt;=$AE$7),"Vakantie",IF($C754=$AD$23,"Vakantie",IF($C754=$AD$24,"Vakantie",IF($C754=$AD$25,"Vakantie",IF($C754=$AD$26,"Vakantie","")))))))))</f>
        <v/>
      </c>
      <c r="G754" s="43" t="str">
        <f>IF(AND($C754&gt;=$AD$8,$C754&lt;=$AE$8),"Vakantie",IF(AND($C754&gt;=$AD$9,$C754&lt;=$AE$9),"Vakantie",IF(AND($C754&gt;=$AD$10,$C754&lt;=$AE$10),"Vakantie",IF(AND($C754&gt;=$AD$11,$C754&lt;=$AE$11),"Vakantie",IF(AND($C754&gt;=$AD$12,$C754&lt;=$AE$12),"Vakantie",IF($C754=$AD$23,"Vakantie",IF($C754=$AD$24,"Vakantie",IF($C754=$AD$25,"Vakantie",IF($C754=$AD$26,"Vakantie","")))))))))</f>
        <v/>
      </c>
      <c r="H754" s="43" t="str">
        <f>IF(AND($C754&gt;=$AD$13,$C754&lt;=$AE$13),"Vakantie",IF(AND($C754&gt;=$AD$14,$C754&lt;=$AE$14),"Vakantie",IF(AND($C754&gt;=$AD$15,$C754&lt;=$AE$15),"Vakantie",IF(AND($C754&gt;=$AD$16,$C754&lt;=$AE$16),"Vakantie",IF(AND($C754&gt;=$AD$17,$C754&lt;=$AE$17),"Vakantie",IF($C754=$AD$23,"Vakantie",IF($C754=$AD$24,"Vakantie",IF($C754=$AD$25,"Vakantie",IF($C754=$AD$26,"Vakantie","")))))))))</f>
        <v/>
      </c>
      <c r="I754" s="43">
        <f t="shared" si="173"/>
        <v>2</v>
      </c>
      <c r="J754">
        <f>IF(AND(Formulier!$E$44&lt;=C754,Formulier!$O$38&gt;=C754),"Verlof",0)</f>
        <v>0</v>
      </c>
      <c r="K754">
        <f t="shared" si="166"/>
        <v>0</v>
      </c>
      <c r="L754">
        <f t="shared" si="160"/>
        <v>0</v>
      </c>
      <c r="M754">
        <f t="shared" si="161"/>
        <v>0</v>
      </c>
      <c r="N754" s="56">
        <f t="shared" si="167"/>
        <v>0</v>
      </c>
      <c r="O754" s="56">
        <f t="shared" si="168"/>
        <v>0</v>
      </c>
    </row>
    <row r="755" spans="1:15" x14ac:dyDescent="0.3">
      <c r="A755" s="43" t="str">
        <f t="shared" si="169"/>
        <v>20172di</v>
      </c>
      <c r="B755" s="43">
        <f t="shared" si="171"/>
        <v>2</v>
      </c>
      <c r="C755" s="44">
        <f t="shared" si="165"/>
        <v>42745</v>
      </c>
      <c r="D755" s="43" t="str">
        <f t="shared" si="172"/>
        <v>di</v>
      </c>
      <c r="E755" s="43">
        <f t="shared" si="170"/>
        <v>2017</v>
      </c>
      <c r="F755" s="43" t="str">
        <f t="shared" ref="F755:F818" si="174">IF(AND($C755&gt;=$AD$3,$C755&lt;=$AE$3),"Vakantie",IF(AND($C755&gt;=$AD$4,$C755&lt;=$AE$4),"Vakantie",IF(AND($C755&gt;=$AD$5,$C755&lt;=$AE$5),"Vakantie",IF(AND($C755&gt;=$AD$6,$C755&lt;=$AE$6),"Vakantie",IF(AND($C755&gt;=$AD$7,$C755&lt;=$AE$7),"Vakantie",IF($C755=$AD$23,"Vakantie",IF($C755=$AD$24,"Vakantie",IF($C755=$AD$25,"Vakantie",IF($C755=$AD$26,"Vakantie","")))))))))</f>
        <v/>
      </c>
      <c r="G755" s="43" t="str">
        <f t="shared" ref="G755:G818" si="175">IF(AND($C755&gt;=$AD$8,$C755&lt;=$AE$8),"Vakantie",IF(AND($C755&gt;=$AD$9,$C755&lt;=$AE$9),"Vakantie",IF(AND($C755&gt;=$AD$10,$C755&lt;=$AE$10),"Vakantie",IF(AND($C755&gt;=$AD$11,$C755&lt;=$AE$11),"Vakantie",IF(AND($C755&gt;=$AD$12,$C755&lt;=$AE$12),"Vakantie",IF($C755=$AD$23,"Vakantie",IF($C755=$AD$24,"Vakantie",IF($C755=$AD$25,"Vakantie",IF($C755=$AD$26,"Vakantie","")))))))))</f>
        <v/>
      </c>
      <c r="H755" s="43" t="str">
        <f t="shared" ref="H755:H818" si="176">IF(AND($C755&gt;=$AD$13,$C755&lt;=$AE$13),"Vakantie",IF(AND($C755&gt;=$AD$14,$C755&lt;=$AE$14),"Vakantie",IF(AND($C755&gt;=$AD$15,$C755&lt;=$AE$15),"Vakantie",IF(AND($C755&gt;=$AD$16,$C755&lt;=$AE$16),"Vakantie",IF(AND($C755&gt;=$AD$17,$C755&lt;=$AE$17),"Vakantie",IF($C755=$AD$23,"Vakantie",IF($C755=$AD$24,"Vakantie",IF($C755=$AD$25,"Vakantie",IF($C755=$AD$26,"Vakantie","")))))))))</f>
        <v/>
      </c>
      <c r="I755" s="43">
        <f t="shared" si="173"/>
        <v>2</v>
      </c>
      <c r="J755">
        <f>IF(AND(Formulier!$E$44&lt;=C755,Formulier!$O$38&gt;=C755),"Verlof",0)</f>
        <v>0</v>
      </c>
      <c r="K755">
        <f t="shared" si="166"/>
        <v>0</v>
      </c>
      <c r="L755">
        <f t="shared" si="160"/>
        <v>0</v>
      </c>
      <c r="M755">
        <f t="shared" si="161"/>
        <v>0</v>
      </c>
      <c r="N755" s="56">
        <f t="shared" si="167"/>
        <v>0</v>
      </c>
      <c r="O755" s="56">
        <f t="shared" si="168"/>
        <v>0</v>
      </c>
    </row>
    <row r="756" spans="1:15" x14ac:dyDescent="0.3">
      <c r="A756" s="43" t="str">
        <f t="shared" si="169"/>
        <v>20172wo</v>
      </c>
      <c r="B756" s="43">
        <f t="shared" si="171"/>
        <v>2</v>
      </c>
      <c r="C756" s="44">
        <f t="shared" si="165"/>
        <v>42746</v>
      </c>
      <c r="D756" s="43" t="str">
        <f t="shared" si="172"/>
        <v>wo</v>
      </c>
      <c r="E756" s="43">
        <f t="shared" si="170"/>
        <v>2017</v>
      </c>
      <c r="F756" s="43" t="str">
        <f t="shared" si="174"/>
        <v/>
      </c>
      <c r="G756" s="43" t="str">
        <f t="shared" si="175"/>
        <v/>
      </c>
      <c r="H756" s="43" t="str">
        <f t="shared" si="176"/>
        <v/>
      </c>
      <c r="I756" s="43">
        <f t="shared" si="173"/>
        <v>2</v>
      </c>
      <c r="J756">
        <f>IF(AND(Formulier!$E$44&lt;=C756,Formulier!$O$38&gt;=C756),"Verlof",0)</f>
        <v>0</v>
      </c>
      <c r="K756">
        <f t="shared" si="166"/>
        <v>0</v>
      </c>
      <c r="L756">
        <f t="shared" si="160"/>
        <v>0</v>
      </c>
      <c r="M756">
        <f t="shared" si="161"/>
        <v>0</v>
      </c>
      <c r="N756" s="56">
        <f t="shared" si="167"/>
        <v>0</v>
      </c>
      <c r="O756" s="56">
        <f t="shared" si="168"/>
        <v>0</v>
      </c>
    </row>
    <row r="757" spans="1:15" x14ac:dyDescent="0.3">
      <c r="A757" s="43" t="str">
        <f t="shared" si="169"/>
        <v>20172do</v>
      </c>
      <c r="B757" s="43">
        <f t="shared" si="171"/>
        <v>2</v>
      </c>
      <c r="C757" s="44">
        <f t="shared" si="165"/>
        <v>42747</v>
      </c>
      <c r="D757" s="43" t="str">
        <f t="shared" si="172"/>
        <v>do</v>
      </c>
      <c r="E757" s="43">
        <f t="shared" si="170"/>
        <v>2017</v>
      </c>
      <c r="F757" s="43" t="str">
        <f t="shared" si="174"/>
        <v/>
      </c>
      <c r="G757" s="43" t="str">
        <f t="shared" si="175"/>
        <v/>
      </c>
      <c r="H757" s="43" t="str">
        <f t="shared" si="176"/>
        <v/>
      </c>
      <c r="I757" s="43">
        <f t="shared" si="173"/>
        <v>2</v>
      </c>
      <c r="J757">
        <f>IF(AND(Formulier!$E$44&lt;=C757,Formulier!$O$38&gt;=C757),"Verlof",0)</f>
        <v>0</v>
      </c>
      <c r="K757">
        <f t="shared" si="166"/>
        <v>0</v>
      </c>
      <c r="L757">
        <f t="shared" si="160"/>
        <v>0</v>
      </c>
      <c r="M757">
        <f t="shared" si="161"/>
        <v>0</v>
      </c>
      <c r="N757" s="56">
        <f t="shared" si="167"/>
        <v>0</v>
      </c>
      <c r="O757" s="56">
        <f t="shared" si="168"/>
        <v>0</v>
      </c>
    </row>
    <row r="758" spans="1:15" x14ac:dyDescent="0.3">
      <c r="A758" s="43" t="str">
        <f t="shared" si="169"/>
        <v>20172vr</v>
      </c>
      <c r="B758" s="43">
        <f t="shared" si="171"/>
        <v>2</v>
      </c>
      <c r="C758" s="44">
        <f t="shared" si="165"/>
        <v>42748</v>
      </c>
      <c r="D758" s="43" t="str">
        <f t="shared" si="172"/>
        <v>vr</v>
      </c>
      <c r="E758" s="43">
        <f t="shared" si="170"/>
        <v>2017</v>
      </c>
      <c r="F758" s="43" t="str">
        <f t="shared" si="174"/>
        <v/>
      </c>
      <c r="G758" s="43" t="str">
        <f t="shared" si="175"/>
        <v/>
      </c>
      <c r="H758" s="43" t="str">
        <f t="shared" si="176"/>
        <v/>
      </c>
      <c r="I758" s="43">
        <f t="shared" si="173"/>
        <v>2</v>
      </c>
      <c r="J758">
        <f>IF(AND(Formulier!$E$44&lt;=C758,Formulier!$O$38&gt;=C758),"Verlof",0)</f>
        <v>0</v>
      </c>
      <c r="K758">
        <f t="shared" si="166"/>
        <v>0</v>
      </c>
      <c r="L758">
        <f t="shared" si="160"/>
        <v>0</v>
      </c>
      <c r="M758">
        <f t="shared" si="161"/>
        <v>0</v>
      </c>
      <c r="N758" s="56">
        <f t="shared" si="167"/>
        <v>0</v>
      </c>
      <c r="O758" s="56">
        <f t="shared" si="168"/>
        <v>0</v>
      </c>
    </row>
    <row r="759" spans="1:15" x14ac:dyDescent="0.3">
      <c r="A759" s="43" t="str">
        <f t="shared" si="169"/>
        <v>20172za</v>
      </c>
      <c r="B759" s="43">
        <f t="shared" si="171"/>
        <v>2</v>
      </c>
      <c r="C759" s="44">
        <f t="shared" si="165"/>
        <v>42749</v>
      </c>
      <c r="D759" s="43" t="str">
        <f t="shared" si="172"/>
        <v>za</v>
      </c>
      <c r="E759" s="43">
        <f t="shared" si="170"/>
        <v>2017</v>
      </c>
      <c r="F759" s="43" t="str">
        <f t="shared" si="174"/>
        <v/>
      </c>
      <c r="G759" s="43" t="str">
        <f t="shared" si="175"/>
        <v/>
      </c>
      <c r="H759" s="43" t="str">
        <f t="shared" si="176"/>
        <v/>
      </c>
      <c r="I759" s="43">
        <f t="shared" si="173"/>
        <v>2</v>
      </c>
      <c r="J759">
        <f>IF(AND(Formulier!$E$44&lt;=C759,Formulier!$O$38&gt;=C759),"Verlof",0)</f>
        <v>0</v>
      </c>
      <c r="K759">
        <f t="shared" si="166"/>
        <v>0</v>
      </c>
      <c r="L759">
        <f t="shared" si="160"/>
        <v>0</v>
      </c>
      <c r="M759">
        <f t="shared" si="161"/>
        <v>0</v>
      </c>
      <c r="N759" s="56">
        <f t="shared" si="167"/>
        <v>0</v>
      </c>
      <c r="O759" s="56">
        <f t="shared" si="168"/>
        <v>0</v>
      </c>
    </row>
    <row r="760" spans="1:15" x14ac:dyDescent="0.3">
      <c r="A760" s="43" t="str">
        <f t="shared" si="169"/>
        <v>20172zo</v>
      </c>
      <c r="B760" s="43">
        <f t="shared" si="171"/>
        <v>2</v>
      </c>
      <c r="C760" s="44">
        <f t="shared" si="165"/>
        <v>42750</v>
      </c>
      <c r="D760" s="43" t="str">
        <f t="shared" si="172"/>
        <v>zo</v>
      </c>
      <c r="E760" s="43">
        <f t="shared" si="170"/>
        <v>2017</v>
      </c>
      <c r="F760" s="43" t="str">
        <f t="shared" si="174"/>
        <v/>
      </c>
      <c r="G760" s="43" t="str">
        <f t="shared" si="175"/>
        <v/>
      </c>
      <c r="H760" s="43" t="str">
        <f t="shared" si="176"/>
        <v/>
      </c>
      <c r="I760" s="43">
        <f t="shared" si="173"/>
        <v>2</v>
      </c>
      <c r="J760">
        <f>IF(AND(Formulier!$E$44&lt;=C760,Formulier!$O$38&gt;=C760),"Verlof",0)</f>
        <v>0</v>
      </c>
      <c r="K760">
        <f t="shared" si="166"/>
        <v>0</v>
      </c>
      <c r="L760">
        <f t="shared" si="160"/>
        <v>0</v>
      </c>
      <c r="M760">
        <f t="shared" si="161"/>
        <v>0</v>
      </c>
      <c r="N760" s="56">
        <f t="shared" si="167"/>
        <v>0</v>
      </c>
      <c r="O760" s="56">
        <f t="shared" si="168"/>
        <v>0</v>
      </c>
    </row>
    <row r="761" spans="1:15" x14ac:dyDescent="0.3">
      <c r="A761" s="43" t="str">
        <f t="shared" si="169"/>
        <v>20173ma</v>
      </c>
      <c r="B761" s="43">
        <f t="shared" si="171"/>
        <v>3</v>
      </c>
      <c r="C761" s="44">
        <f t="shared" si="165"/>
        <v>42751</v>
      </c>
      <c r="D761" s="43" t="str">
        <f t="shared" si="172"/>
        <v>ma</v>
      </c>
      <c r="E761" s="43">
        <f t="shared" si="170"/>
        <v>2017</v>
      </c>
      <c r="F761" s="43" t="str">
        <f t="shared" si="174"/>
        <v/>
      </c>
      <c r="G761" s="43" t="str">
        <f t="shared" si="175"/>
        <v/>
      </c>
      <c r="H761" s="43" t="str">
        <f t="shared" si="176"/>
        <v/>
      </c>
      <c r="I761" s="43">
        <f t="shared" si="173"/>
        <v>3</v>
      </c>
      <c r="J761">
        <f>IF(AND(Formulier!$E$44&lt;=C761,Formulier!$O$38&gt;=C761),"Verlof",0)</f>
        <v>0</v>
      </c>
      <c r="K761">
        <f t="shared" si="166"/>
        <v>0</v>
      </c>
      <c r="L761">
        <f t="shared" si="160"/>
        <v>0</v>
      </c>
      <c r="M761">
        <f t="shared" si="161"/>
        <v>0</v>
      </c>
      <c r="N761" s="56">
        <f t="shared" si="167"/>
        <v>0</v>
      </c>
      <c r="O761" s="56">
        <f t="shared" si="168"/>
        <v>0</v>
      </c>
    </row>
    <row r="762" spans="1:15" x14ac:dyDescent="0.3">
      <c r="A762" s="43" t="str">
        <f t="shared" si="169"/>
        <v>20173di</v>
      </c>
      <c r="B762" s="43">
        <f t="shared" si="171"/>
        <v>3</v>
      </c>
      <c r="C762" s="44">
        <f t="shared" si="165"/>
        <v>42752</v>
      </c>
      <c r="D762" s="43" t="str">
        <f t="shared" si="172"/>
        <v>di</v>
      </c>
      <c r="E762" s="43">
        <f t="shared" si="170"/>
        <v>2017</v>
      </c>
      <c r="F762" s="43" t="str">
        <f t="shared" si="174"/>
        <v/>
      </c>
      <c r="G762" s="43" t="str">
        <f t="shared" si="175"/>
        <v/>
      </c>
      <c r="H762" s="43" t="str">
        <f t="shared" si="176"/>
        <v/>
      </c>
      <c r="I762" s="43">
        <f t="shared" si="173"/>
        <v>3</v>
      </c>
      <c r="J762">
        <f>IF(AND(Formulier!$E$44&lt;=C762,Formulier!$O$38&gt;=C762),"Verlof",0)</f>
        <v>0</v>
      </c>
      <c r="K762">
        <f t="shared" si="166"/>
        <v>0</v>
      </c>
      <c r="L762">
        <f t="shared" si="160"/>
        <v>0</v>
      </c>
      <c r="M762">
        <f t="shared" si="161"/>
        <v>0</v>
      </c>
      <c r="N762" s="56">
        <f t="shared" si="167"/>
        <v>0</v>
      </c>
      <c r="O762" s="56">
        <f t="shared" si="168"/>
        <v>0</v>
      </c>
    </row>
    <row r="763" spans="1:15" x14ac:dyDescent="0.3">
      <c r="A763" s="43" t="str">
        <f t="shared" si="169"/>
        <v>20173wo</v>
      </c>
      <c r="B763" s="43">
        <f t="shared" si="171"/>
        <v>3</v>
      </c>
      <c r="C763" s="44">
        <f t="shared" si="165"/>
        <v>42753</v>
      </c>
      <c r="D763" s="43" t="str">
        <f t="shared" si="172"/>
        <v>wo</v>
      </c>
      <c r="E763" s="43">
        <f t="shared" si="170"/>
        <v>2017</v>
      </c>
      <c r="F763" s="43" t="str">
        <f t="shared" si="174"/>
        <v/>
      </c>
      <c r="G763" s="43" t="str">
        <f t="shared" si="175"/>
        <v/>
      </c>
      <c r="H763" s="43" t="str">
        <f t="shared" si="176"/>
        <v/>
      </c>
      <c r="I763" s="43">
        <f t="shared" si="173"/>
        <v>3</v>
      </c>
      <c r="J763">
        <f>IF(AND(Formulier!$E$44&lt;=C763,Formulier!$O$38&gt;=C763),"Verlof",0)</f>
        <v>0</v>
      </c>
      <c r="K763">
        <f t="shared" si="166"/>
        <v>0</v>
      </c>
      <c r="L763">
        <f t="shared" si="160"/>
        <v>0</v>
      </c>
      <c r="M763">
        <f t="shared" si="161"/>
        <v>0</v>
      </c>
      <c r="N763" s="56">
        <f t="shared" si="167"/>
        <v>0</v>
      </c>
      <c r="O763" s="56">
        <f t="shared" si="168"/>
        <v>0</v>
      </c>
    </row>
    <row r="764" spans="1:15" x14ac:dyDescent="0.3">
      <c r="A764" s="43" t="str">
        <f t="shared" si="169"/>
        <v>20173do</v>
      </c>
      <c r="B764" s="43">
        <f t="shared" si="171"/>
        <v>3</v>
      </c>
      <c r="C764" s="44">
        <f t="shared" si="165"/>
        <v>42754</v>
      </c>
      <c r="D764" s="43" t="str">
        <f t="shared" si="172"/>
        <v>do</v>
      </c>
      <c r="E764" s="43">
        <f t="shared" si="170"/>
        <v>2017</v>
      </c>
      <c r="F764" s="43" t="str">
        <f t="shared" si="174"/>
        <v/>
      </c>
      <c r="G764" s="43" t="str">
        <f t="shared" si="175"/>
        <v/>
      </c>
      <c r="H764" s="43" t="str">
        <f t="shared" si="176"/>
        <v/>
      </c>
      <c r="I764" s="43">
        <f t="shared" si="173"/>
        <v>3</v>
      </c>
      <c r="J764">
        <f>IF(AND(Formulier!$E$44&lt;=C764,Formulier!$O$38&gt;=C764),"Verlof",0)</f>
        <v>0</v>
      </c>
      <c r="K764">
        <f t="shared" si="166"/>
        <v>0</v>
      </c>
      <c r="L764">
        <f t="shared" ref="L764:L827" si="177">IF(J764=0,0,IF(G764="",0,1))</f>
        <v>0</v>
      </c>
      <c r="M764">
        <f t="shared" ref="M764:M827" si="178">IF(J764=0,0,IF(H764="",0,1))</f>
        <v>0</v>
      </c>
      <c r="N764" s="56">
        <f t="shared" si="167"/>
        <v>0</v>
      </c>
      <c r="O764" s="56">
        <f t="shared" si="168"/>
        <v>0</v>
      </c>
    </row>
    <row r="765" spans="1:15" x14ac:dyDescent="0.3">
      <c r="A765" s="43" t="str">
        <f t="shared" si="169"/>
        <v>20173vr</v>
      </c>
      <c r="B765" s="43">
        <f t="shared" si="171"/>
        <v>3</v>
      </c>
      <c r="C765" s="44">
        <f t="shared" si="165"/>
        <v>42755</v>
      </c>
      <c r="D765" s="43" t="str">
        <f t="shared" si="172"/>
        <v>vr</v>
      </c>
      <c r="E765" s="43">
        <f t="shared" si="170"/>
        <v>2017</v>
      </c>
      <c r="F765" s="43" t="str">
        <f t="shared" si="174"/>
        <v/>
      </c>
      <c r="G765" s="43" t="str">
        <f t="shared" si="175"/>
        <v/>
      </c>
      <c r="H765" s="43" t="str">
        <f t="shared" si="176"/>
        <v/>
      </c>
      <c r="I765" s="43">
        <f t="shared" si="173"/>
        <v>3</v>
      </c>
      <c r="J765">
        <f>IF(AND(Formulier!$E$44&lt;=C765,Formulier!$O$38&gt;=C765),"Verlof",0)</f>
        <v>0</v>
      </c>
      <c r="K765">
        <f t="shared" si="166"/>
        <v>0</v>
      </c>
      <c r="L765">
        <f t="shared" si="177"/>
        <v>0</v>
      </c>
      <c r="M765">
        <f t="shared" si="178"/>
        <v>0</v>
      </c>
      <c r="N765" s="56">
        <f t="shared" si="167"/>
        <v>0</v>
      </c>
      <c r="O765" s="56">
        <f t="shared" si="168"/>
        <v>0</v>
      </c>
    </row>
    <row r="766" spans="1:15" x14ac:dyDescent="0.3">
      <c r="A766" s="43" t="str">
        <f t="shared" si="169"/>
        <v>20173za</v>
      </c>
      <c r="B766" s="43">
        <f t="shared" si="171"/>
        <v>3</v>
      </c>
      <c r="C766" s="44">
        <f t="shared" si="165"/>
        <v>42756</v>
      </c>
      <c r="D766" s="43" t="str">
        <f t="shared" si="172"/>
        <v>za</v>
      </c>
      <c r="E766" s="43">
        <f t="shared" si="170"/>
        <v>2017</v>
      </c>
      <c r="F766" s="43" t="str">
        <f t="shared" si="174"/>
        <v/>
      </c>
      <c r="G766" s="43" t="str">
        <f t="shared" si="175"/>
        <v/>
      </c>
      <c r="H766" s="43" t="str">
        <f t="shared" si="176"/>
        <v/>
      </c>
      <c r="I766" s="43">
        <f t="shared" si="173"/>
        <v>3</v>
      </c>
      <c r="J766">
        <f>IF(AND(Formulier!$E$44&lt;=C766,Formulier!$O$38&gt;=C766),"Verlof",0)</f>
        <v>0</v>
      </c>
      <c r="K766">
        <f t="shared" si="166"/>
        <v>0</v>
      </c>
      <c r="L766">
        <f t="shared" si="177"/>
        <v>0</v>
      </c>
      <c r="M766">
        <f t="shared" si="178"/>
        <v>0</v>
      </c>
      <c r="N766" s="56">
        <f t="shared" si="167"/>
        <v>0</v>
      </c>
      <c r="O766" s="56">
        <f t="shared" si="168"/>
        <v>0</v>
      </c>
    </row>
    <row r="767" spans="1:15" x14ac:dyDescent="0.3">
      <c r="A767" s="43" t="str">
        <f t="shared" si="169"/>
        <v>20173zo</v>
      </c>
      <c r="B767" s="43">
        <f t="shared" si="171"/>
        <v>3</v>
      </c>
      <c r="C767" s="44">
        <f t="shared" si="165"/>
        <v>42757</v>
      </c>
      <c r="D767" s="43" t="str">
        <f t="shared" si="172"/>
        <v>zo</v>
      </c>
      <c r="E767" s="43">
        <f t="shared" si="170"/>
        <v>2017</v>
      </c>
      <c r="F767" s="43" t="str">
        <f t="shared" si="174"/>
        <v/>
      </c>
      <c r="G767" s="43" t="str">
        <f t="shared" si="175"/>
        <v/>
      </c>
      <c r="H767" s="43" t="str">
        <f t="shared" si="176"/>
        <v/>
      </c>
      <c r="I767" s="43">
        <f t="shared" si="173"/>
        <v>3</v>
      </c>
      <c r="J767">
        <f>IF(AND(Formulier!$E$44&lt;=C767,Formulier!$O$38&gt;=C767),"Verlof",0)</f>
        <v>0</v>
      </c>
      <c r="K767">
        <f t="shared" si="166"/>
        <v>0</v>
      </c>
      <c r="L767">
        <f t="shared" si="177"/>
        <v>0</v>
      </c>
      <c r="M767">
        <f t="shared" si="178"/>
        <v>0</v>
      </c>
      <c r="N767" s="56">
        <f t="shared" si="167"/>
        <v>0</v>
      </c>
      <c r="O767" s="56">
        <f t="shared" si="168"/>
        <v>0</v>
      </c>
    </row>
    <row r="768" spans="1:15" x14ac:dyDescent="0.3">
      <c r="A768" s="43" t="str">
        <f t="shared" si="169"/>
        <v>20174ma</v>
      </c>
      <c r="B768" s="43">
        <f t="shared" si="171"/>
        <v>4</v>
      </c>
      <c r="C768" s="44">
        <f t="shared" si="165"/>
        <v>42758</v>
      </c>
      <c r="D768" s="43" t="str">
        <f t="shared" si="172"/>
        <v>ma</v>
      </c>
      <c r="E768" s="43">
        <f t="shared" si="170"/>
        <v>2017</v>
      </c>
      <c r="F768" s="43" t="str">
        <f t="shared" si="174"/>
        <v/>
      </c>
      <c r="G768" s="43" t="str">
        <f t="shared" si="175"/>
        <v/>
      </c>
      <c r="H768" s="43" t="str">
        <f t="shared" si="176"/>
        <v/>
      </c>
      <c r="I768" s="43">
        <f t="shared" si="173"/>
        <v>4</v>
      </c>
      <c r="J768">
        <f>IF(AND(Formulier!$E$44&lt;=C768,Formulier!$O$38&gt;=C768),"Verlof",0)</f>
        <v>0</v>
      </c>
      <c r="K768">
        <f t="shared" si="166"/>
        <v>0</v>
      </c>
      <c r="L768">
        <f t="shared" si="177"/>
        <v>0</v>
      </c>
      <c r="M768">
        <f t="shared" si="178"/>
        <v>0</v>
      </c>
      <c r="N768" s="56">
        <f t="shared" si="167"/>
        <v>0</v>
      </c>
      <c r="O768" s="56">
        <f t="shared" si="168"/>
        <v>0</v>
      </c>
    </row>
    <row r="769" spans="1:15" x14ac:dyDescent="0.3">
      <c r="A769" s="43" t="str">
        <f t="shared" si="169"/>
        <v>20174di</v>
      </c>
      <c r="B769" s="43">
        <f t="shared" si="171"/>
        <v>4</v>
      </c>
      <c r="C769" s="44">
        <f t="shared" si="165"/>
        <v>42759</v>
      </c>
      <c r="D769" s="43" t="str">
        <f t="shared" si="172"/>
        <v>di</v>
      </c>
      <c r="E769" s="43">
        <f t="shared" si="170"/>
        <v>2017</v>
      </c>
      <c r="F769" s="43" t="str">
        <f t="shared" si="174"/>
        <v/>
      </c>
      <c r="G769" s="43" t="str">
        <f t="shared" si="175"/>
        <v/>
      </c>
      <c r="H769" s="43" t="str">
        <f t="shared" si="176"/>
        <v/>
      </c>
      <c r="I769" s="43">
        <f t="shared" si="173"/>
        <v>4</v>
      </c>
      <c r="J769">
        <f>IF(AND(Formulier!$E$44&lt;=C769,Formulier!$O$38&gt;=C769),"Verlof",0)</f>
        <v>0</v>
      </c>
      <c r="K769">
        <f t="shared" si="166"/>
        <v>0</v>
      </c>
      <c r="L769">
        <f t="shared" si="177"/>
        <v>0</v>
      </c>
      <c r="M769">
        <f t="shared" si="178"/>
        <v>0</v>
      </c>
      <c r="N769" s="56">
        <f t="shared" si="167"/>
        <v>0</v>
      </c>
      <c r="O769" s="56">
        <f t="shared" si="168"/>
        <v>0</v>
      </c>
    </row>
    <row r="770" spans="1:15" x14ac:dyDescent="0.3">
      <c r="A770" s="43" t="str">
        <f t="shared" si="169"/>
        <v>20174wo</v>
      </c>
      <c r="B770" s="43">
        <f t="shared" si="171"/>
        <v>4</v>
      </c>
      <c r="C770" s="44">
        <f t="shared" si="165"/>
        <v>42760</v>
      </c>
      <c r="D770" s="43" t="str">
        <f t="shared" si="172"/>
        <v>wo</v>
      </c>
      <c r="E770" s="43">
        <f t="shared" si="170"/>
        <v>2017</v>
      </c>
      <c r="F770" s="43" t="str">
        <f t="shared" si="174"/>
        <v/>
      </c>
      <c r="G770" s="43" t="str">
        <f t="shared" si="175"/>
        <v/>
      </c>
      <c r="H770" s="43" t="str">
        <f t="shared" si="176"/>
        <v/>
      </c>
      <c r="I770" s="43">
        <f t="shared" si="173"/>
        <v>4</v>
      </c>
      <c r="J770">
        <f>IF(AND(Formulier!$E$44&lt;=C770,Formulier!$O$38&gt;=C770),"Verlof",0)</f>
        <v>0</v>
      </c>
      <c r="K770">
        <f t="shared" si="166"/>
        <v>0</v>
      </c>
      <c r="L770">
        <f t="shared" si="177"/>
        <v>0</v>
      </c>
      <c r="M770">
        <f t="shared" si="178"/>
        <v>0</v>
      </c>
      <c r="N770" s="56">
        <f t="shared" si="167"/>
        <v>0</v>
      </c>
      <c r="O770" s="56">
        <f t="shared" si="168"/>
        <v>0</v>
      </c>
    </row>
    <row r="771" spans="1:15" x14ac:dyDescent="0.3">
      <c r="A771" s="43" t="str">
        <f t="shared" si="169"/>
        <v>20174do</v>
      </c>
      <c r="B771" s="43">
        <f t="shared" si="171"/>
        <v>4</v>
      </c>
      <c r="C771" s="44">
        <f t="shared" ref="C771:C834" si="179">+C770+1</f>
        <v>42761</v>
      </c>
      <c r="D771" s="43" t="str">
        <f t="shared" si="172"/>
        <v>do</v>
      </c>
      <c r="E771" s="43">
        <f t="shared" si="170"/>
        <v>2017</v>
      </c>
      <c r="F771" s="43" t="str">
        <f t="shared" si="174"/>
        <v/>
      </c>
      <c r="G771" s="43" t="str">
        <f t="shared" si="175"/>
        <v/>
      </c>
      <c r="H771" s="43" t="str">
        <f t="shared" si="176"/>
        <v/>
      </c>
      <c r="I771" s="43">
        <f t="shared" si="173"/>
        <v>4</v>
      </c>
      <c r="J771">
        <f>IF(AND(Formulier!$E$44&lt;=C771,Formulier!$O$38&gt;=C771),"Verlof",0)</f>
        <v>0</v>
      </c>
      <c r="K771">
        <f t="shared" ref="K771:K834" si="180">IF(J771=0,0,IF(F771="",0,1))</f>
        <v>0</v>
      </c>
      <c r="L771">
        <f t="shared" si="177"/>
        <v>0</v>
      </c>
      <c r="M771">
        <f t="shared" si="178"/>
        <v>0</v>
      </c>
      <c r="N771" s="56">
        <f t="shared" ref="N771:N834" si="181">IF($N$1="Noord",K771,IF($N$1="Midden",L771,M771))</f>
        <v>0</v>
      </c>
      <c r="O771" s="56">
        <f t="shared" ref="O771:O834" si="182">IF(OR(D771="za",D771="zo"),0,N771)</f>
        <v>0</v>
      </c>
    </row>
    <row r="772" spans="1:15" x14ac:dyDescent="0.3">
      <c r="A772" s="43" t="str">
        <f t="shared" si="169"/>
        <v>20174vr</v>
      </c>
      <c r="B772" s="43">
        <f t="shared" si="171"/>
        <v>4</v>
      </c>
      <c r="C772" s="44">
        <f t="shared" si="179"/>
        <v>42762</v>
      </c>
      <c r="D772" s="43" t="str">
        <f t="shared" si="172"/>
        <v>vr</v>
      </c>
      <c r="E772" s="43">
        <f t="shared" si="170"/>
        <v>2017</v>
      </c>
      <c r="F772" s="43" t="str">
        <f t="shared" si="174"/>
        <v/>
      </c>
      <c r="G772" s="43" t="str">
        <f t="shared" si="175"/>
        <v/>
      </c>
      <c r="H772" s="43" t="str">
        <f t="shared" si="176"/>
        <v/>
      </c>
      <c r="I772" s="43">
        <f t="shared" si="173"/>
        <v>4</v>
      </c>
      <c r="J772">
        <f>IF(AND(Formulier!$E$44&lt;=C772,Formulier!$O$38&gt;=C772),"Verlof",0)</f>
        <v>0</v>
      </c>
      <c r="K772">
        <f t="shared" si="180"/>
        <v>0</v>
      </c>
      <c r="L772">
        <f t="shared" si="177"/>
        <v>0</v>
      </c>
      <c r="M772">
        <f t="shared" si="178"/>
        <v>0</v>
      </c>
      <c r="N772" s="56">
        <f t="shared" si="181"/>
        <v>0</v>
      </c>
      <c r="O772" s="56">
        <f t="shared" si="182"/>
        <v>0</v>
      </c>
    </row>
    <row r="773" spans="1:15" x14ac:dyDescent="0.3">
      <c r="A773" s="43" t="str">
        <f t="shared" si="169"/>
        <v>20174za</v>
      </c>
      <c r="B773" s="43">
        <f t="shared" si="171"/>
        <v>4</v>
      </c>
      <c r="C773" s="44">
        <f t="shared" si="179"/>
        <v>42763</v>
      </c>
      <c r="D773" s="43" t="str">
        <f t="shared" si="172"/>
        <v>za</v>
      </c>
      <c r="E773" s="43">
        <f t="shared" si="170"/>
        <v>2017</v>
      </c>
      <c r="F773" s="43" t="str">
        <f t="shared" si="174"/>
        <v/>
      </c>
      <c r="G773" s="43" t="str">
        <f t="shared" si="175"/>
        <v/>
      </c>
      <c r="H773" s="43" t="str">
        <f t="shared" si="176"/>
        <v/>
      </c>
      <c r="I773" s="43">
        <f t="shared" si="173"/>
        <v>4</v>
      </c>
      <c r="J773">
        <f>IF(AND(Formulier!$E$44&lt;=C773,Formulier!$O$38&gt;=C773),"Verlof",0)</f>
        <v>0</v>
      </c>
      <c r="K773">
        <f t="shared" si="180"/>
        <v>0</v>
      </c>
      <c r="L773">
        <f t="shared" si="177"/>
        <v>0</v>
      </c>
      <c r="M773">
        <f t="shared" si="178"/>
        <v>0</v>
      </c>
      <c r="N773" s="56">
        <f t="shared" si="181"/>
        <v>0</v>
      </c>
      <c r="O773" s="56">
        <f t="shared" si="182"/>
        <v>0</v>
      </c>
    </row>
    <row r="774" spans="1:15" x14ac:dyDescent="0.3">
      <c r="A774" s="43" t="str">
        <f t="shared" si="169"/>
        <v>20174zo</v>
      </c>
      <c r="B774" s="43">
        <f t="shared" si="171"/>
        <v>4</v>
      </c>
      <c r="C774" s="44">
        <f t="shared" si="179"/>
        <v>42764</v>
      </c>
      <c r="D774" s="43" t="str">
        <f t="shared" si="172"/>
        <v>zo</v>
      </c>
      <c r="E774" s="43">
        <f t="shared" si="170"/>
        <v>2017</v>
      </c>
      <c r="F774" s="43" t="str">
        <f t="shared" si="174"/>
        <v/>
      </c>
      <c r="G774" s="43" t="str">
        <f t="shared" si="175"/>
        <v/>
      </c>
      <c r="H774" s="43" t="str">
        <f t="shared" si="176"/>
        <v/>
      </c>
      <c r="I774" s="43">
        <f t="shared" si="173"/>
        <v>4</v>
      </c>
      <c r="J774">
        <f>IF(AND(Formulier!$E$44&lt;=C774,Formulier!$O$38&gt;=C774),"Verlof",0)</f>
        <v>0</v>
      </c>
      <c r="K774">
        <f t="shared" si="180"/>
        <v>0</v>
      </c>
      <c r="L774">
        <f t="shared" si="177"/>
        <v>0</v>
      </c>
      <c r="M774">
        <f t="shared" si="178"/>
        <v>0</v>
      </c>
      <c r="N774" s="56">
        <f t="shared" si="181"/>
        <v>0</v>
      </c>
      <c r="O774" s="56">
        <f t="shared" si="182"/>
        <v>0</v>
      </c>
    </row>
    <row r="775" spans="1:15" x14ac:dyDescent="0.3">
      <c r="A775" s="43" t="str">
        <f t="shared" ref="A775:A838" si="183">E775&amp;B775&amp;D775</f>
        <v>20175ma</v>
      </c>
      <c r="B775" s="43">
        <f t="shared" si="171"/>
        <v>5</v>
      </c>
      <c r="C775" s="44">
        <f t="shared" si="179"/>
        <v>42765</v>
      </c>
      <c r="D775" s="43" t="str">
        <f t="shared" si="172"/>
        <v>ma</v>
      </c>
      <c r="E775" s="43">
        <f t="shared" ref="E775:E838" si="184">YEAR(C775)</f>
        <v>2017</v>
      </c>
      <c r="F775" s="43" t="str">
        <f t="shared" si="174"/>
        <v/>
      </c>
      <c r="G775" s="43" t="str">
        <f t="shared" si="175"/>
        <v/>
      </c>
      <c r="H775" s="43" t="str">
        <f t="shared" si="176"/>
        <v/>
      </c>
      <c r="I775" s="43">
        <f t="shared" si="173"/>
        <v>5</v>
      </c>
      <c r="J775">
        <f>IF(AND(Formulier!$E$44&lt;=C775,Formulier!$O$38&gt;=C775),"Verlof",0)</f>
        <v>0</v>
      </c>
      <c r="K775">
        <f t="shared" si="180"/>
        <v>0</v>
      </c>
      <c r="L775">
        <f t="shared" si="177"/>
        <v>0</v>
      </c>
      <c r="M775">
        <f t="shared" si="178"/>
        <v>0</v>
      </c>
      <c r="N775" s="56">
        <f t="shared" si="181"/>
        <v>0</v>
      </c>
      <c r="O775" s="56">
        <f t="shared" si="182"/>
        <v>0</v>
      </c>
    </row>
    <row r="776" spans="1:15" x14ac:dyDescent="0.3">
      <c r="A776" s="43" t="str">
        <f t="shared" si="183"/>
        <v>20175di</v>
      </c>
      <c r="B776" s="43">
        <f t="shared" si="171"/>
        <v>5</v>
      </c>
      <c r="C776" s="44">
        <f t="shared" si="179"/>
        <v>42766</v>
      </c>
      <c r="D776" s="43" t="str">
        <f t="shared" si="172"/>
        <v>di</v>
      </c>
      <c r="E776" s="43">
        <f t="shared" si="184"/>
        <v>2017</v>
      </c>
      <c r="F776" s="43" t="str">
        <f t="shared" si="174"/>
        <v/>
      </c>
      <c r="G776" s="43" t="str">
        <f t="shared" si="175"/>
        <v/>
      </c>
      <c r="H776" s="43" t="str">
        <f t="shared" si="176"/>
        <v/>
      </c>
      <c r="I776" s="43">
        <f t="shared" si="173"/>
        <v>5</v>
      </c>
      <c r="J776">
        <f>IF(AND(Formulier!$E$44&lt;=C776,Formulier!$O$38&gt;=C776),"Verlof",0)</f>
        <v>0</v>
      </c>
      <c r="K776">
        <f t="shared" si="180"/>
        <v>0</v>
      </c>
      <c r="L776">
        <f t="shared" si="177"/>
        <v>0</v>
      </c>
      <c r="M776">
        <f t="shared" si="178"/>
        <v>0</v>
      </c>
      <c r="N776" s="56">
        <f t="shared" si="181"/>
        <v>0</v>
      </c>
      <c r="O776" s="56">
        <f t="shared" si="182"/>
        <v>0</v>
      </c>
    </row>
    <row r="777" spans="1:15" x14ac:dyDescent="0.3">
      <c r="A777" s="43" t="str">
        <f t="shared" si="183"/>
        <v>20175wo</v>
      </c>
      <c r="B777" s="43">
        <f t="shared" si="171"/>
        <v>5</v>
      </c>
      <c r="C777" s="44">
        <f t="shared" si="179"/>
        <v>42767</v>
      </c>
      <c r="D777" s="43" t="str">
        <f t="shared" si="172"/>
        <v>wo</v>
      </c>
      <c r="E777" s="43">
        <f t="shared" si="184"/>
        <v>2017</v>
      </c>
      <c r="F777" s="43" t="str">
        <f t="shared" si="174"/>
        <v/>
      </c>
      <c r="G777" s="43" t="str">
        <f t="shared" si="175"/>
        <v/>
      </c>
      <c r="H777" s="43" t="str">
        <f t="shared" si="176"/>
        <v/>
      </c>
      <c r="I777" s="43">
        <f t="shared" si="173"/>
        <v>5</v>
      </c>
      <c r="J777">
        <f>IF(AND(Formulier!$E$44&lt;=C777,Formulier!$O$38&gt;=C777),"Verlof",0)</f>
        <v>0</v>
      </c>
      <c r="K777">
        <f t="shared" si="180"/>
        <v>0</v>
      </c>
      <c r="L777">
        <f t="shared" si="177"/>
        <v>0</v>
      </c>
      <c r="M777">
        <f t="shared" si="178"/>
        <v>0</v>
      </c>
      <c r="N777" s="56">
        <f t="shared" si="181"/>
        <v>0</v>
      </c>
      <c r="O777" s="56">
        <f t="shared" si="182"/>
        <v>0</v>
      </c>
    </row>
    <row r="778" spans="1:15" x14ac:dyDescent="0.3">
      <c r="A778" s="43" t="str">
        <f t="shared" si="183"/>
        <v>20175do</v>
      </c>
      <c r="B778" s="43">
        <f t="shared" si="171"/>
        <v>5</v>
      </c>
      <c r="C778" s="44">
        <f t="shared" si="179"/>
        <v>42768</v>
      </c>
      <c r="D778" s="43" t="str">
        <f t="shared" si="172"/>
        <v>do</v>
      </c>
      <c r="E778" s="43">
        <f t="shared" si="184"/>
        <v>2017</v>
      </c>
      <c r="F778" s="43" t="str">
        <f t="shared" si="174"/>
        <v/>
      </c>
      <c r="G778" s="43" t="str">
        <f t="shared" si="175"/>
        <v/>
      </c>
      <c r="H778" s="43" t="str">
        <f t="shared" si="176"/>
        <v/>
      </c>
      <c r="I778" s="43">
        <f t="shared" si="173"/>
        <v>5</v>
      </c>
      <c r="J778">
        <f>IF(AND(Formulier!$E$44&lt;=C778,Formulier!$O$38&gt;=C778),"Verlof",0)</f>
        <v>0</v>
      </c>
      <c r="K778">
        <f t="shared" si="180"/>
        <v>0</v>
      </c>
      <c r="L778">
        <f t="shared" si="177"/>
        <v>0</v>
      </c>
      <c r="M778">
        <f t="shared" si="178"/>
        <v>0</v>
      </c>
      <c r="N778" s="56">
        <f t="shared" si="181"/>
        <v>0</v>
      </c>
      <c r="O778" s="56">
        <f t="shared" si="182"/>
        <v>0</v>
      </c>
    </row>
    <row r="779" spans="1:15" x14ac:dyDescent="0.3">
      <c r="A779" s="43" t="str">
        <f t="shared" si="183"/>
        <v>20175vr</v>
      </c>
      <c r="B779" s="43">
        <f t="shared" si="171"/>
        <v>5</v>
      </c>
      <c r="C779" s="44">
        <f t="shared" si="179"/>
        <v>42769</v>
      </c>
      <c r="D779" s="43" t="str">
        <f t="shared" si="172"/>
        <v>vr</v>
      </c>
      <c r="E779" s="43">
        <f t="shared" si="184"/>
        <v>2017</v>
      </c>
      <c r="F779" s="43" t="str">
        <f t="shared" si="174"/>
        <v/>
      </c>
      <c r="G779" s="43" t="str">
        <f t="shared" si="175"/>
        <v/>
      </c>
      <c r="H779" s="43" t="str">
        <f t="shared" si="176"/>
        <v/>
      </c>
      <c r="I779" s="43">
        <f t="shared" si="173"/>
        <v>5</v>
      </c>
      <c r="J779">
        <f>IF(AND(Formulier!$E$44&lt;=C779,Formulier!$O$38&gt;=C779),"Verlof",0)</f>
        <v>0</v>
      </c>
      <c r="K779">
        <f t="shared" si="180"/>
        <v>0</v>
      </c>
      <c r="L779">
        <f t="shared" si="177"/>
        <v>0</v>
      </c>
      <c r="M779">
        <f t="shared" si="178"/>
        <v>0</v>
      </c>
      <c r="N779" s="56">
        <f t="shared" si="181"/>
        <v>0</v>
      </c>
      <c r="O779" s="56">
        <f t="shared" si="182"/>
        <v>0</v>
      </c>
    </row>
    <row r="780" spans="1:15" x14ac:dyDescent="0.3">
      <c r="A780" s="43" t="str">
        <f t="shared" si="183"/>
        <v>20175za</v>
      </c>
      <c r="B780" s="43">
        <f t="shared" si="171"/>
        <v>5</v>
      </c>
      <c r="C780" s="44">
        <f t="shared" si="179"/>
        <v>42770</v>
      </c>
      <c r="D780" s="43" t="str">
        <f t="shared" si="172"/>
        <v>za</v>
      </c>
      <c r="E780" s="43">
        <f t="shared" si="184"/>
        <v>2017</v>
      </c>
      <c r="F780" s="43" t="str">
        <f t="shared" si="174"/>
        <v/>
      </c>
      <c r="G780" s="43" t="str">
        <f t="shared" si="175"/>
        <v/>
      </c>
      <c r="H780" s="43" t="str">
        <f t="shared" si="176"/>
        <v/>
      </c>
      <c r="I780" s="43">
        <f t="shared" si="173"/>
        <v>5</v>
      </c>
      <c r="J780">
        <f>IF(AND(Formulier!$E$44&lt;=C780,Formulier!$O$38&gt;=C780),"Verlof",0)</f>
        <v>0</v>
      </c>
      <c r="K780">
        <f t="shared" si="180"/>
        <v>0</v>
      </c>
      <c r="L780">
        <f t="shared" si="177"/>
        <v>0</v>
      </c>
      <c r="M780">
        <f t="shared" si="178"/>
        <v>0</v>
      </c>
      <c r="N780" s="56">
        <f t="shared" si="181"/>
        <v>0</v>
      </c>
      <c r="O780" s="56">
        <f t="shared" si="182"/>
        <v>0</v>
      </c>
    </row>
    <row r="781" spans="1:15" x14ac:dyDescent="0.3">
      <c r="A781" s="43" t="str">
        <f t="shared" si="183"/>
        <v>20175zo</v>
      </c>
      <c r="B781" s="43">
        <f t="shared" si="171"/>
        <v>5</v>
      </c>
      <c r="C781" s="44">
        <f t="shared" si="179"/>
        <v>42771</v>
      </c>
      <c r="D781" s="43" t="str">
        <f t="shared" si="172"/>
        <v>zo</v>
      </c>
      <c r="E781" s="43">
        <f t="shared" si="184"/>
        <v>2017</v>
      </c>
      <c r="F781" s="43" t="str">
        <f t="shared" si="174"/>
        <v/>
      </c>
      <c r="G781" s="43" t="str">
        <f t="shared" si="175"/>
        <v/>
      </c>
      <c r="H781" s="43" t="str">
        <f t="shared" si="176"/>
        <v/>
      </c>
      <c r="I781" s="43">
        <f t="shared" si="173"/>
        <v>5</v>
      </c>
      <c r="J781">
        <f>IF(AND(Formulier!$E$44&lt;=C781,Formulier!$O$38&gt;=C781),"Verlof",0)</f>
        <v>0</v>
      </c>
      <c r="K781">
        <f t="shared" si="180"/>
        <v>0</v>
      </c>
      <c r="L781">
        <f t="shared" si="177"/>
        <v>0</v>
      </c>
      <c r="M781">
        <f t="shared" si="178"/>
        <v>0</v>
      </c>
      <c r="N781" s="56">
        <f t="shared" si="181"/>
        <v>0</v>
      </c>
      <c r="O781" s="56">
        <f t="shared" si="182"/>
        <v>0</v>
      </c>
    </row>
    <row r="782" spans="1:15" x14ac:dyDescent="0.3">
      <c r="A782" s="43" t="str">
        <f t="shared" si="183"/>
        <v>20176ma</v>
      </c>
      <c r="B782" s="43">
        <f t="shared" si="171"/>
        <v>6</v>
      </c>
      <c r="C782" s="44">
        <f t="shared" si="179"/>
        <v>42772</v>
      </c>
      <c r="D782" s="43" t="str">
        <f t="shared" si="172"/>
        <v>ma</v>
      </c>
      <c r="E782" s="43">
        <f t="shared" si="184"/>
        <v>2017</v>
      </c>
      <c r="F782" s="43" t="str">
        <f t="shared" si="174"/>
        <v/>
      </c>
      <c r="G782" s="43" t="str">
        <f t="shared" si="175"/>
        <v/>
      </c>
      <c r="H782" s="43" t="str">
        <f t="shared" si="176"/>
        <v/>
      </c>
      <c r="I782" s="43">
        <f t="shared" si="173"/>
        <v>6</v>
      </c>
      <c r="J782">
        <f>IF(AND(Formulier!$E$44&lt;=C782,Formulier!$O$38&gt;=C782),"Verlof",0)</f>
        <v>0</v>
      </c>
      <c r="K782">
        <f t="shared" si="180"/>
        <v>0</v>
      </c>
      <c r="L782">
        <f t="shared" si="177"/>
        <v>0</v>
      </c>
      <c r="M782">
        <f t="shared" si="178"/>
        <v>0</v>
      </c>
      <c r="N782" s="56">
        <f t="shared" si="181"/>
        <v>0</v>
      </c>
      <c r="O782" s="56">
        <f t="shared" si="182"/>
        <v>0</v>
      </c>
    </row>
    <row r="783" spans="1:15" x14ac:dyDescent="0.3">
      <c r="A783" s="43" t="str">
        <f t="shared" si="183"/>
        <v>20176di</v>
      </c>
      <c r="B783" s="43">
        <f t="shared" si="171"/>
        <v>6</v>
      </c>
      <c r="C783" s="44">
        <f t="shared" si="179"/>
        <v>42773</v>
      </c>
      <c r="D783" s="43" t="str">
        <f t="shared" si="172"/>
        <v>di</v>
      </c>
      <c r="E783" s="43">
        <f t="shared" si="184"/>
        <v>2017</v>
      </c>
      <c r="F783" s="43" t="str">
        <f t="shared" si="174"/>
        <v/>
      </c>
      <c r="G783" s="43" t="str">
        <f t="shared" si="175"/>
        <v/>
      </c>
      <c r="H783" s="43" t="str">
        <f t="shared" si="176"/>
        <v/>
      </c>
      <c r="I783" s="43">
        <f t="shared" si="173"/>
        <v>6</v>
      </c>
      <c r="J783">
        <f>IF(AND(Formulier!$E$44&lt;=C783,Formulier!$O$38&gt;=C783),"Verlof",0)</f>
        <v>0</v>
      </c>
      <c r="K783">
        <f t="shared" si="180"/>
        <v>0</v>
      </c>
      <c r="L783">
        <f t="shared" si="177"/>
        <v>0</v>
      </c>
      <c r="M783">
        <f t="shared" si="178"/>
        <v>0</v>
      </c>
      <c r="N783" s="56">
        <f t="shared" si="181"/>
        <v>0</v>
      </c>
      <c r="O783" s="56">
        <f t="shared" si="182"/>
        <v>0</v>
      </c>
    </row>
    <row r="784" spans="1:15" x14ac:dyDescent="0.3">
      <c r="A784" s="43" t="str">
        <f t="shared" si="183"/>
        <v>20176wo</v>
      </c>
      <c r="B784" s="43">
        <f t="shared" si="171"/>
        <v>6</v>
      </c>
      <c r="C784" s="44">
        <f t="shared" si="179"/>
        <v>42774</v>
      </c>
      <c r="D784" s="43" t="str">
        <f t="shared" si="172"/>
        <v>wo</v>
      </c>
      <c r="E784" s="43">
        <f t="shared" si="184"/>
        <v>2017</v>
      </c>
      <c r="F784" s="43" t="str">
        <f t="shared" si="174"/>
        <v/>
      </c>
      <c r="G784" s="43" t="str">
        <f t="shared" si="175"/>
        <v/>
      </c>
      <c r="H784" s="43" t="str">
        <f t="shared" si="176"/>
        <v/>
      </c>
      <c r="I784" s="43">
        <f t="shared" si="173"/>
        <v>6</v>
      </c>
      <c r="J784">
        <f>IF(AND(Formulier!$E$44&lt;=C784,Formulier!$O$38&gt;=C784),"Verlof",0)</f>
        <v>0</v>
      </c>
      <c r="K784">
        <f t="shared" si="180"/>
        <v>0</v>
      </c>
      <c r="L784">
        <f t="shared" si="177"/>
        <v>0</v>
      </c>
      <c r="M784">
        <f t="shared" si="178"/>
        <v>0</v>
      </c>
      <c r="N784" s="56">
        <f t="shared" si="181"/>
        <v>0</v>
      </c>
      <c r="O784" s="56">
        <f t="shared" si="182"/>
        <v>0</v>
      </c>
    </row>
    <row r="785" spans="1:15" x14ac:dyDescent="0.3">
      <c r="A785" s="43" t="str">
        <f t="shared" si="183"/>
        <v>20176do</v>
      </c>
      <c r="B785" s="43">
        <f t="shared" ref="B785:B848" si="185">+B778+1</f>
        <v>6</v>
      </c>
      <c r="C785" s="44">
        <f t="shared" si="179"/>
        <v>42775</v>
      </c>
      <c r="D785" s="43" t="str">
        <f t="shared" ref="D785:D848" si="186">+D778</f>
        <v>do</v>
      </c>
      <c r="E785" s="43">
        <f t="shared" si="184"/>
        <v>2017</v>
      </c>
      <c r="F785" s="43" t="str">
        <f t="shared" si="174"/>
        <v/>
      </c>
      <c r="G785" s="43" t="str">
        <f t="shared" si="175"/>
        <v/>
      </c>
      <c r="H785" s="43" t="str">
        <f t="shared" si="176"/>
        <v/>
      </c>
      <c r="I785" s="43">
        <f t="shared" ref="I785:I848" si="187">+I778+1</f>
        <v>6</v>
      </c>
      <c r="J785">
        <f>IF(AND(Formulier!$E$44&lt;=C785,Formulier!$O$38&gt;=C785),"Verlof",0)</f>
        <v>0</v>
      </c>
      <c r="K785">
        <f t="shared" si="180"/>
        <v>0</v>
      </c>
      <c r="L785">
        <f t="shared" si="177"/>
        <v>0</v>
      </c>
      <c r="M785">
        <f t="shared" si="178"/>
        <v>0</v>
      </c>
      <c r="N785" s="56">
        <f t="shared" si="181"/>
        <v>0</v>
      </c>
      <c r="O785" s="56">
        <f t="shared" si="182"/>
        <v>0</v>
      </c>
    </row>
    <row r="786" spans="1:15" x14ac:dyDescent="0.3">
      <c r="A786" s="43" t="str">
        <f t="shared" si="183"/>
        <v>20176vr</v>
      </c>
      <c r="B786" s="43">
        <f t="shared" si="185"/>
        <v>6</v>
      </c>
      <c r="C786" s="44">
        <f t="shared" si="179"/>
        <v>42776</v>
      </c>
      <c r="D786" s="43" t="str">
        <f t="shared" si="186"/>
        <v>vr</v>
      </c>
      <c r="E786" s="43">
        <f t="shared" si="184"/>
        <v>2017</v>
      </c>
      <c r="F786" s="43" t="str">
        <f t="shared" si="174"/>
        <v/>
      </c>
      <c r="G786" s="43" t="str">
        <f t="shared" si="175"/>
        <v/>
      </c>
      <c r="H786" s="43" t="str">
        <f t="shared" si="176"/>
        <v/>
      </c>
      <c r="I786" s="43">
        <f t="shared" si="187"/>
        <v>6</v>
      </c>
      <c r="J786">
        <f>IF(AND(Formulier!$E$44&lt;=C786,Formulier!$O$38&gt;=C786),"Verlof",0)</f>
        <v>0</v>
      </c>
      <c r="K786">
        <f t="shared" si="180"/>
        <v>0</v>
      </c>
      <c r="L786">
        <f t="shared" si="177"/>
        <v>0</v>
      </c>
      <c r="M786">
        <f t="shared" si="178"/>
        <v>0</v>
      </c>
      <c r="N786" s="56">
        <f t="shared" si="181"/>
        <v>0</v>
      </c>
      <c r="O786" s="56">
        <f t="shared" si="182"/>
        <v>0</v>
      </c>
    </row>
    <row r="787" spans="1:15" x14ac:dyDescent="0.3">
      <c r="A787" s="43" t="str">
        <f t="shared" si="183"/>
        <v>20176za</v>
      </c>
      <c r="B787" s="43">
        <f t="shared" si="185"/>
        <v>6</v>
      </c>
      <c r="C787" s="44">
        <f t="shared" si="179"/>
        <v>42777</v>
      </c>
      <c r="D787" s="43" t="str">
        <f t="shared" si="186"/>
        <v>za</v>
      </c>
      <c r="E787" s="43">
        <f t="shared" si="184"/>
        <v>2017</v>
      </c>
      <c r="F787" s="43" t="str">
        <f t="shared" si="174"/>
        <v/>
      </c>
      <c r="G787" s="43" t="str">
        <f t="shared" si="175"/>
        <v/>
      </c>
      <c r="H787" s="43" t="str">
        <f t="shared" si="176"/>
        <v/>
      </c>
      <c r="I787" s="43">
        <f t="shared" si="187"/>
        <v>6</v>
      </c>
      <c r="J787">
        <f>IF(AND(Formulier!$E$44&lt;=C787,Formulier!$O$38&gt;=C787),"Verlof",0)</f>
        <v>0</v>
      </c>
      <c r="K787">
        <f t="shared" si="180"/>
        <v>0</v>
      </c>
      <c r="L787">
        <f t="shared" si="177"/>
        <v>0</v>
      </c>
      <c r="M787">
        <f t="shared" si="178"/>
        <v>0</v>
      </c>
      <c r="N787" s="56">
        <f t="shared" si="181"/>
        <v>0</v>
      </c>
      <c r="O787" s="56">
        <f t="shared" si="182"/>
        <v>0</v>
      </c>
    </row>
    <row r="788" spans="1:15" x14ac:dyDescent="0.3">
      <c r="A788" s="43" t="str">
        <f t="shared" si="183"/>
        <v>20176zo</v>
      </c>
      <c r="B788" s="43">
        <f t="shared" si="185"/>
        <v>6</v>
      </c>
      <c r="C788" s="44">
        <f t="shared" si="179"/>
        <v>42778</v>
      </c>
      <c r="D788" s="43" t="str">
        <f t="shared" si="186"/>
        <v>zo</v>
      </c>
      <c r="E788" s="43">
        <f t="shared" si="184"/>
        <v>2017</v>
      </c>
      <c r="F788" s="43" t="str">
        <f t="shared" si="174"/>
        <v/>
      </c>
      <c r="G788" s="43" t="str">
        <f t="shared" si="175"/>
        <v/>
      </c>
      <c r="H788" s="43" t="str">
        <f t="shared" si="176"/>
        <v/>
      </c>
      <c r="I788" s="43">
        <f t="shared" si="187"/>
        <v>6</v>
      </c>
      <c r="J788">
        <f>IF(AND(Formulier!$E$44&lt;=C788,Formulier!$O$38&gt;=C788),"Verlof",0)</f>
        <v>0</v>
      </c>
      <c r="K788">
        <f t="shared" si="180"/>
        <v>0</v>
      </c>
      <c r="L788">
        <f t="shared" si="177"/>
        <v>0</v>
      </c>
      <c r="M788">
        <f t="shared" si="178"/>
        <v>0</v>
      </c>
      <c r="N788" s="56">
        <f t="shared" si="181"/>
        <v>0</v>
      </c>
      <c r="O788" s="56">
        <f t="shared" si="182"/>
        <v>0</v>
      </c>
    </row>
    <row r="789" spans="1:15" x14ac:dyDescent="0.3">
      <c r="A789" s="43" t="str">
        <f t="shared" si="183"/>
        <v>20177ma</v>
      </c>
      <c r="B789" s="43">
        <f t="shared" si="185"/>
        <v>7</v>
      </c>
      <c r="C789" s="44">
        <f t="shared" si="179"/>
        <v>42779</v>
      </c>
      <c r="D789" s="43" t="str">
        <f t="shared" si="186"/>
        <v>ma</v>
      </c>
      <c r="E789" s="43">
        <f t="shared" si="184"/>
        <v>2017</v>
      </c>
      <c r="F789" s="43" t="str">
        <f t="shared" si="174"/>
        <v/>
      </c>
      <c r="G789" s="43" t="str">
        <f t="shared" si="175"/>
        <v/>
      </c>
      <c r="H789" s="43" t="str">
        <f t="shared" si="176"/>
        <v/>
      </c>
      <c r="I789" s="43">
        <f t="shared" si="187"/>
        <v>7</v>
      </c>
      <c r="J789">
        <f>IF(AND(Formulier!$E$44&lt;=C789,Formulier!$O$38&gt;=C789),"Verlof",0)</f>
        <v>0</v>
      </c>
      <c r="K789">
        <f t="shared" si="180"/>
        <v>0</v>
      </c>
      <c r="L789">
        <f t="shared" si="177"/>
        <v>0</v>
      </c>
      <c r="M789">
        <f t="shared" si="178"/>
        <v>0</v>
      </c>
      <c r="N789" s="56">
        <f t="shared" si="181"/>
        <v>0</v>
      </c>
      <c r="O789" s="56">
        <f t="shared" si="182"/>
        <v>0</v>
      </c>
    </row>
    <row r="790" spans="1:15" x14ac:dyDescent="0.3">
      <c r="A790" s="43" t="str">
        <f t="shared" si="183"/>
        <v>20177di</v>
      </c>
      <c r="B790" s="43">
        <f t="shared" si="185"/>
        <v>7</v>
      </c>
      <c r="C790" s="44">
        <f t="shared" si="179"/>
        <v>42780</v>
      </c>
      <c r="D790" s="43" t="str">
        <f t="shared" si="186"/>
        <v>di</v>
      </c>
      <c r="E790" s="43">
        <f t="shared" si="184"/>
        <v>2017</v>
      </c>
      <c r="F790" s="43" t="str">
        <f t="shared" si="174"/>
        <v/>
      </c>
      <c r="G790" s="43" t="str">
        <f t="shared" si="175"/>
        <v/>
      </c>
      <c r="H790" s="43" t="str">
        <f t="shared" si="176"/>
        <v/>
      </c>
      <c r="I790" s="43">
        <f t="shared" si="187"/>
        <v>7</v>
      </c>
      <c r="J790">
        <f>IF(AND(Formulier!$E$44&lt;=C790,Formulier!$O$38&gt;=C790),"Verlof",0)</f>
        <v>0</v>
      </c>
      <c r="K790">
        <f t="shared" si="180"/>
        <v>0</v>
      </c>
      <c r="L790">
        <f t="shared" si="177"/>
        <v>0</v>
      </c>
      <c r="M790">
        <f t="shared" si="178"/>
        <v>0</v>
      </c>
      <c r="N790" s="56">
        <f t="shared" si="181"/>
        <v>0</v>
      </c>
      <c r="O790" s="56">
        <f t="shared" si="182"/>
        <v>0</v>
      </c>
    </row>
    <row r="791" spans="1:15" x14ac:dyDescent="0.3">
      <c r="A791" s="43" t="str">
        <f t="shared" si="183"/>
        <v>20177wo</v>
      </c>
      <c r="B791" s="43">
        <f t="shared" si="185"/>
        <v>7</v>
      </c>
      <c r="C791" s="44">
        <f t="shared" si="179"/>
        <v>42781</v>
      </c>
      <c r="D791" s="43" t="str">
        <f t="shared" si="186"/>
        <v>wo</v>
      </c>
      <c r="E791" s="43">
        <f t="shared" si="184"/>
        <v>2017</v>
      </c>
      <c r="F791" s="43" t="str">
        <f t="shared" si="174"/>
        <v/>
      </c>
      <c r="G791" s="43" t="str">
        <f t="shared" si="175"/>
        <v/>
      </c>
      <c r="H791" s="43" t="str">
        <f t="shared" si="176"/>
        <v/>
      </c>
      <c r="I791" s="43">
        <f t="shared" si="187"/>
        <v>7</v>
      </c>
      <c r="J791">
        <f>IF(AND(Formulier!$E$44&lt;=C791,Formulier!$O$38&gt;=C791),"Verlof",0)</f>
        <v>0</v>
      </c>
      <c r="K791">
        <f t="shared" si="180"/>
        <v>0</v>
      </c>
      <c r="L791">
        <f t="shared" si="177"/>
        <v>0</v>
      </c>
      <c r="M791">
        <f t="shared" si="178"/>
        <v>0</v>
      </c>
      <c r="N791" s="56">
        <f t="shared" si="181"/>
        <v>0</v>
      </c>
      <c r="O791" s="56">
        <f t="shared" si="182"/>
        <v>0</v>
      </c>
    </row>
    <row r="792" spans="1:15" x14ac:dyDescent="0.3">
      <c r="A792" s="43" t="str">
        <f t="shared" si="183"/>
        <v>20177do</v>
      </c>
      <c r="B792" s="43">
        <f t="shared" si="185"/>
        <v>7</v>
      </c>
      <c r="C792" s="44">
        <f t="shared" si="179"/>
        <v>42782</v>
      </c>
      <c r="D792" s="43" t="str">
        <f t="shared" si="186"/>
        <v>do</v>
      </c>
      <c r="E792" s="43">
        <f t="shared" si="184"/>
        <v>2017</v>
      </c>
      <c r="F792" s="43" t="str">
        <f t="shared" si="174"/>
        <v/>
      </c>
      <c r="G792" s="43" t="str">
        <f t="shared" si="175"/>
        <v/>
      </c>
      <c r="H792" s="43" t="str">
        <f t="shared" si="176"/>
        <v/>
      </c>
      <c r="I792" s="43">
        <f t="shared" si="187"/>
        <v>7</v>
      </c>
      <c r="J792">
        <f>IF(AND(Formulier!$E$44&lt;=C792,Formulier!$O$38&gt;=C792),"Verlof",0)</f>
        <v>0</v>
      </c>
      <c r="K792">
        <f t="shared" si="180"/>
        <v>0</v>
      </c>
      <c r="L792">
        <f t="shared" si="177"/>
        <v>0</v>
      </c>
      <c r="M792">
        <f t="shared" si="178"/>
        <v>0</v>
      </c>
      <c r="N792" s="56">
        <f t="shared" si="181"/>
        <v>0</v>
      </c>
      <c r="O792" s="56">
        <f t="shared" si="182"/>
        <v>0</v>
      </c>
    </row>
    <row r="793" spans="1:15" x14ac:dyDescent="0.3">
      <c r="A793" s="43" t="str">
        <f t="shared" si="183"/>
        <v>20177vr</v>
      </c>
      <c r="B793" s="43">
        <f t="shared" si="185"/>
        <v>7</v>
      </c>
      <c r="C793" s="44">
        <f t="shared" si="179"/>
        <v>42783</v>
      </c>
      <c r="D793" s="43" t="str">
        <f t="shared" si="186"/>
        <v>vr</v>
      </c>
      <c r="E793" s="43">
        <f t="shared" si="184"/>
        <v>2017</v>
      </c>
      <c r="F793" s="43" t="str">
        <f t="shared" si="174"/>
        <v/>
      </c>
      <c r="G793" s="43" t="str">
        <f t="shared" si="175"/>
        <v/>
      </c>
      <c r="H793" s="43" t="str">
        <f t="shared" si="176"/>
        <v/>
      </c>
      <c r="I793" s="43">
        <f t="shared" si="187"/>
        <v>7</v>
      </c>
      <c r="J793">
        <f>IF(AND(Formulier!$E$44&lt;=C793,Formulier!$O$38&gt;=C793),"Verlof",0)</f>
        <v>0</v>
      </c>
      <c r="K793">
        <f t="shared" si="180"/>
        <v>0</v>
      </c>
      <c r="L793">
        <f t="shared" si="177"/>
        <v>0</v>
      </c>
      <c r="M793">
        <f t="shared" si="178"/>
        <v>0</v>
      </c>
      <c r="N793" s="56">
        <f t="shared" si="181"/>
        <v>0</v>
      </c>
      <c r="O793" s="56">
        <f t="shared" si="182"/>
        <v>0</v>
      </c>
    </row>
    <row r="794" spans="1:15" x14ac:dyDescent="0.3">
      <c r="A794" s="43" t="str">
        <f t="shared" si="183"/>
        <v>20177za</v>
      </c>
      <c r="B794" s="43">
        <f t="shared" si="185"/>
        <v>7</v>
      </c>
      <c r="C794" s="44">
        <f t="shared" si="179"/>
        <v>42784</v>
      </c>
      <c r="D794" s="43" t="str">
        <f t="shared" si="186"/>
        <v>za</v>
      </c>
      <c r="E794" s="43">
        <f t="shared" si="184"/>
        <v>2017</v>
      </c>
      <c r="F794" s="43" t="str">
        <f t="shared" si="174"/>
        <v/>
      </c>
      <c r="G794" s="43" t="str">
        <f t="shared" si="175"/>
        <v/>
      </c>
      <c r="H794" s="43" t="str">
        <f t="shared" si="176"/>
        <v/>
      </c>
      <c r="I794" s="43">
        <f t="shared" si="187"/>
        <v>7</v>
      </c>
      <c r="J794">
        <f>IF(AND(Formulier!$E$44&lt;=C794,Formulier!$O$38&gt;=C794),"Verlof",0)</f>
        <v>0</v>
      </c>
      <c r="K794">
        <f t="shared" si="180"/>
        <v>0</v>
      </c>
      <c r="L794">
        <f t="shared" si="177"/>
        <v>0</v>
      </c>
      <c r="M794">
        <f t="shared" si="178"/>
        <v>0</v>
      </c>
      <c r="N794" s="56">
        <f t="shared" si="181"/>
        <v>0</v>
      </c>
      <c r="O794" s="56">
        <f t="shared" si="182"/>
        <v>0</v>
      </c>
    </row>
    <row r="795" spans="1:15" x14ac:dyDescent="0.3">
      <c r="A795" s="43" t="str">
        <f t="shared" si="183"/>
        <v>20177zo</v>
      </c>
      <c r="B795" s="43">
        <f t="shared" si="185"/>
        <v>7</v>
      </c>
      <c r="C795" s="44">
        <f t="shared" si="179"/>
        <v>42785</v>
      </c>
      <c r="D795" s="43" t="str">
        <f t="shared" si="186"/>
        <v>zo</v>
      </c>
      <c r="E795" s="43">
        <f t="shared" si="184"/>
        <v>2017</v>
      </c>
      <c r="F795" s="43" t="str">
        <f t="shared" si="174"/>
        <v/>
      </c>
      <c r="G795" s="43" t="str">
        <f t="shared" si="175"/>
        <v/>
      </c>
      <c r="H795" s="43" t="str">
        <f t="shared" si="176"/>
        <v/>
      </c>
      <c r="I795" s="43">
        <f t="shared" si="187"/>
        <v>7</v>
      </c>
      <c r="J795">
        <f>IF(AND(Formulier!$E$44&lt;=C795,Formulier!$O$38&gt;=C795),"Verlof",0)</f>
        <v>0</v>
      </c>
      <c r="K795">
        <f t="shared" si="180"/>
        <v>0</v>
      </c>
      <c r="L795">
        <f t="shared" si="177"/>
        <v>0</v>
      </c>
      <c r="M795">
        <f t="shared" si="178"/>
        <v>0</v>
      </c>
      <c r="N795" s="56">
        <f t="shared" si="181"/>
        <v>0</v>
      </c>
      <c r="O795" s="56">
        <f t="shared" si="182"/>
        <v>0</v>
      </c>
    </row>
    <row r="796" spans="1:15" x14ac:dyDescent="0.3">
      <c r="A796" s="43" t="str">
        <f t="shared" si="183"/>
        <v>20178ma</v>
      </c>
      <c r="B796" s="43">
        <f t="shared" si="185"/>
        <v>8</v>
      </c>
      <c r="C796" s="44">
        <f t="shared" si="179"/>
        <v>42786</v>
      </c>
      <c r="D796" s="43" t="str">
        <f t="shared" si="186"/>
        <v>ma</v>
      </c>
      <c r="E796" s="43">
        <f t="shared" si="184"/>
        <v>2017</v>
      </c>
      <c r="F796" s="43" t="str">
        <f t="shared" si="174"/>
        <v/>
      </c>
      <c r="G796" s="43" t="str">
        <f t="shared" si="175"/>
        <v/>
      </c>
      <c r="H796" s="43" t="str">
        <f t="shared" si="176"/>
        <v/>
      </c>
      <c r="I796" s="43">
        <f t="shared" si="187"/>
        <v>8</v>
      </c>
      <c r="J796">
        <f>IF(AND(Formulier!$E$44&lt;=C796,Formulier!$O$38&gt;=C796),"Verlof",0)</f>
        <v>0</v>
      </c>
      <c r="K796">
        <f>IF(J796=0,0,IF(F796="",0,1))</f>
        <v>0</v>
      </c>
      <c r="L796">
        <f t="shared" si="177"/>
        <v>0</v>
      </c>
      <c r="M796">
        <f t="shared" si="178"/>
        <v>0</v>
      </c>
      <c r="N796" s="56">
        <f>IF($N$1="Noord",K796,IF($N$1="Midden",L796,M796))</f>
        <v>0</v>
      </c>
      <c r="O796" s="56">
        <f t="shared" si="182"/>
        <v>0</v>
      </c>
    </row>
    <row r="797" spans="1:15" x14ac:dyDescent="0.3">
      <c r="A797" s="43" t="str">
        <f t="shared" si="183"/>
        <v>20178di</v>
      </c>
      <c r="B797" s="43">
        <f t="shared" si="185"/>
        <v>8</v>
      </c>
      <c r="C797" s="44">
        <f t="shared" si="179"/>
        <v>42787</v>
      </c>
      <c r="D797" s="43" t="str">
        <f t="shared" si="186"/>
        <v>di</v>
      </c>
      <c r="E797" s="43">
        <f t="shared" si="184"/>
        <v>2017</v>
      </c>
      <c r="F797" s="43" t="str">
        <f t="shared" si="174"/>
        <v/>
      </c>
      <c r="G797" s="43" t="str">
        <f t="shared" si="175"/>
        <v/>
      </c>
      <c r="H797" s="43" t="str">
        <f t="shared" si="176"/>
        <v/>
      </c>
      <c r="I797" s="43">
        <f t="shared" si="187"/>
        <v>8</v>
      </c>
      <c r="J797">
        <f>IF(AND(Formulier!$E$44&lt;=C797,Formulier!$O$38&gt;=C797),"Verlof",0)</f>
        <v>0</v>
      </c>
      <c r="K797">
        <f t="shared" si="180"/>
        <v>0</v>
      </c>
      <c r="L797">
        <f t="shared" si="177"/>
        <v>0</v>
      </c>
      <c r="M797">
        <f t="shared" si="178"/>
        <v>0</v>
      </c>
      <c r="N797" s="56">
        <f t="shared" si="181"/>
        <v>0</v>
      </c>
      <c r="O797" s="56">
        <f t="shared" si="182"/>
        <v>0</v>
      </c>
    </row>
    <row r="798" spans="1:15" x14ac:dyDescent="0.3">
      <c r="A798" s="43" t="str">
        <f t="shared" si="183"/>
        <v>20178wo</v>
      </c>
      <c r="B798" s="43">
        <f t="shared" si="185"/>
        <v>8</v>
      </c>
      <c r="C798" s="44">
        <f t="shared" si="179"/>
        <v>42788</v>
      </c>
      <c r="D798" s="43" t="str">
        <f t="shared" si="186"/>
        <v>wo</v>
      </c>
      <c r="E798" s="43">
        <f t="shared" si="184"/>
        <v>2017</v>
      </c>
      <c r="F798" s="43" t="str">
        <f t="shared" si="174"/>
        <v/>
      </c>
      <c r="G798" s="43" t="str">
        <f t="shared" si="175"/>
        <v/>
      </c>
      <c r="H798" s="43" t="str">
        <f t="shared" si="176"/>
        <v/>
      </c>
      <c r="I798" s="43">
        <f t="shared" si="187"/>
        <v>8</v>
      </c>
      <c r="J798">
        <f>IF(AND(Formulier!$E$44&lt;=C798,Formulier!$O$38&gt;=C798),"Verlof",0)</f>
        <v>0</v>
      </c>
      <c r="K798">
        <f t="shared" si="180"/>
        <v>0</v>
      </c>
      <c r="L798">
        <f t="shared" si="177"/>
        <v>0</v>
      </c>
      <c r="M798">
        <f t="shared" si="178"/>
        <v>0</v>
      </c>
      <c r="N798" s="56">
        <f t="shared" si="181"/>
        <v>0</v>
      </c>
      <c r="O798" s="56">
        <f t="shared" si="182"/>
        <v>0</v>
      </c>
    </row>
    <row r="799" spans="1:15" x14ac:dyDescent="0.3">
      <c r="A799" s="43" t="str">
        <f t="shared" si="183"/>
        <v>20178do</v>
      </c>
      <c r="B799" s="43">
        <f t="shared" si="185"/>
        <v>8</v>
      </c>
      <c r="C799" s="44">
        <f t="shared" si="179"/>
        <v>42789</v>
      </c>
      <c r="D799" s="43" t="str">
        <f t="shared" si="186"/>
        <v>do</v>
      </c>
      <c r="E799" s="43">
        <f t="shared" si="184"/>
        <v>2017</v>
      </c>
      <c r="F799" s="43" t="str">
        <f t="shared" si="174"/>
        <v/>
      </c>
      <c r="G799" s="43" t="str">
        <f t="shared" si="175"/>
        <v/>
      </c>
      <c r="H799" s="43" t="str">
        <f t="shared" si="176"/>
        <v/>
      </c>
      <c r="I799" s="43">
        <f t="shared" si="187"/>
        <v>8</v>
      </c>
      <c r="J799">
        <f>IF(AND(Formulier!$E$44&lt;=C799,Formulier!$O$38&gt;=C799),"Verlof",0)</f>
        <v>0</v>
      </c>
      <c r="K799">
        <f t="shared" si="180"/>
        <v>0</v>
      </c>
      <c r="L799">
        <f t="shared" si="177"/>
        <v>0</v>
      </c>
      <c r="M799">
        <f t="shared" si="178"/>
        <v>0</v>
      </c>
      <c r="N799" s="56">
        <f t="shared" si="181"/>
        <v>0</v>
      </c>
      <c r="O799" s="56">
        <f t="shared" si="182"/>
        <v>0</v>
      </c>
    </row>
    <row r="800" spans="1:15" x14ac:dyDescent="0.3">
      <c r="A800" s="43" t="str">
        <f t="shared" si="183"/>
        <v>20178vr</v>
      </c>
      <c r="B800" s="43">
        <f t="shared" si="185"/>
        <v>8</v>
      </c>
      <c r="C800" s="44">
        <f t="shared" si="179"/>
        <v>42790</v>
      </c>
      <c r="D800" s="43" t="str">
        <f t="shared" si="186"/>
        <v>vr</v>
      </c>
      <c r="E800" s="43">
        <f t="shared" si="184"/>
        <v>2017</v>
      </c>
      <c r="F800" s="43" t="str">
        <f t="shared" si="174"/>
        <v/>
      </c>
      <c r="G800" s="43" t="str">
        <f t="shared" si="175"/>
        <v/>
      </c>
      <c r="H800" s="43" t="str">
        <f t="shared" si="176"/>
        <v/>
      </c>
      <c r="I800" s="43">
        <f t="shared" si="187"/>
        <v>8</v>
      </c>
      <c r="J800">
        <f>IF(AND(Formulier!$E$44&lt;=C800,Formulier!$O$38&gt;=C800),"Verlof",0)</f>
        <v>0</v>
      </c>
      <c r="K800">
        <f t="shared" si="180"/>
        <v>0</v>
      </c>
      <c r="L800">
        <f t="shared" si="177"/>
        <v>0</v>
      </c>
      <c r="M800">
        <f t="shared" si="178"/>
        <v>0</v>
      </c>
      <c r="N800" s="56">
        <f t="shared" si="181"/>
        <v>0</v>
      </c>
      <c r="O800" s="56">
        <f t="shared" si="182"/>
        <v>0</v>
      </c>
    </row>
    <row r="801" spans="1:15" x14ac:dyDescent="0.3">
      <c r="A801" s="43" t="str">
        <f t="shared" si="183"/>
        <v>20178za</v>
      </c>
      <c r="B801" s="43">
        <f t="shared" si="185"/>
        <v>8</v>
      </c>
      <c r="C801" s="44">
        <f t="shared" si="179"/>
        <v>42791</v>
      </c>
      <c r="D801" s="43" t="str">
        <f t="shared" si="186"/>
        <v>za</v>
      </c>
      <c r="E801" s="43">
        <f t="shared" si="184"/>
        <v>2017</v>
      </c>
      <c r="F801" s="43" t="str">
        <f t="shared" si="174"/>
        <v/>
      </c>
      <c r="G801" s="43" t="str">
        <f t="shared" si="175"/>
        <v/>
      </c>
      <c r="H801" s="43" t="str">
        <f t="shared" si="176"/>
        <v/>
      </c>
      <c r="I801" s="43">
        <f t="shared" si="187"/>
        <v>8</v>
      </c>
      <c r="J801">
        <f>IF(AND(Formulier!$E$44&lt;=C801,Formulier!$O$38&gt;=C801),"Verlof",0)</f>
        <v>0</v>
      </c>
      <c r="K801">
        <f t="shared" si="180"/>
        <v>0</v>
      </c>
      <c r="L801">
        <f t="shared" si="177"/>
        <v>0</v>
      </c>
      <c r="M801">
        <f t="shared" si="178"/>
        <v>0</v>
      </c>
      <c r="N801" s="56">
        <f t="shared" si="181"/>
        <v>0</v>
      </c>
      <c r="O801" s="56">
        <f t="shared" si="182"/>
        <v>0</v>
      </c>
    </row>
    <row r="802" spans="1:15" x14ac:dyDescent="0.3">
      <c r="A802" s="43" t="str">
        <f t="shared" si="183"/>
        <v>20178zo</v>
      </c>
      <c r="B802" s="43">
        <f t="shared" si="185"/>
        <v>8</v>
      </c>
      <c r="C802" s="44">
        <f t="shared" si="179"/>
        <v>42792</v>
      </c>
      <c r="D802" s="43" t="str">
        <f t="shared" si="186"/>
        <v>zo</v>
      </c>
      <c r="E802" s="43">
        <f t="shared" si="184"/>
        <v>2017</v>
      </c>
      <c r="F802" s="43" t="str">
        <f t="shared" si="174"/>
        <v/>
      </c>
      <c r="G802" s="43" t="str">
        <f t="shared" si="175"/>
        <v/>
      </c>
      <c r="H802" s="43" t="str">
        <f t="shared" si="176"/>
        <v/>
      </c>
      <c r="I802" s="43">
        <f t="shared" si="187"/>
        <v>8</v>
      </c>
      <c r="J802">
        <f>IF(AND(Formulier!$E$44&lt;=C802,Formulier!$O$38&gt;=C802),"Verlof",0)</f>
        <v>0</v>
      </c>
      <c r="K802">
        <f t="shared" si="180"/>
        <v>0</v>
      </c>
      <c r="L802">
        <f t="shared" si="177"/>
        <v>0</v>
      </c>
      <c r="M802">
        <f t="shared" si="178"/>
        <v>0</v>
      </c>
      <c r="N802" s="56">
        <f t="shared" si="181"/>
        <v>0</v>
      </c>
      <c r="O802" s="56">
        <f t="shared" si="182"/>
        <v>0</v>
      </c>
    </row>
    <row r="803" spans="1:15" x14ac:dyDescent="0.3">
      <c r="A803" s="43" t="str">
        <f t="shared" si="183"/>
        <v>20179ma</v>
      </c>
      <c r="B803" s="43">
        <f t="shared" si="185"/>
        <v>9</v>
      </c>
      <c r="C803" s="44">
        <f t="shared" si="179"/>
        <v>42793</v>
      </c>
      <c r="D803" s="43" t="str">
        <f t="shared" si="186"/>
        <v>ma</v>
      </c>
      <c r="E803" s="43">
        <f t="shared" si="184"/>
        <v>2017</v>
      </c>
      <c r="F803" s="43" t="str">
        <f t="shared" si="174"/>
        <v/>
      </c>
      <c r="G803" s="43" t="str">
        <f t="shared" si="175"/>
        <v/>
      </c>
      <c r="H803" s="43" t="str">
        <f t="shared" si="176"/>
        <v/>
      </c>
      <c r="I803" s="43">
        <f t="shared" si="187"/>
        <v>9</v>
      </c>
      <c r="J803">
        <f>IF(AND(Formulier!$E$44&lt;=C803,Formulier!$O$38&gt;=C803),"Verlof",0)</f>
        <v>0</v>
      </c>
      <c r="K803">
        <f t="shared" si="180"/>
        <v>0</v>
      </c>
      <c r="L803">
        <f t="shared" si="177"/>
        <v>0</v>
      </c>
      <c r="M803">
        <f t="shared" si="178"/>
        <v>0</v>
      </c>
      <c r="N803" s="56">
        <f t="shared" si="181"/>
        <v>0</v>
      </c>
      <c r="O803" s="56">
        <f t="shared" si="182"/>
        <v>0</v>
      </c>
    </row>
    <row r="804" spans="1:15" x14ac:dyDescent="0.3">
      <c r="A804" s="43" t="str">
        <f t="shared" si="183"/>
        <v>20179di</v>
      </c>
      <c r="B804" s="43">
        <f t="shared" si="185"/>
        <v>9</v>
      </c>
      <c r="C804" s="44">
        <f t="shared" si="179"/>
        <v>42794</v>
      </c>
      <c r="D804" s="43" t="str">
        <f t="shared" si="186"/>
        <v>di</v>
      </c>
      <c r="E804" s="43">
        <f t="shared" si="184"/>
        <v>2017</v>
      </c>
      <c r="F804" s="43" t="str">
        <f t="shared" si="174"/>
        <v/>
      </c>
      <c r="G804" s="43" t="str">
        <f t="shared" si="175"/>
        <v/>
      </c>
      <c r="H804" s="43" t="str">
        <f t="shared" si="176"/>
        <v/>
      </c>
      <c r="I804" s="43">
        <f t="shared" si="187"/>
        <v>9</v>
      </c>
      <c r="J804">
        <f>IF(AND(Formulier!$E$44&lt;=C804,Formulier!$O$38&gt;=C804),"Verlof",0)</f>
        <v>0</v>
      </c>
      <c r="K804">
        <f t="shared" si="180"/>
        <v>0</v>
      </c>
      <c r="L804">
        <f t="shared" si="177"/>
        <v>0</v>
      </c>
      <c r="M804">
        <f t="shared" si="178"/>
        <v>0</v>
      </c>
      <c r="N804" s="56">
        <f t="shared" si="181"/>
        <v>0</v>
      </c>
      <c r="O804" s="56">
        <f t="shared" si="182"/>
        <v>0</v>
      </c>
    </row>
    <row r="805" spans="1:15" x14ac:dyDescent="0.3">
      <c r="A805" s="43" t="str">
        <f t="shared" si="183"/>
        <v>20179wo</v>
      </c>
      <c r="B805" s="43">
        <f t="shared" si="185"/>
        <v>9</v>
      </c>
      <c r="C805" s="44">
        <f t="shared" si="179"/>
        <v>42795</v>
      </c>
      <c r="D805" s="43" t="str">
        <f t="shared" si="186"/>
        <v>wo</v>
      </c>
      <c r="E805" s="43">
        <f t="shared" si="184"/>
        <v>2017</v>
      </c>
      <c r="F805" s="43" t="str">
        <f t="shared" si="174"/>
        <v/>
      </c>
      <c r="G805" s="43" t="str">
        <f t="shared" si="175"/>
        <v/>
      </c>
      <c r="H805" s="43" t="str">
        <f t="shared" si="176"/>
        <v/>
      </c>
      <c r="I805" s="43">
        <f t="shared" si="187"/>
        <v>9</v>
      </c>
      <c r="J805">
        <f>IF(AND(Formulier!$E$44&lt;=C805,Formulier!$O$38&gt;=C805),"Verlof",0)</f>
        <v>0</v>
      </c>
      <c r="K805">
        <f t="shared" si="180"/>
        <v>0</v>
      </c>
      <c r="L805">
        <f t="shared" si="177"/>
        <v>0</v>
      </c>
      <c r="M805">
        <f t="shared" si="178"/>
        <v>0</v>
      </c>
      <c r="N805" s="56">
        <f t="shared" si="181"/>
        <v>0</v>
      </c>
      <c r="O805" s="56">
        <f t="shared" si="182"/>
        <v>0</v>
      </c>
    </row>
    <row r="806" spans="1:15" x14ac:dyDescent="0.3">
      <c r="A806" s="43" t="str">
        <f t="shared" si="183"/>
        <v>20179do</v>
      </c>
      <c r="B806" s="43">
        <f t="shared" si="185"/>
        <v>9</v>
      </c>
      <c r="C806" s="44">
        <f t="shared" si="179"/>
        <v>42796</v>
      </c>
      <c r="D806" s="43" t="str">
        <f t="shared" si="186"/>
        <v>do</v>
      </c>
      <c r="E806" s="43">
        <f t="shared" si="184"/>
        <v>2017</v>
      </c>
      <c r="F806" s="43" t="str">
        <f t="shared" si="174"/>
        <v/>
      </c>
      <c r="G806" s="43" t="str">
        <f t="shared" si="175"/>
        <v/>
      </c>
      <c r="H806" s="43" t="str">
        <f t="shared" si="176"/>
        <v/>
      </c>
      <c r="I806" s="43">
        <f t="shared" si="187"/>
        <v>9</v>
      </c>
      <c r="J806">
        <f>IF(AND(Formulier!$E$44&lt;=C806,Formulier!$O$38&gt;=C806),"Verlof",0)</f>
        <v>0</v>
      </c>
      <c r="K806">
        <f t="shared" si="180"/>
        <v>0</v>
      </c>
      <c r="L806">
        <f t="shared" si="177"/>
        <v>0</v>
      </c>
      <c r="M806">
        <f t="shared" si="178"/>
        <v>0</v>
      </c>
      <c r="N806" s="56">
        <f t="shared" si="181"/>
        <v>0</v>
      </c>
      <c r="O806" s="56">
        <f t="shared" si="182"/>
        <v>0</v>
      </c>
    </row>
    <row r="807" spans="1:15" x14ac:dyDescent="0.3">
      <c r="A807" s="43" t="str">
        <f t="shared" si="183"/>
        <v>20179vr</v>
      </c>
      <c r="B807" s="43">
        <f t="shared" si="185"/>
        <v>9</v>
      </c>
      <c r="C807" s="44">
        <f t="shared" si="179"/>
        <v>42797</v>
      </c>
      <c r="D807" s="43" t="str">
        <f t="shared" si="186"/>
        <v>vr</v>
      </c>
      <c r="E807" s="43">
        <f t="shared" si="184"/>
        <v>2017</v>
      </c>
      <c r="F807" s="43" t="str">
        <f t="shared" si="174"/>
        <v/>
      </c>
      <c r="G807" s="43" t="str">
        <f t="shared" si="175"/>
        <v/>
      </c>
      <c r="H807" s="43" t="str">
        <f t="shared" si="176"/>
        <v/>
      </c>
      <c r="I807" s="43">
        <f t="shared" si="187"/>
        <v>9</v>
      </c>
      <c r="J807">
        <f>IF(AND(Formulier!$E$44&lt;=C807,Formulier!$O$38&gt;=C807),"Verlof",0)</f>
        <v>0</v>
      </c>
      <c r="K807">
        <f t="shared" si="180"/>
        <v>0</v>
      </c>
      <c r="L807">
        <f t="shared" si="177"/>
        <v>0</v>
      </c>
      <c r="M807">
        <f t="shared" si="178"/>
        <v>0</v>
      </c>
      <c r="N807" s="56">
        <f t="shared" si="181"/>
        <v>0</v>
      </c>
      <c r="O807" s="56">
        <f t="shared" si="182"/>
        <v>0</v>
      </c>
    </row>
    <row r="808" spans="1:15" x14ac:dyDescent="0.3">
      <c r="A808" s="43" t="str">
        <f t="shared" si="183"/>
        <v>20179za</v>
      </c>
      <c r="B808" s="43">
        <f t="shared" si="185"/>
        <v>9</v>
      </c>
      <c r="C808" s="44">
        <f t="shared" si="179"/>
        <v>42798</v>
      </c>
      <c r="D808" s="43" t="str">
        <f t="shared" si="186"/>
        <v>za</v>
      </c>
      <c r="E808" s="43">
        <f t="shared" si="184"/>
        <v>2017</v>
      </c>
      <c r="F808" s="43" t="str">
        <f t="shared" si="174"/>
        <v/>
      </c>
      <c r="G808" s="43" t="str">
        <f t="shared" si="175"/>
        <v/>
      </c>
      <c r="H808" s="43" t="str">
        <f t="shared" si="176"/>
        <v/>
      </c>
      <c r="I808" s="43">
        <f t="shared" si="187"/>
        <v>9</v>
      </c>
      <c r="J808">
        <f>IF(AND(Formulier!$E$44&lt;=C808,Formulier!$O$38&gt;=C808),"Verlof",0)</f>
        <v>0</v>
      </c>
      <c r="K808">
        <f t="shared" si="180"/>
        <v>0</v>
      </c>
      <c r="L808">
        <f t="shared" si="177"/>
        <v>0</v>
      </c>
      <c r="M808">
        <f t="shared" si="178"/>
        <v>0</v>
      </c>
      <c r="N808" s="56">
        <f t="shared" si="181"/>
        <v>0</v>
      </c>
      <c r="O808" s="56">
        <f t="shared" si="182"/>
        <v>0</v>
      </c>
    </row>
    <row r="809" spans="1:15" x14ac:dyDescent="0.3">
      <c r="A809" s="43" t="str">
        <f t="shared" si="183"/>
        <v>20179zo</v>
      </c>
      <c r="B809" s="43">
        <f t="shared" si="185"/>
        <v>9</v>
      </c>
      <c r="C809" s="44">
        <f t="shared" si="179"/>
        <v>42799</v>
      </c>
      <c r="D809" s="43" t="str">
        <f t="shared" si="186"/>
        <v>zo</v>
      </c>
      <c r="E809" s="43">
        <f t="shared" si="184"/>
        <v>2017</v>
      </c>
      <c r="F809" s="43" t="str">
        <f t="shared" si="174"/>
        <v/>
      </c>
      <c r="G809" s="43" t="str">
        <f t="shared" si="175"/>
        <v/>
      </c>
      <c r="H809" s="43" t="str">
        <f t="shared" si="176"/>
        <v/>
      </c>
      <c r="I809" s="43">
        <f t="shared" si="187"/>
        <v>9</v>
      </c>
      <c r="J809">
        <f>IF(AND(Formulier!$E$44&lt;=C809,Formulier!$O$38&gt;=C809),"Verlof",0)</f>
        <v>0</v>
      </c>
      <c r="K809">
        <f t="shared" si="180"/>
        <v>0</v>
      </c>
      <c r="L809">
        <f t="shared" si="177"/>
        <v>0</v>
      </c>
      <c r="M809">
        <f t="shared" si="178"/>
        <v>0</v>
      </c>
      <c r="N809" s="56">
        <f t="shared" si="181"/>
        <v>0</v>
      </c>
      <c r="O809" s="56">
        <f t="shared" si="182"/>
        <v>0</v>
      </c>
    </row>
    <row r="810" spans="1:15" x14ac:dyDescent="0.3">
      <c r="A810" s="43" t="str">
        <f t="shared" si="183"/>
        <v>201710ma</v>
      </c>
      <c r="B810" s="43">
        <f t="shared" si="185"/>
        <v>10</v>
      </c>
      <c r="C810" s="44">
        <f t="shared" si="179"/>
        <v>42800</v>
      </c>
      <c r="D810" s="43" t="str">
        <f t="shared" si="186"/>
        <v>ma</v>
      </c>
      <c r="E810" s="43">
        <f t="shared" si="184"/>
        <v>2017</v>
      </c>
      <c r="F810" s="43" t="str">
        <f t="shared" si="174"/>
        <v/>
      </c>
      <c r="G810" s="43" t="str">
        <f t="shared" si="175"/>
        <v/>
      </c>
      <c r="H810" s="43" t="str">
        <f t="shared" si="176"/>
        <v/>
      </c>
      <c r="I810" s="43">
        <f t="shared" si="187"/>
        <v>10</v>
      </c>
      <c r="J810">
        <f>IF(AND(Formulier!$E$44&lt;=C810,Formulier!$O$38&gt;=C810),"Verlof",0)</f>
        <v>0</v>
      </c>
      <c r="K810">
        <f t="shared" si="180"/>
        <v>0</v>
      </c>
      <c r="L810">
        <f t="shared" si="177"/>
        <v>0</v>
      </c>
      <c r="M810">
        <f t="shared" si="178"/>
        <v>0</v>
      </c>
      <c r="N810" s="56">
        <f t="shared" si="181"/>
        <v>0</v>
      </c>
      <c r="O810" s="56">
        <f t="shared" si="182"/>
        <v>0</v>
      </c>
    </row>
    <row r="811" spans="1:15" x14ac:dyDescent="0.3">
      <c r="A811" s="43" t="str">
        <f t="shared" si="183"/>
        <v>201710di</v>
      </c>
      <c r="B811" s="43">
        <f t="shared" si="185"/>
        <v>10</v>
      </c>
      <c r="C811" s="44">
        <f t="shared" si="179"/>
        <v>42801</v>
      </c>
      <c r="D811" s="43" t="str">
        <f t="shared" si="186"/>
        <v>di</v>
      </c>
      <c r="E811" s="43">
        <f t="shared" si="184"/>
        <v>2017</v>
      </c>
      <c r="F811" s="43" t="str">
        <f t="shared" si="174"/>
        <v/>
      </c>
      <c r="G811" s="43" t="str">
        <f t="shared" si="175"/>
        <v/>
      </c>
      <c r="H811" s="43" t="str">
        <f t="shared" si="176"/>
        <v/>
      </c>
      <c r="I811" s="43">
        <f t="shared" si="187"/>
        <v>10</v>
      </c>
      <c r="J811">
        <f>IF(AND(Formulier!$E$44&lt;=C811,Formulier!$O$38&gt;=C811),"Verlof",0)</f>
        <v>0</v>
      </c>
      <c r="K811">
        <f t="shared" si="180"/>
        <v>0</v>
      </c>
      <c r="L811">
        <f t="shared" si="177"/>
        <v>0</v>
      </c>
      <c r="M811">
        <f t="shared" si="178"/>
        <v>0</v>
      </c>
      <c r="N811" s="56">
        <f t="shared" si="181"/>
        <v>0</v>
      </c>
      <c r="O811" s="56">
        <f t="shared" si="182"/>
        <v>0</v>
      </c>
    </row>
    <row r="812" spans="1:15" x14ac:dyDescent="0.3">
      <c r="A812" s="43" t="str">
        <f t="shared" si="183"/>
        <v>201710wo</v>
      </c>
      <c r="B812" s="43">
        <f t="shared" si="185"/>
        <v>10</v>
      </c>
      <c r="C812" s="44">
        <f t="shared" si="179"/>
        <v>42802</v>
      </c>
      <c r="D812" s="43" t="str">
        <f t="shared" si="186"/>
        <v>wo</v>
      </c>
      <c r="E812" s="43">
        <f t="shared" si="184"/>
        <v>2017</v>
      </c>
      <c r="F812" s="43" t="str">
        <f t="shared" si="174"/>
        <v/>
      </c>
      <c r="G812" s="43" t="str">
        <f t="shared" si="175"/>
        <v/>
      </c>
      <c r="H812" s="43" t="str">
        <f t="shared" si="176"/>
        <v/>
      </c>
      <c r="I812" s="43">
        <f t="shared" si="187"/>
        <v>10</v>
      </c>
      <c r="J812">
        <f>IF(AND(Formulier!$E$44&lt;=C812,Formulier!$O$38&gt;=C812),"Verlof",0)</f>
        <v>0</v>
      </c>
      <c r="K812">
        <f t="shared" si="180"/>
        <v>0</v>
      </c>
      <c r="L812">
        <f t="shared" si="177"/>
        <v>0</v>
      </c>
      <c r="M812">
        <f t="shared" si="178"/>
        <v>0</v>
      </c>
      <c r="N812" s="56">
        <f t="shared" si="181"/>
        <v>0</v>
      </c>
      <c r="O812" s="56">
        <f t="shared" si="182"/>
        <v>0</v>
      </c>
    </row>
    <row r="813" spans="1:15" x14ac:dyDescent="0.3">
      <c r="A813" s="43" t="str">
        <f t="shared" si="183"/>
        <v>201710do</v>
      </c>
      <c r="B813" s="43">
        <f t="shared" si="185"/>
        <v>10</v>
      </c>
      <c r="C813" s="44">
        <f t="shared" si="179"/>
        <v>42803</v>
      </c>
      <c r="D813" s="43" t="str">
        <f t="shared" si="186"/>
        <v>do</v>
      </c>
      <c r="E813" s="43">
        <f t="shared" si="184"/>
        <v>2017</v>
      </c>
      <c r="F813" s="43" t="str">
        <f t="shared" si="174"/>
        <v/>
      </c>
      <c r="G813" s="43" t="str">
        <f t="shared" si="175"/>
        <v/>
      </c>
      <c r="H813" s="43" t="str">
        <f t="shared" si="176"/>
        <v/>
      </c>
      <c r="I813" s="43">
        <f t="shared" si="187"/>
        <v>10</v>
      </c>
      <c r="J813">
        <f>IF(AND(Formulier!$E$44&lt;=C813,Formulier!$O$38&gt;=C813),"Verlof",0)</f>
        <v>0</v>
      </c>
      <c r="K813">
        <f t="shared" si="180"/>
        <v>0</v>
      </c>
      <c r="L813">
        <f t="shared" si="177"/>
        <v>0</v>
      </c>
      <c r="M813">
        <f t="shared" si="178"/>
        <v>0</v>
      </c>
      <c r="N813" s="56">
        <f t="shared" si="181"/>
        <v>0</v>
      </c>
      <c r="O813" s="56">
        <f t="shared" si="182"/>
        <v>0</v>
      </c>
    </row>
    <row r="814" spans="1:15" x14ac:dyDescent="0.3">
      <c r="A814" s="43" t="str">
        <f t="shared" si="183"/>
        <v>201710vr</v>
      </c>
      <c r="B814" s="43">
        <f t="shared" si="185"/>
        <v>10</v>
      </c>
      <c r="C814" s="44">
        <f t="shared" si="179"/>
        <v>42804</v>
      </c>
      <c r="D814" s="43" t="str">
        <f t="shared" si="186"/>
        <v>vr</v>
      </c>
      <c r="E814" s="43">
        <f t="shared" si="184"/>
        <v>2017</v>
      </c>
      <c r="F814" s="43" t="str">
        <f t="shared" si="174"/>
        <v/>
      </c>
      <c r="G814" s="43" t="str">
        <f t="shared" si="175"/>
        <v/>
      </c>
      <c r="H814" s="43" t="str">
        <f t="shared" si="176"/>
        <v/>
      </c>
      <c r="I814" s="43">
        <f t="shared" si="187"/>
        <v>10</v>
      </c>
      <c r="J814">
        <f>IF(AND(Formulier!$E$44&lt;=C814,Formulier!$O$38&gt;=C814),"Verlof",0)</f>
        <v>0</v>
      </c>
      <c r="K814">
        <f t="shared" si="180"/>
        <v>0</v>
      </c>
      <c r="L814">
        <f t="shared" si="177"/>
        <v>0</v>
      </c>
      <c r="M814">
        <f t="shared" si="178"/>
        <v>0</v>
      </c>
      <c r="N814" s="56">
        <f t="shared" si="181"/>
        <v>0</v>
      </c>
      <c r="O814" s="56">
        <f t="shared" si="182"/>
        <v>0</v>
      </c>
    </row>
    <row r="815" spans="1:15" x14ac:dyDescent="0.3">
      <c r="A815" s="43" t="str">
        <f t="shared" si="183"/>
        <v>201710za</v>
      </c>
      <c r="B815" s="43">
        <f t="shared" si="185"/>
        <v>10</v>
      </c>
      <c r="C815" s="44">
        <f t="shared" si="179"/>
        <v>42805</v>
      </c>
      <c r="D815" s="43" t="str">
        <f t="shared" si="186"/>
        <v>za</v>
      </c>
      <c r="E815" s="43">
        <f t="shared" si="184"/>
        <v>2017</v>
      </c>
      <c r="F815" s="43" t="str">
        <f t="shared" si="174"/>
        <v/>
      </c>
      <c r="G815" s="43" t="str">
        <f t="shared" si="175"/>
        <v/>
      </c>
      <c r="H815" s="43" t="str">
        <f t="shared" si="176"/>
        <v/>
      </c>
      <c r="I815" s="43">
        <f t="shared" si="187"/>
        <v>10</v>
      </c>
      <c r="J815">
        <f>IF(AND(Formulier!$E$44&lt;=C815,Formulier!$O$38&gt;=C815),"Verlof",0)</f>
        <v>0</v>
      </c>
      <c r="K815">
        <f t="shared" si="180"/>
        <v>0</v>
      </c>
      <c r="L815">
        <f t="shared" si="177"/>
        <v>0</v>
      </c>
      <c r="M815">
        <f t="shared" si="178"/>
        <v>0</v>
      </c>
      <c r="N815" s="56">
        <f t="shared" si="181"/>
        <v>0</v>
      </c>
      <c r="O815" s="56">
        <f t="shared" si="182"/>
        <v>0</v>
      </c>
    </row>
    <row r="816" spans="1:15" x14ac:dyDescent="0.3">
      <c r="A816" s="43" t="str">
        <f t="shared" si="183"/>
        <v>201710zo</v>
      </c>
      <c r="B816" s="43">
        <f t="shared" si="185"/>
        <v>10</v>
      </c>
      <c r="C816" s="44">
        <f t="shared" si="179"/>
        <v>42806</v>
      </c>
      <c r="D816" s="43" t="str">
        <f t="shared" si="186"/>
        <v>zo</v>
      </c>
      <c r="E816" s="43">
        <f t="shared" si="184"/>
        <v>2017</v>
      </c>
      <c r="F816" s="43" t="str">
        <f t="shared" si="174"/>
        <v/>
      </c>
      <c r="G816" s="43" t="str">
        <f t="shared" si="175"/>
        <v/>
      </c>
      <c r="H816" s="43" t="str">
        <f t="shared" si="176"/>
        <v/>
      </c>
      <c r="I816" s="43">
        <f t="shared" si="187"/>
        <v>10</v>
      </c>
      <c r="J816">
        <f>IF(AND(Formulier!$E$44&lt;=C816,Formulier!$O$38&gt;=C816),"Verlof",0)</f>
        <v>0</v>
      </c>
      <c r="K816">
        <f t="shared" si="180"/>
        <v>0</v>
      </c>
      <c r="L816">
        <f t="shared" si="177"/>
        <v>0</v>
      </c>
      <c r="M816">
        <f t="shared" si="178"/>
        <v>0</v>
      </c>
      <c r="N816" s="56">
        <f t="shared" si="181"/>
        <v>0</v>
      </c>
      <c r="O816" s="56">
        <f t="shared" si="182"/>
        <v>0</v>
      </c>
    </row>
    <row r="817" spans="1:18" x14ac:dyDescent="0.3">
      <c r="A817" s="43" t="str">
        <f t="shared" si="183"/>
        <v>201711ma</v>
      </c>
      <c r="B817" s="43">
        <f t="shared" si="185"/>
        <v>11</v>
      </c>
      <c r="C817" s="44">
        <f t="shared" si="179"/>
        <v>42807</v>
      </c>
      <c r="D817" s="43" t="str">
        <f t="shared" si="186"/>
        <v>ma</v>
      </c>
      <c r="E817" s="43">
        <f t="shared" si="184"/>
        <v>2017</v>
      </c>
      <c r="F817" s="43" t="str">
        <f t="shared" si="174"/>
        <v/>
      </c>
      <c r="G817" s="43" t="str">
        <f t="shared" si="175"/>
        <v/>
      </c>
      <c r="H817" s="43" t="str">
        <f t="shared" si="176"/>
        <v/>
      </c>
      <c r="I817" s="43">
        <f t="shared" si="187"/>
        <v>11</v>
      </c>
      <c r="J817">
        <f>IF(AND(Formulier!$E$44&lt;=C817,Formulier!$O$38&gt;=C817),"Verlof",0)</f>
        <v>0</v>
      </c>
      <c r="K817">
        <f t="shared" si="180"/>
        <v>0</v>
      </c>
      <c r="L817">
        <f t="shared" si="177"/>
        <v>0</v>
      </c>
      <c r="M817">
        <f t="shared" si="178"/>
        <v>0</v>
      </c>
      <c r="N817" s="56">
        <f t="shared" si="181"/>
        <v>0</v>
      </c>
      <c r="O817" s="56">
        <f t="shared" si="182"/>
        <v>0</v>
      </c>
    </row>
    <row r="818" spans="1:18" x14ac:dyDescent="0.3">
      <c r="A818" s="43" t="str">
        <f t="shared" si="183"/>
        <v>201711di</v>
      </c>
      <c r="B818" s="43">
        <f t="shared" si="185"/>
        <v>11</v>
      </c>
      <c r="C818" s="44">
        <f t="shared" si="179"/>
        <v>42808</v>
      </c>
      <c r="D818" s="43" t="str">
        <f t="shared" si="186"/>
        <v>di</v>
      </c>
      <c r="E818" s="43">
        <f t="shared" si="184"/>
        <v>2017</v>
      </c>
      <c r="F818" s="43" t="str">
        <f t="shared" si="174"/>
        <v/>
      </c>
      <c r="G818" s="43" t="str">
        <f t="shared" si="175"/>
        <v/>
      </c>
      <c r="H818" s="43" t="str">
        <f t="shared" si="176"/>
        <v/>
      </c>
      <c r="I818" s="43">
        <f t="shared" si="187"/>
        <v>11</v>
      </c>
      <c r="J818">
        <f>IF(AND(Formulier!$E$44&lt;=C818,Formulier!$O$38&gt;=C818),"Verlof",0)</f>
        <v>0</v>
      </c>
      <c r="K818">
        <f t="shared" si="180"/>
        <v>0</v>
      </c>
      <c r="L818">
        <f t="shared" si="177"/>
        <v>0</v>
      </c>
      <c r="M818">
        <f t="shared" si="178"/>
        <v>0</v>
      </c>
      <c r="N818" s="56">
        <f t="shared" si="181"/>
        <v>0</v>
      </c>
      <c r="O818" s="56">
        <f t="shared" si="182"/>
        <v>0</v>
      </c>
    </row>
    <row r="819" spans="1:18" x14ac:dyDescent="0.3">
      <c r="A819" s="43" t="str">
        <f t="shared" si="183"/>
        <v>201711wo</v>
      </c>
      <c r="B819" s="43">
        <f t="shared" si="185"/>
        <v>11</v>
      </c>
      <c r="C819" s="44">
        <f t="shared" si="179"/>
        <v>42809</v>
      </c>
      <c r="D819" s="43" t="str">
        <f t="shared" si="186"/>
        <v>wo</v>
      </c>
      <c r="E819" s="43">
        <f t="shared" si="184"/>
        <v>2017</v>
      </c>
      <c r="F819" s="43" t="str">
        <f t="shared" ref="F819:F882" si="188">IF(AND($C819&gt;=$AD$3,$C819&lt;=$AE$3),"Vakantie",IF(AND($C819&gt;=$AD$4,$C819&lt;=$AE$4),"Vakantie",IF(AND($C819&gt;=$AD$5,$C819&lt;=$AE$5),"Vakantie",IF(AND($C819&gt;=$AD$6,$C819&lt;=$AE$6),"Vakantie",IF(AND($C819&gt;=$AD$7,$C819&lt;=$AE$7),"Vakantie",IF($C819=$AD$23,"Vakantie",IF($C819=$AD$24,"Vakantie",IF($C819=$AD$25,"Vakantie",IF($C819=$AD$26,"Vakantie","")))))))))</f>
        <v/>
      </c>
      <c r="G819" s="43" t="str">
        <f t="shared" ref="G819:G882" si="189">IF(AND($C819&gt;=$AD$8,$C819&lt;=$AE$8),"Vakantie",IF(AND($C819&gt;=$AD$9,$C819&lt;=$AE$9),"Vakantie",IF(AND($C819&gt;=$AD$10,$C819&lt;=$AE$10),"Vakantie",IF(AND($C819&gt;=$AD$11,$C819&lt;=$AE$11),"Vakantie",IF(AND($C819&gt;=$AD$12,$C819&lt;=$AE$12),"Vakantie",IF($C819=$AD$23,"Vakantie",IF($C819=$AD$24,"Vakantie",IF($C819=$AD$25,"Vakantie",IF($C819=$AD$26,"Vakantie","")))))))))</f>
        <v/>
      </c>
      <c r="H819" s="43" t="str">
        <f t="shared" ref="H819:H882" si="190">IF(AND($C819&gt;=$AD$13,$C819&lt;=$AE$13),"Vakantie",IF(AND($C819&gt;=$AD$14,$C819&lt;=$AE$14),"Vakantie",IF(AND($C819&gt;=$AD$15,$C819&lt;=$AE$15),"Vakantie",IF(AND($C819&gt;=$AD$16,$C819&lt;=$AE$16),"Vakantie",IF(AND($C819&gt;=$AD$17,$C819&lt;=$AE$17),"Vakantie",IF($C819=$AD$23,"Vakantie",IF($C819=$AD$24,"Vakantie",IF($C819=$AD$25,"Vakantie",IF($C819=$AD$26,"Vakantie","")))))))))</f>
        <v/>
      </c>
      <c r="I819" s="43">
        <f t="shared" si="187"/>
        <v>11</v>
      </c>
      <c r="J819">
        <f>IF(AND(Formulier!$E$44&lt;=C819,Formulier!$O$38&gt;=C819),"Verlof",0)</f>
        <v>0</v>
      </c>
      <c r="K819">
        <f t="shared" si="180"/>
        <v>0</v>
      </c>
      <c r="L819">
        <f t="shared" si="177"/>
        <v>0</v>
      </c>
      <c r="M819">
        <f t="shared" si="178"/>
        <v>0</v>
      </c>
      <c r="N819" s="56">
        <f t="shared" si="181"/>
        <v>0</v>
      </c>
      <c r="O819" s="56">
        <f t="shared" si="182"/>
        <v>0</v>
      </c>
    </row>
    <row r="820" spans="1:18" x14ac:dyDescent="0.3">
      <c r="A820" s="43" t="str">
        <f t="shared" si="183"/>
        <v>201711do</v>
      </c>
      <c r="B820" s="43">
        <f t="shared" si="185"/>
        <v>11</v>
      </c>
      <c r="C820" s="44">
        <f t="shared" si="179"/>
        <v>42810</v>
      </c>
      <c r="D820" s="43" t="str">
        <f t="shared" si="186"/>
        <v>do</v>
      </c>
      <c r="E820" s="43">
        <f t="shared" si="184"/>
        <v>2017</v>
      </c>
      <c r="F820" s="43" t="str">
        <f t="shared" si="188"/>
        <v/>
      </c>
      <c r="G820" s="43" t="str">
        <f t="shared" si="189"/>
        <v/>
      </c>
      <c r="H820" s="43" t="str">
        <f t="shared" si="190"/>
        <v/>
      </c>
      <c r="I820" s="43">
        <f t="shared" si="187"/>
        <v>11</v>
      </c>
      <c r="J820">
        <f>IF(AND(Formulier!$E$44&lt;=C820,Formulier!$O$38&gt;=C820),"Verlof",0)</f>
        <v>0</v>
      </c>
      <c r="K820">
        <f t="shared" si="180"/>
        <v>0</v>
      </c>
      <c r="L820">
        <f t="shared" si="177"/>
        <v>0</v>
      </c>
      <c r="M820">
        <f t="shared" si="178"/>
        <v>0</v>
      </c>
      <c r="N820" s="56">
        <f t="shared" si="181"/>
        <v>0</v>
      </c>
      <c r="O820" s="56">
        <f t="shared" si="182"/>
        <v>0</v>
      </c>
    </row>
    <row r="821" spans="1:18" x14ac:dyDescent="0.3">
      <c r="A821" s="43" t="str">
        <f t="shared" si="183"/>
        <v>201711vr</v>
      </c>
      <c r="B821" s="43">
        <f t="shared" si="185"/>
        <v>11</v>
      </c>
      <c r="C821" s="44">
        <f t="shared" si="179"/>
        <v>42811</v>
      </c>
      <c r="D821" s="43" t="str">
        <f t="shared" si="186"/>
        <v>vr</v>
      </c>
      <c r="E821" s="43">
        <f t="shared" si="184"/>
        <v>2017</v>
      </c>
      <c r="F821" s="43" t="str">
        <f t="shared" si="188"/>
        <v/>
      </c>
      <c r="G821" s="43" t="str">
        <f t="shared" si="189"/>
        <v/>
      </c>
      <c r="H821" s="43" t="str">
        <f t="shared" si="190"/>
        <v/>
      </c>
      <c r="I821" s="43">
        <f t="shared" si="187"/>
        <v>11</v>
      </c>
      <c r="J821">
        <f>IF(AND(Formulier!$E$44&lt;=C821,Formulier!$O$38&gt;=C821),"Verlof",0)</f>
        <v>0</v>
      </c>
      <c r="K821">
        <f t="shared" si="180"/>
        <v>0</v>
      </c>
      <c r="L821">
        <f t="shared" si="177"/>
        <v>0</v>
      </c>
      <c r="M821">
        <f t="shared" si="178"/>
        <v>0</v>
      </c>
      <c r="N821" s="56">
        <f t="shared" si="181"/>
        <v>0</v>
      </c>
      <c r="O821" s="56">
        <f t="shared" si="182"/>
        <v>0</v>
      </c>
    </row>
    <row r="822" spans="1:18" x14ac:dyDescent="0.3">
      <c r="A822" s="43" t="str">
        <f t="shared" si="183"/>
        <v>201711za</v>
      </c>
      <c r="B822" s="43">
        <f t="shared" si="185"/>
        <v>11</v>
      </c>
      <c r="C822" s="44">
        <f t="shared" si="179"/>
        <v>42812</v>
      </c>
      <c r="D822" s="43" t="str">
        <f t="shared" si="186"/>
        <v>za</v>
      </c>
      <c r="E822" s="43">
        <f t="shared" si="184"/>
        <v>2017</v>
      </c>
      <c r="F822" s="43" t="str">
        <f t="shared" si="188"/>
        <v/>
      </c>
      <c r="G822" s="43" t="str">
        <f t="shared" si="189"/>
        <v/>
      </c>
      <c r="H822" s="43" t="str">
        <f t="shared" si="190"/>
        <v/>
      </c>
      <c r="I822" s="43">
        <f t="shared" si="187"/>
        <v>11</v>
      </c>
      <c r="J822">
        <f>IF(AND(Formulier!$E$44&lt;=C822,Formulier!$O$38&gt;=C822),"Verlof",0)</f>
        <v>0</v>
      </c>
      <c r="K822">
        <f t="shared" si="180"/>
        <v>0</v>
      </c>
      <c r="L822">
        <f t="shared" si="177"/>
        <v>0</v>
      </c>
      <c r="M822">
        <f t="shared" si="178"/>
        <v>0</v>
      </c>
      <c r="N822" s="56">
        <f t="shared" si="181"/>
        <v>0</v>
      </c>
      <c r="O822" s="56">
        <f t="shared" si="182"/>
        <v>0</v>
      </c>
    </row>
    <row r="823" spans="1:18" x14ac:dyDescent="0.3">
      <c r="A823" s="43" t="str">
        <f t="shared" si="183"/>
        <v>201711zo</v>
      </c>
      <c r="B823" s="43">
        <f t="shared" si="185"/>
        <v>11</v>
      </c>
      <c r="C823" s="44">
        <f t="shared" si="179"/>
        <v>42813</v>
      </c>
      <c r="D823" s="43" t="str">
        <f t="shared" si="186"/>
        <v>zo</v>
      </c>
      <c r="E823" s="43">
        <f t="shared" si="184"/>
        <v>2017</v>
      </c>
      <c r="F823" s="43" t="str">
        <f t="shared" si="188"/>
        <v/>
      </c>
      <c r="G823" s="43" t="str">
        <f t="shared" si="189"/>
        <v/>
      </c>
      <c r="H823" s="43" t="str">
        <f t="shared" si="190"/>
        <v/>
      </c>
      <c r="I823" s="43">
        <f t="shared" si="187"/>
        <v>11</v>
      </c>
      <c r="J823">
        <f>IF(AND(Formulier!$E$44&lt;=C823,Formulier!$O$38&gt;=C823),"Verlof",0)</f>
        <v>0</v>
      </c>
      <c r="K823">
        <f t="shared" si="180"/>
        <v>0</v>
      </c>
      <c r="L823">
        <f t="shared" si="177"/>
        <v>0</v>
      </c>
      <c r="M823">
        <f t="shared" si="178"/>
        <v>0</v>
      </c>
      <c r="N823" s="56">
        <f t="shared" si="181"/>
        <v>0</v>
      </c>
      <c r="O823" s="56">
        <f t="shared" si="182"/>
        <v>0</v>
      </c>
    </row>
    <row r="824" spans="1:18" x14ac:dyDescent="0.3">
      <c r="A824" s="43" t="str">
        <f t="shared" si="183"/>
        <v>201712ma</v>
      </c>
      <c r="B824" s="43">
        <f t="shared" si="185"/>
        <v>12</v>
      </c>
      <c r="C824" s="44">
        <f t="shared" si="179"/>
        <v>42814</v>
      </c>
      <c r="D824" s="43" t="str">
        <f t="shared" si="186"/>
        <v>ma</v>
      </c>
      <c r="E824" s="43">
        <f t="shared" si="184"/>
        <v>2017</v>
      </c>
      <c r="F824" s="43" t="str">
        <f t="shared" si="188"/>
        <v/>
      </c>
      <c r="G824" s="43" t="str">
        <f t="shared" si="189"/>
        <v/>
      </c>
      <c r="H824" s="43" t="str">
        <f t="shared" si="190"/>
        <v/>
      </c>
      <c r="I824" s="43">
        <f t="shared" si="187"/>
        <v>12</v>
      </c>
      <c r="J824">
        <f>IF(AND(Formulier!$E$44&lt;=C824,Formulier!$O$38&gt;=C824),"Verlof",0)</f>
        <v>0</v>
      </c>
      <c r="K824">
        <f t="shared" si="180"/>
        <v>0</v>
      </c>
      <c r="L824">
        <f t="shared" si="177"/>
        <v>0</v>
      </c>
      <c r="M824">
        <f t="shared" si="178"/>
        <v>0</v>
      </c>
      <c r="N824" s="56">
        <f t="shared" si="181"/>
        <v>0</v>
      </c>
      <c r="O824" s="56">
        <f t="shared" si="182"/>
        <v>0</v>
      </c>
    </row>
    <row r="825" spans="1:18" x14ac:dyDescent="0.3">
      <c r="A825" s="43" t="str">
        <f t="shared" si="183"/>
        <v>201712di</v>
      </c>
      <c r="B825" s="43">
        <f t="shared" si="185"/>
        <v>12</v>
      </c>
      <c r="C825" s="44">
        <f t="shared" si="179"/>
        <v>42815</v>
      </c>
      <c r="D825" s="43" t="str">
        <f t="shared" si="186"/>
        <v>di</v>
      </c>
      <c r="E825" s="43">
        <f t="shared" si="184"/>
        <v>2017</v>
      </c>
      <c r="F825" s="43" t="str">
        <f t="shared" si="188"/>
        <v/>
      </c>
      <c r="G825" s="43" t="str">
        <f t="shared" si="189"/>
        <v/>
      </c>
      <c r="H825" s="43" t="str">
        <f t="shared" si="190"/>
        <v/>
      </c>
      <c r="I825" s="43">
        <f t="shared" si="187"/>
        <v>12</v>
      </c>
      <c r="J825">
        <f>IF(AND(Formulier!$E$44&lt;=C825,Formulier!$O$38&gt;=C825),"Verlof",0)</f>
        <v>0</v>
      </c>
      <c r="K825">
        <f t="shared" si="180"/>
        <v>0</v>
      </c>
      <c r="L825">
        <f t="shared" si="177"/>
        <v>0</v>
      </c>
      <c r="M825">
        <f t="shared" si="178"/>
        <v>0</v>
      </c>
      <c r="N825" s="56">
        <f t="shared" si="181"/>
        <v>0</v>
      </c>
      <c r="O825" s="56">
        <f t="shared" si="182"/>
        <v>0</v>
      </c>
    </row>
    <row r="826" spans="1:18" x14ac:dyDescent="0.3">
      <c r="A826" s="43" t="str">
        <f t="shared" si="183"/>
        <v>201712wo</v>
      </c>
      <c r="B826" s="43">
        <f t="shared" si="185"/>
        <v>12</v>
      </c>
      <c r="C826" s="44">
        <f t="shared" si="179"/>
        <v>42816</v>
      </c>
      <c r="D826" s="43" t="str">
        <f t="shared" si="186"/>
        <v>wo</v>
      </c>
      <c r="E826" s="43">
        <f t="shared" si="184"/>
        <v>2017</v>
      </c>
      <c r="F826" s="43" t="str">
        <f t="shared" si="188"/>
        <v/>
      </c>
      <c r="G826" s="43" t="str">
        <f t="shared" si="189"/>
        <v/>
      </c>
      <c r="H826" s="43" t="str">
        <f t="shared" si="190"/>
        <v/>
      </c>
      <c r="I826" s="43">
        <f t="shared" si="187"/>
        <v>12</v>
      </c>
      <c r="J826">
        <f>IF(AND(Formulier!$E$44&lt;=C826,Formulier!$O$38&gt;=C826),"Verlof",0)</f>
        <v>0</v>
      </c>
      <c r="K826">
        <f t="shared" si="180"/>
        <v>0</v>
      </c>
      <c r="L826">
        <f t="shared" si="177"/>
        <v>0</v>
      </c>
      <c r="M826">
        <f t="shared" si="178"/>
        <v>0</v>
      </c>
      <c r="N826" s="56">
        <f t="shared" si="181"/>
        <v>0</v>
      </c>
      <c r="O826" s="56">
        <f t="shared" si="182"/>
        <v>0</v>
      </c>
    </row>
    <row r="827" spans="1:18" x14ac:dyDescent="0.3">
      <c r="A827" s="43" t="str">
        <f t="shared" si="183"/>
        <v>201712do</v>
      </c>
      <c r="B827" s="43">
        <f t="shared" si="185"/>
        <v>12</v>
      </c>
      <c r="C827" s="44">
        <f t="shared" si="179"/>
        <v>42817</v>
      </c>
      <c r="D827" s="43" t="str">
        <f t="shared" si="186"/>
        <v>do</v>
      </c>
      <c r="E827" s="43">
        <f t="shared" si="184"/>
        <v>2017</v>
      </c>
      <c r="F827" s="43" t="str">
        <f t="shared" si="188"/>
        <v/>
      </c>
      <c r="G827" s="43" t="str">
        <f t="shared" si="189"/>
        <v/>
      </c>
      <c r="H827" s="43" t="str">
        <f t="shared" si="190"/>
        <v/>
      </c>
      <c r="I827" s="43">
        <f t="shared" si="187"/>
        <v>12</v>
      </c>
      <c r="J827">
        <f>IF(AND(Formulier!$E$44&lt;=C827,Formulier!$O$38&gt;=C827),"Verlof",0)</f>
        <v>0</v>
      </c>
      <c r="K827">
        <f t="shared" si="180"/>
        <v>0</v>
      </c>
      <c r="L827">
        <f t="shared" si="177"/>
        <v>0</v>
      </c>
      <c r="M827">
        <f t="shared" si="178"/>
        <v>0</v>
      </c>
      <c r="N827" s="56">
        <f t="shared" si="181"/>
        <v>0</v>
      </c>
      <c r="O827" s="56">
        <f t="shared" si="182"/>
        <v>0</v>
      </c>
    </row>
    <row r="828" spans="1:18" x14ac:dyDescent="0.3">
      <c r="A828" s="43" t="str">
        <f t="shared" si="183"/>
        <v>201712vr</v>
      </c>
      <c r="B828" s="43">
        <f t="shared" si="185"/>
        <v>12</v>
      </c>
      <c r="C828" s="44">
        <f t="shared" si="179"/>
        <v>42818</v>
      </c>
      <c r="D828" s="43" t="str">
        <f t="shared" si="186"/>
        <v>vr</v>
      </c>
      <c r="E828" s="43">
        <f t="shared" si="184"/>
        <v>2017</v>
      </c>
      <c r="F828" s="43" t="str">
        <f t="shared" si="188"/>
        <v/>
      </c>
      <c r="G828" s="43" t="str">
        <f t="shared" si="189"/>
        <v/>
      </c>
      <c r="H828" s="43" t="str">
        <f t="shared" si="190"/>
        <v/>
      </c>
      <c r="I828" s="43">
        <f t="shared" si="187"/>
        <v>12</v>
      </c>
      <c r="J828">
        <f>IF(AND(Formulier!$E$44&lt;=C828,Formulier!$O$38&gt;=C828),"Verlof",0)</f>
        <v>0</v>
      </c>
      <c r="K828">
        <f t="shared" si="180"/>
        <v>0</v>
      </c>
      <c r="L828">
        <f t="shared" ref="L828:L891" si="191">IF(J828=0,0,IF(G828="",0,1))</f>
        <v>0</v>
      </c>
      <c r="M828">
        <f t="shared" ref="M828:M891" si="192">IF(J828=0,0,IF(H828="",0,1))</f>
        <v>0</v>
      </c>
      <c r="N828" s="56">
        <f t="shared" si="181"/>
        <v>0</v>
      </c>
      <c r="O828" s="56">
        <f t="shared" si="182"/>
        <v>0</v>
      </c>
    </row>
    <row r="829" spans="1:18" x14ac:dyDescent="0.3">
      <c r="A829" s="43" t="str">
        <f t="shared" si="183"/>
        <v>201712za</v>
      </c>
      <c r="B829" s="43">
        <f t="shared" si="185"/>
        <v>12</v>
      </c>
      <c r="C829" s="44">
        <f t="shared" si="179"/>
        <v>42819</v>
      </c>
      <c r="D829" s="43" t="str">
        <f t="shared" si="186"/>
        <v>za</v>
      </c>
      <c r="E829" s="43">
        <f t="shared" si="184"/>
        <v>2017</v>
      </c>
      <c r="F829" s="43" t="str">
        <f t="shared" si="188"/>
        <v/>
      </c>
      <c r="G829" s="43" t="str">
        <f t="shared" si="189"/>
        <v/>
      </c>
      <c r="H829" s="43" t="str">
        <f t="shared" si="190"/>
        <v/>
      </c>
      <c r="I829" s="43">
        <f t="shared" si="187"/>
        <v>12</v>
      </c>
      <c r="J829">
        <f>IF(AND(Formulier!$E$44&lt;=C829,Formulier!$O$38&gt;=C829),"Verlof",0)</f>
        <v>0</v>
      </c>
      <c r="K829">
        <f t="shared" si="180"/>
        <v>0</v>
      </c>
      <c r="L829">
        <f t="shared" si="191"/>
        <v>0</v>
      </c>
      <c r="M829">
        <f t="shared" si="192"/>
        <v>0</v>
      </c>
      <c r="N829" s="56">
        <f t="shared" si="181"/>
        <v>0</v>
      </c>
      <c r="O829" s="56">
        <f t="shared" si="182"/>
        <v>0</v>
      </c>
    </row>
    <row r="830" spans="1:18" x14ac:dyDescent="0.3">
      <c r="A830" s="43" t="str">
        <f t="shared" si="183"/>
        <v>201712zo</v>
      </c>
      <c r="B830" s="43">
        <f t="shared" si="185"/>
        <v>12</v>
      </c>
      <c r="C830" s="44">
        <f t="shared" si="179"/>
        <v>42820</v>
      </c>
      <c r="D830" s="43" t="str">
        <f t="shared" si="186"/>
        <v>zo</v>
      </c>
      <c r="E830" s="43">
        <f t="shared" si="184"/>
        <v>2017</v>
      </c>
      <c r="F830" s="43" t="str">
        <f t="shared" si="188"/>
        <v/>
      </c>
      <c r="G830" s="43" t="str">
        <f t="shared" si="189"/>
        <v/>
      </c>
      <c r="H830" s="43" t="str">
        <f t="shared" si="190"/>
        <v/>
      </c>
      <c r="I830" s="43">
        <f t="shared" si="187"/>
        <v>12</v>
      </c>
      <c r="J830">
        <f>IF(AND(Formulier!$E$44&lt;=C830,Formulier!$O$38&gt;=C830),"Verlof",0)</f>
        <v>0</v>
      </c>
      <c r="K830">
        <f t="shared" si="180"/>
        <v>0</v>
      </c>
      <c r="L830">
        <f t="shared" si="191"/>
        <v>0</v>
      </c>
      <c r="M830">
        <f t="shared" si="192"/>
        <v>0</v>
      </c>
      <c r="N830" s="56">
        <f t="shared" si="181"/>
        <v>0</v>
      </c>
      <c r="O830" s="56">
        <f t="shared" si="182"/>
        <v>0</v>
      </c>
    </row>
    <row r="831" spans="1:18" x14ac:dyDescent="0.3">
      <c r="A831" s="43" t="str">
        <f t="shared" si="183"/>
        <v>201713ma</v>
      </c>
      <c r="B831" s="43">
        <f t="shared" si="185"/>
        <v>13</v>
      </c>
      <c r="C831" s="44">
        <f t="shared" si="179"/>
        <v>42821</v>
      </c>
      <c r="D831" s="43" t="str">
        <f t="shared" si="186"/>
        <v>ma</v>
      </c>
      <c r="E831" s="43">
        <f t="shared" si="184"/>
        <v>2017</v>
      </c>
      <c r="F831" s="43" t="str">
        <f t="shared" si="188"/>
        <v/>
      </c>
      <c r="G831" s="43" t="str">
        <f t="shared" si="189"/>
        <v/>
      </c>
      <c r="H831" s="43" t="str">
        <f t="shared" si="190"/>
        <v/>
      </c>
      <c r="I831" s="43">
        <f t="shared" si="187"/>
        <v>13</v>
      </c>
      <c r="J831">
        <f>IF(AND(Formulier!$E$44&lt;=C831,Formulier!$O$38&gt;=C831),"Verlof",0)</f>
        <v>0</v>
      </c>
      <c r="K831">
        <f t="shared" si="180"/>
        <v>0</v>
      </c>
      <c r="L831">
        <f t="shared" si="191"/>
        <v>0</v>
      </c>
      <c r="M831">
        <f t="shared" si="192"/>
        <v>0</v>
      </c>
      <c r="N831" s="56">
        <f t="shared" si="181"/>
        <v>0</v>
      </c>
      <c r="O831" s="56">
        <f t="shared" si="182"/>
        <v>0</v>
      </c>
      <c r="Q831">
        <f>IF(AND(J830="Verlof",J831="Verlof"),0,IF(SUM(N:N)&gt;COUNTIF($Q$1:$Q830,"Compensatieverlof"),"Compensatieverlof",0))</f>
        <v>0</v>
      </c>
      <c r="R831">
        <f>IF(AND(OR(F831="vakantie",G831="vakantie",H831="vakantie"),Q831="Compensatieverlof"),1,0)</f>
        <v>0</v>
      </c>
    </row>
    <row r="832" spans="1:18" x14ac:dyDescent="0.3">
      <c r="A832" s="43" t="str">
        <f t="shared" si="183"/>
        <v>201713di</v>
      </c>
      <c r="B832" s="43">
        <f t="shared" si="185"/>
        <v>13</v>
      </c>
      <c r="C832" s="44">
        <f t="shared" si="179"/>
        <v>42822</v>
      </c>
      <c r="D832" s="43" t="str">
        <f t="shared" si="186"/>
        <v>di</v>
      </c>
      <c r="E832" s="43">
        <f t="shared" si="184"/>
        <v>2017</v>
      </c>
      <c r="F832" s="43" t="str">
        <f t="shared" si="188"/>
        <v/>
      </c>
      <c r="G832" s="43" t="str">
        <f t="shared" si="189"/>
        <v/>
      </c>
      <c r="H832" s="43" t="str">
        <f t="shared" si="190"/>
        <v/>
      </c>
      <c r="I832" s="43">
        <f t="shared" si="187"/>
        <v>13</v>
      </c>
      <c r="J832">
        <f>IF(AND(Formulier!$E$44&lt;=C832,Formulier!$O$38&gt;=C832),"Verlof",0)</f>
        <v>0</v>
      </c>
      <c r="K832">
        <f t="shared" si="180"/>
        <v>0</v>
      </c>
      <c r="L832">
        <f t="shared" si="191"/>
        <v>0</v>
      </c>
      <c r="M832">
        <f t="shared" si="192"/>
        <v>0</v>
      </c>
      <c r="N832" s="56">
        <f t="shared" si="181"/>
        <v>0</v>
      </c>
      <c r="O832" s="56">
        <f t="shared" si="182"/>
        <v>0</v>
      </c>
      <c r="Q832">
        <f>IF(AND(J831="Verlof",J832="Verlof"),0,IF(SUM(N:N)&gt;COUNTIF($Q$1:$Q831,"Compensatieverlof"),"Compensatieverlof",0))</f>
        <v>0</v>
      </c>
      <c r="R832">
        <f t="shared" ref="R832:R895" si="193">IF(AND(OR(F832="vakantie",G832="vakantie",H832="vakantie"),Q832="Compensatieverlof"),1,0)</f>
        <v>0</v>
      </c>
    </row>
    <row r="833" spans="1:18" x14ac:dyDescent="0.3">
      <c r="A833" s="43" t="str">
        <f t="shared" si="183"/>
        <v>201713wo</v>
      </c>
      <c r="B833" s="43">
        <f t="shared" si="185"/>
        <v>13</v>
      </c>
      <c r="C833" s="44">
        <f t="shared" si="179"/>
        <v>42823</v>
      </c>
      <c r="D833" s="43" t="str">
        <f t="shared" si="186"/>
        <v>wo</v>
      </c>
      <c r="E833" s="43">
        <f t="shared" si="184"/>
        <v>2017</v>
      </c>
      <c r="F833" s="43" t="str">
        <f t="shared" si="188"/>
        <v/>
      </c>
      <c r="G833" s="43" t="str">
        <f t="shared" si="189"/>
        <v/>
      </c>
      <c r="H833" s="43" t="str">
        <f t="shared" si="190"/>
        <v/>
      </c>
      <c r="I833" s="43">
        <f t="shared" si="187"/>
        <v>13</v>
      </c>
      <c r="J833">
        <f>IF(AND(Formulier!$E$44&lt;=C833,Formulier!$O$38&gt;=C833),"Verlof",0)</f>
        <v>0</v>
      </c>
      <c r="K833">
        <f t="shared" si="180"/>
        <v>0</v>
      </c>
      <c r="L833">
        <f t="shared" si="191"/>
        <v>0</v>
      </c>
      <c r="M833">
        <f t="shared" si="192"/>
        <v>0</v>
      </c>
      <c r="N833" s="56">
        <f t="shared" si="181"/>
        <v>0</v>
      </c>
      <c r="O833" s="56">
        <f t="shared" si="182"/>
        <v>0</v>
      </c>
      <c r="Q833">
        <f>IF(AND(J832="Verlof",J833="Verlof"),0,IF(SUM(N:N)&gt;COUNTIF($Q$1:$Q832,"Compensatieverlof"),"Compensatieverlof",0))</f>
        <v>0</v>
      </c>
      <c r="R833">
        <f t="shared" si="193"/>
        <v>0</v>
      </c>
    </row>
    <row r="834" spans="1:18" x14ac:dyDescent="0.3">
      <c r="A834" s="43" t="str">
        <f t="shared" si="183"/>
        <v>201713do</v>
      </c>
      <c r="B834" s="43">
        <f t="shared" si="185"/>
        <v>13</v>
      </c>
      <c r="C834" s="44">
        <f t="shared" si="179"/>
        <v>42824</v>
      </c>
      <c r="D834" s="43" t="str">
        <f t="shared" si="186"/>
        <v>do</v>
      </c>
      <c r="E834" s="43">
        <f t="shared" si="184"/>
        <v>2017</v>
      </c>
      <c r="F834" s="43" t="str">
        <f t="shared" si="188"/>
        <v/>
      </c>
      <c r="G834" s="43" t="str">
        <f t="shared" si="189"/>
        <v/>
      </c>
      <c r="H834" s="43" t="str">
        <f t="shared" si="190"/>
        <v/>
      </c>
      <c r="I834" s="43">
        <f t="shared" si="187"/>
        <v>13</v>
      </c>
      <c r="J834">
        <f>IF(AND(Formulier!$E$44&lt;=C834,Formulier!$O$38&gt;=C834),"Verlof",0)</f>
        <v>0</v>
      </c>
      <c r="K834">
        <f t="shared" si="180"/>
        <v>0</v>
      </c>
      <c r="L834">
        <f t="shared" si="191"/>
        <v>0</v>
      </c>
      <c r="M834">
        <f t="shared" si="192"/>
        <v>0</v>
      </c>
      <c r="N834" s="56">
        <f t="shared" si="181"/>
        <v>0</v>
      </c>
      <c r="O834" s="56">
        <f t="shared" si="182"/>
        <v>0</v>
      </c>
      <c r="Q834">
        <f>IF(AND(J833="Verlof",J834="Verlof"),0,IF(SUM(N:N)&gt;COUNTIF($Q$1:$Q833,"Compensatieverlof"),"Compensatieverlof",0))</f>
        <v>0</v>
      </c>
      <c r="R834">
        <f t="shared" si="193"/>
        <v>0</v>
      </c>
    </row>
    <row r="835" spans="1:18" x14ac:dyDescent="0.3">
      <c r="A835" s="43" t="str">
        <f t="shared" si="183"/>
        <v>201713vr</v>
      </c>
      <c r="B835" s="43">
        <f t="shared" si="185"/>
        <v>13</v>
      </c>
      <c r="C835" s="44">
        <f t="shared" ref="C835:C898" si="194">+C834+1</f>
        <v>42825</v>
      </c>
      <c r="D835" s="43" t="str">
        <f t="shared" si="186"/>
        <v>vr</v>
      </c>
      <c r="E835" s="43">
        <f t="shared" si="184"/>
        <v>2017</v>
      </c>
      <c r="F835" s="43" t="str">
        <f t="shared" si="188"/>
        <v/>
      </c>
      <c r="G835" s="43" t="str">
        <f t="shared" si="189"/>
        <v/>
      </c>
      <c r="H835" s="43" t="str">
        <f t="shared" si="190"/>
        <v/>
      </c>
      <c r="I835" s="43">
        <f t="shared" si="187"/>
        <v>13</v>
      </c>
      <c r="J835">
        <f>IF(AND(Formulier!$E$44&lt;=C835,Formulier!$O$38&gt;=C835),"Verlof",0)</f>
        <v>0</v>
      </c>
      <c r="K835">
        <f t="shared" ref="K835:K898" si="195">IF(J835=0,0,IF(F835="",0,1))</f>
        <v>0</v>
      </c>
      <c r="L835">
        <f t="shared" si="191"/>
        <v>0</v>
      </c>
      <c r="M835">
        <f t="shared" si="192"/>
        <v>0</v>
      </c>
      <c r="N835" s="56">
        <f t="shared" ref="N835:N898" si="196">IF($N$1="Noord",K835,IF($N$1="Midden",L835,M835))</f>
        <v>0</v>
      </c>
      <c r="O835" s="56">
        <f t="shared" ref="O835:O898" si="197">IF(OR(D835="za",D835="zo"),0,N835)</f>
        <v>0</v>
      </c>
      <c r="Q835">
        <f>IF(AND(J834="Verlof",J835="Verlof"),0,IF(SUM(N:N)&gt;COUNTIF($Q$1:$Q834,"Compensatieverlof"),"Compensatieverlof",0))</f>
        <v>0</v>
      </c>
      <c r="R835">
        <f t="shared" si="193"/>
        <v>0</v>
      </c>
    </row>
    <row r="836" spans="1:18" x14ac:dyDescent="0.3">
      <c r="A836" s="43" t="str">
        <f t="shared" si="183"/>
        <v>201713za</v>
      </c>
      <c r="B836" s="43">
        <f t="shared" si="185"/>
        <v>13</v>
      </c>
      <c r="C836" s="44">
        <f t="shared" si="194"/>
        <v>42826</v>
      </c>
      <c r="D836" s="43" t="str">
        <f t="shared" si="186"/>
        <v>za</v>
      </c>
      <c r="E836" s="43">
        <f t="shared" si="184"/>
        <v>2017</v>
      </c>
      <c r="F836" s="43" t="str">
        <f t="shared" si="188"/>
        <v/>
      </c>
      <c r="G836" s="43" t="str">
        <f t="shared" si="189"/>
        <v/>
      </c>
      <c r="H836" s="43" t="str">
        <f t="shared" si="190"/>
        <v/>
      </c>
      <c r="I836" s="43">
        <f t="shared" si="187"/>
        <v>13</v>
      </c>
      <c r="J836">
        <f>IF(AND(Formulier!$E$44&lt;=C836,Formulier!$O$38&gt;=C836),"Verlof",0)</f>
        <v>0</v>
      </c>
      <c r="K836">
        <f t="shared" si="195"/>
        <v>0</v>
      </c>
      <c r="L836">
        <f t="shared" si="191"/>
        <v>0</v>
      </c>
      <c r="M836">
        <f t="shared" si="192"/>
        <v>0</v>
      </c>
      <c r="N836" s="56">
        <f t="shared" si="196"/>
        <v>0</v>
      </c>
      <c r="O836" s="56">
        <f t="shared" si="197"/>
        <v>0</v>
      </c>
      <c r="Q836">
        <f>IF(AND(J835="Verlof",J836="Verlof"),0,IF(SUM(N:N)&gt;COUNTIF($Q$1:$Q835,"Compensatieverlof"),"Compensatieverlof",0))</f>
        <v>0</v>
      </c>
      <c r="R836">
        <f t="shared" si="193"/>
        <v>0</v>
      </c>
    </row>
    <row r="837" spans="1:18" x14ac:dyDescent="0.3">
      <c r="A837" s="43" t="str">
        <f t="shared" si="183"/>
        <v>201713zo</v>
      </c>
      <c r="B837" s="43">
        <f t="shared" si="185"/>
        <v>13</v>
      </c>
      <c r="C837" s="44">
        <f t="shared" si="194"/>
        <v>42827</v>
      </c>
      <c r="D837" s="43" t="str">
        <f t="shared" si="186"/>
        <v>zo</v>
      </c>
      <c r="E837" s="43">
        <f t="shared" si="184"/>
        <v>2017</v>
      </c>
      <c r="F837" s="43" t="str">
        <f t="shared" si="188"/>
        <v/>
      </c>
      <c r="G837" s="43" t="str">
        <f t="shared" si="189"/>
        <v/>
      </c>
      <c r="H837" s="43" t="str">
        <f t="shared" si="190"/>
        <v/>
      </c>
      <c r="I837" s="43">
        <f t="shared" si="187"/>
        <v>13</v>
      </c>
      <c r="J837">
        <f>IF(AND(Formulier!$E$44&lt;=C837,Formulier!$O$38&gt;=C837),"Verlof",0)</f>
        <v>0</v>
      </c>
      <c r="K837">
        <f t="shared" si="195"/>
        <v>0</v>
      </c>
      <c r="L837">
        <f t="shared" si="191"/>
        <v>0</v>
      </c>
      <c r="M837">
        <f t="shared" si="192"/>
        <v>0</v>
      </c>
      <c r="N837" s="56">
        <f t="shared" si="196"/>
        <v>0</v>
      </c>
      <c r="O837" s="56">
        <f t="shared" si="197"/>
        <v>0</v>
      </c>
      <c r="Q837">
        <f>IF(AND(J836="Verlof",J837="Verlof"),0,IF(SUM(N:N)&gt;COUNTIF($Q$1:$Q836,"Compensatieverlof"),"Compensatieverlof",0))</f>
        <v>0</v>
      </c>
      <c r="R837">
        <f t="shared" si="193"/>
        <v>0</v>
      </c>
    </row>
    <row r="838" spans="1:18" x14ac:dyDescent="0.3">
      <c r="A838" s="43" t="str">
        <f t="shared" si="183"/>
        <v>201714ma</v>
      </c>
      <c r="B838" s="43">
        <f t="shared" si="185"/>
        <v>14</v>
      </c>
      <c r="C838" s="44">
        <f t="shared" si="194"/>
        <v>42828</v>
      </c>
      <c r="D838" s="43" t="str">
        <f t="shared" si="186"/>
        <v>ma</v>
      </c>
      <c r="E838" s="43">
        <f t="shared" si="184"/>
        <v>2017</v>
      </c>
      <c r="F838" s="43" t="str">
        <f t="shared" si="188"/>
        <v/>
      </c>
      <c r="G838" s="43" t="str">
        <f t="shared" si="189"/>
        <v/>
      </c>
      <c r="H838" s="43" t="str">
        <f t="shared" si="190"/>
        <v/>
      </c>
      <c r="I838" s="43">
        <f t="shared" si="187"/>
        <v>14</v>
      </c>
      <c r="J838">
        <f>IF(AND(Formulier!$E$44&lt;=C838,Formulier!$O$38&gt;=C838),"Verlof",0)</f>
        <v>0</v>
      </c>
      <c r="K838">
        <f t="shared" si="195"/>
        <v>0</v>
      </c>
      <c r="L838">
        <f t="shared" si="191"/>
        <v>0</v>
      </c>
      <c r="M838">
        <f t="shared" si="192"/>
        <v>0</v>
      </c>
      <c r="N838" s="56">
        <f t="shared" si="196"/>
        <v>0</v>
      </c>
      <c r="O838" s="56">
        <f t="shared" si="197"/>
        <v>0</v>
      </c>
      <c r="Q838">
        <f>IF(AND(J837="Verlof",J838="Verlof"),0,IF(SUM(N:N)&gt;COUNTIF($Q$1:$Q837,"Compensatieverlof"),"Compensatieverlof",0))</f>
        <v>0</v>
      </c>
      <c r="R838">
        <f t="shared" si="193"/>
        <v>0</v>
      </c>
    </row>
    <row r="839" spans="1:18" x14ac:dyDescent="0.3">
      <c r="A839" s="43" t="str">
        <f t="shared" ref="A839:A902" si="198">E839&amp;B839&amp;D839</f>
        <v>201714di</v>
      </c>
      <c r="B839" s="43">
        <f t="shared" si="185"/>
        <v>14</v>
      </c>
      <c r="C839" s="44">
        <f t="shared" si="194"/>
        <v>42829</v>
      </c>
      <c r="D839" s="43" t="str">
        <f t="shared" si="186"/>
        <v>di</v>
      </c>
      <c r="E839" s="43">
        <f t="shared" ref="E839:E902" si="199">YEAR(C839)</f>
        <v>2017</v>
      </c>
      <c r="F839" s="43" t="str">
        <f t="shared" si="188"/>
        <v/>
      </c>
      <c r="G839" s="43" t="str">
        <f t="shared" si="189"/>
        <v/>
      </c>
      <c r="H839" s="43" t="str">
        <f t="shared" si="190"/>
        <v/>
      </c>
      <c r="I839" s="43">
        <f t="shared" si="187"/>
        <v>14</v>
      </c>
      <c r="J839">
        <f>IF(AND(Formulier!$E$44&lt;=C839,Formulier!$O$38&gt;=C839),"Verlof",0)</f>
        <v>0</v>
      </c>
      <c r="K839">
        <f t="shared" si="195"/>
        <v>0</v>
      </c>
      <c r="L839">
        <f t="shared" si="191"/>
        <v>0</v>
      </c>
      <c r="M839">
        <f t="shared" si="192"/>
        <v>0</v>
      </c>
      <c r="N839" s="56">
        <f t="shared" si="196"/>
        <v>0</v>
      </c>
      <c r="O839" s="56">
        <f t="shared" si="197"/>
        <v>0</v>
      </c>
      <c r="Q839">
        <f>IF(AND(J838="Verlof",J839="Verlof"),0,IF(SUM(N:N)&gt;COUNTIF($Q$1:$Q838,"Compensatieverlof"),"Compensatieverlof",0))</f>
        <v>0</v>
      </c>
      <c r="R839">
        <f t="shared" si="193"/>
        <v>0</v>
      </c>
    </row>
    <row r="840" spans="1:18" x14ac:dyDescent="0.3">
      <c r="A840" s="43" t="str">
        <f t="shared" si="198"/>
        <v>201714wo</v>
      </c>
      <c r="B840" s="43">
        <f t="shared" si="185"/>
        <v>14</v>
      </c>
      <c r="C840" s="44">
        <f t="shared" si="194"/>
        <v>42830</v>
      </c>
      <c r="D840" s="43" t="str">
        <f t="shared" si="186"/>
        <v>wo</v>
      </c>
      <c r="E840" s="43">
        <f t="shared" si="199"/>
        <v>2017</v>
      </c>
      <c r="F840" s="43" t="str">
        <f t="shared" si="188"/>
        <v/>
      </c>
      <c r="G840" s="43" t="str">
        <f t="shared" si="189"/>
        <v/>
      </c>
      <c r="H840" s="43" t="str">
        <f t="shared" si="190"/>
        <v/>
      </c>
      <c r="I840" s="43">
        <f t="shared" si="187"/>
        <v>14</v>
      </c>
      <c r="J840">
        <f>IF(AND(Formulier!$E$44&lt;=C840,Formulier!$O$38&gt;=C840),"Verlof",0)</f>
        <v>0</v>
      </c>
      <c r="K840">
        <f t="shared" si="195"/>
        <v>0</v>
      </c>
      <c r="L840">
        <f t="shared" si="191"/>
        <v>0</v>
      </c>
      <c r="M840">
        <f t="shared" si="192"/>
        <v>0</v>
      </c>
      <c r="N840" s="56">
        <f t="shared" si="196"/>
        <v>0</v>
      </c>
      <c r="O840" s="56">
        <f t="shared" si="197"/>
        <v>0</v>
      </c>
      <c r="Q840">
        <f>IF(AND(J839="Verlof",J840="Verlof"),0,IF(SUM(N:N)&gt;COUNTIF($Q$1:$Q839,"Compensatieverlof"),"Compensatieverlof",0))</f>
        <v>0</v>
      </c>
      <c r="R840">
        <f t="shared" si="193"/>
        <v>0</v>
      </c>
    </row>
    <row r="841" spans="1:18" x14ac:dyDescent="0.3">
      <c r="A841" s="43" t="str">
        <f t="shared" si="198"/>
        <v>201714do</v>
      </c>
      <c r="B841" s="43">
        <f t="shared" si="185"/>
        <v>14</v>
      </c>
      <c r="C841" s="44">
        <f t="shared" si="194"/>
        <v>42831</v>
      </c>
      <c r="D841" s="43" t="str">
        <f t="shared" si="186"/>
        <v>do</v>
      </c>
      <c r="E841" s="43">
        <f t="shared" si="199"/>
        <v>2017</v>
      </c>
      <c r="F841" s="43" t="str">
        <f t="shared" si="188"/>
        <v/>
      </c>
      <c r="G841" s="43" t="str">
        <f t="shared" si="189"/>
        <v/>
      </c>
      <c r="H841" s="43" t="str">
        <f t="shared" si="190"/>
        <v/>
      </c>
      <c r="I841" s="43">
        <f t="shared" si="187"/>
        <v>14</v>
      </c>
      <c r="J841">
        <f>IF(AND(Formulier!$E$44&lt;=C841,Formulier!$O$38&gt;=C841),"Verlof",0)</f>
        <v>0</v>
      </c>
      <c r="K841">
        <f t="shared" si="195"/>
        <v>0</v>
      </c>
      <c r="L841">
        <f t="shared" si="191"/>
        <v>0</v>
      </c>
      <c r="M841">
        <f t="shared" si="192"/>
        <v>0</v>
      </c>
      <c r="N841" s="56">
        <f t="shared" si="196"/>
        <v>0</v>
      </c>
      <c r="O841" s="56">
        <f t="shared" si="197"/>
        <v>0</v>
      </c>
      <c r="Q841">
        <f>IF(AND(J840="Verlof",J841="Verlof"),0,IF(SUM(N:N)&gt;COUNTIF($Q$1:$Q840,"Compensatieverlof"),"Compensatieverlof",0))</f>
        <v>0</v>
      </c>
      <c r="R841">
        <f t="shared" si="193"/>
        <v>0</v>
      </c>
    </row>
    <row r="842" spans="1:18" x14ac:dyDescent="0.3">
      <c r="A842" s="43" t="str">
        <f t="shared" si="198"/>
        <v>201714vr</v>
      </c>
      <c r="B842" s="43">
        <f t="shared" si="185"/>
        <v>14</v>
      </c>
      <c r="C842" s="44">
        <f t="shared" si="194"/>
        <v>42832</v>
      </c>
      <c r="D842" s="43" t="str">
        <f t="shared" si="186"/>
        <v>vr</v>
      </c>
      <c r="E842" s="43">
        <f t="shared" si="199"/>
        <v>2017</v>
      </c>
      <c r="F842" s="43" t="str">
        <f t="shared" si="188"/>
        <v/>
      </c>
      <c r="G842" s="43" t="str">
        <f t="shared" si="189"/>
        <v/>
      </c>
      <c r="H842" s="43" t="str">
        <f t="shared" si="190"/>
        <v/>
      </c>
      <c r="I842" s="43">
        <f t="shared" si="187"/>
        <v>14</v>
      </c>
      <c r="J842">
        <f>IF(AND(Formulier!$E$44&lt;=C842,Formulier!$O$38&gt;=C842),"Verlof",0)</f>
        <v>0</v>
      </c>
      <c r="K842">
        <f t="shared" si="195"/>
        <v>0</v>
      </c>
      <c r="L842">
        <f t="shared" si="191"/>
        <v>0</v>
      </c>
      <c r="M842">
        <f t="shared" si="192"/>
        <v>0</v>
      </c>
      <c r="N842" s="56">
        <f t="shared" si="196"/>
        <v>0</v>
      </c>
      <c r="O842" s="56">
        <f t="shared" si="197"/>
        <v>0</v>
      </c>
      <c r="Q842">
        <f>IF(AND(J841="Verlof",J842="Verlof"),0,IF(SUM(N:N)&gt;COUNTIF($Q$1:$Q841,"Compensatieverlof"),"Compensatieverlof",0))</f>
        <v>0</v>
      </c>
      <c r="R842">
        <f t="shared" si="193"/>
        <v>0</v>
      </c>
    </row>
    <row r="843" spans="1:18" x14ac:dyDescent="0.3">
      <c r="A843" s="43" t="str">
        <f t="shared" si="198"/>
        <v>201714za</v>
      </c>
      <c r="B843" s="43">
        <f t="shared" si="185"/>
        <v>14</v>
      </c>
      <c r="C843" s="44">
        <f t="shared" si="194"/>
        <v>42833</v>
      </c>
      <c r="D843" s="43" t="str">
        <f t="shared" si="186"/>
        <v>za</v>
      </c>
      <c r="E843" s="43">
        <f t="shared" si="199"/>
        <v>2017</v>
      </c>
      <c r="F843" s="43" t="str">
        <f t="shared" si="188"/>
        <v/>
      </c>
      <c r="G843" s="43" t="str">
        <f t="shared" si="189"/>
        <v/>
      </c>
      <c r="H843" s="43" t="str">
        <f t="shared" si="190"/>
        <v/>
      </c>
      <c r="I843" s="43">
        <f t="shared" si="187"/>
        <v>14</v>
      </c>
      <c r="J843">
        <f>IF(AND(Formulier!$E$44&lt;=C843,Formulier!$O$38&gt;=C843),"Verlof",0)</f>
        <v>0</v>
      </c>
      <c r="K843">
        <f t="shared" si="195"/>
        <v>0</v>
      </c>
      <c r="L843">
        <f t="shared" si="191"/>
        <v>0</v>
      </c>
      <c r="M843">
        <f t="shared" si="192"/>
        <v>0</v>
      </c>
      <c r="N843" s="56">
        <f t="shared" si="196"/>
        <v>0</v>
      </c>
      <c r="O843" s="56">
        <f t="shared" si="197"/>
        <v>0</v>
      </c>
      <c r="Q843">
        <f>IF(AND(J842="Verlof",J843="Verlof"),0,IF(SUM(N:N)&gt;COUNTIF($Q$1:$Q842,"Compensatieverlof"),"Compensatieverlof",0))</f>
        <v>0</v>
      </c>
      <c r="R843">
        <f t="shared" si="193"/>
        <v>0</v>
      </c>
    </row>
    <row r="844" spans="1:18" x14ac:dyDescent="0.3">
      <c r="A844" s="43" t="str">
        <f t="shared" si="198"/>
        <v>201714zo</v>
      </c>
      <c r="B844" s="43">
        <f t="shared" si="185"/>
        <v>14</v>
      </c>
      <c r="C844" s="44">
        <f t="shared" si="194"/>
        <v>42834</v>
      </c>
      <c r="D844" s="43" t="str">
        <f t="shared" si="186"/>
        <v>zo</v>
      </c>
      <c r="E844" s="43">
        <f t="shared" si="199"/>
        <v>2017</v>
      </c>
      <c r="F844" s="43" t="str">
        <f t="shared" si="188"/>
        <v/>
      </c>
      <c r="G844" s="43" t="str">
        <f t="shared" si="189"/>
        <v/>
      </c>
      <c r="H844" s="43" t="str">
        <f t="shared" si="190"/>
        <v/>
      </c>
      <c r="I844" s="43">
        <f t="shared" si="187"/>
        <v>14</v>
      </c>
      <c r="J844">
        <f>IF(AND(Formulier!$E$44&lt;=C844,Formulier!$O$38&gt;=C844),"Verlof",0)</f>
        <v>0</v>
      </c>
      <c r="K844">
        <f t="shared" si="195"/>
        <v>0</v>
      </c>
      <c r="L844">
        <f t="shared" si="191"/>
        <v>0</v>
      </c>
      <c r="M844">
        <f t="shared" si="192"/>
        <v>0</v>
      </c>
      <c r="N844" s="56">
        <f t="shared" si="196"/>
        <v>0</v>
      </c>
      <c r="O844" s="56">
        <f t="shared" si="197"/>
        <v>0</v>
      </c>
      <c r="Q844">
        <f>IF(AND(J843="Verlof",J844="Verlof"),0,IF(SUM(N:N)&gt;COUNTIF($Q$1:$Q843,"Compensatieverlof"),"Compensatieverlof",0))</f>
        <v>0</v>
      </c>
      <c r="R844">
        <f t="shared" si="193"/>
        <v>0</v>
      </c>
    </row>
    <row r="845" spans="1:18" x14ac:dyDescent="0.3">
      <c r="A845" s="43" t="str">
        <f t="shared" si="198"/>
        <v>201715ma</v>
      </c>
      <c r="B845" s="43">
        <f t="shared" si="185"/>
        <v>15</v>
      </c>
      <c r="C845" s="44">
        <f t="shared" si="194"/>
        <v>42835</v>
      </c>
      <c r="D845" s="43" t="str">
        <f t="shared" si="186"/>
        <v>ma</v>
      </c>
      <c r="E845" s="43">
        <f t="shared" si="199"/>
        <v>2017</v>
      </c>
      <c r="F845" s="43" t="str">
        <f t="shared" si="188"/>
        <v/>
      </c>
      <c r="G845" s="43" t="str">
        <f t="shared" si="189"/>
        <v/>
      </c>
      <c r="H845" s="43" t="str">
        <f t="shared" si="190"/>
        <v/>
      </c>
      <c r="I845" s="43">
        <f t="shared" si="187"/>
        <v>15</v>
      </c>
      <c r="J845">
        <f>IF(AND(Formulier!$E$44&lt;=C845,Formulier!$O$38&gt;=C845),"Verlof",0)</f>
        <v>0</v>
      </c>
      <c r="K845">
        <f t="shared" si="195"/>
        <v>0</v>
      </c>
      <c r="L845">
        <f t="shared" si="191"/>
        <v>0</v>
      </c>
      <c r="M845">
        <f t="shared" si="192"/>
        <v>0</v>
      </c>
      <c r="N845" s="56">
        <f t="shared" si="196"/>
        <v>0</v>
      </c>
      <c r="O845" s="56">
        <f t="shared" si="197"/>
        <v>0</v>
      </c>
      <c r="Q845">
        <f>IF(AND(J844="Verlof",J845="Verlof"),0,IF(SUM(N:N)&gt;COUNTIF($Q$1:$Q844,"Compensatieverlof"),"Compensatieverlof",0))</f>
        <v>0</v>
      </c>
      <c r="R845">
        <f t="shared" si="193"/>
        <v>0</v>
      </c>
    </row>
    <row r="846" spans="1:18" x14ac:dyDescent="0.3">
      <c r="A846" s="43" t="str">
        <f t="shared" si="198"/>
        <v>201715di</v>
      </c>
      <c r="B846" s="43">
        <f t="shared" si="185"/>
        <v>15</v>
      </c>
      <c r="C846" s="44">
        <f t="shared" si="194"/>
        <v>42836</v>
      </c>
      <c r="D846" s="43" t="str">
        <f t="shared" si="186"/>
        <v>di</v>
      </c>
      <c r="E846" s="43">
        <f t="shared" si="199"/>
        <v>2017</v>
      </c>
      <c r="F846" s="43" t="str">
        <f t="shared" si="188"/>
        <v/>
      </c>
      <c r="G846" s="43" t="str">
        <f t="shared" si="189"/>
        <v/>
      </c>
      <c r="H846" s="43" t="str">
        <f t="shared" si="190"/>
        <v/>
      </c>
      <c r="I846" s="43">
        <f t="shared" si="187"/>
        <v>15</v>
      </c>
      <c r="J846">
        <f>IF(AND(Formulier!$E$44&lt;=C846,Formulier!$O$38&gt;=C846),"Verlof",0)</f>
        <v>0</v>
      </c>
      <c r="K846">
        <f t="shared" si="195"/>
        <v>0</v>
      </c>
      <c r="L846">
        <f t="shared" si="191"/>
        <v>0</v>
      </c>
      <c r="M846">
        <f t="shared" si="192"/>
        <v>0</v>
      </c>
      <c r="N846" s="56">
        <f t="shared" si="196"/>
        <v>0</v>
      </c>
      <c r="O846" s="56">
        <f t="shared" si="197"/>
        <v>0</v>
      </c>
      <c r="Q846">
        <f>IF(AND(J845="Verlof",J846="Verlof"),0,IF(SUM(N:N)&gt;COUNTIF($Q$1:$Q845,"Compensatieverlof"),"Compensatieverlof",0))</f>
        <v>0</v>
      </c>
      <c r="R846">
        <f t="shared" si="193"/>
        <v>0</v>
      </c>
    </row>
    <row r="847" spans="1:18" x14ac:dyDescent="0.3">
      <c r="A847" s="43" t="str">
        <f t="shared" si="198"/>
        <v>201715wo</v>
      </c>
      <c r="B847" s="43">
        <f t="shared" si="185"/>
        <v>15</v>
      </c>
      <c r="C847" s="44">
        <f t="shared" si="194"/>
        <v>42837</v>
      </c>
      <c r="D847" s="43" t="str">
        <f t="shared" si="186"/>
        <v>wo</v>
      </c>
      <c r="E847" s="43">
        <f t="shared" si="199"/>
        <v>2017</v>
      </c>
      <c r="F847" s="43" t="str">
        <f t="shared" si="188"/>
        <v/>
      </c>
      <c r="G847" s="43" t="str">
        <f t="shared" si="189"/>
        <v/>
      </c>
      <c r="H847" s="43" t="str">
        <f t="shared" si="190"/>
        <v/>
      </c>
      <c r="I847" s="43">
        <f t="shared" si="187"/>
        <v>15</v>
      </c>
      <c r="J847">
        <f>IF(AND(Formulier!$E$44&lt;=C847,Formulier!$O$38&gt;=C847),"Verlof",0)</f>
        <v>0</v>
      </c>
      <c r="K847">
        <f t="shared" si="195"/>
        <v>0</v>
      </c>
      <c r="L847">
        <f t="shared" si="191"/>
        <v>0</v>
      </c>
      <c r="M847">
        <f t="shared" si="192"/>
        <v>0</v>
      </c>
      <c r="N847" s="56">
        <f>IF($N$1="Noord",K847,IF($N$1="Midden",L847,M847))</f>
        <v>0</v>
      </c>
      <c r="O847" s="56">
        <f>IF(OR(D847="za",D847="zo"),0,N847)</f>
        <v>0</v>
      </c>
      <c r="Q847">
        <f>IF(AND(J846="Verlof",J847="Verlof"),0,IF(SUM(N:N)&gt;COUNTIF($Q$1:$Q846,"Compensatieverlof"),"Compensatieverlof",0))</f>
        <v>0</v>
      </c>
      <c r="R847">
        <f t="shared" si="193"/>
        <v>0</v>
      </c>
    </row>
    <row r="848" spans="1:18" x14ac:dyDescent="0.3">
      <c r="A848" s="43" t="str">
        <f t="shared" si="198"/>
        <v>201715do</v>
      </c>
      <c r="B848" s="43">
        <f t="shared" si="185"/>
        <v>15</v>
      </c>
      <c r="C848" s="44">
        <f t="shared" si="194"/>
        <v>42838</v>
      </c>
      <c r="D848" s="43" t="str">
        <f t="shared" si="186"/>
        <v>do</v>
      </c>
      <c r="E848" s="43">
        <f t="shared" si="199"/>
        <v>2017</v>
      </c>
      <c r="F848" s="43" t="str">
        <f t="shared" si="188"/>
        <v/>
      </c>
      <c r="G848" s="43" t="str">
        <f t="shared" si="189"/>
        <v/>
      </c>
      <c r="H848" s="43" t="str">
        <f t="shared" si="190"/>
        <v/>
      </c>
      <c r="I848" s="43">
        <f t="shared" si="187"/>
        <v>15</v>
      </c>
      <c r="J848">
        <f>IF(AND(Formulier!$E$44&lt;=C848,Formulier!$O$38&gt;=C848),"Verlof",0)</f>
        <v>0</v>
      </c>
      <c r="K848">
        <f t="shared" si="195"/>
        <v>0</v>
      </c>
      <c r="L848">
        <f t="shared" si="191"/>
        <v>0</v>
      </c>
      <c r="M848">
        <f>IF(J848=0,0,IF(H848="",0,1))</f>
        <v>0</v>
      </c>
      <c r="N848" s="56">
        <f t="shared" si="196"/>
        <v>0</v>
      </c>
      <c r="O848" s="56">
        <f t="shared" si="197"/>
        <v>0</v>
      </c>
      <c r="Q848">
        <f>IF(AND(J847="Verlof",J848="Verlof"),0,IF(SUM(N:N)&gt;COUNTIF($Q$1:$Q847,"Compensatieverlof"),"Compensatieverlof",0))</f>
        <v>0</v>
      </c>
      <c r="R848">
        <f t="shared" si="193"/>
        <v>0</v>
      </c>
    </row>
    <row r="849" spans="1:19" x14ac:dyDescent="0.3">
      <c r="A849" s="43" t="str">
        <f t="shared" si="198"/>
        <v>201715vr</v>
      </c>
      <c r="B849" s="43">
        <f t="shared" ref="B849:B912" si="200">+B842+1</f>
        <v>15</v>
      </c>
      <c r="C849" s="44">
        <f t="shared" si="194"/>
        <v>42839</v>
      </c>
      <c r="D849" s="43" t="str">
        <f t="shared" ref="D849:D912" si="201">+D842</f>
        <v>vr</v>
      </c>
      <c r="E849" s="43">
        <f t="shared" si="199"/>
        <v>2017</v>
      </c>
      <c r="F849" s="43" t="str">
        <f t="shared" si="188"/>
        <v/>
      </c>
      <c r="G849" s="43" t="str">
        <f t="shared" si="189"/>
        <v/>
      </c>
      <c r="H849" s="43" t="str">
        <f t="shared" si="190"/>
        <v/>
      </c>
      <c r="I849" s="43">
        <f t="shared" ref="I849:I912" si="202">+I842+1</f>
        <v>15</v>
      </c>
      <c r="J849">
        <f>IF(AND(Formulier!$E$44&lt;=C849,Formulier!$O$38&gt;=C849),"Verlof",0)</f>
        <v>0</v>
      </c>
      <c r="K849">
        <f>IF(J849=0,0,IF(F849="",0,1))</f>
        <v>0</v>
      </c>
      <c r="L849">
        <f t="shared" si="191"/>
        <v>0</v>
      </c>
      <c r="M849">
        <f t="shared" si="192"/>
        <v>0</v>
      </c>
      <c r="N849" s="56">
        <f>IF($N$1="Noord",K849,IF($N$1="Midden",L849,M849))</f>
        <v>0</v>
      </c>
      <c r="O849" s="56">
        <f>IF(OR(D849="za",D849="zo"),0,N849)</f>
        <v>0</v>
      </c>
      <c r="Q849">
        <f>IF(AND(J848="Verlof",J849="Verlof"),0,IF(SUM(N:N)&gt;COUNTIF($Q$1:$Q848,"Compensatieverlof"),"Compensatieverlof",0))</f>
        <v>0</v>
      </c>
      <c r="R849">
        <f t="shared" si="193"/>
        <v>0</v>
      </c>
    </row>
    <row r="850" spans="1:19" x14ac:dyDescent="0.3">
      <c r="A850" s="43" t="str">
        <f t="shared" si="198"/>
        <v>201715za</v>
      </c>
      <c r="B850" s="43">
        <f t="shared" si="200"/>
        <v>15</v>
      </c>
      <c r="C850" s="44">
        <f t="shared" si="194"/>
        <v>42840</v>
      </c>
      <c r="D850" s="43" t="str">
        <f t="shared" si="201"/>
        <v>za</v>
      </c>
      <c r="E850" s="43">
        <f t="shared" si="199"/>
        <v>2017</v>
      </c>
      <c r="F850" s="43" t="str">
        <f t="shared" si="188"/>
        <v/>
      </c>
      <c r="G850" s="43" t="str">
        <f t="shared" si="189"/>
        <v/>
      </c>
      <c r="H850" s="43" t="str">
        <f t="shared" si="190"/>
        <v/>
      </c>
      <c r="I850" s="43">
        <f t="shared" si="202"/>
        <v>15</v>
      </c>
      <c r="J850">
        <f>IF(AND(Formulier!$E$44&lt;=C850,Formulier!$O$38&gt;=C850),"Verlof",0)</f>
        <v>0</v>
      </c>
      <c r="K850">
        <f t="shared" si="195"/>
        <v>0</v>
      </c>
      <c r="L850">
        <f t="shared" si="191"/>
        <v>0</v>
      </c>
      <c r="M850">
        <f t="shared" si="192"/>
        <v>0</v>
      </c>
      <c r="N850" s="56">
        <f t="shared" si="196"/>
        <v>0</v>
      </c>
      <c r="O850" s="56">
        <f t="shared" si="197"/>
        <v>0</v>
      </c>
      <c r="Q850">
        <f>IF(AND(J849="Verlof",J850="Verlof"),0,IF(SUM(N:N)&gt;COUNTIF($Q$1:$Q849,"Compensatieverlof"),"Compensatieverlof",0))</f>
        <v>0</v>
      </c>
      <c r="R850">
        <f t="shared" si="193"/>
        <v>0</v>
      </c>
    </row>
    <row r="851" spans="1:19" x14ac:dyDescent="0.3">
      <c r="A851" s="43" t="str">
        <f t="shared" si="198"/>
        <v>201715zo</v>
      </c>
      <c r="B851" s="43">
        <f t="shared" si="200"/>
        <v>15</v>
      </c>
      <c r="C851" s="44">
        <f t="shared" si="194"/>
        <v>42841</v>
      </c>
      <c r="D851" s="43" t="str">
        <f t="shared" si="201"/>
        <v>zo</v>
      </c>
      <c r="E851" s="43">
        <f t="shared" si="199"/>
        <v>2017</v>
      </c>
      <c r="F851" s="43" t="str">
        <f t="shared" si="188"/>
        <v/>
      </c>
      <c r="G851" s="43" t="str">
        <f t="shared" si="189"/>
        <v/>
      </c>
      <c r="H851" s="43" t="str">
        <f t="shared" si="190"/>
        <v/>
      </c>
      <c r="I851" s="43">
        <f t="shared" si="202"/>
        <v>15</v>
      </c>
      <c r="J851">
        <f>IF(AND(Formulier!$E$44&lt;=C851,Formulier!$O$38&gt;=C851),"Verlof",0)</f>
        <v>0</v>
      </c>
      <c r="K851">
        <f t="shared" si="195"/>
        <v>0</v>
      </c>
      <c r="L851">
        <f t="shared" si="191"/>
        <v>0</v>
      </c>
      <c r="M851">
        <f t="shared" si="192"/>
        <v>0</v>
      </c>
      <c r="N851" s="56">
        <f t="shared" si="196"/>
        <v>0</v>
      </c>
      <c r="O851" s="56">
        <f t="shared" si="197"/>
        <v>0</v>
      </c>
      <c r="Q851">
        <f>IF(AND(J850="Verlof",J851="Verlof"),0,IF(SUM(N:N)&gt;COUNTIF($Q$1:$Q850,"Compensatieverlof"),"Compensatieverlof",0))</f>
        <v>0</v>
      </c>
      <c r="R851">
        <f t="shared" si="193"/>
        <v>0</v>
      </c>
    </row>
    <row r="852" spans="1:19" x14ac:dyDescent="0.3">
      <c r="A852" s="43" t="str">
        <f t="shared" si="198"/>
        <v>201716ma</v>
      </c>
      <c r="B852" s="43">
        <f t="shared" si="200"/>
        <v>16</v>
      </c>
      <c r="C852" s="44">
        <f t="shared" si="194"/>
        <v>42842</v>
      </c>
      <c r="D852" s="43" t="str">
        <f t="shared" si="201"/>
        <v>ma</v>
      </c>
      <c r="E852" s="43">
        <f t="shared" si="199"/>
        <v>2017</v>
      </c>
      <c r="F852" s="43" t="str">
        <f t="shared" si="188"/>
        <v/>
      </c>
      <c r="G852" s="43" t="str">
        <f t="shared" si="189"/>
        <v/>
      </c>
      <c r="H852" s="43" t="str">
        <f t="shared" si="190"/>
        <v/>
      </c>
      <c r="I852" s="43">
        <f t="shared" si="202"/>
        <v>16</v>
      </c>
      <c r="J852">
        <f>IF(AND(Formulier!$E$44&lt;=C852,Formulier!$O$38&gt;=C852),"Verlof",0)</f>
        <v>0</v>
      </c>
      <c r="K852">
        <f t="shared" si="195"/>
        <v>0</v>
      </c>
      <c r="L852">
        <f t="shared" si="191"/>
        <v>0</v>
      </c>
      <c r="M852">
        <f t="shared" si="192"/>
        <v>0</v>
      </c>
      <c r="N852" s="56">
        <f t="shared" si="196"/>
        <v>0</v>
      </c>
      <c r="O852" s="56">
        <f t="shared" si="197"/>
        <v>0</v>
      </c>
      <c r="Q852">
        <f>IF(AND(J851="Verlof",J852="Verlof"),0,IF(SUM(N:N)&gt;COUNTIF($Q$1:$Q851,"Compensatieverlof"),"Compensatieverlof",0))</f>
        <v>0</v>
      </c>
      <c r="R852">
        <f t="shared" si="193"/>
        <v>0</v>
      </c>
      <c r="S852" s="61" t="str">
        <f>IF(AND(P845="ja",$N$1="Noord",F852="vakantie",D852="ma"),"ja",IF(AND(P845="ja",$N$1="Midden",G852="vakantie",D852="ma"),"ja",IF(AND(P845="ja",$N$1="Zuid",H852="vakantie",D852="ma"),"ja",IF(AND(Formulier!$E$45&lt;=C852,Formulier!$O$45&gt;=C852,$N$1="Noord",F852="vakantie",D852="ma"),"ja",IF(AND(Formulier!$E$45&lt;=C852,Formulier!$O$45&gt;=C852,$N$1="Midden",G852="vakantie",D852="ma"),"ja",IF(AND(Formulier!$E$45&lt;=C852,Formulier!$O$45&gt;=C852,$N$1="Zuid",H852="vakantie",D852="ma"),"ja",""))))))</f>
        <v/>
      </c>
    </row>
    <row r="853" spans="1:19" x14ac:dyDescent="0.3">
      <c r="A853" s="43" t="str">
        <f t="shared" si="198"/>
        <v>201716di</v>
      </c>
      <c r="B853" s="43">
        <f t="shared" si="200"/>
        <v>16</v>
      </c>
      <c r="C853" s="44">
        <f t="shared" si="194"/>
        <v>42843</v>
      </c>
      <c r="D853" s="43" t="str">
        <f t="shared" si="201"/>
        <v>di</v>
      </c>
      <c r="E853" s="43">
        <f t="shared" si="199"/>
        <v>2017</v>
      </c>
      <c r="F853" s="43" t="str">
        <f t="shared" si="188"/>
        <v/>
      </c>
      <c r="G853" s="43" t="str">
        <f t="shared" si="189"/>
        <v/>
      </c>
      <c r="H853" s="43" t="str">
        <f t="shared" si="190"/>
        <v/>
      </c>
      <c r="I853" s="43">
        <f t="shared" si="202"/>
        <v>16</v>
      </c>
      <c r="J853">
        <f>IF(AND(Formulier!$E$44&lt;=C853,Formulier!$O$38&gt;=C853),"Verlof",0)</f>
        <v>0</v>
      </c>
      <c r="K853">
        <f t="shared" si="195"/>
        <v>0</v>
      </c>
      <c r="L853">
        <f t="shared" si="191"/>
        <v>0</v>
      </c>
      <c r="M853">
        <f t="shared" si="192"/>
        <v>0</v>
      </c>
      <c r="N853" s="56">
        <f t="shared" si="196"/>
        <v>0</v>
      </c>
      <c r="O853" s="56">
        <f t="shared" si="197"/>
        <v>0</v>
      </c>
      <c r="Q853">
        <f>IF(AND(J852="Verlof",J853="Verlof"),0,IF(SUM(N:N)&gt;COUNTIF($Q$1:$Q852,"Compensatieverlof"),"Compensatieverlof",0))</f>
        <v>0</v>
      </c>
      <c r="R853">
        <f t="shared" si="193"/>
        <v>0</v>
      </c>
    </row>
    <row r="854" spans="1:19" x14ac:dyDescent="0.3">
      <c r="A854" s="43" t="str">
        <f t="shared" si="198"/>
        <v>201716wo</v>
      </c>
      <c r="B854" s="43">
        <f t="shared" si="200"/>
        <v>16</v>
      </c>
      <c r="C854" s="44">
        <f t="shared" si="194"/>
        <v>42844</v>
      </c>
      <c r="D854" s="43" t="str">
        <f t="shared" si="201"/>
        <v>wo</v>
      </c>
      <c r="E854" s="43">
        <f t="shared" si="199"/>
        <v>2017</v>
      </c>
      <c r="F854" s="43" t="str">
        <f t="shared" si="188"/>
        <v/>
      </c>
      <c r="G854" s="43" t="str">
        <f t="shared" si="189"/>
        <v/>
      </c>
      <c r="H854" s="43" t="str">
        <f t="shared" si="190"/>
        <v/>
      </c>
      <c r="I854" s="43">
        <f t="shared" si="202"/>
        <v>16</v>
      </c>
      <c r="J854">
        <f>IF(AND(Formulier!$E$44&lt;=C854,Formulier!$O$38&gt;=C854),"Verlof",0)</f>
        <v>0</v>
      </c>
      <c r="K854">
        <f t="shared" si="195"/>
        <v>0</v>
      </c>
      <c r="L854">
        <f t="shared" si="191"/>
        <v>0</v>
      </c>
      <c r="M854">
        <f t="shared" si="192"/>
        <v>0</v>
      </c>
      <c r="N854" s="56">
        <f t="shared" si="196"/>
        <v>0</v>
      </c>
      <c r="O854" s="56">
        <f t="shared" si="197"/>
        <v>0</v>
      </c>
      <c r="Q854">
        <f>IF(AND(J853="Verlof",J854="Verlof"),0,IF(SUM(N:N)&gt;COUNTIF($Q$1:$Q853,"Compensatieverlof"),"Compensatieverlof",0))</f>
        <v>0</v>
      </c>
      <c r="R854">
        <f t="shared" si="193"/>
        <v>0</v>
      </c>
    </row>
    <row r="855" spans="1:19" x14ac:dyDescent="0.3">
      <c r="A855" s="43" t="str">
        <f t="shared" si="198"/>
        <v>201716do</v>
      </c>
      <c r="B855" s="43">
        <f t="shared" si="200"/>
        <v>16</v>
      </c>
      <c r="C855" s="44">
        <f t="shared" si="194"/>
        <v>42845</v>
      </c>
      <c r="D855" s="43" t="str">
        <f t="shared" si="201"/>
        <v>do</v>
      </c>
      <c r="E855" s="43">
        <f t="shared" si="199"/>
        <v>2017</v>
      </c>
      <c r="F855" s="43" t="str">
        <f t="shared" si="188"/>
        <v/>
      </c>
      <c r="G855" s="43" t="str">
        <f t="shared" si="189"/>
        <v/>
      </c>
      <c r="H855" s="43" t="str">
        <f t="shared" si="190"/>
        <v/>
      </c>
      <c r="I855" s="43">
        <f t="shared" si="202"/>
        <v>16</v>
      </c>
      <c r="J855">
        <f>IF(AND(Formulier!$E$44&lt;=C855,Formulier!$O$38&gt;=C855),"Verlof",0)</f>
        <v>0</v>
      </c>
      <c r="K855">
        <f t="shared" si="195"/>
        <v>0</v>
      </c>
      <c r="L855">
        <f t="shared" si="191"/>
        <v>0</v>
      </c>
      <c r="M855">
        <f t="shared" si="192"/>
        <v>0</v>
      </c>
      <c r="N855" s="56">
        <f t="shared" si="196"/>
        <v>0</v>
      </c>
      <c r="O855" s="56">
        <f t="shared" si="197"/>
        <v>0</v>
      </c>
      <c r="Q855">
        <f>IF(AND(J854="Verlof",J855="Verlof"),0,IF(SUM(N:N)&gt;COUNTIF($Q$1:$Q854,"Compensatieverlof"),"Compensatieverlof",0))</f>
        <v>0</v>
      </c>
      <c r="R855">
        <f t="shared" si="193"/>
        <v>0</v>
      </c>
    </row>
    <row r="856" spans="1:19" x14ac:dyDescent="0.3">
      <c r="A856" s="43" t="str">
        <f t="shared" si="198"/>
        <v>201716vr</v>
      </c>
      <c r="B856" s="43">
        <f t="shared" si="200"/>
        <v>16</v>
      </c>
      <c r="C856" s="44">
        <f t="shared" si="194"/>
        <v>42846</v>
      </c>
      <c r="D856" s="43" t="str">
        <f t="shared" si="201"/>
        <v>vr</v>
      </c>
      <c r="E856" s="43">
        <f t="shared" si="199"/>
        <v>2017</v>
      </c>
      <c r="F856" s="43" t="str">
        <f t="shared" si="188"/>
        <v/>
      </c>
      <c r="G856" s="43" t="str">
        <f t="shared" si="189"/>
        <v/>
      </c>
      <c r="H856" s="43" t="str">
        <f t="shared" si="190"/>
        <v/>
      </c>
      <c r="I856" s="43">
        <f t="shared" si="202"/>
        <v>16</v>
      </c>
      <c r="J856">
        <f>IF(AND(Formulier!$E$44&lt;=C856,Formulier!$O$38&gt;=C856),"Verlof",0)</f>
        <v>0</v>
      </c>
      <c r="K856">
        <f t="shared" si="195"/>
        <v>0</v>
      </c>
      <c r="L856">
        <f t="shared" si="191"/>
        <v>0</v>
      </c>
      <c r="M856">
        <f t="shared" si="192"/>
        <v>0</v>
      </c>
      <c r="N856" s="56">
        <f t="shared" si="196"/>
        <v>0</v>
      </c>
      <c r="O856" s="56">
        <f t="shared" si="197"/>
        <v>0</v>
      </c>
      <c r="Q856">
        <f>IF(AND(J855="Verlof",J856="Verlof"),0,IF(SUM(N:N)&gt;COUNTIF($Q$1:$Q855,"Compensatieverlof"),"Compensatieverlof",0))</f>
        <v>0</v>
      </c>
      <c r="R856">
        <f t="shared" si="193"/>
        <v>0</v>
      </c>
    </row>
    <row r="857" spans="1:19" x14ac:dyDescent="0.3">
      <c r="A857" s="43" t="str">
        <f t="shared" si="198"/>
        <v>201716za</v>
      </c>
      <c r="B857" s="43">
        <f t="shared" si="200"/>
        <v>16</v>
      </c>
      <c r="C857" s="44">
        <f t="shared" si="194"/>
        <v>42847</v>
      </c>
      <c r="D857" s="43" t="str">
        <f t="shared" si="201"/>
        <v>za</v>
      </c>
      <c r="E857" s="43">
        <f t="shared" si="199"/>
        <v>2017</v>
      </c>
      <c r="F857" s="43" t="str">
        <f t="shared" si="188"/>
        <v/>
      </c>
      <c r="G857" s="43" t="str">
        <f t="shared" si="189"/>
        <v/>
      </c>
      <c r="H857" s="43" t="str">
        <f t="shared" si="190"/>
        <v/>
      </c>
      <c r="I857" s="43">
        <f t="shared" si="202"/>
        <v>16</v>
      </c>
      <c r="J857">
        <f>IF(AND(Formulier!$E$44&lt;=C857,Formulier!$O$38&gt;=C857),"Verlof",0)</f>
        <v>0</v>
      </c>
      <c r="K857">
        <f t="shared" si="195"/>
        <v>0</v>
      </c>
      <c r="L857">
        <f t="shared" si="191"/>
        <v>0</v>
      </c>
      <c r="M857">
        <f t="shared" si="192"/>
        <v>0</v>
      </c>
      <c r="N857" s="56">
        <f t="shared" si="196"/>
        <v>0</v>
      </c>
      <c r="O857" s="56">
        <f t="shared" si="197"/>
        <v>0</v>
      </c>
      <c r="Q857">
        <f>IF(AND(J856="Verlof",J857="Verlof"),0,IF(SUM(N:N)&gt;COUNTIF($Q$1:$Q856,"Compensatieverlof"),"Compensatieverlof",0))</f>
        <v>0</v>
      </c>
      <c r="R857">
        <f t="shared" si="193"/>
        <v>0</v>
      </c>
    </row>
    <row r="858" spans="1:19" x14ac:dyDescent="0.3">
      <c r="A858" s="43" t="str">
        <f t="shared" si="198"/>
        <v>201716zo</v>
      </c>
      <c r="B858" s="43">
        <f t="shared" si="200"/>
        <v>16</v>
      </c>
      <c r="C858" s="44">
        <f t="shared" si="194"/>
        <v>42848</v>
      </c>
      <c r="D858" s="43" t="str">
        <f t="shared" si="201"/>
        <v>zo</v>
      </c>
      <c r="E858" s="43">
        <f t="shared" si="199"/>
        <v>2017</v>
      </c>
      <c r="F858" s="43" t="str">
        <f t="shared" si="188"/>
        <v/>
      </c>
      <c r="G858" s="43" t="str">
        <f t="shared" si="189"/>
        <v/>
      </c>
      <c r="H858" s="43" t="str">
        <f t="shared" si="190"/>
        <v/>
      </c>
      <c r="I858" s="43">
        <f t="shared" si="202"/>
        <v>16</v>
      </c>
      <c r="J858">
        <f>IF(AND(Formulier!$E$44&lt;=C858,Formulier!$O$38&gt;=C858),"Verlof",0)</f>
        <v>0</v>
      </c>
      <c r="K858">
        <f t="shared" si="195"/>
        <v>0</v>
      </c>
      <c r="L858">
        <f t="shared" si="191"/>
        <v>0</v>
      </c>
      <c r="M858">
        <f t="shared" si="192"/>
        <v>0</v>
      </c>
      <c r="N858" s="56">
        <f t="shared" si="196"/>
        <v>0</v>
      </c>
      <c r="O858" s="56">
        <f t="shared" si="197"/>
        <v>0</v>
      </c>
      <c r="Q858">
        <f>IF(AND(J857="Verlof",J858="Verlof"),0,IF(SUM(N:N)&gt;COUNTIF($Q$1:$Q857,"Compensatieverlof"),"Compensatieverlof",0))</f>
        <v>0</v>
      </c>
      <c r="R858">
        <f t="shared" si="193"/>
        <v>0</v>
      </c>
    </row>
    <row r="859" spans="1:19" x14ac:dyDescent="0.3">
      <c r="A859" s="43" t="str">
        <f t="shared" si="198"/>
        <v>201717ma</v>
      </c>
      <c r="B859" s="43">
        <f t="shared" si="200"/>
        <v>17</v>
      </c>
      <c r="C859" s="44">
        <f t="shared" si="194"/>
        <v>42849</v>
      </c>
      <c r="D859" s="43" t="str">
        <f t="shared" si="201"/>
        <v>ma</v>
      </c>
      <c r="E859" s="43">
        <f t="shared" si="199"/>
        <v>2017</v>
      </c>
      <c r="F859" s="43" t="str">
        <f t="shared" si="188"/>
        <v/>
      </c>
      <c r="G859" s="43" t="str">
        <f t="shared" si="189"/>
        <v/>
      </c>
      <c r="H859" s="43" t="str">
        <f t="shared" si="190"/>
        <v/>
      </c>
      <c r="I859" s="43">
        <f t="shared" si="202"/>
        <v>17</v>
      </c>
      <c r="J859">
        <f>IF(AND(Formulier!$E$44&lt;=C859,Formulier!$O$38&gt;=C859),"Verlof",0)</f>
        <v>0</v>
      </c>
      <c r="K859">
        <f t="shared" si="195"/>
        <v>0</v>
      </c>
      <c r="L859">
        <f t="shared" si="191"/>
        <v>0</v>
      </c>
      <c r="M859">
        <f t="shared" si="192"/>
        <v>0</v>
      </c>
      <c r="N859" s="56">
        <f t="shared" si="196"/>
        <v>0</v>
      </c>
      <c r="O859" s="56">
        <f t="shared" si="197"/>
        <v>0</v>
      </c>
      <c r="Q859">
        <f>IF(AND(J858="Verlof",J859="Verlof"),0,IF(SUM(N:N)&gt;COUNTIF($Q$1:$Q858,"Compensatieverlof"),"Compensatieverlof",0))</f>
        <v>0</v>
      </c>
      <c r="R859">
        <f t="shared" si="193"/>
        <v>0</v>
      </c>
    </row>
    <row r="860" spans="1:19" x14ac:dyDescent="0.3">
      <c r="A860" s="43" t="str">
        <f t="shared" si="198"/>
        <v>201717di</v>
      </c>
      <c r="B860" s="43">
        <f t="shared" si="200"/>
        <v>17</v>
      </c>
      <c r="C860" s="44">
        <f t="shared" si="194"/>
        <v>42850</v>
      </c>
      <c r="D860" s="43" t="str">
        <f t="shared" si="201"/>
        <v>di</v>
      </c>
      <c r="E860" s="43">
        <f t="shared" si="199"/>
        <v>2017</v>
      </c>
      <c r="F860" s="43" t="str">
        <f t="shared" si="188"/>
        <v/>
      </c>
      <c r="G860" s="43" t="str">
        <f t="shared" si="189"/>
        <v/>
      </c>
      <c r="H860" s="43" t="str">
        <f t="shared" si="190"/>
        <v/>
      </c>
      <c r="I860" s="43">
        <f t="shared" si="202"/>
        <v>17</v>
      </c>
      <c r="J860">
        <f>IF(AND(Formulier!$E$44&lt;=C860,Formulier!$O$38&gt;=C860),"Verlof",0)</f>
        <v>0</v>
      </c>
      <c r="K860">
        <f t="shared" si="195"/>
        <v>0</v>
      </c>
      <c r="L860">
        <f t="shared" si="191"/>
        <v>0</v>
      </c>
      <c r="M860">
        <f t="shared" si="192"/>
        <v>0</v>
      </c>
      <c r="N860" s="56">
        <f t="shared" si="196"/>
        <v>0</v>
      </c>
      <c r="O860" s="56">
        <f t="shared" si="197"/>
        <v>0</v>
      </c>
      <c r="Q860">
        <f>IF(AND(J859="Verlof",J860="Verlof"),0,IF(SUM(N:N)&gt;COUNTIF($Q$1:$Q859,"Compensatieverlof"),"Compensatieverlof",0))</f>
        <v>0</v>
      </c>
      <c r="R860">
        <f t="shared" si="193"/>
        <v>0</v>
      </c>
    </row>
    <row r="861" spans="1:19" x14ac:dyDescent="0.3">
      <c r="A861" s="43" t="str">
        <f t="shared" si="198"/>
        <v>201717wo</v>
      </c>
      <c r="B861" s="43">
        <f t="shared" si="200"/>
        <v>17</v>
      </c>
      <c r="C861" s="44">
        <f t="shared" si="194"/>
        <v>42851</v>
      </c>
      <c r="D861" s="43" t="str">
        <f t="shared" si="201"/>
        <v>wo</v>
      </c>
      <c r="E861" s="43">
        <f t="shared" si="199"/>
        <v>2017</v>
      </c>
      <c r="F861" s="43" t="str">
        <f t="shared" si="188"/>
        <v/>
      </c>
      <c r="G861" s="43" t="str">
        <f t="shared" si="189"/>
        <v/>
      </c>
      <c r="H861" s="43" t="str">
        <f t="shared" si="190"/>
        <v/>
      </c>
      <c r="I861" s="43">
        <f t="shared" si="202"/>
        <v>17</v>
      </c>
      <c r="J861">
        <f>IF(AND(Formulier!$E$44&lt;=C861,Formulier!$O$38&gt;=C861),"Verlof",0)</f>
        <v>0</v>
      </c>
      <c r="K861">
        <f t="shared" si="195"/>
        <v>0</v>
      </c>
      <c r="L861">
        <f t="shared" si="191"/>
        <v>0</v>
      </c>
      <c r="M861">
        <f t="shared" si="192"/>
        <v>0</v>
      </c>
      <c r="N861" s="56">
        <f t="shared" si="196"/>
        <v>0</v>
      </c>
      <c r="O861" s="56">
        <f t="shared" si="197"/>
        <v>0</v>
      </c>
      <c r="Q861">
        <f>IF(AND(J860="Verlof",J861="Verlof"),0,IF(SUM(N:N)&gt;COUNTIF($Q$1:$Q860,"Compensatieverlof"),"Compensatieverlof",0))</f>
        <v>0</v>
      </c>
      <c r="R861">
        <f t="shared" si="193"/>
        <v>0</v>
      </c>
    </row>
    <row r="862" spans="1:19" x14ac:dyDescent="0.3">
      <c r="A862" s="43" t="str">
        <f t="shared" si="198"/>
        <v>201717do</v>
      </c>
      <c r="B862" s="43">
        <f t="shared" si="200"/>
        <v>17</v>
      </c>
      <c r="C862" s="44">
        <f t="shared" si="194"/>
        <v>42852</v>
      </c>
      <c r="D862" s="43" t="str">
        <f t="shared" si="201"/>
        <v>do</v>
      </c>
      <c r="E862" s="43">
        <f t="shared" si="199"/>
        <v>2017</v>
      </c>
      <c r="F862" s="43" t="str">
        <f t="shared" si="188"/>
        <v/>
      </c>
      <c r="G862" s="43" t="str">
        <f t="shared" si="189"/>
        <v/>
      </c>
      <c r="H862" s="43" t="str">
        <f t="shared" si="190"/>
        <v/>
      </c>
      <c r="I862" s="43">
        <f t="shared" si="202"/>
        <v>17</v>
      </c>
      <c r="J862">
        <f>IF(AND(Formulier!$E$44&lt;=C862,Formulier!$O$38&gt;=C862),"Verlof",0)</f>
        <v>0</v>
      </c>
      <c r="K862">
        <f t="shared" si="195"/>
        <v>0</v>
      </c>
      <c r="L862">
        <f t="shared" si="191"/>
        <v>0</v>
      </c>
      <c r="M862">
        <f t="shared" si="192"/>
        <v>0</v>
      </c>
      <c r="N862" s="56">
        <f t="shared" si="196"/>
        <v>0</v>
      </c>
      <c r="O862" s="56">
        <f t="shared" si="197"/>
        <v>0</v>
      </c>
      <c r="Q862">
        <f>IF(AND(J861="Verlof",J862="Verlof"),0,IF(SUM(N:N)&gt;COUNTIF($Q$1:$Q861,"Compensatieverlof"),"Compensatieverlof",0))</f>
        <v>0</v>
      </c>
      <c r="R862">
        <f t="shared" si="193"/>
        <v>0</v>
      </c>
    </row>
    <row r="863" spans="1:19" x14ac:dyDescent="0.3">
      <c r="A863" s="43" t="str">
        <f t="shared" si="198"/>
        <v>201717vr</v>
      </c>
      <c r="B863" s="43">
        <f t="shared" si="200"/>
        <v>17</v>
      </c>
      <c r="C863" s="44">
        <f t="shared" si="194"/>
        <v>42853</v>
      </c>
      <c r="D863" s="43" t="str">
        <f t="shared" si="201"/>
        <v>vr</v>
      </c>
      <c r="E863" s="43">
        <f t="shared" si="199"/>
        <v>2017</v>
      </c>
      <c r="F863" s="43" t="str">
        <f t="shared" si="188"/>
        <v/>
      </c>
      <c r="G863" s="43" t="str">
        <f t="shared" si="189"/>
        <v/>
      </c>
      <c r="H863" s="43" t="str">
        <f t="shared" si="190"/>
        <v/>
      </c>
      <c r="I863" s="43">
        <f t="shared" si="202"/>
        <v>17</v>
      </c>
      <c r="J863">
        <f>IF(AND(Formulier!$E$44&lt;=C863,Formulier!$O$38&gt;=C863),"Verlof",0)</f>
        <v>0</v>
      </c>
      <c r="K863">
        <f t="shared" si="195"/>
        <v>0</v>
      </c>
      <c r="L863">
        <f t="shared" si="191"/>
        <v>0</v>
      </c>
      <c r="M863">
        <f t="shared" si="192"/>
        <v>0</v>
      </c>
      <c r="N863" s="56">
        <f t="shared" si="196"/>
        <v>0</v>
      </c>
      <c r="O863" s="56">
        <f t="shared" si="197"/>
        <v>0</v>
      </c>
      <c r="Q863">
        <f>IF(AND(J862="Verlof",J863="Verlof"),0,IF(SUM(N:N)&gt;COUNTIF($Q$1:$Q862,"Compensatieverlof"),"Compensatieverlof",0))</f>
        <v>0</v>
      </c>
      <c r="R863">
        <f t="shared" si="193"/>
        <v>0</v>
      </c>
    </row>
    <row r="864" spans="1:19" x14ac:dyDescent="0.3">
      <c r="A864" s="43" t="str">
        <f t="shared" si="198"/>
        <v>201717za</v>
      </c>
      <c r="B864" s="43">
        <f t="shared" si="200"/>
        <v>17</v>
      </c>
      <c r="C864" s="44">
        <f t="shared" si="194"/>
        <v>42854</v>
      </c>
      <c r="D864" s="43" t="str">
        <f t="shared" si="201"/>
        <v>za</v>
      </c>
      <c r="E864" s="43">
        <f t="shared" si="199"/>
        <v>2017</v>
      </c>
      <c r="F864" s="43" t="str">
        <f t="shared" si="188"/>
        <v/>
      </c>
      <c r="G864" s="43" t="str">
        <f t="shared" si="189"/>
        <v/>
      </c>
      <c r="H864" s="43" t="str">
        <f t="shared" si="190"/>
        <v/>
      </c>
      <c r="I864" s="43">
        <f t="shared" si="202"/>
        <v>17</v>
      </c>
      <c r="J864">
        <f>IF(AND(Formulier!$E$44&lt;=C864,Formulier!$O$38&gt;=C864),"Verlof",0)</f>
        <v>0</v>
      </c>
      <c r="K864">
        <f t="shared" si="195"/>
        <v>0</v>
      </c>
      <c r="L864">
        <f t="shared" si="191"/>
        <v>0</v>
      </c>
      <c r="M864">
        <f t="shared" si="192"/>
        <v>0</v>
      </c>
      <c r="N864" s="56">
        <f t="shared" si="196"/>
        <v>0</v>
      </c>
      <c r="O864" s="56">
        <f t="shared" si="197"/>
        <v>0</v>
      </c>
      <c r="Q864">
        <f>IF(AND(J863="Verlof",J864="Verlof"),0,IF(SUM(N:N)&gt;COUNTIF($Q$1:$Q863,"Compensatieverlof"),"Compensatieverlof",0))</f>
        <v>0</v>
      </c>
      <c r="R864">
        <f t="shared" si="193"/>
        <v>0</v>
      </c>
    </row>
    <row r="865" spans="1:18" x14ac:dyDescent="0.3">
      <c r="A865" s="43" t="str">
        <f t="shared" si="198"/>
        <v>201717zo</v>
      </c>
      <c r="B865" s="43">
        <f t="shared" si="200"/>
        <v>17</v>
      </c>
      <c r="C865" s="44">
        <f t="shared" si="194"/>
        <v>42855</v>
      </c>
      <c r="D865" s="43" t="str">
        <f t="shared" si="201"/>
        <v>zo</v>
      </c>
      <c r="E865" s="43">
        <f t="shared" si="199"/>
        <v>2017</v>
      </c>
      <c r="F865" s="43" t="str">
        <f t="shared" si="188"/>
        <v/>
      </c>
      <c r="G865" s="43" t="str">
        <f t="shared" si="189"/>
        <v/>
      </c>
      <c r="H865" s="43" t="str">
        <f t="shared" si="190"/>
        <v/>
      </c>
      <c r="I865" s="43">
        <f t="shared" si="202"/>
        <v>17</v>
      </c>
      <c r="J865">
        <f>IF(AND(Formulier!$E$44&lt;=C865,Formulier!$O$38&gt;=C865),"Verlof",0)</f>
        <v>0</v>
      </c>
      <c r="K865">
        <f t="shared" si="195"/>
        <v>0</v>
      </c>
      <c r="L865">
        <f t="shared" si="191"/>
        <v>0</v>
      </c>
      <c r="M865">
        <f t="shared" si="192"/>
        <v>0</v>
      </c>
      <c r="N865" s="56">
        <f t="shared" si="196"/>
        <v>0</v>
      </c>
      <c r="O865" s="56">
        <f t="shared" si="197"/>
        <v>0</v>
      </c>
      <c r="Q865">
        <f>IF(AND(J864="Verlof",J865="Verlof"),0,IF(SUM(N:N)&gt;COUNTIF($Q$1:$Q864,"Compensatieverlof"),"Compensatieverlof",0))</f>
        <v>0</v>
      </c>
      <c r="R865">
        <f t="shared" si="193"/>
        <v>0</v>
      </c>
    </row>
    <row r="866" spans="1:18" x14ac:dyDescent="0.3">
      <c r="A866" s="43" t="str">
        <f t="shared" si="198"/>
        <v>201718ma</v>
      </c>
      <c r="B866" s="43">
        <f t="shared" si="200"/>
        <v>18</v>
      </c>
      <c r="C866" s="44">
        <f t="shared" si="194"/>
        <v>42856</v>
      </c>
      <c r="D866" s="43" t="str">
        <f t="shared" si="201"/>
        <v>ma</v>
      </c>
      <c r="E866" s="43">
        <f t="shared" si="199"/>
        <v>2017</v>
      </c>
      <c r="F866" s="43" t="str">
        <f t="shared" si="188"/>
        <v/>
      </c>
      <c r="G866" s="43" t="str">
        <f t="shared" si="189"/>
        <v/>
      </c>
      <c r="H866" s="43" t="str">
        <f t="shared" si="190"/>
        <v/>
      </c>
      <c r="I866" s="43">
        <f t="shared" si="202"/>
        <v>18</v>
      </c>
      <c r="J866">
        <f>IF(AND(Formulier!$E$44&lt;=C866,Formulier!$O$38&gt;=C866),"Verlof",0)</f>
        <v>0</v>
      </c>
      <c r="K866">
        <f t="shared" si="195"/>
        <v>0</v>
      </c>
      <c r="L866">
        <f t="shared" si="191"/>
        <v>0</v>
      </c>
      <c r="M866">
        <f t="shared" si="192"/>
        <v>0</v>
      </c>
      <c r="N866" s="56">
        <f t="shared" si="196"/>
        <v>0</v>
      </c>
      <c r="O866" s="56">
        <f t="shared" si="197"/>
        <v>0</v>
      </c>
      <c r="Q866">
        <f>IF(AND(J865="Verlof",J866="Verlof"),0,IF(SUM(N:N)&gt;COUNTIF($Q$1:$Q865,"Compensatieverlof"),"Compensatieverlof",0))</f>
        <v>0</v>
      </c>
      <c r="R866">
        <f t="shared" si="193"/>
        <v>0</v>
      </c>
    </row>
    <row r="867" spans="1:18" x14ac:dyDescent="0.3">
      <c r="A867" s="43" t="str">
        <f t="shared" si="198"/>
        <v>201718di</v>
      </c>
      <c r="B867" s="43">
        <f t="shared" si="200"/>
        <v>18</v>
      </c>
      <c r="C867" s="44">
        <f t="shared" si="194"/>
        <v>42857</v>
      </c>
      <c r="D867" s="43" t="str">
        <f t="shared" si="201"/>
        <v>di</v>
      </c>
      <c r="E867" s="43">
        <f t="shared" si="199"/>
        <v>2017</v>
      </c>
      <c r="F867" s="43" t="str">
        <f t="shared" si="188"/>
        <v/>
      </c>
      <c r="G867" s="43" t="str">
        <f t="shared" si="189"/>
        <v/>
      </c>
      <c r="H867" s="43" t="str">
        <f t="shared" si="190"/>
        <v/>
      </c>
      <c r="I867" s="43">
        <f t="shared" si="202"/>
        <v>18</v>
      </c>
      <c r="J867">
        <f>IF(AND(Formulier!$E$44&lt;=C867,Formulier!$O$38&gt;=C867),"Verlof",0)</f>
        <v>0</v>
      </c>
      <c r="K867">
        <f t="shared" si="195"/>
        <v>0</v>
      </c>
      <c r="L867">
        <f t="shared" si="191"/>
        <v>0</v>
      </c>
      <c r="M867">
        <f t="shared" si="192"/>
        <v>0</v>
      </c>
      <c r="N867" s="56">
        <f t="shared" si="196"/>
        <v>0</v>
      </c>
      <c r="O867" s="56">
        <f t="shared" si="197"/>
        <v>0</v>
      </c>
      <c r="Q867">
        <f>IF(AND(J866="Verlof",J867="Verlof"),0,IF(SUM(N:N)&gt;COUNTIF($Q$1:$Q866,"Compensatieverlof"),"Compensatieverlof",0))</f>
        <v>0</v>
      </c>
      <c r="R867">
        <f t="shared" si="193"/>
        <v>0</v>
      </c>
    </row>
    <row r="868" spans="1:18" x14ac:dyDescent="0.3">
      <c r="A868" s="43" t="str">
        <f t="shared" si="198"/>
        <v>201718wo</v>
      </c>
      <c r="B868" s="43">
        <f t="shared" si="200"/>
        <v>18</v>
      </c>
      <c r="C868" s="44">
        <f t="shared" si="194"/>
        <v>42858</v>
      </c>
      <c r="D868" s="43" t="str">
        <f t="shared" si="201"/>
        <v>wo</v>
      </c>
      <c r="E868" s="43">
        <f t="shared" si="199"/>
        <v>2017</v>
      </c>
      <c r="F868" s="43" t="str">
        <f t="shared" si="188"/>
        <v/>
      </c>
      <c r="G868" s="43" t="str">
        <f t="shared" si="189"/>
        <v/>
      </c>
      <c r="H868" s="43" t="str">
        <f t="shared" si="190"/>
        <v/>
      </c>
      <c r="I868" s="43">
        <f t="shared" si="202"/>
        <v>18</v>
      </c>
      <c r="J868">
        <f>IF(AND(Formulier!$E$44&lt;=C868,Formulier!$O$38&gt;=C868),"Verlof",0)</f>
        <v>0</v>
      </c>
      <c r="K868">
        <f t="shared" si="195"/>
        <v>0</v>
      </c>
      <c r="L868">
        <f t="shared" si="191"/>
        <v>0</v>
      </c>
      <c r="M868">
        <f t="shared" si="192"/>
        <v>0</v>
      </c>
      <c r="N868" s="56">
        <f t="shared" si="196"/>
        <v>0</v>
      </c>
      <c r="O868" s="56">
        <f t="shared" si="197"/>
        <v>0</v>
      </c>
      <c r="Q868">
        <f>IF(AND(J867="Verlof",J868="Verlof"),0,IF(SUM(N:N)&gt;COUNTIF($Q$1:$Q867,"Compensatieverlof"),"Compensatieverlof",0))</f>
        <v>0</v>
      </c>
      <c r="R868">
        <f t="shared" si="193"/>
        <v>0</v>
      </c>
    </row>
    <row r="869" spans="1:18" x14ac:dyDescent="0.3">
      <c r="A869" s="43" t="str">
        <f t="shared" si="198"/>
        <v>201718do</v>
      </c>
      <c r="B869" s="43">
        <f t="shared" si="200"/>
        <v>18</v>
      </c>
      <c r="C869" s="44">
        <f t="shared" si="194"/>
        <v>42859</v>
      </c>
      <c r="D869" s="43" t="str">
        <f t="shared" si="201"/>
        <v>do</v>
      </c>
      <c r="E869" s="43">
        <f t="shared" si="199"/>
        <v>2017</v>
      </c>
      <c r="F869" s="43" t="str">
        <f t="shared" si="188"/>
        <v/>
      </c>
      <c r="G869" s="43" t="str">
        <f t="shared" si="189"/>
        <v/>
      </c>
      <c r="H869" s="43" t="str">
        <f t="shared" si="190"/>
        <v/>
      </c>
      <c r="I869" s="43">
        <f t="shared" si="202"/>
        <v>18</v>
      </c>
      <c r="J869">
        <f>IF(AND(Formulier!$E$44&lt;=C869,Formulier!$O$38&gt;=C869),"Verlof",0)</f>
        <v>0</v>
      </c>
      <c r="K869">
        <f t="shared" si="195"/>
        <v>0</v>
      </c>
      <c r="L869">
        <f t="shared" si="191"/>
        <v>0</v>
      </c>
      <c r="M869">
        <f t="shared" si="192"/>
        <v>0</v>
      </c>
      <c r="N869" s="56">
        <f t="shared" si="196"/>
        <v>0</v>
      </c>
      <c r="O869" s="56">
        <f t="shared" si="197"/>
        <v>0</v>
      </c>
      <c r="Q869">
        <f>IF(AND(J868="Verlof",J869="Verlof"),0,IF(SUM(N:N)&gt;COUNTIF($Q$1:$Q868,"Compensatieverlof"),"Compensatieverlof",0))</f>
        <v>0</v>
      </c>
      <c r="R869">
        <f t="shared" si="193"/>
        <v>0</v>
      </c>
    </row>
    <row r="870" spans="1:18" x14ac:dyDescent="0.3">
      <c r="A870" s="43" t="str">
        <f t="shared" si="198"/>
        <v>201718vr</v>
      </c>
      <c r="B870" s="43">
        <f t="shared" si="200"/>
        <v>18</v>
      </c>
      <c r="C870" s="44">
        <f t="shared" si="194"/>
        <v>42860</v>
      </c>
      <c r="D870" s="43" t="str">
        <f t="shared" si="201"/>
        <v>vr</v>
      </c>
      <c r="E870" s="43">
        <f t="shared" si="199"/>
        <v>2017</v>
      </c>
      <c r="F870" s="43" t="str">
        <f t="shared" si="188"/>
        <v/>
      </c>
      <c r="G870" s="43" t="str">
        <f t="shared" si="189"/>
        <v/>
      </c>
      <c r="H870" s="43" t="str">
        <f t="shared" si="190"/>
        <v/>
      </c>
      <c r="I870" s="43">
        <f t="shared" si="202"/>
        <v>18</v>
      </c>
      <c r="J870">
        <f>IF(AND(Formulier!$E$44&lt;=C870,Formulier!$O$38&gt;=C870),"Verlof",0)</f>
        <v>0</v>
      </c>
      <c r="K870">
        <f t="shared" si="195"/>
        <v>0</v>
      </c>
      <c r="L870">
        <f t="shared" si="191"/>
        <v>0</v>
      </c>
      <c r="M870">
        <f t="shared" si="192"/>
        <v>0</v>
      </c>
      <c r="N870" s="56">
        <f t="shared" si="196"/>
        <v>0</v>
      </c>
      <c r="O870" s="56">
        <f t="shared" si="197"/>
        <v>0</v>
      </c>
      <c r="Q870">
        <f>IF(AND(J869="Verlof",J870="Verlof"),0,IF(SUM(N:N)&gt;COUNTIF($Q$1:$Q869,"Compensatieverlof"),"Compensatieverlof",0))</f>
        <v>0</v>
      </c>
      <c r="R870">
        <f t="shared" si="193"/>
        <v>0</v>
      </c>
    </row>
    <row r="871" spans="1:18" x14ac:dyDescent="0.3">
      <c r="A871" s="43" t="str">
        <f t="shared" si="198"/>
        <v>201718za</v>
      </c>
      <c r="B871" s="43">
        <f t="shared" si="200"/>
        <v>18</v>
      </c>
      <c r="C871" s="44">
        <f t="shared" si="194"/>
        <v>42861</v>
      </c>
      <c r="D871" s="43" t="str">
        <f t="shared" si="201"/>
        <v>za</v>
      </c>
      <c r="E871" s="43">
        <f t="shared" si="199"/>
        <v>2017</v>
      </c>
      <c r="F871" s="43" t="str">
        <f t="shared" si="188"/>
        <v/>
      </c>
      <c r="G871" s="43" t="str">
        <f t="shared" si="189"/>
        <v/>
      </c>
      <c r="H871" s="43" t="str">
        <f t="shared" si="190"/>
        <v/>
      </c>
      <c r="I871" s="43">
        <f t="shared" si="202"/>
        <v>18</v>
      </c>
      <c r="J871">
        <f>IF(AND(Formulier!$E$44&lt;=C871,Formulier!$O$38&gt;=C871),"Verlof",0)</f>
        <v>0</v>
      </c>
      <c r="K871">
        <f t="shared" si="195"/>
        <v>0</v>
      </c>
      <c r="L871">
        <f t="shared" si="191"/>
        <v>0</v>
      </c>
      <c r="M871">
        <f t="shared" si="192"/>
        <v>0</v>
      </c>
      <c r="N871" s="56">
        <f t="shared" si="196"/>
        <v>0</v>
      </c>
      <c r="O871" s="56">
        <f t="shared" si="197"/>
        <v>0</v>
      </c>
      <c r="Q871">
        <f>IF(AND(J870="Verlof",J871="Verlof"),0,IF(SUM(N:N)&gt;COUNTIF($Q$1:$Q870,"Compensatieverlof"),"Compensatieverlof",0))</f>
        <v>0</v>
      </c>
      <c r="R871">
        <f t="shared" si="193"/>
        <v>0</v>
      </c>
    </row>
    <row r="872" spans="1:18" x14ac:dyDescent="0.3">
      <c r="A872" s="43" t="str">
        <f t="shared" si="198"/>
        <v>201718zo</v>
      </c>
      <c r="B872" s="43">
        <f t="shared" si="200"/>
        <v>18</v>
      </c>
      <c r="C872" s="44">
        <f t="shared" si="194"/>
        <v>42862</v>
      </c>
      <c r="D872" s="43" t="str">
        <f t="shared" si="201"/>
        <v>zo</v>
      </c>
      <c r="E872" s="43">
        <f t="shared" si="199"/>
        <v>2017</v>
      </c>
      <c r="F872" s="43" t="str">
        <f t="shared" si="188"/>
        <v/>
      </c>
      <c r="G872" s="43" t="str">
        <f t="shared" si="189"/>
        <v/>
      </c>
      <c r="H872" s="43" t="str">
        <f t="shared" si="190"/>
        <v/>
      </c>
      <c r="I872" s="43">
        <f t="shared" si="202"/>
        <v>18</v>
      </c>
      <c r="J872">
        <f>IF(AND(Formulier!$E$44&lt;=C872,Formulier!$O$38&gt;=C872),"Verlof",0)</f>
        <v>0</v>
      </c>
      <c r="K872">
        <f t="shared" si="195"/>
        <v>0</v>
      </c>
      <c r="L872">
        <f t="shared" si="191"/>
        <v>0</v>
      </c>
      <c r="M872">
        <f t="shared" si="192"/>
        <v>0</v>
      </c>
      <c r="N872" s="56">
        <f t="shared" si="196"/>
        <v>0</v>
      </c>
      <c r="O872" s="56">
        <f t="shared" si="197"/>
        <v>0</v>
      </c>
      <c r="Q872">
        <f>IF(AND(J871="Verlof",J872="Verlof"),0,IF(SUM(N:N)&gt;COUNTIF($Q$1:$Q871,"Compensatieverlof"),"Compensatieverlof",0))</f>
        <v>0</v>
      </c>
      <c r="R872">
        <f t="shared" si="193"/>
        <v>0</v>
      </c>
    </row>
    <row r="873" spans="1:18" x14ac:dyDescent="0.3">
      <c r="A873" s="43" t="str">
        <f t="shared" si="198"/>
        <v>201719ma</v>
      </c>
      <c r="B873" s="43">
        <f t="shared" si="200"/>
        <v>19</v>
      </c>
      <c r="C873" s="44">
        <f t="shared" si="194"/>
        <v>42863</v>
      </c>
      <c r="D873" s="43" t="str">
        <f t="shared" si="201"/>
        <v>ma</v>
      </c>
      <c r="E873" s="43">
        <f t="shared" si="199"/>
        <v>2017</v>
      </c>
      <c r="F873" s="43" t="str">
        <f t="shared" si="188"/>
        <v/>
      </c>
      <c r="G873" s="43" t="str">
        <f t="shared" si="189"/>
        <v/>
      </c>
      <c r="H873" s="43" t="str">
        <f t="shared" si="190"/>
        <v/>
      </c>
      <c r="I873" s="43">
        <f t="shared" si="202"/>
        <v>19</v>
      </c>
      <c r="J873">
        <f>IF(AND(Formulier!$E$44&lt;=C873,Formulier!$O$38&gt;=C873),"Verlof",0)</f>
        <v>0</v>
      </c>
      <c r="K873">
        <f t="shared" si="195"/>
        <v>0</v>
      </c>
      <c r="L873">
        <f t="shared" si="191"/>
        <v>0</v>
      </c>
      <c r="M873">
        <f t="shared" si="192"/>
        <v>0</v>
      </c>
      <c r="N873" s="56">
        <f t="shared" si="196"/>
        <v>0</v>
      </c>
      <c r="O873" s="56">
        <f t="shared" si="197"/>
        <v>0</v>
      </c>
      <c r="Q873">
        <f>IF(AND(J872="Verlof",J873="Verlof"),0,IF(SUM(N:N)&gt;COUNTIF($Q$1:$Q872,"Compensatieverlof"),"Compensatieverlof",0))</f>
        <v>0</v>
      </c>
      <c r="R873">
        <f t="shared" si="193"/>
        <v>0</v>
      </c>
    </row>
    <row r="874" spans="1:18" x14ac:dyDescent="0.3">
      <c r="A874" s="43" t="str">
        <f t="shared" si="198"/>
        <v>201719di</v>
      </c>
      <c r="B874" s="43">
        <f t="shared" si="200"/>
        <v>19</v>
      </c>
      <c r="C874" s="44">
        <f t="shared" si="194"/>
        <v>42864</v>
      </c>
      <c r="D874" s="43" t="str">
        <f t="shared" si="201"/>
        <v>di</v>
      </c>
      <c r="E874" s="43">
        <f t="shared" si="199"/>
        <v>2017</v>
      </c>
      <c r="F874" s="43" t="str">
        <f t="shared" si="188"/>
        <v/>
      </c>
      <c r="G874" s="43" t="str">
        <f t="shared" si="189"/>
        <v/>
      </c>
      <c r="H874" s="43" t="str">
        <f t="shared" si="190"/>
        <v/>
      </c>
      <c r="I874" s="43">
        <f t="shared" si="202"/>
        <v>19</v>
      </c>
      <c r="J874">
        <f>IF(AND(Formulier!$E$44&lt;=C874,Formulier!$O$38&gt;=C874),"Verlof",0)</f>
        <v>0</v>
      </c>
      <c r="K874">
        <f t="shared" si="195"/>
        <v>0</v>
      </c>
      <c r="L874">
        <f t="shared" si="191"/>
        <v>0</v>
      </c>
      <c r="M874">
        <f t="shared" si="192"/>
        <v>0</v>
      </c>
      <c r="N874" s="56">
        <f t="shared" si="196"/>
        <v>0</v>
      </c>
      <c r="O874" s="56">
        <f t="shared" si="197"/>
        <v>0</v>
      </c>
      <c r="Q874">
        <f>IF(AND(J873="Verlof",J874="Verlof"),0,IF(SUM(N:N)&gt;COUNTIF($Q$1:$Q873,"Compensatieverlof"),"Compensatieverlof",0))</f>
        <v>0</v>
      </c>
      <c r="R874">
        <f t="shared" si="193"/>
        <v>0</v>
      </c>
    </row>
    <row r="875" spans="1:18" x14ac:dyDescent="0.3">
      <c r="A875" s="43" t="str">
        <f t="shared" si="198"/>
        <v>201719wo</v>
      </c>
      <c r="B875" s="43">
        <f t="shared" si="200"/>
        <v>19</v>
      </c>
      <c r="C875" s="44">
        <f t="shared" si="194"/>
        <v>42865</v>
      </c>
      <c r="D875" s="43" t="str">
        <f t="shared" si="201"/>
        <v>wo</v>
      </c>
      <c r="E875" s="43">
        <f t="shared" si="199"/>
        <v>2017</v>
      </c>
      <c r="F875" s="43" t="str">
        <f t="shared" si="188"/>
        <v/>
      </c>
      <c r="G875" s="43" t="str">
        <f t="shared" si="189"/>
        <v/>
      </c>
      <c r="H875" s="43" t="str">
        <f t="shared" si="190"/>
        <v/>
      </c>
      <c r="I875" s="43">
        <f t="shared" si="202"/>
        <v>19</v>
      </c>
      <c r="J875">
        <f>IF(AND(Formulier!$E$44&lt;=C875,Formulier!$O$38&gt;=C875),"Verlof",0)</f>
        <v>0</v>
      </c>
      <c r="K875">
        <f t="shared" si="195"/>
        <v>0</v>
      </c>
      <c r="L875">
        <f t="shared" si="191"/>
        <v>0</v>
      </c>
      <c r="M875">
        <f t="shared" si="192"/>
        <v>0</v>
      </c>
      <c r="N875" s="56">
        <f t="shared" si="196"/>
        <v>0</v>
      </c>
      <c r="O875" s="56">
        <f t="shared" si="197"/>
        <v>0</v>
      </c>
      <c r="Q875">
        <f>IF(AND(J874="Verlof",J875="Verlof"),0,IF(SUM(N:N)&gt;COUNTIF($Q$1:$Q874,"Compensatieverlof"),"Compensatieverlof",0))</f>
        <v>0</v>
      </c>
      <c r="R875">
        <f t="shared" si="193"/>
        <v>0</v>
      </c>
    </row>
    <row r="876" spans="1:18" x14ac:dyDescent="0.3">
      <c r="A876" s="43" t="str">
        <f t="shared" si="198"/>
        <v>201719do</v>
      </c>
      <c r="B876" s="43">
        <f t="shared" si="200"/>
        <v>19</v>
      </c>
      <c r="C876" s="44">
        <f t="shared" si="194"/>
        <v>42866</v>
      </c>
      <c r="D876" s="43" t="str">
        <f t="shared" si="201"/>
        <v>do</v>
      </c>
      <c r="E876" s="43">
        <f t="shared" si="199"/>
        <v>2017</v>
      </c>
      <c r="F876" s="43" t="str">
        <f t="shared" si="188"/>
        <v/>
      </c>
      <c r="G876" s="43" t="str">
        <f t="shared" si="189"/>
        <v/>
      </c>
      <c r="H876" s="43" t="str">
        <f t="shared" si="190"/>
        <v/>
      </c>
      <c r="I876" s="43">
        <f t="shared" si="202"/>
        <v>19</v>
      </c>
      <c r="J876">
        <f>IF(AND(Formulier!$E$44&lt;=C876,Formulier!$O$38&gt;=C876),"Verlof",0)</f>
        <v>0</v>
      </c>
      <c r="K876">
        <f t="shared" si="195"/>
        <v>0</v>
      </c>
      <c r="L876">
        <f t="shared" si="191"/>
        <v>0</v>
      </c>
      <c r="M876">
        <f t="shared" si="192"/>
        <v>0</v>
      </c>
      <c r="N876" s="56">
        <f t="shared" si="196"/>
        <v>0</v>
      </c>
      <c r="O876" s="56">
        <f t="shared" si="197"/>
        <v>0</v>
      </c>
      <c r="Q876">
        <f>IF(AND(J875="Verlof",J876="Verlof"),0,IF(SUM(N:N)&gt;COUNTIF($Q$1:$Q875,"Compensatieverlof"),"Compensatieverlof",0))</f>
        <v>0</v>
      </c>
      <c r="R876">
        <f t="shared" si="193"/>
        <v>0</v>
      </c>
    </row>
    <row r="877" spans="1:18" x14ac:dyDescent="0.3">
      <c r="A877" s="43" t="str">
        <f t="shared" si="198"/>
        <v>201719vr</v>
      </c>
      <c r="B877" s="43">
        <f t="shared" si="200"/>
        <v>19</v>
      </c>
      <c r="C877" s="44">
        <f t="shared" si="194"/>
        <v>42867</v>
      </c>
      <c r="D877" s="43" t="str">
        <f t="shared" si="201"/>
        <v>vr</v>
      </c>
      <c r="E877" s="43">
        <f t="shared" si="199"/>
        <v>2017</v>
      </c>
      <c r="F877" s="43" t="str">
        <f t="shared" si="188"/>
        <v/>
      </c>
      <c r="G877" s="43" t="str">
        <f t="shared" si="189"/>
        <v/>
      </c>
      <c r="H877" s="43" t="str">
        <f t="shared" si="190"/>
        <v/>
      </c>
      <c r="I877" s="43">
        <f t="shared" si="202"/>
        <v>19</v>
      </c>
      <c r="J877">
        <f>IF(AND(Formulier!$E$44&lt;=C877,Formulier!$O$38&gt;=C877),"Verlof",0)</f>
        <v>0</v>
      </c>
      <c r="K877">
        <f t="shared" si="195"/>
        <v>0</v>
      </c>
      <c r="L877">
        <f t="shared" si="191"/>
        <v>0</v>
      </c>
      <c r="M877">
        <f t="shared" si="192"/>
        <v>0</v>
      </c>
      <c r="N877" s="56">
        <f t="shared" si="196"/>
        <v>0</v>
      </c>
      <c r="O877" s="56">
        <f t="shared" si="197"/>
        <v>0</v>
      </c>
      <c r="Q877">
        <f>IF(AND(J876="Verlof",J877="Verlof"),0,IF(SUM(N:N)&gt;COUNTIF($Q$1:$Q876,"Compensatieverlof"),"Compensatieverlof",0))</f>
        <v>0</v>
      </c>
      <c r="R877">
        <f t="shared" si="193"/>
        <v>0</v>
      </c>
    </row>
    <row r="878" spans="1:18" x14ac:dyDescent="0.3">
      <c r="A878" s="43" t="str">
        <f t="shared" si="198"/>
        <v>201719za</v>
      </c>
      <c r="B878" s="43">
        <f t="shared" si="200"/>
        <v>19</v>
      </c>
      <c r="C878" s="44">
        <f t="shared" si="194"/>
        <v>42868</v>
      </c>
      <c r="D878" s="43" t="str">
        <f t="shared" si="201"/>
        <v>za</v>
      </c>
      <c r="E878" s="43">
        <f t="shared" si="199"/>
        <v>2017</v>
      </c>
      <c r="F878" s="43" t="str">
        <f t="shared" si="188"/>
        <v/>
      </c>
      <c r="G878" s="43" t="str">
        <f t="shared" si="189"/>
        <v/>
      </c>
      <c r="H878" s="43" t="str">
        <f t="shared" si="190"/>
        <v/>
      </c>
      <c r="I878" s="43">
        <f t="shared" si="202"/>
        <v>19</v>
      </c>
      <c r="J878">
        <f>IF(AND(Formulier!$E$44&lt;=C878,Formulier!$O$38&gt;=C878),"Verlof",0)</f>
        <v>0</v>
      </c>
      <c r="K878">
        <f t="shared" si="195"/>
        <v>0</v>
      </c>
      <c r="L878">
        <f t="shared" si="191"/>
        <v>0</v>
      </c>
      <c r="M878">
        <f t="shared" si="192"/>
        <v>0</v>
      </c>
      <c r="N878" s="56">
        <f t="shared" si="196"/>
        <v>0</v>
      </c>
      <c r="O878" s="56">
        <f t="shared" si="197"/>
        <v>0</v>
      </c>
      <c r="Q878">
        <f>IF(AND(J877="Verlof",J878="Verlof"),0,IF(SUM(N:N)&gt;COUNTIF($Q$1:$Q877,"Compensatieverlof"),"Compensatieverlof",0))</f>
        <v>0</v>
      </c>
      <c r="R878">
        <f t="shared" si="193"/>
        <v>0</v>
      </c>
    </row>
    <row r="879" spans="1:18" x14ac:dyDescent="0.3">
      <c r="A879" s="43" t="str">
        <f t="shared" si="198"/>
        <v>201719zo</v>
      </c>
      <c r="B879" s="43">
        <f t="shared" si="200"/>
        <v>19</v>
      </c>
      <c r="C879" s="44">
        <f t="shared" si="194"/>
        <v>42869</v>
      </c>
      <c r="D879" s="43" t="str">
        <f t="shared" si="201"/>
        <v>zo</v>
      </c>
      <c r="E879" s="43">
        <f t="shared" si="199"/>
        <v>2017</v>
      </c>
      <c r="F879" s="43" t="str">
        <f t="shared" si="188"/>
        <v/>
      </c>
      <c r="G879" s="43" t="str">
        <f t="shared" si="189"/>
        <v/>
      </c>
      <c r="H879" s="43" t="str">
        <f t="shared" si="190"/>
        <v/>
      </c>
      <c r="I879" s="43">
        <f t="shared" si="202"/>
        <v>19</v>
      </c>
      <c r="J879">
        <f>IF(AND(Formulier!$E$44&lt;=C879,Formulier!$O$38&gt;=C879),"Verlof",0)</f>
        <v>0</v>
      </c>
      <c r="K879">
        <f t="shared" si="195"/>
        <v>0</v>
      </c>
      <c r="L879">
        <f t="shared" si="191"/>
        <v>0</v>
      </c>
      <c r="M879">
        <f t="shared" si="192"/>
        <v>0</v>
      </c>
      <c r="N879" s="56">
        <f t="shared" si="196"/>
        <v>0</v>
      </c>
      <c r="O879" s="56">
        <f t="shared" si="197"/>
        <v>0</v>
      </c>
      <c r="Q879">
        <f>IF(AND(J878="Verlof",J879="Verlof"),0,IF(SUM(N:N)&gt;COUNTIF($Q$1:$Q878,"Compensatieverlof"),"Compensatieverlof",0))</f>
        <v>0</v>
      </c>
      <c r="R879">
        <f t="shared" si="193"/>
        <v>0</v>
      </c>
    </row>
    <row r="880" spans="1:18" x14ac:dyDescent="0.3">
      <c r="A880" s="43" t="str">
        <f t="shared" si="198"/>
        <v>201720ma</v>
      </c>
      <c r="B880" s="43">
        <f t="shared" si="200"/>
        <v>20</v>
      </c>
      <c r="C880" s="44">
        <f t="shared" si="194"/>
        <v>42870</v>
      </c>
      <c r="D880" s="43" t="str">
        <f t="shared" si="201"/>
        <v>ma</v>
      </c>
      <c r="E880" s="43">
        <f t="shared" si="199"/>
        <v>2017</v>
      </c>
      <c r="F880" s="43" t="str">
        <f t="shared" si="188"/>
        <v/>
      </c>
      <c r="G880" s="43" t="str">
        <f t="shared" si="189"/>
        <v/>
      </c>
      <c r="H880" s="43" t="str">
        <f t="shared" si="190"/>
        <v/>
      </c>
      <c r="I880" s="43">
        <f t="shared" si="202"/>
        <v>20</v>
      </c>
      <c r="J880">
        <f>IF(AND(Formulier!$E$44&lt;=C880,Formulier!$O$38&gt;=C880),"Verlof",0)</f>
        <v>0</v>
      </c>
      <c r="K880">
        <f t="shared" si="195"/>
        <v>0</v>
      </c>
      <c r="L880">
        <f t="shared" si="191"/>
        <v>0</v>
      </c>
      <c r="M880">
        <f t="shared" si="192"/>
        <v>0</v>
      </c>
      <c r="N880" s="56">
        <f t="shared" si="196"/>
        <v>0</v>
      </c>
      <c r="O880" s="56">
        <f t="shared" si="197"/>
        <v>0</v>
      </c>
      <c r="Q880">
        <f>IF(AND(J879="Verlof",J880="Verlof"),0,IF(SUM(N:N)&gt;COUNTIF($Q$1:$Q879,"Compensatieverlof"),"Compensatieverlof",0))</f>
        <v>0</v>
      </c>
      <c r="R880">
        <f t="shared" si="193"/>
        <v>0</v>
      </c>
    </row>
    <row r="881" spans="1:18" x14ac:dyDescent="0.3">
      <c r="A881" s="43" t="str">
        <f t="shared" si="198"/>
        <v>201720di</v>
      </c>
      <c r="B881" s="43">
        <f t="shared" si="200"/>
        <v>20</v>
      </c>
      <c r="C881" s="44">
        <f t="shared" si="194"/>
        <v>42871</v>
      </c>
      <c r="D881" s="43" t="str">
        <f t="shared" si="201"/>
        <v>di</v>
      </c>
      <c r="E881" s="43">
        <f t="shared" si="199"/>
        <v>2017</v>
      </c>
      <c r="F881" s="43" t="str">
        <f t="shared" si="188"/>
        <v/>
      </c>
      <c r="G881" s="43" t="str">
        <f t="shared" si="189"/>
        <v/>
      </c>
      <c r="H881" s="43" t="str">
        <f t="shared" si="190"/>
        <v/>
      </c>
      <c r="I881" s="43">
        <f t="shared" si="202"/>
        <v>20</v>
      </c>
      <c r="J881">
        <f>IF(AND(Formulier!$E$44&lt;=C881,Formulier!$O$38&gt;=C881),"Verlof",0)</f>
        <v>0</v>
      </c>
      <c r="K881">
        <f t="shared" si="195"/>
        <v>0</v>
      </c>
      <c r="L881">
        <f t="shared" si="191"/>
        <v>0</v>
      </c>
      <c r="M881">
        <f t="shared" si="192"/>
        <v>0</v>
      </c>
      <c r="N881" s="56">
        <f t="shared" si="196"/>
        <v>0</v>
      </c>
      <c r="O881" s="56">
        <f t="shared" si="197"/>
        <v>0</v>
      </c>
      <c r="Q881">
        <f>IF(AND(J880="Verlof",J881="Verlof"),0,IF(SUM(N:N)&gt;COUNTIF($Q$1:$Q880,"Compensatieverlof"),"Compensatieverlof",0))</f>
        <v>0</v>
      </c>
      <c r="R881">
        <f t="shared" si="193"/>
        <v>0</v>
      </c>
    </row>
    <row r="882" spans="1:18" x14ac:dyDescent="0.3">
      <c r="A882" s="43" t="str">
        <f t="shared" si="198"/>
        <v>201720wo</v>
      </c>
      <c r="B882" s="43">
        <f t="shared" si="200"/>
        <v>20</v>
      </c>
      <c r="C882" s="44">
        <f t="shared" si="194"/>
        <v>42872</v>
      </c>
      <c r="D882" s="43" t="str">
        <f t="shared" si="201"/>
        <v>wo</v>
      </c>
      <c r="E882" s="43">
        <f t="shared" si="199"/>
        <v>2017</v>
      </c>
      <c r="F882" s="43" t="str">
        <f t="shared" si="188"/>
        <v/>
      </c>
      <c r="G882" s="43" t="str">
        <f t="shared" si="189"/>
        <v/>
      </c>
      <c r="H882" s="43" t="str">
        <f t="shared" si="190"/>
        <v/>
      </c>
      <c r="I882" s="43">
        <f t="shared" si="202"/>
        <v>20</v>
      </c>
      <c r="J882">
        <f>IF(AND(Formulier!$E$44&lt;=C882,Formulier!$O$38&gt;=C882),"Verlof",0)</f>
        <v>0</v>
      </c>
      <c r="K882">
        <f t="shared" si="195"/>
        <v>0</v>
      </c>
      <c r="L882">
        <f t="shared" si="191"/>
        <v>0</v>
      </c>
      <c r="M882">
        <f t="shared" si="192"/>
        <v>0</v>
      </c>
      <c r="N882" s="56">
        <f t="shared" si="196"/>
        <v>0</v>
      </c>
      <c r="O882" s="56">
        <f t="shared" si="197"/>
        <v>0</v>
      </c>
      <c r="Q882">
        <f>IF(AND(J881="Verlof",J882="Verlof"),0,IF(SUM(N:N)&gt;COUNTIF($Q$1:$Q881,"Compensatieverlof"),"Compensatieverlof",0))</f>
        <v>0</v>
      </c>
      <c r="R882">
        <f t="shared" si="193"/>
        <v>0</v>
      </c>
    </row>
    <row r="883" spans="1:18" x14ac:dyDescent="0.3">
      <c r="A883" s="43" t="str">
        <f t="shared" si="198"/>
        <v>201720do</v>
      </c>
      <c r="B883" s="43">
        <f t="shared" si="200"/>
        <v>20</v>
      </c>
      <c r="C883" s="44">
        <f t="shared" si="194"/>
        <v>42873</v>
      </c>
      <c r="D883" s="43" t="str">
        <f t="shared" si="201"/>
        <v>do</v>
      </c>
      <c r="E883" s="43">
        <f t="shared" si="199"/>
        <v>2017</v>
      </c>
      <c r="F883" s="43" t="str">
        <f t="shared" ref="F883:F946" si="203">IF(AND($C883&gt;=$AD$3,$C883&lt;=$AE$3),"Vakantie",IF(AND($C883&gt;=$AD$4,$C883&lt;=$AE$4),"Vakantie",IF(AND($C883&gt;=$AD$5,$C883&lt;=$AE$5),"Vakantie",IF(AND($C883&gt;=$AD$6,$C883&lt;=$AE$6),"Vakantie",IF(AND($C883&gt;=$AD$7,$C883&lt;=$AE$7),"Vakantie",IF($C883=$AD$23,"Vakantie",IF($C883=$AD$24,"Vakantie",IF($C883=$AD$25,"Vakantie",IF($C883=$AD$26,"Vakantie","")))))))))</f>
        <v/>
      </c>
      <c r="G883" s="43" t="str">
        <f t="shared" ref="G883:G946" si="204">IF(AND($C883&gt;=$AD$8,$C883&lt;=$AE$8),"Vakantie",IF(AND($C883&gt;=$AD$9,$C883&lt;=$AE$9),"Vakantie",IF(AND($C883&gt;=$AD$10,$C883&lt;=$AE$10),"Vakantie",IF(AND($C883&gt;=$AD$11,$C883&lt;=$AE$11),"Vakantie",IF(AND($C883&gt;=$AD$12,$C883&lt;=$AE$12),"Vakantie",IF($C883=$AD$23,"Vakantie",IF($C883=$AD$24,"Vakantie",IF($C883=$AD$25,"Vakantie",IF($C883=$AD$26,"Vakantie","")))))))))</f>
        <v/>
      </c>
      <c r="H883" s="43" t="str">
        <f t="shared" ref="H883:H946" si="205">IF(AND($C883&gt;=$AD$13,$C883&lt;=$AE$13),"Vakantie",IF(AND($C883&gt;=$AD$14,$C883&lt;=$AE$14),"Vakantie",IF(AND($C883&gt;=$AD$15,$C883&lt;=$AE$15),"Vakantie",IF(AND($C883&gt;=$AD$16,$C883&lt;=$AE$16),"Vakantie",IF(AND($C883&gt;=$AD$17,$C883&lt;=$AE$17),"Vakantie",IF($C883=$AD$23,"Vakantie",IF($C883=$AD$24,"Vakantie",IF($C883=$AD$25,"Vakantie",IF($C883=$AD$26,"Vakantie","")))))))))</f>
        <v/>
      </c>
      <c r="I883" s="43">
        <f t="shared" si="202"/>
        <v>20</v>
      </c>
      <c r="J883">
        <f>IF(AND(Formulier!$E$44&lt;=C883,Formulier!$O$38&gt;=C883),"Verlof",0)</f>
        <v>0</v>
      </c>
      <c r="K883">
        <f t="shared" si="195"/>
        <v>0</v>
      </c>
      <c r="L883">
        <f t="shared" si="191"/>
        <v>0</v>
      </c>
      <c r="M883">
        <f t="shared" si="192"/>
        <v>0</v>
      </c>
      <c r="N883" s="56">
        <f t="shared" si="196"/>
        <v>0</v>
      </c>
      <c r="O883" s="56">
        <f t="shared" si="197"/>
        <v>0</v>
      </c>
      <c r="Q883">
        <f>IF(AND(J882="Verlof",J883="Verlof"),0,IF(SUM(N:N)&gt;COUNTIF($Q$1:$Q882,"Compensatieverlof"),"Compensatieverlof",0))</f>
        <v>0</v>
      </c>
      <c r="R883">
        <f t="shared" si="193"/>
        <v>0</v>
      </c>
    </row>
    <row r="884" spans="1:18" x14ac:dyDescent="0.3">
      <c r="A884" s="43" t="str">
        <f t="shared" si="198"/>
        <v>201720vr</v>
      </c>
      <c r="B884" s="43">
        <f t="shared" si="200"/>
        <v>20</v>
      </c>
      <c r="C884" s="44">
        <f t="shared" si="194"/>
        <v>42874</v>
      </c>
      <c r="D884" s="43" t="str">
        <f t="shared" si="201"/>
        <v>vr</v>
      </c>
      <c r="E884" s="43">
        <f t="shared" si="199"/>
        <v>2017</v>
      </c>
      <c r="F884" s="43" t="str">
        <f t="shared" si="203"/>
        <v/>
      </c>
      <c r="G884" s="43" t="str">
        <f t="shared" si="204"/>
        <v/>
      </c>
      <c r="H884" s="43" t="str">
        <f t="shared" si="205"/>
        <v/>
      </c>
      <c r="I884" s="43">
        <f t="shared" si="202"/>
        <v>20</v>
      </c>
      <c r="J884">
        <f>IF(AND(Formulier!$E$44&lt;=C884,Formulier!$O$38&gt;=C884),"Verlof",0)</f>
        <v>0</v>
      </c>
      <c r="K884">
        <f t="shared" si="195"/>
        <v>0</v>
      </c>
      <c r="L884">
        <f t="shared" si="191"/>
        <v>0</v>
      </c>
      <c r="M884">
        <f t="shared" si="192"/>
        <v>0</v>
      </c>
      <c r="N884" s="56">
        <f t="shared" si="196"/>
        <v>0</v>
      </c>
      <c r="O884" s="56">
        <f t="shared" si="197"/>
        <v>0</v>
      </c>
      <c r="Q884">
        <f>IF(AND(J883="Verlof",J884="Verlof"),0,IF(SUM(N:N)&gt;COUNTIF($Q$1:$Q883,"Compensatieverlof"),"Compensatieverlof",0))</f>
        <v>0</v>
      </c>
      <c r="R884">
        <f t="shared" si="193"/>
        <v>0</v>
      </c>
    </row>
    <row r="885" spans="1:18" x14ac:dyDescent="0.3">
      <c r="A885" s="43" t="str">
        <f t="shared" si="198"/>
        <v>201720za</v>
      </c>
      <c r="B885" s="43">
        <f t="shared" si="200"/>
        <v>20</v>
      </c>
      <c r="C885" s="44">
        <f t="shared" si="194"/>
        <v>42875</v>
      </c>
      <c r="D885" s="43" t="str">
        <f t="shared" si="201"/>
        <v>za</v>
      </c>
      <c r="E885" s="43">
        <f t="shared" si="199"/>
        <v>2017</v>
      </c>
      <c r="F885" s="43" t="str">
        <f t="shared" si="203"/>
        <v/>
      </c>
      <c r="G885" s="43" t="str">
        <f t="shared" si="204"/>
        <v/>
      </c>
      <c r="H885" s="43" t="str">
        <f t="shared" si="205"/>
        <v/>
      </c>
      <c r="I885" s="43">
        <f t="shared" si="202"/>
        <v>20</v>
      </c>
      <c r="J885">
        <f>IF(AND(Formulier!$E$44&lt;=C885,Formulier!$O$38&gt;=C885),"Verlof",0)</f>
        <v>0</v>
      </c>
      <c r="K885">
        <f t="shared" si="195"/>
        <v>0</v>
      </c>
      <c r="L885">
        <f t="shared" si="191"/>
        <v>0</v>
      </c>
      <c r="M885">
        <f t="shared" si="192"/>
        <v>0</v>
      </c>
      <c r="N885" s="56">
        <f t="shared" si="196"/>
        <v>0</v>
      </c>
      <c r="O885" s="56">
        <f t="shared" si="197"/>
        <v>0</v>
      </c>
      <c r="Q885">
        <f>IF(AND(J884="Verlof",J885="Verlof"),0,IF(SUM(N:N)&gt;COUNTIF($Q$1:$Q884,"Compensatieverlof"),"Compensatieverlof",0))</f>
        <v>0</v>
      </c>
      <c r="R885">
        <f t="shared" si="193"/>
        <v>0</v>
      </c>
    </row>
    <row r="886" spans="1:18" x14ac:dyDescent="0.3">
      <c r="A886" s="43" t="str">
        <f t="shared" si="198"/>
        <v>201720zo</v>
      </c>
      <c r="B886" s="43">
        <f t="shared" si="200"/>
        <v>20</v>
      </c>
      <c r="C886" s="44">
        <f t="shared" si="194"/>
        <v>42876</v>
      </c>
      <c r="D886" s="43" t="str">
        <f t="shared" si="201"/>
        <v>zo</v>
      </c>
      <c r="E886" s="43">
        <f t="shared" si="199"/>
        <v>2017</v>
      </c>
      <c r="F886" s="43" t="str">
        <f t="shared" si="203"/>
        <v/>
      </c>
      <c r="G886" s="43" t="str">
        <f t="shared" si="204"/>
        <v/>
      </c>
      <c r="H886" s="43" t="str">
        <f t="shared" si="205"/>
        <v/>
      </c>
      <c r="I886" s="43">
        <f t="shared" si="202"/>
        <v>20</v>
      </c>
      <c r="J886">
        <f>IF(AND(Formulier!$E$44&lt;=C886,Formulier!$O$38&gt;=C886),"Verlof",0)</f>
        <v>0</v>
      </c>
      <c r="K886">
        <f t="shared" si="195"/>
        <v>0</v>
      </c>
      <c r="L886">
        <f t="shared" si="191"/>
        <v>0</v>
      </c>
      <c r="M886">
        <f t="shared" si="192"/>
        <v>0</v>
      </c>
      <c r="N886" s="56">
        <f t="shared" si="196"/>
        <v>0</v>
      </c>
      <c r="O886" s="56">
        <f t="shared" si="197"/>
        <v>0</v>
      </c>
      <c r="Q886">
        <f>IF(AND(J885="Verlof",J886="Verlof"),0,IF(SUM(N:N)&gt;COUNTIF($Q$1:$Q885,"Compensatieverlof"),"Compensatieverlof",0))</f>
        <v>0</v>
      </c>
      <c r="R886">
        <f t="shared" si="193"/>
        <v>0</v>
      </c>
    </row>
    <row r="887" spans="1:18" x14ac:dyDescent="0.3">
      <c r="A887" s="43" t="str">
        <f t="shared" si="198"/>
        <v>201721ma</v>
      </c>
      <c r="B887" s="43">
        <f t="shared" si="200"/>
        <v>21</v>
      </c>
      <c r="C887" s="44">
        <f t="shared" si="194"/>
        <v>42877</v>
      </c>
      <c r="D887" s="43" t="str">
        <f t="shared" si="201"/>
        <v>ma</v>
      </c>
      <c r="E887" s="43">
        <f t="shared" si="199"/>
        <v>2017</v>
      </c>
      <c r="F887" s="43" t="str">
        <f t="shared" si="203"/>
        <v/>
      </c>
      <c r="G887" s="43" t="str">
        <f t="shared" si="204"/>
        <v/>
      </c>
      <c r="H887" s="43" t="str">
        <f t="shared" si="205"/>
        <v/>
      </c>
      <c r="I887" s="43">
        <f t="shared" si="202"/>
        <v>21</v>
      </c>
      <c r="J887">
        <f>IF(AND(Formulier!$E$44&lt;=C887,Formulier!$O$38&gt;=C887),"Verlof",0)</f>
        <v>0</v>
      </c>
      <c r="K887">
        <f t="shared" si="195"/>
        <v>0</v>
      </c>
      <c r="L887">
        <f t="shared" si="191"/>
        <v>0</v>
      </c>
      <c r="M887">
        <f t="shared" si="192"/>
        <v>0</v>
      </c>
      <c r="N887" s="56">
        <f t="shared" si="196"/>
        <v>0</v>
      </c>
      <c r="O887" s="56">
        <f t="shared" si="197"/>
        <v>0</v>
      </c>
      <c r="Q887">
        <f>IF(AND(J886="Verlof",J887="Verlof"),0,IF(SUM(N:N)&gt;COUNTIF($Q$1:$Q886,"Compensatieverlof"),"Compensatieverlof",0))</f>
        <v>0</v>
      </c>
      <c r="R887">
        <f t="shared" si="193"/>
        <v>0</v>
      </c>
    </row>
    <row r="888" spans="1:18" x14ac:dyDescent="0.3">
      <c r="A888" s="43" t="str">
        <f t="shared" si="198"/>
        <v>201721di</v>
      </c>
      <c r="B888" s="43">
        <f t="shared" si="200"/>
        <v>21</v>
      </c>
      <c r="C888" s="44">
        <f t="shared" si="194"/>
        <v>42878</v>
      </c>
      <c r="D888" s="43" t="str">
        <f t="shared" si="201"/>
        <v>di</v>
      </c>
      <c r="E888" s="43">
        <f t="shared" si="199"/>
        <v>2017</v>
      </c>
      <c r="F888" s="43" t="str">
        <f t="shared" si="203"/>
        <v/>
      </c>
      <c r="G888" s="43" t="str">
        <f t="shared" si="204"/>
        <v/>
      </c>
      <c r="H888" s="43" t="str">
        <f t="shared" si="205"/>
        <v/>
      </c>
      <c r="I888" s="43">
        <f t="shared" si="202"/>
        <v>21</v>
      </c>
      <c r="J888">
        <f>IF(AND(Formulier!$E$44&lt;=C888,Formulier!$O$38&gt;=C888),"Verlof",0)</f>
        <v>0</v>
      </c>
      <c r="K888">
        <f t="shared" si="195"/>
        <v>0</v>
      </c>
      <c r="L888">
        <f t="shared" si="191"/>
        <v>0</v>
      </c>
      <c r="M888">
        <f t="shared" si="192"/>
        <v>0</v>
      </c>
      <c r="N888" s="56">
        <f t="shared" si="196"/>
        <v>0</v>
      </c>
      <c r="O888" s="56">
        <f t="shared" si="197"/>
        <v>0</v>
      </c>
      <c r="Q888">
        <f>IF(AND(J887="Verlof",J888="Verlof"),0,IF(SUM(N:N)&gt;COUNTIF($Q$1:$Q887,"Compensatieverlof"),"Compensatieverlof",0))</f>
        <v>0</v>
      </c>
      <c r="R888">
        <f t="shared" si="193"/>
        <v>0</v>
      </c>
    </row>
    <row r="889" spans="1:18" x14ac:dyDescent="0.3">
      <c r="A889" s="43" t="str">
        <f t="shared" si="198"/>
        <v>201721wo</v>
      </c>
      <c r="B889" s="43">
        <f t="shared" si="200"/>
        <v>21</v>
      </c>
      <c r="C889" s="44">
        <f t="shared" si="194"/>
        <v>42879</v>
      </c>
      <c r="D889" s="43" t="str">
        <f t="shared" si="201"/>
        <v>wo</v>
      </c>
      <c r="E889" s="43">
        <f t="shared" si="199"/>
        <v>2017</v>
      </c>
      <c r="F889" s="43" t="str">
        <f t="shared" si="203"/>
        <v/>
      </c>
      <c r="G889" s="43" t="str">
        <f t="shared" si="204"/>
        <v/>
      </c>
      <c r="H889" s="43" t="str">
        <f t="shared" si="205"/>
        <v/>
      </c>
      <c r="I889" s="43">
        <f t="shared" si="202"/>
        <v>21</v>
      </c>
      <c r="J889">
        <f>IF(AND(Formulier!$E$44&lt;=C889,Formulier!$O$38&gt;=C889),"Verlof",0)</f>
        <v>0</v>
      </c>
      <c r="K889">
        <f t="shared" si="195"/>
        <v>0</v>
      </c>
      <c r="L889">
        <f t="shared" si="191"/>
        <v>0</v>
      </c>
      <c r="M889">
        <f t="shared" si="192"/>
        <v>0</v>
      </c>
      <c r="N889" s="56">
        <f t="shared" si="196"/>
        <v>0</v>
      </c>
      <c r="O889" s="56">
        <f t="shared" si="197"/>
        <v>0</v>
      </c>
      <c r="Q889">
        <f>IF(AND(J888="Verlof",J889="Verlof"),0,IF(SUM(N:N)&gt;COUNTIF($Q$1:$Q888,"Compensatieverlof"),"Compensatieverlof",0))</f>
        <v>0</v>
      </c>
      <c r="R889">
        <f t="shared" si="193"/>
        <v>0</v>
      </c>
    </row>
    <row r="890" spans="1:18" x14ac:dyDescent="0.3">
      <c r="A890" s="43" t="str">
        <f t="shared" si="198"/>
        <v>201721do</v>
      </c>
      <c r="B890" s="43">
        <f t="shared" si="200"/>
        <v>21</v>
      </c>
      <c r="C890" s="44">
        <f t="shared" si="194"/>
        <v>42880</v>
      </c>
      <c r="D890" s="43" t="str">
        <f t="shared" si="201"/>
        <v>do</v>
      </c>
      <c r="E890" s="43">
        <f t="shared" si="199"/>
        <v>2017</v>
      </c>
      <c r="F890" s="43" t="str">
        <f t="shared" si="203"/>
        <v/>
      </c>
      <c r="G890" s="43" t="str">
        <f t="shared" si="204"/>
        <v/>
      </c>
      <c r="H890" s="43" t="str">
        <f t="shared" si="205"/>
        <v/>
      </c>
      <c r="I890" s="43">
        <f t="shared" si="202"/>
        <v>21</v>
      </c>
      <c r="J890">
        <f>IF(AND(Formulier!$E$44&lt;=C890,Formulier!$O$38&gt;=C890),"Verlof",0)</f>
        <v>0</v>
      </c>
      <c r="K890">
        <f t="shared" si="195"/>
        <v>0</v>
      </c>
      <c r="L890">
        <f t="shared" si="191"/>
        <v>0</v>
      </c>
      <c r="M890">
        <f t="shared" si="192"/>
        <v>0</v>
      </c>
      <c r="N890" s="56">
        <f t="shared" si="196"/>
        <v>0</v>
      </c>
      <c r="O890" s="56">
        <f t="shared" si="197"/>
        <v>0</v>
      </c>
      <c r="Q890">
        <f>IF(AND(J889="Verlof",J890="Verlof"),0,IF(SUM(N:N)&gt;COUNTIF($Q$1:$Q889,"Compensatieverlof"),"Compensatieverlof",0))</f>
        <v>0</v>
      </c>
      <c r="R890">
        <f t="shared" si="193"/>
        <v>0</v>
      </c>
    </row>
    <row r="891" spans="1:18" x14ac:dyDescent="0.3">
      <c r="A891" s="43" t="str">
        <f t="shared" si="198"/>
        <v>201721vr</v>
      </c>
      <c r="B891" s="43">
        <f t="shared" si="200"/>
        <v>21</v>
      </c>
      <c r="C891" s="44">
        <f t="shared" si="194"/>
        <v>42881</v>
      </c>
      <c r="D891" s="43" t="str">
        <f t="shared" si="201"/>
        <v>vr</v>
      </c>
      <c r="E891" s="43">
        <f t="shared" si="199"/>
        <v>2017</v>
      </c>
      <c r="F891" s="43" t="str">
        <f t="shared" si="203"/>
        <v/>
      </c>
      <c r="G891" s="43" t="str">
        <f t="shared" si="204"/>
        <v/>
      </c>
      <c r="H891" s="43" t="str">
        <f t="shared" si="205"/>
        <v/>
      </c>
      <c r="I891" s="43">
        <f t="shared" si="202"/>
        <v>21</v>
      </c>
      <c r="J891">
        <f>IF(AND(Formulier!$E$44&lt;=C891,Formulier!$O$38&gt;=C891),"Verlof",0)</f>
        <v>0</v>
      </c>
      <c r="K891">
        <f t="shared" si="195"/>
        <v>0</v>
      </c>
      <c r="L891">
        <f t="shared" si="191"/>
        <v>0</v>
      </c>
      <c r="M891">
        <f t="shared" si="192"/>
        <v>0</v>
      </c>
      <c r="N891" s="56">
        <f t="shared" si="196"/>
        <v>0</v>
      </c>
      <c r="O891" s="56">
        <f t="shared" si="197"/>
        <v>0</v>
      </c>
      <c r="Q891">
        <f>IF(AND(J890="Verlof",J891="Verlof"),0,IF(SUM(N:N)&gt;COUNTIF($Q$1:$Q890,"Compensatieverlof"),"Compensatieverlof",0))</f>
        <v>0</v>
      </c>
      <c r="R891">
        <f t="shared" si="193"/>
        <v>0</v>
      </c>
    </row>
    <row r="892" spans="1:18" x14ac:dyDescent="0.3">
      <c r="A892" s="43" t="str">
        <f t="shared" si="198"/>
        <v>201721za</v>
      </c>
      <c r="B892" s="43">
        <f t="shared" si="200"/>
        <v>21</v>
      </c>
      <c r="C892" s="44">
        <f t="shared" si="194"/>
        <v>42882</v>
      </c>
      <c r="D892" s="43" t="str">
        <f t="shared" si="201"/>
        <v>za</v>
      </c>
      <c r="E892" s="43">
        <f t="shared" si="199"/>
        <v>2017</v>
      </c>
      <c r="F892" s="43" t="str">
        <f t="shared" si="203"/>
        <v/>
      </c>
      <c r="G892" s="43" t="str">
        <f t="shared" si="204"/>
        <v/>
      </c>
      <c r="H892" s="43" t="str">
        <f t="shared" si="205"/>
        <v/>
      </c>
      <c r="I892" s="43">
        <f t="shared" si="202"/>
        <v>21</v>
      </c>
      <c r="J892">
        <f>IF(AND(Formulier!$E$44&lt;=C892,Formulier!$O$38&gt;=C892),"Verlof",0)</f>
        <v>0</v>
      </c>
      <c r="K892">
        <f t="shared" si="195"/>
        <v>0</v>
      </c>
      <c r="L892">
        <f t="shared" ref="L892:L955" si="206">IF(J892=0,0,IF(G892="",0,1))</f>
        <v>0</v>
      </c>
      <c r="M892">
        <f t="shared" ref="M892:M955" si="207">IF(J892=0,0,IF(H892="",0,1))</f>
        <v>0</v>
      </c>
      <c r="N892" s="56">
        <f t="shared" si="196"/>
        <v>0</v>
      </c>
      <c r="O892" s="56">
        <f t="shared" si="197"/>
        <v>0</v>
      </c>
      <c r="Q892">
        <f>IF(AND(J891="Verlof",J892="Verlof"),0,IF(SUM(N:N)&gt;COUNTIF($Q$1:$Q891,"Compensatieverlof"),"Compensatieverlof",0))</f>
        <v>0</v>
      </c>
      <c r="R892">
        <f t="shared" si="193"/>
        <v>0</v>
      </c>
    </row>
    <row r="893" spans="1:18" x14ac:dyDescent="0.3">
      <c r="A893" s="43" t="str">
        <f t="shared" si="198"/>
        <v>201721zo</v>
      </c>
      <c r="B893" s="43">
        <f t="shared" si="200"/>
        <v>21</v>
      </c>
      <c r="C893" s="44">
        <f t="shared" si="194"/>
        <v>42883</v>
      </c>
      <c r="D893" s="43" t="str">
        <f t="shared" si="201"/>
        <v>zo</v>
      </c>
      <c r="E893" s="43">
        <f t="shared" si="199"/>
        <v>2017</v>
      </c>
      <c r="F893" s="43" t="str">
        <f t="shared" si="203"/>
        <v/>
      </c>
      <c r="G893" s="43" t="str">
        <f t="shared" si="204"/>
        <v/>
      </c>
      <c r="H893" s="43" t="str">
        <f t="shared" si="205"/>
        <v/>
      </c>
      <c r="I893" s="43">
        <f t="shared" si="202"/>
        <v>21</v>
      </c>
      <c r="J893">
        <f>IF(AND(Formulier!$E$44&lt;=C893,Formulier!$O$38&gt;=C893),"Verlof",0)</f>
        <v>0</v>
      </c>
      <c r="K893">
        <f t="shared" si="195"/>
        <v>0</v>
      </c>
      <c r="L893">
        <f t="shared" si="206"/>
        <v>0</v>
      </c>
      <c r="M893">
        <f t="shared" si="207"/>
        <v>0</v>
      </c>
      <c r="N893" s="56">
        <f t="shared" si="196"/>
        <v>0</v>
      </c>
      <c r="O893" s="56">
        <f t="shared" si="197"/>
        <v>0</v>
      </c>
      <c r="Q893">
        <f>IF(AND(J892="Verlof",J893="Verlof"),0,IF(SUM(N:N)&gt;COUNTIF($Q$1:$Q892,"Compensatieverlof"),"Compensatieverlof",0))</f>
        <v>0</v>
      </c>
      <c r="R893">
        <f t="shared" si="193"/>
        <v>0</v>
      </c>
    </row>
    <row r="894" spans="1:18" x14ac:dyDescent="0.3">
      <c r="A894" s="43" t="str">
        <f t="shared" si="198"/>
        <v>201722ma</v>
      </c>
      <c r="B894" s="43">
        <f t="shared" si="200"/>
        <v>22</v>
      </c>
      <c r="C894" s="44">
        <f t="shared" si="194"/>
        <v>42884</v>
      </c>
      <c r="D894" s="43" t="str">
        <f t="shared" si="201"/>
        <v>ma</v>
      </c>
      <c r="E894" s="43">
        <f t="shared" si="199"/>
        <v>2017</v>
      </c>
      <c r="F894" s="43" t="str">
        <f t="shared" si="203"/>
        <v/>
      </c>
      <c r="G894" s="43" t="str">
        <f t="shared" si="204"/>
        <v/>
      </c>
      <c r="H894" s="43" t="str">
        <f t="shared" si="205"/>
        <v/>
      </c>
      <c r="I894" s="43">
        <f t="shared" si="202"/>
        <v>22</v>
      </c>
      <c r="J894">
        <f>IF(AND(Formulier!$E$44&lt;=C894,Formulier!$O$38&gt;=C894),"Verlof",0)</f>
        <v>0</v>
      </c>
      <c r="K894">
        <f t="shared" si="195"/>
        <v>0</v>
      </c>
      <c r="L894">
        <f t="shared" si="206"/>
        <v>0</v>
      </c>
      <c r="M894">
        <f t="shared" si="207"/>
        <v>0</v>
      </c>
      <c r="N894" s="56">
        <f t="shared" si="196"/>
        <v>0</v>
      </c>
      <c r="O894" s="56">
        <f t="shared" si="197"/>
        <v>0</v>
      </c>
      <c r="Q894">
        <f>IF(AND(J893="Verlof",J894="Verlof"),0,IF(SUM(N:N)&gt;COUNTIF($Q$1:$Q893,"Compensatieverlof"),"Compensatieverlof",0))</f>
        <v>0</v>
      </c>
      <c r="R894">
        <f t="shared" si="193"/>
        <v>0</v>
      </c>
    </row>
    <row r="895" spans="1:18" x14ac:dyDescent="0.3">
      <c r="A895" s="43" t="str">
        <f t="shared" si="198"/>
        <v>201722di</v>
      </c>
      <c r="B895" s="43">
        <f t="shared" si="200"/>
        <v>22</v>
      </c>
      <c r="C895" s="44">
        <f t="shared" si="194"/>
        <v>42885</v>
      </c>
      <c r="D895" s="43" t="str">
        <f t="shared" si="201"/>
        <v>di</v>
      </c>
      <c r="E895" s="43">
        <f t="shared" si="199"/>
        <v>2017</v>
      </c>
      <c r="F895" s="43" t="str">
        <f t="shared" si="203"/>
        <v/>
      </c>
      <c r="G895" s="43" t="str">
        <f t="shared" si="204"/>
        <v/>
      </c>
      <c r="H895" s="43" t="str">
        <f t="shared" si="205"/>
        <v/>
      </c>
      <c r="I895" s="43">
        <f t="shared" si="202"/>
        <v>22</v>
      </c>
      <c r="J895">
        <f>IF(AND(Formulier!$E$44&lt;=C895,Formulier!$O$38&gt;=C895),"Verlof",0)</f>
        <v>0</v>
      </c>
      <c r="K895">
        <f t="shared" si="195"/>
        <v>0</v>
      </c>
      <c r="L895">
        <f t="shared" si="206"/>
        <v>0</v>
      </c>
      <c r="M895">
        <f t="shared" si="207"/>
        <v>0</v>
      </c>
      <c r="N895" s="56">
        <f t="shared" si="196"/>
        <v>0</v>
      </c>
      <c r="O895" s="56">
        <f t="shared" si="197"/>
        <v>0</v>
      </c>
      <c r="Q895">
        <f>IF(AND(J894="Verlof",J895="Verlof"),0,IF(SUM(N:N)&gt;COUNTIF($Q$1:$Q894,"Compensatieverlof"),"Compensatieverlof",0))</f>
        <v>0</v>
      </c>
      <c r="R895">
        <f t="shared" si="193"/>
        <v>0</v>
      </c>
    </row>
    <row r="896" spans="1:18" x14ac:dyDescent="0.3">
      <c r="A896" s="43" t="str">
        <f t="shared" si="198"/>
        <v>201722wo</v>
      </c>
      <c r="B896" s="43">
        <f t="shared" si="200"/>
        <v>22</v>
      </c>
      <c r="C896" s="44">
        <f t="shared" si="194"/>
        <v>42886</v>
      </c>
      <c r="D896" s="43" t="str">
        <f t="shared" si="201"/>
        <v>wo</v>
      </c>
      <c r="E896" s="43">
        <f t="shared" si="199"/>
        <v>2017</v>
      </c>
      <c r="F896" s="43" t="str">
        <f t="shared" si="203"/>
        <v/>
      </c>
      <c r="G896" s="43" t="str">
        <f t="shared" si="204"/>
        <v/>
      </c>
      <c r="H896" s="43" t="str">
        <f t="shared" si="205"/>
        <v/>
      </c>
      <c r="I896" s="43">
        <f t="shared" si="202"/>
        <v>22</v>
      </c>
      <c r="J896">
        <f>IF(AND(Formulier!$E$44&lt;=C896,Formulier!$O$38&gt;=C896),"Verlof",0)</f>
        <v>0</v>
      </c>
      <c r="K896">
        <f t="shared" si="195"/>
        <v>0</v>
      </c>
      <c r="L896">
        <f t="shared" si="206"/>
        <v>0</v>
      </c>
      <c r="M896">
        <f t="shared" si="207"/>
        <v>0</v>
      </c>
      <c r="N896" s="56">
        <f t="shared" si="196"/>
        <v>0</v>
      </c>
      <c r="O896" s="56">
        <f t="shared" si="197"/>
        <v>0</v>
      </c>
      <c r="Q896">
        <f>IF(AND(J895="Verlof",J896="Verlof"),0,IF(SUM(N:N)&gt;COUNTIF($Q$1:$Q895,"Compensatieverlof"),"Compensatieverlof",0))</f>
        <v>0</v>
      </c>
      <c r="R896">
        <f t="shared" ref="R896:R959" si="208">IF(AND(OR(F896="vakantie",G896="vakantie",H896="vakantie"),Q896="Compensatieverlof"),1,0)</f>
        <v>0</v>
      </c>
    </row>
    <row r="897" spans="1:18" x14ac:dyDescent="0.3">
      <c r="A897" s="43" t="str">
        <f t="shared" si="198"/>
        <v>201722do</v>
      </c>
      <c r="B897" s="43">
        <f t="shared" si="200"/>
        <v>22</v>
      </c>
      <c r="C897" s="44">
        <f t="shared" si="194"/>
        <v>42887</v>
      </c>
      <c r="D897" s="43" t="str">
        <f t="shared" si="201"/>
        <v>do</v>
      </c>
      <c r="E897" s="43">
        <f t="shared" si="199"/>
        <v>2017</v>
      </c>
      <c r="F897" s="43" t="str">
        <f t="shared" si="203"/>
        <v/>
      </c>
      <c r="G897" s="43" t="str">
        <f t="shared" si="204"/>
        <v/>
      </c>
      <c r="H897" s="43" t="str">
        <f t="shared" si="205"/>
        <v/>
      </c>
      <c r="I897" s="43">
        <f t="shared" si="202"/>
        <v>22</v>
      </c>
      <c r="J897">
        <f>IF(AND(Formulier!$E$44&lt;=C897,Formulier!$O$38&gt;=C897),"Verlof",0)</f>
        <v>0</v>
      </c>
      <c r="K897">
        <f t="shared" si="195"/>
        <v>0</v>
      </c>
      <c r="L897">
        <f t="shared" si="206"/>
        <v>0</v>
      </c>
      <c r="M897">
        <f t="shared" si="207"/>
        <v>0</v>
      </c>
      <c r="N897" s="56">
        <f t="shared" si="196"/>
        <v>0</v>
      </c>
      <c r="O897" s="56">
        <f t="shared" si="197"/>
        <v>0</v>
      </c>
      <c r="Q897">
        <f>IF(AND(J896="Verlof",J897="Verlof"),0,IF(SUM(N:N)&gt;COUNTIF($Q$1:$Q896,"Compensatieverlof"),"Compensatieverlof",0))</f>
        <v>0</v>
      </c>
      <c r="R897">
        <f t="shared" si="208"/>
        <v>0</v>
      </c>
    </row>
    <row r="898" spans="1:18" x14ac:dyDescent="0.3">
      <c r="A898" s="43" t="str">
        <f t="shared" si="198"/>
        <v>201722vr</v>
      </c>
      <c r="B898" s="43">
        <f t="shared" si="200"/>
        <v>22</v>
      </c>
      <c r="C898" s="44">
        <f t="shared" si="194"/>
        <v>42888</v>
      </c>
      <c r="D898" s="43" t="str">
        <f t="shared" si="201"/>
        <v>vr</v>
      </c>
      <c r="E898" s="43">
        <f t="shared" si="199"/>
        <v>2017</v>
      </c>
      <c r="F898" s="43" t="str">
        <f t="shared" si="203"/>
        <v/>
      </c>
      <c r="G898" s="43" t="str">
        <f t="shared" si="204"/>
        <v/>
      </c>
      <c r="H898" s="43" t="str">
        <f t="shared" si="205"/>
        <v/>
      </c>
      <c r="I898" s="43">
        <f t="shared" si="202"/>
        <v>22</v>
      </c>
      <c r="J898">
        <f>IF(AND(Formulier!$E$44&lt;=C898,Formulier!$O$38&gt;=C898),"Verlof",0)</f>
        <v>0</v>
      </c>
      <c r="K898">
        <f t="shared" si="195"/>
        <v>0</v>
      </c>
      <c r="L898">
        <f t="shared" si="206"/>
        <v>0</v>
      </c>
      <c r="M898">
        <f t="shared" si="207"/>
        <v>0</v>
      </c>
      <c r="N898" s="56">
        <f t="shared" si="196"/>
        <v>0</v>
      </c>
      <c r="O898" s="56">
        <f t="shared" si="197"/>
        <v>0</v>
      </c>
      <c r="Q898">
        <f>IF(AND(J897="Verlof",J898="Verlof"),0,IF(SUM(N:N)&gt;COUNTIF($Q$1:$Q897,"Compensatieverlof"),"Compensatieverlof",0))</f>
        <v>0</v>
      </c>
      <c r="R898">
        <f t="shared" si="208"/>
        <v>0</v>
      </c>
    </row>
    <row r="899" spans="1:18" x14ac:dyDescent="0.3">
      <c r="A899" s="43" t="str">
        <f t="shared" si="198"/>
        <v>201722za</v>
      </c>
      <c r="B899" s="43">
        <f t="shared" si="200"/>
        <v>22</v>
      </c>
      <c r="C899" s="44">
        <f t="shared" ref="C899:C962" si="209">+C898+1</f>
        <v>42889</v>
      </c>
      <c r="D899" s="43" t="str">
        <f t="shared" si="201"/>
        <v>za</v>
      </c>
      <c r="E899" s="43">
        <f t="shared" si="199"/>
        <v>2017</v>
      </c>
      <c r="F899" s="43" t="str">
        <f t="shared" si="203"/>
        <v/>
      </c>
      <c r="G899" s="43" t="str">
        <f t="shared" si="204"/>
        <v/>
      </c>
      <c r="H899" s="43" t="str">
        <f t="shared" si="205"/>
        <v/>
      </c>
      <c r="I899" s="43">
        <f t="shared" si="202"/>
        <v>22</v>
      </c>
      <c r="J899">
        <f>IF(AND(Formulier!$E$44&lt;=C899,Formulier!$O$38&gt;=C899),"Verlof",0)</f>
        <v>0</v>
      </c>
      <c r="K899">
        <f t="shared" ref="K899:K962" si="210">IF(J899=0,0,IF(F899="",0,1))</f>
        <v>0</v>
      </c>
      <c r="L899">
        <f t="shared" si="206"/>
        <v>0</v>
      </c>
      <c r="M899">
        <f t="shared" si="207"/>
        <v>0</v>
      </c>
      <c r="N899" s="56">
        <f t="shared" ref="N899:N962" si="211">IF($N$1="Noord",K899,IF($N$1="Midden",L899,M899))</f>
        <v>0</v>
      </c>
      <c r="O899" s="56">
        <f t="shared" ref="O899:O962" si="212">IF(OR(D899="za",D899="zo"),0,N899)</f>
        <v>0</v>
      </c>
      <c r="Q899">
        <f>IF(AND(J898="Verlof",J899="Verlof"),0,IF(SUM(N:N)&gt;COUNTIF($Q$1:$Q898,"Compensatieverlof"),"Compensatieverlof",0))</f>
        <v>0</v>
      </c>
      <c r="R899">
        <f t="shared" si="208"/>
        <v>0</v>
      </c>
    </row>
    <row r="900" spans="1:18" x14ac:dyDescent="0.3">
      <c r="A900" s="43" t="str">
        <f t="shared" si="198"/>
        <v>201722zo</v>
      </c>
      <c r="B900" s="43">
        <f t="shared" si="200"/>
        <v>22</v>
      </c>
      <c r="C900" s="44">
        <f t="shared" si="209"/>
        <v>42890</v>
      </c>
      <c r="D900" s="43" t="str">
        <f t="shared" si="201"/>
        <v>zo</v>
      </c>
      <c r="E900" s="43">
        <f t="shared" si="199"/>
        <v>2017</v>
      </c>
      <c r="F900" s="43" t="str">
        <f t="shared" si="203"/>
        <v/>
      </c>
      <c r="G900" s="43" t="str">
        <f t="shared" si="204"/>
        <v/>
      </c>
      <c r="H900" s="43" t="str">
        <f t="shared" si="205"/>
        <v/>
      </c>
      <c r="I900" s="43">
        <f t="shared" si="202"/>
        <v>22</v>
      </c>
      <c r="J900">
        <f>IF(AND(Formulier!$E$44&lt;=C900,Formulier!$O$38&gt;=C900),"Verlof",0)</f>
        <v>0</v>
      </c>
      <c r="K900">
        <f t="shared" si="210"/>
        <v>0</v>
      </c>
      <c r="L900">
        <f t="shared" si="206"/>
        <v>0</v>
      </c>
      <c r="M900">
        <f t="shared" si="207"/>
        <v>0</v>
      </c>
      <c r="N900" s="56">
        <f t="shared" si="211"/>
        <v>0</v>
      </c>
      <c r="O900" s="56">
        <f t="shared" si="212"/>
        <v>0</v>
      </c>
      <c r="Q900">
        <f>IF(AND(J899="Verlof",J900="Verlof"),0,IF(SUM(N:N)&gt;COUNTIF($Q$1:$Q899,"Compensatieverlof"),"Compensatieverlof",0))</f>
        <v>0</v>
      </c>
      <c r="R900">
        <f t="shared" si="208"/>
        <v>0</v>
      </c>
    </row>
    <row r="901" spans="1:18" x14ac:dyDescent="0.3">
      <c r="A901" s="43" t="str">
        <f t="shared" si="198"/>
        <v>201723ma</v>
      </c>
      <c r="B901" s="43">
        <f t="shared" si="200"/>
        <v>23</v>
      </c>
      <c r="C901" s="44">
        <f t="shared" si="209"/>
        <v>42891</v>
      </c>
      <c r="D901" s="43" t="str">
        <f t="shared" si="201"/>
        <v>ma</v>
      </c>
      <c r="E901" s="43">
        <f t="shared" si="199"/>
        <v>2017</v>
      </c>
      <c r="F901" s="43" t="str">
        <f t="shared" si="203"/>
        <v/>
      </c>
      <c r="G901" s="43" t="str">
        <f t="shared" si="204"/>
        <v/>
      </c>
      <c r="H901" s="43" t="str">
        <f t="shared" si="205"/>
        <v/>
      </c>
      <c r="I901" s="43">
        <f t="shared" si="202"/>
        <v>23</v>
      </c>
      <c r="J901">
        <f>IF(AND(Formulier!$E$44&lt;=C901,Formulier!$O$38&gt;=C901),"Verlof",0)</f>
        <v>0</v>
      </c>
      <c r="K901">
        <f t="shared" si="210"/>
        <v>0</v>
      </c>
      <c r="L901">
        <f t="shared" si="206"/>
        <v>0</v>
      </c>
      <c r="M901">
        <f t="shared" si="207"/>
        <v>0</v>
      </c>
      <c r="N901" s="56">
        <f t="shared" si="211"/>
        <v>0</v>
      </c>
      <c r="O901" s="56">
        <f t="shared" si="212"/>
        <v>0</v>
      </c>
      <c r="Q901">
        <f>IF(AND(J900="Verlof",J901="Verlof"),0,IF(SUM(N:N)&gt;COUNTIF($Q$1:$Q900,"Compensatieverlof"),"Compensatieverlof",0))</f>
        <v>0</v>
      </c>
      <c r="R901">
        <f t="shared" si="208"/>
        <v>0</v>
      </c>
    </row>
    <row r="902" spans="1:18" x14ac:dyDescent="0.3">
      <c r="A902" s="43" t="str">
        <f t="shared" si="198"/>
        <v>201723di</v>
      </c>
      <c r="B902" s="43">
        <f t="shared" si="200"/>
        <v>23</v>
      </c>
      <c r="C902" s="44">
        <f t="shared" si="209"/>
        <v>42892</v>
      </c>
      <c r="D902" s="43" t="str">
        <f t="shared" si="201"/>
        <v>di</v>
      </c>
      <c r="E902" s="43">
        <f t="shared" si="199"/>
        <v>2017</v>
      </c>
      <c r="F902" s="43" t="str">
        <f t="shared" si="203"/>
        <v/>
      </c>
      <c r="G902" s="43" t="str">
        <f t="shared" si="204"/>
        <v/>
      </c>
      <c r="H902" s="43" t="str">
        <f t="shared" si="205"/>
        <v/>
      </c>
      <c r="I902" s="43">
        <f t="shared" si="202"/>
        <v>23</v>
      </c>
      <c r="J902">
        <f>IF(AND(Formulier!$E$44&lt;=C902,Formulier!$O$38&gt;=C902),"Verlof",0)</f>
        <v>0</v>
      </c>
      <c r="K902">
        <f t="shared" si="210"/>
        <v>0</v>
      </c>
      <c r="L902">
        <f t="shared" si="206"/>
        <v>0</v>
      </c>
      <c r="M902">
        <f t="shared" si="207"/>
        <v>0</v>
      </c>
      <c r="N902" s="56">
        <f t="shared" si="211"/>
        <v>0</v>
      </c>
      <c r="O902" s="56">
        <f t="shared" si="212"/>
        <v>0</v>
      </c>
      <c r="Q902">
        <f>IF(AND(J901="Verlof",J902="Verlof"),0,IF(SUM(N:N)&gt;COUNTIF($Q$1:$Q901,"Compensatieverlof"),"Compensatieverlof",0))</f>
        <v>0</v>
      </c>
      <c r="R902">
        <f t="shared" si="208"/>
        <v>0</v>
      </c>
    </row>
    <row r="903" spans="1:18" x14ac:dyDescent="0.3">
      <c r="A903" s="43" t="str">
        <f t="shared" ref="A903:A966" si="213">E903&amp;B903&amp;D903</f>
        <v>201723wo</v>
      </c>
      <c r="B903" s="43">
        <f t="shared" si="200"/>
        <v>23</v>
      </c>
      <c r="C903" s="44">
        <f t="shared" si="209"/>
        <v>42893</v>
      </c>
      <c r="D903" s="43" t="str">
        <f t="shared" si="201"/>
        <v>wo</v>
      </c>
      <c r="E903" s="43">
        <f t="shared" ref="E903:E966" si="214">YEAR(C903)</f>
        <v>2017</v>
      </c>
      <c r="F903" s="43" t="str">
        <f t="shared" si="203"/>
        <v/>
      </c>
      <c r="G903" s="43" t="str">
        <f t="shared" si="204"/>
        <v/>
      </c>
      <c r="H903" s="43" t="str">
        <f t="shared" si="205"/>
        <v/>
      </c>
      <c r="I903" s="43">
        <f t="shared" si="202"/>
        <v>23</v>
      </c>
      <c r="J903">
        <f>IF(AND(Formulier!$E$44&lt;=C903,Formulier!$O$38&gt;=C903),"Verlof",0)</f>
        <v>0</v>
      </c>
      <c r="K903">
        <f t="shared" si="210"/>
        <v>0</v>
      </c>
      <c r="L903">
        <f t="shared" si="206"/>
        <v>0</v>
      </c>
      <c r="M903">
        <f t="shared" si="207"/>
        <v>0</v>
      </c>
      <c r="N903" s="56">
        <f t="shared" si="211"/>
        <v>0</v>
      </c>
      <c r="O903" s="56">
        <f t="shared" si="212"/>
        <v>0</v>
      </c>
      <c r="Q903">
        <f>IF(AND(J902="Verlof",J903="Verlof"),0,IF(SUM(N:N)&gt;COUNTIF($Q$1:$Q902,"Compensatieverlof"),"Compensatieverlof",0))</f>
        <v>0</v>
      </c>
      <c r="R903">
        <f t="shared" si="208"/>
        <v>0</v>
      </c>
    </row>
    <row r="904" spans="1:18" x14ac:dyDescent="0.3">
      <c r="A904" s="43" t="str">
        <f t="shared" si="213"/>
        <v>201723do</v>
      </c>
      <c r="B904" s="43">
        <f t="shared" si="200"/>
        <v>23</v>
      </c>
      <c r="C904" s="44">
        <f t="shared" si="209"/>
        <v>42894</v>
      </c>
      <c r="D904" s="43" t="str">
        <f t="shared" si="201"/>
        <v>do</v>
      </c>
      <c r="E904" s="43">
        <f t="shared" si="214"/>
        <v>2017</v>
      </c>
      <c r="F904" s="43" t="str">
        <f t="shared" si="203"/>
        <v/>
      </c>
      <c r="G904" s="43" t="str">
        <f t="shared" si="204"/>
        <v/>
      </c>
      <c r="H904" s="43" t="str">
        <f t="shared" si="205"/>
        <v/>
      </c>
      <c r="I904" s="43">
        <f t="shared" si="202"/>
        <v>23</v>
      </c>
      <c r="J904">
        <f>IF(AND(Formulier!$E$44&lt;=C904,Formulier!$O$38&gt;=C904),"Verlof",0)</f>
        <v>0</v>
      </c>
      <c r="K904">
        <f t="shared" si="210"/>
        <v>0</v>
      </c>
      <c r="L904">
        <f t="shared" si="206"/>
        <v>0</v>
      </c>
      <c r="M904">
        <f t="shared" si="207"/>
        <v>0</v>
      </c>
      <c r="N904" s="56">
        <f t="shared" si="211"/>
        <v>0</v>
      </c>
      <c r="O904" s="56">
        <f t="shared" si="212"/>
        <v>0</v>
      </c>
      <c r="Q904">
        <f>IF(AND(J903="Verlof",J904="Verlof"),0,IF(SUM(N:N)&gt;COUNTIF($Q$1:$Q903,"Compensatieverlof"),"Compensatieverlof",0))</f>
        <v>0</v>
      </c>
      <c r="R904">
        <f t="shared" si="208"/>
        <v>0</v>
      </c>
    </row>
    <row r="905" spans="1:18" x14ac:dyDescent="0.3">
      <c r="A905" s="43" t="str">
        <f t="shared" si="213"/>
        <v>201723vr</v>
      </c>
      <c r="B905" s="43">
        <f t="shared" si="200"/>
        <v>23</v>
      </c>
      <c r="C905" s="44">
        <f t="shared" si="209"/>
        <v>42895</v>
      </c>
      <c r="D905" s="43" t="str">
        <f t="shared" si="201"/>
        <v>vr</v>
      </c>
      <c r="E905" s="43">
        <f t="shared" si="214"/>
        <v>2017</v>
      </c>
      <c r="F905" s="43" t="str">
        <f t="shared" si="203"/>
        <v/>
      </c>
      <c r="G905" s="43" t="str">
        <f t="shared" si="204"/>
        <v/>
      </c>
      <c r="H905" s="43" t="str">
        <f t="shared" si="205"/>
        <v/>
      </c>
      <c r="I905" s="43">
        <f t="shared" si="202"/>
        <v>23</v>
      </c>
      <c r="J905">
        <f>IF(AND(Formulier!$E$44&lt;=C905,Formulier!$O$38&gt;=C905),"Verlof",0)</f>
        <v>0</v>
      </c>
      <c r="K905">
        <f t="shared" si="210"/>
        <v>0</v>
      </c>
      <c r="L905">
        <f t="shared" si="206"/>
        <v>0</v>
      </c>
      <c r="M905">
        <f t="shared" si="207"/>
        <v>0</v>
      </c>
      <c r="N905" s="56">
        <f t="shared" si="211"/>
        <v>0</v>
      </c>
      <c r="O905" s="56">
        <f t="shared" si="212"/>
        <v>0</v>
      </c>
      <c r="Q905">
        <f>IF(AND(J904="Verlof",J905="Verlof"),0,IF(SUM(N:N)&gt;COUNTIF($Q$1:$Q904,"Compensatieverlof"),"Compensatieverlof",0))</f>
        <v>0</v>
      </c>
      <c r="R905">
        <f t="shared" si="208"/>
        <v>0</v>
      </c>
    </row>
    <row r="906" spans="1:18" x14ac:dyDescent="0.3">
      <c r="A906" s="43" t="str">
        <f t="shared" si="213"/>
        <v>201723za</v>
      </c>
      <c r="B906" s="43">
        <f t="shared" si="200"/>
        <v>23</v>
      </c>
      <c r="C906" s="44">
        <f t="shared" si="209"/>
        <v>42896</v>
      </c>
      <c r="D906" s="43" t="str">
        <f t="shared" si="201"/>
        <v>za</v>
      </c>
      <c r="E906" s="43">
        <f t="shared" si="214"/>
        <v>2017</v>
      </c>
      <c r="F906" s="43" t="str">
        <f t="shared" si="203"/>
        <v/>
      </c>
      <c r="G906" s="43" t="str">
        <f t="shared" si="204"/>
        <v/>
      </c>
      <c r="H906" s="43" t="str">
        <f t="shared" si="205"/>
        <v/>
      </c>
      <c r="I906" s="43">
        <f t="shared" si="202"/>
        <v>23</v>
      </c>
      <c r="J906">
        <f>IF(AND(Formulier!$E$44&lt;=C906,Formulier!$O$38&gt;=C906),"Verlof",0)</f>
        <v>0</v>
      </c>
      <c r="K906">
        <f t="shared" si="210"/>
        <v>0</v>
      </c>
      <c r="L906">
        <f t="shared" si="206"/>
        <v>0</v>
      </c>
      <c r="M906">
        <f t="shared" si="207"/>
        <v>0</v>
      </c>
      <c r="N906" s="56">
        <f t="shared" si="211"/>
        <v>0</v>
      </c>
      <c r="O906" s="56">
        <f t="shared" si="212"/>
        <v>0</v>
      </c>
      <c r="Q906">
        <f>IF(AND(J905="Verlof",J906="Verlof"),0,IF(SUM(N:N)&gt;COUNTIF($Q$1:$Q905,"Compensatieverlof"),"Compensatieverlof",0))</f>
        <v>0</v>
      </c>
      <c r="R906">
        <f t="shared" si="208"/>
        <v>0</v>
      </c>
    </row>
    <row r="907" spans="1:18" x14ac:dyDescent="0.3">
      <c r="A907" s="43" t="str">
        <f t="shared" si="213"/>
        <v>201723zo</v>
      </c>
      <c r="B907" s="43">
        <f t="shared" si="200"/>
        <v>23</v>
      </c>
      <c r="C907" s="44">
        <f t="shared" si="209"/>
        <v>42897</v>
      </c>
      <c r="D907" s="43" t="str">
        <f t="shared" si="201"/>
        <v>zo</v>
      </c>
      <c r="E907" s="43">
        <f t="shared" si="214"/>
        <v>2017</v>
      </c>
      <c r="F907" s="43" t="str">
        <f t="shared" si="203"/>
        <v/>
      </c>
      <c r="G907" s="43" t="str">
        <f t="shared" si="204"/>
        <v/>
      </c>
      <c r="H907" s="43" t="str">
        <f t="shared" si="205"/>
        <v/>
      </c>
      <c r="I907" s="43">
        <f t="shared" si="202"/>
        <v>23</v>
      </c>
      <c r="J907">
        <f>IF(AND(Formulier!$E$44&lt;=C907,Formulier!$O$38&gt;=C907),"Verlof",0)</f>
        <v>0</v>
      </c>
      <c r="K907">
        <f t="shared" si="210"/>
        <v>0</v>
      </c>
      <c r="L907">
        <f t="shared" si="206"/>
        <v>0</v>
      </c>
      <c r="M907">
        <f t="shared" si="207"/>
        <v>0</v>
      </c>
      <c r="N907" s="56">
        <f t="shared" si="211"/>
        <v>0</v>
      </c>
      <c r="O907" s="56">
        <f t="shared" si="212"/>
        <v>0</v>
      </c>
      <c r="Q907">
        <f>IF(AND(J906="Verlof",J907="Verlof"),0,IF(SUM(N:N)&gt;COUNTIF($Q$1:$Q906,"Compensatieverlof"),"Compensatieverlof",0))</f>
        <v>0</v>
      </c>
      <c r="R907">
        <f t="shared" si="208"/>
        <v>0</v>
      </c>
    </row>
    <row r="908" spans="1:18" x14ac:dyDescent="0.3">
      <c r="A908" s="43" t="str">
        <f t="shared" si="213"/>
        <v>201724ma</v>
      </c>
      <c r="B908" s="43">
        <f t="shared" si="200"/>
        <v>24</v>
      </c>
      <c r="C908" s="44">
        <f t="shared" si="209"/>
        <v>42898</v>
      </c>
      <c r="D908" s="43" t="str">
        <f t="shared" si="201"/>
        <v>ma</v>
      </c>
      <c r="E908" s="43">
        <f t="shared" si="214"/>
        <v>2017</v>
      </c>
      <c r="F908" s="43" t="str">
        <f t="shared" si="203"/>
        <v/>
      </c>
      <c r="G908" s="43" t="str">
        <f t="shared" si="204"/>
        <v/>
      </c>
      <c r="H908" s="43" t="str">
        <f t="shared" si="205"/>
        <v/>
      </c>
      <c r="I908" s="43">
        <f t="shared" si="202"/>
        <v>24</v>
      </c>
      <c r="J908">
        <f>IF(AND(Formulier!$E$44&lt;=C908,Formulier!$O$38&gt;=C908),"Verlof",0)</f>
        <v>0</v>
      </c>
      <c r="K908">
        <f t="shared" si="210"/>
        <v>0</v>
      </c>
      <c r="L908">
        <f t="shared" si="206"/>
        <v>0</v>
      </c>
      <c r="M908">
        <f t="shared" si="207"/>
        <v>0</v>
      </c>
      <c r="N908" s="56">
        <f t="shared" si="211"/>
        <v>0</v>
      </c>
      <c r="O908" s="56">
        <f t="shared" si="212"/>
        <v>0</v>
      </c>
      <c r="Q908">
        <f>IF(AND(J907="Verlof",J908="Verlof"),0,IF(SUM(N:N)&gt;COUNTIF($Q$1:$Q907,"Compensatieverlof"),"Compensatieverlof",0))</f>
        <v>0</v>
      </c>
      <c r="R908">
        <f t="shared" si="208"/>
        <v>0</v>
      </c>
    </row>
    <row r="909" spans="1:18" x14ac:dyDescent="0.3">
      <c r="A909" s="43" t="str">
        <f t="shared" si="213"/>
        <v>201724di</v>
      </c>
      <c r="B909" s="43">
        <f t="shared" si="200"/>
        <v>24</v>
      </c>
      <c r="C909" s="44">
        <f t="shared" si="209"/>
        <v>42899</v>
      </c>
      <c r="D909" s="43" t="str">
        <f t="shared" si="201"/>
        <v>di</v>
      </c>
      <c r="E909" s="43">
        <f t="shared" si="214"/>
        <v>2017</v>
      </c>
      <c r="F909" s="43" t="str">
        <f t="shared" si="203"/>
        <v/>
      </c>
      <c r="G909" s="43" t="str">
        <f t="shared" si="204"/>
        <v/>
      </c>
      <c r="H909" s="43" t="str">
        <f t="shared" si="205"/>
        <v/>
      </c>
      <c r="I909" s="43">
        <f t="shared" si="202"/>
        <v>24</v>
      </c>
      <c r="J909">
        <f>IF(AND(Formulier!$E$44&lt;=C909,Formulier!$O$38&gt;=C909),"Verlof",0)</f>
        <v>0</v>
      </c>
      <c r="K909">
        <f t="shared" si="210"/>
        <v>0</v>
      </c>
      <c r="L909">
        <f t="shared" si="206"/>
        <v>0</v>
      </c>
      <c r="M909">
        <f t="shared" si="207"/>
        <v>0</v>
      </c>
      <c r="N909" s="56">
        <f t="shared" si="211"/>
        <v>0</v>
      </c>
      <c r="O909" s="56">
        <f t="shared" si="212"/>
        <v>0</v>
      </c>
      <c r="Q909">
        <f>IF(AND(J908="Verlof",J909="Verlof"),0,IF(SUM(N:N)&gt;COUNTIF($Q$1:$Q908,"Compensatieverlof"),"Compensatieverlof",0))</f>
        <v>0</v>
      </c>
      <c r="R909">
        <f t="shared" si="208"/>
        <v>0</v>
      </c>
    </row>
    <row r="910" spans="1:18" x14ac:dyDescent="0.3">
      <c r="A910" s="43" t="str">
        <f t="shared" si="213"/>
        <v>201724wo</v>
      </c>
      <c r="B910" s="43">
        <f t="shared" si="200"/>
        <v>24</v>
      </c>
      <c r="C910" s="44">
        <f t="shared" si="209"/>
        <v>42900</v>
      </c>
      <c r="D910" s="43" t="str">
        <f t="shared" si="201"/>
        <v>wo</v>
      </c>
      <c r="E910" s="43">
        <f t="shared" si="214"/>
        <v>2017</v>
      </c>
      <c r="F910" s="43" t="str">
        <f t="shared" si="203"/>
        <v/>
      </c>
      <c r="G910" s="43" t="str">
        <f t="shared" si="204"/>
        <v/>
      </c>
      <c r="H910" s="43" t="str">
        <f t="shared" si="205"/>
        <v/>
      </c>
      <c r="I910" s="43">
        <f t="shared" si="202"/>
        <v>24</v>
      </c>
      <c r="J910">
        <f>IF(AND(Formulier!$E$44&lt;=C910,Formulier!$O$38&gt;=C910),"Verlof",0)</f>
        <v>0</v>
      </c>
      <c r="K910">
        <f t="shared" si="210"/>
        <v>0</v>
      </c>
      <c r="L910">
        <f t="shared" si="206"/>
        <v>0</v>
      </c>
      <c r="M910">
        <f t="shared" si="207"/>
        <v>0</v>
      </c>
      <c r="N910" s="56">
        <f t="shared" si="211"/>
        <v>0</v>
      </c>
      <c r="O910" s="56">
        <f t="shared" si="212"/>
        <v>0</v>
      </c>
      <c r="Q910">
        <f>IF(AND(J909="Verlof",J910="Verlof"),0,IF(SUM(N:N)&gt;COUNTIF($Q$1:$Q909,"Compensatieverlof"),"Compensatieverlof",0))</f>
        <v>0</v>
      </c>
      <c r="R910">
        <f t="shared" si="208"/>
        <v>0</v>
      </c>
    </row>
    <row r="911" spans="1:18" x14ac:dyDescent="0.3">
      <c r="A911" s="43" t="str">
        <f t="shared" si="213"/>
        <v>201724do</v>
      </c>
      <c r="B911" s="43">
        <f t="shared" si="200"/>
        <v>24</v>
      </c>
      <c r="C911" s="44">
        <f t="shared" si="209"/>
        <v>42901</v>
      </c>
      <c r="D911" s="43" t="str">
        <f t="shared" si="201"/>
        <v>do</v>
      </c>
      <c r="E911" s="43">
        <f t="shared" si="214"/>
        <v>2017</v>
      </c>
      <c r="F911" s="43" t="str">
        <f t="shared" si="203"/>
        <v/>
      </c>
      <c r="G911" s="43" t="str">
        <f t="shared" si="204"/>
        <v/>
      </c>
      <c r="H911" s="43" t="str">
        <f t="shared" si="205"/>
        <v/>
      </c>
      <c r="I911" s="43">
        <f t="shared" si="202"/>
        <v>24</v>
      </c>
      <c r="J911">
        <f>IF(AND(Formulier!$E$44&lt;=C911,Formulier!$O$38&gt;=C911),"Verlof",0)</f>
        <v>0</v>
      </c>
      <c r="K911">
        <f t="shared" si="210"/>
        <v>0</v>
      </c>
      <c r="L911">
        <f t="shared" si="206"/>
        <v>0</v>
      </c>
      <c r="M911">
        <f t="shared" si="207"/>
        <v>0</v>
      </c>
      <c r="N911" s="56">
        <f t="shared" si="211"/>
        <v>0</v>
      </c>
      <c r="O911" s="56">
        <f t="shared" si="212"/>
        <v>0</v>
      </c>
      <c r="Q911">
        <f>IF(AND(J910="Verlof",J911="Verlof"),0,IF(SUM(N:N)&gt;COUNTIF($Q$1:$Q910,"Compensatieverlof"),"Compensatieverlof",0))</f>
        <v>0</v>
      </c>
      <c r="R911">
        <f t="shared" si="208"/>
        <v>0</v>
      </c>
    </row>
    <row r="912" spans="1:18" x14ac:dyDescent="0.3">
      <c r="A912" s="43" t="str">
        <f t="shared" si="213"/>
        <v>201724vr</v>
      </c>
      <c r="B912" s="43">
        <f t="shared" si="200"/>
        <v>24</v>
      </c>
      <c r="C912" s="44">
        <f t="shared" si="209"/>
        <v>42902</v>
      </c>
      <c r="D912" s="43" t="str">
        <f t="shared" si="201"/>
        <v>vr</v>
      </c>
      <c r="E912" s="43">
        <f t="shared" si="214"/>
        <v>2017</v>
      </c>
      <c r="F912" s="43" t="str">
        <f t="shared" si="203"/>
        <v/>
      </c>
      <c r="G912" s="43" t="str">
        <f t="shared" si="204"/>
        <v/>
      </c>
      <c r="H912" s="43" t="str">
        <f t="shared" si="205"/>
        <v/>
      </c>
      <c r="I912" s="43">
        <f t="shared" si="202"/>
        <v>24</v>
      </c>
      <c r="J912">
        <f>IF(AND(Formulier!$E$44&lt;=C912,Formulier!$O$38&gt;=C912),"Verlof",0)</f>
        <v>0</v>
      </c>
      <c r="K912">
        <f t="shared" si="210"/>
        <v>0</v>
      </c>
      <c r="L912">
        <f t="shared" si="206"/>
        <v>0</v>
      </c>
      <c r="M912">
        <f t="shared" si="207"/>
        <v>0</v>
      </c>
      <c r="N912" s="56">
        <f t="shared" si="211"/>
        <v>0</v>
      </c>
      <c r="O912" s="56">
        <f t="shared" si="212"/>
        <v>0</v>
      </c>
      <c r="Q912">
        <f>IF(AND(J911="Verlof",J912="Verlof"),0,IF(SUM(N:N)&gt;COUNTIF($Q$1:$Q911,"Compensatieverlof"),"Compensatieverlof",0))</f>
        <v>0</v>
      </c>
      <c r="R912">
        <f t="shared" si="208"/>
        <v>0</v>
      </c>
    </row>
    <row r="913" spans="1:18" x14ac:dyDescent="0.3">
      <c r="A913" s="43" t="str">
        <f t="shared" si="213"/>
        <v>201724za</v>
      </c>
      <c r="B913" s="43">
        <f t="shared" ref="B913:B976" si="215">+B906+1</f>
        <v>24</v>
      </c>
      <c r="C913" s="44">
        <f t="shared" si="209"/>
        <v>42903</v>
      </c>
      <c r="D913" s="43" t="str">
        <f t="shared" ref="D913:D976" si="216">+D906</f>
        <v>za</v>
      </c>
      <c r="E913" s="43">
        <f t="shared" si="214"/>
        <v>2017</v>
      </c>
      <c r="F913" s="43" t="str">
        <f t="shared" si="203"/>
        <v/>
      </c>
      <c r="G913" s="43" t="str">
        <f t="shared" si="204"/>
        <v/>
      </c>
      <c r="H913" s="43" t="str">
        <f t="shared" si="205"/>
        <v/>
      </c>
      <c r="I913" s="43">
        <f t="shared" ref="I913:I976" si="217">+I906+1</f>
        <v>24</v>
      </c>
      <c r="J913">
        <f>IF(AND(Formulier!$E$44&lt;=C913,Formulier!$O$38&gt;=C913),"Verlof",0)</f>
        <v>0</v>
      </c>
      <c r="K913">
        <f t="shared" si="210"/>
        <v>0</v>
      </c>
      <c r="L913">
        <f t="shared" si="206"/>
        <v>0</v>
      </c>
      <c r="M913">
        <f t="shared" si="207"/>
        <v>0</v>
      </c>
      <c r="N913" s="56">
        <f t="shared" si="211"/>
        <v>0</v>
      </c>
      <c r="O913" s="56">
        <f t="shared" si="212"/>
        <v>0</v>
      </c>
      <c r="Q913">
        <f>IF(AND(J912="Verlof",J913="Verlof"),0,IF(SUM(N:N)&gt;COUNTIF($Q$1:$Q912,"Compensatieverlof"),"Compensatieverlof",0))</f>
        <v>0</v>
      </c>
      <c r="R913">
        <f t="shared" si="208"/>
        <v>0</v>
      </c>
    </row>
    <row r="914" spans="1:18" x14ac:dyDescent="0.3">
      <c r="A914" s="43" t="str">
        <f t="shared" si="213"/>
        <v>201724zo</v>
      </c>
      <c r="B914" s="43">
        <f t="shared" si="215"/>
        <v>24</v>
      </c>
      <c r="C914" s="44">
        <f t="shared" si="209"/>
        <v>42904</v>
      </c>
      <c r="D914" s="43" t="str">
        <f t="shared" si="216"/>
        <v>zo</v>
      </c>
      <c r="E914" s="43">
        <f t="shared" si="214"/>
        <v>2017</v>
      </c>
      <c r="F914" s="43" t="str">
        <f t="shared" si="203"/>
        <v/>
      </c>
      <c r="G914" s="43" t="str">
        <f t="shared" si="204"/>
        <v/>
      </c>
      <c r="H914" s="43" t="str">
        <f t="shared" si="205"/>
        <v/>
      </c>
      <c r="I914" s="43">
        <f t="shared" si="217"/>
        <v>24</v>
      </c>
      <c r="J914">
        <f>IF(AND(Formulier!$E$44&lt;=C914,Formulier!$O$38&gt;=C914),"Verlof",0)</f>
        <v>0</v>
      </c>
      <c r="K914">
        <f t="shared" si="210"/>
        <v>0</v>
      </c>
      <c r="L914">
        <f t="shared" si="206"/>
        <v>0</v>
      </c>
      <c r="M914">
        <f t="shared" si="207"/>
        <v>0</v>
      </c>
      <c r="N914" s="56">
        <f t="shared" si="211"/>
        <v>0</v>
      </c>
      <c r="O914" s="56">
        <f t="shared" si="212"/>
        <v>0</v>
      </c>
      <c r="Q914">
        <f>IF(AND(J913="Verlof",J914="Verlof"),0,IF(SUM(N:N)&gt;COUNTIF($Q$1:$Q913,"Compensatieverlof"),"Compensatieverlof",0))</f>
        <v>0</v>
      </c>
      <c r="R914">
        <f t="shared" si="208"/>
        <v>0</v>
      </c>
    </row>
    <row r="915" spans="1:18" x14ac:dyDescent="0.3">
      <c r="A915" s="43" t="str">
        <f t="shared" si="213"/>
        <v>201725ma</v>
      </c>
      <c r="B915" s="43">
        <f t="shared" si="215"/>
        <v>25</v>
      </c>
      <c r="C915" s="44">
        <f t="shared" si="209"/>
        <v>42905</v>
      </c>
      <c r="D915" s="43" t="str">
        <f t="shared" si="216"/>
        <v>ma</v>
      </c>
      <c r="E915" s="43">
        <f t="shared" si="214"/>
        <v>2017</v>
      </c>
      <c r="F915" s="43" t="str">
        <f t="shared" si="203"/>
        <v/>
      </c>
      <c r="G915" s="43" t="str">
        <f t="shared" si="204"/>
        <v/>
      </c>
      <c r="H915" s="43" t="str">
        <f t="shared" si="205"/>
        <v/>
      </c>
      <c r="I915" s="43">
        <f t="shared" si="217"/>
        <v>25</v>
      </c>
      <c r="J915">
        <f>IF(AND(Formulier!$E$44&lt;=C915,Formulier!$O$38&gt;=C915),"Verlof",0)</f>
        <v>0</v>
      </c>
      <c r="K915">
        <f t="shared" si="210"/>
        <v>0</v>
      </c>
      <c r="L915">
        <f t="shared" si="206"/>
        <v>0</v>
      </c>
      <c r="M915">
        <f t="shared" si="207"/>
        <v>0</v>
      </c>
      <c r="N915" s="56">
        <f t="shared" si="211"/>
        <v>0</v>
      </c>
      <c r="O915" s="56">
        <f t="shared" si="212"/>
        <v>0</v>
      </c>
      <c r="Q915">
        <f>IF(AND(J914="Verlof",J915="Verlof"),0,IF(SUM(N:N)&gt;COUNTIF($Q$1:$Q914,"Compensatieverlof"),"Compensatieverlof",0))</f>
        <v>0</v>
      </c>
      <c r="R915">
        <f t="shared" si="208"/>
        <v>0</v>
      </c>
    </row>
    <row r="916" spans="1:18" x14ac:dyDescent="0.3">
      <c r="A916" s="43" t="str">
        <f t="shared" si="213"/>
        <v>201725di</v>
      </c>
      <c r="B916" s="43">
        <f t="shared" si="215"/>
        <v>25</v>
      </c>
      <c r="C916" s="44">
        <f t="shared" si="209"/>
        <v>42906</v>
      </c>
      <c r="D916" s="43" t="str">
        <f t="shared" si="216"/>
        <v>di</v>
      </c>
      <c r="E916" s="43">
        <f t="shared" si="214"/>
        <v>2017</v>
      </c>
      <c r="F916" s="43" t="str">
        <f t="shared" si="203"/>
        <v/>
      </c>
      <c r="G916" s="43" t="str">
        <f t="shared" si="204"/>
        <v/>
      </c>
      <c r="H916" s="43" t="str">
        <f t="shared" si="205"/>
        <v/>
      </c>
      <c r="I916" s="43">
        <f t="shared" si="217"/>
        <v>25</v>
      </c>
      <c r="J916">
        <f>IF(AND(Formulier!$E$44&lt;=C916,Formulier!$O$38&gt;=C916),"Verlof",0)</f>
        <v>0</v>
      </c>
      <c r="K916">
        <f t="shared" si="210"/>
        <v>0</v>
      </c>
      <c r="L916">
        <f t="shared" si="206"/>
        <v>0</v>
      </c>
      <c r="M916">
        <f t="shared" si="207"/>
        <v>0</v>
      </c>
      <c r="N916" s="56">
        <f t="shared" si="211"/>
        <v>0</v>
      </c>
      <c r="O916" s="56">
        <f t="shared" si="212"/>
        <v>0</v>
      </c>
      <c r="Q916">
        <f>IF(AND(J915="Verlof",J916="Verlof"),0,IF(SUM(N:N)&gt;COUNTIF($Q$1:$Q915,"Compensatieverlof"),"Compensatieverlof",0))</f>
        <v>0</v>
      </c>
      <c r="R916">
        <f t="shared" si="208"/>
        <v>0</v>
      </c>
    </row>
    <row r="917" spans="1:18" x14ac:dyDescent="0.3">
      <c r="A917" s="43" t="str">
        <f t="shared" si="213"/>
        <v>201725wo</v>
      </c>
      <c r="B917" s="43">
        <f t="shared" si="215"/>
        <v>25</v>
      </c>
      <c r="C917" s="44">
        <f t="shared" si="209"/>
        <v>42907</v>
      </c>
      <c r="D917" s="43" t="str">
        <f t="shared" si="216"/>
        <v>wo</v>
      </c>
      <c r="E917" s="43">
        <f t="shared" si="214"/>
        <v>2017</v>
      </c>
      <c r="F917" s="43" t="str">
        <f t="shared" si="203"/>
        <v/>
      </c>
      <c r="G917" s="43" t="str">
        <f t="shared" si="204"/>
        <v/>
      </c>
      <c r="H917" s="43" t="str">
        <f t="shared" si="205"/>
        <v/>
      </c>
      <c r="I917" s="43">
        <f t="shared" si="217"/>
        <v>25</v>
      </c>
      <c r="J917">
        <f>IF(AND(Formulier!$E$44&lt;=C917,Formulier!$O$38&gt;=C917),"Verlof",0)</f>
        <v>0</v>
      </c>
      <c r="K917">
        <f t="shared" si="210"/>
        <v>0</v>
      </c>
      <c r="L917">
        <f t="shared" si="206"/>
        <v>0</v>
      </c>
      <c r="M917">
        <f t="shared" si="207"/>
        <v>0</v>
      </c>
      <c r="N917" s="56">
        <f t="shared" si="211"/>
        <v>0</v>
      </c>
      <c r="O917" s="56">
        <f t="shared" si="212"/>
        <v>0</v>
      </c>
      <c r="Q917">
        <f>IF(AND(J916="Verlof",J917="Verlof"),0,IF(SUM(N:N)&gt;COUNTIF($Q$1:$Q916,"Compensatieverlof"),"Compensatieverlof",0))</f>
        <v>0</v>
      </c>
      <c r="R917">
        <f t="shared" si="208"/>
        <v>0</v>
      </c>
    </row>
    <row r="918" spans="1:18" x14ac:dyDescent="0.3">
      <c r="A918" s="43" t="str">
        <f t="shared" si="213"/>
        <v>201725do</v>
      </c>
      <c r="B918" s="43">
        <f t="shared" si="215"/>
        <v>25</v>
      </c>
      <c r="C918" s="44">
        <f t="shared" si="209"/>
        <v>42908</v>
      </c>
      <c r="D918" s="43" t="str">
        <f t="shared" si="216"/>
        <v>do</v>
      </c>
      <c r="E918" s="43">
        <f t="shared" si="214"/>
        <v>2017</v>
      </c>
      <c r="F918" s="43" t="str">
        <f t="shared" si="203"/>
        <v/>
      </c>
      <c r="G918" s="43" t="str">
        <f t="shared" si="204"/>
        <v/>
      </c>
      <c r="H918" s="43" t="str">
        <f t="shared" si="205"/>
        <v/>
      </c>
      <c r="I918" s="43">
        <f t="shared" si="217"/>
        <v>25</v>
      </c>
      <c r="J918">
        <f>IF(AND(Formulier!$E$44&lt;=C918,Formulier!$O$38&gt;=C918),"Verlof",0)</f>
        <v>0</v>
      </c>
      <c r="K918">
        <f t="shared" si="210"/>
        <v>0</v>
      </c>
      <c r="L918">
        <f t="shared" si="206"/>
        <v>0</v>
      </c>
      <c r="M918">
        <f t="shared" si="207"/>
        <v>0</v>
      </c>
      <c r="N918" s="56">
        <f t="shared" si="211"/>
        <v>0</v>
      </c>
      <c r="O918" s="56">
        <f t="shared" si="212"/>
        <v>0</v>
      </c>
      <c r="Q918">
        <f>IF(AND(J917="Verlof",J918="Verlof"),0,IF(SUM(N:N)&gt;COUNTIF($Q$1:$Q917,"Compensatieverlof"),"Compensatieverlof",0))</f>
        <v>0</v>
      </c>
      <c r="R918">
        <f t="shared" si="208"/>
        <v>0</v>
      </c>
    </row>
    <row r="919" spans="1:18" x14ac:dyDescent="0.3">
      <c r="A919" s="43" t="str">
        <f t="shared" si="213"/>
        <v>201725vr</v>
      </c>
      <c r="B919" s="43">
        <f t="shared" si="215"/>
        <v>25</v>
      </c>
      <c r="C919" s="44">
        <f t="shared" si="209"/>
        <v>42909</v>
      </c>
      <c r="D919" s="43" t="str">
        <f t="shared" si="216"/>
        <v>vr</v>
      </c>
      <c r="E919" s="43">
        <f t="shared" si="214"/>
        <v>2017</v>
      </c>
      <c r="F919" s="43" t="str">
        <f t="shared" si="203"/>
        <v/>
      </c>
      <c r="G919" s="43" t="str">
        <f t="shared" si="204"/>
        <v/>
      </c>
      <c r="H919" s="43" t="str">
        <f t="shared" si="205"/>
        <v/>
      </c>
      <c r="I919" s="43">
        <f t="shared" si="217"/>
        <v>25</v>
      </c>
      <c r="J919">
        <f>IF(AND(Formulier!$E$44&lt;=C919,Formulier!$O$38&gt;=C919),"Verlof",0)</f>
        <v>0</v>
      </c>
      <c r="K919">
        <f t="shared" si="210"/>
        <v>0</v>
      </c>
      <c r="L919">
        <f t="shared" si="206"/>
        <v>0</v>
      </c>
      <c r="M919">
        <f t="shared" si="207"/>
        <v>0</v>
      </c>
      <c r="N919" s="56">
        <f t="shared" si="211"/>
        <v>0</v>
      </c>
      <c r="O919" s="56">
        <f t="shared" si="212"/>
        <v>0</v>
      </c>
      <c r="Q919">
        <f>IF(AND(J918="Verlof",J919="Verlof"),0,IF(SUM(N:N)&gt;COUNTIF($Q$1:$Q918,"Compensatieverlof"),"Compensatieverlof",0))</f>
        <v>0</v>
      </c>
      <c r="R919">
        <f t="shared" si="208"/>
        <v>0</v>
      </c>
    </row>
    <row r="920" spans="1:18" x14ac:dyDescent="0.3">
      <c r="A920" s="43" t="str">
        <f t="shared" si="213"/>
        <v>201725za</v>
      </c>
      <c r="B920" s="43">
        <f t="shared" si="215"/>
        <v>25</v>
      </c>
      <c r="C920" s="44">
        <f t="shared" si="209"/>
        <v>42910</v>
      </c>
      <c r="D920" s="43" t="str">
        <f t="shared" si="216"/>
        <v>za</v>
      </c>
      <c r="E920" s="43">
        <f t="shared" si="214"/>
        <v>2017</v>
      </c>
      <c r="F920" s="43" t="str">
        <f t="shared" si="203"/>
        <v/>
      </c>
      <c r="G920" s="43" t="str">
        <f t="shared" si="204"/>
        <v/>
      </c>
      <c r="H920" s="43" t="str">
        <f t="shared" si="205"/>
        <v/>
      </c>
      <c r="I920" s="43">
        <f t="shared" si="217"/>
        <v>25</v>
      </c>
      <c r="J920">
        <f>IF(AND(Formulier!$E$44&lt;=C920,Formulier!$O$38&gt;=C920),"Verlof",0)</f>
        <v>0</v>
      </c>
      <c r="K920">
        <f t="shared" si="210"/>
        <v>0</v>
      </c>
      <c r="L920">
        <f t="shared" si="206"/>
        <v>0</v>
      </c>
      <c r="M920">
        <f t="shared" si="207"/>
        <v>0</v>
      </c>
      <c r="N920" s="56">
        <f t="shared" si="211"/>
        <v>0</v>
      </c>
      <c r="O920" s="56">
        <f t="shared" si="212"/>
        <v>0</v>
      </c>
      <c r="Q920">
        <f>IF(AND(J919="Verlof",J920="Verlof"),0,IF(SUM(N:N)&gt;COUNTIF($Q$1:$Q919,"Compensatieverlof"),"Compensatieverlof",0))</f>
        <v>0</v>
      </c>
      <c r="R920">
        <f t="shared" si="208"/>
        <v>0</v>
      </c>
    </row>
    <row r="921" spans="1:18" x14ac:dyDescent="0.3">
      <c r="A921" s="43" t="str">
        <f t="shared" si="213"/>
        <v>201725zo</v>
      </c>
      <c r="B921" s="43">
        <f t="shared" si="215"/>
        <v>25</v>
      </c>
      <c r="C921" s="44">
        <f t="shared" si="209"/>
        <v>42911</v>
      </c>
      <c r="D921" s="43" t="str">
        <f t="shared" si="216"/>
        <v>zo</v>
      </c>
      <c r="E921" s="43">
        <f t="shared" si="214"/>
        <v>2017</v>
      </c>
      <c r="F921" s="43" t="str">
        <f t="shared" si="203"/>
        <v/>
      </c>
      <c r="G921" s="43" t="str">
        <f t="shared" si="204"/>
        <v/>
      </c>
      <c r="H921" s="43" t="str">
        <f t="shared" si="205"/>
        <v/>
      </c>
      <c r="I921" s="43">
        <f t="shared" si="217"/>
        <v>25</v>
      </c>
      <c r="J921">
        <f>IF(AND(Formulier!$E$44&lt;=C921,Formulier!$O$38&gt;=C921),"Verlof",0)</f>
        <v>0</v>
      </c>
      <c r="K921">
        <f t="shared" si="210"/>
        <v>0</v>
      </c>
      <c r="L921">
        <f t="shared" si="206"/>
        <v>0</v>
      </c>
      <c r="M921">
        <f t="shared" si="207"/>
        <v>0</v>
      </c>
      <c r="N921" s="56">
        <f t="shared" si="211"/>
        <v>0</v>
      </c>
      <c r="O921" s="56">
        <f t="shared" si="212"/>
        <v>0</v>
      </c>
      <c r="Q921">
        <f>IF(AND(J920="Verlof",J921="Verlof"),0,IF(SUM(N:N)&gt;COUNTIF($Q$1:$Q920,"Compensatieverlof"),"Compensatieverlof",0))</f>
        <v>0</v>
      </c>
      <c r="R921">
        <f t="shared" si="208"/>
        <v>0</v>
      </c>
    </row>
    <row r="922" spans="1:18" x14ac:dyDescent="0.3">
      <c r="A922" s="43" t="str">
        <f t="shared" si="213"/>
        <v>201726ma</v>
      </c>
      <c r="B922" s="43">
        <f t="shared" si="215"/>
        <v>26</v>
      </c>
      <c r="C922" s="44">
        <f t="shared" si="209"/>
        <v>42912</v>
      </c>
      <c r="D922" s="43" t="str">
        <f t="shared" si="216"/>
        <v>ma</v>
      </c>
      <c r="E922" s="43">
        <f t="shared" si="214"/>
        <v>2017</v>
      </c>
      <c r="F922" s="43" t="str">
        <f t="shared" si="203"/>
        <v/>
      </c>
      <c r="G922" s="43" t="str">
        <f t="shared" si="204"/>
        <v/>
      </c>
      <c r="H922" s="43" t="str">
        <f t="shared" si="205"/>
        <v/>
      </c>
      <c r="I922" s="43">
        <f t="shared" si="217"/>
        <v>26</v>
      </c>
      <c r="J922">
        <f>IF(AND(Formulier!$E$44&lt;=C922,Formulier!$O$38&gt;=C922),"Verlof",0)</f>
        <v>0</v>
      </c>
      <c r="K922">
        <f t="shared" si="210"/>
        <v>0</v>
      </c>
      <c r="L922">
        <f t="shared" si="206"/>
        <v>0</v>
      </c>
      <c r="M922">
        <f t="shared" si="207"/>
        <v>0</v>
      </c>
      <c r="N922" s="56">
        <f t="shared" si="211"/>
        <v>0</v>
      </c>
      <c r="O922" s="56">
        <f t="shared" si="212"/>
        <v>0</v>
      </c>
      <c r="Q922">
        <f>IF(AND(J921="Verlof",J922="Verlof"),0,IF(SUM(N:N)&gt;COUNTIF($Q$1:$Q921,"Compensatieverlof"),"Compensatieverlof",0))</f>
        <v>0</v>
      </c>
      <c r="R922">
        <f t="shared" si="208"/>
        <v>0</v>
      </c>
    </row>
    <row r="923" spans="1:18" x14ac:dyDescent="0.3">
      <c r="A923" s="43" t="str">
        <f t="shared" si="213"/>
        <v>201726di</v>
      </c>
      <c r="B923" s="43">
        <f t="shared" si="215"/>
        <v>26</v>
      </c>
      <c r="C923" s="44">
        <f t="shared" si="209"/>
        <v>42913</v>
      </c>
      <c r="D923" s="43" t="str">
        <f t="shared" si="216"/>
        <v>di</v>
      </c>
      <c r="E923" s="43">
        <f t="shared" si="214"/>
        <v>2017</v>
      </c>
      <c r="F923" s="43" t="str">
        <f t="shared" si="203"/>
        <v/>
      </c>
      <c r="G923" s="43" t="str">
        <f t="shared" si="204"/>
        <v/>
      </c>
      <c r="H923" s="43" t="str">
        <f t="shared" si="205"/>
        <v/>
      </c>
      <c r="I923" s="43">
        <f t="shared" si="217"/>
        <v>26</v>
      </c>
      <c r="J923">
        <f>IF(AND(Formulier!$E$44&lt;=C923,Formulier!$O$38&gt;=C923),"Verlof",0)</f>
        <v>0</v>
      </c>
      <c r="K923">
        <f t="shared" si="210"/>
        <v>0</v>
      </c>
      <c r="L923">
        <f t="shared" si="206"/>
        <v>0</v>
      </c>
      <c r="M923">
        <f t="shared" si="207"/>
        <v>0</v>
      </c>
      <c r="N923" s="56">
        <f t="shared" si="211"/>
        <v>0</v>
      </c>
      <c r="O923" s="56">
        <f t="shared" si="212"/>
        <v>0</v>
      </c>
      <c r="Q923">
        <f>IF(AND(J922="Verlof",J923="Verlof"),0,IF(SUM(N:N)&gt;COUNTIF($Q$1:$Q922,"Compensatieverlof"),"Compensatieverlof",0))</f>
        <v>0</v>
      </c>
      <c r="R923">
        <f t="shared" si="208"/>
        <v>0</v>
      </c>
    </row>
    <row r="924" spans="1:18" x14ac:dyDescent="0.3">
      <c r="A924" s="43" t="str">
        <f t="shared" si="213"/>
        <v>201726wo</v>
      </c>
      <c r="B924" s="43">
        <f t="shared" si="215"/>
        <v>26</v>
      </c>
      <c r="C924" s="44">
        <f t="shared" si="209"/>
        <v>42914</v>
      </c>
      <c r="D924" s="43" t="str">
        <f t="shared" si="216"/>
        <v>wo</v>
      </c>
      <c r="E924" s="43">
        <f t="shared" si="214"/>
        <v>2017</v>
      </c>
      <c r="F924" s="43" t="str">
        <f t="shared" si="203"/>
        <v/>
      </c>
      <c r="G924" s="43" t="str">
        <f t="shared" si="204"/>
        <v/>
      </c>
      <c r="H924" s="43" t="str">
        <f t="shared" si="205"/>
        <v/>
      </c>
      <c r="I924" s="43">
        <f t="shared" si="217"/>
        <v>26</v>
      </c>
      <c r="J924">
        <f>IF(AND(Formulier!$E$44&lt;=C924,Formulier!$O$38&gt;=C924),"Verlof",0)</f>
        <v>0</v>
      </c>
      <c r="K924">
        <f t="shared" si="210"/>
        <v>0</v>
      </c>
      <c r="L924">
        <f t="shared" si="206"/>
        <v>0</v>
      </c>
      <c r="M924">
        <f t="shared" si="207"/>
        <v>0</v>
      </c>
      <c r="N924" s="56">
        <f t="shared" si="211"/>
        <v>0</v>
      </c>
      <c r="O924" s="56">
        <f t="shared" si="212"/>
        <v>0</v>
      </c>
      <c r="Q924">
        <f>IF(AND(J923="Verlof",J924="Verlof"),0,IF(SUM(N:N)&gt;COUNTIF($Q$1:$Q923,"Compensatieverlof"),"Compensatieverlof",0))</f>
        <v>0</v>
      </c>
      <c r="R924">
        <f t="shared" si="208"/>
        <v>0</v>
      </c>
    </row>
    <row r="925" spans="1:18" x14ac:dyDescent="0.3">
      <c r="A925" s="43" t="str">
        <f t="shared" si="213"/>
        <v>201726do</v>
      </c>
      <c r="B925" s="43">
        <f t="shared" si="215"/>
        <v>26</v>
      </c>
      <c r="C925" s="44">
        <f t="shared" si="209"/>
        <v>42915</v>
      </c>
      <c r="D925" s="43" t="str">
        <f t="shared" si="216"/>
        <v>do</v>
      </c>
      <c r="E925" s="43">
        <f t="shared" si="214"/>
        <v>2017</v>
      </c>
      <c r="F925" s="43" t="str">
        <f t="shared" si="203"/>
        <v/>
      </c>
      <c r="G925" s="43" t="str">
        <f t="shared" si="204"/>
        <v/>
      </c>
      <c r="H925" s="43" t="str">
        <f t="shared" si="205"/>
        <v/>
      </c>
      <c r="I925" s="43">
        <f t="shared" si="217"/>
        <v>26</v>
      </c>
      <c r="J925">
        <f>IF(AND(Formulier!$E$44&lt;=C925,Formulier!$O$38&gt;=C925),"Verlof",0)</f>
        <v>0</v>
      </c>
      <c r="K925">
        <f t="shared" si="210"/>
        <v>0</v>
      </c>
      <c r="L925">
        <f t="shared" si="206"/>
        <v>0</v>
      </c>
      <c r="M925">
        <f t="shared" si="207"/>
        <v>0</v>
      </c>
      <c r="N925" s="56">
        <f t="shared" si="211"/>
        <v>0</v>
      </c>
      <c r="O925" s="56">
        <f t="shared" si="212"/>
        <v>0</v>
      </c>
      <c r="Q925">
        <f>IF(AND(J924="Verlof",J925="Verlof"),0,IF(SUM(N:N)&gt;COUNTIF($Q$1:$Q924,"Compensatieverlof"),"Compensatieverlof",0))</f>
        <v>0</v>
      </c>
      <c r="R925">
        <f t="shared" si="208"/>
        <v>0</v>
      </c>
    </row>
    <row r="926" spans="1:18" x14ac:dyDescent="0.3">
      <c r="A926" s="43" t="str">
        <f t="shared" si="213"/>
        <v>201726vr</v>
      </c>
      <c r="B926" s="43">
        <f t="shared" si="215"/>
        <v>26</v>
      </c>
      <c r="C926" s="44">
        <f t="shared" si="209"/>
        <v>42916</v>
      </c>
      <c r="D926" s="43" t="str">
        <f t="shared" si="216"/>
        <v>vr</v>
      </c>
      <c r="E926" s="43">
        <f t="shared" si="214"/>
        <v>2017</v>
      </c>
      <c r="F926" s="43" t="str">
        <f t="shared" si="203"/>
        <v/>
      </c>
      <c r="G926" s="43" t="str">
        <f t="shared" si="204"/>
        <v/>
      </c>
      <c r="H926" s="43" t="str">
        <f t="shared" si="205"/>
        <v/>
      </c>
      <c r="I926" s="43">
        <f t="shared" si="217"/>
        <v>26</v>
      </c>
      <c r="J926">
        <f>IF(AND(Formulier!$E$44&lt;=C926,Formulier!$O$38&gt;=C926),"Verlof",0)</f>
        <v>0</v>
      </c>
      <c r="K926">
        <f t="shared" si="210"/>
        <v>0</v>
      </c>
      <c r="L926">
        <f t="shared" si="206"/>
        <v>0</v>
      </c>
      <c r="M926">
        <f t="shared" si="207"/>
        <v>0</v>
      </c>
      <c r="N926" s="56">
        <f t="shared" si="211"/>
        <v>0</v>
      </c>
      <c r="O926" s="56">
        <f t="shared" si="212"/>
        <v>0</v>
      </c>
      <c r="Q926">
        <f>IF(AND(J925="Verlof",J926="Verlof"),0,IF(SUM(N:N)&gt;COUNTIF($Q$1:$Q925,"Compensatieverlof"),"Compensatieverlof",0))</f>
        <v>0</v>
      </c>
      <c r="R926">
        <f t="shared" si="208"/>
        <v>0</v>
      </c>
    </row>
    <row r="927" spans="1:18" x14ac:dyDescent="0.3">
      <c r="A927" s="43" t="str">
        <f t="shared" si="213"/>
        <v>201726za</v>
      </c>
      <c r="B927" s="43">
        <f t="shared" si="215"/>
        <v>26</v>
      </c>
      <c r="C927" s="44">
        <f t="shared" si="209"/>
        <v>42917</v>
      </c>
      <c r="D927" s="43" t="str">
        <f t="shared" si="216"/>
        <v>za</v>
      </c>
      <c r="E927" s="43">
        <f t="shared" si="214"/>
        <v>2017</v>
      </c>
      <c r="F927" s="43" t="str">
        <f t="shared" si="203"/>
        <v/>
      </c>
      <c r="G927" s="43" t="str">
        <f t="shared" si="204"/>
        <v/>
      </c>
      <c r="H927" s="43" t="str">
        <f t="shared" si="205"/>
        <v/>
      </c>
      <c r="I927" s="43">
        <f t="shared" si="217"/>
        <v>26</v>
      </c>
      <c r="J927">
        <f>IF(AND(Formulier!$E$44&lt;=C927,Formulier!$O$38&gt;=C927),"Verlof",0)</f>
        <v>0</v>
      </c>
      <c r="K927">
        <f t="shared" si="210"/>
        <v>0</v>
      </c>
      <c r="L927">
        <f t="shared" si="206"/>
        <v>0</v>
      </c>
      <c r="M927">
        <f t="shared" si="207"/>
        <v>0</v>
      </c>
      <c r="N927" s="56">
        <f t="shared" si="211"/>
        <v>0</v>
      </c>
      <c r="O927" s="56">
        <f t="shared" si="212"/>
        <v>0</v>
      </c>
      <c r="Q927">
        <f>IF(AND(J926="Verlof",J927="Verlof"),0,IF(SUM(N:N)&gt;COUNTIF($Q$1:$Q926,"Compensatieverlof"),"Compensatieverlof",0))</f>
        <v>0</v>
      </c>
      <c r="R927">
        <f t="shared" si="208"/>
        <v>0</v>
      </c>
    </row>
    <row r="928" spans="1:18" x14ac:dyDescent="0.3">
      <c r="A928" s="43" t="str">
        <f t="shared" si="213"/>
        <v>201726zo</v>
      </c>
      <c r="B928" s="43">
        <f t="shared" si="215"/>
        <v>26</v>
      </c>
      <c r="C928" s="44">
        <f t="shared" si="209"/>
        <v>42918</v>
      </c>
      <c r="D928" s="43" t="str">
        <f t="shared" si="216"/>
        <v>zo</v>
      </c>
      <c r="E928" s="43">
        <f t="shared" si="214"/>
        <v>2017</v>
      </c>
      <c r="F928" s="43" t="str">
        <f t="shared" si="203"/>
        <v/>
      </c>
      <c r="G928" s="43" t="str">
        <f t="shared" si="204"/>
        <v/>
      </c>
      <c r="H928" s="43" t="str">
        <f t="shared" si="205"/>
        <v/>
      </c>
      <c r="I928" s="43">
        <f t="shared" si="217"/>
        <v>26</v>
      </c>
      <c r="J928">
        <f>IF(AND(Formulier!$E$44&lt;=C928,Formulier!$O$38&gt;=C928),"Verlof",0)</f>
        <v>0</v>
      </c>
      <c r="K928">
        <f t="shared" si="210"/>
        <v>0</v>
      </c>
      <c r="L928">
        <f t="shared" si="206"/>
        <v>0</v>
      </c>
      <c r="M928">
        <f t="shared" si="207"/>
        <v>0</v>
      </c>
      <c r="N928" s="56">
        <f t="shared" si="211"/>
        <v>0</v>
      </c>
      <c r="O928" s="56">
        <f t="shared" si="212"/>
        <v>0</v>
      </c>
      <c r="Q928">
        <f>IF(AND(J927="Verlof",J928="Verlof"),0,IF(SUM(N:N)&gt;COUNTIF($Q$1:$Q927,"Compensatieverlof"),"Compensatieverlof",0))</f>
        <v>0</v>
      </c>
      <c r="R928">
        <f t="shared" si="208"/>
        <v>0</v>
      </c>
    </row>
    <row r="929" spans="1:18" x14ac:dyDescent="0.3">
      <c r="A929" s="43" t="str">
        <f t="shared" si="213"/>
        <v>201727ma</v>
      </c>
      <c r="B929" s="43">
        <f t="shared" si="215"/>
        <v>27</v>
      </c>
      <c r="C929" s="44">
        <f t="shared" si="209"/>
        <v>42919</v>
      </c>
      <c r="D929" s="43" t="str">
        <f t="shared" si="216"/>
        <v>ma</v>
      </c>
      <c r="E929" s="43">
        <f t="shared" si="214"/>
        <v>2017</v>
      </c>
      <c r="F929" s="43" t="str">
        <f t="shared" si="203"/>
        <v/>
      </c>
      <c r="G929" s="43" t="str">
        <f t="shared" si="204"/>
        <v/>
      </c>
      <c r="H929" s="43" t="str">
        <f t="shared" si="205"/>
        <v/>
      </c>
      <c r="I929" s="43">
        <f t="shared" si="217"/>
        <v>27</v>
      </c>
      <c r="J929">
        <f>IF(AND(Formulier!$E$44&lt;=C929,Formulier!$O$38&gt;=C929),"Verlof",0)</f>
        <v>0</v>
      </c>
      <c r="K929">
        <f t="shared" si="210"/>
        <v>0</v>
      </c>
      <c r="L929">
        <f t="shared" si="206"/>
        <v>0</v>
      </c>
      <c r="M929">
        <f t="shared" si="207"/>
        <v>0</v>
      </c>
      <c r="N929" s="56">
        <f t="shared" si="211"/>
        <v>0</v>
      </c>
      <c r="O929" s="56">
        <f t="shared" si="212"/>
        <v>0</v>
      </c>
      <c r="Q929">
        <f>IF(AND(J928="Verlof",J929="Verlof"),0,IF(SUM(N:N)&gt;COUNTIF($Q$1:$Q928,"Compensatieverlof"),"Compensatieverlof",0))</f>
        <v>0</v>
      </c>
      <c r="R929">
        <f t="shared" si="208"/>
        <v>0</v>
      </c>
    </row>
    <row r="930" spans="1:18" x14ac:dyDescent="0.3">
      <c r="A930" s="43" t="str">
        <f t="shared" si="213"/>
        <v>201727di</v>
      </c>
      <c r="B930" s="43">
        <f t="shared" si="215"/>
        <v>27</v>
      </c>
      <c r="C930" s="44">
        <f t="shared" si="209"/>
        <v>42920</v>
      </c>
      <c r="D930" s="43" t="str">
        <f t="shared" si="216"/>
        <v>di</v>
      </c>
      <c r="E930" s="43">
        <f t="shared" si="214"/>
        <v>2017</v>
      </c>
      <c r="F930" s="43" t="str">
        <f t="shared" si="203"/>
        <v/>
      </c>
      <c r="G930" s="43" t="str">
        <f t="shared" si="204"/>
        <v/>
      </c>
      <c r="H930" s="43" t="str">
        <f t="shared" si="205"/>
        <v/>
      </c>
      <c r="I930" s="43">
        <f t="shared" si="217"/>
        <v>27</v>
      </c>
      <c r="J930">
        <f>IF(AND(Formulier!$E$44&lt;=C930,Formulier!$O$38&gt;=C930),"Verlof",0)</f>
        <v>0</v>
      </c>
      <c r="K930">
        <f t="shared" si="210"/>
        <v>0</v>
      </c>
      <c r="L930">
        <f t="shared" si="206"/>
        <v>0</v>
      </c>
      <c r="M930">
        <f t="shared" si="207"/>
        <v>0</v>
      </c>
      <c r="N930" s="56">
        <f t="shared" si="211"/>
        <v>0</v>
      </c>
      <c r="O930" s="56">
        <f t="shared" si="212"/>
        <v>0</v>
      </c>
      <c r="Q930">
        <f>IF(AND(J929="Verlof",J930="Verlof"),0,IF(SUM(N:N)&gt;COUNTIF($Q$1:$Q929,"Compensatieverlof"),"Compensatieverlof",0))</f>
        <v>0</v>
      </c>
      <c r="R930">
        <f t="shared" si="208"/>
        <v>0</v>
      </c>
    </row>
    <row r="931" spans="1:18" x14ac:dyDescent="0.3">
      <c r="A931" s="43" t="str">
        <f t="shared" si="213"/>
        <v>201727wo</v>
      </c>
      <c r="B931" s="43">
        <f t="shared" si="215"/>
        <v>27</v>
      </c>
      <c r="C931" s="44">
        <f t="shared" si="209"/>
        <v>42921</v>
      </c>
      <c r="D931" s="43" t="str">
        <f t="shared" si="216"/>
        <v>wo</v>
      </c>
      <c r="E931" s="43">
        <f t="shared" si="214"/>
        <v>2017</v>
      </c>
      <c r="F931" s="43" t="str">
        <f t="shared" si="203"/>
        <v/>
      </c>
      <c r="G931" s="43" t="str">
        <f t="shared" si="204"/>
        <v/>
      </c>
      <c r="H931" s="43" t="str">
        <f t="shared" si="205"/>
        <v/>
      </c>
      <c r="I931" s="43">
        <f t="shared" si="217"/>
        <v>27</v>
      </c>
      <c r="J931">
        <f>IF(AND(Formulier!$E$44&lt;=C931,Formulier!$O$38&gt;=C931),"Verlof",0)</f>
        <v>0</v>
      </c>
      <c r="K931">
        <f t="shared" si="210"/>
        <v>0</v>
      </c>
      <c r="L931">
        <f t="shared" si="206"/>
        <v>0</v>
      </c>
      <c r="M931">
        <f t="shared" si="207"/>
        <v>0</v>
      </c>
      <c r="N931" s="56">
        <f t="shared" si="211"/>
        <v>0</v>
      </c>
      <c r="O931" s="56">
        <f t="shared" si="212"/>
        <v>0</v>
      </c>
      <c r="Q931">
        <f>IF(AND(J930="Verlof",J931="Verlof"),0,IF(SUM(N:N)&gt;COUNTIF($Q$1:$Q930,"Compensatieverlof"),"Compensatieverlof",0))</f>
        <v>0</v>
      </c>
      <c r="R931">
        <f t="shared" si="208"/>
        <v>0</v>
      </c>
    </row>
    <row r="932" spans="1:18" x14ac:dyDescent="0.3">
      <c r="A932" s="43" t="str">
        <f t="shared" si="213"/>
        <v>201727do</v>
      </c>
      <c r="B932" s="43">
        <f t="shared" si="215"/>
        <v>27</v>
      </c>
      <c r="C932" s="44">
        <f t="shared" si="209"/>
        <v>42922</v>
      </c>
      <c r="D932" s="43" t="str">
        <f t="shared" si="216"/>
        <v>do</v>
      </c>
      <c r="E932" s="43">
        <f t="shared" si="214"/>
        <v>2017</v>
      </c>
      <c r="F932" s="43" t="str">
        <f t="shared" si="203"/>
        <v/>
      </c>
      <c r="G932" s="43" t="str">
        <f t="shared" si="204"/>
        <v/>
      </c>
      <c r="H932" s="43" t="str">
        <f t="shared" si="205"/>
        <v/>
      </c>
      <c r="I932" s="43">
        <f t="shared" si="217"/>
        <v>27</v>
      </c>
      <c r="J932">
        <f>IF(AND(Formulier!$E$44&lt;=C932,Formulier!$O$38&gt;=C932),"Verlof",0)</f>
        <v>0</v>
      </c>
      <c r="K932">
        <f t="shared" si="210"/>
        <v>0</v>
      </c>
      <c r="L932">
        <f t="shared" si="206"/>
        <v>0</v>
      </c>
      <c r="M932">
        <f t="shared" si="207"/>
        <v>0</v>
      </c>
      <c r="N932" s="56">
        <f t="shared" si="211"/>
        <v>0</v>
      </c>
      <c r="O932" s="56">
        <f t="shared" si="212"/>
        <v>0</v>
      </c>
      <c r="Q932">
        <f>IF(AND(J931="Verlof",J932="Verlof"),0,IF(SUM(N:N)&gt;COUNTIF($Q$1:$Q931,"Compensatieverlof"),"Compensatieverlof",0))</f>
        <v>0</v>
      </c>
      <c r="R932">
        <f t="shared" si="208"/>
        <v>0</v>
      </c>
    </row>
    <row r="933" spans="1:18" x14ac:dyDescent="0.3">
      <c r="A933" s="43" t="str">
        <f t="shared" si="213"/>
        <v>201727vr</v>
      </c>
      <c r="B933" s="43">
        <f t="shared" si="215"/>
        <v>27</v>
      </c>
      <c r="C933" s="44">
        <f t="shared" si="209"/>
        <v>42923</v>
      </c>
      <c r="D933" s="43" t="str">
        <f t="shared" si="216"/>
        <v>vr</v>
      </c>
      <c r="E933" s="43">
        <f t="shared" si="214"/>
        <v>2017</v>
      </c>
      <c r="F933" s="43" t="str">
        <f t="shared" si="203"/>
        <v/>
      </c>
      <c r="G933" s="43" t="str">
        <f t="shared" si="204"/>
        <v/>
      </c>
      <c r="H933" s="43" t="str">
        <f t="shared" si="205"/>
        <v/>
      </c>
      <c r="I933" s="43">
        <f t="shared" si="217"/>
        <v>27</v>
      </c>
      <c r="J933">
        <f>IF(AND(Formulier!$E$44&lt;=C933,Formulier!$O$38&gt;=C933),"Verlof",0)</f>
        <v>0</v>
      </c>
      <c r="K933">
        <f t="shared" si="210"/>
        <v>0</v>
      </c>
      <c r="L933">
        <f t="shared" si="206"/>
        <v>0</v>
      </c>
      <c r="M933">
        <f t="shared" si="207"/>
        <v>0</v>
      </c>
      <c r="N933" s="56">
        <f t="shared" si="211"/>
        <v>0</v>
      </c>
      <c r="O933" s="56">
        <f t="shared" si="212"/>
        <v>0</v>
      </c>
      <c r="Q933">
        <f>IF(AND(J932="Verlof",J933="Verlof"),0,IF(SUM(N:N)&gt;COUNTIF($Q$1:$Q932,"Compensatieverlof"),"Compensatieverlof",0))</f>
        <v>0</v>
      </c>
      <c r="R933">
        <f t="shared" si="208"/>
        <v>0</v>
      </c>
    </row>
    <row r="934" spans="1:18" x14ac:dyDescent="0.3">
      <c r="A934" s="43" t="str">
        <f t="shared" si="213"/>
        <v>201727za</v>
      </c>
      <c r="B934" s="43">
        <f t="shared" si="215"/>
        <v>27</v>
      </c>
      <c r="C934" s="44">
        <f t="shared" si="209"/>
        <v>42924</v>
      </c>
      <c r="D934" s="43" t="str">
        <f t="shared" si="216"/>
        <v>za</v>
      </c>
      <c r="E934" s="43">
        <f t="shared" si="214"/>
        <v>2017</v>
      </c>
      <c r="F934" s="43" t="str">
        <f t="shared" si="203"/>
        <v/>
      </c>
      <c r="G934" s="43" t="str">
        <f t="shared" si="204"/>
        <v/>
      </c>
      <c r="H934" s="43" t="str">
        <f t="shared" si="205"/>
        <v/>
      </c>
      <c r="I934" s="43">
        <f t="shared" si="217"/>
        <v>27</v>
      </c>
      <c r="J934">
        <f>IF(AND(Formulier!$E$44&lt;=C934,Formulier!$O$38&gt;=C934),"Verlof",0)</f>
        <v>0</v>
      </c>
      <c r="K934">
        <f t="shared" si="210"/>
        <v>0</v>
      </c>
      <c r="L934">
        <f t="shared" si="206"/>
        <v>0</v>
      </c>
      <c r="M934">
        <f t="shared" si="207"/>
        <v>0</v>
      </c>
      <c r="N934" s="56">
        <f t="shared" si="211"/>
        <v>0</v>
      </c>
      <c r="O934" s="56">
        <f t="shared" si="212"/>
        <v>0</v>
      </c>
      <c r="Q934">
        <f>IF(AND(J933="Verlof",J934="Verlof"),0,IF(SUM(N:N)&gt;COUNTIF($Q$1:$Q933,"Compensatieverlof"),"Compensatieverlof",0))</f>
        <v>0</v>
      </c>
      <c r="R934">
        <f t="shared" si="208"/>
        <v>0</v>
      </c>
    </row>
    <row r="935" spans="1:18" x14ac:dyDescent="0.3">
      <c r="A935" s="43" t="str">
        <f t="shared" si="213"/>
        <v>201727zo</v>
      </c>
      <c r="B935" s="43">
        <f t="shared" si="215"/>
        <v>27</v>
      </c>
      <c r="C935" s="44">
        <f t="shared" si="209"/>
        <v>42925</v>
      </c>
      <c r="D935" s="43" t="str">
        <f t="shared" si="216"/>
        <v>zo</v>
      </c>
      <c r="E935" s="43">
        <f t="shared" si="214"/>
        <v>2017</v>
      </c>
      <c r="F935" s="43" t="str">
        <f t="shared" si="203"/>
        <v/>
      </c>
      <c r="G935" s="43" t="str">
        <f t="shared" si="204"/>
        <v/>
      </c>
      <c r="H935" s="43" t="str">
        <f t="shared" si="205"/>
        <v/>
      </c>
      <c r="I935" s="43">
        <f t="shared" si="217"/>
        <v>27</v>
      </c>
      <c r="J935">
        <f>IF(AND(Formulier!$E$44&lt;=C935,Formulier!$O$38&gt;=C935),"Verlof",0)</f>
        <v>0</v>
      </c>
      <c r="K935">
        <f t="shared" si="210"/>
        <v>0</v>
      </c>
      <c r="L935">
        <f t="shared" si="206"/>
        <v>0</v>
      </c>
      <c r="M935">
        <f t="shared" si="207"/>
        <v>0</v>
      </c>
      <c r="N935" s="56">
        <f t="shared" si="211"/>
        <v>0</v>
      </c>
      <c r="O935" s="56">
        <f t="shared" si="212"/>
        <v>0</v>
      </c>
      <c r="Q935">
        <f>IF(AND(J934="Verlof",J935="Verlof"),0,IF(SUM(N:N)&gt;COUNTIF($Q$1:$Q934,"Compensatieverlof"),"Compensatieverlof",0))</f>
        <v>0</v>
      </c>
      <c r="R935">
        <f t="shared" si="208"/>
        <v>0</v>
      </c>
    </row>
    <row r="936" spans="1:18" x14ac:dyDescent="0.3">
      <c r="A936" s="43" t="str">
        <f t="shared" si="213"/>
        <v>201728ma</v>
      </c>
      <c r="B936" s="43">
        <f t="shared" si="215"/>
        <v>28</v>
      </c>
      <c r="C936" s="44">
        <f t="shared" si="209"/>
        <v>42926</v>
      </c>
      <c r="D936" s="43" t="str">
        <f t="shared" si="216"/>
        <v>ma</v>
      </c>
      <c r="E936" s="43">
        <f t="shared" si="214"/>
        <v>2017</v>
      </c>
      <c r="F936" s="43" t="str">
        <f t="shared" si="203"/>
        <v/>
      </c>
      <c r="G936" s="43" t="str">
        <f t="shared" si="204"/>
        <v>Vakantie</v>
      </c>
      <c r="H936" s="43" t="str">
        <f t="shared" si="205"/>
        <v/>
      </c>
      <c r="I936" s="43">
        <f t="shared" si="217"/>
        <v>28</v>
      </c>
      <c r="J936">
        <f>IF(AND(Formulier!$E$44&lt;=C936,Formulier!$O$38&gt;=C936),"Verlof",0)</f>
        <v>0</v>
      </c>
      <c r="K936">
        <f t="shared" si="210"/>
        <v>0</v>
      </c>
      <c r="L936">
        <f t="shared" si="206"/>
        <v>0</v>
      </c>
      <c r="M936">
        <f t="shared" si="207"/>
        <v>0</v>
      </c>
      <c r="N936" s="56">
        <f t="shared" si="211"/>
        <v>0</v>
      </c>
      <c r="O936" s="56">
        <f t="shared" si="212"/>
        <v>0</v>
      </c>
      <c r="Q936">
        <f>IF(AND(J935="Verlof",J936="Verlof"),0,IF(SUM(N:N)&gt;COUNTIF($Q$1:$Q935,"Compensatieverlof"),"Compensatieverlof",0))</f>
        <v>0</v>
      </c>
      <c r="R936">
        <f t="shared" si="208"/>
        <v>0</v>
      </c>
    </row>
    <row r="937" spans="1:18" x14ac:dyDescent="0.3">
      <c r="A937" s="43" t="str">
        <f t="shared" si="213"/>
        <v>201728di</v>
      </c>
      <c r="B937" s="43">
        <f t="shared" si="215"/>
        <v>28</v>
      </c>
      <c r="C937" s="44">
        <f t="shared" si="209"/>
        <v>42927</v>
      </c>
      <c r="D937" s="43" t="str">
        <f t="shared" si="216"/>
        <v>di</v>
      </c>
      <c r="E937" s="43">
        <f t="shared" si="214"/>
        <v>2017</v>
      </c>
      <c r="F937" s="43" t="str">
        <f t="shared" si="203"/>
        <v/>
      </c>
      <c r="G937" s="43" t="str">
        <f t="shared" si="204"/>
        <v>Vakantie</v>
      </c>
      <c r="H937" s="43" t="str">
        <f t="shared" si="205"/>
        <v/>
      </c>
      <c r="I937" s="43">
        <f t="shared" si="217"/>
        <v>28</v>
      </c>
      <c r="J937">
        <f>IF(AND(Formulier!$E$44&lt;=C937,Formulier!$O$38&gt;=C937),"Verlof",0)</f>
        <v>0</v>
      </c>
      <c r="K937">
        <f t="shared" si="210"/>
        <v>0</v>
      </c>
      <c r="L937">
        <f t="shared" si="206"/>
        <v>0</v>
      </c>
      <c r="M937">
        <f t="shared" si="207"/>
        <v>0</v>
      </c>
      <c r="N937" s="56">
        <f t="shared" si="211"/>
        <v>0</v>
      </c>
      <c r="O937" s="56">
        <f t="shared" si="212"/>
        <v>0</v>
      </c>
      <c r="Q937">
        <f>IF(AND(J936="Verlof",J937="Verlof"),0,IF(SUM(N:N)&gt;COUNTIF($Q$1:$Q936,"Compensatieverlof"),"Compensatieverlof",0))</f>
        <v>0</v>
      </c>
      <c r="R937">
        <f t="shared" si="208"/>
        <v>0</v>
      </c>
    </row>
    <row r="938" spans="1:18" x14ac:dyDescent="0.3">
      <c r="A938" s="43" t="str">
        <f t="shared" si="213"/>
        <v>201728wo</v>
      </c>
      <c r="B938" s="43">
        <f t="shared" si="215"/>
        <v>28</v>
      </c>
      <c r="C938" s="44">
        <f t="shared" si="209"/>
        <v>42928</v>
      </c>
      <c r="D938" s="43" t="str">
        <f t="shared" si="216"/>
        <v>wo</v>
      </c>
      <c r="E938" s="43">
        <f t="shared" si="214"/>
        <v>2017</v>
      </c>
      <c r="F938" s="43" t="str">
        <f t="shared" si="203"/>
        <v/>
      </c>
      <c r="G938" s="43" t="str">
        <f t="shared" si="204"/>
        <v>Vakantie</v>
      </c>
      <c r="H938" s="43" t="str">
        <f t="shared" si="205"/>
        <v/>
      </c>
      <c r="I938" s="43">
        <f t="shared" si="217"/>
        <v>28</v>
      </c>
      <c r="J938">
        <f>IF(AND(Formulier!$E$44&lt;=C938,Formulier!$O$38&gt;=C938),"Verlof",0)</f>
        <v>0</v>
      </c>
      <c r="K938">
        <f t="shared" si="210"/>
        <v>0</v>
      </c>
      <c r="L938">
        <f t="shared" si="206"/>
        <v>0</v>
      </c>
      <c r="M938">
        <f t="shared" si="207"/>
        <v>0</v>
      </c>
      <c r="N938" s="56">
        <f t="shared" si="211"/>
        <v>0</v>
      </c>
      <c r="O938" s="56">
        <f t="shared" si="212"/>
        <v>0</v>
      </c>
      <c r="Q938">
        <f>IF(AND(J937="Verlof",J938="Verlof"),0,IF(SUM(N:N)&gt;COUNTIF($Q$1:$Q937,"Compensatieverlof"),"Compensatieverlof",0))</f>
        <v>0</v>
      </c>
      <c r="R938">
        <f t="shared" si="208"/>
        <v>0</v>
      </c>
    </row>
    <row r="939" spans="1:18" x14ac:dyDescent="0.3">
      <c r="A939" s="43" t="str">
        <f t="shared" si="213"/>
        <v>201728do</v>
      </c>
      <c r="B939" s="43">
        <f t="shared" si="215"/>
        <v>28</v>
      </c>
      <c r="C939" s="44">
        <f t="shared" si="209"/>
        <v>42929</v>
      </c>
      <c r="D939" s="43" t="str">
        <f t="shared" si="216"/>
        <v>do</v>
      </c>
      <c r="E939" s="43">
        <f t="shared" si="214"/>
        <v>2017</v>
      </c>
      <c r="F939" s="43" t="str">
        <f t="shared" si="203"/>
        <v/>
      </c>
      <c r="G939" s="43" t="str">
        <f t="shared" si="204"/>
        <v>Vakantie</v>
      </c>
      <c r="H939" s="43" t="str">
        <f t="shared" si="205"/>
        <v/>
      </c>
      <c r="I939" s="43">
        <f t="shared" si="217"/>
        <v>28</v>
      </c>
      <c r="J939">
        <f>IF(AND(Formulier!$E$44&lt;=C939,Formulier!$O$38&gt;=C939),"Verlof",0)</f>
        <v>0</v>
      </c>
      <c r="K939">
        <f t="shared" si="210"/>
        <v>0</v>
      </c>
      <c r="L939">
        <f t="shared" si="206"/>
        <v>0</v>
      </c>
      <c r="M939">
        <f t="shared" si="207"/>
        <v>0</v>
      </c>
      <c r="N939" s="56">
        <f t="shared" si="211"/>
        <v>0</v>
      </c>
      <c r="O939" s="56">
        <f t="shared" si="212"/>
        <v>0</v>
      </c>
      <c r="Q939">
        <f>IF(AND(J938="Verlof",J939="Verlof"),0,IF(SUM(N:N)&gt;COUNTIF($Q$1:$Q938,"Compensatieverlof"),"Compensatieverlof",0))</f>
        <v>0</v>
      </c>
      <c r="R939">
        <f t="shared" si="208"/>
        <v>0</v>
      </c>
    </row>
    <row r="940" spans="1:18" x14ac:dyDescent="0.3">
      <c r="A940" s="43" t="str">
        <f t="shared" si="213"/>
        <v>201728vr</v>
      </c>
      <c r="B940" s="43">
        <f t="shared" si="215"/>
        <v>28</v>
      </c>
      <c r="C940" s="44">
        <f t="shared" si="209"/>
        <v>42930</v>
      </c>
      <c r="D940" s="43" t="str">
        <f t="shared" si="216"/>
        <v>vr</v>
      </c>
      <c r="E940" s="43">
        <f t="shared" si="214"/>
        <v>2017</v>
      </c>
      <c r="F940" s="43" t="str">
        <f t="shared" si="203"/>
        <v/>
      </c>
      <c r="G940" s="43" t="str">
        <f t="shared" si="204"/>
        <v>Vakantie</v>
      </c>
      <c r="H940" s="43" t="str">
        <f t="shared" si="205"/>
        <v/>
      </c>
      <c r="I940" s="43">
        <f t="shared" si="217"/>
        <v>28</v>
      </c>
      <c r="J940">
        <f>IF(AND(Formulier!$E$44&lt;=C940,Formulier!$O$38&gt;=C940),"Verlof",0)</f>
        <v>0</v>
      </c>
      <c r="K940">
        <f t="shared" si="210"/>
        <v>0</v>
      </c>
      <c r="L940">
        <f t="shared" si="206"/>
        <v>0</v>
      </c>
      <c r="M940">
        <f t="shared" si="207"/>
        <v>0</v>
      </c>
      <c r="N940" s="56">
        <f t="shared" si="211"/>
        <v>0</v>
      </c>
      <c r="O940" s="56">
        <f t="shared" si="212"/>
        <v>0</v>
      </c>
      <c r="Q940">
        <f>IF(AND(J939="Verlof",J940="Verlof"),0,IF(SUM(N:N)&gt;COUNTIF($Q$1:$Q939,"Compensatieverlof"),"Compensatieverlof",0))</f>
        <v>0</v>
      </c>
      <c r="R940">
        <f t="shared" si="208"/>
        <v>0</v>
      </c>
    </row>
    <row r="941" spans="1:18" x14ac:dyDescent="0.3">
      <c r="A941" s="43" t="str">
        <f t="shared" si="213"/>
        <v>201728za</v>
      </c>
      <c r="B941" s="43">
        <f t="shared" si="215"/>
        <v>28</v>
      </c>
      <c r="C941" s="44">
        <f t="shared" si="209"/>
        <v>42931</v>
      </c>
      <c r="D941" s="43" t="str">
        <f t="shared" si="216"/>
        <v>za</v>
      </c>
      <c r="E941" s="43">
        <f t="shared" si="214"/>
        <v>2017</v>
      </c>
      <c r="F941" s="43" t="str">
        <f t="shared" si="203"/>
        <v/>
      </c>
      <c r="G941" s="43" t="str">
        <f t="shared" si="204"/>
        <v>Vakantie</v>
      </c>
      <c r="H941" s="43" t="str">
        <f t="shared" si="205"/>
        <v/>
      </c>
      <c r="I941" s="43">
        <f t="shared" si="217"/>
        <v>28</v>
      </c>
      <c r="J941">
        <f>IF(AND(Formulier!$E$44&lt;=C941,Formulier!$O$38&gt;=C941),"Verlof",0)</f>
        <v>0</v>
      </c>
      <c r="K941">
        <f t="shared" si="210"/>
        <v>0</v>
      </c>
      <c r="L941">
        <f t="shared" si="206"/>
        <v>0</v>
      </c>
      <c r="M941">
        <f t="shared" si="207"/>
        <v>0</v>
      </c>
      <c r="N941" s="56">
        <f t="shared" si="211"/>
        <v>0</v>
      </c>
      <c r="O941" s="56">
        <f t="shared" si="212"/>
        <v>0</v>
      </c>
      <c r="Q941">
        <f>IF(AND(J940="Verlof",J941="Verlof"),0,IF(SUM(N:N)&gt;COUNTIF($Q$1:$Q940,"Compensatieverlof"),"Compensatieverlof",0))</f>
        <v>0</v>
      </c>
      <c r="R941">
        <f t="shared" si="208"/>
        <v>0</v>
      </c>
    </row>
    <row r="942" spans="1:18" x14ac:dyDescent="0.3">
      <c r="A942" s="43" t="str">
        <f t="shared" si="213"/>
        <v>201728zo</v>
      </c>
      <c r="B942" s="43">
        <f t="shared" si="215"/>
        <v>28</v>
      </c>
      <c r="C942" s="44">
        <f t="shared" si="209"/>
        <v>42932</v>
      </c>
      <c r="D942" s="43" t="str">
        <f t="shared" si="216"/>
        <v>zo</v>
      </c>
      <c r="E942" s="43">
        <f t="shared" si="214"/>
        <v>2017</v>
      </c>
      <c r="F942" s="43" t="str">
        <f t="shared" si="203"/>
        <v/>
      </c>
      <c r="G942" s="43" t="str">
        <f t="shared" si="204"/>
        <v>Vakantie</v>
      </c>
      <c r="H942" s="43" t="str">
        <f t="shared" si="205"/>
        <v/>
      </c>
      <c r="I942" s="43">
        <f t="shared" si="217"/>
        <v>28</v>
      </c>
      <c r="J942">
        <f>IF(AND(Formulier!$E$44&lt;=C942,Formulier!$O$38&gt;=C942),"Verlof",0)</f>
        <v>0</v>
      </c>
      <c r="K942">
        <f t="shared" si="210"/>
        <v>0</v>
      </c>
      <c r="L942">
        <f t="shared" si="206"/>
        <v>0</v>
      </c>
      <c r="M942">
        <f t="shared" si="207"/>
        <v>0</v>
      </c>
      <c r="N942" s="56">
        <f t="shared" si="211"/>
        <v>0</v>
      </c>
      <c r="O942" s="56">
        <f t="shared" si="212"/>
        <v>0</v>
      </c>
      <c r="Q942">
        <f>IF(AND(J941="Verlof",J942="Verlof"),0,IF(SUM(N:N)&gt;COUNTIF($Q$1:$Q941,"Compensatieverlof"),"Compensatieverlof",0))</f>
        <v>0</v>
      </c>
      <c r="R942">
        <f t="shared" si="208"/>
        <v>0</v>
      </c>
    </row>
    <row r="943" spans="1:18" x14ac:dyDescent="0.3">
      <c r="A943" s="43" t="str">
        <f t="shared" si="213"/>
        <v>201729ma</v>
      </c>
      <c r="B943" s="43">
        <f t="shared" si="215"/>
        <v>29</v>
      </c>
      <c r="C943" s="44">
        <f t="shared" si="209"/>
        <v>42933</v>
      </c>
      <c r="D943" s="43" t="str">
        <f t="shared" si="216"/>
        <v>ma</v>
      </c>
      <c r="E943" s="43">
        <f t="shared" si="214"/>
        <v>2017</v>
      </c>
      <c r="F943" s="43" t="str">
        <f t="shared" si="203"/>
        <v/>
      </c>
      <c r="G943" s="43" t="str">
        <f t="shared" si="204"/>
        <v>Vakantie</v>
      </c>
      <c r="H943" s="43" t="str">
        <f t="shared" si="205"/>
        <v>Vakantie</v>
      </c>
      <c r="I943" s="43">
        <f t="shared" si="217"/>
        <v>29</v>
      </c>
      <c r="J943">
        <f>IF(AND(Formulier!$E$44&lt;=C943,Formulier!$O$38&gt;=C943),"Verlof",0)</f>
        <v>0</v>
      </c>
      <c r="K943">
        <f t="shared" si="210"/>
        <v>0</v>
      </c>
      <c r="L943">
        <f t="shared" si="206"/>
        <v>0</v>
      </c>
      <c r="M943">
        <f t="shared" si="207"/>
        <v>0</v>
      </c>
      <c r="N943" s="56">
        <f t="shared" si="211"/>
        <v>0</v>
      </c>
      <c r="O943" s="56">
        <f t="shared" si="212"/>
        <v>0</v>
      </c>
      <c r="Q943">
        <f>IF(AND(J942="Verlof",J943="Verlof"),0,IF(SUM(N:N)&gt;COUNTIF($Q$1:$Q942,"Compensatieverlof"),"Compensatieverlof",0))</f>
        <v>0</v>
      </c>
      <c r="R943">
        <f t="shared" si="208"/>
        <v>0</v>
      </c>
    </row>
    <row r="944" spans="1:18" x14ac:dyDescent="0.3">
      <c r="A944" s="43" t="str">
        <f t="shared" si="213"/>
        <v>201729di</v>
      </c>
      <c r="B944" s="43">
        <f t="shared" si="215"/>
        <v>29</v>
      </c>
      <c r="C944" s="44">
        <f t="shared" si="209"/>
        <v>42934</v>
      </c>
      <c r="D944" s="43" t="str">
        <f t="shared" si="216"/>
        <v>di</v>
      </c>
      <c r="E944" s="43">
        <f t="shared" si="214"/>
        <v>2017</v>
      </c>
      <c r="F944" s="43" t="str">
        <f t="shared" si="203"/>
        <v/>
      </c>
      <c r="G944" s="43" t="str">
        <f t="shared" si="204"/>
        <v>Vakantie</v>
      </c>
      <c r="H944" s="43" t="str">
        <f t="shared" si="205"/>
        <v>Vakantie</v>
      </c>
      <c r="I944" s="43">
        <f t="shared" si="217"/>
        <v>29</v>
      </c>
      <c r="J944">
        <f>IF(AND(Formulier!$E$44&lt;=C944,Formulier!$O$38&gt;=C944),"Verlof",0)</f>
        <v>0</v>
      </c>
      <c r="K944">
        <f t="shared" si="210"/>
        <v>0</v>
      </c>
      <c r="L944">
        <f t="shared" si="206"/>
        <v>0</v>
      </c>
      <c r="M944">
        <f t="shared" si="207"/>
        <v>0</v>
      </c>
      <c r="N944" s="56">
        <f t="shared" si="211"/>
        <v>0</v>
      </c>
      <c r="O944" s="56">
        <f t="shared" si="212"/>
        <v>0</v>
      </c>
      <c r="Q944">
        <f>IF(AND(J943="Verlof",J944="Verlof"),0,IF(SUM(N:N)&gt;COUNTIF($Q$1:$Q943,"Compensatieverlof"),"Compensatieverlof",0))</f>
        <v>0</v>
      </c>
      <c r="R944">
        <f t="shared" si="208"/>
        <v>0</v>
      </c>
    </row>
    <row r="945" spans="1:18" x14ac:dyDescent="0.3">
      <c r="A945" s="43" t="str">
        <f t="shared" si="213"/>
        <v>201729wo</v>
      </c>
      <c r="B945" s="43">
        <f t="shared" si="215"/>
        <v>29</v>
      </c>
      <c r="C945" s="44">
        <f t="shared" si="209"/>
        <v>42935</v>
      </c>
      <c r="D945" s="43" t="str">
        <f t="shared" si="216"/>
        <v>wo</v>
      </c>
      <c r="E945" s="43">
        <f t="shared" si="214"/>
        <v>2017</v>
      </c>
      <c r="F945" s="43" t="str">
        <f t="shared" si="203"/>
        <v/>
      </c>
      <c r="G945" s="43" t="str">
        <f t="shared" si="204"/>
        <v>Vakantie</v>
      </c>
      <c r="H945" s="43" t="str">
        <f t="shared" si="205"/>
        <v>Vakantie</v>
      </c>
      <c r="I945" s="43">
        <f t="shared" si="217"/>
        <v>29</v>
      </c>
      <c r="J945">
        <f>IF(AND(Formulier!$E$44&lt;=C945,Formulier!$O$38&gt;=C945),"Verlof",0)</f>
        <v>0</v>
      </c>
      <c r="K945">
        <f t="shared" si="210"/>
        <v>0</v>
      </c>
      <c r="L945">
        <f t="shared" si="206"/>
        <v>0</v>
      </c>
      <c r="M945">
        <f t="shared" si="207"/>
        <v>0</v>
      </c>
      <c r="N945" s="56">
        <f t="shared" si="211"/>
        <v>0</v>
      </c>
      <c r="O945" s="56">
        <f t="shared" si="212"/>
        <v>0</v>
      </c>
      <c r="Q945">
        <f>IF(AND(J944="Verlof",J945="Verlof"),0,IF(SUM(N:N)&gt;COUNTIF($Q$1:$Q944,"Compensatieverlof"),"Compensatieverlof",0))</f>
        <v>0</v>
      </c>
      <c r="R945">
        <f t="shared" si="208"/>
        <v>0</v>
      </c>
    </row>
    <row r="946" spans="1:18" x14ac:dyDescent="0.3">
      <c r="A946" s="43" t="str">
        <f t="shared" si="213"/>
        <v>201729do</v>
      </c>
      <c r="B946" s="43">
        <f t="shared" si="215"/>
        <v>29</v>
      </c>
      <c r="C946" s="44">
        <f t="shared" si="209"/>
        <v>42936</v>
      </c>
      <c r="D946" s="43" t="str">
        <f t="shared" si="216"/>
        <v>do</v>
      </c>
      <c r="E946" s="43">
        <f t="shared" si="214"/>
        <v>2017</v>
      </c>
      <c r="F946" s="43" t="str">
        <f t="shared" si="203"/>
        <v/>
      </c>
      <c r="G946" s="43" t="str">
        <f t="shared" si="204"/>
        <v>Vakantie</v>
      </c>
      <c r="H946" s="43" t="str">
        <f t="shared" si="205"/>
        <v>Vakantie</v>
      </c>
      <c r="I946" s="43">
        <f t="shared" si="217"/>
        <v>29</v>
      </c>
      <c r="J946">
        <f>IF(AND(Formulier!$E$44&lt;=C946,Formulier!$O$38&gt;=C946),"Verlof",0)</f>
        <v>0</v>
      </c>
      <c r="K946">
        <f t="shared" si="210"/>
        <v>0</v>
      </c>
      <c r="L946">
        <f t="shared" si="206"/>
        <v>0</v>
      </c>
      <c r="M946">
        <f t="shared" si="207"/>
        <v>0</v>
      </c>
      <c r="N946" s="56">
        <f t="shared" si="211"/>
        <v>0</v>
      </c>
      <c r="O946" s="56">
        <f t="shared" si="212"/>
        <v>0</v>
      </c>
      <c r="Q946">
        <f>IF(AND(J945="Verlof",J946="Verlof"),0,IF(SUM(N:N)&gt;COUNTIF($Q$1:$Q945,"Compensatieverlof"),"Compensatieverlof",0))</f>
        <v>0</v>
      </c>
      <c r="R946">
        <f t="shared" si="208"/>
        <v>0</v>
      </c>
    </row>
    <row r="947" spans="1:18" x14ac:dyDescent="0.3">
      <c r="A947" s="43" t="str">
        <f t="shared" si="213"/>
        <v>201729vr</v>
      </c>
      <c r="B947" s="43">
        <f t="shared" si="215"/>
        <v>29</v>
      </c>
      <c r="C947" s="44">
        <f t="shared" si="209"/>
        <v>42937</v>
      </c>
      <c r="D947" s="43" t="str">
        <f t="shared" si="216"/>
        <v>vr</v>
      </c>
      <c r="E947" s="43">
        <f t="shared" si="214"/>
        <v>2017</v>
      </c>
      <c r="F947" s="43" t="str">
        <f t="shared" ref="F947:F1010" si="218">IF(AND($C947&gt;=$AD$3,$C947&lt;=$AE$3),"Vakantie",IF(AND($C947&gt;=$AD$4,$C947&lt;=$AE$4),"Vakantie",IF(AND($C947&gt;=$AD$5,$C947&lt;=$AE$5),"Vakantie",IF(AND($C947&gt;=$AD$6,$C947&lt;=$AE$6),"Vakantie",IF(AND($C947&gt;=$AD$7,$C947&lt;=$AE$7),"Vakantie",IF($C947=$AD$23,"Vakantie",IF($C947=$AD$24,"Vakantie",IF($C947=$AD$25,"Vakantie",IF($C947=$AD$26,"Vakantie","")))))))))</f>
        <v/>
      </c>
      <c r="G947" s="43" t="str">
        <f t="shared" ref="G947:G1010" si="219">IF(AND($C947&gt;=$AD$8,$C947&lt;=$AE$8),"Vakantie",IF(AND($C947&gt;=$AD$9,$C947&lt;=$AE$9),"Vakantie",IF(AND($C947&gt;=$AD$10,$C947&lt;=$AE$10),"Vakantie",IF(AND($C947&gt;=$AD$11,$C947&lt;=$AE$11),"Vakantie",IF(AND($C947&gt;=$AD$12,$C947&lt;=$AE$12),"Vakantie",IF($C947=$AD$23,"Vakantie",IF($C947=$AD$24,"Vakantie",IF($C947=$AD$25,"Vakantie",IF($C947=$AD$26,"Vakantie","")))))))))</f>
        <v>Vakantie</v>
      </c>
      <c r="H947" s="43" t="str">
        <f t="shared" ref="H947:H1010" si="220">IF(AND($C947&gt;=$AD$13,$C947&lt;=$AE$13),"Vakantie",IF(AND($C947&gt;=$AD$14,$C947&lt;=$AE$14),"Vakantie",IF(AND($C947&gt;=$AD$15,$C947&lt;=$AE$15),"Vakantie",IF(AND($C947&gt;=$AD$16,$C947&lt;=$AE$16),"Vakantie",IF(AND($C947&gt;=$AD$17,$C947&lt;=$AE$17),"Vakantie",IF($C947=$AD$23,"Vakantie",IF($C947=$AD$24,"Vakantie",IF($C947=$AD$25,"Vakantie",IF($C947=$AD$26,"Vakantie","")))))))))</f>
        <v>Vakantie</v>
      </c>
      <c r="I947" s="43">
        <f t="shared" si="217"/>
        <v>29</v>
      </c>
      <c r="J947">
        <f>IF(AND(Formulier!$E$44&lt;=C947,Formulier!$O$38&gt;=C947),"Verlof",0)</f>
        <v>0</v>
      </c>
      <c r="K947">
        <f t="shared" si="210"/>
        <v>0</v>
      </c>
      <c r="L947">
        <f t="shared" si="206"/>
        <v>0</v>
      </c>
      <c r="M947">
        <f t="shared" si="207"/>
        <v>0</v>
      </c>
      <c r="N947" s="56">
        <f t="shared" si="211"/>
        <v>0</v>
      </c>
      <c r="O947" s="56">
        <f t="shared" si="212"/>
        <v>0</v>
      </c>
      <c r="Q947">
        <f>IF(AND(J946="Verlof",J947="Verlof"),0,IF(SUM(N:N)&gt;COUNTIF($Q$1:$Q946,"Compensatieverlof"),"Compensatieverlof",0))</f>
        <v>0</v>
      </c>
      <c r="R947">
        <f t="shared" si="208"/>
        <v>0</v>
      </c>
    </row>
    <row r="948" spans="1:18" x14ac:dyDescent="0.3">
      <c r="A948" s="43" t="str">
        <f t="shared" si="213"/>
        <v>201729za</v>
      </c>
      <c r="B948" s="43">
        <f t="shared" si="215"/>
        <v>29</v>
      </c>
      <c r="C948" s="44">
        <f t="shared" si="209"/>
        <v>42938</v>
      </c>
      <c r="D948" s="43" t="str">
        <f t="shared" si="216"/>
        <v>za</v>
      </c>
      <c r="E948" s="43">
        <f t="shared" si="214"/>
        <v>2017</v>
      </c>
      <c r="F948" s="43" t="str">
        <f t="shared" si="218"/>
        <v/>
      </c>
      <c r="G948" s="43" t="str">
        <f t="shared" si="219"/>
        <v>Vakantie</v>
      </c>
      <c r="H948" s="43" t="str">
        <f t="shared" si="220"/>
        <v>Vakantie</v>
      </c>
      <c r="I948" s="43">
        <f t="shared" si="217"/>
        <v>29</v>
      </c>
      <c r="J948">
        <f>IF(AND(Formulier!$E$44&lt;=C948,Formulier!$O$38&gt;=C948),"Verlof",0)</f>
        <v>0</v>
      </c>
      <c r="K948">
        <f t="shared" si="210"/>
        <v>0</v>
      </c>
      <c r="L948">
        <f t="shared" si="206"/>
        <v>0</v>
      </c>
      <c r="M948">
        <f t="shared" si="207"/>
        <v>0</v>
      </c>
      <c r="N948" s="56">
        <f t="shared" si="211"/>
        <v>0</v>
      </c>
      <c r="O948" s="56">
        <f t="shared" si="212"/>
        <v>0</v>
      </c>
      <c r="Q948">
        <f>IF(AND(J947="Verlof",J948="Verlof"),0,IF(SUM(N:N)&gt;COUNTIF($Q$1:$Q947,"Compensatieverlof"),"Compensatieverlof",0))</f>
        <v>0</v>
      </c>
      <c r="R948">
        <f t="shared" si="208"/>
        <v>0</v>
      </c>
    </row>
    <row r="949" spans="1:18" x14ac:dyDescent="0.3">
      <c r="A949" s="43" t="str">
        <f t="shared" si="213"/>
        <v>201729zo</v>
      </c>
      <c r="B949" s="43">
        <f t="shared" si="215"/>
        <v>29</v>
      </c>
      <c r="C949" s="44">
        <f t="shared" si="209"/>
        <v>42939</v>
      </c>
      <c r="D949" s="43" t="str">
        <f t="shared" si="216"/>
        <v>zo</v>
      </c>
      <c r="E949" s="43">
        <f t="shared" si="214"/>
        <v>2017</v>
      </c>
      <c r="F949" s="43" t="str">
        <f t="shared" si="218"/>
        <v/>
      </c>
      <c r="G949" s="43" t="str">
        <f t="shared" si="219"/>
        <v>Vakantie</v>
      </c>
      <c r="H949" s="43" t="str">
        <f t="shared" si="220"/>
        <v>Vakantie</v>
      </c>
      <c r="I949" s="43">
        <f t="shared" si="217"/>
        <v>29</v>
      </c>
      <c r="J949">
        <f>IF(AND(Formulier!$E$44&lt;=C949,Formulier!$O$38&gt;=C949),"Verlof",0)</f>
        <v>0</v>
      </c>
      <c r="K949">
        <f t="shared" si="210"/>
        <v>0</v>
      </c>
      <c r="L949">
        <f t="shared" si="206"/>
        <v>0</v>
      </c>
      <c r="M949">
        <f t="shared" si="207"/>
        <v>0</v>
      </c>
      <c r="N949" s="56">
        <f t="shared" si="211"/>
        <v>0</v>
      </c>
      <c r="O949" s="56">
        <f t="shared" si="212"/>
        <v>0</v>
      </c>
      <c r="Q949">
        <f>IF(AND(J948="Verlof",J949="Verlof"),0,IF(SUM(N:N)&gt;COUNTIF($Q$1:$Q948,"Compensatieverlof"),"Compensatieverlof",0))</f>
        <v>0</v>
      </c>
      <c r="R949">
        <f t="shared" si="208"/>
        <v>0</v>
      </c>
    </row>
    <row r="950" spans="1:18" x14ac:dyDescent="0.3">
      <c r="A950" s="43" t="str">
        <f t="shared" si="213"/>
        <v>201730ma</v>
      </c>
      <c r="B950" s="43">
        <f t="shared" si="215"/>
        <v>30</v>
      </c>
      <c r="C950" s="44">
        <f t="shared" si="209"/>
        <v>42940</v>
      </c>
      <c r="D950" s="43" t="str">
        <f t="shared" si="216"/>
        <v>ma</v>
      </c>
      <c r="E950" s="43">
        <f t="shared" si="214"/>
        <v>2017</v>
      </c>
      <c r="F950" s="43" t="str">
        <f t="shared" si="218"/>
        <v>Vakantie</v>
      </c>
      <c r="G950" s="43" t="str">
        <f t="shared" si="219"/>
        <v>Vakantie</v>
      </c>
      <c r="H950" s="43" t="str">
        <f t="shared" si="220"/>
        <v>Vakantie</v>
      </c>
      <c r="I950" s="43">
        <f t="shared" si="217"/>
        <v>30</v>
      </c>
      <c r="J950">
        <f>IF(AND(Formulier!$E$44&lt;=C950,Formulier!$O$38&gt;=C950),"Verlof",0)</f>
        <v>0</v>
      </c>
      <c r="K950">
        <f t="shared" si="210"/>
        <v>0</v>
      </c>
      <c r="L950">
        <f t="shared" si="206"/>
        <v>0</v>
      </c>
      <c r="M950">
        <f t="shared" si="207"/>
        <v>0</v>
      </c>
      <c r="N950" s="56">
        <f t="shared" si="211"/>
        <v>0</v>
      </c>
      <c r="O950" s="56">
        <f t="shared" si="212"/>
        <v>0</v>
      </c>
      <c r="Q950">
        <f>IF(AND(J949="Verlof",J950="Verlof"),0,IF(SUM(N:N)&gt;COUNTIF($Q$1:$Q949,"Compensatieverlof"),"Compensatieverlof",0))</f>
        <v>0</v>
      </c>
      <c r="R950">
        <f t="shared" si="208"/>
        <v>0</v>
      </c>
    </row>
    <row r="951" spans="1:18" x14ac:dyDescent="0.3">
      <c r="A951" s="43" t="str">
        <f t="shared" si="213"/>
        <v>201730di</v>
      </c>
      <c r="B951" s="43">
        <f t="shared" si="215"/>
        <v>30</v>
      </c>
      <c r="C951" s="44">
        <f t="shared" si="209"/>
        <v>42941</v>
      </c>
      <c r="D951" s="43" t="str">
        <f t="shared" si="216"/>
        <v>di</v>
      </c>
      <c r="E951" s="43">
        <f t="shared" si="214"/>
        <v>2017</v>
      </c>
      <c r="F951" s="43" t="str">
        <f t="shared" si="218"/>
        <v>Vakantie</v>
      </c>
      <c r="G951" s="43" t="str">
        <f t="shared" si="219"/>
        <v>Vakantie</v>
      </c>
      <c r="H951" s="43" t="str">
        <f t="shared" si="220"/>
        <v>Vakantie</v>
      </c>
      <c r="I951" s="43">
        <f t="shared" si="217"/>
        <v>30</v>
      </c>
      <c r="J951">
        <f>IF(AND(Formulier!$E$44&lt;=C951,Formulier!$O$38&gt;=C951),"Verlof",0)</f>
        <v>0</v>
      </c>
      <c r="K951">
        <f t="shared" si="210"/>
        <v>0</v>
      </c>
      <c r="L951">
        <f t="shared" si="206"/>
        <v>0</v>
      </c>
      <c r="M951">
        <f t="shared" si="207"/>
        <v>0</v>
      </c>
      <c r="N951" s="56">
        <f t="shared" si="211"/>
        <v>0</v>
      </c>
      <c r="O951" s="56">
        <f t="shared" si="212"/>
        <v>0</v>
      </c>
      <c r="Q951">
        <f>IF(AND(J950="Verlof",J951="Verlof"),0,IF(SUM(N:N)&gt;COUNTIF($Q$1:$Q950,"Compensatieverlof"),"Compensatieverlof",0))</f>
        <v>0</v>
      </c>
      <c r="R951">
        <f t="shared" si="208"/>
        <v>0</v>
      </c>
    </row>
    <row r="952" spans="1:18" x14ac:dyDescent="0.3">
      <c r="A952" s="43" t="str">
        <f t="shared" si="213"/>
        <v>201730wo</v>
      </c>
      <c r="B952" s="43">
        <f t="shared" si="215"/>
        <v>30</v>
      </c>
      <c r="C952" s="44">
        <f t="shared" si="209"/>
        <v>42942</v>
      </c>
      <c r="D952" s="43" t="str">
        <f t="shared" si="216"/>
        <v>wo</v>
      </c>
      <c r="E952" s="43">
        <f t="shared" si="214"/>
        <v>2017</v>
      </c>
      <c r="F952" s="43" t="str">
        <f t="shared" si="218"/>
        <v>Vakantie</v>
      </c>
      <c r="G952" s="43" t="str">
        <f t="shared" si="219"/>
        <v>Vakantie</v>
      </c>
      <c r="H952" s="43" t="str">
        <f t="shared" si="220"/>
        <v>Vakantie</v>
      </c>
      <c r="I952" s="43">
        <f t="shared" si="217"/>
        <v>30</v>
      </c>
      <c r="J952">
        <f>IF(AND(Formulier!$E$44&lt;=C952,Formulier!$O$38&gt;=C952),"Verlof",0)</f>
        <v>0</v>
      </c>
      <c r="K952">
        <f t="shared" si="210"/>
        <v>0</v>
      </c>
      <c r="L952">
        <f t="shared" si="206"/>
        <v>0</v>
      </c>
      <c r="M952">
        <f t="shared" si="207"/>
        <v>0</v>
      </c>
      <c r="N952" s="56">
        <f t="shared" si="211"/>
        <v>0</v>
      </c>
      <c r="O952" s="56">
        <f t="shared" si="212"/>
        <v>0</v>
      </c>
      <c r="Q952">
        <f>IF(AND(J951="Verlof",J952="Verlof"),0,IF(SUM(N:N)&gt;COUNTIF($Q$1:$Q951,"Compensatieverlof"),"Compensatieverlof",0))</f>
        <v>0</v>
      </c>
      <c r="R952">
        <f t="shared" si="208"/>
        <v>0</v>
      </c>
    </row>
    <row r="953" spans="1:18" x14ac:dyDescent="0.3">
      <c r="A953" s="43" t="str">
        <f t="shared" si="213"/>
        <v>201730do</v>
      </c>
      <c r="B953" s="43">
        <f t="shared" si="215"/>
        <v>30</v>
      </c>
      <c r="C953" s="44">
        <f t="shared" si="209"/>
        <v>42943</v>
      </c>
      <c r="D953" s="43" t="str">
        <f t="shared" si="216"/>
        <v>do</v>
      </c>
      <c r="E953" s="43">
        <f t="shared" si="214"/>
        <v>2017</v>
      </c>
      <c r="F953" s="43" t="str">
        <f t="shared" si="218"/>
        <v>Vakantie</v>
      </c>
      <c r="G953" s="43" t="str">
        <f t="shared" si="219"/>
        <v>Vakantie</v>
      </c>
      <c r="H953" s="43" t="str">
        <f t="shared" si="220"/>
        <v>Vakantie</v>
      </c>
      <c r="I953" s="43">
        <f t="shared" si="217"/>
        <v>30</v>
      </c>
      <c r="J953">
        <f>IF(AND(Formulier!$E$44&lt;=C953,Formulier!$O$38&gt;=C953),"Verlof",0)</f>
        <v>0</v>
      </c>
      <c r="K953">
        <f t="shared" si="210"/>
        <v>0</v>
      </c>
      <c r="L953">
        <f t="shared" si="206"/>
        <v>0</v>
      </c>
      <c r="M953">
        <f t="shared" si="207"/>
        <v>0</v>
      </c>
      <c r="N953" s="56">
        <f t="shared" si="211"/>
        <v>0</v>
      </c>
      <c r="O953" s="56">
        <f t="shared" si="212"/>
        <v>0</v>
      </c>
      <c r="Q953">
        <f>IF(AND(J952="Verlof",J953="Verlof"),0,IF(SUM(N:N)&gt;COUNTIF($Q$1:$Q952,"Compensatieverlof"),"Compensatieverlof",0))</f>
        <v>0</v>
      </c>
      <c r="R953">
        <f t="shared" si="208"/>
        <v>0</v>
      </c>
    </row>
    <row r="954" spans="1:18" x14ac:dyDescent="0.3">
      <c r="A954" s="43" t="str">
        <f t="shared" si="213"/>
        <v>201730vr</v>
      </c>
      <c r="B954" s="43">
        <f t="shared" si="215"/>
        <v>30</v>
      </c>
      <c r="C954" s="44">
        <f t="shared" si="209"/>
        <v>42944</v>
      </c>
      <c r="D954" s="43" t="str">
        <f t="shared" si="216"/>
        <v>vr</v>
      </c>
      <c r="E954" s="43">
        <f t="shared" si="214"/>
        <v>2017</v>
      </c>
      <c r="F954" s="43" t="str">
        <f t="shared" si="218"/>
        <v>Vakantie</v>
      </c>
      <c r="G954" s="43" t="str">
        <f t="shared" si="219"/>
        <v>Vakantie</v>
      </c>
      <c r="H954" s="43" t="str">
        <f t="shared" si="220"/>
        <v>Vakantie</v>
      </c>
      <c r="I954" s="43">
        <f t="shared" si="217"/>
        <v>30</v>
      </c>
      <c r="J954">
        <f>IF(AND(Formulier!$E$44&lt;=C954,Formulier!$O$38&gt;=C954),"Verlof",0)</f>
        <v>0</v>
      </c>
      <c r="K954">
        <f t="shared" si="210"/>
        <v>0</v>
      </c>
      <c r="L954">
        <f t="shared" si="206"/>
        <v>0</v>
      </c>
      <c r="M954">
        <f t="shared" si="207"/>
        <v>0</v>
      </c>
      <c r="N954" s="56">
        <f t="shared" si="211"/>
        <v>0</v>
      </c>
      <c r="O954" s="56">
        <f t="shared" si="212"/>
        <v>0</v>
      </c>
      <c r="Q954">
        <f>IF(AND(J953="Verlof",J954="Verlof"),0,IF(SUM(N:N)&gt;COUNTIF($Q$1:$Q953,"Compensatieverlof"),"Compensatieverlof",0))</f>
        <v>0</v>
      </c>
      <c r="R954">
        <f t="shared" si="208"/>
        <v>0</v>
      </c>
    </row>
    <row r="955" spans="1:18" x14ac:dyDescent="0.3">
      <c r="A955" s="43" t="str">
        <f t="shared" si="213"/>
        <v>201730za</v>
      </c>
      <c r="B955" s="43">
        <f t="shared" si="215"/>
        <v>30</v>
      </c>
      <c r="C955" s="44">
        <f t="shared" si="209"/>
        <v>42945</v>
      </c>
      <c r="D955" s="43" t="str">
        <f t="shared" si="216"/>
        <v>za</v>
      </c>
      <c r="E955" s="43">
        <f t="shared" si="214"/>
        <v>2017</v>
      </c>
      <c r="F955" s="43" t="str">
        <f t="shared" si="218"/>
        <v>Vakantie</v>
      </c>
      <c r="G955" s="43" t="str">
        <f t="shared" si="219"/>
        <v>Vakantie</v>
      </c>
      <c r="H955" s="43" t="str">
        <f t="shared" si="220"/>
        <v>Vakantie</v>
      </c>
      <c r="I955" s="43">
        <f t="shared" si="217"/>
        <v>30</v>
      </c>
      <c r="J955">
        <f>IF(AND(Formulier!$E$44&lt;=C955,Formulier!$O$38&gt;=C955),"Verlof",0)</f>
        <v>0</v>
      </c>
      <c r="K955">
        <f t="shared" si="210"/>
        <v>0</v>
      </c>
      <c r="L955">
        <f t="shared" si="206"/>
        <v>0</v>
      </c>
      <c r="M955">
        <f t="shared" si="207"/>
        <v>0</v>
      </c>
      <c r="N955" s="56">
        <f t="shared" si="211"/>
        <v>0</v>
      </c>
      <c r="O955" s="56">
        <f t="shared" si="212"/>
        <v>0</v>
      </c>
      <c r="Q955">
        <f>IF(AND(J954="Verlof",J955="Verlof"),0,IF(SUM(N:N)&gt;COUNTIF($Q$1:$Q954,"Compensatieverlof"),"Compensatieverlof",0))</f>
        <v>0</v>
      </c>
      <c r="R955">
        <f t="shared" si="208"/>
        <v>0</v>
      </c>
    </row>
    <row r="956" spans="1:18" x14ac:dyDescent="0.3">
      <c r="A956" s="43" t="str">
        <f t="shared" si="213"/>
        <v>201730zo</v>
      </c>
      <c r="B956" s="43">
        <f t="shared" si="215"/>
        <v>30</v>
      </c>
      <c r="C956" s="44">
        <f t="shared" si="209"/>
        <v>42946</v>
      </c>
      <c r="D956" s="43" t="str">
        <f t="shared" si="216"/>
        <v>zo</v>
      </c>
      <c r="E956" s="43">
        <f t="shared" si="214"/>
        <v>2017</v>
      </c>
      <c r="F956" s="43" t="str">
        <f t="shared" si="218"/>
        <v>Vakantie</v>
      </c>
      <c r="G956" s="43" t="str">
        <f t="shared" si="219"/>
        <v>Vakantie</v>
      </c>
      <c r="H956" s="43" t="str">
        <f t="shared" si="220"/>
        <v>Vakantie</v>
      </c>
      <c r="I956" s="43">
        <f t="shared" si="217"/>
        <v>30</v>
      </c>
      <c r="J956">
        <f>IF(AND(Formulier!$E$44&lt;=C956,Formulier!$O$38&gt;=C956),"Verlof",0)</f>
        <v>0</v>
      </c>
      <c r="K956">
        <f t="shared" si="210"/>
        <v>0</v>
      </c>
      <c r="L956">
        <f t="shared" ref="L956:L1019" si="221">IF(J956=0,0,IF(G956="",0,1))</f>
        <v>0</v>
      </c>
      <c r="M956">
        <f t="shared" ref="M956:M1019" si="222">IF(J956=0,0,IF(H956="",0,1))</f>
        <v>0</v>
      </c>
      <c r="N956" s="56">
        <f t="shared" si="211"/>
        <v>0</v>
      </c>
      <c r="O956" s="56">
        <f t="shared" si="212"/>
        <v>0</v>
      </c>
      <c r="Q956">
        <f>IF(AND(J955="Verlof",J956="Verlof"),0,IF(SUM(N:N)&gt;COUNTIF($Q$1:$Q955,"Compensatieverlof"),"Compensatieverlof",0))</f>
        <v>0</v>
      </c>
      <c r="R956">
        <f t="shared" si="208"/>
        <v>0</v>
      </c>
    </row>
    <row r="957" spans="1:18" x14ac:dyDescent="0.3">
      <c r="A957" s="43" t="str">
        <f t="shared" si="213"/>
        <v>201731ma</v>
      </c>
      <c r="B957" s="43">
        <f t="shared" si="215"/>
        <v>31</v>
      </c>
      <c r="C957" s="44">
        <f t="shared" si="209"/>
        <v>42947</v>
      </c>
      <c r="D957" s="43" t="str">
        <f t="shared" si="216"/>
        <v>ma</v>
      </c>
      <c r="E957" s="43">
        <f t="shared" si="214"/>
        <v>2017</v>
      </c>
      <c r="F957" s="43" t="str">
        <f t="shared" si="218"/>
        <v>Vakantie</v>
      </c>
      <c r="G957" s="43" t="str">
        <f t="shared" si="219"/>
        <v>Vakantie</v>
      </c>
      <c r="H957" s="43" t="str">
        <f t="shared" si="220"/>
        <v>Vakantie</v>
      </c>
      <c r="I957" s="43">
        <f t="shared" si="217"/>
        <v>31</v>
      </c>
      <c r="J957">
        <f>IF(AND(Formulier!$E$44&lt;=C957,Formulier!$O$38&gt;=C957),"Verlof",0)</f>
        <v>0</v>
      </c>
      <c r="K957">
        <f t="shared" si="210"/>
        <v>0</v>
      </c>
      <c r="L957">
        <f t="shared" si="221"/>
        <v>0</v>
      </c>
      <c r="M957">
        <f t="shared" si="222"/>
        <v>0</v>
      </c>
      <c r="N957" s="56">
        <f t="shared" si="211"/>
        <v>0</v>
      </c>
      <c r="O957" s="56">
        <f t="shared" si="212"/>
        <v>0</v>
      </c>
      <c r="Q957">
        <f>IF(AND(J956="Verlof",J957="Verlof"),0,IF(SUM(N:N)&gt;COUNTIF($Q$1:$Q956,"Compensatieverlof"),"Compensatieverlof",0))</f>
        <v>0</v>
      </c>
      <c r="R957">
        <f t="shared" si="208"/>
        <v>0</v>
      </c>
    </row>
    <row r="958" spans="1:18" x14ac:dyDescent="0.3">
      <c r="A958" s="43" t="str">
        <f t="shared" si="213"/>
        <v>201731di</v>
      </c>
      <c r="B958" s="43">
        <f t="shared" si="215"/>
        <v>31</v>
      </c>
      <c r="C958" s="44">
        <f t="shared" si="209"/>
        <v>42948</v>
      </c>
      <c r="D958" s="43" t="str">
        <f t="shared" si="216"/>
        <v>di</v>
      </c>
      <c r="E958" s="43">
        <f t="shared" si="214"/>
        <v>2017</v>
      </c>
      <c r="F958" s="43" t="str">
        <f t="shared" si="218"/>
        <v>Vakantie</v>
      </c>
      <c r="G958" s="43" t="str">
        <f t="shared" si="219"/>
        <v>Vakantie</v>
      </c>
      <c r="H958" s="43" t="str">
        <f t="shared" si="220"/>
        <v>Vakantie</v>
      </c>
      <c r="I958" s="43">
        <f t="shared" si="217"/>
        <v>31</v>
      </c>
      <c r="J958">
        <f>IF(AND(Formulier!$E$44&lt;=C958,Formulier!$O$38&gt;=C958),"Verlof",0)</f>
        <v>0</v>
      </c>
      <c r="K958">
        <f t="shared" si="210"/>
        <v>0</v>
      </c>
      <c r="L958">
        <f t="shared" si="221"/>
        <v>0</v>
      </c>
      <c r="M958">
        <f t="shared" si="222"/>
        <v>0</v>
      </c>
      <c r="N958" s="56">
        <f t="shared" si="211"/>
        <v>0</v>
      </c>
      <c r="O958" s="56">
        <f t="shared" si="212"/>
        <v>0</v>
      </c>
      <c r="Q958">
        <f>IF(AND(J957="Verlof",J958="Verlof"),0,IF(SUM(N:N)&gt;COUNTIF($Q$1:$Q957,"Compensatieverlof"),"Compensatieverlof",0))</f>
        <v>0</v>
      </c>
      <c r="R958">
        <f t="shared" si="208"/>
        <v>0</v>
      </c>
    </row>
    <row r="959" spans="1:18" x14ac:dyDescent="0.3">
      <c r="A959" s="43" t="str">
        <f t="shared" si="213"/>
        <v>201731wo</v>
      </c>
      <c r="B959" s="43">
        <f t="shared" si="215"/>
        <v>31</v>
      </c>
      <c r="C959" s="44">
        <f t="shared" si="209"/>
        <v>42949</v>
      </c>
      <c r="D959" s="43" t="str">
        <f t="shared" si="216"/>
        <v>wo</v>
      </c>
      <c r="E959" s="43">
        <f t="shared" si="214"/>
        <v>2017</v>
      </c>
      <c r="F959" s="43" t="str">
        <f t="shared" si="218"/>
        <v>Vakantie</v>
      </c>
      <c r="G959" s="43" t="str">
        <f t="shared" si="219"/>
        <v>Vakantie</v>
      </c>
      <c r="H959" s="43" t="str">
        <f t="shared" si="220"/>
        <v>Vakantie</v>
      </c>
      <c r="I959" s="43">
        <f t="shared" si="217"/>
        <v>31</v>
      </c>
      <c r="J959">
        <f>IF(AND(Formulier!$E$44&lt;=C959,Formulier!$O$38&gt;=C959),"Verlof",0)</f>
        <v>0</v>
      </c>
      <c r="K959">
        <f t="shared" si="210"/>
        <v>0</v>
      </c>
      <c r="L959">
        <f t="shared" si="221"/>
        <v>0</v>
      </c>
      <c r="M959">
        <f t="shared" si="222"/>
        <v>0</v>
      </c>
      <c r="N959" s="56">
        <f t="shared" si="211"/>
        <v>0</v>
      </c>
      <c r="O959" s="56">
        <f t="shared" si="212"/>
        <v>0</v>
      </c>
      <c r="Q959">
        <f>IF(AND(J958="Verlof",J959="Verlof"),0,IF(SUM(N:N)&gt;COUNTIF($Q$1:$Q958,"Compensatieverlof"),"Compensatieverlof",0))</f>
        <v>0</v>
      </c>
      <c r="R959">
        <f t="shared" si="208"/>
        <v>0</v>
      </c>
    </row>
    <row r="960" spans="1:18" x14ac:dyDescent="0.3">
      <c r="A960" s="43" t="str">
        <f t="shared" si="213"/>
        <v>201731do</v>
      </c>
      <c r="B960" s="43">
        <f t="shared" si="215"/>
        <v>31</v>
      </c>
      <c r="C960" s="44">
        <f t="shared" si="209"/>
        <v>42950</v>
      </c>
      <c r="D960" s="43" t="str">
        <f t="shared" si="216"/>
        <v>do</v>
      </c>
      <c r="E960" s="43">
        <f t="shared" si="214"/>
        <v>2017</v>
      </c>
      <c r="F960" s="43" t="str">
        <f t="shared" si="218"/>
        <v>Vakantie</v>
      </c>
      <c r="G960" s="43" t="str">
        <f t="shared" si="219"/>
        <v>Vakantie</v>
      </c>
      <c r="H960" s="43" t="str">
        <f t="shared" si="220"/>
        <v>Vakantie</v>
      </c>
      <c r="I960" s="43">
        <f t="shared" si="217"/>
        <v>31</v>
      </c>
      <c r="J960">
        <f>IF(AND(Formulier!$E$44&lt;=C960,Formulier!$O$38&gt;=C960),"Verlof",0)</f>
        <v>0</v>
      </c>
      <c r="K960">
        <f t="shared" si="210"/>
        <v>0</v>
      </c>
      <c r="L960">
        <f t="shared" si="221"/>
        <v>0</v>
      </c>
      <c r="M960">
        <f t="shared" si="222"/>
        <v>0</v>
      </c>
      <c r="N960" s="56">
        <f t="shared" si="211"/>
        <v>0</v>
      </c>
      <c r="O960" s="56">
        <f t="shared" si="212"/>
        <v>0</v>
      </c>
      <c r="Q960">
        <f>IF(AND(J959="Verlof",J960="Verlof"),0,IF(SUM(N:N)&gt;COUNTIF($Q$1:$Q959,"Compensatieverlof"),"Compensatieverlof",0))</f>
        <v>0</v>
      </c>
      <c r="R960">
        <f t="shared" ref="R960:R1023" si="223">IF(AND(OR(F960="vakantie",G960="vakantie",H960="vakantie"),Q960="Compensatieverlof"),1,0)</f>
        <v>0</v>
      </c>
    </row>
    <row r="961" spans="1:18" x14ac:dyDescent="0.3">
      <c r="A961" s="43" t="str">
        <f t="shared" si="213"/>
        <v>201731vr</v>
      </c>
      <c r="B961" s="43">
        <f t="shared" si="215"/>
        <v>31</v>
      </c>
      <c r="C961" s="44">
        <f t="shared" si="209"/>
        <v>42951</v>
      </c>
      <c r="D961" s="43" t="str">
        <f t="shared" si="216"/>
        <v>vr</v>
      </c>
      <c r="E961" s="43">
        <f t="shared" si="214"/>
        <v>2017</v>
      </c>
      <c r="F961" s="43" t="str">
        <f t="shared" si="218"/>
        <v>Vakantie</v>
      </c>
      <c r="G961" s="43" t="str">
        <f t="shared" si="219"/>
        <v>Vakantie</v>
      </c>
      <c r="H961" s="43" t="str">
        <f t="shared" si="220"/>
        <v>Vakantie</v>
      </c>
      <c r="I961" s="43">
        <f t="shared" si="217"/>
        <v>31</v>
      </c>
      <c r="J961">
        <f>IF(AND(Formulier!$E$44&lt;=C961,Formulier!$O$38&gt;=C961),"Verlof",0)</f>
        <v>0</v>
      </c>
      <c r="K961">
        <f t="shared" si="210"/>
        <v>0</v>
      </c>
      <c r="L961">
        <f t="shared" si="221"/>
        <v>0</v>
      </c>
      <c r="M961">
        <f t="shared" si="222"/>
        <v>0</v>
      </c>
      <c r="N961" s="56">
        <f t="shared" si="211"/>
        <v>0</v>
      </c>
      <c r="O961" s="56">
        <f t="shared" si="212"/>
        <v>0</v>
      </c>
      <c r="Q961">
        <f>IF(AND(J960="Verlof",J961="Verlof"),0,IF(SUM(N:N)&gt;COUNTIF($Q$1:$Q960,"Compensatieverlof"),"Compensatieverlof",0))</f>
        <v>0</v>
      </c>
      <c r="R961">
        <f t="shared" si="223"/>
        <v>0</v>
      </c>
    </row>
    <row r="962" spans="1:18" x14ac:dyDescent="0.3">
      <c r="A962" s="43" t="str">
        <f t="shared" si="213"/>
        <v>201731za</v>
      </c>
      <c r="B962" s="43">
        <f t="shared" si="215"/>
        <v>31</v>
      </c>
      <c r="C962" s="44">
        <f t="shared" si="209"/>
        <v>42952</v>
      </c>
      <c r="D962" s="43" t="str">
        <f t="shared" si="216"/>
        <v>za</v>
      </c>
      <c r="E962" s="43">
        <f t="shared" si="214"/>
        <v>2017</v>
      </c>
      <c r="F962" s="43" t="str">
        <f t="shared" si="218"/>
        <v>Vakantie</v>
      </c>
      <c r="G962" s="43" t="str">
        <f t="shared" si="219"/>
        <v>Vakantie</v>
      </c>
      <c r="H962" s="43" t="str">
        <f t="shared" si="220"/>
        <v>Vakantie</v>
      </c>
      <c r="I962" s="43">
        <f t="shared" si="217"/>
        <v>31</v>
      </c>
      <c r="J962">
        <f>IF(AND(Formulier!$E$44&lt;=C962,Formulier!$O$38&gt;=C962),"Verlof",0)</f>
        <v>0</v>
      </c>
      <c r="K962">
        <f t="shared" si="210"/>
        <v>0</v>
      </c>
      <c r="L962">
        <f t="shared" si="221"/>
        <v>0</v>
      </c>
      <c r="M962">
        <f t="shared" si="222"/>
        <v>0</v>
      </c>
      <c r="N962" s="56">
        <f t="shared" si="211"/>
        <v>0</v>
      </c>
      <c r="O962" s="56">
        <f t="shared" si="212"/>
        <v>0</v>
      </c>
      <c r="Q962">
        <f>IF(AND(J961="Verlof",J962="Verlof"),0,IF(SUM(N:N)&gt;COUNTIF($Q$1:$Q961,"Compensatieverlof"),"Compensatieverlof",0))</f>
        <v>0</v>
      </c>
      <c r="R962">
        <f t="shared" si="223"/>
        <v>0</v>
      </c>
    </row>
    <row r="963" spans="1:18" x14ac:dyDescent="0.3">
      <c r="A963" s="43" t="str">
        <f t="shared" si="213"/>
        <v>201731zo</v>
      </c>
      <c r="B963" s="43">
        <f t="shared" si="215"/>
        <v>31</v>
      </c>
      <c r="C963" s="44">
        <f t="shared" ref="C963:C1026" si="224">+C962+1</f>
        <v>42953</v>
      </c>
      <c r="D963" s="43" t="str">
        <f t="shared" si="216"/>
        <v>zo</v>
      </c>
      <c r="E963" s="43">
        <f t="shared" si="214"/>
        <v>2017</v>
      </c>
      <c r="F963" s="43" t="str">
        <f t="shared" si="218"/>
        <v>Vakantie</v>
      </c>
      <c r="G963" s="43" t="str">
        <f t="shared" si="219"/>
        <v>Vakantie</v>
      </c>
      <c r="H963" s="43" t="str">
        <f t="shared" si="220"/>
        <v>Vakantie</v>
      </c>
      <c r="I963" s="43">
        <f t="shared" si="217"/>
        <v>31</v>
      </c>
      <c r="J963">
        <f>IF(AND(Formulier!$E$44&lt;=C963,Formulier!$O$38&gt;=C963),"Verlof",0)</f>
        <v>0</v>
      </c>
      <c r="K963">
        <f t="shared" ref="K963:K1026" si="225">IF(J963=0,0,IF(F963="",0,1))</f>
        <v>0</v>
      </c>
      <c r="L963">
        <f t="shared" si="221"/>
        <v>0</v>
      </c>
      <c r="M963">
        <f t="shared" si="222"/>
        <v>0</v>
      </c>
      <c r="N963" s="56">
        <f t="shared" ref="N963:N1026" si="226">IF($N$1="Noord",K963,IF($N$1="Midden",L963,M963))</f>
        <v>0</v>
      </c>
      <c r="O963" s="56">
        <f t="shared" ref="O963:O1026" si="227">IF(OR(D963="za",D963="zo"),0,N963)</f>
        <v>0</v>
      </c>
      <c r="Q963">
        <f>IF(AND(J962="Verlof",J963="Verlof"),0,IF(SUM(N:N)&gt;COUNTIF($Q$1:$Q962,"Compensatieverlof"),"Compensatieverlof",0))</f>
        <v>0</v>
      </c>
      <c r="R963">
        <f t="shared" si="223"/>
        <v>0</v>
      </c>
    </row>
    <row r="964" spans="1:18" x14ac:dyDescent="0.3">
      <c r="A964" s="43" t="str">
        <f t="shared" si="213"/>
        <v>201732ma</v>
      </c>
      <c r="B964" s="43">
        <f t="shared" si="215"/>
        <v>32</v>
      </c>
      <c r="C964" s="44">
        <f t="shared" si="224"/>
        <v>42954</v>
      </c>
      <c r="D964" s="43" t="str">
        <f t="shared" si="216"/>
        <v>ma</v>
      </c>
      <c r="E964" s="43">
        <f t="shared" si="214"/>
        <v>2017</v>
      </c>
      <c r="F964" s="43" t="str">
        <f t="shared" si="218"/>
        <v>Vakantie</v>
      </c>
      <c r="G964" s="43" t="str">
        <f t="shared" si="219"/>
        <v>Vakantie</v>
      </c>
      <c r="H964" s="43" t="str">
        <f t="shared" si="220"/>
        <v>Vakantie</v>
      </c>
      <c r="I964" s="43">
        <f t="shared" si="217"/>
        <v>32</v>
      </c>
      <c r="J964">
        <f>IF(AND(Formulier!$E$44&lt;=C964,Formulier!$O$38&gt;=C964),"Verlof",0)</f>
        <v>0</v>
      </c>
      <c r="K964">
        <f t="shared" si="225"/>
        <v>0</v>
      </c>
      <c r="L964">
        <f t="shared" si="221"/>
        <v>0</v>
      </c>
      <c r="M964">
        <f t="shared" si="222"/>
        <v>0</v>
      </c>
      <c r="N964" s="56">
        <f t="shared" si="226"/>
        <v>0</v>
      </c>
      <c r="O964" s="56">
        <f t="shared" si="227"/>
        <v>0</v>
      </c>
      <c r="Q964">
        <f>IF(AND(J963="Verlof",J964="Verlof"),0,IF(SUM(N:N)&gt;COUNTIF($Q$1:$Q963,"Compensatieverlof"),"Compensatieverlof",0))</f>
        <v>0</v>
      </c>
      <c r="R964">
        <f t="shared" si="223"/>
        <v>0</v>
      </c>
    </row>
    <row r="965" spans="1:18" x14ac:dyDescent="0.3">
      <c r="A965" s="43" t="str">
        <f t="shared" si="213"/>
        <v>201732di</v>
      </c>
      <c r="B965" s="43">
        <f t="shared" si="215"/>
        <v>32</v>
      </c>
      <c r="C965" s="44">
        <f t="shared" si="224"/>
        <v>42955</v>
      </c>
      <c r="D965" s="43" t="str">
        <f t="shared" si="216"/>
        <v>di</v>
      </c>
      <c r="E965" s="43">
        <f t="shared" si="214"/>
        <v>2017</v>
      </c>
      <c r="F965" s="43" t="str">
        <f t="shared" si="218"/>
        <v>Vakantie</v>
      </c>
      <c r="G965" s="43" t="str">
        <f t="shared" si="219"/>
        <v>Vakantie</v>
      </c>
      <c r="H965" s="43" t="str">
        <f t="shared" si="220"/>
        <v>Vakantie</v>
      </c>
      <c r="I965" s="43">
        <f t="shared" si="217"/>
        <v>32</v>
      </c>
      <c r="J965">
        <f>IF(AND(Formulier!$E$44&lt;=C965,Formulier!$O$38&gt;=C965),"Verlof",0)</f>
        <v>0</v>
      </c>
      <c r="K965">
        <f t="shared" si="225"/>
        <v>0</v>
      </c>
      <c r="L965">
        <f t="shared" si="221"/>
        <v>0</v>
      </c>
      <c r="M965">
        <f t="shared" si="222"/>
        <v>0</v>
      </c>
      <c r="N965" s="56">
        <f t="shared" si="226"/>
        <v>0</v>
      </c>
      <c r="O965" s="56">
        <f t="shared" si="227"/>
        <v>0</v>
      </c>
      <c r="Q965">
        <f>IF(AND(J964="Verlof",J965="Verlof"),0,IF(SUM(N:N)&gt;COUNTIF($Q$1:$Q964,"Compensatieverlof"),"Compensatieverlof",0))</f>
        <v>0</v>
      </c>
      <c r="R965">
        <f t="shared" si="223"/>
        <v>0</v>
      </c>
    </row>
    <row r="966" spans="1:18" x14ac:dyDescent="0.3">
      <c r="A966" s="43" t="str">
        <f t="shared" si="213"/>
        <v>201732wo</v>
      </c>
      <c r="B966" s="43">
        <f t="shared" si="215"/>
        <v>32</v>
      </c>
      <c r="C966" s="44">
        <f t="shared" si="224"/>
        <v>42956</v>
      </c>
      <c r="D966" s="43" t="str">
        <f t="shared" si="216"/>
        <v>wo</v>
      </c>
      <c r="E966" s="43">
        <f t="shared" si="214"/>
        <v>2017</v>
      </c>
      <c r="F966" s="43" t="str">
        <f t="shared" si="218"/>
        <v>Vakantie</v>
      </c>
      <c r="G966" s="43" t="str">
        <f t="shared" si="219"/>
        <v>Vakantie</v>
      </c>
      <c r="H966" s="43" t="str">
        <f t="shared" si="220"/>
        <v>Vakantie</v>
      </c>
      <c r="I966" s="43">
        <f t="shared" si="217"/>
        <v>32</v>
      </c>
      <c r="J966">
        <f>IF(AND(Formulier!$E$44&lt;=C966,Formulier!$O$38&gt;=C966),"Verlof",0)</f>
        <v>0</v>
      </c>
      <c r="K966">
        <f t="shared" si="225"/>
        <v>0</v>
      </c>
      <c r="L966">
        <f t="shared" si="221"/>
        <v>0</v>
      </c>
      <c r="M966">
        <f t="shared" si="222"/>
        <v>0</v>
      </c>
      <c r="N966" s="56">
        <f t="shared" si="226"/>
        <v>0</v>
      </c>
      <c r="O966" s="56">
        <f t="shared" si="227"/>
        <v>0</v>
      </c>
      <c r="Q966">
        <f>IF(AND(J965="Verlof",J966="Verlof"),0,IF(SUM(N:N)&gt;COUNTIF($Q$1:$Q965,"Compensatieverlof"),"Compensatieverlof",0))</f>
        <v>0</v>
      </c>
      <c r="R966">
        <f t="shared" si="223"/>
        <v>0</v>
      </c>
    </row>
    <row r="967" spans="1:18" x14ac:dyDescent="0.3">
      <c r="A967" s="43" t="str">
        <f t="shared" ref="A967:A1030" si="228">E967&amp;B967&amp;D967</f>
        <v>201732do</v>
      </c>
      <c r="B967" s="43">
        <f t="shared" si="215"/>
        <v>32</v>
      </c>
      <c r="C967" s="44">
        <f t="shared" si="224"/>
        <v>42957</v>
      </c>
      <c r="D967" s="43" t="str">
        <f t="shared" si="216"/>
        <v>do</v>
      </c>
      <c r="E967" s="43">
        <f t="shared" ref="E967:E1030" si="229">YEAR(C967)</f>
        <v>2017</v>
      </c>
      <c r="F967" s="43" t="str">
        <f t="shared" si="218"/>
        <v>Vakantie</v>
      </c>
      <c r="G967" s="43" t="str">
        <f t="shared" si="219"/>
        <v>Vakantie</v>
      </c>
      <c r="H967" s="43" t="str">
        <f t="shared" si="220"/>
        <v>Vakantie</v>
      </c>
      <c r="I967" s="43">
        <f t="shared" si="217"/>
        <v>32</v>
      </c>
      <c r="J967">
        <f>IF(AND(Formulier!$E$44&lt;=C967,Formulier!$O$38&gt;=C967),"Verlof",0)</f>
        <v>0</v>
      </c>
      <c r="K967">
        <f t="shared" si="225"/>
        <v>0</v>
      </c>
      <c r="L967">
        <f t="shared" si="221"/>
        <v>0</v>
      </c>
      <c r="M967">
        <f t="shared" si="222"/>
        <v>0</v>
      </c>
      <c r="N967" s="56">
        <f t="shared" si="226"/>
        <v>0</v>
      </c>
      <c r="O967" s="56">
        <f t="shared" si="227"/>
        <v>0</v>
      </c>
      <c r="Q967">
        <f>IF(AND(J966="Verlof",J967="Verlof"),0,IF(SUM(N:N)&gt;COUNTIF($Q$1:$Q966,"Compensatieverlof"),"Compensatieverlof",0))</f>
        <v>0</v>
      </c>
      <c r="R967">
        <f t="shared" si="223"/>
        <v>0</v>
      </c>
    </row>
    <row r="968" spans="1:18" x14ac:dyDescent="0.3">
      <c r="A968" s="43" t="str">
        <f t="shared" si="228"/>
        <v>201732vr</v>
      </c>
      <c r="B968" s="43">
        <f t="shared" si="215"/>
        <v>32</v>
      </c>
      <c r="C968" s="44">
        <f t="shared" si="224"/>
        <v>42958</v>
      </c>
      <c r="D968" s="43" t="str">
        <f t="shared" si="216"/>
        <v>vr</v>
      </c>
      <c r="E968" s="43">
        <f t="shared" si="229"/>
        <v>2017</v>
      </c>
      <c r="F968" s="43" t="str">
        <f t="shared" si="218"/>
        <v>Vakantie</v>
      </c>
      <c r="G968" s="43" t="str">
        <f t="shared" si="219"/>
        <v>Vakantie</v>
      </c>
      <c r="H968" s="43" t="str">
        <f t="shared" si="220"/>
        <v>Vakantie</v>
      </c>
      <c r="I968" s="43">
        <f t="shared" si="217"/>
        <v>32</v>
      </c>
      <c r="J968">
        <f>IF(AND(Formulier!$E$44&lt;=C968,Formulier!$O$38&gt;=C968),"Verlof",0)</f>
        <v>0</v>
      </c>
      <c r="K968">
        <f t="shared" si="225"/>
        <v>0</v>
      </c>
      <c r="L968">
        <f t="shared" si="221"/>
        <v>0</v>
      </c>
      <c r="M968">
        <f t="shared" si="222"/>
        <v>0</v>
      </c>
      <c r="N968" s="56">
        <f t="shared" si="226"/>
        <v>0</v>
      </c>
      <c r="O968" s="56">
        <f t="shared" si="227"/>
        <v>0</v>
      </c>
      <c r="Q968">
        <f>IF(AND(J967="Verlof",J968="Verlof"),0,IF(SUM(N:N)&gt;COUNTIF($Q$1:$Q967,"Compensatieverlof"),"Compensatieverlof",0))</f>
        <v>0</v>
      </c>
      <c r="R968">
        <f t="shared" si="223"/>
        <v>0</v>
      </c>
    </row>
    <row r="969" spans="1:18" x14ac:dyDescent="0.3">
      <c r="A969" s="43" t="str">
        <f t="shared" si="228"/>
        <v>201732za</v>
      </c>
      <c r="B969" s="43">
        <f t="shared" si="215"/>
        <v>32</v>
      </c>
      <c r="C969" s="44">
        <f t="shared" si="224"/>
        <v>42959</v>
      </c>
      <c r="D969" s="43" t="str">
        <f t="shared" si="216"/>
        <v>za</v>
      </c>
      <c r="E969" s="43">
        <f t="shared" si="229"/>
        <v>2017</v>
      </c>
      <c r="F969" s="43" t="str">
        <f t="shared" si="218"/>
        <v>Vakantie</v>
      </c>
      <c r="G969" s="43" t="str">
        <f t="shared" si="219"/>
        <v>Vakantie</v>
      </c>
      <c r="H969" s="43" t="str">
        <f t="shared" si="220"/>
        <v>Vakantie</v>
      </c>
      <c r="I969" s="43">
        <f t="shared" si="217"/>
        <v>32</v>
      </c>
      <c r="J969">
        <f>IF(AND(Formulier!$E$44&lt;=C969,Formulier!$O$38&gt;=C969),"Verlof",0)</f>
        <v>0</v>
      </c>
      <c r="K969">
        <f t="shared" si="225"/>
        <v>0</v>
      </c>
      <c r="L969">
        <f t="shared" si="221"/>
        <v>0</v>
      </c>
      <c r="M969">
        <f t="shared" si="222"/>
        <v>0</v>
      </c>
      <c r="N969" s="56">
        <f t="shared" si="226"/>
        <v>0</v>
      </c>
      <c r="O969" s="56">
        <f t="shared" si="227"/>
        <v>0</v>
      </c>
      <c r="Q969">
        <f>IF(AND(J968="Verlof",J969="Verlof"),0,IF(SUM(N:N)&gt;COUNTIF($Q$1:$Q968,"Compensatieverlof"),"Compensatieverlof",0))</f>
        <v>0</v>
      </c>
      <c r="R969">
        <f t="shared" si="223"/>
        <v>0</v>
      </c>
    </row>
    <row r="970" spans="1:18" x14ac:dyDescent="0.3">
      <c r="A970" s="43" t="str">
        <f t="shared" si="228"/>
        <v>201732zo</v>
      </c>
      <c r="B970" s="43">
        <f t="shared" si="215"/>
        <v>32</v>
      </c>
      <c r="C970" s="44">
        <f t="shared" si="224"/>
        <v>42960</v>
      </c>
      <c r="D970" s="43" t="str">
        <f t="shared" si="216"/>
        <v>zo</v>
      </c>
      <c r="E970" s="43">
        <f t="shared" si="229"/>
        <v>2017</v>
      </c>
      <c r="F970" s="43" t="str">
        <f t="shared" si="218"/>
        <v>Vakantie</v>
      </c>
      <c r="G970" s="43" t="str">
        <f t="shared" si="219"/>
        <v>Vakantie</v>
      </c>
      <c r="H970" s="43" t="str">
        <f t="shared" si="220"/>
        <v>Vakantie</v>
      </c>
      <c r="I970" s="43">
        <f t="shared" si="217"/>
        <v>32</v>
      </c>
      <c r="J970">
        <f>IF(AND(Formulier!$E$44&lt;=C970,Formulier!$O$38&gt;=C970),"Verlof",0)</f>
        <v>0</v>
      </c>
      <c r="K970">
        <f t="shared" si="225"/>
        <v>0</v>
      </c>
      <c r="L970">
        <f t="shared" si="221"/>
        <v>0</v>
      </c>
      <c r="M970">
        <f t="shared" si="222"/>
        <v>0</v>
      </c>
      <c r="N970" s="56">
        <f t="shared" si="226"/>
        <v>0</v>
      </c>
      <c r="O970" s="56">
        <f t="shared" si="227"/>
        <v>0</v>
      </c>
      <c r="Q970">
        <f>IF(AND(J969="Verlof",J970="Verlof"),0,IF(SUM(N:N)&gt;COUNTIF($Q$1:$Q969,"Compensatieverlof"),"Compensatieverlof",0))</f>
        <v>0</v>
      </c>
      <c r="R970">
        <f t="shared" si="223"/>
        <v>0</v>
      </c>
    </row>
    <row r="971" spans="1:18" x14ac:dyDescent="0.3">
      <c r="A971" s="43" t="str">
        <f t="shared" si="228"/>
        <v>201733ma</v>
      </c>
      <c r="B971" s="43">
        <f t="shared" si="215"/>
        <v>33</v>
      </c>
      <c r="C971" s="44">
        <f t="shared" si="224"/>
        <v>42961</v>
      </c>
      <c r="D971" s="43" t="str">
        <f t="shared" si="216"/>
        <v>ma</v>
      </c>
      <c r="E971" s="43">
        <f t="shared" si="229"/>
        <v>2017</v>
      </c>
      <c r="F971" s="43" t="str">
        <f t="shared" si="218"/>
        <v>Vakantie</v>
      </c>
      <c r="G971" s="43" t="str">
        <f t="shared" si="219"/>
        <v>Vakantie</v>
      </c>
      <c r="H971" s="43" t="str">
        <f t="shared" si="220"/>
        <v>Vakantie</v>
      </c>
      <c r="I971" s="43">
        <f t="shared" si="217"/>
        <v>33</v>
      </c>
      <c r="J971">
        <f>IF(AND(Formulier!$E$44&lt;=C971,Formulier!$O$38&gt;=C971),"Verlof",0)</f>
        <v>0</v>
      </c>
      <c r="K971">
        <f t="shared" si="225"/>
        <v>0</v>
      </c>
      <c r="L971">
        <f t="shared" si="221"/>
        <v>0</v>
      </c>
      <c r="M971">
        <f t="shared" si="222"/>
        <v>0</v>
      </c>
      <c r="N971" s="56">
        <f t="shared" si="226"/>
        <v>0</v>
      </c>
      <c r="O971" s="56">
        <f t="shared" si="227"/>
        <v>0</v>
      </c>
      <c r="Q971">
        <f>IF(AND(J970="Verlof",J971="Verlof"),0,IF(SUM(N:N)&gt;COUNTIF($Q$1:$Q970,"Compensatieverlof"),"Compensatieverlof",0))</f>
        <v>0</v>
      </c>
      <c r="R971">
        <f t="shared" si="223"/>
        <v>0</v>
      </c>
    </row>
    <row r="972" spans="1:18" x14ac:dyDescent="0.3">
      <c r="A972" s="43" t="str">
        <f t="shared" si="228"/>
        <v>201733di</v>
      </c>
      <c r="B972" s="43">
        <f t="shared" si="215"/>
        <v>33</v>
      </c>
      <c r="C972" s="44">
        <f t="shared" si="224"/>
        <v>42962</v>
      </c>
      <c r="D972" s="43" t="str">
        <f t="shared" si="216"/>
        <v>di</v>
      </c>
      <c r="E972" s="43">
        <f t="shared" si="229"/>
        <v>2017</v>
      </c>
      <c r="F972" s="43" t="str">
        <f t="shared" si="218"/>
        <v>Vakantie</v>
      </c>
      <c r="G972" s="43" t="str">
        <f t="shared" si="219"/>
        <v>Vakantie</v>
      </c>
      <c r="H972" s="43" t="str">
        <f t="shared" si="220"/>
        <v>Vakantie</v>
      </c>
      <c r="I972" s="43">
        <f t="shared" si="217"/>
        <v>33</v>
      </c>
      <c r="J972">
        <f>IF(AND(Formulier!$E$44&lt;=C972,Formulier!$O$38&gt;=C972),"Verlof",0)</f>
        <v>0</v>
      </c>
      <c r="K972">
        <f t="shared" si="225"/>
        <v>0</v>
      </c>
      <c r="L972">
        <f t="shared" si="221"/>
        <v>0</v>
      </c>
      <c r="M972">
        <f t="shared" si="222"/>
        <v>0</v>
      </c>
      <c r="N972" s="56">
        <f t="shared" si="226"/>
        <v>0</v>
      </c>
      <c r="O972" s="56">
        <f t="shared" si="227"/>
        <v>0</v>
      </c>
      <c r="Q972">
        <f>IF(AND(J971="Verlof",J972="Verlof"),0,IF(SUM(N:N)&gt;COUNTIF($Q$1:$Q971,"Compensatieverlof"),"Compensatieverlof",0))</f>
        <v>0</v>
      </c>
      <c r="R972">
        <f t="shared" si="223"/>
        <v>0</v>
      </c>
    </row>
    <row r="973" spans="1:18" x14ac:dyDescent="0.3">
      <c r="A973" s="43" t="str">
        <f t="shared" si="228"/>
        <v>201733wo</v>
      </c>
      <c r="B973" s="43">
        <f t="shared" si="215"/>
        <v>33</v>
      </c>
      <c r="C973" s="44">
        <f t="shared" si="224"/>
        <v>42963</v>
      </c>
      <c r="D973" s="43" t="str">
        <f t="shared" si="216"/>
        <v>wo</v>
      </c>
      <c r="E973" s="43">
        <f t="shared" si="229"/>
        <v>2017</v>
      </c>
      <c r="F973" s="43" t="str">
        <f t="shared" si="218"/>
        <v>Vakantie</v>
      </c>
      <c r="G973" s="43" t="str">
        <f t="shared" si="219"/>
        <v>Vakantie</v>
      </c>
      <c r="H973" s="43" t="str">
        <f t="shared" si="220"/>
        <v>Vakantie</v>
      </c>
      <c r="I973" s="43">
        <f t="shared" si="217"/>
        <v>33</v>
      </c>
      <c r="J973">
        <f>IF(AND(Formulier!$E$44&lt;=C973,Formulier!$O$38&gt;=C973),"Verlof",0)</f>
        <v>0</v>
      </c>
      <c r="K973">
        <f t="shared" si="225"/>
        <v>0</v>
      </c>
      <c r="L973">
        <f t="shared" si="221"/>
        <v>0</v>
      </c>
      <c r="M973">
        <f t="shared" si="222"/>
        <v>0</v>
      </c>
      <c r="N973" s="56">
        <f t="shared" si="226"/>
        <v>0</v>
      </c>
      <c r="O973" s="56">
        <f t="shared" si="227"/>
        <v>0</v>
      </c>
      <c r="Q973">
        <f>IF(AND(J972="Verlof",J973="Verlof"),0,IF(SUM(N:N)&gt;COUNTIF($Q$1:$Q972,"Compensatieverlof"),"Compensatieverlof",0))</f>
        <v>0</v>
      </c>
      <c r="R973">
        <f t="shared" si="223"/>
        <v>0</v>
      </c>
    </row>
    <row r="974" spans="1:18" x14ac:dyDescent="0.3">
      <c r="A974" s="43" t="str">
        <f t="shared" si="228"/>
        <v>201733do</v>
      </c>
      <c r="B974" s="43">
        <f t="shared" si="215"/>
        <v>33</v>
      </c>
      <c r="C974" s="44">
        <f t="shared" si="224"/>
        <v>42964</v>
      </c>
      <c r="D974" s="43" t="str">
        <f t="shared" si="216"/>
        <v>do</v>
      </c>
      <c r="E974" s="43">
        <f t="shared" si="229"/>
        <v>2017</v>
      </c>
      <c r="F974" s="43" t="str">
        <f t="shared" si="218"/>
        <v>Vakantie</v>
      </c>
      <c r="G974" s="43" t="str">
        <f t="shared" si="219"/>
        <v>Vakantie</v>
      </c>
      <c r="H974" s="43" t="str">
        <f t="shared" si="220"/>
        <v>Vakantie</v>
      </c>
      <c r="I974" s="43">
        <f t="shared" si="217"/>
        <v>33</v>
      </c>
      <c r="J974">
        <f>IF(AND(Formulier!$E$44&lt;=C974,Formulier!$O$38&gt;=C974),"Verlof",0)</f>
        <v>0</v>
      </c>
      <c r="K974">
        <f t="shared" si="225"/>
        <v>0</v>
      </c>
      <c r="L974">
        <f t="shared" si="221"/>
        <v>0</v>
      </c>
      <c r="M974">
        <f t="shared" si="222"/>
        <v>0</v>
      </c>
      <c r="N974" s="56">
        <f t="shared" si="226"/>
        <v>0</v>
      </c>
      <c r="O974" s="56">
        <f t="shared" si="227"/>
        <v>0</v>
      </c>
      <c r="Q974">
        <f>IF(AND(J973="Verlof",J974="Verlof"),0,IF(SUM(N:N)&gt;COUNTIF($Q$1:$Q973,"Compensatieverlof"),"Compensatieverlof",0))</f>
        <v>0</v>
      </c>
      <c r="R974">
        <f t="shared" si="223"/>
        <v>0</v>
      </c>
    </row>
    <row r="975" spans="1:18" x14ac:dyDescent="0.3">
      <c r="A975" s="43" t="str">
        <f t="shared" si="228"/>
        <v>201733vr</v>
      </c>
      <c r="B975" s="43">
        <f t="shared" si="215"/>
        <v>33</v>
      </c>
      <c r="C975" s="44">
        <f t="shared" si="224"/>
        <v>42965</v>
      </c>
      <c r="D975" s="43" t="str">
        <f t="shared" si="216"/>
        <v>vr</v>
      </c>
      <c r="E975" s="43">
        <f t="shared" si="229"/>
        <v>2017</v>
      </c>
      <c r="F975" s="43" t="str">
        <f t="shared" si="218"/>
        <v>Vakantie</v>
      </c>
      <c r="G975" s="43" t="str">
        <f t="shared" si="219"/>
        <v>Vakantie</v>
      </c>
      <c r="H975" s="43" t="str">
        <f t="shared" si="220"/>
        <v>Vakantie</v>
      </c>
      <c r="I975" s="43">
        <f t="shared" si="217"/>
        <v>33</v>
      </c>
      <c r="J975">
        <f>IF(AND(Formulier!$E$44&lt;=C975,Formulier!$O$38&gt;=C975),"Verlof",0)</f>
        <v>0</v>
      </c>
      <c r="K975">
        <f t="shared" si="225"/>
        <v>0</v>
      </c>
      <c r="L975">
        <f t="shared" si="221"/>
        <v>0</v>
      </c>
      <c r="M975">
        <f t="shared" si="222"/>
        <v>0</v>
      </c>
      <c r="N975" s="56">
        <f t="shared" si="226"/>
        <v>0</v>
      </c>
      <c r="O975" s="56">
        <f t="shared" si="227"/>
        <v>0</v>
      </c>
      <c r="Q975">
        <f>IF(AND(J974="Verlof",J975="Verlof"),0,IF(SUM(N:N)&gt;COUNTIF($Q$1:$Q974,"Compensatieverlof"),"Compensatieverlof",0))</f>
        <v>0</v>
      </c>
      <c r="R975">
        <f t="shared" si="223"/>
        <v>0</v>
      </c>
    </row>
    <row r="976" spans="1:18" x14ac:dyDescent="0.3">
      <c r="A976" s="43" t="str">
        <f t="shared" si="228"/>
        <v>201733za</v>
      </c>
      <c r="B976" s="43">
        <f t="shared" si="215"/>
        <v>33</v>
      </c>
      <c r="C976" s="44">
        <f t="shared" si="224"/>
        <v>42966</v>
      </c>
      <c r="D976" s="43" t="str">
        <f t="shared" si="216"/>
        <v>za</v>
      </c>
      <c r="E976" s="43">
        <f t="shared" si="229"/>
        <v>2017</v>
      </c>
      <c r="F976" s="43" t="str">
        <f t="shared" si="218"/>
        <v>Vakantie</v>
      </c>
      <c r="G976" s="43" t="str">
        <f t="shared" si="219"/>
        <v>Vakantie</v>
      </c>
      <c r="H976" s="43" t="str">
        <f t="shared" si="220"/>
        <v>Vakantie</v>
      </c>
      <c r="I976" s="43">
        <f t="shared" si="217"/>
        <v>33</v>
      </c>
      <c r="J976">
        <f>IF(AND(Formulier!$E$44&lt;=C976,Formulier!$O$38&gt;=C976),"Verlof",0)</f>
        <v>0</v>
      </c>
      <c r="K976">
        <f t="shared" si="225"/>
        <v>0</v>
      </c>
      <c r="L976">
        <f t="shared" si="221"/>
        <v>0</v>
      </c>
      <c r="M976">
        <f t="shared" si="222"/>
        <v>0</v>
      </c>
      <c r="N976" s="56">
        <f t="shared" si="226"/>
        <v>0</v>
      </c>
      <c r="O976" s="56">
        <f t="shared" si="227"/>
        <v>0</v>
      </c>
      <c r="Q976">
        <f>IF(AND(J975="Verlof",J976="Verlof"),0,IF(SUM(N:N)&gt;COUNTIF($Q$1:$Q975,"Compensatieverlof"),"Compensatieverlof",0))</f>
        <v>0</v>
      </c>
      <c r="R976">
        <f t="shared" si="223"/>
        <v>0</v>
      </c>
    </row>
    <row r="977" spans="1:18" x14ac:dyDescent="0.3">
      <c r="A977" s="43" t="str">
        <f t="shared" si="228"/>
        <v>201733zo</v>
      </c>
      <c r="B977" s="43">
        <f t="shared" ref="B977:B1040" si="230">+B970+1</f>
        <v>33</v>
      </c>
      <c r="C977" s="44">
        <f t="shared" si="224"/>
        <v>42967</v>
      </c>
      <c r="D977" s="43" t="str">
        <f t="shared" ref="D977:D1040" si="231">+D970</f>
        <v>zo</v>
      </c>
      <c r="E977" s="43">
        <f t="shared" si="229"/>
        <v>2017</v>
      </c>
      <c r="F977" s="43" t="str">
        <f t="shared" si="218"/>
        <v>Vakantie</v>
      </c>
      <c r="G977" s="43" t="str">
        <f t="shared" si="219"/>
        <v>Vakantie</v>
      </c>
      <c r="H977" s="43" t="str">
        <f t="shared" si="220"/>
        <v>Vakantie</v>
      </c>
      <c r="I977" s="43">
        <f t="shared" ref="I977:I1040" si="232">+I970+1</f>
        <v>33</v>
      </c>
      <c r="J977">
        <f>IF(AND(Formulier!$E$44&lt;=C977,Formulier!$O$38&gt;=C977),"Verlof",0)</f>
        <v>0</v>
      </c>
      <c r="K977">
        <f t="shared" si="225"/>
        <v>0</v>
      </c>
      <c r="L977">
        <f t="shared" si="221"/>
        <v>0</v>
      </c>
      <c r="M977">
        <f t="shared" si="222"/>
        <v>0</v>
      </c>
      <c r="N977" s="56">
        <f t="shared" si="226"/>
        <v>0</v>
      </c>
      <c r="O977" s="56">
        <f t="shared" si="227"/>
        <v>0</v>
      </c>
      <c r="Q977">
        <f>IF(AND(J976="Verlof",J977="Verlof"),0,IF(SUM(N:N)&gt;COUNTIF($Q$1:$Q976,"Compensatieverlof"),"Compensatieverlof",0))</f>
        <v>0</v>
      </c>
      <c r="R977">
        <f t="shared" si="223"/>
        <v>0</v>
      </c>
    </row>
    <row r="978" spans="1:18" x14ac:dyDescent="0.3">
      <c r="A978" s="43" t="str">
        <f t="shared" si="228"/>
        <v>201734ma</v>
      </c>
      <c r="B978" s="43">
        <f t="shared" si="230"/>
        <v>34</v>
      </c>
      <c r="C978" s="44">
        <f t="shared" si="224"/>
        <v>42968</v>
      </c>
      <c r="D978" s="43" t="str">
        <f t="shared" si="231"/>
        <v>ma</v>
      </c>
      <c r="E978" s="43">
        <f t="shared" si="229"/>
        <v>2017</v>
      </c>
      <c r="F978" s="43" t="str">
        <f t="shared" si="218"/>
        <v>Vakantie</v>
      </c>
      <c r="G978" s="43" t="str">
        <f t="shared" si="219"/>
        <v/>
      </c>
      <c r="H978" s="43" t="str">
        <f t="shared" si="220"/>
        <v>Vakantie</v>
      </c>
      <c r="I978" s="43">
        <f t="shared" si="232"/>
        <v>34</v>
      </c>
      <c r="J978">
        <f>IF(AND(Formulier!$E$44&lt;=C978,Formulier!$O$38&gt;=C978),"Verlof",0)</f>
        <v>0</v>
      </c>
      <c r="K978">
        <f t="shared" si="225"/>
        <v>0</v>
      </c>
      <c r="L978">
        <f t="shared" si="221"/>
        <v>0</v>
      </c>
      <c r="M978">
        <f t="shared" si="222"/>
        <v>0</v>
      </c>
      <c r="N978" s="56">
        <f t="shared" si="226"/>
        <v>0</v>
      </c>
      <c r="O978" s="56">
        <f t="shared" si="227"/>
        <v>0</v>
      </c>
      <c r="Q978">
        <f>IF(AND(J977="Verlof",J978="Verlof"),0,IF(SUM(N:N)&gt;COUNTIF($Q$1:$Q977,"Compensatieverlof"),"Compensatieverlof",0))</f>
        <v>0</v>
      </c>
      <c r="R978">
        <f t="shared" si="223"/>
        <v>0</v>
      </c>
    </row>
    <row r="979" spans="1:18" x14ac:dyDescent="0.3">
      <c r="A979" s="43" t="str">
        <f t="shared" si="228"/>
        <v>201734di</v>
      </c>
      <c r="B979" s="43">
        <f t="shared" si="230"/>
        <v>34</v>
      </c>
      <c r="C979" s="44">
        <f t="shared" si="224"/>
        <v>42969</v>
      </c>
      <c r="D979" s="43" t="str">
        <f t="shared" si="231"/>
        <v>di</v>
      </c>
      <c r="E979" s="43">
        <f t="shared" si="229"/>
        <v>2017</v>
      </c>
      <c r="F979" s="43" t="str">
        <f t="shared" si="218"/>
        <v>Vakantie</v>
      </c>
      <c r="G979" s="43" t="str">
        <f t="shared" si="219"/>
        <v/>
      </c>
      <c r="H979" s="43" t="str">
        <f t="shared" si="220"/>
        <v>Vakantie</v>
      </c>
      <c r="I979" s="43">
        <f t="shared" si="232"/>
        <v>34</v>
      </c>
      <c r="J979">
        <f>IF(AND(Formulier!$E$44&lt;=C979,Formulier!$O$38&gt;=C979),"Verlof",0)</f>
        <v>0</v>
      </c>
      <c r="K979">
        <f t="shared" si="225"/>
        <v>0</v>
      </c>
      <c r="L979">
        <f t="shared" si="221"/>
        <v>0</v>
      </c>
      <c r="M979">
        <f t="shared" si="222"/>
        <v>0</v>
      </c>
      <c r="N979" s="56">
        <f t="shared" si="226"/>
        <v>0</v>
      </c>
      <c r="O979" s="56">
        <f t="shared" si="227"/>
        <v>0</v>
      </c>
      <c r="Q979">
        <f>IF(AND(J978="Verlof",J979="Verlof"),0,IF(SUM(N:N)&gt;COUNTIF($Q$1:$Q978,"Compensatieverlof"),"Compensatieverlof",0))</f>
        <v>0</v>
      </c>
      <c r="R979">
        <f t="shared" si="223"/>
        <v>0</v>
      </c>
    </row>
    <row r="980" spans="1:18" x14ac:dyDescent="0.3">
      <c r="A980" s="43" t="str">
        <f t="shared" si="228"/>
        <v>201734wo</v>
      </c>
      <c r="B980" s="43">
        <f t="shared" si="230"/>
        <v>34</v>
      </c>
      <c r="C980" s="44">
        <f t="shared" si="224"/>
        <v>42970</v>
      </c>
      <c r="D980" s="43" t="str">
        <f t="shared" si="231"/>
        <v>wo</v>
      </c>
      <c r="E980" s="43">
        <f t="shared" si="229"/>
        <v>2017</v>
      </c>
      <c r="F980" s="43" t="str">
        <f t="shared" si="218"/>
        <v>Vakantie</v>
      </c>
      <c r="G980" s="43" t="str">
        <f t="shared" si="219"/>
        <v/>
      </c>
      <c r="H980" s="43" t="str">
        <f t="shared" si="220"/>
        <v>Vakantie</v>
      </c>
      <c r="I980" s="43">
        <f t="shared" si="232"/>
        <v>34</v>
      </c>
      <c r="J980">
        <f>IF(AND(Formulier!$E$44&lt;=C980,Formulier!$O$38&gt;=C980),"Verlof",0)</f>
        <v>0</v>
      </c>
      <c r="K980">
        <f t="shared" si="225"/>
        <v>0</v>
      </c>
      <c r="L980">
        <f t="shared" si="221"/>
        <v>0</v>
      </c>
      <c r="M980">
        <f t="shared" si="222"/>
        <v>0</v>
      </c>
      <c r="N980" s="56">
        <f t="shared" si="226"/>
        <v>0</v>
      </c>
      <c r="O980" s="56">
        <f t="shared" si="227"/>
        <v>0</v>
      </c>
      <c r="Q980">
        <f>IF(AND(J979="Verlof",J980="Verlof"),0,IF(SUM(N:N)&gt;COUNTIF($Q$1:$Q979,"Compensatieverlof"),"Compensatieverlof",0))</f>
        <v>0</v>
      </c>
      <c r="R980">
        <f t="shared" si="223"/>
        <v>0</v>
      </c>
    </row>
    <row r="981" spans="1:18" x14ac:dyDescent="0.3">
      <c r="A981" s="43" t="str">
        <f t="shared" si="228"/>
        <v>201734do</v>
      </c>
      <c r="B981" s="43">
        <f t="shared" si="230"/>
        <v>34</v>
      </c>
      <c r="C981" s="44">
        <f t="shared" si="224"/>
        <v>42971</v>
      </c>
      <c r="D981" s="43" t="str">
        <f t="shared" si="231"/>
        <v>do</v>
      </c>
      <c r="E981" s="43">
        <f t="shared" si="229"/>
        <v>2017</v>
      </c>
      <c r="F981" s="43" t="str">
        <f t="shared" si="218"/>
        <v>Vakantie</v>
      </c>
      <c r="G981" s="43" t="str">
        <f t="shared" si="219"/>
        <v/>
      </c>
      <c r="H981" s="43" t="str">
        <f t="shared" si="220"/>
        <v>Vakantie</v>
      </c>
      <c r="I981" s="43">
        <f t="shared" si="232"/>
        <v>34</v>
      </c>
      <c r="J981">
        <f>IF(AND(Formulier!$E$44&lt;=C981,Formulier!$O$38&gt;=C981),"Verlof",0)</f>
        <v>0</v>
      </c>
      <c r="K981">
        <f t="shared" si="225"/>
        <v>0</v>
      </c>
      <c r="L981">
        <f t="shared" si="221"/>
        <v>0</v>
      </c>
      <c r="M981">
        <f t="shared" si="222"/>
        <v>0</v>
      </c>
      <c r="N981" s="56">
        <f t="shared" si="226"/>
        <v>0</v>
      </c>
      <c r="O981" s="56">
        <f t="shared" si="227"/>
        <v>0</v>
      </c>
      <c r="Q981">
        <f>IF(AND(J980="Verlof",J981="Verlof"),0,IF(SUM(N:N)&gt;COUNTIF($Q$1:$Q980,"Compensatieverlof"),"Compensatieverlof",0))</f>
        <v>0</v>
      </c>
      <c r="R981">
        <f t="shared" si="223"/>
        <v>0</v>
      </c>
    </row>
    <row r="982" spans="1:18" x14ac:dyDescent="0.3">
      <c r="A982" s="43" t="str">
        <f t="shared" si="228"/>
        <v>201734vr</v>
      </c>
      <c r="B982" s="43">
        <f t="shared" si="230"/>
        <v>34</v>
      </c>
      <c r="C982" s="44">
        <f t="shared" si="224"/>
        <v>42972</v>
      </c>
      <c r="D982" s="43" t="str">
        <f t="shared" si="231"/>
        <v>vr</v>
      </c>
      <c r="E982" s="43">
        <f t="shared" si="229"/>
        <v>2017</v>
      </c>
      <c r="F982" s="43" t="str">
        <f t="shared" si="218"/>
        <v>Vakantie</v>
      </c>
      <c r="G982" s="43" t="str">
        <f t="shared" si="219"/>
        <v/>
      </c>
      <c r="H982" s="43" t="str">
        <f t="shared" si="220"/>
        <v>Vakantie</v>
      </c>
      <c r="I982" s="43">
        <f t="shared" si="232"/>
        <v>34</v>
      </c>
      <c r="J982">
        <f>IF(AND(Formulier!$E$44&lt;=C982,Formulier!$O$38&gt;=C982),"Verlof",0)</f>
        <v>0</v>
      </c>
      <c r="K982">
        <f t="shared" si="225"/>
        <v>0</v>
      </c>
      <c r="L982">
        <f t="shared" si="221"/>
        <v>0</v>
      </c>
      <c r="M982">
        <f t="shared" si="222"/>
        <v>0</v>
      </c>
      <c r="N982" s="56">
        <f t="shared" si="226"/>
        <v>0</v>
      </c>
      <c r="O982" s="56">
        <f t="shared" si="227"/>
        <v>0</v>
      </c>
      <c r="Q982">
        <f>IF(AND(J981="Verlof",J982="Verlof"),0,IF(SUM(N:N)&gt;COUNTIF($Q$1:$Q981,"Compensatieverlof"),"Compensatieverlof",0))</f>
        <v>0</v>
      </c>
      <c r="R982">
        <f t="shared" si="223"/>
        <v>0</v>
      </c>
    </row>
    <row r="983" spans="1:18" x14ac:dyDescent="0.3">
      <c r="A983" s="43" t="str">
        <f t="shared" si="228"/>
        <v>201734za</v>
      </c>
      <c r="B983" s="43">
        <f t="shared" si="230"/>
        <v>34</v>
      </c>
      <c r="C983" s="44">
        <f t="shared" si="224"/>
        <v>42973</v>
      </c>
      <c r="D983" s="43" t="str">
        <f t="shared" si="231"/>
        <v>za</v>
      </c>
      <c r="E983" s="43">
        <f t="shared" si="229"/>
        <v>2017</v>
      </c>
      <c r="F983" s="43" t="str">
        <f t="shared" si="218"/>
        <v>Vakantie</v>
      </c>
      <c r="G983" s="43" t="str">
        <f t="shared" si="219"/>
        <v/>
      </c>
      <c r="H983" s="43" t="str">
        <f t="shared" si="220"/>
        <v>Vakantie</v>
      </c>
      <c r="I983" s="43">
        <f t="shared" si="232"/>
        <v>34</v>
      </c>
      <c r="J983">
        <f>IF(AND(Formulier!$E$44&lt;=C983,Formulier!$O$38&gt;=C983),"Verlof",0)</f>
        <v>0</v>
      </c>
      <c r="K983">
        <f t="shared" si="225"/>
        <v>0</v>
      </c>
      <c r="L983">
        <f t="shared" si="221"/>
        <v>0</v>
      </c>
      <c r="M983">
        <f t="shared" si="222"/>
        <v>0</v>
      </c>
      <c r="N983" s="56">
        <f t="shared" si="226"/>
        <v>0</v>
      </c>
      <c r="O983" s="56">
        <f t="shared" si="227"/>
        <v>0</v>
      </c>
      <c r="Q983">
        <f>IF(AND(J982="Verlof",J983="Verlof"),0,IF(SUM(N:N)&gt;COUNTIF($Q$1:$Q982,"Compensatieverlof"),"Compensatieverlof",0))</f>
        <v>0</v>
      </c>
      <c r="R983">
        <f t="shared" si="223"/>
        <v>0</v>
      </c>
    </row>
    <row r="984" spans="1:18" x14ac:dyDescent="0.3">
      <c r="A984" s="43" t="str">
        <f t="shared" si="228"/>
        <v>201734zo</v>
      </c>
      <c r="B984" s="43">
        <f t="shared" si="230"/>
        <v>34</v>
      </c>
      <c r="C984" s="44">
        <f t="shared" si="224"/>
        <v>42974</v>
      </c>
      <c r="D984" s="43" t="str">
        <f t="shared" si="231"/>
        <v>zo</v>
      </c>
      <c r="E984" s="43">
        <f t="shared" si="229"/>
        <v>2017</v>
      </c>
      <c r="F984" s="43" t="str">
        <f t="shared" si="218"/>
        <v>Vakantie</v>
      </c>
      <c r="G984" s="43" t="str">
        <f t="shared" si="219"/>
        <v/>
      </c>
      <c r="H984" s="43" t="str">
        <f t="shared" si="220"/>
        <v>Vakantie</v>
      </c>
      <c r="I984" s="43">
        <f t="shared" si="232"/>
        <v>34</v>
      </c>
      <c r="J984">
        <f>IF(AND(Formulier!$E$44&lt;=C984,Formulier!$O$38&gt;=C984),"Verlof",0)</f>
        <v>0</v>
      </c>
      <c r="K984">
        <f t="shared" si="225"/>
        <v>0</v>
      </c>
      <c r="L984">
        <f t="shared" si="221"/>
        <v>0</v>
      </c>
      <c r="M984">
        <f t="shared" si="222"/>
        <v>0</v>
      </c>
      <c r="N984" s="56">
        <f t="shared" si="226"/>
        <v>0</v>
      </c>
      <c r="O984" s="56">
        <f t="shared" si="227"/>
        <v>0</v>
      </c>
      <c r="Q984">
        <f>IF(AND(J983="Verlof",J984="Verlof"),0,IF(SUM(N:N)&gt;COUNTIF($Q$1:$Q983,"Compensatieverlof"),"Compensatieverlof",0))</f>
        <v>0</v>
      </c>
      <c r="R984">
        <f t="shared" si="223"/>
        <v>0</v>
      </c>
    </row>
    <row r="985" spans="1:18" x14ac:dyDescent="0.3">
      <c r="A985" s="43" t="str">
        <f t="shared" si="228"/>
        <v>201735ma</v>
      </c>
      <c r="B985" s="43">
        <f t="shared" si="230"/>
        <v>35</v>
      </c>
      <c r="C985" s="44">
        <f t="shared" si="224"/>
        <v>42975</v>
      </c>
      <c r="D985" s="43" t="str">
        <f t="shared" si="231"/>
        <v>ma</v>
      </c>
      <c r="E985" s="43">
        <f t="shared" si="229"/>
        <v>2017</v>
      </c>
      <c r="F985" s="43" t="str">
        <f t="shared" si="218"/>
        <v>Vakantie</v>
      </c>
      <c r="G985" s="43" t="str">
        <f t="shared" si="219"/>
        <v/>
      </c>
      <c r="H985" s="43" t="str">
        <f t="shared" si="220"/>
        <v/>
      </c>
      <c r="I985" s="43">
        <f t="shared" si="232"/>
        <v>35</v>
      </c>
      <c r="J985">
        <f>IF(AND(Formulier!$E$44&lt;=C985,Formulier!$O$38&gt;=C985),"Verlof",0)</f>
        <v>0</v>
      </c>
      <c r="K985">
        <f t="shared" si="225"/>
        <v>0</v>
      </c>
      <c r="L985">
        <f t="shared" si="221"/>
        <v>0</v>
      </c>
      <c r="M985">
        <f t="shared" si="222"/>
        <v>0</v>
      </c>
      <c r="N985" s="56">
        <f t="shared" si="226"/>
        <v>0</v>
      </c>
      <c r="O985" s="56">
        <f t="shared" si="227"/>
        <v>0</v>
      </c>
      <c r="Q985">
        <f>IF(AND(J984="Verlof",J985="Verlof"),0,IF(SUM(N:N)&gt;COUNTIF($Q$1:$Q984,"Compensatieverlof"),"Compensatieverlof",0))</f>
        <v>0</v>
      </c>
      <c r="R985">
        <f t="shared" si="223"/>
        <v>0</v>
      </c>
    </row>
    <row r="986" spans="1:18" x14ac:dyDescent="0.3">
      <c r="A986" s="43" t="str">
        <f t="shared" si="228"/>
        <v>201735di</v>
      </c>
      <c r="B986" s="43">
        <f t="shared" si="230"/>
        <v>35</v>
      </c>
      <c r="C986" s="44">
        <f t="shared" si="224"/>
        <v>42976</v>
      </c>
      <c r="D986" s="43" t="str">
        <f t="shared" si="231"/>
        <v>di</v>
      </c>
      <c r="E986" s="43">
        <f t="shared" si="229"/>
        <v>2017</v>
      </c>
      <c r="F986" s="43" t="str">
        <f t="shared" si="218"/>
        <v>Vakantie</v>
      </c>
      <c r="G986" s="43" t="str">
        <f t="shared" si="219"/>
        <v/>
      </c>
      <c r="H986" s="43" t="str">
        <f t="shared" si="220"/>
        <v/>
      </c>
      <c r="I986" s="43">
        <f t="shared" si="232"/>
        <v>35</v>
      </c>
      <c r="J986">
        <f>IF(AND(Formulier!$E$44&lt;=C986,Formulier!$O$38&gt;=C986),"Verlof",0)</f>
        <v>0</v>
      </c>
      <c r="K986">
        <f t="shared" si="225"/>
        <v>0</v>
      </c>
      <c r="L986">
        <f t="shared" si="221"/>
        <v>0</v>
      </c>
      <c r="M986">
        <f t="shared" si="222"/>
        <v>0</v>
      </c>
      <c r="N986" s="56">
        <f t="shared" si="226"/>
        <v>0</v>
      </c>
      <c r="O986" s="56">
        <f t="shared" si="227"/>
        <v>0</v>
      </c>
      <c r="Q986">
        <f>IF(AND(J985="Verlof",J986="Verlof"),0,IF(SUM(N:N)&gt;COUNTIF($Q$1:$Q985,"Compensatieverlof"),"Compensatieverlof",0))</f>
        <v>0</v>
      </c>
      <c r="R986">
        <f t="shared" si="223"/>
        <v>0</v>
      </c>
    </row>
    <row r="987" spans="1:18" x14ac:dyDescent="0.3">
      <c r="A987" s="43" t="str">
        <f t="shared" si="228"/>
        <v>201735wo</v>
      </c>
      <c r="B987" s="43">
        <f t="shared" si="230"/>
        <v>35</v>
      </c>
      <c r="C987" s="44">
        <f t="shared" si="224"/>
        <v>42977</v>
      </c>
      <c r="D987" s="43" t="str">
        <f t="shared" si="231"/>
        <v>wo</v>
      </c>
      <c r="E987" s="43">
        <f t="shared" si="229"/>
        <v>2017</v>
      </c>
      <c r="F987" s="43" t="str">
        <f t="shared" si="218"/>
        <v>Vakantie</v>
      </c>
      <c r="G987" s="43" t="str">
        <f t="shared" si="219"/>
        <v/>
      </c>
      <c r="H987" s="43" t="str">
        <f t="shared" si="220"/>
        <v/>
      </c>
      <c r="I987" s="43">
        <f t="shared" si="232"/>
        <v>35</v>
      </c>
      <c r="J987">
        <f>IF(AND(Formulier!$E$44&lt;=C987,Formulier!$O$38&gt;=C987),"Verlof",0)</f>
        <v>0</v>
      </c>
      <c r="K987">
        <f t="shared" si="225"/>
        <v>0</v>
      </c>
      <c r="L987">
        <f t="shared" si="221"/>
        <v>0</v>
      </c>
      <c r="M987">
        <f t="shared" si="222"/>
        <v>0</v>
      </c>
      <c r="N987" s="56">
        <f t="shared" si="226"/>
        <v>0</v>
      </c>
      <c r="O987" s="56">
        <f t="shared" si="227"/>
        <v>0</v>
      </c>
      <c r="Q987">
        <f>IF(AND(J986="Verlof",J987="Verlof"),0,IF(SUM(N:N)&gt;COUNTIF($Q$1:$Q986,"Compensatieverlof"),"Compensatieverlof",0))</f>
        <v>0</v>
      </c>
      <c r="R987">
        <f t="shared" si="223"/>
        <v>0</v>
      </c>
    </row>
    <row r="988" spans="1:18" x14ac:dyDescent="0.3">
      <c r="A988" s="43" t="str">
        <f t="shared" si="228"/>
        <v>201735do</v>
      </c>
      <c r="B988" s="43">
        <f t="shared" si="230"/>
        <v>35</v>
      </c>
      <c r="C988" s="44">
        <f t="shared" si="224"/>
        <v>42978</v>
      </c>
      <c r="D988" s="43" t="str">
        <f t="shared" si="231"/>
        <v>do</v>
      </c>
      <c r="E988" s="43">
        <f t="shared" si="229"/>
        <v>2017</v>
      </c>
      <c r="F988" s="43" t="str">
        <f t="shared" si="218"/>
        <v>Vakantie</v>
      </c>
      <c r="G988" s="43" t="str">
        <f t="shared" si="219"/>
        <v/>
      </c>
      <c r="H988" s="43" t="str">
        <f t="shared" si="220"/>
        <v/>
      </c>
      <c r="I988" s="43">
        <f t="shared" si="232"/>
        <v>35</v>
      </c>
      <c r="J988">
        <f>IF(AND(Formulier!$E$44&lt;=C988,Formulier!$O$38&gt;=C988),"Verlof",0)</f>
        <v>0</v>
      </c>
      <c r="K988">
        <f t="shared" si="225"/>
        <v>0</v>
      </c>
      <c r="L988">
        <f t="shared" si="221"/>
        <v>0</v>
      </c>
      <c r="M988">
        <f t="shared" si="222"/>
        <v>0</v>
      </c>
      <c r="N988" s="56">
        <f t="shared" si="226"/>
        <v>0</v>
      </c>
      <c r="O988" s="56">
        <f t="shared" si="227"/>
        <v>0</v>
      </c>
      <c r="Q988">
        <f>IF(AND(J987="Verlof",J988="Verlof"),0,IF(SUM(N:N)&gt;COUNTIF($Q$1:$Q987,"Compensatieverlof"),"Compensatieverlof",0))</f>
        <v>0</v>
      </c>
      <c r="R988">
        <f t="shared" si="223"/>
        <v>0</v>
      </c>
    </row>
    <row r="989" spans="1:18" x14ac:dyDescent="0.3">
      <c r="A989" s="43" t="str">
        <f t="shared" si="228"/>
        <v>201735vr</v>
      </c>
      <c r="B989" s="43">
        <f t="shared" si="230"/>
        <v>35</v>
      </c>
      <c r="C989" s="44">
        <f t="shared" si="224"/>
        <v>42979</v>
      </c>
      <c r="D989" s="43" t="str">
        <f t="shared" si="231"/>
        <v>vr</v>
      </c>
      <c r="E989" s="43">
        <f t="shared" si="229"/>
        <v>2017</v>
      </c>
      <c r="F989" s="43" t="str">
        <f t="shared" si="218"/>
        <v>Vakantie</v>
      </c>
      <c r="G989" s="43" t="str">
        <f t="shared" si="219"/>
        <v/>
      </c>
      <c r="H989" s="43" t="str">
        <f t="shared" si="220"/>
        <v/>
      </c>
      <c r="I989" s="43">
        <f t="shared" si="232"/>
        <v>35</v>
      </c>
      <c r="J989">
        <f>IF(AND(Formulier!$E$44&lt;=C989,Formulier!$O$38&gt;=C989),"Verlof",0)</f>
        <v>0</v>
      </c>
      <c r="K989">
        <f t="shared" si="225"/>
        <v>0</v>
      </c>
      <c r="L989">
        <f t="shared" si="221"/>
        <v>0</v>
      </c>
      <c r="M989">
        <f t="shared" si="222"/>
        <v>0</v>
      </c>
      <c r="N989" s="56">
        <f t="shared" si="226"/>
        <v>0</v>
      </c>
      <c r="O989" s="56">
        <f t="shared" si="227"/>
        <v>0</v>
      </c>
      <c r="Q989">
        <f>IF(AND(J988="Verlof",J989="Verlof"),0,IF(SUM(N:N)&gt;COUNTIF($Q$1:$Q988,"Compensatieverlof"),"Compensatieverlof",0))</f>
        <v>0</v>
      </c>
      <c r="R989">
        <f t="shared" si="223"/>
        <v>0</v>
      </c>
    </row>
    <row r="990" spans="1:18" x14ac:dyDescent="0.3">
      <c r="A990" s="43" t="str">
        <f t="shared" si="228"/>
        <v>201735za</v>
      </c>
      <c r="B990" s="43">
        <f t="shared" si="230"/>
        <v>35</v>
      </c>
      <c r="C990" s="44">
        <f t="shared" si="224"/>
        <v>42980</v>
      </c>
      <c r="D990" s="43" t="str">
        <f t="shared" si="231"/>
        <v>za</v>
      </c>
      <c r="E990" s="43">
        <f t="shared" si="229"/>
        <v>2017</v>
      </c>
      <c r="F990" s="43" t="str">
        <f t="shared" si="218"/>
        <v>Vakantie</v>
      </c>
      <c r="G990" s="43" t="str">
        <f t="shared" si="219"/>
        <v/>
      </c>
      <c r="H990" s="43" t="str">
        <f t="shared" si="220"/>
        <v/>
      </c>
      <c r="I990" s="43">
        <f t="shared" si="232"/>
        <v>35</v>
      </c>
      <c r="J990">
        <f>IF(AND(Formulier!$E$44&lt;=C990,Formulier!$O$38&gt;=C990),"Verlof",0)</f>
        <v>0</v>
      </c>
      <c r="K990">
        <f t="shared" si="225"/>
        <v>0</v>
      </c>
      <c r="L990">
        <f t="shared" si="221"/>
        <v>0</v>
      </c>
      <c r="M990">
        <f t="shared" si="222"/>
        <v>0</v>
      </c>
      <c r="N990" s="56">
        <f t="shared" si="226"/>
        <v>0</v>
      </c>
      <c r="O990" s="56">
        <f t="shared" si="227"/>
        <v>0</v>
      </c>
      <c r="Q990">
        <f>IF(AND(J989="Verlof",J990="Verlof"),0,IF(SUM(N:N)&gt;COUNTIF($Q$1:$Q989,"Compensatieverlof"),"Compensatieverlof",0))</f>
        <v>0</v>
      </c>
      <c r="R990">
        <f t="shared" si="223"/>
        <v>0</v>
      </c>
    </row>
    <row r="991" spans="1:18" x14ac:dyDescent="0.3">
      <c r="A991" s="43" t="str">
        <f t="shared" si="228"/>
        <v>201735zo</v>
      </c>
      <c r="B991" s="43">
        <f t="shared" si="230"/>
        <v>35</v>
      </c>
      <c r="C991" s="44">
        <f t="shared" si="224"/>
        <v>42981</v>
      </c>
      <c r="D991" s="43" t="str">
        <f t="shared" si="231"/>
        <v>zo</v>
      </c>
      <c r="E991" s="43">
        <f t="shared" si="229"/>
        <v>2017</v>
      </c>
      <c r="F991" s="43" t="str">
        <f t="shared" si="218"/>
        <v>Vakantie</v>
      </c>
      <c r="G991" s="43" t="str">
        <f t="shared" si="219"/>
        <v/>
      </c>
      <c r="H991" s="43" t="str">
        <f t="shared" si="220"/>
        <v/>
      </c>
      <c r="I991" s="43">
        <f t="shared" si="232"/>
        <v>35</v>
      </c>
      <c r="J991">
        <f>IF(AND(Formulier!$E$44&lt;=C991,Formulier!$O$38&gt;=C991),"Verlof",0)</f>
        <v>0</v>
      </c>
      <c r="K991">
        <f t="shared" si="225"/>
        <v>0</v>
      </c>
      <c r="L991">
        <f t="shared" si="221"/>
        <v>0</v>
      </c>
      <c r="M991">
        <f t="shared" si="222"/>
        <v>0</v>
      </c>
      <c r="N991" s="56">
        <f t="shared" si="226"/>
        <v>0</v>
      </c>
      <c r="O991" s="56">
        <f t="shared" si="227"/>
        <v>0</v>
      </c>
      <c r="Q991">
        <f>IF(AND(J990="Verlof",J991="Verlof"),0,IF(SUM(N:N)&gt;COUNTIF($Q$1:$Q990,"Compensatieverlof"),"Compensatieverlof",0))</f>
        <v>0</v>
      </c>
      <c r="R991">
        <f t="shared" si="223"/>
        <v>0</v>
      </c>
    </row>
    <row r="992" spans="1:18" x14ac:dyDescent="0.3">
      <c r="A992" s="43" t="str">
        <f t="shared" si="228"/>
        <v>201736ma</v>
      </c>
      <c r="B992" s="43">
        <f t="shared" si="230"/>
        <v>36</v>
      </c>
      <c r="C992" s="44">
        <f t="shared" si="224"/>
        <v>42982</v>
      </c>
      <c r="D992" s="43" t="str">
        <f t="shared" si="231"/>
        <v>ma</v>
      </c>
      <c r="E992" s="43">
        <f t="shared" si="229"/>
        <v>2017</v>
      </c>
      <c r="F992" s="43" t="str">
        <f t="shared" si="218"/>
        <v/>
      </c>
      <c r="G992" s="43" t="str">
        <f t="shared" si="219"/>
        <v/>
      </c>
      <c r="H992" s="43" t="str">
        <f t="shared" si="220"/>
        <v/>
      </c>
      <c r="I992" s="43">
        <f t="shared" si="232"/>
        <v>36</v>
      </c>
      <c r="J992">
        <f>IF(AND(Formulier!$E$44&lt;=C992,Formulier!$O$38&gt;=C992),"Verlof",0)</f>
        <v>0</v>
      </c>
      <c r="K992">
        <f t="shared" si="225"/>
        <v>0</v>
      </c>
      <c r="L992">
        <f t="shared" si="221"/>
        <v>0</v>
      </c>
      <c r="M992">
        <f t="shared" si="222"/>
        <v>0</v>
      </c>
      <c r="N992" s="56">
        <f t="shared" si="226"/>
        <v>0</v>
      </c>
      <c r="O992" s="56">
        <f t="shared" si="227"/>
        <v>0</v>
      </c>
      <c r="Q992">
        <f>IF(AND(J991="Verlof",J992="Verlof"),0,IF(SUM(N:N)&gt;COUNTIF($Q$1:$Q991,"Compensatieverlof"),"Compensatieverlof",0))</f>
        <v>0</v>
      </c>
      <c r="R992">
        <f t="shared" si="223"/>
        <v>0</v>
      </c>
    </row>
    <row r="993" spans="1:18" x14ac:dyDescent="0.3">
      <c r="A993" s="43" t="str">
        <f t="shared" si="228"/>
        <v>201736di</v>
      </c>
      <c r="B993" s="43">
        <f t="shared" si="230"/>
        <v>36</v>
      </c>
      <c r="C993" s="44">
        <f t="shared" si="224"/>
        <v>42983</v>
      </c>
      <c r="D993" s="43" t="str">
        <f t="shared" si="231"/>
        <v>di</v>
      </c>
      <c r="E993" s="43">
        <f t="shared" si="229"/>
        <v>2017</v>
      </c>
      <c r="F993" s="43" t="str">
        <f t="shared" si="218"/>
        <v/>
      </c>
      <c r="G993" s="43" t="str">
        <f t="shared" si="219"/>
        <v/>
      </c>
      <c r="H993" s="43" t="str">
        <f t="shared" si="220"/>
        <v/>
      </c>
      <c r="I993" s="43">
        <f t="shared" si="232"/>
        <v>36</v>
      </c>
      <c r="J993">
        <f>IF(AND(Formulier!$E$44&lt;=C993,Formulier!$O$38&gt;=C993),"Verlof",0)</f>
        <v>0</v>
      </c>
      <c r="K993">
        <f t="shared" si="225"/>
        <v>0</v>
      </c>
      <c r="L993">
        <f t="shared" si="221"/>
        <v>0</v>
      </c>
      <c r="M993">
        <f t="shared" si="222"/>
        <v>0</v>
      </c>
      <c r="N993" s="56">
        <f t="shared" si="226"/>
        <v>0</v>
      </c>
      <c r="O993" s="56">
        <f t="shared" si="227"/>
        <v>0</v>
      </c>
      <c r="Q993">
        <f>IF(AND(J992="Verlof",J993="Verlof"),0,IF(SUM(N:N)&gt;COUNTIF($Q$1:$Q992,"Compensatieverlof"),"Compensatieverlof",0))</f>
        <v>0</v>
      </c>
      <c r="R993">
        <f t="shared" si="223"/>
        <v>0</v>
      </c>
    </row>
    <row r="994" spans="1:18" x14ac:dyDescent="0.3">
      <c r="A994" s="43" t="str">
        <f t="shared" si="228"/>
        <v>201736wo</v>
      </c>
      <c r="B994" s="43">
        <f t="shared" si="230"/>
        <v>36</v>
      </c>
      <c r="C994" s="44">
        <f t="shared" si="224"/>
        <v>42984</v>
      </c>
      <c r="D994" s="43" t="str">
        <f t="shared" si="231"/>
        <v>wo</v>
      </c>
      <c r="E994" s="43">
        <f t="shared" si="229"/>
        <v>2017</v>
      </c>
      <c r="F994" s="43" t="str">
        <f t="shared" si="218"/>
        <v/>
      </c>
      <c r="G994" s="43" t="str">
        <f t="shared" si="219"/>
        <v/>
      </c>
      <c r="H994" s="43" t="str">
        <f t="shared" si="220"/>
        <v/>
      </c>
      <c r="I994" s="43">
        <f t="shared" si="232"/>
        <v>36</v>
      </c>
      <c r="J994">
        <f>IF(AND(Formulier!$E$44&lt;=C994,Formulier!$O$38&gt;=C994),"Verlof",0)</f>
        <v>0</v>
      </c>
      <c r="K994">
        <f t="shared" si="225"/>
        <v>0</v>
      </c>
      <c r="L994">
        <f t="shared" si="221"/>
        <v>0</v>
      </c>
      <c r="M994">
        <f t="shared" si="222"/>
        <v>0</v>
      </c>
      <c r="N994" s="56">
        <f t="shared" si="226"/>
        <v>0</v>
      </c>
      <c r="O994" s="56">
        <f t="shared" si="227"/>
        <v>0</v>
      </c>
      <c r="Q994">
        <f>IF(AND(J993="Verlof",J994="Verlof"),0,IF(SUM(N:N)&gt;COUNTIF($Q$1:$Q993,"Compensatieverlof"),"Compensatieverlof",0))</f>
        <v>0</v>
      </c>
      <c r="R994">
        <f t="shared" si="223"/>
        <v>0</v>
      </c>
    </row>
    <row r="995" spans="1:18" x14ac:dyDescent="0.3">
      <c r="A995" s="43" t="str">
        <f t="shared" si="228"/>
        <v>201736do</v>
      </c>
      <c r="B995" s="43">
        <f t="shared" si="230"/>
        <v>36</v>
      </c>
      <c r="C995" s="44">
        <f t="shared" si="224"/>
        <v>42985</v>
      </c>
      <c r="D995" s="43" t="str">
        <f t="shared" si="231"/>
        <v>do</v>
      </c>
      <c r="E995" s="43">
        <f t="shared" si="229"/>
        <v>2017</v>
      </c>
      <c r="F995" s="43" t="str">
        <f t="shared" si="218"/>
        <v/>
      </c>
      <c r="G995" s="43" t="str">
        <f t="shared" si="219"/>
        <v/>
      </c>
      <c r="H995" s="43" t="str">
        <f t="shared" si="220"/>
        <v/>
      </c>
      <c r="I995" s="43">
        <f t="shared" si="232"/>
        <v>36</v>
      </c>
      <c r="J995">
        <f>IF(AND(Formulier!$E$44&lt;=C995,Formulier!$O$38&gt;=C995),"Verlof",0)</f>
        <v>0</v>
      </c>
      <c r="K995">
        <f t="shared" si="225"/>
        <v>0</v>
      </c>
      <c r="L995">
        <f t="shared" si="221"/>
        <v>0</v>
      </c>
      <c r="M995">
        <f t="shared" si="222"/>
        <v>0</v>
      </c>
      <c r="N995" s="56">
        <f t="shared" si="226"/>
        <v>0</v>
      </c>
      <c r="O995" s="56">
        <f t="shared" si="227"/>
        <v>0</v>
      </c>
      <c r="Q995">
        <f>IF(AND(J994="Verlof",J995="Verlof"),0,IF(SUM(N:N)&gt;COUNTIF($Q$1:$Q994,"Compensatieverlof"),"Compensatieverlof",0))</f>
        <v>0</v>
      </c>
      <c r="R995">
        <f t="shared" si="223"/>
        <v>0</v>
      </c>
    </row>
    <row r="996" spans="1:18" x14ac:dyDescent="0.3">
      <c r="A996" s="43" t="str">
        <f t="shared" si="228"/>
        <v>201736vr</v>
      </c>
      <c r="B996" s="43">
        <f t="shared" si="230"/>
        <v>36</v>
      </c>
      <c r="C996" s="44">
        <f t="shared" si="224"/>
        <v>42986</v>
      </c>
      <c r="D996" s="43" t="str">
        <f t="shared" si="231"/>
        <v>vr</v>
      </c>
      <c r="E996" s="43">
        <f t="shared" si="229"/>
        <v>2017</v>
      </c>
      <c r="F996" s="43" t="str">
        <f t="shared" si="218"/>
        <v/>
      </c>
      <c r="G996" s="43" t="str">
        <f t="shared" si="219"/>
        <v/>
      </c>
      <c r="H996" s="43" t="str">
        <f t="shared" si="220"/>
        <v/>
      </c>
      <c r="I996" s="43">
        <f t="shared" si="232"/>
        <v>36</v>
      </c>
      <c r="J996">
        <f>IF(AND(Formulier!$E$44&lt;=C996,Formulier!$O$38&gt;=C996),"Verlof",0)</f>
        <v>0</v>
      </c>
      <c r="K996">
        <f t="shared" si="225"/>
        <v>0</v>
      </c>
      <c r="L996">
        <f t="shared" si="221"/>
        <v>0</v>
      </c>
      <c r="M996">
        <f t="shared" si="222"/>
        <v>0</v>
      </c>
      <c r="N996" s="56">
        <f t="shared" si="226"/>
        <v>0</v>
      </c>
      <c r="O996" s="56">
        <f t="shared" si="227"/>
        <v>0</v>
      </c>
      <c r="Q996">
        <f>IF(AND(J995="Verlof",J996="Verlof"),0,IF(SUM(N:N)&gt;COUNTIF($Q$1:$Q995,"Compensatieverlof"),"Compensatieverlof",0))</f>
        <v>0</v>
      </c>
      <c r="R996">
        <f t="shared" si="223"/>
        <v>0</v>
      </c>
    </row>
    <row r="997" spans="1:18" x14ac:dyDescent="0.3">
      <c r="A997" s="43" t="str">
        <f t="shared" si="228"/>
        <v>201736za</v>
      </c>
      <c r="B997" s="43">
        <f t="shared" si="230"/>
        <v>36</v>
      </c>
      <c r="C997" s="44">
        <f t="shared" si="224"/>
        <v>42987</v>
      </c>
      <c r="D997" s="43" t="str">
        <f t="shared" si="231"/>
        <v>za</v>
      </c>
      <c r="E997" s="43">
        <f t="shared" si="229"/>
        <v>2017</v>
      </c>
      <c r="F997" s="43" t="str">
        <f t="shared" si="218"/>
        <v/>
      </c>
      <c r="G997" s="43" t="str">
        <f t="shared" si="219"/>
        <v/>
      </c>
      <c r="H997" s="43" t="str">
        <f t="shared" si="220"/>
        <v/>
      </c>
      <c r="I997" s="43">
        <f t="shared" si="232"/>
        <v>36</v>
      </c>
      <c r="J997">
        <f>IF(AND(Formulier!$E$44&lt;=C997,Formulier!$O$38&gt;=C997),"Verlof",0)</f>
        <v>0</v>
      </c>
      <c r="K997">
        <f t="shared" si="225"/>
        <v>0</v>
      </c>
      <c r="L997">
        <f t="shared" si="221"/>
        <v>0</v>
      </c>
      <c r="M997">
        <f t="shared" si="222"/>
        <v>0</v>
      </c>
      <c r="N997" s="56">
        <f t="shared" si="226"/>
        <v>0</v>
      </c>
      <c r="O997" s="56">
        <f t="shared" si="227"/>
        <v>0</v>
      </c>
      <c r="Q997">
        <f>IF(AND(J996="Verlof",J997="Verlof"),0,IF(SUM(N:N)&gt;COUNTIF($Q$1:$Q996,"Compensatieverlof"),"Compensatieverlof",0))</f>
        <v>0</v>
      </c>
      <c r="R997">
        <f t="shared" si="223"/>
        <v>0</v>
      </c>
    </row>
    <row r="998" spans="1:18" x14ac:dyDescent="0.3">
      <c r="A998" s="43" t="str">
        <f t="shared" si="228"/>
        <v>201736zo</v>
      </c>
      <c r="B998" s="43">
        <f t="shared" si="230"/>
        <v>36</v>
      </c>
      <c r="C998" s="44">
        <f t="shared" si="224"/>
        <v>42988</v>
      </c>
      <c r="D998" s="43" t="str">
        <f t="shared" si="231"/>
        <v>zo</v>
      </c>
      <c r="E998" s="43">
        <f t="shared" si="229"/>
        <v>2017</v>
      </c>
      <c r="F998" s="43" t="str">
        <f t="shared" si="218"/>
        <v/>
      </c>
      <c r="G998" s="43" t="str">
        <f t="shared" si="219"/>
        <v/>
      </c>
      <c r="H998" s="43" t="str">
        <f t="shared" si="220"/>
        <v/>
      </c>
      <c r="I998" s="43">
        <f t="shared" si="232"/>
        <v>36</v>
      </c>
      <c r="J998">
        <f>IF(AND(Formulier!$E$44&lt;=C998,Formulier!$O$38&gt;=C998),"Verlof",0)</f>
        <v>0</v>
      </c>
      <c r="K998">
        <f t="shared" si="225"/>
        <v>0</v>
      </c>
      <c r="L998">
        <f t="shared" si="221"/>
        <v>0</v>
      </c>
      <c r="M998">
        <f t="shared" si="222"/>
        <v>0</v>
      </c>
      <c r="N998" s="56">
        <f t="shared" si="226"/>
        <v>0</v>
      </c>
      <c r="O998" s="56">
        <f t="shared" si="227"/>
        <v>0</v>
      </c>
      <c r="Q998">
        <f>IF(AND(J997="Verlof",J998="Verlof"),0,IF(SUM(N:N)&gt;COUNTIF($Q$1:$Q997,"Compensatieverlof"),"Compensatieverlof",0))</f>
        <v>0</v>
      </c>
      <c r="R998">
        <f t="shared" si="223"/>
        <v>0</v>
      </c>
    </row>
    <row r="999" spans="1:18" x14ac:dyDescent="0.3">
      <c r="A999" s="43" t="str">
        <f t="shared" si="228"/>
        <v>201737ma</v>
      </c>
      <c r="B999" s="43">
        <f t="shared" si="230"/>
        <v>37</v>
      </c>
      <c r="C999" s="44">
        <f t="shared" si="224"/>
        <v>42989</v>
      </c>
      <c r="D999" s="43" t="str">
        <f t="shared" si="231"/>
        <v>ma</v>
      </c>
      <c r="E999" s="43">
        <f t="shared" si="229"/>
        <v>2017</v>
      </c>
      <c r="F999" s="43" t="str">
        <f t="shared" si="218"/>
        <v/>
      </c>
      <c r="G999" s="43" t="str">
        <f t="shared" si="219"/>
        <v/>
      </c>
      <c r="H999" s="43" t="str">
        <f t="shared" si="220"/>
        <v/>
      </c>
      <c r="I999" s="43">
        <f t="shared" si="232"/>
        <v>37</v>
      </c>
      <c r="J999">
        <f>IF(AND(Formulier!$E$44&lt;=C999,Formulier!$O$38&gt;=C999),"Verlof",0)</f>
        <v>0</v>
      </c>
      <c r="K999">
        <f t="shared" si="225"/>
        <v>0</v>
      </c>
      <c r="L999">
        <f t="shared" si="221"/>
        <v>0</v>
      </c>
      <c r="M999">
        <f t="shared" si="222"/>
        <v>0</v>
      </c>
      <c r="N999" s="56">
        <f t="shared" si="226"/>
        <v>0</v>
      </c>
      <c r="O999" s="56">
        <f t="shared" si="227"/>
        <v>0</v>
      </c>
      <c r="Q999">
        <f>IF(AND(J998="Verlof",J999="Verlof"),0,IF(SUM(N:N)&gt;COUNTIF($Q$1:$Q998,"Compensatieverlof"),"Compensatieverlof",0))</f>
        <v>0</v>
      </c>
      <c r="R999">
        <f t="shared" si="223"/>
        <v>0</v>
      </c>
    </row>
    <row r="1000" spans="1:18" x14ac:dyDescent="0.3">
      <c r="A1000" s="43" t="str">
        <f t="shared" si="228"/>
        <v>201737di</v>
      </c>
      <c r="B1000" s="43">
        <f t="shared" si="230"/>
        <v>37</v>
      </c>
      <c r="C1000" s="44">
        <f t="shared" si="224"/>
        <v>42990</v>
      </c>
      <c r="D1000" s="43" t="str">
        <f t="shared" si="231"/>
        <v>di</v>
      </c>
      <c r="E1000" s="43">
        <f t="shared" si="229"/>
        <v>2017</v>
      </c>
      <c r="F1000" s="43" t="str">
        <f t="shared" si="218"/>
        <v/>
      </c>
      <c r="G1000" s="43" t="str">
        <f t="shared" si="219"/>
        <v/>
      </c>
      <c r="H1000" s="43" t="str">
        <f t="shared" si="220"/>
        <v/>
      </c>
      <c r="I1000" s="43">
        <f t="shared" si="232"/>
        <v>37</v>
      </c>
      <c r="J1000">
        <f>IF(AND(Formulier!$E$44&lt;=C1000,Formulier!$O$38&gt;=C1000),"Verlof",0)</f>
        <v>0</v>
      </c>
      <c r="K1000">
        <f t="shared" si="225"/>
        <v>0</v>
      </c>
      <c r="L1000">
        <f t="shared" si="221"/>
        <v>0</v>
      </c>
      <c r="M1000">
        <f t="shared" si="222"/>
        <v>0</v>
      </c>
      <c r="N1000" s="56">
        <f t="shared" si="226"/>
        <v>0</v>
      </c>
      <c r="O1000" s="56">
        <f t="shared" si="227"/>
        <v>0</v>
      </c>
      <c r="Q1000">
        <f>IF(AND(J999="Verlof",J1000="Verlof"),0,IF(SUM(N:N)&gt;COUNTIF($Q$1:$Q999,"Compensatieverlof"),"Compensatieverlof",0))</f>
        <v>0</v>
      </c>
      <c r="R1000">
        <f t="shared" si="223"/>
        <v>0</v>
      </c>
    </row>
    <row r="1001" spans="1:18" x14ac:dyDescent="0.3">
      <c r="A1001" s="43" t="str">
        <f t="shared" si="228"/>
        <v>201737wo</v>
      </c>
      <c r="B1001" s="43">
        <f t="shared" si="230"/>
        <v>37</v>
      </c>
      <c r="C1001" s="44">
        <f t="shared" si="224"/>
        <v>42991</v>
      </c>
      <c r="D1001" s="43" t="str">
        <f t="shared" si="231"/>
        <v>wo</v>
      </c>
      <c r="E1001" s="43">
        <f t="shared" si="229"/>
        <v>2017</v>
      </c>
      <c r="F1001" s="43" t="str">
        <f t="shared" si="218"/>
        <v/>
      </c>
      <c r="G1001" s="43" t="str">
        <f t="shared" si="219"/>
        <v/>
      </c>
      <c r="H1001" s="43" t="str">
        <f t="shared" si="220"/>
        <v/>
      </c>
      <c r="I1001" s="43">
        <f t="shared" si="232"/>
        <v>37</v>
      </c>
      <c r="J1001">
        <f>IF(AND(Formulier!$E$44&lt;=C1001,Formulier!$O$38&gt;=C1001),"Verlof",0)</f>
        <v>0</v>
      </c>
      <c r="K1001">
        <f t="shared" si="225"/>
        <v>0</v>
      </c>
      <c r="L1001">
        <f t="shared" si="221"/>
        <v>0</v>
      </c>
      <c r="M1001">
        <f t="shared" si="222"/>
        <v>0</v>
      </c>
      <c r="N1001" s="56">
        <f t="shared" si="226"/>
        <v>0</v>
      </c>
      <c r="O1001" s="56">
        <f t="shared" si="227"/>
        <v>0</v>
      </c>
      <c r="Q1001">
        <f>IF(AND(J1000="Verlof",J1001="Verlof"),0,IF(SUM(N:N)&gt;COUNTIF($Q$1:$Q1000,"Compensatieverlof"),"Compensatieverlof",0))</f>
        <v>0</v>
      </c>
      <c r="R1001">
        <f t="shared" si="223"/>
        <v>0</v>
      </c>
    </row>
    <row r="1002" spans="1:18" x14ac:dyDescent="0.3">
      <c r="A1002" s="43" t="str">
        <f t="shared" si="228"/>
        <v>201737do</v>
      </c>
      <c r="B1002" s="43">
        <f t="shared" si="230"/>
        <v>37</v>
      </c>
      <c r="C1002" s="44">
        <f t="shared" si="224"/>
        <v>42992</v>
      </c>
      <c r="D1002" s="43" t="str">
        <f t="shared" si="231"/>
        <v>do</v>
      </c>
      <c r="E1002" s="43">
        <f t="shared" si="229"/>
        <v>2017</v>
      </c>
      <c r="F1002" s="43" t="str">
        <f t="shared" si="218"/>
        <v/>
      </c>
      <c r="G1002" s="43" t="str">
        <f t="shared" si="219"/>
        <v/>
      </c>
      <c r="H1002" s="43" t="str">
        <f t="shared" si="220"/>
        <v/>
      </c>
      <c r="I1002" s="43">
        <f t="shared" si="232"/>
        <v>37</v>
      </c>
      <c r="J1002">
        <f>IF(AND(Formulier!$E$44&lt;=C1002,Formulier!$O$38&gt;=C1002),"Verlof",0)</f>
        <v>0</v>
      </c>
      <c r="K1002">
        <f t="shared" si="225"/>
        <v>0</v>
      </c>
      <c r="L1002">
        <f t="shared" si="221"/>
        <v>0</v>
      </c>
      <c r="M1002">
        <f t="shared" si="222"/>
        <v>0</v>
      </c>
      <c r="N1002" s="56">
        <f t="shared" si="226"/>
        <v>0</v>
      </c>
      <c r="O1002" s="56">
        <f t="shared" si="227"/>
        <v>0</v>
      </c>
      <c r="Q1002">
        <f>IF(AND(J1001="Verlof",J1002="Verlof"),0,IF(SUM(N:N)&gt;COUNTIF($Q$1:$Q1001,"Compensatieverlof"),"Compensatieverlof",0))</f>
        <v>0</v>
      </c>
      <c r="R1002">
        <f t="shared" si="223"/>
        <v>0</v>
      </c>
    </row>
    <row r="1003" spans="1:18" x14ac:dyDescent="0.3">
      <c r="A1003" s="43" t="str">
        <f t="shared" si="228"/>
        <v>201737vr</v>
      </c>
      <c r="B1003" s="43">
        <f t="shared" si="230"/>
        <v>37</v>
      </c>
      <c r="C1003" s="44">
        <f t="shared" si="224"/>
        <v>42993</v>
      </c>
      <c r="D1003" s="43" t="str">
        <f t="shared" si="231"/>
        <v>vr</v>
      </c>
      <c r="E1003" s="43">
        <f t="shared" si="229"/>
        <v>2017</v>
      </c>
      <c r="F1003" s="43" t="str">
        <f t="shared" si="218"/>
        <v/>
      </c>
      <c r="G1003" s="43" t="str">
        <f t="shared" si="219"/>
        <v/>
      </c>
      <c r="H1003" s="43" t="str">
        <f t="shared" si="220"/>
        <v/>
      </c>
      <c r="I1003" s="43">
        <f t="shared" si="232"/>
        <v>37</v>
      </c>
      <c r="J1003">
        <f>IF(AND(Formulier!$E$44&lt;=C1003,Formulier!$O$38&gt;=C1003),"Verlof",0)</f>
        <v>0</v>
      </c>
      <c r="K1003">
        <f t="shared" si="225"/>
        <v>0</v>
      </c>
      <c r="L1003">
        <f t="shared" si="221"/>
        <v>0</v>
      </c>
      <c r="M1003">
        <f t="shared" si="222"/>
        <v>0</v>
      </c>
      <c r="N1003" s="56">
        <f t="shared" si="226"/>
        <v>0</v>
      </c>
      <c r="O1003" s="56">
        <f t="shared" si="227"/>
        <v>0</v>
      </c>
      <c r="Q1003">
        <f>IF(AND(J1002="Verlof",J1003="Verlof"),0,IF(SUM(N:N)&gt;COUNTIF($Q$1:$Q1002,"Compensatieverlof"),"Compensatieverlof",0))</f>
        <v>0</v>
      </c>
      <c r="R1003">
        <f t="shared" si="223"/>
        <v>0</v>
      </c>
    </row>
    <row r="1004" spans="1:18" x14ac:dyDescent="0.3">
      <c r="A1004" s="43" t="str">
        <f t="shared" si="228"/>
        <v>201737za</v>
      </c>
      <c r="B1004" s="43">
        <f t="shared" si="230"/>
        <v>37</v>
      </c>
      <c r="C1004" s="44">
        <f t="shared" si="224"/>
        <v>42994</v>
      </c>
      <c r="D1004" s="43" t="str">
        <f t="shared" si="231"/>
        <v>za</v>
      </c>
      <c r="E1004" s="43">
        <f t="shared" si="229"/>
        <v>2017</v>
      </c>
      <c r="F1004" s="43" t="str">
        <f t="shared" si="218"/>
        <v/>
      </c>
      <c r="G1004" s="43" t="str">
        <f t="shared" si="219"/>
        <v/>
      </c>
      <c r="H1004" s="43" t="str">
        <f t="shared" si="220"/>
        <v/>
      </c>
      <c r="I1004" s="43">
        <f t="shared" si="232"/>
        <v>37</v>
      </c>
      <c r="J1004">
        <f>IF(AND(Formulier!$E$44&lt;=C1004,Formulier!$O$38&gt;=C1004),"Verlof",0)</f>
        <v>0</v>
      </c>
      <c r="K1004">
        <f t="shared" si="225"/>
        <v>0</v>
      </c>
      <c r="L1004">
        <f t="shared" si="221"/>
        <v>0</v>
      </c>
      <c r="M1004">
        <f t="shared" si="222"/>
        <v>0</v>
      </c>
      <c r="N1004" s="56">
        <f t="shared" si="226"/>
        <v>0</v>
      </c>
      <c r="O1004" s="56">
        <f t="shared" si="227"/>
        <v>0</v>
      </c>
      <c r="Q1004">
        <f>IF(AND(J1003="Verlof",J1004="Verlof"),0,IF(SUM(N:N)&gt;COUNTIF($Q$1:$Q1003,"Compensatieverlof"),"Compensatieverlof",0))</f>
        <v>0</v>
      </c>
      <c r="R1004">
        <f t="shared" si="223"/>
        <v>0</v>
      </c>
    </row>
    <row r="1005" spans="1:18" x14ac:dyDescent="0.3">
      <c r="A1005" s="43" t="str">
        <f t="shared" si="228"/>
        <v>201737zo</v>
      </c>
      <c r="B1005" s="43">
        <f t="shared" si="230"/>
        <v>37</v>
      </c>
      <c r="C1005" s="44">
        <f t="shared" si="224"/>
        <v>42995</v>
      </c>
      <c r="D1005" s="43" t="str">
        <f t="shared" si="231"/>
        <v>zo</v>
      </c>
      <c r="E1005" s="43">
        <f t="shared" si="229"/>
        <v>2017</v>
      </c>
      <c r="F1005" s="43" t="str">
        <f t="shared" si="218"/>
        <v/>
      </c>
      <c r="G1005" s="43" t="str">
        <f t="shared" si="219"/>
        <v/>
      </c>
      <c r="H1005" s="43" t="str">
        <f t="shared" si="220"/>
        <v/>
      </c>
      <c r="I1005" s="43">
        <f t="shared" si="232"/>
        <v>37</v>
      </c>
      <c r="J1005">
        <f>IF(AND(Formulier!$E$44&lt;=C1005,Formulier!$O$38&gt;=C1005),"Verlof",0)</f>
        <v>0</v>
      </c>
      <c r="K1005">
        <f t="shared" si="225"/>
        <v>0</v>
      </c>
      <c r="L1005">
        <f t="shared" si="221"/>
        <v>0</v>
      </c>
      <c r="M1005">
        <f t="shared" si="222"/>
        <v>0</v>
      </c>
      <c r="N1005" s="56">
        <f t="shared" si="226"/>
        <v>0</v>
      </c>
      <c r="O1005" s="56">
        <f t="shared" si="227"/>
        <v>0</v>
      </c>
      <c r="Q1005">
        <f>IF(AND(J1004="Verlof",J1005="Verlof"),0,IF(SUM(N:N)&gt;COUNTIF($Q$1:$Q1004,"Compensatieverlof"),"Compensatieverlof",0))</f>
        <v>0</v>
      </c>
      <c r="R1005">
        <f t="shared" si="223"/>
        <v>0</v>
      </c>
    </row>
    <row r="1006" spans="1:18" x14ac:dyDescent="0.3">
      <c r="A1006" s="43" t="str">
        <f t="shared" si="228"/>
        <v>201738ma</v>
      </c>
      <c r="B1006" s="43">
        <f t="shared" si="230"/>
        <v>38</v>
      </c>
      <c r="C1006" s="44">
        <f t="shared" si="224"/>
        <v>42996</v>
      </c>
      <c r="D1006" s="43" t="str">
        <f t="shared" si="231"/>
        <v>ma</v>
      </c>
      <c r="E1006" s="43">
        <f t="shared" si="229"/>
        <v>2017</v>
      </c>
      <c r="F1006" s="43" t="str">
        <f t="shared" si="218"/>
        <v/>
      </c>
      <c r="G1006" s="43" t="str">
        <f t="shared" si="219"/>
        <v/>
      </c>
      <c r="H1006" s="43" t="str">
        <f t="shared" si="220"/>
        <v/>
      </c>
      <c r="I1006" s="43">
        <f t="shared" si="232"/>
        <v>38</v>
      </c>
      <c r="J1006">
        <f>IF(AND(Formulier!$E$44&lt;=C1006,Formulier!$O$38&gt;=C1006),"Verlof",0)</f>
        <v>0</v>
      </c>
      <c r="K1006">
        <f t="shared" si="225"/>
        <v>0</v>
      </c>
      <c r="L1006">
        <f t="shared" si="221"/>
        <v>0</v>
      </c>
      <c r="M1006">
        <f t="shared" si="222"/>
        <v>0</v>
      </c>
      <c r="N1006" s="56">
        <f t="shared" si="226"/>
        <v>0</v>
      </c>
      <c r="O1006" s="56">
        <f t="shared" si="227"/>
        <v>0</v>
      </c>
      <c r="Q1006">
        <f>IF(AND(J1005="Verlof",J1006="Verlof"),0,IF(SUM(N:N)&gt;COUNTIF($Q$1:$Q1005,"Compensatieverlof"),"Compensatieverlof",0))</f>
        <v>0</v>
      </c>
      <c r="R1006">
        <f t="shared" si="223"/>
        <v>0</v>
      </c>
    </row>
    <row r="1007" spans="1:18" x14ac:dyDescent="0.3">
      <c r="A1007" s="43" t="str">
        <f t="shared" si="228"/>
        <v>201738di</v>
      </c>
      <c r="B1007" s="43">
        <f t="shared" si="230"/>
        <v>38</v>
      </c>
      <c r="C1007" s="44">
        <f t="shared" si="224"/>
        <v>42997</v>
      </c>
      <c r="D1007" s="43" t="str">
        <f t="shared" si="231"/>
        <v>di</v>
      </c>
      <c r="E1007" s="43">
        <f t="shared" si="229"/>
        <v>2017</v>
      </c>
      <c r="F1007" s="43" t="str">
        <f t="shared" si="218"/>
        <v/>
      </c>
      <c r="G1007" s="43" t="str">
        <f t="shared" si="219"/>
        <v/>
      </c>
      <c r="H1007" s="43" t="str">
        <f t="shared" si="220"/>
        <v/>
      </c>
      <c r="I1007" s="43">
        <f t="shared" si="232"/>
        <v>38</v>
      </c>
      <c r="J1007">
        <f>IF(AND(Formulier!$E$44&lt;=C1007,Formulier!$O$38&gt;=C1007),"Verlof",0)</f>
        <v>0</v>
      </c>
      <c r="K1007">
        <f t="shared" si="225"/>
        <v>0</v>
      </c>
      <c r="L1007">
        <f t="shared" si="221"/>
        <v>0</v>
      </c>
      <c r="M1007">
        <f t="shared" si="222"/>
        <v>0</v>
      </c>
      <c r="N1007" s="56">
        <f t="shared" si="226"/>
        <v>0</v>
      </c>
      <c r="O1007" s="56">
        <f t="shared" si="227"/>
        <v>0</v>
      </c>
      <c r="Q1007">
        <f>IF(AND(J1006="Verlof",J1007="Verlof"),0,IF(SUM(N:N)&gt;COUNTIF($Q$1:$Q1006,"Compensatieverlof"),"Compensatieverlof",0))</f>
        <v>0</v>
      </c>
      <c r="R1007">
        <f t="shared" si="223"/>
        <v>0</v>
      </c>
    </row>
    <row r="1008" spans="1:18" x14ac:dyDescent="0.3">
      <c r="A1008" s="43" t="str">
        <f t="shared" si="228"/>
        <v>201738wo</v>
      </c>
      <c r="B1008" s="43">
        <f t="shared" si="230"/>
        <v>38</v>
      </c>
      <c r="C1008" s="44">
        <f t="shared" si="224"/>
        <v>42998</v>
      </c>
      <c r="D1008" s="43" t="str">
        <f t="shared" si="231"/>
        <v>wo</v>
      </c>
      <c r="E1008" s="43">
        <f t="shared" si="229"/>
        <v>2017</v>
      </c>
      <c r="F1008" s="43" t="str">
        <f t="shared" si="218"/>
        <v/>
      </c>
      <c r="G1008" s="43" t="str">
        <f t="shared" si="219"/>
        <v/>
      </c>
      <c r="H1008" s="43" t="str">
        <f t="shared" si="220"/>
        <v/>
      </c>
      <c r="I1008" s="43">
        <f t="shared" si="232"/>
        <v>38</v>
      </c>
      <c r="J1008">
        <f>IF(AND(Formulier!$E$44&lt;=C1008,Formulier!$O$38&gt;=C1008),"Verlof",0)</f>
        <v>0</v>
      </c>
      <c r="K1008">
        <f t="shared" si="225"/>
        <v>0</v>
      </c>
      <c r="L1008">
        <f t="shared" si="221"/>
        <v>0</v>
      </c>
      <c r="M1008">
        <f t="shared" si="222"/>
        <v>0</v>
      </c>
      <c r="N1008" s="56">
        <f t="shared" si="226"/>
        <v>0</v>
      </c>
      <c r="O1008" s="56">
        <f t="shared" si="227"/>
        <v>0</v>
      </c>
      <c r="Q1008">
        <f>IF(AND(J1007="Verlof",J1008="Verlof"),0,IF(SUM(N:N)&gt;COUNTIF($Q$1:$Q1007,"Compensatieverlof"),"Compensatieverlof",0))</f>
        <v>0</v>
      </c>
      <c r="R1008">
        <f t="shared" si="223"/>
        <v>0</v>
      </c>
    </row>
    <row r="1009" spans="1:18" x14ac:dyDescent="0.3">
      <c r="A1009" s="43" t="str">
        <f t="shared" si="228"/>
        <v>201738do</v>
      </c>
      <c r="B1009" s="43">
        <f t="shared" si="230"/>
        <v>38</v>
      </c>
      <c r="C1009" s="44">
        <f t="shared" si="224"/>
        <v>42999</v>
      </c>
      <c r="D1009" s="43" t="str">
        <f t="shared" si="231"/>
        <v>do</v>
      </c>
      <c r="E1009" s="43">
        <f t="shared" si="229"/>
        <v>2017</v>
      </c>
      <c r="F1009" s="43" t="str">
        <f t="shared" si="218"/>
        <v/>
      </c>
      <c r="G1009" s="43" t="str">
        <f t="shared" si="219"/>
        <v/>
      </c>
      <c r="H1009" s="43" t="str">
        <f t="shared" si="220"/>
        <v/>
      </c>
      <c r="I1009" s="43">
        <f t="shared" si="232"/>
        <v>38</v>
      </c>
      <c r="J1009">
        <f>IF(AND(Formulier!$E$44&lt;=C1009,Formulier!$O$38&gt;=C1009),"Verlof",0)</f>
        <v>0</v>
      </c>
      <c r="K1009">
        <f t="shared" si="225"/>
        <v>0</v>
      </c>
      <c r="L1009">
        <f t="shared" si="221"/>
        <v>0</v>
      </c>
      <c r="M1009">
        <f t="shared" si="222"/>
        <v>0</v>
      </c>
      <c r="N1009" s="56">
        <f t="shared" si="226"/>
        <v>0</v>
      </c>
      <c r="O1009" s="56">
        <f t="shared" si="227"/>
        <v>0</v>
      </c>
      <c r="Q1009">
        <f>IF(AND(J1008="Verlof",J1009="Verlof"),0,IF(SUM(N:N)&gt;COUNTIF($Q$1:$Q1008,"Compensatieverlof"),"Compensatieverlof",0))</f>
        <v>0</v>
      </c>
      <c r="R1009">
        <f t="shared" si="223"/>
        <v>0</v>
      </c>
    </row>
    <row r="1010" spans="1:18" x14ac:dyDescent="0.3">
      <c r="A1010" s="43" t="str">
        <f t="shared" si="228"/>
        <v>201738vr</v>
      </c>
      <c r="B1010" s="43">
        <f t="shared" si="230"/>
        <v>38</v>
      </c>
      <c r="C1010" s="44">
        <f t="shared" si="224"/>
        <v>43000</v>
      </c>
      <c r="D1010" s="43" t="str">
        <f t="shared" si="231"/>
        <v>vr</v>
      </c>
      <c r="E1010" s="43">
        <f t="shared" si="229"/>
        <v>2017</v>
      </c>
      <c r="F1010" s="43" t="str">
        <f t="shared" si="218"/>
        <v/>
      </c>
      <c r="G1010" s="43" t="str">
        <f t="shared" si="219"/>
        <v/>
      </c>
      <c r="H1010" s="43" t="str">
        <f t="shared" si="220"/>
        <v/>
      </c>
      <c r="I1010" s="43">
        <f t="shared" si="232"/>
        <v>38</v>
      </c>
      <c r="J1010">
        <f>IF(AND(Formulier!$E$44&lt;=C1010,Formulier!$O$38&gt;=C1010),"Verlof",0)</f>
        <v>0</v>
      </c>
      <c r="K1010">
        <f t="shared" si="225"/>
        <v>0</v>
      </c>
      <c r="L1010">
        <f t="shared" si="221"/>
        <v>0</v>
      </c>
      <c r="M1010">
        <f t="shared" si="222"/>
        <v>0</v>
      </c>
      <c r="N1010" s="56">
        <f t="shared" si="226"/>
        <v>0</v>
      </c>
      <c r="O1010" s="56">
        <f t="shared" si="227"/>
        <v>0</v>
      </c>
      <c r="Q1010">
        <f>IF(AND(J1009="Verlof",J1010="Verlof"),0,IF(SUM(N:N)&gt;COUNTIF($Q$1:$Q1009,"Compensatieverlof"),"Compensatieverlof",0))</f>
        <v>0</v>
      </c>
      <c r="R1010">
        <f t="shared" si="223"/>
        <v>0</v>
      </c>
    </row>
    <row r="1011" spans="1:18" x14ac:dyDescent="0.3">
      <c r="A1011" s="43" t="str">
        <f t="shared" si="228"/>
        <v>201738za</v>
      </c>
      <c r="B1011" s="43">
        <f t="shared" si="230"/>
        <v>38</v>
      </c>
      <c r="C1011" s="44">
        <f t="shared" si="224"/>
        <v>43001</v>
      </c>
      <c r="D1011" s="43" t="str">
        <f t="shared" si="231"/>
        <v>za</v>
      </c>
      <c r="E1011" s="43">
        <f t="shared" si="229"/>
        <v>2017</v>
      </c>
      <c r="F1011" s="43" t="str">
        <f t="shared" ref="F1011:F1074" si="233">IF(AND($C1011&gt;=$AD$3,$C1011&lt;=$AE$3),"Vakantie",IF(AND($C1011&gt;=$AD$4,$C1011&lt;=$AE$4),"Vakantie",IF(AND($C1011&gt;=$AD$5,$C1011&lt;=$AE$5),"Vakantie",IF(AND($C1011&gt;=$AD$6,$C1011&lt;=$AE$6),"Vakantie",IF(AND($C1011&gt;=$AD$7,$C1011&lt;=$AE$7),"Vakantie",IF($C1011=$AD$23,"Vakantie",IF($C1011=$AD$24,"Vakantie",IF($C1011=$AD$25,"Vakantie",IF($C1011=$AD$26,"Vakantie","")))))))))</f>
        <v/>
      </c>
      <c r="G1011" s="43" t="str">
        <f t="shared" ref="G1011:G1074" si="234">IF(AND($C1011&gt;=$AD$8,$C1011&lt;=$AE$8),"Vakantie",IF(AND($C1011&gt;=$AD$9,$C1011&lt;=$AE$9),"Vakantie",IF(AND($C1011&gt;=$AD$10,$C1011&lt;=$AE$10),"Vakantie",IF(AND($C1011&gt;=$AD$11,$C1011&lt;=$AE$11),"Vakantie",IF(AND($C1011&gt;=$AD$12,$C1011&lt;=$AE$12),"Vakantie",IF($C1011=$AD$23,"Vakantie",IF($C1011=$AD$24,"Vakantie",IF($C1011=$AD$25,"Vakantie",IF($C1011=$AD$26,"Vakantie","")))))))))</f>
        <v/>
      </c>
      <c r="H1011" s="43" t="str">
        <f t="shared" ref="H1011:H1074" si="235">IF(AND($C1011&gt;=$AD$13,$C1011&lt;=$AE$13),"Vakantie",IF(AND($C1011&gt;=$AD$14,$C1011&lt;=$AE$14),"Vakantie",IF(AND($C1011&gt;=$AD$15,$C1011&lt;=$AE$15),"Vakantie",IF(AND($C1011&gt;=$AD$16,$C1011&lt;=$AE$16),"Vakantie",IF(AND($C1011&gt;=$AD$17,$C1011&lt;=$AE$17),"Vakantie",IF($C1011=$AD$23,"Vakantie",IF($C1011=$AD$24,"Vakantie",IF($C1011=$AD$25,"Vakantie",IF($C1011=$AD$26,"Vakantie","")))))))))</f>
        <v/>
      </c>
      <c r="I1011" s="43">
        <f t="shared" si="232"/>
        <v>38</v>
      </c>
      <c r="J1011">
        <f>IF(AND(Formulier!$E$44&lt;=C1011,Formulier!$O$38&gt;=C1011),"Verlof",0)</f>
        <v>0</v>
      </c>
      <c r="K1011">
        <f t="shared" si="225"/>
        <v>0</v>
      </c>
      <c r="L1011">
        <f t="shared" si="221"/>
        <v>0</v>
      </c>
      <c r="M1011">
        <f t="shared" si="222"/>
        <v>0</v>
      </c>
      <c r="N1011" s="56">
        <f t="shared" si="226"/>
        <v>0</v>
      </c>
      <c r="O1011" s="56">
        <f t="shared" si="227"/>
        <v>0</v>
      </c>
      <c r="Q1011">
        <f>IF(AND(J1010="Verlof",J1011="Verlof"),0,IF(SUM(N:N)&gt;COUNTIF($Q$1:$Q1010,"Compensatieverlof"),"Compensatieverlof",0))</f>
        <v>0</v>
      </c>
      <c r="R1011">
        <f t="shared" si="223"/>
        <v>0</v>
      </c>
    </row>
    <row r="1012" spans="1:18" x14ac:dyDescent="0.3">
      <c r="A1012" s="43" t="str">
        <f t="shared" si="228"/>
        <v>201738zo</v>
      </c>
      <c r="B1012" s="43">
        <f t="shared" si="230"/>
        <v>38</v>
      </c>
      <c r="C1012" s="44">
        <f t="shared" si="224"/>
        <v>43002</v>
      </c>
      <c r="D1012" s="43" t="str">
        <f t="shared" si="231"/>
        <v>zo</v>
      </c>
      <c r="E1012" s="43">
        <f t="shared" si="229"/>
        <v>2017</v>
      </c>
      <c r="F1012" s="43" t="str">
        <f t="shared" si="233"/>
        <v/>
      </c>
      <c r="G1012" s="43" t="str">
        <f t="shared" si="234"/>
        <v/>
      </c>
      <c r="H1012" s="43" t="str">
        <f t="shared" si="235"/>
        <v/>
      </c>
      <c r="I1012" s="43">
        <f t="shared" si="232"/>
        <v>38</v>
      </c>
      <c r="J1012">
        <f>IF(AND(Formulier!$E$44&lt;=C1012,Formulier!$O$38&gt;=C1012),"Verlof",0)</f>
        <v>0</v>
      </c>
      <c r="K1012">
        <f t="shared" si="225"/>
        <v>0</v>
      </c>
      <c r="L1012">
        <f t="shared" si="221"/>
        <v>0</v>
      </c>
      <c r="M1012">
        <f t="shared" si="222"/>
        <v>0</v>
      </c>
      <c r="N1012" s="56">
        <f t="shared" si="226"/>
        <v>0</v>
      </c>
      <c r="O1012" s="56">
        <f t="shared" si="227"/>
        <v>0</v>
      </c>
      <c r="Q1012">
        <f>IF(AND(J1011="Verlof",J1012="Verlof"),0,IF(SUM(N:N)&gt;COUNTIF($Q$1:$Q1011,"Compensatieverlof"),"Compensatieverlof",0))</f>
        <v>0</v>
      </c>
      <c r="R1012">
        <f t="shared" si="223"/>
        <v>0</v>
      </c>
    </row>
    <row r="1013" spans="1:18" x14ac:dyDescent="0.3">
      <c r="A1013" s="43" t="str">
        <f t="shared" si="228"/>
        <v>201739ma</v>
      </c>
      <c r="B1013" s="43">
        <f t="shared" si="230"/>
        <v>39</v>
      </c>
      <c r="C1013" s="44">
        <f t="shared" si="224"/>
        <v>43003</v>
      </c>
      <c r="D1013" s="43" t="str">
        <f t="shared" si="231"/>
        <v>ma</v>
      </c>
      <c r="E1013" s="43">
        <f t="shared" si="229"/>
        <v>2017</v>
      </c>
      <c r="F1013" s="43" t="str">
        <f t="shared" si="233"/>
        <v/>
      </c>
      <c r="G1013" s="43" t="str">
        <f t="shared" si="234"/>
        <v/>
      </c>
      <c r="H1013" s="43" t="str">
        <f t="shared" si="235"/>
        <v/>
      </c>
      <c r="I1013" s="43">
        <f t="shared" si="232"/>
        <v>39</v>
      </c>
      <c r="J1013">
        <f>IF(AND(Formulier!$E$44&lt;=C1013,Formulier!$O$38&gt;=C1013),"Verlof",0)</f>
        <v>0</v>
      </c>
      <c r="K1013">
        <f t="shared" si="225"/>
        <v>0</v>
      </c>
      <c r="L1013">
        <f t="shared" si="221"/>
        <v>0</v>
      </c>
      <c r="M1013">
        <f t="shared" si="222"/>
        <v>0</v>
      </c>
      <c r="N1013" s="56">
        <f t="shared" si="226"/>
        <v>0</v>
      </c>
      <c r="O1013" s="56">
        <f t="shared" si="227"/>
        <v>0</v>
      </c>
      <c r="Q1013">
        <f>IF(AND(J1012="Verlof",J1013="Verlof"),0,IF(SUM(N:N)&gt;COUNTIF($Q$1:$Q1012,"Compensatieverlof"),"Compensatieverlof",0))</f>
        <v>0</v>
      </c>
      <c r="R1013">
        <f t="shared" si="223"/>
        <v>0</v>
      </c>
    </row>
    <row r="1014" spans="1:18" x14ac:dyDescent="0.3">
      <c r="A1014" s="43" t="str">
        <f t="shared" si="228"/>
        <v>201739di</v>
      </c>
      <c r="B1014" s="43">
        <f t="shared" si="230"/>
        <v>39</v>
      </c>
      <c r="C1014" s="44">
        <f t="shared" si="224"/>
        <v>43004</v>
      </c>
      <c r="D1014" s="43" t="str">
        <f t="shared" si="231"/>
        <v>di</v>
      </c>
      <c r="E1014" s="43">
        <f t="shared" si="229"/>
        <v>2017</v>
      </c>
      <c r="F1014" s="43" t="str">
        <f t="shared" si="233"/>
        <v/>
      </c>
      <c r="G1014" s="43" t="str">
        <f t="shared" si="234"/>
        <v/>
      </c>
      <c r="H1014" s="43" t="str">
        <f t="shared" si="235"/>
        <v/>
      </c>
      <c r="I1014" s="43">
        <f t="shared" si="232"/>
        <v>39</v>
      </c>
      <c r="J1014">
        <f>IF(AND(Formulier!$E$44&lt;=C1014,Formulier!$O$38&gt;=C1014),"Verlof",0)</f>
        <v>0</v>
      </c>
      <c r="K1014">
        <f t="shared" si="225"/>
        <v>0</v>
      </c>
      <c r="L1014">
        <f t="shared" si="221"/>
        <v>0</v>
      </c>
      <c r="M1014">
        <f t="shared" si="222"/>
        <v>0</v>
      </c>
      <c r="N1014" s="56">
        <f t="shared" si="226"/>
        <v>0</v>
      </c>
      <c r="O1014" s="56">
        <f t="shared" si="227"/>
        <v>0</v>
      </c>
      <c r="Q1014">
        <f>IF(AND(J1013="Verlof",J1014="Verlof"),0,IF(SUM(N:N)&gt;COUNTIF($Q$1:$Q1013,"Compensatieverlof"),"Compensatieverlof",0))</f>
        <v>0</v>
      </c>
      <c r="R1014">
        <f t="shared" si="223"/>
        <v>0</v>
      </c>
    </row>
    <row r="1015" spans="1:18" x14ac:dyDescent="0.3">
      <c r="A1015" s="43" t="str">
        <f t="shared" si="228"/>
        <v>201739wo</v>
      </c>
      <c r="B1015" s="43">
        <f t="shared" si="230"/>
        <v>39</v>
      </c>
      <c r="C1015" s="44">
        <f t="shared" si="224"/>
        <v>43005</v>
      </c>
      <c r="D1015" s="43" t="str">
        <f t="shared" si="231"/>
        <v>wo</v>
      </c>
      <c r="E1015" s="43">
        <f t="shared" si="229"/>
        <v>2017</v>
      </c>
      <c r="F1015" s="43" t="str">
        <f t="shared" si="233"/>
        <v/>
      </c>
      <c r="G1015" s="43" t="str">
        <f t="shared" si="234"/>
        <v/>
      </c>
      <c r="H1015" s="43" t="str">
        <f t="shared" si="235"/>
        <v/>
      </c>
      <c r="I1015" s="43">
        <f t="shared" si="232"/>
        <v>39</v>
      </c>
      <c r="J1015">
        <f>IF(AND(Formulier!$E$44&lt;=C1015,Formulier!$O$38&gt;=C1015),"Verlof",0)</f>
        <v>0</v>
      </c>
      <c r="K1015">
        <f t="shared" si="225"/>
        <v>0</v>
      </c>
      <c r="L1015">
        <f t="shared" si="221"/>
        <v>0</v>
      </c>
      <c r="M1015">
        <f t="shared" si="222"/>
        <v>0</v>
      </c>
      <c r="N1015" s="56">
        <f t="shared" si="226"/>
        <v>0</v>
      </c>
      <c r="O1015" s="56">
        <f t="shared" si="227"/>
        <v>0</v>
      </c>
      <c r="Q1015">
        <f>IF(AND(J1014="Verlof",J1015="Verlof"),0,IF(SUM(N:N)&gt;COUNTIF($Q$1:$Q1014,"Compensatieverlof"),"Compensatieverlof",0))</f>
        <v>0</v>
      </c>
      <c r="R1015">
        <f t="shared" si="223"/>
        <v>0</v>
      </c>
    </row>
    <row r="1016" spans="1:18" x14ac:dyDescent="0.3">
      <c r="A1016" s="43" t="str">
        <f t="shared" si="228"/>
        <v>201739do</v>
      </c>
      <c r="B1016" s="43">
        <f t="shared" si="230"/>
        <v>39</v>
      </c>
      <c r="C1016" s="44">
        <f t="shared" si="224"/>
        <v>43006</v>
      </c>
      <c r="D1016" s="43" t="str">
        <f t="shared" si="231"/>
        <v>do</v>
      </c>
      <c r="E1016" s="43">
        <f t="shared" si="229"/>
        <v>2017</v>
      </c>
      <c r="F1016" s="43" t="str">
        <f t="shared" si="233"/>
        <v/>
      </c>
      <c r="G1016" s="43" t="str">
        <f t="shared" si="234"/>
        <v/>
      </c>
      <c r="H1016" s="43" t="str">
        <f t="shared" si="235"/>
        <v/>
      </c>
      <c r="I1016" s="43">
        <f t="shared" si="232"/>
        <v>39</v>
      </c>
      <c r="J1016">
        <f>IF(AND(Formulier!$E$44&lt;=C1016,Formulier!$O$38&gt;=C1016),"Verlof",0)</f>
        <v>0</v>
      </c>
      <c r="K1016">
        <f t="shared" si="225"/>
        <v>0</v>
      </c>
      <c r="L1016">
        <f t="shared" si="221"/>
        <v>0</v>
      </c>
      <c r="M1016">
        <f t="shared" si="222"/>
        <v>0</v>
      </c>
      <c r="N1016" s="56">
        <f t="shared" si="226"/>
        <v>0</v>
      </c>
      <c r="O1016" s="56">
        <f t="shared" si="227"/>
        <v>0</v>
      </c>
      <c r="Q1016">
        <f>IF(AND(J1015="Verlof",J1016="Verlof"),0,IF(SUM(N:N)&gt;COUNTIF($Q$1:$Q1015,"Compensatieverlof"),"Compensatieverlof",0))</f>
        <v>0</v>
      </c>
      <c r="R1016">
        <f t="shared" si="223"/>
        <v>0</v>
      </c>
    </row>
    <row r="1017" spans="1:18" x14ac:dyDescent="0.3">
      <c r="A1017" s="43" t="str">
        <f t="shared" si="228"/>
        <v>201739vr</v>
      </c>
      <c r="B1017" s="43">
        <f t="shared" si="230"/>
        <v>39</v>
      </c>
      <c r="C1017" s="44">
        <f t="shared" si="224"/>
        <v>43007</v>
      </c>
      <c r="D1017" s="43" t="str">
        <f t="shared" si="231"/>
        <v>vr</v>
      </c>
      <c r="E1017" s="43">
        <f t="shared" si="229"/>
        <v>2017</v>
      </c>
      <c r="F1017" s="43" t="str">
        <f t="shared" si="233"/>
        <v/>
      </c>
      <c r="G1017" s="43" t="str">
        <f t="shared" si="234"/>
        <v/>
      </c>
      <c r="H1017" s="43" t="str">
        <f t="shared" si="235"/>
        <v/>
      </c>
      <c r="I1017" s="43">
        <f t="shared" si="232"/>
        <v>39</v>
      </c>
      <c r="J1017">
        <f>IF(AND(Formulier!$E$44&lt;=C1017,Formulier!$O$38&gt;=C1017),"Verlof",0)</f>
        <v>0</v>
      </c>
      <c r="K1017">
        <f t="shared" si="225"/>
        <v>0</v>
      </c>
      <c r="L1017">
        <f t="shared" si="221"/>
        <v>0</v>
      </c>
      <c r="M1017">
        <f t="shared" si="222"/>
        <v>0</v>
      </c>
      <c r="N1017" s="56">
        <f t="shared" si="226"/>
        <v>0</v>
      </c>
      <c r="O1017" s="56">
        <f t="shared" si="227"/>
        <v>0</v>
      </c>
      <c r="Q1017">
        <f>IF(AND(J1016="Verlof",J1017="Verlof"),0,IF(SUM(N:N)&gt;COUNTIF($Q$1:$Q1016,"Compensatieverlof"),"Compensatieverlof",0))</f>
        <v>0</v>
      </c>
      <c r="R1017">
        <f t="shared" si="223"/>
        <v>0</v>
      </c>
    </row>
    <row r="1018" spans="1:18" x14ac:dyDescent="0.3">
      <c r="A1018" s="43" t="str">
        <f t="shared" si="228"/>
        <v>201739za</v>
      </c>
      <c r="B1018" s="43">
        <f t="shared" si="230"/>
        <v>39</v>
      </c>
      <c r="C1018" s="44">
        <f t="shared" si="224"/>
        <v>43008</v>
      </c>
      <c r="D1018" s="43" t="str">
        <f t="shared" si="231"/>
        <v>za</v>
      </c>
      <c r="E1018" s="43">
        <f t="shared" si="229"/>
        <v>2017</v>
      </c>
      <c r="F1018" s="43" t="str">
        <f t="shared" si="233"/>
        <v/>
      </c>
      <c r="G1018" s="43" t="str">
        <f t="shared" si="234"/>
        <v/>
      </c>
      <c r="H1018" s="43" t="str">
        <f t="shared" si="235"/>
        <v/>
      </c>
      <c r="I1018" s="43">
        <f t="shared" si="232"/>
        <v>39</v>
      </c>
      <c r="J1018">
        <f>IF(AND(Formulier!$E$44&lt;=C1018,Formulier!$O$38&gt;=C1018),"Verlof",0)</f>
        <v>0</v>
      </c>
      <c r="K1018">
        <f t="shared" si="225"/>
        <v>0</v>
      </c>
      <c r="L1018">
        <f t="shared" si="221"/>
        <v>0</v>
      </c>
      <c r="M1018">
        <f t="shared" si="222"/>
        <v>0</v>
      </c>
      <c r="N1018" s="56">
        <f t="shared" si="226"/>
        <v>0</v>
      </c>
      <c r="O1018" s="56">
        <f t="shared" si="227"/>
        <v>0</v>
      </c>
      <c r="Q1018">
        <f>IF(AND(J1017="Verlof",J1018="Verlof"),0,IF(SUM(N:N)&gt;COUNTIF($Q$1:$Q1017,"Compensatieverlof"),"Compensatieverlof",0))</f>
        <v>0</v>
      </c>
      <c r="R1018">
        <f t="shared" si="223"/>
        <v>0</v>
      </c>
    </row>
    <row r="1019" spans="1:18" x14ac:dyDescent="0.3">
      <c r="A1019" s="43" t="str">
        <f t="shared" si="228"/>
        <v>201739zo</v>
      </c>
      <c r="B1019" s="43">
        <f t="shared" si="230"/>
        <v>39</v>
      </c>
      <c r="C1019" s="44">
        <f t="shared" si="224"/>
        <v>43009</v>
      </c>
      <c r="D1019" s="43" t="str">
        <f t="shared" si="231"/>
        <v>zo</v>
      </c>
      <c r="E1019" s="43">
        <f t="shared" si="229"/>
        <v>2017</v>
      </c>
      <c r="F1019" s="43" t="str">
        <f t="shared" si="233"/>
        <v/>
      </c>
      <c r="G1019" s="43" t="str">
        <f t="shared" si="234"/>
        <v/>
      </c>
      <c r="H1019" s="43" t="str">
        <f t="shared" si="235"/>
        <v/>
      </c>
      <c r="I1019" s="43">
        <f t="shared" si="232"/>
        <v>39</v>
      </c>
      <c r="J1019">
        <f>IF(AND(Formulier!$E$44&lt;=C1019,Formulier!$O$38&gt;=C1019),"Verlof",0)</f>
        <v>0</v>
      </c>
      <c r="K1019">
        <f t="shared" si="225"/>
        <v>0</v>
      </c>
      <c r="L1019">
        <f t="shared" si="221"/>
        <v>0</v>
      </c>
      <c r="M1019">
        <f t="shared" si="222"/>
        <v>0</v>
      </c>
      <c r="N1019" s="56">
        <f t="shared" si="226"/>
        <v>0</v>
      </c>
      <c r="O1019" s="56">
        <f t="shared" si="227"/>
        <v>0</v>
      </c>
      <c r="Q1019">
        <f>IF(AND(J1018="Verlof",J1019="Verlof"),0,IF(SUM(N:N)&gt;COUNTIF($Q$1:$Q1018,"Compensatieverlof"),"Compensatieverlof",0))</f>
        <v>0</v>
      </c>
      <c r="R1019">
        <f t="shared" si="223"/>
        <v>0</v>
      </c>
    </row>
    <row r="1020" spans="1:18" x14ac:dyDescent="0.3">
      <c r="A1020" s="43" t="str">
        <f t="shared" si="228"/>
        <v>201740ma</v>
      </c>
      <c r="B1020" s="43">
        <f t="shared" si="230"/>
        <v>40</v>
      </c>
      <c r="C1020" s="44">
        <f t="shared" si="224"/>
        <v>43010</v>
      </c>
      <c r="D1020" s="43" t="str">
        <f t="shared" si="231"/>
        <v>ma</v>
      </c>
      <c r="E1020" s="43">
        <f t="shared" si="229"/>
        <v>2017</v>
      </c>
      <c r="F1020" s="43" t="str">
        <f t="shared" si="233"/>
        <v/>
      </c>
      <c r="G1020" s="43" t="str">
        <f t="shared" si="234"/>
        <v/>
      </c>
      <c r="H1020" s="43" t="str">
        <f t="shared" si="235"/>
        <v/>
      </c>
      <c r="I1020" s="43">
        <f t="shared" si="232"/>
        <v>40</v>
      </c>
      <c r="J1020">
        <f>IF(AND(Formulier!$E$44&lt;=C1020,Formulier!$O$38&gt;=C1020),"Verlof",0)</f>
        <v>0</v>
      </c>
      <c r="K1020">
        <f t="shared" si="225"/>
        <v>0</v>
      </c>
      <c r="L1020">
        <f t="shared" ref="L1020:L1083" si="236">IF(J1020=0,0,IF(G1020="",0,1))</f>
        <v>0</v>
      </c>
      <c r="M1020">
        <f t="shared" ref="M1020:M1083" si="237">IF(J1020=0,0,IF(H1020="",0,1))</f>
        <v>0</v>
      </c>
      <c r="N1020" s="56">
        <f t="shared" si="226"/>
        <v>0</v>
      </c>
      <c r="O1020" s="56">
        <f t="shared" si="227"/>
        <v>0</v>
      </c>
      <c r="Q1020">
        <f>IF(AND(J1019="Verlof",J1020="Verlof"),0,IF(SUM(N:N)&gt;COUNTIF($Q$1:$Q1019,"Compensatieverlof"),"Compensatieverlof",0))</f>
        <v>0</v>
      </c>
      <c r="R1020">
        <f t="shared" si="223"/>
        <v>0</v>
      </c>
    </row>
    <row r="1021" spans="1:18" x14ac:dyDescent="0.3">
      <c r="A1021" s="43" t="str">
        <f t="shared" si="228"/>
        <v>201740di</v>
      </c>
      <c r="B1021" s="43">
        <f t="shared" si="230"/>
        <v>40</v>
      </c>
      <c r="C1021" s="44">
        <f t="shared" si="224"/>
        <v>43011</v>
      </c>
      <c r="D1021" s="43" t="str">
        <f t="shared" si="231"/>
        <v>di</v>
      </c>
      <c r="E1021" s="43">
        <f t="shared" si="229"/>
        <v>2017</v>
      </c>
      <c r="F1021" s="43" t="str">
        <f t="shared" si="233"/>
        <v/>
      </c>
      <c r="G1021" s="43" t="str">
        <f t="shared" si="234"/>
        <v/>
      </c>
      <c r="H1021" s="43" t="str">
        <f t="shared" si="235"/>
        <v/>
      </c>
      <c r="I1021" s="43">
        <f t="shared" si="232"/>
        <v>40</v>
      </c>
      <c r="J1021">
        <f>IF(AND(Formulier!$E$44&lt;=C1021,Formulier!$O$38&gt;=C1021),"Verlof",0)</f>
        <v>0</v>
      </c>
      <c r="K1021">
        <f t="shared" si="225"/>
        <v>0</v>
      </c>
      <c r="L1021">
        <f t="shared" si="236"/>
        <v>0</v>
      </c>
      <c r="M1021">
        <f t="shared" si="237"/>
        <v>0</v>
      </c>
      <c r="N1021" s="56">
        <f t="shared" si="226"/>
        <v>0</v>
      </c>
      <c r="O1021" s="56">
        <f t="shared" si="227"/>
        <v>0</v>
      </c>
      <c r="Q1021">
        <f>IF(AND(J1020="Verlof",J1021="Verlof"),0,IF(SUM(N:N)&gt;COUNTIF($Q$1:$Q1020,"Compensatieverlof"),"Compensatieverlof",0))</f>
        <v>0</v>
      </c>
      <c r="R1021">
        <f t="shared" si="223"/>
        <v>0</v>
      </c>
    </row>
    <row r="1022" spans="1:18" x14ac:dyDescent="0.3">
      <c r="A1022" s="43" t="str">
        <f t="shared" si="228"/>
        <v>201740wo</v>
      </c>
      <c r="B1022" s="43">
        <f t="shared" si="230"/>
        <v>40</v>
      </c>
      <c r="C1022" s="44">
        <f t="shared" si="224"/>
        <v>43012</v>
      </c>
      <c r="D1022" s="43" t="str">
        <f t="shared" si="231"/>
        <v>wo</v>
      </c>
      <c r="E1022" s="43">
        <f t="shared" si="229"/>
        <v>2017</v>
      </c>
      <c r="F1022" s="43" t="str">
        <f t="shared" si="233"/>
        <v/>
      </c>
      <c r="G1022" s="43" t="str">
        <f t="shared" si="234"/>
        <v/>
      </c>
      <c r="H1022" s="43" t="str">
        <f t="shared" si="235"/>
        <v/>
      </c>
      <c r="I1022" s="43">
        <f t="shared" si="232"/>
        <v>40</v>
      </c>
      <c r="J1022">
        <f>IF(AND(Formulier!$E$44&lt;=C1022,Formulier!$O$38&gt;=C1022),"Verlof",0)</f>
        <v>0</v>
      </c>
      <c r="K1022">
        <f t="shared" si="225"/>
        <v>0</v>
      </c>
      <c r="L1022">
        <f t="shared" si="236"/>
        <v>0</v>
      </c>
      <c r="M1022">
        <f t="shared" si="237"/>
        <v>0</v>
      </c>
      <c r="N1022" s="56">
        <f t="shared" si="226"/>
        <v>0</v>
      </c>
      <c r="O1022" s="56">
        <f t="shared" si="227"/>
        <v>0</v>
      </c>
      <c r="Q1022">
        <f>IF(AND(J1021="Verlof",J1022="Verlof"),0,IF(SUM(N:N)&gt;COUNTIF($Q$1:$Q1021,"Compensatieverlof"),"Compensatieverlof",0))</f>
        <v>0</v>
      </c>
      <c r="R1022">
        <f t="shared" si="223"/>
        <v>0</v>
      </c>
    </row>
    <row r="1023" spans="1:18" x14ac:dyDescent="0.3">
      <c r="A1023" s="43" t="str">
        <f t="shared" si="228"/>
        <v>201740do</v>
      </c>
      <c r="B1023" s="43">
        <f t="shared" si="230"/>
        <v>40</v>
      </c>
      <c r="C1023" s="44">
        <f t="shared" si="224"/>
        <v>43013</v>
      </c>
      <c r="D1023" s="43" t="str">
        <f t="shared" si="231"/>
        <v>do</v>
      </c>
      <c r="E1023" s="43">
        <f t="shared" si="229"/>
        <v>2017</v>
      </c>
      <c r="F1023" s="43" t="str">
        <f t="shared" si="233"/>
        <v/>
      </c>
      <c r="G1023" s="43" t="str">
        <f t="shared" si="234"/>
        <v/>
      </c>
      <c r="H1023" s="43" t="str">
        <f t="shared" si="235"/>
        <v/>
      </c>
      <c r="I1023" s="43">
        <f t="shared" si="232"/>
        <v>40</v>
      </c>
      <c r="J1023">
        <f>IF(AND(Formulier!$E$44&lt;=C1023,Formulier!$O$38&gt;=C1023),"Verlof",0)</f>
        <v>0</v>
      </c>
      <c r="K1023">
        <f t="shared" si="225"/>
        <v>0</v>
      </c>
      <c r="L1023">
        <f t="shared" si="236"/>
        <v>0</v>
      </c>
      <c r="M1023">
        <f t="shared" si="237"/>
        <v>0</v>
      </c>
      <c r="N1023" s="56">
        <f t="shared" si="226"/>
        <v>0</v>
      </c>
      <c r="O1023" s="56">
        <f t="shared" si="227"/>
        <v>0</v>
      </c>
      <c r="Q1023">
        <f>IF(AND(J1022="Verlof",J1023="Verlof"),0,IF(SUM(N:N)&gt;COUNTIF($Q$1:$Q1022,"Compensatieverlof"),"Compensatieverlof",0))</f>
        <v>0</v>
      </c>
      <c r="R1023">
        <f t="shared" si="223"/>
        <v>0</v>
      </c>
    </row>
    <row r="1024" spans="1:18" x14ac:dyDescent="0.3">
      <c r="A1024" s="43" t="str">
        <f t="shared" si="228"/>
        <v>201740vr</v>
      </c>
      <c r="B1024" s="43">
        <f t="shared" si="230"/>
        <v>40</v>
      </c>
      <c r="C1024" s="44">
        <f t="shared" si="224"/>
        <v>43014</v>
      </c>
      <c r="D1024" s="43" t="str">
        <f t="shared" si="231"/>
        <v>vr</v>
      </c>
      <c r="E1024" s="43">
        <f t="shared" si="229"/>
        <v>2017</v>
      </c>
      <c r="F1024" s="43" t="str">
        <f t="shared" si="233"/>
        <v/>
      </c>
      <c r="G1024" s="43" t="str">
        <f t="shared" si="234"/>
        <v/>
      </c>
      <c r="H1024" s="43" t="str">
        <f t="shared" si="235"/>
        <v/>
      </c>
      <c r="I1024" s="43">
        <f t="shared" si="232"/>
        <v>40</v>
      </c>
      <c r="J1024">
        <f>IF(AND(Formulier!$E$44&lt;=C1024,Formulier!$O$38&gt;=C1024),"Verlof",0)</f>
        <v>0</v>
      </c>
      <c r="K1024">
        <f t="shared" si="225"/>
        <v>0</v>
      </c>
      <c r="L1024">
        <f t="shared" si="236"/>
        <v>0</v>
      </c>
      <c r="M1024">
        <f t="shared" si="237"/>
        <v>0</v>
      </c>
      <c r="N1024" s="56">
        <f t="shared" si="226"/>
        <v>0</v>
      </c>
      <c r="O1024" s="56">
        <f t="shared" si="227"/>
        <v>0</v>
      </c>
      <c r="Q1024">
        <f>IF(AND(J1023="Verlof",J1024="Verlof"),0,IF(SUM(N:N)&gt;COUNTIF($Q$1:$Q1023,"Compensatieverlof"),"Compensatieverlof",0))</f>
        <v>0</v>
      </c>
      <c r="R1024">
        <f t="shared" ref="R1024:R1087" si="238">IF(AND(OR(F1024="vakantie",G1024="vakantie",H1024="vakantie"),Q1024="Compensatieverlof"),1,0)</f>
        <v>0</v>
      </c>
    </row>
    <row r="1025" spans="1:18" x14ac:dyDescent="0.3">
      <c r="A1025" s="43" t="str">
        <f t="shared" si="228"/>
        <v>201740za</v>
      </c>
      <c r="B1025" s="43">
        <f t="shared" si="230"/>
        <v>40</v>
      </c>
      <c r="C1025" s="44">
        <f t="shared" si="224"/>
        <v>43015</v>
      </c>
      <c r="D1025" s="43" t="str">
        <f t="shared" si="231"/>
        <v>za</v>
      </c>
      <c r="E1025" s="43">
        <f t="shared" si="229"/>
        <v>2017</v>
      </c>
      <c r="F1025" s="43" t="str">
        <f t="shared" si="233"/>
        <v/>
      </c>
      <c r="G1025" s="43" t="str">
        <f t="shared" si="234"/>
        <v/>
      </c>
      <c r="H1025" s="43" t="str">
        <f t="shared" si="235"/>
        <v/>
      </c>
      <c r="I1025" s="43">
        <f t="shared" si="232"/>
        <v>40</v>
      </c>
      <c r="J1025">
        <f>IF(AND(Formulier!$E$44&lt;=C1025,Formulier!$O$38&gt;=C1025),"Verlof",0)</f>
        <v>0</v>
      </c>
      <c r="K1025">
        <f t="shared" si="225"/>
        <v>0</v>
      </c>
      <c r="L1025">
        <f t="shared" si="236"/>
        <v>0</v>
      </c>
      <c r="M1025">
        <f t="shared" si="237"/>
        <v>0</v>
      </c>
      <c r="N1025" s="56">
        <f t="shared" si="226"/>
        <v>0</v>
      </c>
      <c r="O1025" s="56">
        <f t="shared" si="227"/>
        <v>0</v>
      </c>
      <c r="Q1025">
        <f>IF(AND(J1024="Verlof",J1025="Verlof"),0,IF(SUM(N:N)&gt;COUNTIF($Q$1:$Q1024,"Compensatieverlof"),"Compensatieverlof",0))</f>
        <v>0</v>
      </c>
      <c r="R1025">
        <f t="shared" si="238"/>
        <v>0</v>
      </c>
    </row>
    <row r="1026" spans="1:18" x14ac:dyDescent="0.3">
      <c r="A1026" s="43" t="str">
        <f t="shared" si="228"/>
        <v>201740zo</v>
      </c>
      <c r="B1026" s="43">
        <f t="shared" si="230"/>
        <v>40</v>
      </c>
      <c r="C1026" s="44">
        <f t="shared" si="224"/>
        <v>43016</v>
      </c>
      <c r="D1026" s="43" t="str">
        <f t="shared" si="231"/>
        <v>zo</v>
      </c>
      <c r="E1026" s="43">
        <f t="shared" si="229"/>
        <v>2017</v>
      </c>
      <c r="F1026" s="43" t="str">
        <f t="shared" si="233"/>
        <v/>
      </c>
      <c r="G1026" s="43" t="str">
        <f t="shared" si="234"/>
        <v/>
      </c>
      <c r="H1026" s="43" t="str">
        <f t="shared" si="235"/>
        <v/>
      </c>
      <c r="I1026" s="43">
        <f t="shared" si="232"/>
        <v>40</v>
      </c>
      <c r="J1026">
        <f>IF(AND(Formulier!$E$44&lt;=C1026,Formulier!$O$38&gt;=C1026),"Verlof",0)</f>
        <v>0</v>
      </c>
      <c r="K1026">
        <f t="shared" si="225"/>
        <v>0</v>
      </c>
      <c r="L1026">
        <f t="shared" si="236"/>
        <v>0</v>
      </c>
      <c r="M1026">
        <f t="shared" si="237"/>
        <v>0</v>
      </c>
      <c r="N1026" s="56">
        <f t="shared" si="226"/>
        <v>0</v>
      </c>
      <c r="O1026" s="56">
        <f t="shared" si="227"/>
        <v>0</v>
      </c>
      <c r="Q1026">
        <f>IF(AND(J1025="Verlof",J1026="Verlof"),0,IF(SUM(N:N)&gt;COUNTIF($Q$1:$Q1025,"Compensatieverlof"),"Compensatieverlof",0))</f>
        <v>0</v>
      </c>
      <c r="R1026">
        <f t="shared" si="238"/>
        <v>0</v>
      </c>
    </row>
    <row r="1027" spans="1:18" x14ac:dyDescent="0.3">
      <c r="A1027" s="43" t="str">
        <f t="shared" si="228"/>
        <v>201741ma</v>
      </c>
      <c r="B1027" s="43">
        <f t="shared" si="230"/>
        <v>41</v>
      </c>
      <c r="C1027" s="44">
        <f t="shared" ref="C1027:C1090" si="239">+C1026+1</f>
        <v>43017</v>
      </c>
      <c r="D1027" s="43" t="str">
        <f t="shared" si="231"/>
        <v>ma</v>
      </c>
      <c r="E1027" s="43">
        <f t="shared" si="229"/>
        <v>2017</v>
      </c>
      <c r="F1027" s="43" t="str">
        <f t="shared" si="233"/>
        <v/>
      </c>
      <c r="G1027" s="43" t="str">
        <f t="shared" si="234"/>
        <v/>
      </c>
      <c r="H1027" s="43" t="str">
        <f t="shared" si="235"/>
        <v/>
      </c>
      <c r="I1027" s="43">
        <f t="shared" si="232"/>
        <v>41</v>
      </c>
      <c r="J1027">
        <f>IF(AND(Formulier!$E$44&lt;=C1027,Formulier!$O$38&gt;=C1027),"Verlof",0)</f>
        <v>0</v>
      </c>
      <c r="K1027">
        <f t="shared" ref="K1027:K1090" si="240">IF(J1027=0,0,IF(F1027="",0,1))</f>
        <v>0</v>
      </c>
      <c r="L1027">
        <f t="shared" si="236"/>
        <v>0</v>
      </c>
      <c r="M1027">
        <f t="shared" si="237"/>
        <v>0</v>
      </c>
      <c r="N1027" s="56">
        <f t="shared" ref="N1027:N1090" si="241">IF($N$1="Noord",K1027,IF($N$1="Midden",L1027,M1027))</f>
        <v>0</v>
      </c>
      <c r="O1027" s="56">
        <f t="shared" ref="O1027:O1090" si="242">IF(OR(D1027="za",D1027="zo"),0,N1027)</f>
        <v>0</v>
      </c>
      <c r="Q1027">
        <f>IF(AND(J1026="Verlof",J1027="Verlof"),0,IF(SUM(N:N)&gt;COUNTIF($Q$1:$Q1026,"Compensatieverlof"),"Compensatieverlof",0))</f>
        <v>0</v>
      </c>
      <c r="R1027">
        <f t="shared" si="238"/>
        <v>0</v>
      </c>
    </row>
    <row r="1028" spans="1:18" x14ac:dyDescent="0.3">
      <c r="A1028" s="43" t="str">
        <f t="shared" si="228"/>
        <v>201741di</v>
      </c>
      <c r="B1028" s="43">
        <f t="shared" si="230"/>
        <v>41</v>
      </c>
      <c r="C1028" s="44">
        <f t="shared" si="239"/>
        <v>43018</v>
      </c>
      <c r="D1028" s="43" t="str">
        <f t="shared" si="231"/>
        <v>di</v>
      </c>
      <c r="E1028" s="43">
        <f t="shared" si="229"/>
        <v>2017</v>
      </c>
      <c r="F1028" s="43" t="str">
        <f t="shared" si="233"/>
        <v/>
      </c>
      <c r="G1028" s="43" t="str">
        <f t="shared" si="234"/>
        <v/>
      </c>
      <c r="H1028" s="43" t="str">
        <f t="shared" si="235"/>
        <v/>
      </c>
      <c r="I1028" s="43">
        <f t="shared" si="232"/>
        <v>41</v>
      </c>
      <c r="J1028">
        <f>IF(AND(Formulier!$E$44&lt;=C1028,Formulier!$O$38&gt;=C1028),"Verlof",0)</f>
        <v>0</v>
      </c>
      <c r="K1028">
        <f t="shared" si="240"/>
        <v>0</v>
      </c>
      <c r="L1028">
        <f t="shared" si="236"/>
        <v>0</v>
      </c>
      <c r="M1028">
        <f t="shared" si="237"/>
        <v>0</v>
      </c>
      <c r="N1028" s="56">
        <f t="shared" si="241"/>
        <v>0</v>
      </c>
      <c r="O1028" s="56">
        <f t="shared" si="242"/>
        <v>0</v>
      </c>
      <c r="Q1028">
        <f>IF(AND(J1027="Verlof",J1028="Verlof"),0,IF(SUM(N:N)&gt;COUNTIF($Q$1:$Q1027,"Compensatieverlof"),"Compensatieverlof",0))</f>
        <v>0</v>
      </c>
      <c r="R1028">
        <f t="shared" si="238"/>
        <v>0</v>
      </c>
    </row>
    <row r="1029" spans="1:18" x14ac:dyDescent="0.3">
      <c r="A1029" s="43" t="str">
        <f t="shared" si="228"/>
        <v>201741wo</v>
      </c>
      <c r="B1029" s="43">
        <f t="shared" si="230"/>
        <v>41</v>
      </c>
      <c r="C1029" s="44">
        <f t="shared" si="239"/>
        <v>43019</v>
      </c>
      <c r="D1029" s="43" t="str">
        <f t="shared" si="231"/>
        <v>wo</v>
      </c>
      <c r="E1029" s="43">
        <f t="shared" si="229"/>
        <v>2017</v>
      </c>
      <c r="F1029" s="43" t="str">
        <f t="shared" si="233"/>
        <v/>
      </c>
      <c r="G1029" s="43" t="str">
        <f t="shared" si="234"/>
        <v/>
      </c>
      <c r="H1029" s="43" t="str">
        <f t="shared" si="235"/>
        <v/>
      </c>
      <c r="I1029" s="43">
        <f t="shared" si="232"/>
        <v>41</v>
      </c>
      <c r="J1029">
        <f>IF(AND(Formulier!$E$44&lt;=C1029,Formulier!$O$38&gt;=C1029),"Verlof",0)</f>
        <v>0</v>
      </c>
      <c r="K1029">
        <f t="shared" si="240"/>
        <v>0</v>
      </c>
      <c r="L1029">
        <f t="shared" si="236"/>
        <v>0</v>
      </c>
      <c r="M1029">
        <f t="shared" si="237"/>
        <v>0</v>
      </c>
      <c r="N1029" s="56">
        <f t="shared" si="241"/>
        <v>0</v>
      </c>
      <c r="O1029" s="56">
        <f t="shared" si="242"/>
        <v>0</v>
      </c>
      <c r="Q1029">
        <f>IF(AND(J1028="Verlof",J1029="Verlof"),0,IF(SUM(N:N)&gt;COUNTIF($Q$1:$Q1028,"Compensatieverlof"),"Compensatieverlof",0))</f>
        <v>0</v>
      </c>
      <c r="R1029">
        <f t="shared" si="238"/>
        <v>0</v>
      </c>
    </row>
    <row r="1030" spans="1:18" x14ac:dyDescent="0.3">
      <c r="A1030" s="43" t="str">
        <f t="shared" si="228"/>
        <v>201741do</v>
      </c>
      <c r="B1030" s="43">
        <f t="shared" si="230"/>
        <v>41</v>
      </c>
      <c r="C1030" s="44">
        <f t="shared" si="239"/>
        <v>43020</v>
      </c>
      <c r="D1030" s="43" t="str">
        <f t="shared" si="231"/>
        <v>do</v>
      </c>
      <c r="E1030" s="43">
        <f t="shared" si="229"/>
        <v>2017</v>
      </c>
      <c r="F1030" s="43" t="str">
        <f t="shared" si="233"/>
        <v/>
      </c>
      <c r="G1030" s="43" t="str">
        <f t="shared" si="234"/>
        <v/>
      </c>
      <c r="H1030" s="43" t="str">
        <f t="shared" si="235"/>
        <v/>
      </c>
      <c r="I1030" s="43">
        <f t="shared" si="232"/>
        <v>41</v>
      </c>
      <c r="J1030">
        <f>IF(AND(Formulier!$E$44&lt;=C1030,Formulier!$O$38&gt;=C1030),"Verlof",0)</f>
        <v>0</v>
      </c>
      <c r="K1030">
        <f t="shared" si="240"/>
        <v>0</v>
      </c>
      <c r="L1030">
        <f t="shared" si="236"/>
        <v>0</v>
      </c>
      <c r="M1030">
        <f t="shared" si="237"/>
        <v>0</v>
      </c>
      <c r="N1030" s="56">
        <f t="shared" si="241"/>
        <v>0</v>
      </c>
      <c r="O1030" s="56">
        <f t="shared" si="242"/>
        <v>0</v>
      </c>
      <c r="Q1030">
        <f>IF(AND(J1029="Verlof",J1030="Verlof"),0,IF(SUM(N:N)&gt;COUNTIF($Q$1:$Q1029,"Compensatieverlof"),"Compensatieverlof",0))</f>
        <v>0</v>
      </c>
      <c r="R1030">
        <f t="shared" si="238"/>
        <v>0</v>
      </c>
    </row>
    <row r="1031" spans="1:18" x14ac:dyDescent="0.3">
      <c r="A1031" s="43" t="str">
        <f t="shared" ref="A1031:A1094" si="243">E1031&amp;B1031&amp;D1031</f>
        <v>201741vr</v>
      </c>
      <c r="B1031" s="43">
        <f t="shared" si="230"/>
        <v>41</v>
      </c>
      <c r="C1031" s="44">
        <f t="shared" si="239"/>
        <v>43021</v>
      </c>
      <c r="D1031" s="43" t="str">
        <f t="shared" si="231"/>
        <v>vr</v>
      </c>
      <c r="E1031" s="43">
        <f t="shared" ref="E1031:E1094" si="244">YEAR(C1031)</f>
        <v>2017</v>
      </c>
      <c r="F1031" s="43" t="str">
        <f t="shared" si="233"/>
        <v/>
      </c>
      <c r="G1031" s="43" t="str">
        <f t="shared" si="234"/>
        <v/>
      </c>
      <c r="H1031" s="43" t="str">
        <f t="shared" si="235"/>
        <v/>
      </c>
      <c r="I1031" s="43">
        <f t="shared" si="232"/>
        <v>41</v>
      </c>
      <c r="J1031">
        <f>IF(AND(Formulier!$E$44&lt;=C1031,Formulier!$O$38&gt;=C1031),"Verlof",0)</f>
        <v>0</v>
      </c>
      <c r="K1031">
        <f t="shared" si="240"/>
        <v>0</v>
      </c>
      <c r="L1031">
        <f t="shared" si="236"/>
        <v>0</v>
      </c>
      <c r="M1031">
        <f t="shared" si="237"/>
        <v>0</v>
      </c>
      <c r="N1031" s="56">
        <f t="shared" si="241"/>
        <v>0</v>
      </c>
      <c r="O1031" s="56">
        <f t="shared" si="242"/>
        <v>0</v>
      </c>
      <c r="Q1031">
        <f>IF(AND(J1030="Verlof",J1031="Verlof"),0,IF(SUM(N:N)&gt;COUNTIF($Q$1:$Q1030,"Compensatieverlof"),"Compensatieverlof",0))</f>
        <v>0</v>
      </c>
      <c r="R1031">
        <f t="shared" si="238"/>
        <v>0</v>
      </c>
    </row>
    <row r="1032" spans="1:18" x14ac:dyDescent="0.3">
      <c r="A1032" s="43" t="str">
        <f t="shared" si="243"/>
        <v>201741za</v>
      </c>
      <c r="B1032" s="43">
        <f t="shared" si="230"/>
        <v>41</v>
      </c>
      <c r="C1032" s="44">
        <f t="shared" si="239"/>
        <v>43022</v>
      </c>
      <c r="D1032" s="43" t="str">
        <f t="shared" si="231"/>
        <v>za</v>
      </c>
      <c r="E1032" s="43">
        <f t="shared" si="244"/>
        <v>2017</v>
      </c>
      <c r="F1032" s="43" t="str">
        <f t="shared" si="233"/>
        <v/>
      </c>
      <c r="G1032" s="43" t="str">
        <f t="shared" si="234"/>
        <v/>
      </c>
      <c r="H1032" s="43" t="str">
        <f t="shared" si="235"/>
        <v/>
      </c>
      <c r="I1032" s="43">
        <f t="shared" si="232"/>
        <v>41</v>
      </c>
      <c r="J1032">
        <f>IF(AND(Formulier!$E$44&lt;=C1032,Formulier!$O$38&gt;=C1032),"Verlof",0)</f>
        <v>0</v>
      </c>
      <c r="K1032">
        <f t="shared" si="240"/>
        <v>0</v>
      </c>
      <c r="L1032">
        <f t="shared" si="236"/>
        <v>0</v>
      </c>
      <c r="M1032">
        <f t="shared" si="237"/>
        <v>0</v>
      </c>
      <c r="N1032" s="56">
        <f t="shared" si="241"/>
        <v>0</v>
      </c>
      <c r="O1032" s="56">
        <f t="shared" si="242"/>
        <v>0</v>
      </c>
      <c r="Q1032">
        <f>IF(AND(J1031="Verlof",J1032="Verlof"),0,IF(SUM(N:N)&gt;COUNTIF($Q$1:$Q1031,"Compensatieverlof"),"Compensatieverlof",0))</f>
        <v>0</v>
      </c>
      <c r="R1032">
        <f t="shared" si="238"/>
        <v>0</v>
      </c>
    </row>
    <row r="1033" spans="1:18" x14ac:dyDescent="0.3">
      <c r="A1033" s="43" t="str">
        <f t="shared" si="243"/>
        <v>201741zo</v>
      </c>
      <c r="B1033" s="43">
        <f t="shared" si="230"/>
        <v>41</v>
      </c>
      <c r="C1033" s="44">
        <f t="shared" si="239"/>
        <v>43023</v>
      </c>
      <c r="D1033" s="43" t="str">
        <f t="shared" si="231"/>
        <v>zo</v>
      </c>
      <c r="E1033" s="43">
        <f t="shared" si="244"/>
        <v>2017</v>
      </c>
      <c r="F1033" s="43" t="str">
        <f t="shared" si="233"/>
        <v/>
      </c>
      <c r="G1033" s="43" t="str">
        <f t="shared" si="234"/>
        <v/>
      </c>
      <c r="H1033" s="43" t="str">
        <f t="shared" si="235"/>
        <v/>
      </c>
      <c r="I1033" s="43">
        <f t="shared" si="232"/>
        <v>41</v>
      </c>
      <c r="J1033">
        <f>IF(AND(Formulier!$E$44&lt;=C1033,Formulier!$O$38&gt;=C1033),"Verlof",0)</f>
        <v>0</v>
      </c>
      <c r="K1033">
        <f t="shared" si="240"/>
        <v>0</v>
      </c>
      <c r="L1033">
        <f t="shared" si="236"/>
        <v>0</v>
      </c>
      <c r="M1033">
        <f t="shared" si="237"/>
        <v>0</v>
      </c>
      <c r="N1033" s="56">
        <f t="shared" si="241"/>
        <v>0</v>
      </c>
      <c r="O1033" s="56">
        <f t="shared" si="242"/>
        <v>0</v>
      </c>
      <c r="Q1033">
        <f>IF(AND(J1032="Verlof",J1033="Verlof"),0,IF(SUM(N:N)&gt;COUNTIF($Q$1:$Q1032,"Compensatieverlof"),"Compensatieverlof",0))</f>
        <v>0</v>
      </c>
      <c r="R1033">
        <f t="shared" si="238"/>
        <v>0</v>
      </c>
    </row>
    <row r="1034" spans="1:18" x14ac:dyDescent="0.3">
      <c r="A1034" s="43" t="str">
        <f t="shared" si="243"/>
        <v>201742ma</v>
      </c>
      <c r="B1034" s="43">
        <f t="shared" si="230"/>
        <v>42</v>
      </c>
      <c r="C1034" s="44">
        <f t="shared" si="239"/>
        <v>43024</v>
      </c>
      <c r="D1034" s="43" t="str">
        <f t="shared" si="231"/>
        <v>ma</v>
      </c>
      <c r="E1034" s="43">
        <f t="shared" si="244"/>
        <v>2017</v>
      </c>
      <c r="F1034" s="43" t="str">
        <f t="shared" si="233"/>
        <v/>
      </c>
      <c r="G1034" s="43" t="str">
        <f t="shared" si="234"/>
        <v/>
      </c>
      <c r="H1034" s="43" t="str">
        <f t="shared" si="235"/>
        <v/>
      </c>
      <c r="I1034" s="43">
        <f t="shared" si="232"/>
        <v>42</v>
      </c>
      <c r="J1034">
        <f>IF(AND(Formulier!$E$44&lt;=C1034,Formulier!$O$38&gt;=C1034),"Verlof",0)</f>
        <v>0</v>
      </c>
      <c r="K1034">
        <f t="shared" si="240"/>
        <v>0</v>
      </c>
      <c r="L1034">
        <f t="shared" si="236"/>
        <v>0</v>
      </c>
      <c r="M1034">
        <f t="shared" si="237"/>
        <v>0</v>
      </c>
      <c r="N1034" s="56">
        <f t="shared" si="241"/>
        <v>0</v>
      </c>
      <c r="O1034" s="56">
        <f t="shared" si="242"/>
        <v>0</v>
      </c>
      <c r="Q1034">
        <f>IF(AND(J1033="Verlof",J1034="Verlof"),0,IF(SUM(N:N)&gt;COUNTIF($Q$1:$Q1033,"Compensatieverlof"),"Compensatieverlof",0))</f>
        <v>0</v>
      </c>
      <c r="R1034">
        <f t="shared" si="238"/>
        <v>0</v>
      </c>
    </row>
    <row r="1035" spans="1:18" x14ac:dyDescent="0.3">
      <c r="A1035" s="43" t="str">
        <f t="shared" si="243"/>
        <v>201742di</v>
      </c>
      <c r="B1035" s="43">
        <f t="shared" si="230"/>
        <v>42</v>
      </c>
      <c r="C1035" s="44">
        <f t="shared" si="239"/>
        <v>43025</v>
      </c>
      <c r="D1035" s="43" t="str">
        <f t="shared" si="231"/>
        <v>di</v>
      </c>
      <c r="E1035" s="43">
        <f t="shared" si="244"/>
        <v>2017</v>
      </c>
      <c r="F1035" s="43" t="str">
        <f t="shared" si="233"/>
        <v/>
      </c>
      <c r="G1035" s="43" t="str">
        <f t="shared" si="234"/>
        <v/>
      </c>
      <c r="H1035" s="43" t="str">
        <f t="shared" si="235"/>
        <v/>
      </c>
      <c r="I1035" s="43">
        <f t="shared" si="232"/>
        <v>42</v>
      </c>
      <c r="J1035">
        <f>IF(AND(Formulier!$E$44&lt;=C1035,Formulier!$O$38&gt;=C1035),"Verlof",0)</f>
        <v>0</v>
      </c>
      <c r="K1035">
        <f t="shared" si="240"/>
        <v>0</v>
      </c>
      <c r="L1035">
        <f t="shared" si="236"/>
        <v>0</v>
      </c>
      <c r="M1035">
        <f t="shared" si="237"/>
        <v>0</v>
      </c>
      <c r="N1035" s="56">
        <f t="shared" si="241"/>
        <v>0</v>
      </c>
      <c r="O1035" s="56">
        <f t="shared" si="242"/>
        <v>0</v>
      </c>
      <c r="Q1035">
        <f>IF(AND(J1034="Verlof",J1035="Verlof"),0,IF(SUM(N:N)&gt;COUNTIF($Q$1:$Q1034,"Compensatieverlof"),"Compensatieverlof",0))</f>
        <v>0</v>
      </c>
      <c r="R1035">
        <f t="shared" si="238"/>
        <v>0</v>
      </c>
    </row>
    <row r="1036" spans="1:18" x14ac:dyDescent="0.3">
      <c r="A1036" s="43" t="str">
        <f t="shared" si="243"/>
        <v>201742wo</v>
      </c>
      <c r="B1036" s="43">
        <f t="shared" si="230"/>
        <v>42</v>
      </c>
      <c r="C1036" s="44">
        <f t="shared" si="239"/>
        <v>43026</v>
      </c>
      <c r="D1036" s="43" t="str">
        <f t="shared" si="231"/>
        <v>wo</v>
      </c>
      <c r="E1036" s="43">
        <f t="shared" si="244"/>
        <v>2017</v>
      </c>
      <c r="F1036" s="43" t="str">
        <f t="shared" si="233"/>
        <v/>
      </c>
      <c r="G1036" s="43" t="str">
        <f t="shared" si="234"/>
        <v/>
      </c>
      <c r="H1036" s="43" t="str">
        <f t="shared" si="235"/>
        <v/>
      </c>
      <c r="I1036" s="43">
        <f t="shared" si="232"/>
        <v>42</v>
      </c>
      <c r="J1036">
        <f>IF(AND(Formulier!$E$44&lt;=C1036,Formulier!$O$38&gt;=C1036),"Verlof",0)</f>
        <v>0</v>
      </c>
      <c r="K1036">
        <f t="shared" si="240"/>
        <v>0</v>
      </c>
      <c r="L1036">
        <f t="shared" si="236"/>
        <v>0</v>
      </c>
      <c r="M1036">
        <f t="shared" si="237"/>
        <v>0</v>
      </c>
      <c r="N1036" s="56">
        <f t="shared" si="241"/>
        <v>0</v>
      </c>
      <c r="O1036" s="56">
        <f t="shared" si="242"/>
        <v>0</v>
      </c>
      <c r="Q1036">
        <f>IF(AND(J1035="Verlof",J1036="Verlof"),0,IF(SUM(N:N)&gt;COUNTIF($Q$1:$Q1035,"Compensatieverlof"),"Compensatieverlof",0))</f>
        <v>0</v>
      </c>
      <c r="R1036">
        <f t="shared" si="238"/>
        <v>0</v>
      </c>
    </row>
    <row r="1037" spans="1:18" x14ac:dyDescent="0.3">
      <c r="A1037" s="43" t="str">
        <f t="shared" si="243"/>
        <v>201742do</v>
      </c>
      <c r="B1037" s="43">
        <f t="shared" si="230"/>
        <v>42</v>
      </c>
      <c r="C1037" s="44">
        <f t="shared" si="239"/>
        <v>43027</v>
      </c>
      <c r="D1037" s="43" t="str">
        <f t="shared" si="231"/>
        <v>do</v>
      </c>
      <c r="E1037" s="43">
        <f t="shared" si="244"/>
        <v>2017</v>
      </c>
      <c r="F1037" s="43" t="str">
        <f t="shared" si="233"/>
        <v/>
      </c>
      <c r="G1037" s="43" t="str">
        <f t="shared" si="234"/>
        <v/>
      </c>
      <c r="H1037" s="43" t="str">
        <f t="shared" si="235"/>
        <v/>
      </c>
      <c r="I1037" s="43">
        <f t="shared" si="232"/>
        <v>42</v>
      </c>
      <c r="J1037">
        <f>IF(AND(Formulier!$E$44&lt;=C1037,Formulier!$O$38&gt;=C1037),"Verlof",0)</f>
        <v>0</v>
      </c>
      <c r="K1037">
        <f t="shared" si="240"/>
        <v>0</v>
      </c>
      <c r="L1037">
        <f t="shared" si="236"/>
        <v>0</v>
      </c>
      <c r="M1037">
        <f t="shared" si="237"/>
        <v>0</v>
      </c>
      <c r="N1037" s="56">
        <f t="shared" si="241"/>
        <v>0</v>
      </c>
      <c r="O1037" s="56">
        <f t="shared" si="242"/>
        <v>0</v>
      </c>
      <c r="Q1037">
        <f>IF(AND(J1036="Verlof",J1037="Verlof"),0,IF(SUM(N:N)&gt;COUNTIF($Q$1:$Q1036,"Compensatieverlof"),"Compensatieverlof",0))</f>
        <v>0</v>
      </c>
      <c r="R1037">
        <f t="shared" si="238"/>
        <v>0</v>
      </c>
    </row>
    <row r="1038" spans="1:18" x14ac:dyDescent="0.3">
      <c r="A1038" s="43" t="str">
        <f t="shared" si="243"/>
        <v>201742vr</v>
      </c>
      <c r="B1038" s="43">
        <f t="shared" si="230"/>
        <v>42</v>
      </c>
      <c r="C1038" s="44">
        <f t="shared" si="239"/>
        <v>43028</v>
      </c>
      <c r="D1038" s="43" t="str">
        <f t="shared" si="231"/>
        <v>vr</v>
      </c>
      <c r="E1038" s="43">
        <f t="shared" si="244"/>
        <v>2017</v>
      </c>
      <c r="F1038" s="43" t="str">
        <f t="shared" si="233"/>
        <v/>
      </c>
      <c r="G1038" s="43" t="str">
        <f t="shared" si="234"/>
        <v/>
      </c>
      <c r="H1038" s="43" t="str">
        <f t="shared" si="235"/>
        <v/>
      </c>
      <c r="I1038" s="43">
        <f t="shared" si="232"/>
        <v>42</v>
      </c>
      <c r="J1038">
        <f>IF(AND(Formulier!$E$44&lt;=C1038,Formulier!$O$38&gt;=C1038),"Verlof",0)</f>
        <v>0</v>
      </c>
      <c r="K1038">
        <f t="shared" si="240"/>
        <v>0</v>
      </c>
      <c r="L1038">
        <f t="shared" si="236"/>
        <v>0</v>
      </c>
      <c r="M1038">
        <f t="shared" si="237"/>
        <v>0</v>
      </c>
      <c r="N1038" s="56">
        <f t="shared" si="241"/>
        <v>0</v>
      </c>
      <c r="O1038" s="56">
        <f t="shared" si="242"/>
        <v>0</v>
      </c>
      <c r="Q1038">
        <f>IF(AND(J1037="Verlof",J1038="Verlof"),0,IF(SUM(N:N)&gt;COUNTIF($Q$1:$Q1037,"Compensatieverlof"),"Compensatieverlof",0))</f>
        <v>0</v>
      </c>
      <c r="R1038">
        <f t="shared" si="238"/>
        <v>0</v>
      </c>
    </row>
    <row r="1039" spans="1:18" x14ac:dyDescent="0.3">
      <c r="A1039" s="43" t="str">
        <f t="shared" si="243"/>
        <v>201742za</v>
      </c>
      <c r="B1039" s="43">
        <f t="shared" si="230"/>
        <v>42</v>
      </c>
      <c r="C1039" s="44">
        <f t="shared" si="239"/>
        <v>43029</v>
      </c>
      <c r="D1039" s="43" t="str">
        <f t="shared" si="231"/>
        <v>za</v>
      </c>
      <c r="E1039" s="43">
        <f t="shared" si="244"/>
        <v>2017</v>
      </c>
      <c r="F1039" s="43" t="str">
        <f t="shared" si="233"/>
        <v/>
      </c>
      <c r="G1039" s="43" t="str">
        <f t="shared" si="234"/>
        <v/>
      </c>
      <c r="H1039" s="43" t="str">
        <f t="shared" si="235"/>
        <v/>
      </c>
      <c r="I1039" s="43">
        <f t="shared" si="232"/>
        <v>42</v>
      </c>
      <c r="J1039">
        <f>IF(AND(Formulier!$E$44&lt;=C1039,Formulier!$O$38&gt;=C1039),"Verlof",0)</f>
        <v>0</v>
      </c>
      <c r="K1039">
        <f t="shared" si="240"/>
        <v>0</v>
      </c>
      <c r="L1039">
        <f t="shared" si="236"/>
        <v>0</v>
      </c>
      <c r="M1039">
        <f t="shared" si="237"/>
        <v>0</v>
      </c>
      <c r="N1039" s="56">
        <f t="shared" si="241"/>
        <v>0</v>
      </c>
      <c r="O1039" s="56">
        <f t="shared" si="242"/>
        <v>0</v>
      </c>
      <c r="Q1039">
        <f>IF(AND(J1038="Verlof",J1039="Verlof"),0,IF(SUM(N:N)&gt;COUNTIF($Q$1:$Q1038,"Compensatieverlof"),"Compensatieverlof",0))</f>
        <v>0</v>
      </c>
      <c r="R1039">
        <f t="shared" si="238"/>
        <v>0</v>
      </c>
    </row>
    <row r="1040" spans="1:18" x14ac:dyDescent="0.3">
      <c r="A1040" s="43" t="str">
        <f t="shared" si="243"/>
        <v>201742zo</v>
      </c>
      <c r="B1040" s="43">
        <f t="shared" si="230"/>
        <v>42</v>
      </c>
      <c r="C1040" s="44">
        <f t="shared" si="239"/>
        <v>43030</v>
      </c>
      <c r="D1040" s="43" t="str">
        <f t="shared" si="231"/>
        <v>zo</v>
      </c>
      <c r="E1040" s="43">
        <f t="shared" si="244"/>
        <v>2017</v>
      </c>
      <c r="F1040" s="43" t="str">
        <f t="shared" si="233"/>
        <v/>
      </c>
      <c r="G1040" s="43" t="str">
        <f t="shared" si="234"/>
        <v/>
      </c>
      <c r="H1040" s="43" t="str">
        <f t="shared" si="235"/>
        <v/>
      </c>
      <c r="I1040" s="43">
        <f t="shared" si="232"/>
        <v>42</v>
      </c>
      <c r="J1040">
        <f>IF(AND(Formulier!$E$44&lt;=C1040,Formulier!$O$38&gt;=C1040),"Verlof",0)</f>
        <v>0</v>
      </c>
      <c r="K1040">
        <f t="shared" si="240"/>
        <v>0</v>
      </c>
      <c r="L1040">
        <f t="shared" si="236"/>
        <v>0</v>
      </c>
      <c r="M1040">
        <f t="shared" si="237"/>
        <v>0</v>
      </c>
      <c r="N1040" s="56">
        <f t="shared" si="241"/>
        <v>0</v>
      </c>
      <c r="O1040" s="56">
        <f t="shared" si="242"/>
        <v>0</v>
      </c>
      <c r="Q1040">
        <f>IF(AND(J1039="Verlof",J1040="Verlof"),0,IF(SUM(N:N)&gt;COUNTIF($Q$1:$Q1039,"Compensatieverlof"),"Compensatieverlof",0))</f>
        <v>0</v>
      </c>
      <c r="R1040">
        <f t="shared" si="238"/>
        <v>0</v>
      </c>
    </row>
    <row r="1041" spans="1:18" x14ac:dyDescent="0.3">
      <c r="A1041" s="43" t="str">
        <f t="shared" si="243"/>
        <v>201743ma</v>
      </c>
      <c r="B1041" s="43">
        <f t="shared" ref="B1041:B1104" si="245">+B1034+1</f>
        <v>43</v>
      </c>
      <c r="C1041" s="44">
        <f t="shared" si="239"/>
        <v>43031</v>
      </c>
      <c r="D1041" s="43" t="str">
        <f t="shared" ref="D1041:D1104" si="246">+D1034</f>
        <v>ma</v>
      </c>
      <c r="E1041" s="43">
        <f t="shared" si="244"/>
        <v>2017</v>
      </c>
      <c r="F1041" s="43" t="str">
        <f t="shared" si="233"/>
        <v/>
      </c>
      <c r="G1041" s="43" t="str">
        <f t="shared" si="234"/>
        <v/>
      </c>
      <c r="H1041" s="43" t="str">
        <f t="shared" si="235"/>
        <v/>
      </c>
      <c r="I1041" s="43">
        <f t="shared" ref="I1041:I1104" si="247">+I1034+1</f>
        <v>43</v>
      </c>
      <c r="J1041">
        <f>IF(AND(Formulier!$E$44&lt;=C1041,Formulier!$O$38&gt;=C1041),"Verlof",0)</f>
        <v>0</v>
      </c>
      <c r="K1041">
        <f t="shared" si="240"/>
        <v>0</v>
      </c>
      <c r="L1041">
        <f t="shared" si="236"/>
        <v>0</v>
      </c>
      <c r="M1041">
        <f t="shared" si="237"/>
        <v>0</v>
      </c>
      <c r="N1041" s="56">
        <f t="shared" si="241"/>
        <v>0</v>
      </c>
      <c r="O1041" s="56">
        <f t="shared" si="242"/>
        <v>0</v>
      </c>
      <c r="Q1041">
        <f>IF(AND(J1040="Verlof",J1041="Verlof"),0,IF(SUM(N:N)&gt;COUNTIF($Q$1:$Q1040,"Compensatieverlof"),"Compensatieverlof",0))</f>
        <v>0</v>
      </c>
      <c r="R1041">
        <f t="shared" si="238"/>
        <v>0</v>
      </c>
    </row>
    <row r="1042" spans="1:18" x14ac:dyDescent="0.3">
      <c r="A1042" s="43" t="str">
        <f t="shared" si="243"/>
        <v>201743di</v>
      </c>
      <c r="B1042" s="43">
        <f t="shared" si="245"/>
        <v>43</v>
      </c>
      <c r="C1042" s="44">
        <f t="shared" si="239"/>
        <v>43032</v>
      </c>
      <c r="D1042" s="43" t="str">
        <f t="shared" si="246"/>
        <v>di</v>
      </c>
      <c r="E1042" s="43">
        <f t="shared" si="244"/>
        <v>2017</v>
      </c>
      <c r="F1042" s="43" t="str">
        <f t="shared" si="233"/>
        <v/>
      </c>
      <c r="G1042" s="43" t="str">
        <f t="shared" si="234"/>
        <v/>
      </c>
      <c r="H1042" s="43" t="str">
        <f t="shared" si="235"/>
        <v/>
      </c>
      <c r="I1042" s="43">
        <f t="shared" si="247"/>
        <v>43</v>
      </c>
      <c r="J1042">
        <f>IF(AND(Formulier!$E$44&lt;=C1042,Formulier!$O$38&gt;=C1042),"Verlof",0)</f>
        <v>0</v>
      </c>
      <c r="K1042">
        <f t="shared" si="240"/>
        <v>0</v>
      </c>
      <c r="L1042">
        <f t="shared" si="236"/>
        <v>0</v>
      </c>
      <c r="M1042">
        <f t="shared" si="237"/>
        <v>0</v>
      </c>
      <c r="N1042" s="56">
        <f t="shared" si="241"/>
        <v>0</v>
      </c>
      <c r="O1042" s="56">
        <f t="shared" si="242"/>
        <v>0</v>
      </c>
      <c r="Q1042">
        <f>IF(AND(J1041="Verlof",J1042="Verlof"),0,IF(SUM(N:N)&gt;COUNTIF($Q$1:$Q1041,"Compensatieverlof"),"Compensatieverlof",0))</f>
        <v>0</v>
      </c>
      <c r="R1042">
        <f t="shared" si="238"/>
        <v>0</v>
      </c>
    </row>
    <row r="1043" spans="1:18" x14ac:dyDescent="0.3">
      <c r="A1043" s="43" t="str">
        <f t="shared" si="243"/>
        <v>201743wo</v>
      </c>
      <c r="B1043" s="43">
        <f t="shared" si="245"/>
        <v>43</v>
      </c>
      <c r="C1043" s="44">
        <f t="shared" si="239"/>
        <v>43033</v>
      </c>
      <c r="D1043" s="43" t="str">
        <f t="shared" si="246"/>
        <v>wo</v>
      </c>
      <c r="E1043" s="43">
        <f t="shared" si="244"/>
        <v>2017</v>
      </c>
      <c r="F1043" s="43" t="str">
        <f t="shared" si="233"/>
        <v/>
      </c>
      <c r="G1043" s="43" t="str">
        <f t="shared" si="234"/>
        <v/>
      </c>
      <c r="H1043" s="43" t="str">
        <f t="shared" si="235"/>
        <v/>
      </c>
      <c r="I1043" s="43">
        <f t="shared" si="247"/>
        <v>43</v>
      </c>
      <c r="J1043">
        <f>IF(AND(Formulier!$E$44&lt;=C1043,Formulier!$O$38&gt;=C1043),"Verlof",0)</f>
        <v>0</v>
      </c>
      <c r="K1043">
        <f t="shared" si="240"/>
        <v>0</v>
      </c>
      <c r="L1043">
        <f t="shared" si="236"/>
        <v>0</v>
      </c>
      <c r="M1043">
        <f t="shared" si="237"/>
        <v>0</v>
      </c>
      <c r="N1043" s="56">
        <f t="shared" si="241"/>
        <v>0</v>
      </c>
      <c r="O1043" s="56">
        <f t="shared" si="242"/>
        <v>0</v>
      </c>
      <c r="Q1043">
        <f>IF(AND(J1042="Verlof",J1043="Verlof"),0,IF(SUM(N:N)&gt;COUNTIF($Q$1:$Q1042,"Compensatieverlof"),"Compensatieverlof",0))</f>
        <v>0</v>
      </c>
      <c r="R1043">
        <f t="shared" si="238"/>
        <v>0</v>
      </c>
    </row>
    <row r="1044" spans="1:18" x14ac:dyDescent="0.3">
      <c r="A1044" s="43" t="str">
        <f t="shared" si="243"/>
        <v>201743do</v>
      </c>
      <c r="B1044" s="43">
        <f t="shared" si="245"/>
        <v>43</v>
      </c>
      <c r="C1044" s="44">
        <f t="shared" si="239"/>
        <v>43034</v>
      </c>
      <c r="D1044" s="43" t="str">
        <f t="shared" si="246"/>
        <v>do</v>
      </c>
      <c r="E1044" s="43">
        <f t="shared" si="244"/>
        <v>2017</v>
      </c>
      <c r="F1044" s="43" t="str">
        <f t="shared" si="233"/>
        <v/>
      </c>
      <c r="G1044" s="43" t="str">
        <f t="shared" si="234"/>
        <v/>
      </c>
      <c r="H1044" s="43" t="str">
        <f t="shared" si="235"/>
        <v/>
      </c>
      <c r="I1044" s="43">
        <f t="shared" si="247"/>
        <v>43</v>
      </c>
      <c r="J1044">
        <f>IF(AND(Formulier!$E$44&lt;=C1044,Formulier!$O$38&gt;=C1044),"Verlof",0)</f>
        <v>0</v>
      </c>
      <c r="K1044">
        <f t="shared" si="240"/>
        <v>0</v>
      </c>
      <c r="L1044">
        <f t="shared" si="236"/>
        <v>0</v>
      </c>
      <c r="M1044">
        <f t="shared" si="237"/>
        <v>0</v>
      </c>
      <c r="N1044" s="56">
        <f t="shared" si="241"/>
        <v>0</v>
      </c>
      <c r="O1044" s="56">
        <f t="shared" si="242"/>
        <v>0</v>
      </c>
      <c r="Q1044">
        <f>IF(AND(J1043="Verlof",J1044="Verlof"),0,IF(SUM(N:N)&gt;COUNTIF($Q$1:$Q1043,"Compensatieverlof"),"Compensatieverlof",0))</f>
        <v>0</v>
      </c>
      <c r="R1044">
        <f t="shared" si="238"/>
        <v>0</v>
      </c>
    </row>
    <row r="1045" spans="1:18" x14ac:dyDescent="0.3">
      <c r="A1045" s="43" t="str">
        <f t="shared" si="243"/>
        <v>201743vr</v>
      </c>
      <c r="B1045" s="43">
        <f t="shared" si="245"/>
        <v>43</v>
      </c>
      <c r="C1045" s="44">
        <f t="shared" si="239"/>
        <v>43035</v>
      </c>
      <c r="D1045" s="43" t="str">
        <f t="shared" si="246"/>
        <v>vr</v>
      </c>
      <c r="E1045" s="43">
        <f t="shared" si="244"/>
        <v>2017</v>
      </c>
      <c r="F1045" s="43" t="str">
        <f t="shared" si="233"/>
        <v/>
      </c>
      <c r="G1045" s="43" t="str">
        <f t="shared" si="234"/>
        <v/>
      </c>
      <c r="H1045" s="43" t="str">
        <f t="shared" si="235"/>
        <v/>
      </c>
      <c r="I1045" s="43">
        <f t="shared" si="247"/>
        <v>43</v>
      </c>
      <c r="J1045">
        <f>IF(AND(Formulier!$E$44&lt;=C1045,Formulier!$O$38&gt;=C1045),"Verlof",0)</f>
        <v>0</v>
      </c>
      <c r="K1045">
        <f t="shared" si="240"/>
        <v>0</v>
      </c>
      <c r="L1045">
        <f t="shared" si="236"/>
        <v>0</v>
      </c>
      <c r="M1045">
        <f t="shared" si="237"/>
        <v>0</v>
      </c>
      <c r="N1045" s="56">
        <f t="shared" si="241"/>
        <v>0</v>
      </c>
      <c r="O1045" s="56">
        <f t="shared" si="242"/>
        <v>0</v>
      </c>
      <c r="Q1045">
        <f>IF(AND(J1044="Verlof",J1045="Verlof"),0,IF(SUM(N:N)&gt;COUNTIF($Q$1:$Q1044,"Compensatieverlof"),"Compensatieverlof",0))</f>
        <v>0</v>
      </c>
      <c r="R1045">
        <f t="shared" si="238"/>
        <v>0</v>
      </c>
    </row>
    <row r="1046" spans="1:18" x14ac:dyDescent="0.3">
      <c r="A1046" s="43" t="str">
        <f t="shared" si="243"/>
        <v>201743za</v>
      </c>
      <c r="B1046" s="43">
        <f t="shared" si="245"/>
        <v>43</v>
      </c>
      <c r="C1046" s="44">
        <f t="shared" si="239"/>
        <v>43036</v>
      </c>
      <c r="D1046" s="43" t="str">
        <f t="shared" si="246"/>
        <v>za</v>
      </c>
      <c r="E1046" s="43">
        <f t="shared" si="244"/>
        <v>2017</v>
      </c>
      <c r="F1046" s="43" t="str">
        <f t="shared" si="233"/>
        <v/>
      </c>
      <c r="G1046" s="43" t="str">
        <f t="shared" si="234"/>
        <v/>
      </c>
      <c r="H1046" s="43" t="str">
        <f t="shared" si="235"/>
        <v/>
      </c>
      <c r="I1046" s="43">
        <f t="shared" si="247"/>
        <v>43</v>
      </c>
      <c r="J1046">
        <f>IF(AND(Formulier!$E$44&lt;=C1046,Formulier!$O$38&gt;=C1046),"Verlof",0)</f>
        <v>0</v>
      </c>
      <c r="K1046">
        <f t="shared" si="240"/>
        <v>0</v>
      </c>
      <c r="L1046">
        <f t="shared" si="236"/>
        <v>0</v>
      </c>
      <c r="M1046">
        <f t="shared" si="237"/>
        <v>0</v>
      </c>
      <c r="N1046" s="56">
        <f t="shared" si="241"/>
        <v>0</v>
      </c>
      <c r="O1046" s="56">
        <f t="shared" si="242"/>
        <v>0</v>
      </c>
      <c r="Q1046">
        <f>IF(AND(J1045="Verlof",J1046="Verlof"),0,IF(SUM(N:N)&gt;COUNTIF($Q$1:$Q1045,"Compensatieverlof"),"Compensatieverlof",0))</f>
        <v>0</v>
      </c>
      <c r="R1046">
        <f t="shared" si="238"/>
        <v>0</v>
      </c>
    </row>
    <row r="1047" spans="1:18" x14ac:dyDescent="0.3">
      <c r="A1047" s="43" t="str">
        <f t="shared" si="243"/>
        <v>201743zo</v>
      </c>
      <c r="B1047" s="43">
        <f t="shared" si="245"/>
        <v>43</v>
      </c>
      <c r="C1047" s="44">
        <f t="shared" si="239"/>
        <v>43037</v>
      </c>
      <c r="D1047" s="43" t="str">
        <f t="shared" si="246"/>
        <v>zo</v>
      </c>
      <c r="E1047" s="43">
        <f t="shared" si="244"/>
        <v>2017</v>
      </c>
      <c r="F1047" s="43" t="str">
        <f t="shared" si="233"/>
        <v/>
      </c>
      <c r="G1047" s="43" t="str">
        <f t="shared" si="234"/>
        <v/>
      </c>
      <c r="H1047" s="43" t="str">
        <f t="shared" si="235"/>
        <v/>
      </c>
      <c r="I1047" s="43">
        <f t="shared" si="247"/>
        <v>43</v>
      </c>
      <c r="J1047">
        <f>IF(AND(Formulier!$E$44&lt;=C1047,Formulier!$O$38&gt;=C1047),"Verlof",0)</f>
        <v>0</v>
      </c>
      <c r="K1047">
        <f t="shared" si="240"/>
        <v>0</v>
      </c>
      <c r="L1047">
        <f t="shared" si="236"/>
        <v>0</v>
      </c>
      <c r="M1047">
        <f t="shared" si="237"/>
        <v>0</v>
      </c>
      <c r="N1047" s="56">
        <f t="shared" si="241"/>
        <v>0</v>
      </c>
      <c r="O1047" s="56">
        <f t="shared" si="242"/>
        <v>0</v>
      </c>
      <c r="Q1047">
        <f>IF(AND(J1046="Verlof",J1047="Verlof"),0,IF(SUM(N:N)&gt;COUNTIF($Q$1:$Q1046,"Compensatieverlof"),"Compensatieverlof",0))</f>
        <v>0</v>
      </c>
      <c r="R1047">
        <f t="shared" si="238"/>
        <v>0</v>
      </c>
    </row>
    <row r="1048" spans="1:18" x14ac:dyDescent="0.3">
      <c r="A1048" s="43" t="str">
        <f t="shared" si="243"/>
        <v>201744ma</v>
      </c>
      <c r="B1048" s="43">
        <f t="shared" si="245"/>
        <v>44</v>
      </c>
      <c r="C1048" s="44">
        <f t="shared" si="239"/>
        <v>43038</v>
      </c>
      <c r="D1048" s="43" t="str">
        <f t="shared" si="246"/>
        <v>ma</v>
      </c>
      <c r="E1048" s="43">
        <f t="shared" si="244"/>
        <v>2017</v>
      </c>
      <c r="F1048" s="43" t="str">
        <f t="shared" si="233"/>
        <v/>
      </c>
      <c r="G1048" s="43" t="str">
        <f t="shared" si="234"/>
        <v/>
      </c>
      <c r="H1048" s="43" t="str">
        <f t="shared" si="235"/>
        <v/>
      </c>
      <c r="I1048" s="43">
        <f t="shared" si="247"/>
        <v>44</v>
      </c>
      <c r="J1048">
        <f>IF(AND(Formulier!$E$44&lt;=C1048,Formulier!$O$38&gt;=C1048),"Verlof",0)</f>
        <v>0</v>
      </c>
      <c r="K1048">
        <f t="shared" si="240"/>
        <v>0</v>
      </c>
      <c r="L1048">
        <f t="shared" si="236"/>
        <v>0</v>
      </c>
      <c r="M1048">
        <f t="shared" si="237"/>
        <v>0</v>
      </c>
      <c r="N1048" s="56">
        <f t="shared" si="241"/>
        <v>0</v>
      </c>
      <c r="O1048" s="56">
        <f t="shared" si="242"/>
        <v>0</v>
      </c>
      <c r="Q1048">
        <f>IF(AND(J1047="Verlof",J1048="Verlof"),0,IF(SUM(N:N)&gt;COUNTIF($Q$1:$Q1047,"Compensatieverlof"),"Compensatieverlof",0))</f>
        <v>0</v>
      </c>
      <c r="R1048">
        <f t="shared" si="238"/>
        <v>0</v>
      </c>
    </row>
    <row r="1049" spans="1:18" x14ac:dyDescent="0.3">
      <c r="A1049" s="43" t="str">
        <f t="shared" si="243"/>
        <v>201744di</v>
      </c>
      <c r="B1049" s="43">
        <f t="shared" si="245"/>
        <v>44</v>
      </c>
      <c r="C1049" s="44">
        <f t="shared" si="239"/>
        <v>43039</v>
      </c>
      <c r="D1049" s="43" t="str">
        <f t="shared" si="246"/>
        <v>di</v>
      </c>
      <c r="E1049" s="43">
        <f t="shared" si="244"/>
        <v>2017</v>
      </c>
      <c r="F1049" s="43" t="str">
        <f t="shared" si="233"/>
        <v/>
      </c>
      <c r="G1049" s="43" t="str">
        <f t="shared" si="234"/>
        <v/>
      </c>
      <c r="H1049" s="43" t="str">
        <f t="shared" si="235"/>
        <v/>
      </c>
      <c r="I1049" s="43">
        <f t="shared" si="247"/>
        <v>44</v>
      </c>
      <c r="J1049">
        <f>IF(AND(Formulier!$E$44&lt;=C1049,Formulier!$O$38&gt;=C1049),"Verlof",0)</f>
        <v>0</v>
      </c>
      <c r="K1049">
        <f t="shared" si="240"/>
        <v>0</v>
      </c>
      <c r="L1049">
        <f t="shared" si="236"/>
        <v>0</v>
      </c>
      <c r="M1049">
        <f t="shared" si="237"/>
        <v>0</v>
      </c>
      <c r="N1049" s="56">
        <f t="shared" si="241"/>
        <v>0</v>
      </c>
      <c r="O1049" s="56">
        <f t="shared" si="242"/>
        <v>0</v>
      </c>
      <c r="Q1049">
        <f>IF(AND(J1048="Verlof",J1049="Verlof"),0,IF(SUM(N:N)&gt;COUNTIF($Q$1:$Q1048,"Compensatieverlof"),"Compensatieverlof",0))</f>
        <v>0</v>
      </c>
      <c r="R1049">
        <f t="shared" si="238"/>
        <v>0</v>
      </c>
    </row>
    <row r="1050" spans="1:18" x14ac:dyDescent="0.3">
      <c r="A1050" s="43" t="str">
        <f t="shared" si="243"/>
        <v>201744wo</v>
      </c>
      <c r="B1050" s="43">
        <f t="shared" si="245"/>
        <v>44</v>
      </c>
      <c r="C1050" s="44">
        <f t="shared" si="239"/>
        <v>43040</v>
      </c>
      <c r="D1050" s="43" t="str">
        <f t="shared" si="246"/>
        <v>wo</v>
      </c>
      <c r="E1050" s="43">
        <f t="shared" si="244"/>
        <v>2017</v>
      </c>
      <c r="F1050" s="43" t="str">
        <f t="shared" si="233"/>
        <v/>
      </c>
      <c r="G1050" s="43" t="str">
        <f t="shared" si="234"/>
        <v/>
      </c>
      <c r="H1050" s="43" t="str">
        <f t="shared" si="235"/>
        <v/>
      </c>
      <c r="I1050" s="43">
        <f t="shared" si="247"/>
        <v>44</v>
      </c>
      <c r="J1050">
        <f>IF(AND(Formulier!$E$44&lt;=C1050,Formulier!$O$38&gt;=C1050),"Verlof",0)</f>
        <v>0</v>
      </c>
      <c r="K1050">
        <f t="shared" si="240"/>
        <v>0</v>
      </c>
      <c r="L1050">
        <f t="shared" si="236"/>
        <v>0</v>
      </c>
      <c r="M1050">
        <f t="shared" si="237"/>
        <v>0</v>
      </c>
      <c r="N1050" s="56">
        <f t="shared" si="241"/>
        <v>0</v>
      </c>
      <c r="O1050" s="56">
        <f t="shared" si="242"/>
        <v>0</v>
      </c>
      <c r="Q1050">
        <f>IF(AND(J1049="Verlof",J1050="Verlof"),0,IF(SUM(N:N)&gt;COUNTIF($Q$1:$Q1049,"Compensatieverlof"),"Compensatieverlof",0))</f>
        <v>0</v>
      </c>
      <c r="R1050">
        <f t="shared" si="238"/>
        <v>0</v>
      </c>
    </row>
    <row r="1051" spans="1:18" x14ac:dyDescent="0.3">
      <c r="A1051" s="43" t="str">
        <f t="shared" si="243"/>
        <v>201744do</v>
      </c>
      <c r="B1051" s="43">
        <f t="shared" si="245"/>
        <v>44</v>
      </c>
      <c r="C1051" s="44">
        <f t="shared" si="239"/>
        <v>43041</v>
      </c>
      <c r="D1051" s="43" t="str">
        <f t="shared" si="246"/>
        <v>do</v>
      </c>
      <c r="E1051" s="43">
        <f t="shared" si="244"/>
        <v>2017</v>
      </c>
      <c r="F1051" s="43" t="str">
        <f t="shared" si="233"/>
        <v/>
      </c>
      <c r="G1051" s="43" t="str">
        <f t="shared" si="234"/>
        <v/>
      </c>
      <c r="H1051" s="43" t="str">
        <f t="shared" si="235"/>
        <v/>
      </c>
      <c r="I1051" s="43">
        <f t="shared" si="247"/>
        <v>44</v>
      </c>
      <c r="J1051">
        <f>IF(AND(Formulier!$E$44&lt;=C1051,Formulier!$O$38&gt;=C1051),"Verlof",0)</f>
        <v>0</v>
      </c>
      <c r="K1051">
        <f t="shared" si="240"/>
        <v>0</v>
      </c>
      <c r="L1051">
        <f t="shared" si="236"/>
        <v>0</v>
      </c>
      <c r="M1051">
        <f t="shared" si="237"/>
        <v>0</v>
      </c>
      <c r="N1051" s="56">
        <f t="shared" si="241"/>
        <v>0</v>
      </c>
      <c r="O1051" s="56">
        <f t="shared" si="242"/>
        <v>0</v>
      </c>
      <c r="Q1051">
        <f>IF(AND(J1050="Verlof",J1051="Verlof"),0,IF(SUM(N:N)&gt;COUNTIF($Q$1:$Q1050,"Compensatieverlof"),"Compensatieverlof",0))</f>
        <v>0</v>
      </c>
      <c r="R1051">
        <f t="shared" si="238"/>
        <v>0</v>
      </c>
    </row>
    <row r="1052" spans="1:18" x14ac:dyDescent="0.3">
      <c r="A1052" s="43" t="str">
        <f t="shared" si="243"/>
        <v>201744vr</v>
      </c>
      <c r="B1052" s="43">
        <f t="shared" si="245"/>
        <v>44</v>
      </c>
      <c r="C1052" s="44">
        <f t="shared" si="239"/>
        <v>43042</v>
      </c>
      <c r="D1052" s="43" t="str">
        <f t="shared" si="246"/>
        <v>vr</v>
      </c>
      <c r="E1052" s="43">
        <f t="shared" si="244"/>
        <v>2017</v>
      </c>
      <c r="F1052" s="43" t="str">
        <f t="shared" si="233"/>
        <v/>
      </c>
      <c r="G1052" s="43" t="str">
        <f t="shared" si="234"/>
        <v/>
      </c>
      <c r="H1052" s="43" t="str">
        <f t="shared" si="235"/>
        <v/>
      </c>
      <c r="I1052" s="43">
        <f t="shared" si="247"/>
        <v>44</v>
      </c>
      <c r="J1052">
        <f>IF(AND(Formulier!$E$44&lt;=C1052,Formulier!$O$38&gt;=C1052),"Verlof",0)</f>
        <v>0</v>
      </c>
      <c r="K1052">
        <f t="shared" si="240"/>
        <v>0</v>
      </c>
      <c r="L1052">
        <f t="shared" si="236"/>
        <v>0</v>
      </c>
      <c r="M1052">
        <f t="shared" si="237"/>
        <v>0</v>
      </c>
      <c r="N1052" s="56">
        <f t="shared" si="241"/>
        <v>0</v>
      </c>
      <c r="O1052" s="56">
        <f t="shared" si="242"/>
        <v>0</v>
      </c>
      <c r="Q1052">
        <f>IF(AND(J1051="Verlof",J1052="Verlof"),0,IF(SUM(N:N)&gt;COUNTIF($Q$1:$Q1051,"Compensatieverlof"),"Compensatieverlof",0))</f>
        <v>0</v>
      </c>
      <c r="R1052">
        <f t="shared" si="238"/>
        <v>0</v>
      </c>
    </row>
    <row r="1053" spans="1:18" x14ac:dyDescent="0.3">
      <c r="A1053" s="43" t="str">
        <f t="shared" si="243"/>
        <v>201744za</v>
      </c>
      <c r="B1053" s="43">
        <f t="shared" si="245"/>
        <v>44</v>
      </c>
      <c r="C1053" s="44">
        <f t="shared" si="239"/>
        <v>43043</v>
      </c>
      <c r="D1053" s="43" t="str">
        <f t="shared" si="246"/>
        <v>za</v>
      </c>
      <c r="E1053" s="43">
        <f t="shared" si="244"/>
        <v>2017</v>
      </c>
      <c r="F1053" s="43" t="str">
        <f t="shared" si="233"/>
        <v/>
      </c>
      <c r="G1053" s="43" t="str">
        <f t="shared" si="234"/>
        <v/>
      </c>
      <c r="H1053" s="43" t="str">
        <f t="shared" si="235"/>
        <v/>
      </c>
      <c r="I1053" s="43">
        <f t="shared" si="247"/>
        <v>44</v>
      </c>
      <c r="J1053">
        <f>IF(AND(Formulier!$E$44&lt;=C1053,Formulier!$O$38&gt;=C1053),"Verlof",0)</f>
        <v>0</v>
      </c>
      <c r="K1053">
        <f t="shared" si="240"/>
        <v>0</v>
      </c>
      <c r="L1053">
        <f t="shared" si="236"/>
        <v>0</v>
      </c>
      <c r="M1053">
        <f t="shared" si="237"/>
        <v>0</v>
      </c>
      <c r="N1053" s="56">
        <f t="shared" si="241"/>
        <v>0</v>
      </c>
      <c r="O1053" s="56">
        <f t="shared" si="242"/>
        <v>0</v>
      </c>
      <c r="Q1053">
        <f>IF(AND(J1052="Verlof",J1053="Verlof"),0,IF(SUM(N:N)&gt;COUNTIF($Q$1:$Q1052,"Compensatieverlof"),"Compensatieverlof",0))</f>
        <v>0</v>
      </c>
      <c r="R1053">
        <f t="shared" si="238"/>
        <v>0</v>
      </c>
    </row>
    <row r="1054" spans="1:18" x14ac:dyDescent="0.3">
      <c r="A1054" s="43" t="str">
        <f t="shared" si="243"/>
        <v>201744zo</v>
      </c>
      <c r="B1054" s="43">
        <f t="shared" si="245"/>
        <v>44</v>
      </c>
      <c r="C1054" s="44">
        <f t="shared" si="239"/>
        <v>43044</v>
      </c>
      <c r="D1054" s="43" t="str">
        <f t="shared" si="246"/>
        <v>zo</v>
      </c>
      <c r="E1054" s="43">
        <f t="shared" si="244"/>
        <v>2017</v>
      </c>
      <c r="F1054" s="43" t="str">
        <f t="shared" si="233"/>
        <v/>
      </c>
      <c r="G1054" s="43" t="str">
        <f t="shared" si="234"/>
        <v/>
      </c>
      <c r="H1054" s="43" t="str">
        <f t="shared" si="235"/>
        <v/>
      </c>
      <c r="I1054" s="43">
        <f t="shared" si="247"/>
        <v>44</v>
      </c>
      <c r="J1054">
        <f>IF(AND(Formulier!$E$44&lt;=C1054,Formulier!$O$38&gt;=C1054),"Verlof",0)</f>
        <v>0</v>
      </c>
      <c r="K1054">
        <f t="shared" si="240"/>
        <v>0</v>
      </c>
      <c r="L1054">
        <f t="shared" si="236"/>
        <v>0</v>
      </c>
      <c r="M1054">
        <f t="shared" si="237"/>
        <v>0</v>
      </c>
      <c r="N1054" s="56">
        <f t="shared" si="241"/>
        <v>0</v>
      </c>
      <c r="O1054" s="56">
        <f t="shared" si="242"/>
        <v>0</v>
      </c>
      <c r="Q1054">
        <f>IF(AND(J1053="Verlof",J1054="Verlof"),0,IF(SUM(N:N)&gt;COUNTIF($Q$1:$Q1053,"Compensatieverlof"),"Compensatieverlof",0))</f>
        <v>0</v>
      </c>
      <c r="R1054">
        <f t="shared" si="238"/>
        <v>0</v>
      </c>
    </row>
    <row r="1055" spans="1:18" x14ac:dyDescent="0.3">
      <c r="A1055" s="43" t="str">
        <f t="shared" si="243"/>
        <v>201745ma</v>
      </c>
      <c r="B1055" s="43">
        <f t="shared" si="245"/>
        <v>45</v>
      </c>
      <c r="C1055" s="44">
        <f t="shared" si="239"/>
        <v>43045</v>
      </c>
      <c r="D1055" s="43" t="str">
        <f t="shared" si="246"/>
        <v>ma</v>
      </c>
      <c r="E1055" s="43">
        <f t="shared" si="244"/>
        <v>2017</v>
      </c>
      <c r="F1055" s="43" t="str">
        <f t="shared" si="233"/>
        <v/>
      </c>
      <c r="G1055" s="43" t="str">
        <f t="shared" si="234"/>
        <v/>
      </c>
      <c r="H1055" s="43" t="str">
        <f t="shared" si="235"/>
        <v/>
      </c>
      <c r="I1055" s="43">
        <f t="shared" si="247"/>
        <v>45</v>
      </c>
      <c r="J1055">
        <f>IF(AND(Formulier!$E$44&lt;=C1055,Formulier!$O$38&gt;=C1055),"Verlof",0)</f>
        <v>0</v>
      </c>
      <c r="K1055">
        <f t="shared" si="240"/>
        <v>0</v>
      </c>
      <c r="L1055">
        <f t="shared" si="236"/>
        <v>0</v>
      </c>
      <c r="M1055">
        <f t="shared" si="237"/>
        <v>0</v>
      </c>
      <c r="N1055" s="56">
        <f t="shared" si="241"/>
        <v>0</v>
      </c>
      <c r="O1055" s="56">
        <f t="shared" si="242"/>
        <v>0</v>
      </c>
      <c r="Q1055">
        <f>IF(AND(J1054="Verlof",J1055="Verlof"),0,IF(SUM(N:N)&gt;COUNTIF($Q$1:$Q1054,"Compensatieverlof"),"Compensatieverlof",0))</f>
        <v>0</v>
      </c>
      <c r="R1055">
        <f t="shared" si="238"/>
        <v>0</v>
      </c>
    </row>
    <row r="1056" spans="1:18" x14ac:dyDescent="0.3">
      <c r="A1056" s="43" t="str">
        <f t="shared" si="243"/>
        <v>201745di</v>
      </c>
      <c r="B1056" s="43">
        <f t="shared" si="245"/>
        <v>45</v>
      </c>
      <c r="C1056" s="44">
        <f t="shared" si="239"/>
        <v>43046</v>
      </c>
      <c r="D1056" s="43" t="str">
        <f t="shared" si="246"/>
        <v>di</v>
      </c>
      <c r="E1056" s="43">
        <f t="shared" si="244"/>
        <v>2017</v>
      </c>
      <c r="F1056" s="43" t="str">
        <f t="shared" si="233"/>
        <v/>
      </c>
      <c r="G1056" s="43" t="str">
        <f t="shared" si="234"/>
        <v/>
      </c>
      <c r="H1056" s="43" t="str">
        <f t="shared" si="235"/>
        <v/>
      </c>
      <c r="I1056" s="43">
        <f t="shared" si="247"/>
        <v>45</v>
      </c>
      <c r="J1056">
        <f>IF(AND(Formulier!$E$44&lt;=C1056,Formulier!$O$38&gt;=C1056),"Verlof",0)</f>
        <v>0</v>
      </c>
      <c r="K1056">
        <f t="shared" si="240"/>
        <v>0</v>
      </c>
      <c r="L1056">
        <f t="shared" si="236"/>
        <v>0</v>
      </c>
      <c r="M1056">
        <f t="shared" si="237"/>
        <v>0</v>
      </c>
      <c r="N1056" s="56">
        <f t="shared" si="241"/>
        <v>0</v>
      </c>
      <c r="O1056" s="56">
        <f t="shared" si="242"/>
        <v>0</v>
      </c>
      <c r="Q1056">
        <f>IF(AND(J1055="Verlof",J1056="Verlof"),0,IF(SUM(N:N)&gt;COUNTIF($Q$1:$Q1055,"Compensatieverlof"),"Compensatieverlof",0))</f>
        <v>0</v>
      </c>
      <c r="R1056">
        <f t="shared" si="238"/>
        <v>0</v>
      </c>
    </row>
    <row r="1057" spans="1:18" x14ac:dyDescent="0.3">
      <c r="A1057" s="43" t="str">
        <f t="shared" si="243"/>
        <v>201745wo</v>
      </c>
      <c r="B1057" s="43">
        <f t="shared" si="245"/>
        <v>45</v>
      </c>
      <c r="C1057" s="44">
        <f t="shared" si="239"/>
        <v>43047</v>
      </c>
      <c r="D1057" s="43" t="str">
        <f t="shared" si="246"/>
        <v>wo</v>
      </c>
      <c r="E1057" s="43">
        <f t="shared" si="244"/>
        <v>2017</v>
      </c>
      <c r="F1057" s="43" t="str">
        <f t="shared" si="233"/>
        <v/>
      </c>
      <c r="G1057" s="43" t="str">
        <f t="shared" si="234"/>
        <v/>
      </c>
      <c r="H1057" s="43" t="str">
        <f t="shared" si="235"/>
        <v/>
      </c>
      <c r="I1057" s="43">
        <f t="shared" si="247"/>
        <v>45</v>
      </c>
      <c r="J1057">
        <f>IF(AND(Formulier!$E$44&lt;=C1057,Formulier!$O$38&gt;=C1057),"Verlof",0)</f>
        <v>0</v>
      </c>
      <c r="K1057">
        <f t="shared" si="240"/>
        <v>0</v>
      </c>
      <c r="L1057">
        <f t="shared" si="236"/>
        <v>0</v>
      </c>
      <c r="M1057">
        <f t="shared" si="237"/>
        <v>0</v>
      </c>
      <c r="N1057" s="56">
        <f t="shared" si="241"/>
        <v>0</v>
      </c>
      <c r="O1057" s="56">
        <f t="shared" si="242"/>
        <v>0</v>
      </c>
      <c r="Q1057">
        <f>IF(AND(J1056="Verlof",J1057="Verlof"),0,IF(SUM(N:N)&gt;COUNTIF($Q$1:$Q1056,"Compensatieverlof"),"Compensatieverlof",0))</f>
        <v>0</v>
      </c>
      <c r="R1057">
        <f t="shared" si="238"/>
        <v>0</v>
      </c>
    </row>
    <row r="1058" spans="1:18" x14ac:dyDescent="0.3">
      <c r="A1058" s="43" t="str">
        <f t="shared" si="243"/>
        <v>201745do</v>
      </c>
      <c r="B1058" s="43">
        <f t="shared" si="245"/>
        <v>45</v>
      </c>
      <c r="C1058" s="44">
        <f t="shared" si="239"/>
        <v>43048</v>
      </c>
      <c r="D1058" s="43" t="str">
        <f t="shared" si="246"/>
        <v>do</v>
      </c>
      <c r="E1058" s="43">
        <f t="shared" si="244"/>
        <v>2017</v>
      </c>
      <c r="F1058" s="43" t="str">
        <f t="shared" si="233"/>
        <v/>
      </c>
      <c r="G1058" s="43" t="str">
        <f t="shared" si="234"/>
        <v/>
      </c>
      <c r="H1058" s="43" t="str">
        <f t="shared" si="235"/>
        <v/>
      </c>
      <c r="I1058" s="43">
        <f t="shared" si="247"/>
        <v>45</v>
      </c>
      <c r="J1058">
        <f>IF(AND(Formulier!$E$44&lt;=C1058,Formulier!$O$38&gt;=C1058),"Verlof",0)</f>
        <v>0</v>
      </c>
      <c r="K1058">
        <f t="shared" si="240"/>
        <v>0</v>
      </c>
      <c r="L1058">
        <f t="shared" si="236"/>
        <v>0</v>
      </c>
      <c r="M1058">
        <f t="shared" si="237"/>
        <v>0</v>
      </c>
      <c r="N1058" s="56">
        <f t="shared" si="241"/>
        <v>0</v>
      </c>
      <c r="O1058" s="56">
        <f t="shared" si="242"/>
        <v>0</v>
      </c>
      <c r="Q1058">
        <f>IF(AND(J1057="Verlof",J1058="Verlof"),0,IF(SUM(N:N)&gt;COUNTIF($Q$1:$Q1057,"Compensatieverlof"),"Compensatieverlof",0))</f>
        <v>0</v>
      </c>
      <c r="R1058">
        <f t="shared" si="238"/>
        <v>0</v>
      </c>
    </row>
    <row r="1059" spans="1:18" x14ac:dyDescent="0.3">
      <c r="A1059" s="43" t="str">
        <f t="shared" si="243"/>
        <v>201745vr</v>
      </c>
      <c r="B1059" s="43">
        <f t="shared" si="245"/>
        <v>45</v>
      </c>
      <c r="C1059" s="44">
        <f t="shared" si="239"/>
        <v>43049</v>
      </c>
      <c r="D1059" s="43" t="str">
        <f t="shared" si="246"/>
        <v>vr</v>
      </c>
      <c r="E1059" s="43">
        <f t="shared" si="244"/>
        <v>2017</v>
      </c>
      <c r="F1059" s="43" t="str">
        <f t="shared" si="233"/>
        <v/>
      </c>
      <c r="G1059" s="43" t="str">
        <f t="shared" si="234"/>
        <v/>
      </c>
      <c r="H1059" s="43" t="str">
        <f t="shared" si="235"/>
        <v/>
      </c>
      <c r="I1059" s="43">
        <f t="shared" si="247"/>
        <v>45</v>
      </c>
      <c r="J1059">
        <f>IF(AND(Formulier!$E$44&lt;=C1059,Formulier!$O$38&gt;=C1059),"Verlof",0)</f>
        <v>0</v>
      </c>
      <c r="K1059">
        <f t="shared" si="240"/>
        <v>0</v>
      </c>
      <c r="L1059">
        <f t="shared" si="236"/>
        <v>0</v>
      </c>
      <c r="M1059">
        <f t="shared" si="237"/>
        <v>0</v>
      </c>
      <c r="N1059" s="56">
        <f t="shared" si="241"/>
        <v>0</v>
      </c>
      <c r="O1059" s="56">
        <f t="shared" si="242"/>
        <v>0</v>
      </c>
      <c r="Q1059">
        <f>IF(AND(J1058="Verlof",J1059="Verlof"),0,IF(SUM(N:N)&gt;COUNTIF($Q$1:$Q1058,"Compensatieverlof"),"Compensatieverlof",0))</f>
        <v>0</v>
      </c>
      <c r="R1059">
        <f t="shared" si="238"/>
        <v>0</v>
      </c>
    </row>
    <row r="1060" spans="1:18" x14ac:dyDescent="0.3">
      <c r="A1060" s="43" t="str">
        <f t="shared" si="243"/>
        <v>201745za</v>
      </c>
      <c r="B1060" s="43">
        <f t="shared" si="245"/>
        <v>45</v>
      </c>
      <c r="C1060" s="44">
        <f t="shared" si="239"/>
        <v>43050</v>
      </c>
      <c r="D1060" s="43" t="str">
        <f t="shared" si="246"/>
        <v>za</v>
      </c>
      <c r="E1060" s="43">
        <f t="shared" si="244"/>
        <v>2017</v>
      </c>
      <c r="F1060" s="43" t="str">
        <f t="shared" si="233"/>
        <v/>
      </c>
      <c r="G1060" s="43" t="str">
        <f t="shared" si="234"/>
        <v/>
      </c>
      <c r="H1060" s="43" t="str">
        <f t="shared" si="235"/>
        <v/>
      </c>
      <c r="I1060" s="43">
        <f t="shared" si="247"/>
        <v>45</v>
      </c>
      <c r="J1060">
        <f>IF(AND(Formulier!$E$44&lt;=C1060,Formulier!$O$38&gt;=C1060),"Verlof",0)</f>
        <v>0</v>
      </c>
      <c r="K1060">
        <f t="shared" si="240"/>
        <v>0</v>
      </c>
      <c r="L1060">
        <f t="shared" si="236"/>
        <v>0</v>
      </c>
      <c r="M1060">
        <f t="shared" si="237"/>
        <v>0</v>
      </c>
      <c r="N1060" s="56">
        <f t="shared" si="241"/>
        <v>0</v>
      </c>
      <c r="O1060" s="56">
        <f t="shared" si="242"/>
        <v>0</v>
      </c>
      <c r="Q1060">
        <f>IF(AND(J1059="Verlof",J1060="Verlof"),0,IF(SUM(N:N)&gt;COUNTIF($Q$1:$Q1059,"Compensatieverlof"),"Compensatieverlof",0))</f>
        <v>0</v>
      </c>
      <c r="R1060">
        <f t="shared" si="238"/>
        <v>0</v>
      </c>
    </row>
    <row r="1061" spans="1:18" x14ac:dyDescent="0.3">
      <c r="A1061" s="43" t="str">
        <f t="shared" si="243"/>
        <v>201745zo</v>
      </c>
      <c r="B1061" s="43">
        <f t="shared" si="245"/>
        <v>45</v>
      </c>
      <c r="C1061" s="44">
        <f t="shared" si="239"/>
        <v>43051</v>
      </c>
      <c r="D1061" s="43" t="str">
        <f t="shared" si="246"/>
        <v>zo</v>
      </c>
      <c r="E1061" s="43">
        <f t="shared" si="244"/>
        <v>2017</v>
      </c>
      <c r="F1061" s="43" t="str">
        <f t="shared" si="233"/>
        <v/>
      </c>
      <c r="G1061" s="43" t="str">
        <f t="shared" si="234"/>
        <v/>
      </c>
      <c r="H1061" s="43" t="str">
        <f t="shared" si="235"/>
        <v/>
      </c>
      <c r="I1061" s="43">
        <f t="shared" si="247"/>
        <v>45</v>
      </c>
      <c r="J1061">
        <f>IF(AND(Formulier!$E$44&lt;=C1061,Formulier!$O$38&gt;=C1061),"Verlof",0)</f>
        <v>0</v>
      </c>
      <c r="K1061">
        <f t="shared" si="240"/>
        <v>0</v>
      </c>
      <c r="L1061">
        <f t="shared" si="236"/>
        <v>0</v>
      </c>
      <c r="M1061">
        <f t="shared" si="237"/>
        <v>0</v>
      </c>
      <c r="N1061" s="56">
        <f t="shared" si="241"/>
        <v>0</v>
      </c>
      <c r="O1061" s="56">
        <f t="shared" si="242"/>
        <v>0</v>
      </c>
      <c r="Q1061">
        <f>IF(AND(J1060="Verlof",J1061="Verlof"),0,IF(SUM(N:N)&gt;COUNTIF($Q$1:$Q1060,"Compensatieverlof"),"Compensatieverlof",0))</f>
        <v>0</v>
      </c>
      <c r="R1061">
        <f t="shared" si="238"/>
        <v>0</v>
      </c>
    </row>
    <row r="1062" spans="1:18" x14ac:dyDescent="0.3">
      <c r="A1062" s="43" t="str">
        <f t="shared" si="243"/>
        <v>201746ma</v>
      </c>
      <c r="B1062" s="43">
        <f t="shared" si="245"/>
        <v>46</v>
      </c>
      <c r="C1062" s="44">
        <f t="shared" si="239"/>
        <v>43052</v>
      </c>
      <c r="D1062" s="43" t="str">
        <f t="shared" si="246"/>
        <v>ma</v>
      </c>
      <c r="E1062" s="43">
        <f t="shared" si="244"/>
        <v>2017</v>
      </c>
      <c r="F1062" s="43" t="str">
        <f t="shared" si="233"/>
        <v/>
      </c>
      <c r="G1062" s="43" t="str">
        <f t="shared" si="234"/>
        <v/>
      </c>
      <c r="H1062" s="43" t="str">
        <f t="shared" si="235"/>
        <v/>
      </c>
      <c r="I1062" s="43">
        <f t="shared" si="247"/>
        <v>46</v>
      </c>
      <c r="J1062">
        <f>IF(AND(Formulier!$E$44&lt;=C1062,Formulier!$O$38&gt;=C1062),"Verlof",0)</f>
        <v>0</v>
      </c>
      <c r="K1062">
        <f t="shared" si="240"/>
        <v>0</v>
      </c>
      <c r="L1062">
        <f t="shared" si="236"/>
        <v>0</v>
      </c>
      <c r="M1062">
        <f t="shared" si="237"/>
        <v>0</v>
      </c>
      <c r="N1062" s="56">
        <f t="shared" si="241"/>
        <v>0</v>
      </c>
      <c r="O1062" s="56">
        <f t="shared" si="242"/>
        <v>0</v>
      </c>
      <c r="Q1062">
        <f>IF(AND(J1061="Verlof",J1062="Verlof"),0,IF(SUM(N:N)&gt;COUNTIF($Q$1:$Q1061,"Compensatieverlof"),"Compensatieverlof",0))</f>
        <v>0</v>
      </c>
      <c r="R1062">
        <f t="shared" si="238"/>
        <v>0</v>
      </c>
    </row>
    <row r="1063" spans="1:18" x14ac:dyDescent="0.3">
      <c r="A1063" s="43" t="str">
        <f t="shared" si="243"/>
        <v>201746di</v>
      </c>
      <c r="B1063" s="43">
        <f t="shared" si="245"/>
        <v>46</v>
      </c>
      <c r="C1063" s="44">
        <f t="shared" si="239"/>
        <v>43053</v>
      </c>
      <c r="D1063" s="43" t="str">
        <f t="shared" si="246"/>
        <v>di</v>
      </c>
      <c r="E1063" s="43">
        <f t="shared" si="244"/>
        <v>2017</v>
      </c>
      <c r="F1063" s="43" t="str">
        <f t="shared" si="233"/>
        <v/>
      </c>
      <c r="G1063" s="43" t="str">
        <f t="shared" si="234"/>
        <v/>
      </c>
      <c r="H1063" s="43" t="str">
        <f t="shared" si="235"/>
        <v/>
      </c>
      <c r="I1063" s="43">
        <f t="shared" si="247"/>
        <v>46</v>
      </c>
      <c r="J1063">
        <f>IF(AND(Formulier!$E$44&lt;=C1063,Formulier!$O$38&gt;=C1063),"Verlof",0)</f>
        <v>0</v>
      </c>
      <c r="K1063">
        <f t="shared" si="240"/>
        <v>0</v>
      </c>
      <c r="L1063">
        <f t="shared" si="236"/>
        <v>0</v>
      </c>
      <c r="M1063">
        <f t="shared" si="237"/>
        <v>0</v>
      </c>
      <c r="N1063" s="56">
        <f t="shared" si="241"/>
        <v>0</v>
      </c>
      <c r="O1063" s="56">
        <f t="shared" si="242"/>
        <v>0</v>
      </c>
      <c r="Q1063">
        <f>IF(AND(J1062="Verlof",J1063="Verlof"),0,IF(SUM(N:N)&gt;COUNTIF($Q$1:$Q1062,"Compensatieverlof"),"Compensatieverlof",0))</f>
        <v>0</v>
      </c>
      <c r="R1063">
        <f t="shared" si="238"/>
        <v>0</v>
      </c>
    </row>
    <row r="1064" spans="1:18" x14ac:dyDescent="0.3">
      <c r="A1064" s="43" t="str">
        <f t="shared" si="243"/>
        <v>201746wo</v>
      </c>
      <c r="B1064" s="43">
        <f t="shared" si="245"/>
        <v>46</v>
      </c>
      <c r="C1064" s="44">
        <f t="shared" si="239"/>
        <v>43054</v>
      </c>
      <c r="D1064" s="43" t="str">
        <f t="shared" si="246"/>
        <v>wo</v>
      </c>
      <c r="E1064" s="43">
        <f t="shared" si="244"/>
        <v>2017</v>
      </c>
      <c r="F1064" s="43" t="str">
        <f t="shared" si="233"/>
        <v/>
      </c>
      <c r="G1064" s="43" t="str">
        <f t="shared" si="234"/>
        <v/>
      </c>
      <c r="H1064" s="43" t="str">
        <f t="shared" si="235"/>
        <v/>
      </c>
      <c r="I1064" s="43">
        <f t="shared" si="247"/>
        <v>46</v>
      </c>
      <c r="J1064">
        <f>IF(AND(Formulier!$E$44&lt;=C1064,Formulier!$O$38&gt;=C1064),"Verlof",0)</f>
        <v>0</v>
      </c>
      <c r="K1064">
        <f t="shared" si="240"/>
        <v>0</v>
      </c>
      <c r="L1064">
        <f t="shared" si="236"/>
        <v>0</v>
      </c>
      <c r="M1064">
        <f t="shared" si="237"/>
        <v>0</v>
      </c>
      <c r="N1064" s="56">
        <f t="shared" si="241"/>
        <v>0</v>
      </c>
      <c r="O1064" s="56">
        <f t="shared" si="242"/>
        <v>0</v>
      </c>
      <c r="Q1064">
        <f>IF(AND(J1063="Verlof",J1064="Verlof"),0,IF(SUM(N:N)&gt;COUNTIF($Q$1:$Q1063,"Compensatieverlof"),"Compensatieverlof",0))</f>
        <v>0</v>
      </c>
      <c r="R1064">
        <f t="shared" si="238"/>
        <v>0</v>
      </c>
    </row>
    <row r="1065" spans="1:18" x14ac:dyDescent="0.3">
      <c r="A1065" s="43" t="str">
        <f t="shared" si="243"/>
        <v>201746do</v>
      </c>
      <c r="B1065" s="43">
        <f t="shared" si="245"/>
        <v>46</v>
      </c>
      <c r="C1065" s="44">
        <f t="shared" si="239"/>
        <v>43055</v>
      </c>
      <c r="D1065" s="43" t="str">
        <f t="shared" si="246"/>
        <v>do</v>
      </c>
      <c r="E1065" s="43">
        <f t="shared" si="244"/>
        <v>2017</v>
      </c>
      <c r="F1065" s="43" t="str">
        <f t="shared" si="233"/>
        <v/>
      </c>
      <c r="G1065" s="43" t="str">
        <f t="shared" si="234"/>
        <v/>
      </c>
      <c r="H1065" s="43" t="str">
        <f t="shared" si="235"/>
        <v/>
      </c>
      <c r="I1065" s="43">
        <f t="shared" si="247"/>
        <v>46</v>
      </c>
      <c r="J1065">
        <f>IF(AND(Formulier!$E$44&lt;=C1065,Formulier!$O$38&gt;=C1065),"Verlof",0)</f>
        <v>0</v>
      </c>
      <c r="K1065">
        <f t="shared" si="240"/>
        <v>0</v>
      </c>
      <c r="L1065">
        <f t="shared" si="236"/>
        <v>0</v>
      </c>
      <c r="M1065">
        <f t="shared" si="237"/>
        <v>0</v>
      </c>
      <c r="N1065" s="56">
        <f t="shared" si="241"/>
        <v>0</v>
      </c>
      <c r="O1065" s="56">
        <f t="shared" si="242"/>
        <v>0</v>
      </c>
      <c r="Q1065">
        <f>IF(AND(J1064="Verlof",J1065="Verlof"),0,IF(SUM(N:N)&gt;COUNTIF($Q$1:$Q1064,"Compensatieverlof"),"Compensatieverlof",0))</f>
        <v>0</v>
      </c>
      <c r="R1065">
        <f t="shared" si="238"/>
        <v>0</v>
      </c>
    </row>
    <row r="1066" spans="1:18" x14ac:dyDescent="0.3">
      <c r="A1066" s="43" t="str">
        <f t="shared" si="243"/>
        <v>201746vr</v>
      </c>
      <c r="B1066" s="43">
        <f t="shared" si="245"/>
        <v>46</v>
      </c>
      <c r="C1066" s="44">
        <f t="shared" si="239"/>
        <v>43056</v>
      </c>
      <c r="D1066" s="43" t="str">
        <f t="shared" si="246"/>
        <v>vr</v>
      </c>
      <c r="E1066" s="43">
        <f t="shared" si="244"/>
        <v>2017</v>
      </c>
      <c r="F1066" s="43" t="str">
        <f t="shared" si="233"/>
        <v/>
      </c>
      <c r="G1066" s="43" t="str">
        <f t="shared" si="234"/>
        <v/>
      </c>
      <c r="H1066" s="43" t="str">
        <f t="shared" si="235"/>
        <v/>
      </c>
      <c r="I1066" s="43">
        <f t="shared" si="247"/>
        <v>46</v>
      </c>
      <c r="J1066">
        <f>IF(AND(Formulier!$E$44&lt;=C1066,Formulier!$O$38&gt;=C1066),"Verlof",0)</f>
        <v>0</v>
      </c>
      <c r="K1066">
        <f t="shared" si="240"/>
        <v>0</v>
      </c>
      <c r="L1066">
        <f t="shared" si="236"/>
        <v>0</v>
      </c>
      <c r="M1066">
        <f t="shared" si="237"/>
        <v>0</v>
      </c>
      <c r="N1066" s="56">
        <f t="shared" si="241"/>
        <v>0</v>
      </c>
      <c r="O1066" s="56">
        <f t="shared" si="242"/>
        <v>0</v>
      </c>
      <c r="Q1066">
        <f>IF(AND(J1065="Verlof",J1066="Verlof"),0,IF(SUM(N:N)&gt;COUNTIF($Q$1:$Q1065,"Compensatieverlof"),"Compensatieverlof",0))</f>
        <v>0</v>
      </c>
      <c r="R1066">
        <f t="shared" si="238"/>
        <v>0</v>
      </c>
    </row>
    <row r="1067" spans="1:18" x14ac:dyDescent="0.3">
      <c r="A1067" s="43" t="str">
        <f t="shared" si="243"/>
        <v>201746za</v>
      </c>
      <c r="B1067" s="43">
        <f t="shared" si="245"/>
        <v>46</v>
      </c>
      <c r="C1067" s="44">
        <f t="shared" si="239"/>
        <v>43057</v>
      </c>
      <c r="D1067" s="43" t="str">
        <f t="shared" si="246"/>
        <v>za</v>
      </c>
      <c r="E1067" s="43">
        <f t="shared" si="244"/>
        <v>2017</v>
      </c>
      <c r="F1067" s="43" t="str">
        <f t="shared" si="233"/>
        <v/>
      </c>
      <c r="G1067" s="43" t="str">
        <f t="shared" si="234"/>
        <v/>
      </c>
      <c r="H1067" s="43" t="str">
        <f t="shared" si="235"/>
        <v/>
      </c>
      <c r="I1067" s="43">
        <f t="shared" si="247"/>
        <v>46</v>
      </c>
      <c r="J1067">
        <f>IF(AND(Formulier!$E$44&lt;=C1067,Formulier!$O$38&gt;=C1067),"Verlof",0)</f>
        <v>0</v>
      </c>
      <c r="K1067">
        <f t="shared" si="240"/>
        <v>0</v>
      </c>
      <c r="L1067">
        <f t="shared" si="236"/>
        <v>0</v>
      </c>
      <c r="M1067">
        <f t="shared" si="237"/>
        <v>0</v>
      </c>
      <c r="N1067" s="56">
        <f t="shared" si="241"/>
        <v>0</v>
      </c>
      <c r="O1067" s="56">
        <f t="shared" si="242"/>
        <v>0</v>
      </c>
      <c r="Q1067">
        <f>IF(AND(J1066="Verlof",J1067="Verlof"),0,IF(SUM(N:N)&gt;COUNTIF($Q$1:$Q1066,"Compensatieverlof"),"Compensatieverlof",0))</f>
        <v>0</v>
      </c>
      <c r="R1067">
        <f t="shared" si="238"/>
        <v>0</v>
      </c>
    </row>
    <row r="1068" spans="1:18" x14ac:dyDescent="0.3">
      <c r="A1068" s="43" t="str">
        <f t="shared" si="243"/>
        <v>201746zo</v>
      </c>
      <c r="B1068" s="43">
        <f t="shared" si="245"/>
        <v>46</v>
      </c>
      <c r="C1068" s="44">
        <f t="shared" si="239"/>
        <v>43058</v>
      </c>
      <c r="D1068" s="43" t="str">
        <f t="shared" si="246"/>
        <v>zo</v>
      </c>
      <c r="E1068" s="43">
        <f t="shared" si="244"/>
        <v>2017</v>
      </c>
      <c r="F1068" s="43" t="str">
        <f t="shared" si="233"/>
        <v/>
      </c>
      <c r="G1068" s="43" t="str">
        <f t="shared" si="234"/>
        <v/>
      </c>
      <c r="H1068" s="43" t="str">
        <f t="shared" si="235"/>
        <v/>
      </c>
      <c r="I1068" s="43">
        <f t="shared" si="247"/>
        <v>46</v>
      </c>
      <c r="J1068">
        <f>IF(AND(Formulier!$E$44&lt;=C1068,Formulier!$O$38&gt;=C1068),"Verlof",0)</f>
        <v>0</v>
      </c>
      <c r="K1068">
        <f t="shared" si="240"/>
        <v>0</v>
      </c>
      <c r="L1068">
        <f t="shared" si="236"/>
        <v>0</v>
      </c>
      <c r="M1068">
        <f t="shared" si="237"/>
        <v>0</v>
      </c>
      <c r="N1068" s="56">
        <f t="shared" si="241"/>
        <v>0</v>
      </c>
      <c r="O1068" s="56">
        <f t="shared" si="242"/>
        <v>0</v>
      </c>
      <c r="Q1068">
        <f>IF(AND(J1067="Verlof",J1068="Verlof"),0,IF(SUM(N:N)&gt;COUNTIF($Q$1:$Q1067,"Compensatieverlof"),"Compensatieverlof",0))</f>
        <v>0</v>
      </c>
      <c r="R1068">
        <f t="shared" si="238"/>
        <v>0</v>
      </c>
    </row>
    <row r="1069" spans="1:18" x14ac:dyDescent="0.3">
      <c r="A1069" s="43" t="str">
        <f t="shared" si="243"/>
        <v>201747ma</v>
      </c>
      <c r="B1069" s="43">
        <f t="shared" si="245"/>
        <v>47</v>
      </c>
      <c r="C1069" s="44">
        <f t="shared" si="239"/>
        <v>43059</v>
      </c>
      <c r="D1069" s="43" t="str">
        <f t="shared" si="246"/>
        <v>ma</v>
      </c>
      <c r="E1069" s="43">
        <f t="shared" si="244"/>
        <v>2017</v>
      </c>
      <c r="F1069" s="43" t="str">
        <f t="shared" si="233"/>
        <v/>
      </c>
      <c r="G1069" s="43" t="str">
        <f t="shared" si="234"/>
        <v/>
      </c>
      <c r="H1069" s="43" t="str">
        <f t="shared" si="235"/>
        <v/>
      </c>
      <c r="I1069" s="43">
        <f t="shared" si="247"/>
        <v>47</v>
      </c>
      <c r="J1069">
        <f>IF(AND(Formulier!$E$44&lt;=C1069,Formulier!$O$38&gt;=C1069),"Verlof",0)</f>
        <v>0</v>
      </c>
      <c r="K1069">
        <f t="shared" si="240"/>
        <v>0</v>
      </c>
      <c r="L1069">
        <f t="shared" si="236"/>
        <v>0</v>
      </c>
      <c r="M1069">
        <f t="shared" si="237"/>
        <v>0</v>
      </c>
      <c r="N1069" s="56">
        <f t="shared" si="241"/>
        <v>0</v>
      </c>
      <c r="O1069" s="56">
        <f t="shared" si="242"/>
        <v>0</v>
      </c>
      <c r="Q1069">
        <f>IF(AND(J1068="Verlof",J1069="Verlof"),0,IF(SUM(N:N)&gt;COUNTIF($Q$1:$Q1068,"Compensatieverlof"),"Compensatieverlof",0))</f>
        <v>0</v>
      </c>
      <c r="R1069">
        <f t="shared" si="238"/>
        <v>0</v>
      </c>
    </row>
    <row r="1070" spans="1:18" x14ac:dyDescent="0.3">
      <c r="A1070" s="43" t="str">
        <f t="shared" si="243"/>
        <v>201747di</v>
      </c>
      <c r="B1070" s="43">
        <f t="shared" si="245"/>
        <v>47</v>
      </c>
      <c r="C1070" s="44">
        <f t="shared" si="239"/>
        <v>43060</v>
      </c>
      <c r="D1070" s="43" t="str">
        <f t="shared" si="246"/>
        <v>di</v>
      </c>
      <c r="E1070" s="43">
        <f t="shared" si="244"/>
        <v>2017</v>
      </c>
      <c r="F1070" s="43" t="str">
        <f t="shared" si="233"/>
        <v/>
      </c>
      <c r="G1070" s="43" t="str">
        <f t="shared" si="234"/>
        <v/>
      </c>
      <c r="H1070" s="43" t="str">
        <f t="shared" si="235"/>
        <v/>
      </c>
      <c r="I1070" s="43">
        <f t="shared" si="247"/>
        <v>47</v>
      </c>
      <c r="J1070">
        <f>IF(AND(Formulier!$E$44&lt;=C1070,Formulier!$O$38&gt;=C1070),"Verlof",0)</f>
        <v>0</v>
      </c>
      <c r="K1070">
        <f t="shared" si="240"/>
        <v>0</v>
      </c>
      <c r="L1070">
        <f t="shared" si="236"/>
        <v>0</v>
      </c>
      <c r="M1070">
        <f t="shared" si="237"/>
        <v>0</v>
      </c>
      <c r="N1070" s="56">
        <f t="shared" si="241"/>
        <v>0</v>
      </c>
      <c r="O1070" s="56">
        <f t="shared" si="242"/>
        <v>0</v>
      </c>
      <c r="Q1070">
        <f>IF(AND(J1069="Verlof",J1070="Verlof"),0,IF(SUM(N:N)&gt;COUNTIF($Q$1:$Q1069,"Compensatieverlof"),"Compensatieverlof",0))</f>
        <v>0</v>
      </c>
      <c r="R1070">
        <f t="shared" si="238"/>
        <v>0</v>
      </c>
    </row>
    <row r="1071" spans="1:18" x14ac:dyDescent="0.3">
      <c r="A1071" s="43" t="str">
        <f t="shared" si="243"/>
        <v>201747wo</v>
      </c>
      <c r="B1071" s="43">
        <f t="shared" si="245"/>
        <v>47</v>
      </c>
      <c r="C1071" s="44">
        <f t="shared" si="239"/>
        <v>43061</v>
      </c>
      <c r="D1071" s="43" t="str">
        <f t="shared" si="246"/>
        <v>wo</v>
      </c>
      <c r="E1071" s="43">
        <f t="shared" si="244"/>
        <v>2017</v>
      </c>
      <c r="F1071" s="43" t="str">
        <f t="shared" si="233"/>
        <v/>
      </c>
      <c r="G1071" s="43" t="str">
        <f t="shared" si="234"/>
        <v/>
      </c>
      <c r="H1071" s="43" t="str">
        <f t="shared" si="235"/>
        <v/>
      </c>
      <c r="I1071" s="43">
        <f t="shared" si="247"/>
        <v>47</v>
      </c>
      <c r="J1071">
        <f>IF(AND(Formulier!$E$44&lt;=C1071,Formulier!$O$38&gt;=C1071),"Verlof",0)</f>
        <v>0</v>
      </c>
      <c r="K1071">
        <f t="shared" si="240"/>
        <v>0</v>
      </c>
      <c r="L1071">
        <f t="shared" si="236"/>
        <v>0</v>
      </c>
      <c r="M1071">
        <f t="shared" si="237"/>
        <v>0</v>
      </c>
      <c r="N1071" s="56">
        <f t="shared" si="241"/>
        <v>0</v>
      </c>
      <c r="O1071" s="56">
        <f t="shared" si="242"/>
        <v>0</v>
      </c>
      <c r="Q1071">
        <f>IF(AND(J1070="Verlof",J1071="Verlof"),0,IF(SUM(N:N)&gt;COUNTIF($Q$1:$Q1070,"Compensatieverlof"),"Compensatieverlof",0))</f>
        <v>0</v>
      </c>
      <c r="R1071">
        <f t="shared" si="238"/>
        <v>0</v>
      </c>
    </row>
    <row r="1072" spans="1:18" x14ac:dyDescent="0.3">
      <c r="A1072" s="43" t="str">
        <f t="shared" si="243"/>
        <v>201747do</v>
      </c>
      <c r="B1072" s="43">
        <f t="shared" si="245"/>
        <v>47</v>
      </c>
      <c r="C1072" s="44">
        <f t="shared" si="239"/>
        <v>43062</v>
      </c>
      <c r="D1072" s="43" t="str">
        <f t="shared" si="246"/>
        <v>do</v>
      </c>
      <c r="E1072" s="43">
        <f t="shared" si="244"/>
        <v>2017</v>
      </c>
      <c r="F1072" s="43" t="str">
        <f t="shared" si="233"/>
        <v/>
      </c>
      <c r="G1072" s="43" t="str">
        <f t="shared" si="234"/>
        <v/>
      </c>
      <c r="H1072" s="43" t="str">
        <f t="shared" si="235"/>
        <v/>
      </c>
      <c r="I1072" s="43">
        <f t="shared" si="247"/>
        <v>47</v>
      </c>
      <c r="J1072">
        <f>IF(AND(Formulier!$E$44&lt;=C1072,Formulier!$O$38&gt;=C1072),"Verlof",0)</f>
        <v>0</v>
      </c>
      <c r="K1072">
        <f t="shared" si="240"/>
        <v>0</v>
      </c>
      <c r="L1072">
        <f t="shared" si="236"/>
        <v>0</v>
      </c>
      <c r="M1072">
        <f t="shared" si="237"/>
        <v>0</v>
      </c>
      <c r="N1072" s="56">
        <f t="shared" si="241"/>
        <v>0</v>
      </c>
      <c r="O1072" s="56">
        <f t="shared" si="242"/>
        <v>0</v>
      </c>
      <c r="Q1072">
        <f>IF(AND(J1071="Verlof",J1072="Verlof"),0,IF(SUM(N:N)&gt;COUNTIF($Q$1:$Q1071,"Compensatieverlof"),"Compensatieverlof",0))</f>
        <v>0</v>
      </c>
      <c r="R1072">
        <f t="shared" si="238"/>
        <v>0</v>
      </c>
    </row>
    <row r="1073" spans="1:18" x14ac:dyDescent="0.3">
      <c r="A1073" s="43" t="str">
        <f t="shared" si="243"/>
        <v>201747vr</v>
      </c>
      <c r="B1073" s="43">
        <f t="shared" si="245"/>
        <v>47</v>
      </c>
      <c r="C1073" s="44">
        <f t="shared" si="239"/>
        <v>43063</v>
      </c>
      <c r="D1073" s="43" t="str">
        <f t="shared" si="246"/>
        <v>vr</v>
      </c>
      <c r="E1073" s="43">
        <f t="shared" si="244"/>
        <v>2017</v>
      </c>
      <c r="F1073" s="43" t="str">
        <f t="shared" si="233"/>
        <v/>
      </c>
      <c r="G1073" s="43" t="str">
        <f t="shared" si="234"/>
        <v/>
      </c>
      <c r="H1073" s="43" t="str">
        <f t="shared" si="235"/>
        <v/>
      </c>
      <c r="I1073" s="43">
        <f t="shared" si="247"/>
        <v>47</v>
      </c>
      <c r="J1073">
        <f>IF(AND(Formulier!$E$44&lt;=C1073,Formulier!$O$38&gt;=C1073),"Verlof",0)</f>
        <v>0</v>
      </c>
      <c r="K1073">
        <f t="shared" si="240"/>
        <v>0</v>
      </c>
      <c r="L1073">
        <f t="shared" si="236"/>
        <v>0</v>
      </c>
      <c r="M1073">
        <f t="shared" si="237"/>
        <v>0</v>
      </c>
      <c r="N1073" s="56">
        <f t="shared" si="241"/>
        <v>0</v>
      </c>
      <c r="O1073" s="56">
        <f t="shared" si="242"/>
        <v>0</v>
      </c>
      <c r="Q1073">
        <f>IF(AND(J1072="Verlof",J1073="Verlof"),0,IF(SUM(N:N)&gt;COUNTIF($Q$1:$Q1072,"Compensatieverlof"),"Compensatieverlof",0))</f>
        <v>0</v>
      </c>
      <c r="R1073">
        <f t="shared" si="238"/>
        <v>0</v>
      </c>
    </row>
    <row r="1074" spans="1:18" x14ac:dyDescent="0.3">
      <c r="A1074" s="43" t="str">
        <f t="shared" si="243"/>
        <v>201747za</v>
      </c>
      <c r="B1074" s="43">
        <f t="shared" si="245"/>
        <v>47</v>
      </c>
      <c r="C1074" s="44">
        <f t="shared" si="239"/>
        <v>43064</v>
      </c>
      <c r="D1074" s="43" t="str">
        <f t="shared" si="246"/>
        <v>za</v>
      </c>
      <c r="E1074" s="43">
        <f t="shared" si="244"/>
        <v>2017</v>
      </c>
      <c r="F1074" s="43" t="str">
        <f t="shared" si="233"/>
        <v/>
      </c>
      <c r="G1074" s="43" t="str">
        <f t="shared" si="234"/>
        <v/>
      </c>
      <c r="H1074" s="43" t="str">
        <f t="shared" si="235"/>
        <v/>
      </c>
      <c r="I1074" s="43">
        <f t="shared" si="247"/>
        <v>47</v>
      </c>
      <c r="J1074">
        <f>IF(AND(Formulier!$E$44&lt;=C1074,Formulier!$O$38&gt;=C1074),"Verlof",0)</f>
        <v>0</v>
      </c>
      <c r="K1074">
        <f t="shared" si="240"/>
        <v>0</v>
      </c>
      <c r="L1074">
        <f t="shared" si="236"/>
        <v>0</v>
      </c>
      <c r="M1074">
        <f t="shared" si="237"/>
        <v>0</v>
      </c>
      <c r="N1074" s="56">
        <f t="shared" si="241"/>
        <v>0</v>
      </c>
      <c r="O1074" s="56">
        <f t="shared" si="242"/>
        <v>0</v>
      </c>
      <c r="Q1074">
        <f>IF(AND(J1073="Verlof",J1074="Verlof"),0,IF(SUM(N:N)&gt;COUNTIF($Q$1:$Q1073,"Compensatieverlof"),"Compensatieverlof",0))</f>
        <v>0</v>
      </c>
      <c r="R1074">
        <f t="shared" si="238"/>
        <v>0</v>
      </c>
    </row>
    <row r="1075" spans="1:18" x14ac:dyDescent="0.3">
      <c r="A1075" s="43" t="str">
        <f t="shared" si="243"/>
        <v>201747zo</v>
      </c>
      <c r="B1075" s="43">
        <f t="shared" si="245"/>
        <v>47</v>
      </c>
      <c r="C1075" s="44">
        <f t="shared" si="239"/>
        <v>43065</v>
      </c>
      <c r="D1075" s="43" t="str">
        <f t="shared" si="246"/>
        <v>zo</v>
      </c>
      <c r="E1075" s="43">
        <f t="shared" si="244"/>
        <v>2017</v>
      </c>
      <c r="F1075" s="43" t="str">
        <f t="shared" ref="F1075:F1110" si="248">IF(AND($C1075&gt;=$AD$3,$C1075&lt;=$AE$3),"Vakantie",IF(AND($C1075&gt;=$AD$4,$C1075&lt;=$AE$4),"Vakantie",IF(AND($C1075&gt;=$AD$5,$C1075&lt;=$AE$5),"Vakantie",IF(AND($C1075&gt;=$AD$6,$C1075&lt;=$AE$6),"Vakantie",IF(AND($C1075&gt;=$AD$7,$C1075&lt;=$AE$7),"Vakantie",IF($C1075=$AD$23,"Vakantie",IF($C1075=$AD$24,"Vakantie",IF($C1075=$AD$25,"Vakantie",IF($C1075=$AD$26,"Vakantie","")))))))))</f>
        <v/>
      </c>
      <c r="G1075" s="43" t="str">
        <f t="shared" ref="G1075:G1110" si="249">IF(AND($C1075&gt;=$AD$8,$C1075&lt;=$AE$8),"Vakantie",IF(AND($C1075&gt;=$AD$9,$C1075&lt;=$AE$9),"Vakantie",IF(AND($C1075&gt;=$AD$10,$C1075&lt;=$AE$10),"Vakantie",IF(AND($C1075&gt;=$AD$11,$C1075&lt;=$AE$11),"Vakantie",IF(AND($C1075&gt;=$AD$12,$C1075&lt;=$AE$12),"Vakantie",IF($C1075=$AD$23,"Vakantie",IF($C1075=$AD$24,"Vakantie",IF($C1075=$AD$25,"Vakantie",IF($C1075=$AD$26,"Vakantie","")))))))))</f>
        <v/>
      </c>
      <c r="H1075" s="43" t="str">
        <f t="shared" ref="H1075:H1110" si="250">IF(AND($C1075&gt;=$AD$13,$C1075&lt;=$AE$13),"Vakantie",IF(AND($C1075&gt;=$AD$14,$C1075&lt;=$AE$14),"Vakantie",IF(AND($C1075&gt;=$AD$15,$C1075&lt;=$AE$15),"Vakantie",IF(AND($C1075&gt;=$AD$16,$C1075&lt;=$AE$16),"Vakantie",IF(AND($C1075&gt;=$AD$17,$C1075&lt;=$AE$17),"Vakantie",IF($C1075=$AD$23,"Vakantie",IF($C1075=$AD$24,"Vakantie",IF($C1075=$AD$25,"Vakantie",IF($C1075=$AD$26,"Vakantie","")))))))))</f>
        <v/>
      </c>
      <c r="I1075" s="43">
        <f t="shared" si="247"/>
        <v>47</v>
      </c>
      <c r="J1075">
        <f>IF(AND(Formulier!$E$44&lt;=C1075,Formulier!$O$38&gt;=C1075),"Verlof",0)</f>
        <v>0</v>
      </c>
      <c r="K1075">
        <f t="shared" si="240"/>
        <v>0</v>
      </c>
      <c r="L1075">
        <f t="shared" si="236"/>
        <v>0</v>
      </c>
      <c r="M1075">
        <f t="shared" si="237"/>
        <v>0</v>
      </c>
      <c r="N1075" s="56">
        <f t="shared" si="241"/>
        <v>0</v>
      </c>
      <c r="O1075" s="56">
        <f t="shared" si="242"/>
        <v>0</v>
      </c>
      <c r="Q1075">
        <f>IF(AND(J1074="Verlof",J1075="Verlof"),0,IF(SUM(N:N)&gt;COUNTIF($Q$1:$Q1074,"Compensatieverlof"),"Compensatieverlof",0))</f>
        <v>0</v>
      </c>
      <c r="R1075">
        <f t="shared" si="238"/>
        <v>0</v>
      </c>
    </row>
    <row r="1076" spans="1:18" x14ac:dyDescent="0.3">
      <c r="A1076" s="43" t="str">
        <f t="shared" si="243"/>
        <v>201748ma</v>
      </c>
      <c r="B1076" s="43">
        <f t="shared" si="245"/>
        <v>48</v>
      </c>
      <c r="C1076" s="44">
        <f t="shared" si="239"/>
        <v>43066</v>
      </c>
      <c r="D1076" s="43" t="str">
        <f t="shared" si="246"/>
        <v>ma</v>
      </c>
      <c r="E1076" s="43">
        <f t="shared" si="244"/>
        <v>2017</v>
      </c>
      <c r="F1076" s="43" t="str">
        <f t="shared" si="248"/>
        <v/>
      </c>
      <c r="G1076" s="43" t="str">
        <f t="shared" si="249"/>
        <v/>
      </c>
      <c r="H1076" s="43" t="str">
        <f t="shared" si="250"/>
        <v/>
      </c>
      <c r="I1076" s="43">
        <f t="shared" si="247"/>
        <v>48</v>
      </c>
      <c r="J1076">
        <f>IF(AND(Formulier!$E$44&lt;=C1076,Formulier!$O$38&gt;=C1076),"Verlof",0)</f>
        <v>0</v>
      </c>
      <c r="K1076">
        <f t="shared" si="240"/>
        <v>0</v>
      </c>
      <c r="L1076">
        <f t="shared" si="236"/>
        <v>0</v>
      </c>
      <c r="M1076">
        <f t="shared" si="237"/>
        <v>0</v>
      </c>
      <c r="N1076" s="56">
        <f t="shared" si="241"/>
        <v>0</v>
      </c>
      <c r="O1076" s="56">
        <f t="shared" si="242"/>
        <v>0</v>
      </c>
      <c r="Q1076">
        <f>IF(AND(J1075="Verlof",J1076="Verlof"),0,IF(SUM(N:N)&gt;COUNTIF($Q$1:$Q1075,"Compensatieverlof"),"Compensatieverlof",0))</f>
        <v>0</v>
      </c>
      <c r="R1076">
        <f t="shared" si="238"/>
        <v>0</v>
      </c>
    </row>
    <row r="1077" spans="1:18" x14ac:dyDescent="0.3">
      <c r="A1077" s="43" t="str">
        <f t="shared" si="243"/>
        <v>201748di</v>
      </c>
      <c r="B1077" s="43">
        <f t="shared" si="245"/>
        <v>48</v>
      </c>
      <c r="C1077" s="44">
        <f t="shared" si="239"/>
        <v>43067</v>
      </c>
      <c r="D1077" s="43" t="str">
        <f t="shared" si="246"/>
        <v>di</v>
      </c>
      <c r="E1077" s="43">
        <f t="shared" si="244"/>
        <v>2017</v>
      </c>
      <c r="F1077" s="43" t="str">
        <f t="shared" si="248"/>
        <v/>
      </c>
      <c r="G1077" s="43" t="str">
        <f t="shared" si="249"/>
        <v/>
      </c>
      <c r="H1077" s="43" t="str">
        <f t="shared" si="250"/>
        <v/>
      </c>
      <c r="I1077" s="43">
        <f t="shared" si="247"/>
        <v>48</v>
      </c>
      <c r="J1077">
        <f>IF(AND(Formulier!$E$44&lt;=C1077,Formulier!$O$38&gt;=C1077),"Verlof",0)</f>
        <v>0</v>
      </c>
      <c r="K1077">
        <f t="shared" si="240"/>
        <v>0</v>
      </c>
      <c r="L1077">
        <f t="shared" si="236"/>
        <v>0</v>
      </c>
      <c r="M1077">
        <f t="shared" si="237"/>
        <v>0</v>
      </c>
      <c r="N1077" s="56">
        <f t="shared" si="241"/>
        <v>0</v>
      </c>
      <c r="O1077" s="56">
        <f t="shared" si="242"/>
        <v>0</v>
      </c>
      <c r="Q1077">
        <f>IF(AND(J1076="Verlof",J1077="Verlof"),0,IF(SUM(N:N)&gt;COUNTIF($Q$1:$Q1076,"Compensatieverlof"),"Compensatieverlof",0))</f>
        <v>0</v>
      </c>
      <c r="R1077">
        <f t="shared" si="238"/>
        <v>0</v>
      </c>
    </row>
    <row r="1078" spans="1:18" x14ac:dyDescent="0.3">
      <c r="A1078" s="43" t="str">
        <f t="shared" si="243"/>
        <v>201748wo</v>
      </c>
      <c r="B1078" s="43">
        <f t="shared" si="245"/>
        <v>48</v>
      </c>
      <c r="C1078" s="44">
        <f t="shared" si="239"/>
        <v>43068</v>
      </c>
      <c r="D1078" s="43" t="str">
        <f t="shared" si="246"/>
        <v>wo</v>
      </c>
      <c r="E1078" s="43">
        <f t="shared" si="244"/>
        <v>2017</v>
      </c>
      <c r="F1078" s="43" t="str">
        <f t="shared" si="248"/>
        <v/>
      </c>
      <c r="G1078" s="43" t="str">
        <f t="shared" si="249"/>
        <v/>
      </c>
      <c r="H1078" s="43" t="str">
        <f t="shared" si="250"/>
        <v/>
      </c>
      <c r="I1078" s="43">
        <f t="shared" si="247"/>
        <v>48</v>
      </c>
      <c r="J1078">
        <f>IF(AND(Formulier!$E$44&lt;=C1078,Formulier!$O$38&gt;=C1078),"Verlof",0)</f>
        <v>0</v>
      </c>
      <c r="K1078">
        <f t="shared" si="240"/>
        <v>0</v>
      </c>
      <c r="L1078">
        <f t="shared" si="236"/>
        <v>0</v>
      </c>
      <c r="M1078">
        <f t="shared" si="237"/>
        <v>0</v>
      </c>
      <c r="N1078" s="56">
        <f t="shared" si="241"/>
        <v>0</v>
      </c>
      <c r="O1078" s="56">
        <f t="shared" si="242"/>
        <v>0</v>
      </c>
      <c r="Q1078">
        <f>IF(AND(J1077="Verlof",J1078="Verlof"),0,IF(SUM(N:N)&gt;COUNTIF($Q$1:$Q1077,"Compensatieverlof"),"Compensatieverlof",0))</f>
        <v>0</v>
      </c>
      <c r="R1078">
        <f t="shared" si="238"/>
        <v>0</v>
      </c>
    </row>
    <row r="1079" spans="1:18" x14ac:dyDescent="0.3">
      <c r="A1079" s="43" t="str">
        <f t="shared" si="243"/>
        <v>201748do</v>
      </c>
      <c r="B1079" s="43">
        <f t="shared" si="245"/>
        <v>48</v>
      </c>
      <c r="C1079" s="44">
        <f t="shared" si="239"/>
        <v>43069</v>
      </c>
      <c r="D1079" s="43" t="str">
        <f t="shared" si="246"/>
        <v>do</v>
      </c>
      <c r="E1079" s="43">
        <f t="shared" si="244"/>
        <v>2017</v>
      </c>
      <c r="F1079" s="43" t="str">
        <f t="shared" si="248"/>
        <v/>
      </c>
      <c r="G1079" s="43" t="str">
        <f t="shared" si="249"/>
        <v/>
      </c>
      <c r="H1079" s="43" t="str">
        <f t="shared" si="250"/>
        <v/>
      </c>
      <c r="I1079" s="43">
        <f t="shared" si="247"/>
        <v>48</v>
      </c>
      <c r="J1079">
        <f>IF(AND(Formulier!$E$44&lt;=C1079,Formulier!$O$38&gt;=C1079),"Verlof",0)</f>
        <v>0</v>
      </c>
      <c r="K1079">
        <f t="shared" si="240"/>
        <v>0</v>
      </c>
      <c r="L1079">
        <f t="shared" si="236"/>
        <v>0</v>
      </c>
      <c r="M1079">
        <f t="shared" si="237"/>
        <v>0</v>
      </c>
      <c r="N1079" s="56">
        <f t="shared" si="241"/>
        <v>0</v>
      </c>
      <c r="O1079" s="56">
        <f t="shared" si="242"/>
        <v>0</v>
      </c>
      <c r="Q1079">
        <f>IF(AND(J1078="Verlof",J1079="Verlof"),0,IF(SUM(N:N)&gt;COUNTIF($Q$1:$Q1078,"Compensatieverlof"),"Compensatieverlof",0))</f>
        <v>0</v>
      </c>
      <c r="R1079">
        <f t="shared" si="238"/>
        <v>0</v>
      </c>
    </row>
    <row r="1080" spans="1:18" x14ac:dyDescent="0.3">
      <c r="A1080" s="43" t="str">
        <f t="shared" si="243"/>
        <v>201748vr</v>
      </c>
      <c r="B1080" s="43">
        <f t="shared" si="245"/>
        <v>48</v>
      </c>
      <c r="C1080" s="44">
        <f t="shared" si="239"/>
        <v>43070</v>
      </c>
      <c r="D1080" s="43" t="str">
        <f t="shared" si="246"/>
        <v>vr</v>
      </c>
      <c r="E1080" s="43">
        <f t="shared" si="244"/>
        <v>2017</v>
      </c>
      <c r="F1080" s="43" t="str">
        <f t="shared" si="248"/>
        <v/>
      </c>
      <c r="G1080" s="43" t="str">
        <f t="shared" si="249"/>
        <v/>
      </c>
      <c r="H1080" s="43" t="str">
        <f t="shared" si="250"/>
        <v/>
      </c>
      <c r="I1080" s="43">
        <f t="shared" si="247"/>
        <v>48</v>
      </c>
      <c r="J1080">
        <f>IF(AND(Formulier!$E$44&lt;=C1080,Formulier!$O$38&gt;=C1080),"Verlof",0)</f>
        <v>0</v>
      </c>
      <c r="K1080">
        <f t="shared" si="240"/>
        <v>0</v>
      </c>
      <c r="L1080">
        <f t="shared" si="236"/>
        <v>0</v>
      </c>
      <c r="M1080">
        <f t="shared" si="237"/>
        <v>0</v>
      </c>
      <c r="N1080" s="56">
        <f t="shared" si="241"/>
        <v>0</v>
      </c>
      <c r="O1080" s="56">
        <f t="shared" si="242"/>
        <v>0</v>
      </c>
      <c r="Q1080">
        <f>IF(AND(J1079="Verlof",J1080="Verlof"),0,IF(SUM(N:N)&gt;COUNTIF($Q$1:$Q1079,"Compensatieverlof"),"Compensatieverlof",0))</f>
        <v>0</v>
      </c>
      <c r="R1080">
        <f t="shared" si="238"/>
        <v>0</v>
      </c>
    </row>
    <row r="1081" spans="1:18" x14ac:dyDescent="0.3">
      <c r="A1081" s="43" t="str">
        <f t="shared" si="243"/>
        <v>201748za</v>
      </c>
      <c r="B1081" s="43">
        <f t="shared" si="245"/>
        <v>48</v>
      </c>
      <c r="C1081" s="44">
        <f t="shared" si="239"/>
        <v>43071</v>
      </c>
      <c r="D1081" s="43" t="str">
        <f t="shared" si="246"/>
        <v>za</v>
      </c>
      <c r="E1081" s="43">
        <f t="shared" si="244"/>
        <v>2017</v>
      </c>
      <c r="F1081" s="43" t="str">
        <f t="shared" si="248"/>
        <v/>
      </c>
      <c r="G1081" s="43" t="str">
        <f t="shared" si="249"/>
        <v/>
      </c>
      <c r="H1081" s="43" t="str">
        <f t="shared" si="250"/>
        <v/>
      </c>
      <c r="I1081" s="43">
        <f t="shared" si="247"/>
        <v>48</v>
      </c>
      <c r="J1081">
        <f>IF(AND(Formulier!$E$44&lt;=C1081,Formulier!$O$38&gt;=C1081),"Verlof",0)</f>
        <v>0</v>
      </c>
      <c r="K1081">
        <f t="shared" si="240"/>
        <v>0</v>
      </c>
      <c r="L1081">
        <f t="shared" si="236"/>
        <v>0</v>
      </c>
      <c r="M1081">
        <f t="shared" si="237"/>
        <v>0</v>
      </c>
      <c r="N1081" s="56">
        <f t="shared" si="241"/>
        <v>0</v>
      </c>
      <c r="O1081" s="56">
        <f t="shared" si="242"/>
        <v>0</v>
      </c>
      <c r="Q1081">
        <f>IF(AND(J1080="Verlof",J1081="Verlof"),0,IF(SUM(N:N)&gt;COUNTIF($Q$1:$Q1080,"Compensatieverlof"),"Compensatieverlof",0))</f>
        <v>0</v>
      </c>
      <c r="R1081">
        <f t="shared" si="238"/>
        <v>0</v>
      </c>
    </row>
    <row r="1082" spans="1:18" x14ac:dyDescent="0.3">
      <c r="A1082" s="43" t="str">
        <f t="shared" si="243"/>
        <v>201748zo</v>
      </c>
      <c r="B1082" s="43">
        <f t="shared" si="245"/>
        <v>48</v>
      </c>
      <c r="C1082" s="44">
        <f t="shared" si="239"/>
        <v>43072</v>
      </c>
      <c r="D1082" s="43" t="str">
        <f t="shared" si="246"/>
        <v>zo</v>
      </c>
      <c r="E1082" s="43">
        <f t="shared" si="244"/>
        <v>2017</v>
      </c>
      <c r="F1082" s="43" t="str">
        <f t="shared" si="248"/>
        <v/>
      </c>
      <c r="G1082" s="43" t="str">
        <f t="shared" si="249"/>
        <v/>
      </c>
      <c r="H1082" s="43" t="str">
        <f t="shared" si="250"/>
        <v/>
      </c>
      <c r="I1082" s="43">
        <f t="shared" si="247"/>
        <v>48</v>
      </c>
      <c r="J1082">
        <f>IF(AND(Formulier!$E$44&lt;=C1082,Formulier!$O$38&gt;=C1082),"Verlof",0)</f>
        <v>0</v>
      </c>
      <c r="K1082">
        <f t="shared" si="240"/>
        <v>0</v>
      </c>
      <c r="L1082">
        <f t="shared" si="236"/>
        <v>0</v>
      </c>
      <c r="M1082">
        <f t="shared" si="237"/>
        <v>0</v>
      </c>
      <c r="N1082" s="56">
        <f t="shared" si="241"/>
        <v>0</v>
      </c>
      <c r="O1082" s="56">
        <f t="shared" si="242"/>
        <v>0</v>
      </c>
      <c r="Q1082">
        <f>IF(AND(J1081="Verlof",J1082="Verlof"),0,IF(SUM(N:N)&gt;COUNTIF($Q$1:$Q1081,"Compensatieverlof"),"Compensatieverlof",0))</f>
        <v>0</v>
      </c>
      <c r="R1082">
        <f t="shared" si="238"/>
        <v>0</v>
      </c>
    </row>
    <row r="1083" spans="1:18" x14ac:dyDescent="0.3">
      <c r="A1083" s="43" t="str">
        <f t="shared" si="243"/>
        <v>201749ma</v>
      </c>
      <c r="B1083" s="43">
        <f t="shared" si="245"/>
        <v>49</v>
      </c>
      <c r="C1083" s="44">
        <f t="shared" si="239"/>
        <v>43073</v>
      </c>
      <c r="D1083" s="43" t="str">
        <f t="shared" si="246"/>
        <v>ma</v>
      </c>
      <c r="E1083" s="43">
        <f t="shared" si="244"/>
        <v>2017</v>
      </c>
      <c r="F1083" s="43" t="str">
        <f t="shared" si="248"/>
        <v/>
      </c>
      <c r="G1083" s="43" t="str">
        <f t="shared" si="249"/>
        <v/>
      </c>
      <c r="H1083" s="43" t="str">
        <f t="shared" si="250"/>
        <v/>
      </c>
      <c r="I1083" s="43">
        <f t="shared" si="247"/>
        <v>49</v>
      </c>
      <c r="J1083">
        <f>IF(AND(Formulier!$E$44&lt;=C1083,Formulier!$O$38&gt;=C1083),"Verlof",0)</f>
        <v>0</v>
      </c>
      <c r="K1083">
        <f t="shared" si="240"/>
        <v>0</v>
      </c>
      <c r="L1083">
        <f t="shared" si="236"/>
        <v>0</v>
      </c>
      <c r="M1083">
        <f t="shared" si="237"/>
        <v>0</v>
      </c>
      <c r="N1083" s="56">
        <f t="shared" si="241"/>
        <v>0</v>
      </c>
      <c r="O1083" s="56">
        <f t="shared" si="242"/>
        <v>0</v>
      </c>
      <c r="Q1083">
        <f>IF(AND(J1082="Verlof",J1083="Verlof"),0,IF(SUM(N:N)&gt;COUNTIF($Q$1:$Q1082,"Compensatieverlof"),"Compensatieverlof",0))</f>
        <v>0</v>
      </c>
      <c r="R1083">
        <f t="shared" si="238"/>
        <v>0</v>
      </c>
    </row>
    <row r="1084" spans="1:18" x14ac:dyDescent="0.3">
      <c r="A1084" s="43" t="str">
        <f t="shared" si="243"/>
        <v>201749di</v>
      </c>
      <c r="B1084" s="43">
        <f t="shared" si="245"/>
        <v>49</v>
      </c>
      <c r="C1084" s="44">
        <f t="shared" si="239"/>
        <v>43074</v>
      </c>
      <c r="D1084" s="43" t="str">
        <f t="shared" si="246"/>
        <v>di</v>
      </c>
      <c r="E1084" s="43">
        <f t="shared" si="244"/>
        <v>2017</v>
      </c>
      <c r="F1084" s="43" t="str">
        <f t="shared" si="248"/>
        <v/>
      </c>
      <c r="G1084" s="43" t="str">
        <f t="shared" si="249"/>
        <v/>
      </c>
      <c r="H1084" s="43" t="str">
        <f t="shared" si="250"/>
        <v/>
      </c>
      <c r="I1084" s="43">
        <f t="shared" si="247"/>
        <v>49</v>
      </c>
      <c r="J1084">
        <f>IF(AND(Formulier!$E$44&lt;=C1084,Formulier!$O$38&gt;=C1084),"Verlof",0)</f>
        <v>0</v>
      </c>
      <c r="K1084">
        <f t="shared" si="240"/>
        <v>0</v>
      </c>
      <c r="L1084">
        <f t="shared" ref="L1084:L1147" si="251">IF(J1084=0,0,IF(G1084="",0,1))</f>
        <v>0</v>
      </c>
      <c r="M1084">
        <f t="shared" ref="M1084:M1147" si="252">IF(J1084=0,0,IF(H1084="",0,1))</f>
        <v>0</v>
      </c>
      <c r="N1084" s="56">
        <f t="shared" si="241"/>
        <v>0</v>
      </c>
      <c r="O1084" s="56">
        <f t="shared" si="242"/>
        <v>0</v>
      </c>
      <c r="Q1084">
        <f>IF(AND(J1083="Verlof",J1084="Verlof"),0,IF(SUM(N:N)&gt;COUNTIF($Q$1:$Q1083,"Compensatieverlof"),"Compensatieverlof",0))</f>
        <v>0</v>
      </c>
      <c r="R1084">
        <f t="shared" si="238"/>
        <v>0</v>
      </c>
    </row>
    <row r="1085" spans="1:18" x14ac:dyDescent="0.3">
      <c r="A1085" s="43" t="str">
        <f t="shared" si="243"/>
        <v>201749wo</v>
      </c>
      <c r="B1085" s="43">
        <f t="shared" si="245"/>
        <v>49</v>
      </c>
      <c r="C1085" s="44">
        <f t="shared" si="239"/>
        <v>43075</v>
      </c>
      <c r="D1085" s="43" t="str">
        <f t="shared" si="246"/>
        <v>wo</v>
      </c>
      <c r="E1085" s="43">
        <f t="shared" si="244"/>
        <v>2017</v>
      </c>
      <c r="F1085" s="43" t="str">
        <f t="shared" si="248"/>
        <v/>
      </c>
      <c r="G1085" s="43" t="str">
        <f t="shared" si="249"/>
        <v/>
      </c>
      <c r="H1085" s="43" t="str">
        <f t="shared" si="250"/>
        <v/>
      </c>
      <c r="I1085" s="43">
        <f t="shared" si="247"/>
        <v>49</v>
      </c>
      <c r="J1085">
        <f>IF(AND(Formulier!$E$44&lt;=C1085,Formulier!$O$38&gt;=C1085),"Verlof",0)</f>
        <v>0</v>
      </c>
      <c r="K1085">
        <f t="shared" si="240"/>
        <v>0</v>
      </c>
      <c r="L1085">
        <f t="shared" si="251"/>
        <v>0</v>
      </c>
      <c r="M1085">
        <f t="shared" si="252"/>
        <v>0</v>
      </c>
      <c r="N1085" s="56">
        <f t="shared" si="241"/>
        <v>0</v>
      </c>
      <c r="O1085" s="56">
        <f t="shared" si="242"/>
        <v>0</v>
      </c>
      <c r="Q1085">
        <f>IF(AND(J1084="Verlof",J1085="Verlof"),0,IF(SUM(N:N)&gt;COUNTIF($Q$1:$Q1084,"Compensatieverlof"),"Compensatieverlof",0))</f>
        <v>0</v>
      </c>
      <c r="R1085">
        <f t="shared" si="238"/>
        <v>0</v>
      </c>
    </row>
    <row r="1086" spans="1:18" x14ac:dyDescent="0.3">
      <c r="A1086" s="43" t="str">
        <f t="shared" si="243"/>
        <v>201749do</v>
      </c>
      <c r="B1086" s="43">
        <f t="shared" si="245"/>
        <v>49</v>
      </c>
      <c r="C1086" s="44">
        <f t="shared" si="239"/>
        <v>43076</v>
      </c>
      <c r="D1086" s="43" t="str">
        <f t="shared" si="246"/>
        <v>do</v>
      </c>
      <c r="E1086" s="43">
        <f t="shared" si="244"/>
        <v>2017</v>
      </c>
      <c r="F1086" s="43" t="str">
        <f t="shared" si="248"/>
        <v/>
      </c>
      <c r="G1086" s="43" t="str">
        <f t="shared" si="249"/>
        <v/>
      </c>
      <c r="H1086" s="43" t="str">
        <f t="shared" si="250"/>
        <v/>
      </c>
      <c r="I1086" s="43">
        <f t="shared" si="247"/>
        <v>49</v>
      </c>
      <c r="J1086">
        <f>IF(AND(Formulier!$E$44&lt;=C1086,Formulier!$O$38&gt;=C1086),"Verlof",0)</f>
        <v>0</v>
      </c>
      <c r="K1086">
        <f t="shared" si="240"/>
        <v>0</v>
      </c>
      <c r="L1086">
        <f t="shared" si="251"/>
        <v>0</v>
      </c>
      <c r="M1086">
        <f t="shared" si="252"/>
        <v>0</v>
      </c>
      <c r="N1086" s="56">
        <f t="shared" si="241"/>
        <v>0</v>
      </c>
      <c r="O1086" s="56">
        <f t="shared" si="242"/>
        <v>0</v>
      </c>
      <c r="Q1086">
        <f>IF(AND(J1085="Verlof",J1086="Verlof"),0,IF(SUM(N:N)&gt;COUNTIF($Q$1:$Q1085,"Compensatieverlof"),"Compensatieverlof",0))</f>
        <v>0</v>
      </c>
      <c r="R1086">
        <f t="shared" si="238"/>
        <v>0</v>
      </c>
    </row>
    <row r="1087" spans="1:18" x14ac:dyDescent="0.3">
      <c r="A1087" s="43" t="str">
        <f t="shared" si="243"/>
        <v>201749vr</v>
      </c>
      <c r="B1087" s="43">
        <f t="shared" si="245"/>
        <v>49</v>
      </c>
      <c r="C1087" s="44">
        <f t="shared" si="239"/>
        <v>43077</v>
      </c>
      <c r="D1087" s="43" t="str">
        <f t="shared" si="246"/>
        <v>vr</v>
      </c>
      <c r="E1087" s="43">
        <f t="shared" si="244"/>
        <v>2017</v>
      </c>
      <c r="F1087" s="43" t="str">
        <f t="shared" si="248"/>
        <v/>
      </c>
      <c r="G1087" s="43" t="str">
        <f t="shared" si="249"/>
        <v/>
      </c>
      <c r="H1087" s="43" t="str">
        <f t="shared" si="250"/>
        <v/>
      </c>
      <c r="I1087" s="43">
        <f t="shared" si="247"/>
        <v>49</v>
      </c>
      <c r="J1087">
        <f>IF(AND(Formulier!$E$44&lt;=C1087,Formulier!$O$38&gt;=C1087),"Verlof",0)</f>
        <v>0</v>
      </c>
      <c r="K1087">
        <f t="shared" si="240"/>
        <v>0</v>
      </c>
      <c r="L1087">
        <f t="shared" si="251"/>
        <v>0</v>
      </c>
      <c r="M1087">
        <f t="shared" si="252"/>
        <v>0</v>
      </c>
      <c r="N1087" s="56">
        <f t="shared" si="241"/>
        <v>0</v>
      </c>
      <c r="O1087" s="56">
        <f t="shared" si="242"/>
        <v>0</v>
      </c>
      <c r="Q1087">
        <f>IF(AND(J1086="Verlof",J1087="Verlof"),0,IF(SUM(N:N)&gt;COUNTIF($Q$1:$Q1086,"Compensatieverlof"),"Compensatieverlof",0))</f>
        <v>0</v>
      </c>
      <c r="R1087">
        <f t="shared" si="238"/>
        <v>0</v>
      </c>
    </row>
    <row r="1088" spans="1:18" x14ac:dyDescent="0.3">
      <c r="A1088" s="43" t="str">
        <f t="shared" si="243"/>
        <v>201749za</v>
      </c>
      <c r="B1088" s="43">
        <f t="shared" si="245"/>
        <v>49</v>
      </c>
      <c r="C1088" s="44">
        <f t="shared" si="239"/>
        <v>43078</v>
      </c>
      <c r="D1088" s="43" t="str">
        <f t="shared" si="246"/>
        <v>za</v>
      </c>
      <c r="E1088" s="43">
        <f t="shared" si="244"/>
        <v>2017</v>
      </c>
      <c r="F1088" s="43" t="str">
        <f t="shared" si="248"/>
        <v/>
      </c>
      <c r="G1088" s="43" t="str">
        <f t="shared" si="249"/>
        <v/>
      </c>
      <c r="H1088" s="43" t="str">
        <f t="shared" si="250"/>
        <v/>
      </c>
      <c r="I1088" s="43">
        <f t="shared" si="247"/>
        <v>49</v>
      </c>
      <c r="J1088">
        <f>IF(AND(Formulier!$E$44&lt;=C1088,Formulier!$O$38&gt;=C1088),"Verlof",0)</f>
        <v>0</v>
      </c>
      <c r="K1088">
        <f t="shared" si="240"/>
        <v>0</v>
      </c>
      <c r="L1088">
        <f t="shared" si="251"/>
        <v>0</v>
      </c>
      <c r="M1088">
        <f t="shared" si="252"/>
        <v>0</v>
      </c>
      <c r="N1088" s="56">
        <f t="shared" si="241"/>
        <v>0</v>
      </c>
      <c r="O1088" s="56">
        <f t="shared" si="242"/>
        <v>0</v>
      </c>
      <c r="Q1088">
        <f>IF(AND(J1087="Verlof",J1088="Verlof"),0,IF(SUM(N:N)&gt;COUNTIF($Q$1:$Q1087,"Compensatieverlof"),"Compensatieverlof",0))</f>
        <v>0</v>
      </c>
      <c r="R1088">
        <f t="shared" ref="R1088:R1151" si="253">IF(AND(OR(F1088="vakantie",G1088="vakantie",H1088="vakantie"),Q1088="Compensatieverlof"),1,0)</f>
        <v>0</v>
      </c>
    </row>
    <row r="1089" spans="1:18" x14ac:dyDescent="0.3">
      <c r="A1089" s="43" t="str">
        <f t="shared" si="243"/>
        <v>201749zo</v>
      </c>
      <c r="B1089" s="43">
        <f t="shared" si="245"/>
        <v>49</v>
      </c>
      <c r="C1089" s="44">
        <f t="shared" si="239"/>
        <v>43079</v>
      </c>
      <c r="D1089" s="43" t="str">
        <f t="shared" si="246"/>
        <v>zo</v>
      </c>
      <c r="E1089" s="43">
        <f t="shared" si="244"/>
        <v>2017</v>
      </c>
      <c r="F1089" s="43" t="str">
        <f t="shared" si="248"/>
        <v/>
      </c>
      <c r="G1089" s="43" t="str">
        <f t="shared" si="249"/>
        <v/>
      </c>
      <c r="H1089" s="43" t="str">
        <f t="shared" si="250"/>
        <v/>
      </c>
      <c r="I1089" s="43">
        <f t="shared" si="247"/>
        <v>49</v>
      </c>
      <c r="J1089">
        <f>IF(AND(Formulier!$E$44&lt;=C1089,Formulier!$O$38&gt;=C1089),"Verlof",0)</f>
        <v>0</v>
      </c>
      <c r="K1089">
        <f t="shared" si="240"/>
        <v>0</v>
      </c>
      <c r="L1089">
        <f t="shared" si="251"/>
        <v>0</v>
      </c>
      <c r="M1089">
        <f t="shared" si="252"/>
        <v>0</v>
      </c>
      <c r="N1089" s="56">
        <f t="shared" si="241"/>
        <v>0</v>
      </c>
      <c r="O1089" s="56">
        <f t="shared" si="242"/>
        <v>0</v>
      </c>
      <c r="Q1089">
        <f>IF(AND(J1088="Verlof",J1089="Verlof"),0,IF(SUM(N:N)&gt;COUNTIF($Q$1:$Q1088,"Compensatieverlof"),"Compensatieverlof",0))</f>
        <v>0</v>
      </c>
      <c r="R1089">
        <f t="shared" si="253"/>
        <v>0</v>
      </c>
    </row>
    <row r="1090" spans="1:18" x14ac:dyDescent="0.3">
      <c r="A1090" s="43" t="str">
        <f t="shared" si="243"/>
        <v>201750ma</v>
      </c>
      <c r="B1090" s="43">
        <f t="shared" si="245"/>
        <v>50</v>
      </c>
      <c r="C1090" s="44">
        <f t="shared" si="239"/>
        <v>43080</v>
      </c>
      <c r="D1090" s="43" t="str">
        <f t="shared" si="246"/>
        <v>ma</v>
      </c>
      <c r="E1090" s="43">
        <f t="shared" si="244"/>
        <v>2017</v>
      </c>
      <c r="F1090" s="43" t="str">
        <f t="shared" si="248"/>
        <v/>
      </c>
      <c r="G1090" s="43" t="str">
        <f t="shared" si="249"/>
        <v/>
      </c>
      <c r="H1090" s="43" t="str">
        <f t="shared" si="250"/>
        <v/>
      </c>
      <c r="I1090" s="43">
        <f t="shared" si="247"/>
        <v>50</v>
      </c>
      <c r="J1090">
        <f>IF(AND(Formulier!$E$44&lt;=C1090,Formulier!$O$38&gt;=C1090),"Verlof",0)</f>
        <v>0</v>
      </c>
      <c r="K1090">
        <f t="shared" si="240"/>
        <v>0</v>
      </c>
      <c r="L1090">
        <f t="shared" si="251"/>
        <v>0</v>
      </c>
      <c r="M1090">
        <f t="shared" si="252"/>
        <v>0</v>
      </c>
      <c r="N1090" s="56">
        <f t="shared" si="241"/>
        <v>0</v>
      </c>
      <c r="O1090" s="56">
        <f t="shared" si="242"/>
        <v>0</v>
      </c>
      <c r="Q1090">
        <f>IF(AND(J1089="Verlof",J1090="Verlof"),0,IF(SUM(N:N)&gt;COUNTIF($Q$1:$Q1089,"Compensatieverlof"),"Compensatieverlof",0))</f>
        <v>0</v>
      </c>
      <c r="R1090">
        <f t="shared" si="253"/>
        <v>0</v>
      </c>
    </row>
    <row r="1091" spans="1:18" x14ac:dyDescent="0.3">
      <c r="A1091" s="43" t="str">
        <f t="shared" si="243"/>
        <v>201750di</v>
      </c>
      <c r="B1091" s="43">
        <f t="shared" si="245"/>
        <v>50</v>
      </c>
      <c r="C1091" s="44">
        <f t="shared" ref="C1091:C1154" si="254">+C1090+1</f>
        <v>43081</v>
      </c>
      <c r="D1091" s="43" t="str">
        <f t="shared" si="246"/>
        <v>di</v>
      </c>
      <c r="E1091" s="43">
        <f t="shared" si="244"/>
        <v>2017</v>
      </c>
      <c r="F1091" s="43" t="str">
        <f t="shared" si="248"/>
        <v/>
      </c>
      <c r="G1091" s="43" t="str">
        <f t="shared" si="249"/>
        <v/>
      </c>
      <c r="H1091" s="43" t="str">
        <f t="shared" si="250"/>
        <v/>
      </c>
      <c r="I1091" s="43">
        <f t="shared" si="247"/>
        <v>50</v>
      </c>
      <c r="J1091">
        <f>IF(AND(Formulier!$E$44&lt;=C1091,Formulier!$O$38&gt;=C1091),"Verlof",0)</f>
        <v>0</v>
      </c>
      <c r="K1091">
        <f t="shared" ref="K1091:K1154" si="255">IF(J1091=0,0,IF(F1091="",0,1))</f>
        <v>0</v>
      </c>
      <c r="L1091">
        <f t="shared" si="251"/>
        <v>0</v>
      </c>
      <c r="M1091">
        <f t="shared" si="252"/>
        <v>0</v>
      </c>
      <c r="N1091" s="56">
        <f t="shared" ref="N1091:N1154" si="256">IF($N$1="Noord",K1091,IF($N$1="Midden",L1091,M1091))</f>
        <v>0</v>
      </c>
      <c r="O1091" s="56">
        <f t="shared" ref="O1091:O1154" si="257">IF(OR(D1091="za",D1091="zo"),0,N1091)</f>
        <v>0</v>
      </c>
      <c r="Q1091">
        <f>IF(AND(J1090="Verlof",J1091="Verlof"),0,IF(SUM(N:N)&gt;COUNTIF($Q$1:$Q1090,"Compensatieverlof"),"Compensatieverlof",0))</f>
        <v>0</v>
      </c>
      <c r="R1091">
        <f t="shared" si="253"/>
        <v>0</v>
      </c>
    </row>
    <row r="1092" spans="1:18" x14ac:dyDescent="0.3">
      <c r="A1092" s="43" t="str">
        <f t="shared" si="243"/>
        <v>201750wo</v>
      </c>
      <c r="B1092" s="43">
        <f t="shared" si="245"/>
        <v>50</v>
      </c>
      <c r="C1092" s="44">
        <f t="shared" si="254"/>
        <v>43082</v>
      </c>
      <c r="D1092" s="43" t="str">
        <f t="shared" si="246"/>
        <v>wo</v>
      </c>
      <c r="E1092" s="43">
        <f t="shared" si="244"/>
        <v>2017</v>
      </c>
      <c r="F1092" s="43" t="str">
        <f t="shared" si="248"/>
        <v/>
      </c>
      <c r="G1092" s="43" t="str">
        <f t="shared" si="249"/>
        <v/>
      </c>
      <c r="H1092" s="43" t="str">
        <f t="shared" si="250"/>
        <v/>
      </c>
      <c r="I1092" s="43">
        <f t="shared" si="247"/>
        <v>50</v>
      </c>
      <c r="J1092">
        <f>IF(AND(Formulier!$E$44&lt;=C1092,Formulier!$O$38&gt;=C1092),"Verlof",0)</f>
        <v>0</v>
      </c>
      <c r="K1092">
        <f t="shared" si="255"/>
        <v>0</v>
      </c>
      <c r="L1092">
        <f t="shared" si="251"/>
        <v>0</v>
      </c>
      <c r="M1092">
        <f t="shared" si="252"/>
        <v>0</v>
      </c>
      <c r="N1092" s="56">
        <f t="shared" si="256"/>
        <v>0</v>
      </c>
      <c r="O1092" s="56">
        <f t="shared" si="257"/>
        <v>0</v>
      </c>
      <c r="Q1092">
        <f>IF(AND(J1091="Verlof",J1092="Verlof"),0,IF(SUM(N:N)&gt;COUNTIF($Q$1:$Q1091,"Compensatieverlof"),"Compensatieverlof",0))</f>
        <v>0</v>
      </c>
      <c r="R1092">
        <f t="shared" si="253"/>
        <v>0</v>
      </c>
    </row>
    <row r="1093" spans="1:18" x14ac:dyDescent="0.3">
      <c r="A1093" s="43" t="str">
        <f t="shared" si="243"/>
        <v>201750do</v>
      </c>
      <c r="B1093" s="43">
        <f t="shared" si="245"/>
        <v>50</v>
      </c>
      <c r="C1093" s="44">
        <f t="shared" si="254"/>
        <v>43083</v>
      </c>
      <c r="D1093" s="43" t="str">
        <f t="shared" si="246"/>
        <v>do</v>
      </c>
      <c r="E1093" s="43">
        <f t="shared" si="244"/>
        <v>2017</v>
      </c>
      <c r="F1093" s="43" t="str">
        <f t="shared" si="248"/>
        <v/>
      </c>
      <c r="G1093" s="43" t="str">
        <f t="shared" si="249"/>
        <v/>
      </c>
      <c r="H1093" s="43" t="str">
        <f t="shared" si="250"/>
        <v/>
      </c>
      <c r="I1093" s="43">
        <f t="shared" si="247"/>
        <v>50</v>
      </c>
      <c r="J1093">
        <f>IF(AND(Formulier!$E$44&lt;=C1093,Formulier!$O$38&gt;=C1093),"Verlof",0)</f>
        <v>0</v>
      </c>
      <c r="K1093">
        <f t="shared" si="255"/>
        <v>0</v>
      </c>
      <c r="L1093">
        <f t="shared" si="251"/>
        <v>0</v>
      </c>
      <c r="M1093">
        <f t="shared" si="252"/>
        <v>0</v>
      </c>
      <c r="N1093" s="56">
        <f t="shared" si="256"/>
        <v>0</v>
      </c>
      <c r="O1093" s="56">
        <f t="shared" si="257"/>
        <v>0</v>
      </c>
      <c r="Q1093">
        <f>IF(AND(J1092="Verlof",J1093="Verlof"),0,IF(SUM(N:N)&gt;COUNTIF($Q$1:$Q1092,"Compensatieverlof"),"Compensatieverlof",0))</f>
        <v>0</v>
      </c>
      <c r="R1093">
        <f t="shared" si="253"/>
        <v>0</v>
      </c>
    </row>
    <row r="1094" spans="1:18" x14ac:dyDescent="0.3">
      <c r="A1094" s="43" t="str">
        <f t="shared" si="243"/>
        <v>201750vr</v>
      </c>
      <c r="B1094" s="43">
        <f t="shared" si="245"/>
        <v>50</v>
      </c>
      <c r="C1094" s="44">
        <f t="shared" si="254"/>
        <v>43084</v>
      </c>
      <c r="D1094" s="43" t="str">
        <f t="shared" si="246"/>
        <v>vr</v>
      </c>
      <c r="E1094" s="43">
        <f t="shared" si="244"/>
        <v>2017</v>
      </c>
      <c r="F1094" s="43" t="str">
        <f t="shared" si="248"/>
        <v/>
      </c>
      <c r="G1094" s="43" t="str">
        <f t="shared" si="249"/>
        <v/>
      </c>
      <c r="H1094" s="43" t="str">
        <f t="shared" si="250"/>
        <v/>
      </c>
      <c r="I1094" s="43">
        <f t="shared" si="247"/>
        <v>50</v>
      </c>
      <c r="J1094">
        <f>IF(AND(Formulier!$E$44&lt;=C1094,Formulier!$O$38&gt;=C1094),"Verlof",0)</f>
        <v>0</v>
      </c>
      <c r="K1094">
        <f t="shared" si="255"/>
        <v>0</v>
      </c>
      <c r="L1094">
        <f t="shared" si="251"/>
        <v>0</v>
      </c>
      <c r="M1094">
        <f t="shared" si="252"/>
        <v>0</v>
      </c>
      <c r="N1094" s="56">
        <f t="shared" si="256"/>
        <v>0</v>
      </c>
      <c r="O1094" s="56">
        <f t="shared" si="257"/>
        <v>0</v>
      </c>
      <c r="Q1094">
        <f>IF(AND(J1093="Verlof",J1094="Verlof"),0,IF(SUM(N:N)&gt;COUNTIF($Q$1:$Q1093,"Compensatieverlof"),"Compensatieverlof",0))</f>
        <v>0</v>
      </c>
      <c r="R1094">
        <f t="shared" si="253"/>
        <v>0</v>
      </c>
    </row>
    <row r="1095" spans="1:18" x14ac:dyDescent="0.3">
      <c r="A1095" s="43" t="str">
        <f t="shared" ref="A1095:A1158" si="258">E1095&amp;B1095&amp;D1095</f>
        <v>201750za</v>
      </c>
      <c r="B1095" s="43">
        <f t="shared" si="245"/>
        <v>50</v>
      </c>
      <c r="C1095" s="44">
        <f t="shared" si="254"/>
        <v>43085</v>
      </c>
      <c r="D1095" s="43" t="str">
        <f t="shared" si="246"/>
        <v>za</v>
      </c>
      <c r="E1095" s="43">
        <f t="shared" ref="E1095:E1158" si="259">YEAR(C1095)</f>
        <v>2017</v>
      </c>
      <c r="F1095" s="43" t="str">
        <f t="shared" si="248"/>
        <v/>
      </c>
      <c r="G1095" s="43" t="str">
        <f t="shared" si="249"/>
        <v/>
      </c>
      <c r="H1095" s="43" t="str">
        <f t="shared" si="250"/>
        <v/>
      </c>
      <c r="I1095" s="43">
        <f t="shared" si="247"/>
        <v>50</v>
      </c>
      <c r="J1095">
        <f>IF(AND(Formulier!$E$44&lt;=C1095,Formulier!$O$38&gt;=C1095),"Verlof",0)</f>
        <v>0</v>
      </c>
      <c r="K1095">
        <f t="shared" si="255"/>
        <v>0</v>
      </c>
      <c r="L1095">
        <f t="shared" si="251"/>
        <v>0</v>
      </c>
      <c r="M1095">
        <f t="shared" si="252"/>
        <v>0</v>
      </c>
      <c r="N1095" s="56">
        <f t="shared" si="256"/>
        <v>0</v>
      </c>
      <c r="O1095" s="56">
        <f t="shared" si="257"/>
        <v>0</v>
      </c>
      <c r="Q1095">
        <f>IF(AND(J1094="Verlof",J1095="Verlof"),0,IF(SUM(N:N)&gt;COUNTIF($Q$1:$Q1094,"Compensatieverlof"),"Compensatieverlof",0))</f>
        <v>0</v>
      </c>
      <c r="R1095">
        <f t="shared" si="253"/>
        <v>0</v>
      </c>
    </row>
    <row r="1096" spans="1:18" x14ac:dyDescent="0.3">
      <c r="A1096" s="43" t="str">
        <f t="shared" si="258"/>
        <v>201750zo</v>
      </c>
      <c r="B1096" s="43">
        <f t="shared" si="245"/>
        <v>50</v>
      </c>
      <c r="C1096" s="44">
        <f t="shared" si="254"/>
        <v>43086</v>
      </c>
      <c r="D1096" s="43" t="str">
        <f t="shared" si="246"/>
        <v>zo</v>
      </c>
      <c r="E1096" s="43">
        <f t="shared" si="259"/>
        <v>2017</v>
      </c>
      <c r="F1096" s="43" t="str">
        <f t="shared" si="248"/>
        <v/>
      </c>
      <c r="G1096" s="43" t="str">
        <f t="shared" si="249"/>
        <v/>
      </c>
      <c r="H1096" s="43" t="str">
        <f t="shared" si="250"/>
        <v/>
      </c>
      <c r="I1096" s="43">
        <f t="shared" si="247"/>
        <v>50</v>
      </c>
      <c r="J1096">
        <f>IF(AND(Formulier!$E$44&lt;=C1096,Formulier!$O$38&gt;=C1096),"Verlof",0)</f>
        <v>0</v>
      </c>
      <c r="K1096">
        <f t="shared" si="255"/>
        <v>0</v>
      </c>
      <c r="L1096">
        <f t="shared" si="251"/>
        <v>0</v>
      </c>
      <c r="M1096">
        <f t="shared" si="252"/>
        <v>0</v>
      </c>
      <c r="N1096" s="56">
        <f t="shared" si="256"/>
        <v>0</v>
      </c>
      <c r="O1096" s="56">
        <f t="shared" si="257"/>
        <v>0</v>
      </c>
      <c r="Q1096">
        <f>IF(AND(J1095="Verlof",J1096="Verlof"),0,IF(SUM(N:N)&gt;COUNTIF($Q$1:$Q1095,"Compensatieverlof"),"Compensatieverlof",0))</f>
        <v>0</v>
      </c>
      <c r="R1096">
        <f t="shared" si="253"/>
        <v>0</v>
      </c>
    </row>
    <row r="1097" spans="1:18" x14ac:dyDescent="0.3">
      <c r="A1097" s="43" t="str">
        <f t="shared" si="258"/>
        <v>201751ma</v>
      </c>
      <c r="B1097" s="43">
        <f t="shared" si="245"/>
        <v>51</v>
      </c>
      <c r="C1097" s="44">
        <f t="shared" si="254"/>
        <v>43087</v>
      </c>
      <c r="D1097" s="43" t="str">
        <f t="shared" si="246"/>
        <v>ma</v>
      </c>
      <c r="E1097" s="43">
        <f t="shared" si="259"/>
        <v>2017</v>
      </c>
      <c r="F1097" s="43" t="str">
        <f t="shared" si="248"/>
        <v/>
      </c>
      <c r="G1097" s="43" t="str">
        <f t="shared" si="249"/>
        <v/>
      </c>
      <c r="H1097" s="43" t="str">
        <f t="shared" si="250"/>
        <v/>
      </c>
      <c r="I1097" s="43">
        <f t="shared" si="247"/>
        <v>51</v>
      </c>
      <c r="J1097">
        <f>IF(AND(Formulier!$E$44&lt;=C1097,Formulier!$O$38&gt;=C1097),"Verlof",0)</f>
        <v>0</v>
      </c>
      <c r="K1097">
        <f t="shared" si="255"/>
        <v>0</v>
      </c>
      <c r="L1097">
        <f t="shared" si="251"/>
        <v>0</v>
      </c>
      <c r="M1097">
        <f t="shared" si="252"/>
        <v>0</v>
      </c>
      <c r="N1097" s="56">
        <f t="shared" si="256"/>
        <v>0</v>
      </c>
      <c r="O1097" s="56">
        <f t="shared" si="257"/>
        <v>0</v>
      </c>
      <c r="Q1097">
        <f>IF(AND(J1096="Verlof",J1097="Verlof"),0,IF(SUM(N:N)&gt;COUNTIF($Q$1:$Q1096,"Compensatieverlof"),"Compensatieverlof",0))</f>
        <v>0</v>
      </c>
      <c r="R1097">
        <f t="shared" si="253"/>
        <v>0</v>
      </c>
    </row>
    <row r="1098" spans="1:18" x14ac:dyDescent="0.3">
      <c r="A1098" s="43" t="str">
        <f t="shared" si="258"/>
        <v>201751di</v>
      </c>
      <c r="B1098" s="43">
        <f t="shared" si="245"/>
        <v>51</v>
      </c>
      <c r="C1098" s="44">
        <f t="shared" si="254"/>
        <v>43088</v>
      </c>
      <c r="D1098" s="43" t="str">
        <f t="shared" si="246"/>
        <v>di</v>
      </c>
      <c r="E1098" s="43">
        <f t="shared" si="259"/>
        <v>2017</v>
      </c>
      <c r="F1098" s="43" t="str">
        <f t="shared" si="248"/>
        <v/>
      </c>
      <c r="G1098" s="43" t="str">
        <f t="shared" si="249"/>
        <v/>
      </c>
      <c r="H1098" s="43" t="str">
        <f t="shared" si="250"/>
        <v/>
      </c>
      <c r="I1098" s="43">
        <f t="shared" si="247"/>
        <v>51</v>
      </c>
      <c r="J1098">
        <f>IF(AND(Formulier!$E$44&lt;=C1098,Formulier!$O$38&gt;=C1098),"Verlof",0)</f>
        <v>0</v>
      </c>
      <c r="K1098">
        <f t="shared" si="255"/>
        <v>0</v>
      </c>
      <c r="L1098">
        <f t="shared" si="251"/>
        <v>0</v>
      </c>
      <c r="M1098">
        <f t="shared" si="252"/>
        <v>0</v>
      </c>
      <c r="N1098" s="56">
        <f t="shared" si="256"/>
        <v>0</v>
      </c>
      <c r="O1098" s="56">
        <f t="shared" si="257"/>
        <v>0</v>
      </c>
      <c r="Q1098">
        <f>IF(AND(J1097="Verlof",J1098="Verlof"),0,IF(SUM(N:N)&gt;COUNTIF($Q$1:$Q1097,"Compensatieverlof"),"Compensatieverlof",0))</f>
        <v>0</v>
      </c>
      <c r="R1098">
        <f t="shared" si="253"/>
        <v>0</v>
      </c>
    </row>
    <row r="1099" spans="1:18" x14ac:dyDescent="0.3">
      <c r="A1099" s="43" t="str">
        <f t="shared" si="258"/>
        <v>201751wo</v>
      </c>
      <c r="B1099" s="43">
        <f t="shared" si="245"/>
        <v>51</v>
      </c>
      <c r="C1099" s="44">
        <f t="shared" si="254"/>
        <v>43089</v>
      </c>
      <c r="D1099" s="43" t="str">
        <f t="shared" si="246"/>
        <v>wo</v>
      </c>
      <c r="E1099" s="43">
        <f t="shared" si="259"/>
        <v>2017</v>
      </c>
      <c r="F1099" s="43" t="str">
        <f t="shared" si="248"/>
        <v/>
      </c>
      <c r="G1099" s="43" t="str">
        <f t="shared" si="249"/>
        <v/>
      </c>
      <c r="H1099" s="43" t="str">
        <f t="shared" si="250"/>
        <v/>
      </c>
      <c r="I1099" s="43">
        <f t="shared" si="247"/>
        <v>51</v>
      </c>
      <c r="J1099">
        <f>IF(AND(Formulier!$E$44&lt;=C1099,Formulier!$O$38&gt;=C1099),"Verlof",0)</f>
        <v>0</v>
      </c>
      <c r="K1099">
        <f t="shared" si="255"/>
        <v>0</v>
      </c>
      <c r="L1099">
        <f t="shared" si="251"/>
        <v>0</v>
      </c>
      <c r="M1099">
        <f t="shared" si="252"/>
        <v>0</v>
      </c>
      <c r="N1099" s="56">
        <f t="shared" si="256"/>
        <v>0</v>
      </c>
      <c r="O1099" s="56">
        <f t="shared" si="257"/>
        <v>0</v>
      </c>
      <c r="Q1099">
        <f>IF(AND(J1098="Verlof",J1099="Verlof"),0,IF(SUM(N:N)&gt;COUNTIF($Q$1:$Q1098,"Compensatieverlof"),"Compensatieverlof",0))</f>
        <v>0</v>
      </c>
      <c r="R1099">
        <f t="shared" si="253"/>
        <v>0</v>
      </c>
    </row>
    <row r="1100" spans="1:18" x14ac:dyDescent="0.3">
      <c r="A1100" s="43" t="str">
        <f t="shared" si="258"/>
        <v>201751do</v>
      </c>
      <c r="B1100" s="43">
        <f t="shared" si="245"/>
        <v>51</v>
      </c>
      <c r="C1100" s="44">
        <f t="shared" si="254"/>
        <v>43090</v>
      </c>
      <c r="D1100" s="43" t="str">
        <f t="shared" si="246"/>
        <v>do</v>
      </c>
      <c r="E1100" s="43">
        <f t="shared" si="259"/>
        <v>2017</v>
      </c>
      <c r="F1100" s="43" t="str">
        <f t="shared" si="248"/>
        <v/>
      </c>
      <c r="G1100" s="43" t="str">
        <f t="shared" si="249"/>
        <v/>
      </c>
      <c r="H1100" s="43" t="str">
        <f t="shared" si="250"/>
        <v/>
      </c>
      <c r="I1100" s="43">
        <f t="shared" si="247"/>
        <v>51</v>
      </c>
      <c r="J1100">
        <f>IF(AND(Formulier!$E$44&lt;=C1100,Formulier!$O$38&gt;=C1100),"Verlof",0)</f>
        <v>0</v>
      </c>
      <c r="K1100">
        <f t="shared" si="255"/>
        <v>0</v>
      </c>
      <c r="L1100">
        <f t="shared" si="251"/>
        <v>0</v>
      </c>
      <c r="M1100">
        <f t="shared" si="252"/>
        <v>0</v>
      </c>
      <c r="N1100" s="56">
        <f t="shared" si="256"/>
        <v>0</v>
      </c>
      <c r="O1100" s="56">
        <f t="shared" si="257"/>
        <v>0</v>
      </c>
      <c r="Q1100">
        <f>IF(AND(J1099="Verlof",J1100="Verlof"),0,IF(SUM(N:N)&gt;COUNTIF($Q$1:$Q1099,"Compensatieverlof"),"Compensatieverlof",0))</f>
        <v>0</v>
      </c>
      <c r="R1100">
        <f t="shared" si="253"/>
        <v>0</v>
      </c>
    </row>
    <row r="1101" spans="1:18" x14ac:dyDescent="0.3">
      <c r="A1101" s="43" t="str">
        <f t="shared" si="258"/>
        <v>201751vr</v>
      </c>
      <c r="B1101" s="43">
        <f t="shared" si="245"/>
        <v>51</v>
      </c>
      <c r="C1101" s="44">
        <f t="shared" si="254"/>
        <v>43091</v>
      </c>
      <c r="D1101" s="43" t="str">
        <f t="shared" si="246"/>
        <v>vr</v>
      </c>
      <c r="E1101" s="43">
        <f t="shared" si="259"/>
        <v>2017</v>
      </c>
      <c r="F1101" s="43" t="str">
        <f t="shared" si="248"/>
        <v/>
      </c>
      <c r="G1101" s="43" t="str">
        <f t="shared" si="249"/>
        <v/>
      </c>
      <c r="H1101" s="43" t="str">
        <f t="shared" si="250"/>
        <v/>
      </c>
      <c r="I1101" s="43">
        <f t="shared" si="247"/>
        <v>51</v>
      </c>
      <c r="J1101">
        <f>IF(AND(Formulier!$E$44&lt;=C1101,Formulier!$O$38&gt;=C1101),"Verlof",0)</f>
        <v>0</v>
      </c>
      <c r="K1101">
        <f t="shared" si="255"/>
        <v>0</v>
      </c>
      <c r="L1101">
        <f t="shared" si="251"/>
        <v>0</v>
      </c>
      <c r="M1101">
        <f t="shared" si="252"/>
        <v>0</v>
      </c>
      <c r="N1101" s="56">
        <f t="shared" si="256"/>
        <v>0</v>
      </c>
      <c r="O1101" s="56">
        <f t="shared" si="257"/>
        <v>0</v>
      </c>
      <c r="Q1101">
        <f>IF(AND(J1100="Verlof",J1101="Verlof"),0,IF(SUM(N:N)&gt;COUNTIF($Q$1:$Q1100,"Compensatieverlof"),"Compensatieverlof",0))</f>
        <v>0</v>
      </c>
      <c r="R1101">
        <f t="shared" si="253"/>
        <v>0</v>
      </c>
    </row>
    <row r="1102" spans="1:18" x14ac:dyDescent="0.3">
      <c r="A1102" s="43" t="str">
        <f t="shared" si="258"/>
        <v>201751za</v>
      </c>
      <c r="B1102" s="43">
        <f t="shared" si="245"/>
        <v>51</v>
      </c>
      <c r="C1102" s="44">
        <f t="shared" si="254"/>
        <v>43092</v>
      </c>
      <c r="D1102" s="43" t="str">
        <f t="shared" si="246"/>
        <v>za</v>
      </c>
      <c r="E1102" s="43">
        <f t="shared" si="259"/>
        <v>2017</v>
      </c>
      <c r="F1102" s="43" t="str">
        <f t="shared" si="248"/>
        <v/>
      </c>
      <c r="G1102" s="43" t="str">
        <f t="shared" si="249"/>
        <v/>
      </c>
      <c r="H1102" s="43" t="str">
        <f t="shared" si="250"/>
        <v/>
      </c>
      <c r="I1102" s="43">
        <f t="shared" si="247"/>
        <v>51</v>
      </c>
      <c r="J1102">
        <f>IF(AND(Formulier!$E$44&lt;=C1102,Formulier!$O$38&gt;=C1102),"Verlof",0)</f>
        <v>0</v>
      </c>
      <c r="K1102">
        <f t="shared" si="255"/>
        <v>0</v>
      </c>
      <c r="L1102">
        <f t="shared" si="251"/>
        <v>0</v>
      </c>
      <c r="M1102">
        <f t="shared" si="252"/>
        <v>0</v>
      </c>
      <c r="N1102" s="56">
        <f t="shared" si="256"/>
        <v>0</v>
      </c>
      <c r="O1102" s="56">
        <f t="shared" si="257"/>
        <v>0</v>
      </c>
      <c r="Q1102">
        <f>IF(AND(J1101="Verlof",J1102="Verlof"),0,IF(SUM(N:N)&gt;COUNTIF($Q$1:$Q1101,"Compensatieverlof"),"Compensatieverlof",0))</f>
        <v>0</v>
      </c>
      <c r="R1102">
        <f t="shared" si="253"/>
        <v>0</v>
      </c>
    </row>
    <row r="1103" spans="1:18" x14ac:dyDescent="0.3">
      <c r="A1103" s="43" t="str">
        <f t="shared" si="258"/>
        <v>201751zo</v>
      </c>
      <c r="B1103" s="43">
        <f t="shared" si="245"/>
        <v>51</v>
      </c>
      <c r="C1103" s="44">
        <f t="shared" si="254"/>
        <v>43093</v>
      </c>
      <c r="D1103" s="43" t="str">
        <f t="shared" si="246"/>
        <v>zo</v>
      </c>
      <c r="E1103" s="43">
        <f t="shared" si="259"/>
        <v>2017</v>
      </c>
      <c r="F1103" s="43" t="str">
        <f t="shared" si="248"/>
        <v/>
      </c>
      <c r="G1103" s="43" t="str">
        <f t="shared" si="249"/>
        <v/>
      </c>
      <c r="H1103" s="43" t="str">
        <f t="shared" si="250"/>
        <v/>
      </c>
      <c r="I1103" s="43">
        <f t="shared" si="247"/>
        <v>51</v>
      </c>
      <c r="J1103">
        <f>IF(AND(Formulier!$E$44&lt;=C1103,Formulier!$O$38&gt;=C1103),"Verlof",0)</f>
        <v>0</v>
      </c>
      <c r="K1103">
        <f t="shared" si="255"/>
        <v>0</v>
      </c>
      <c r="L1103">
        <f t="shared" si="251"/>
        <v>0</v>
      </c>
      <c r="M1103">
        <f t="shared" si="252"/>
        <v>0</v>
      </c>
      <c r="N1103" s="56">
        <f t="shared" si="256"/>
        <v>0</v>
      </c>
      <c r="O1103" s="56">
        <f t="shared" si="257"/>
        <v>0</v>
      </c>
      <c r="Q1103">
        <f>IF(AND(J1102="Verlof",J1103="Verlof"),0,IF(SUM(N:N)&gt;COUNTIF($Q$1:$Q1102,"Compensatieverlof"),"Compensatieverlof",0))</f>
        <v>0</v>
      </c>
      <c r="R1103">
        <f t="shared" si="253"/>
        <v>0</v>
      </c>
    </row>
    <row r="1104" spans="1:18" x14ac:dyDescent="0.3">
      <c r="A1104" s="43" t="str">
        <f t="shared" si="258"/>
        <v>201752ma</v>
      </c>
      <c r="B1104" s="43">
        <f t="shared" si="245"/>
        <v>52</v>
      </c>
      <c r="C1104" s="44">
        <f t="shared" si="254"/>
        <v>43094</v>
      </c>
      <c r="D1104" s="43" t="str">
        <f t="shared" si="246"/>
        <v>ma</v>
      </c>
      <c r="E1104" s="43">
        <f t="shared" si="259"/>
        <v>2017</v>
      </c>
      <c r="F1104" s="43" t="str">
        <f t="shared" si="248"/>
        <v/>
      </c>
      <c r="G1104" s="43" t="str">
        <f t="shared" si="249"/>
        <v/>
      </c>
      <c r="H1104" s="43" t="str">
        <f t="shared" si="250"/>
        <v/>
      </c>
      <c r="I1104" s="43">
        <f t="shared" si="247"/>
        <v>52</v>
      </c>
      <c r="J1104">
        <f>IF(AND(Formulier!$E$44&lt;=C1104,Formulier!$O$38&gt;=C1104),"Verlof",0)</f>
        <v>0</v>
      </c>
      <c r="K1104">
        <f t="shared" si="255"/>
        <v>0</v>
      </c>
      <c r="L1104">
        <f t="shared" si="251"/>
        <v>0</v>
      </c>
      <c r="M1104">
        <f t="shared" si="252"/>
        <v>0</v>
      </c>
      <c r="N1104" s="56">
        <f t="shared" si="256"/>
        <v>0</v>
      </c>
      <c r="O1104" s="56">
        <f t="shared" si="257"/>
        <v>0</v>
      </c>
      <c r="Q1104">
        <f>IF(AND(J1103="Verlof",J1104="Verlof"),0,IF(SUM(N:N)&gt;COUNTIF($Q$1:$Q1103,"Compensatieverlof"),"Compensatieverlof",0))</f>
        <v>0</v>
      </c>
      <c r="R1104">
        <f t="shared" si="253"/>
        <v>0</v>
      </c>
    </row>
    <row r="1105" spans="1:18" x14ac:dyDescent="0.3">
      <c r="A1105" s="43" t="str">
        <f t="shared" si="258"/>
        <v>201752di</v>
      </c>
      <c r="B1105" s="43">
        <f t="shared" ref="B1105:B1168" si="260">+B1098+1</f>
        <v>52</v>
      </c>
      <c r="C1105" s="44">
        <f t="shared" si="254"/>
        <v>43095</v>
      </c>
      <c r="D1105" s="43" t="str">
        <f t="shared" ref="D1105:D1168" si="261">+D1098</f>
        <v>di</v>
      </c>
      <c r="E1105" s="43">
        <f t="shared" si="259"/>
        <v>2017</v>
      </c>
      <c r="F1105" s="43" t="str">
        <f t="shared" si="248"/>
        <v/>
      </c>
      <c r="G1105" s="43" t="str">
        <f t="shared" si="249"/>
        <v/>
      </c>
      <c r="H1105" s="43" t="str">
        <f t="shared" si="250"/>
        <v/>
      </c>
      <c r="I1105" s="43">
        <f t="shared" ref="I1105:I1168" si="262">+I1098+1</f>
        <v>52</v>
      </c>
      <c r="J1105">
        <f>IF(AND(Formulier!$E$44&lt;=C1105,Formulier!$O$38&gt;=C1105),"Verlof",0)</f>
        <v>0</v>
      </c>
      <c r="K1105">
        <f t="shared" si="255"/>
        <v>0</v>
      </c>
      <c r="L1105">
        <f t="shared" si="251"/>
        <v>0</v>
      </c>
      <c r="M1105">
        <f t="shared" si="252"/>
        <v>0</v>
      </c>
      <c r="N1105" s="56">
        <f t="shared" si="256"/>
        <v>0</v>
      </c>
      <c r="O1105" s="56">
        <f t="shared" si="257"/>
        <v>0</v>
      </c>
      <c r="Q1105">
        <f>IF(AND(J1104="Verlof",J1105="Verlof"),0,IF(SUM(N:N)&gt;COUNTIF($Q$1:$Q1104,"Compensatieverlof"),"Compensatieverlof",0))</f>
        <v>0</v>
      </c>
      <c r="R1105">
        <f t="shared" si="253"/>
        <v>0</v>
      </c>
    </row>
    <row r="1106" spans="1:18" x14ac:dyDescent="0.3">
      <c r="A1106" s="43" t="str">
        <f t="shared" si="258"/>
        <v>201752wo</v>
      </c>
      <c r="B1106" s="43">
        <f t="shared" si="260"/>
        <v>52</v>
      </c>
      <c r="C1106" s="44">
        <f t="shared" si="254"/>
        <v>43096</v>
      </c>
      <c r="D1106" s="43" t="str">
        <f t="shared" si="261"/>
        <v>wo</v>
      </c>
      <c r="E1106" s="43">
        <f t="shared" si="259"/>
        <v>2017</v>
      </c>
      <c r="F1106" s="43" t="str">
        <f t="shared" si="248"/>
        <v/>
      </c>
      <c r="G1106" s="43" t="str">
        <f t="shared" si="249"/>
        <v/>
      </c>
      <c r="H1106" s="43" t="str">
        <f t="shared" si="250"/>
        <v/>
      </c>
      <c r="I1106" s="43">
        <f t="shared" si="262"/>
        <v>52</v>
      </c>
      <c r="J1106">
        <f>IF(AND(Formulier!$E$44&lt;=C1106,Formulier!$O$38&gt;=C1106),"Verlof",0)</f>
        <v>0</v>
      </c>
      <c r="K1106">
        <f t="shared" si="255"/>
        <v>0</v>
      </c>
      <c r="L1106">
        <f t="shared" si="251"/>
        <v>0</v>
      </c>
      <c r="M1106">
        <f t="shared" si="252"/>
        <v>0</v>
      </c>
      <c r="N1106" s="56">
        <f t="shared" si="256"/>
        <v>0</v>
      </c>
      <c r="O1106" s="56">
        <f t="shared" si="257"/>
        <v>0</v>
      </c>
      <c r="Q1106">
        <f>IF(AND(J1105="Verlof",J1106="Verlof"),0,IF(SUM(N:N)&gt;COUNTIF($Q$1:$Q1105,"Compensatieverlof"),"Compensatieverlof",0))</f>
        <v>0</v>
      </c>
      <c r="R1106">
        <f t="shared" si="253"/>
        <v>0</v>
      </c>
    </row>
    <row r="1107" spans="1:18" x14ac:dyDescent="0.3">
      <c r="A1107" s="43" t="str">
        <f t="shared" si="258"/>
        <v>201752do</v>
      </c>
      <c r="B1107" s="43">
        <f t="shared" si="260"/>
        <v>52</v>
      </c>
      <c r="C1107" s="44">
        <f t="shared" si="254"/>
        <v>43097</v>
      </c>
      <c r="D1107" s="43" t="str">
        <f t="shared" si="261"/>
        <v>do</v>
      </c>
      <c r="E1107" s="43">
        <f t="shared" si="259"/>
        <v>2017</v>
      </c>
      <c r="F1107" s="43" t="str">
        <f t="shared" si="248"/>
        <v/>
      </c>
      <c r="G1107" s="43" t="str">
        <f t="shared" si="249"/>
        <v/>
      </c>
      <c r="H1107" s="43" t="str">
        <f t="shared" si="250"/>
        <v/>
      </c>
      <c r="I1107" s="43">
        <f t="shared" si="262"/>
        <v>52</v>
      </c>
      <c r="J1107">
        <f>IF(AND(Formulier!$E$44&lt;=C1107,Formulier!$O$38&gt;=C1107),"Verlof",0)</f>
        <v>0</v>
      </c>
      <c r="K1107">
        <f t="shared" si="255"/>
        <v>0</v>
      </c>
      <c r="L1107">
        <f t="shared" si="251"/>
        <v>0</v>
      </c>
      <c r="M1107">
        <f t="shared" si="252"/>
        <v>0</v>
      </c>
      <c r="N1107" s="56">
        <f t="shared" si="256"/>
        <v>0</v>
      </c>
      <c r="O1107" s="56">
        <f t="shared" si="257"/>
        <v>0</v>
      </c>
      <c r="Q1107">
        <f>IF(AND(J1106="Verlof",J1107="Verlof"),0,IF(SUM(N:N)&gt;COUNTIF($Q$1:$Q1106,"Compensatieverlof"),"Compensatieverlof",0))</f>
        <v>0</v>
      </c>
      <c r="R1107">
        <f t="shared" si="253"/>
        <v>0</v>
      </c>
    </row>
    <row r="1108" spans="1:18" x14ac:dyDescent="0.3">
      <c r="A1108" s="43" t="str">
        <f t="shared" si="258"/>
        <v>201752vr</v>
      </c>
      <c r="B1108" s="43">
        <f t="shared" si="260"/>
        <v>52</v>
      </c>
      <c r="C1108" s="44">
        <f t="shared" si="254"/>
        <v>43098</v>
      </c>
      <c r="D1108" s="43" t="str">
        <f t="shared" si="261"/>
        <v>vr</v>
      </c>
      <c r="E1108" s="43">
        <f t="shared" si="259"/>
        <v>2017</v>
      </c>
      <c r="F1108" s="43" t="str">
        <f t="shared" si="248"/>
        <v/>
      </c>
      <c r="G1108" s="43" t="str">
        <f t="shared" si="249"/>
        <v/>
      </c>
      <c r="H1108" s="43" t="str">
        <f t="shared" si="250"/>
        <v/>
      </c>
      <c r="I1108" s="43">
        <f t="shared" si="262"/>
        <v>52</v>
      </c>
      <c r="J1108">
        <f>IF(AND(Formulier!$E$44&lt;=C1108,Formulier!$O$38&gt;=C1108),"Verlof",0)</f>
        <v>0</v>
      </c>
      <c r="K1108">
        <f t="shared" si="255"/>
        <v>0</v>
      </c>
      <c r="L1108">
        <f t="shared" si="251"/>
        <v>0</v>
      </c>
      <c r="M1108">
        <f t="shared" si="252"/>
        <v>0</v>
      </c>
      <c r="N1108" s="56">
        <f t="shared" si="256"/>
        <v>0</v>
      </c>
      <c r="O1108" s="56">
        <f t="shared" si="257"/>
        <v>0</v>
      </c>
      <c r="Q1108">
        <f>IF(AND(J1107="Verlof",J1108="Verlof"),0,IF(SUM(N:N)&gt;COUNTIF($Q$1:$Q1107,"Compensatieverlof"),"Compensatieverlof",0))</f>
        <v>0</v>
      </c>
      <c r="R1108">
        <f t="shared" si="253"/>
        <v>0</v>
      </c>
    </row>
    <row r="1109" spans="1:18" x14ac:dyDescent="0.3">
      <c r="A1109" s="43" t="str">
        <f t="shared" si="258"/>
        <v>201752za</v>
      </c>
      <c r="B1109" s="43">
        <f t="shared" si="260"/>
        <v>52</v>
      </c>
      <c r="C1109" s="44">
        <f t="shared" si="254"/>
        <v>43099</v>
      </c>
      <c r="D1109" s="43" t="str">
        <f t="shared" si="261"/>
        <v>za</v>
      </c>
      <c r="E1109" s="43">
        <f t="shared" si="259"/>
        <v>2017</v>
      </c>
      <c r="F1109" s="43" t="str">
        <f t="shared" si="248"/>
        <v/>
      </c>
      <c r="G1109" s="43" t="str">
        <f t="shared" si="249"/>
        <v/>
      </c>
      <c r="H1109" s="43" t="str">
        <f t="shared" si="250"/>
        <v/>
      </c>
      <c r="I1109" s="43">
        <f t="shared" si="262"/>
        <v>52</v>
      </c>
      <c r="J1109">
        <f>IF(AND(Formulier!$E$44&lt;=C1109,Formulier!$O$38&gt;=C1109),"Verlof",0)</f>
        <v>0</v>
      </c>
      <c r="K1109">
        <f t="shared" si="255"/>
        <v>0</v>
      </c>
      <c r="L1109">
        <f t="shared" si="251"/>
        <v>0</v>
      </c>
      <c r="M1109">
        <f t="shared" si="252"/>
        <v>0</v>
      </c>
      <c r="N1109" s="56">
        <f t="shared" si="256"/>
        <v>0</v>
      </c>
      <c r="O1109" s="56">
        <f t="shared" si="257"/>
        <v>0</v>
      </c>
      <c r="Q1109">
        <f>IF(AND(J1108="Verlof",J1109="Verlof"),0,IF(SUM(N:N)&gt;COUNTIF($Q$1:$Q1108,"Compensatieverlof"),"Compensatieverlof",0))</f>
        <v>0</v>
      </c>
      <c r="R1109">
        <f t="shared" si="253"/>
        <v>0</v>
      </c>
    </row>
    <row r="1110" spans="1:18" x14ac:dyDescent="0.3">
      <c r="A1110" s="43" t="str">
        <f t="shared" si="258"/>
        <v>201752zo</v>
      </c>
      <c r="B1110" s="43">
        <f t="shared" si="260"/>
        <v>52</v>
      </c>
      <c r="C1110" s="44">
        <f t="shared" si="254"/>
        <v>43100</v>
      </c>
      <c r="D1110" s="43" t="str">
        <f t="shared" si="261"/>
        <v>zo</v>
      </c>
      <c r="E1110" s="43">
        <f t="shared" si="259"/>
        <v>2017</v>
      </c>
      <c r="F1110" s="43" t="str">
        <f t="shared" si="248"/>
        <v/>
      </c>
      <c r="G1110" s="43" t="str">
        <f t="shared" si="249"/>
        <v/>
      </c>
      <c r="H1110" s="43" t="str">
        <f t="shared" si="250"/>
        <v/>
      </c>
      <c r="I1110" s="43">
        <f t="shared" si="262"/>
        <v>52</v>
      </c>
      <c r="J1110">
        <f>IF(AND(Formulier!$E$44&lt;=C1110,Formulier!$O$38&gt;=C1110),"Verlof",0)</f>
        <v>0</v>
      </c>
      <c r="K1110">
        <f t="shared" si="255"/>
        <v>0</v>
      </c>
      <c r="L1110">
        <f t="shared" si="251"/>
        <v>0</v>
      </c>
      <c r="M1110">
        <f t="shared" si="252"/>
        <v>0</v>
      </c>
      <c r="N1110" s="56">
        <f t="shared" si="256"/>
        <v>0</v>
      </c>
      <c r="O1110" s="56">
        <f t="shared" si="257"/>
        <v>0</v>
      </c>
      <c r="R1110">
        <f t="shared" si="253"/>
        <v>0</v>
      </c>
    </row>
    <row r="1111" spans="1:18" x14ac:dyDescent="0.3">
      <c r="A1111" s="43" t="str">
        <f t="shared" si="258"/>
        <v>20181ma</v>
      </c>
      <c r="B1111" s="43">
        <v>1</v>
      </c>
      <c r="C1111" s="44">
        <f t="shared" si="254"/>
        <v>43101</v>
      </c>
      <c r="D1111" s="43" t="str">
        <f t="shared" si="261"/>
        <v>ma</v>
      </c>
      <c r="E1111" s="43">
        <f t="shared" si="259"/>
        <v>2018</v>
      </c>
      <c r="F1111" s="43" t="str">
        <f t="shared" ref="F1111:F1117" si="263">IF(AND($C1111&gt;=$AD$3,$C1111&lt;=$AE$3),"Vakantie",IF(AND($C1111&gt;=$AD$4,$C1111&lt;=$AE$4),"Vakantie",IF(AND($C1111&gt;=$AD$5,$C1111&lt;=$AE$5),"Vakantie",IF(AND($C1111&gt;=$AD$6,$C1111&lt;=$AE$6),"Vakantie",IF(AND($C1111&gt;=$AD$7,$C1111&lt;=$AE$7),"Vakantie","")))))</f>
        <v/>
      </c>
      <c r="G1111" s="43" t="str">
        <f t="shared" ref="G1111:G1117" si="264">IF(AND($C1111&gt;=$AD$8,$C1111&lt;=$AE$8),"Vakantie",IF(AND($C1111&gt;=$AD$9,$C1111&lt;=$AE$9),"Vakantie",IF(AND($C1111&gt;=$AD$10,$C1111&lt;=$AE$10),"Vakantie",IF(AND($C1111&gt;=$AD$11,$C1111&lt;=$AE$11),"Vakantie",IF(AND($C1111&gt;=$AD$12,$C1111&lt;=$AE$12),"Vakantie","")))))</f>
        <v/>
      </c>
      <c r="H1111" s="43" t="str">
        <f t="shared" ref="H1111:H1117" si="265">IF(AND($C1111&gt;=$AD$13,$C1111&lt;=$AE$13),"Vakantie",IF(AND($C1111&gt;=$AD$14,$C1111&lt;=$AE$14),"Vakantie",IF(AND($C1111&gt;=$AD$15,$C1111&lt;=$AE$15),"Vakantie",IF(AND($C1111&gt;=$AD$16,$C1111&lt;=$AE$16),"Vakantie",IF(AND($C1111&gt;=$AD$17,$C1111&lt;=$AE$17),"Vakantie","")))))</f>
        <v/>
      </c>
      <c r="I1111" s="43">
        <f t="shared" si="262"/>
        <v>53</v>
      </c>
      <c r="J1111">
        <f>IF(AND(Formulier!$E$44&lt;=C1111,Formulier!$O$38&gt;=C1111),"Verlof",0)</f>
        <v>0</v>
      </c>
      <c r="K1111">
        <f t="shared" si="255"/>
        <v>0</v>
      </c>
      <c r="L1111">
        <f t="shared" si="251"/>
        <v>0</v>
      </c>
      <c r="M1111">
        <f t="shared" si="252"/>
        <v>0</v>
      </c>
      <c r="N1111" s="56">
        <f t="shared" si="256"/>
        <v>0</v>
      </c>
      <c r="O1111" s="56">
        <f t="shared" si="257"/>
        <v>0</v>
      </c>
      <c r="R1111">
        <f t="shared" si="253"/>
        <v>0</v>
      </c>
    </row>
    <row r="1112" spans="1:18" x14ac:dyDescent="0.3">
      <c r="A1112" s="43" t="str">
        <f t="shared" si="258"/>
        <v>20181di</v>
      </c>
      <c r="B1112" s="43">
        <v>1</v>
      </c>
      <c r="C1112" s="44">
        <f t="shared" si="254"/>
        <v>43102</v>
      </c>
      <c r="D1112" s="43" t="str">
        <f t="shared" si="261"/>
        <v>di</v>
      </c>
      <c r="E1112" s="43">
        <f t="shared" si="259"/>
        <v>2018</v>
      </c>
      <c r="F1112" s="43" t="str">
        <f t="shared" si="263"/>
        <v/>
      </c>
      <c r="G1112" s="43" t="str">
        <f t="shared" si="264"/>
        <v/>
      </c>
      <c r="H1112" s="43" t="str">
        <f t="shared" si="265"/>
        <v/>
      </c>
      <c r="I1112" s="43">
        <f t="shared" si="262"/>
        <v>53</v>
      </c>
      <c r="J1112">
        <f>IF(AND(Formulier!$E$44&lt;=C1112,Formulier!$O$38&gt;=C1112),"Verlof",0)</f>
        <v>0</v>
      </c>
      <c r="K1112">
        <f t="shared" si="255"/>
        <v>0</v>
      </c>
      <c r="L1112">
        <f t="shared" si="251"/>
        <v>0</v>
      </c>
      <c r="M1112">
        <f t="shared" si="252"/>
        <v>0</v>
      </c>
      <c r="N1112" s="56">
        <f t="shared" si="256"/>
        <v>0</v>
      </c>
      <c r="O1112" s="56">
        <f t="shared" si="257"/>
        <v>0</v>
      </c>
      <c r="R1112">
        <f t="shared" si="253"/>
        <v>0</v>
      </c>
    </row>
    <row r="1113" spans="1:18" x14ac:dyDescent="0.3">
      <c r="A1113" s="43" t="str">
        <f t="shared" si="258"/>
        <v>20181wo</v>
      </c>
      <c r="B1113" s="43">
        <v>1</v>
      </c>
      <c r="C1113" s="44">
        <f t="shared" si="254"/>
        <v>43103</v>
      </c>
      <c r="D1113" s="43" t="str">
        <f t="shared" si="261"/>
        <v>wo</v>
      </c>
      <c r="E1113" s="43">
        <f t="shared" si="259"/>
        <v>2018</v>
      </c>
      <c r="F1113" s="43" t="str">
        <f t="shared" si="263"/>
        <v/>
      </c>
      <c r="G1113" s="43" t="str">
        <f t="shared" si="264"/>
        <v/>
      </c>
      <c r="H1113" s="43" t="str">
        <f t="shared" si="265"/>
        <v/>
      </c>
      <c r="I1113" s="43">
        <f t="shared" si="262"/>
        <v>53</v>
      </c>
      <c r="J1113">
        <f>IF(AND(Formulier!$E$44&lt;=C1113,Formulier!$O$38&gt;=C1113),"Verlof",0)</f>
        <v>0</v>
      </c>
      <c r="K1113">
        <f t="shared" si="255"/>
        <v>0</v>
      </c>
      <c r="L1113">
        <f t="shared" si="251"/>
        <v>0</v>
      </c>
      <c r="M1113">
        <f t="shared" si="252"/>
        <v>0</v>
      </c>
      <c r="N1113" s="56">
        <f t="shared" si="256"/>
        <v>0</v>
      </c>
      <c r="O1113" s="56">
        <f t="shared" si="257"/>
        <v>0</v>
      </c>
      <c r="R1113">
        <f t="shared" si="253"/>
        <v>0</v>
      </c>
    </row>
    <row r="1114" spans="1:18" x14ac:dyDescent="0.3">
      <c r="A1114" s="43" t="str">
        <f t="shared" si="258"/>
        <v>20181do</v>
      </c>
      <c r="B1114" s="43">
        <v>1</v>
      </c>
      <c r="C1114" s="44">
        <f t="shared" si="254"/>
        <v>43104</v>
      </c>
      <c r="D1114" s="43" t="str">
        <f t="shared" si="261"/>
        <v>do</v>
      </c>
      <c r="E1114" s="43">
        <f t="shared" si="259"/>
        <v>2018</v>
      </c>
      <c r="F1114" s="43" t="str">
        <f t="shared" si="263"/>
        <v/>
      </c>
      <c r="G1114" s="43" t="str">
        <f t="shared" si="264"/>
        <v/>
      </c>
      <c r="H1114" s="43" t="str">
        <f t="shared" si="265"/>
        <v/>
      </c>
      <c r="I1114" s="43">
        <f t="shared" si="262"/>
        <v>53</v>
      </c>
      <c r="J1114">
        <f>IF(AND(Formulier!$E$44&lt;=C1114,Formulier!$O$38&gt;=C1114),"Verlof",0)</f>
        <v>0</v>
      </c>
      <c r="K1114">
        <f t="shared" si="255"/>
        <v>0</v>
      </c>
      <c r="L1114">
        <f t="shared" si="251"/>
        <v>0</v>
      </c>
      <c r="M1114">
        <f t="shared" si="252"/>
        <v>0</v>
      </c>
      <c r="N1114" s="56">
        <f t="shared" si="256"/>
        <v>0</v>
      </c>
      <c r="O1114" s="56">
        <f t="shared" si="257"/>
        <v>0</v>
      </c>
      <c r="R1114">
        <f t="shared" si="253"/>
        <v>0</v>
      </c>
    </row>
    <row r="1115" spans="1:18" x14ac:dyDescent="0.3">
      <c r="A1115" s="43" t="str">
        <f t="shared" si="258"/>
        <v>20181vr</v>
      </c>
      <c r="B1115" s="43">
        <v>1</v>
      </c>
      <c r="C1115" s="44">
        <f t="shared" si="254"/>
        <v>43105</v>
      </c>
      <c r="D1115" s="43" t="str">
        <f t="shared" si="261"/>
        <v>vr</v>
      </c>
      <c r="E1115" s="43">
        <f t="shared" si="259"/>
        <v>2018</v>
      </c>
      <c r="F1115" s="43" t="str">
        <f t="shared" si="263"/>
        <v/>
      </c>
      <c r="G1115" s="43" t="str">
        <f t="shared" si="264"/>
        <v/>
      </c>
      <c r="H1115" s="43" t="str">
        <f t="shared" si="265"/>
        <v/>
      </c>
      <c r="I1115" s="43">
        <f t="shared" si="262"/>
        <v>53</v>
      </c>
      <c r="J1115">
        <f>IF(AND(Formulier!$E$44&lt;=C1115,Formulier!$O$38&gt;=C1115),"Verlof",0)</f>
        <v>0</v>
      </c>
      <c r="K1115">
        <f t="shared" si="255"/>
        <v>0</v>
      </c>
      <c r="L1115">
        <f t="shared" si="251"/>
        <v>0</v>
      </c>
      <c r="M1115">
        <f t="shared" si="252"/>
        <v>0</v>
      </c>
      <c r="N1115" s="56">
        <f t="shared" si="256"/>
        <v>0</v>
      </c>
      <c r="O1115" s="56">
        <f t="shared" si="257"/>
        <v>0</v>
      </c>
      <c r="R1115">
        <f t="shared" si="253"/>
        <v>0</v>
      </c>
    </row>
    <row r="1116" spans="1:18" x14ac:dyDescent="0.3">
      <c r="A1116" s="43" t="str">
        <f t="shared" si="258"/>
        <v>20181za</v>
      </c>
      <c r="B1116" s="43">
        <v>1</v>
      </c>
      <c r="C1116" s="44">
        <f t="shared" si="254"/>
        <v>43106</v>
      </c>
      <c r="D1116" s="43" t="str">
        <f t="shared" si="261"/>
        <v>za</v>
      </c>
      <c r="E1116" s="43">
        <f t="shared" si="259"/>
        <v>2018</v>
      </c>
      <c r="F1116" s="43" t="str">
        <f t="shared" si="263"/>
        <v/>
      </c>
      <c r="G1116" s="43" t="str">
        <f t="shared" si="264"/>
        <v/>
      </c>
      <c r="H1116" s="43" t="str">
        <f t="shared" si="265"/>
        <v/>
      </c>
      <c r="I1116" s="43">
        <f t="shared" si="262"/>
        <v>53</v>
      </c>
      <c r="J1116">
        <f>IF(AND(Formulier!$E$44&lt;=C1116,Formulier!$O$38&gt;=C1116),"Verlof",0)</f>
        <v>0</v>
      </c>
      <c r="K1116">
        <f t="shared" si="255"/>
        <v>0</v>
      </c>
      <c r="L1116">
        <f t="shared" si="251"/>
        <v>0</v>
      </c>
      <c r="M1116">
        <f t="shared" si="252"/>
        <v>0</v>
      </c>
      <c r="N1116" s="56">
        <f t="shared" si="256"/>
        <v>0</v>
      </c>
      <c r="O1116" s="56">
        <f t="shared" si="257"/>
        <v>0</v>
      </c>
      <c r="R1116">
        <f t="shared" si="253"/>
        <v>0</v>
      </c>
    </row>
    <row r="1117" spans="1:18" x14ac:dyDescent="0.3">
      <c r="A1117" s="43" t="str">
        <f t="shared" si="258"/>
        <v>20181zo</v>
      </c>
      <c r="B1117" s="43">
        <v>1</v>
      </c>
      <c r="C1117" s="44">
        <f t="shared" si="254"/>
        <v>43107</v>
      </c>
      <c r="D1117" s="43" t="str">
        <f t="shared" si="261"/>
        <v>zo</v>
      </c>
      <c r="E1117" s="43">
        <f t="shared" si="259"/>
        <v>2018</v>
      </c>
      <c r="F1117" s="43" t="str">
        <f t="shared" si="263"/>
        <v/>
      </c>
      <c r="G1117" s="43" t="str">
        <f t="shared" si="264"/>
        <v/>
      </c>
      <c r="H1117" s="43" t="str">
        <f t="shared" si="265"/>
        <v/>
      </c>
      <c r="I1117" s="43">
        <f t="shared" si="262"/>
        <v>53</v>
      </c>
      <c r="J1117">
        <f>IF(AND(Formulier!$E$44&lt;=C1117,Formulier!$O$38&gt;=C1117),"Verlof",0)</f>
        <v>0</v>
      </c>
      <c r="K1117">
        <f t="shared" si="255"/>
        <v>0</v>
      </c>
      <c r="L1117">
        <f t="shared" si="251"/>
        <v>0</v>
      </c>
      <c r="M1117">
        <f t="shared" si="252"/>
        <v>0</v>
      </c>
      <c r="N1117" s="56">
        <f t="shared" si="256"/>
        <v>0</v>
      </c>
      <c r="O1117" s="56">
        <f t="shared" si="257"/>
        <v>0</v>
      </c>
      <c r="R1117">
        <f t="shared" si="253"/>
        <v>0</v>
      </c>
    </row>
    <row r="1118" spans="1:18" x14ac:dyDescent="0.3">
      <c r="A1118" s="43" t="str">
        <f t="shared" si="258"/>
        <v>20182ma</v>
      </c>
      <c r="B1118" s="43">
        <f t="shared" si="260"/>
        <v>2</v>
      </c>
      <c r="C1118" s="44">
        <f t="shared" si="254"/>
        <v>43108</v>
      </c>
      <c r="D1118" s="43" t="str">
        <f t="shared" si="261"/>
        <v>ma</v>
      </c>
      <c r="E1118" s="43">
        <f t="shared" si="259"/>
        <v>2018</v>
      </c>
      <c r="F1118" s="43" t="str">
        <f>IF(AND($C1118&gt;=$AF$3,$C1118&lt;=$AG$3),"Vakantie",IF(AND($C1118&gt;=$AF$4,$C1118&lt;=$AG$4),"Vakantie",IF(AND($C1118&gt;=$AF$5,$C1118&lt;=$AG$5),"Vakantie",IF(AND($C1118&gt;=$AF$6,$C1118&lt;=$AG$6),"Vakantie",IF(AND($C1118&gt;=$AF$7,$C1118&lt;=$AG$7),"Vakantie","")))))</f>
        <v/>
      </c>
      <c r="G1118" s="43" t="str">
        <f>IF(AND($C1118&gt;=$AF$8,$C1118&lt;=$AG$8),"Vakantie",IF(AND($C1118&gt;=$AF$9,$C1118&lt;=$AG$9),"Vakantie",IF(AND($C1118&gt;=$AF$10,$C1118&lt;=$AG$10),"Vakantie",IF(AND($C1118&gt;=$AF$11,$C1118&lt;=$AG$11),"Vakantie",IF(AND($C1118&gt;=$AF$12,$C1118&lt;=$AG$12),"Vakantie","")))))</f>
        <v/>
      </c>
      <c r="H1118" s="43" t="str">
        <f>IF(AND($C1118&gt;=$AF$13,$C1118&lt;=$AG$13),"Vakantie",IF(AND($C1118&gt;=$AF$14,$C1118&lt;=$AG$14),"Vakantie",IF(AND($C1118&gt;=$AF$15,$C1118&lt;=$AG$15),"Vakantie",IF(AND($C1118&gt;=$AF$16,$C1118&lt;=$AG$16),"Vakantie",IF(AND($C1118&gt;=$AF$17,$C1118&lt;=$AG$17),"Vakantie","")))))</f>
        <v/>
      </c>
      <c r="I1118" s="43">
        <f t="shared" si="262"/>
        <v>54</v>
      </c>
      <c r="J1118">
        <f>IF(AND(Formulier!$E$44&lt;=C1118,Formulier!$O$38&gt;=C1118),"Verlof",0)</f>
        <v>0</v>
      </c>
      <c r="K1118">
        <f t="shared" si="255"/>
        <v>0</v>
      </c>
      <c r="L1118">
        <f t="shared" si="251"/>
        <v>0</v>
      </c>
      <c r="M1118">
        <f t="shared" si="252"/>
        <v>0</v>
      </c>
      <c r="N1118" s="56">
        <f t="shared" si="256"/>
        <v>0</v>
      </c>
      <c r="O1118" s="56">
        <f t="shared" si="257"/>
        <v>0</v>
      </c>
      <c r="R1118">
        <f t="shared" si="253"/>
        <v>0</v>
      </c>
    </row>
    <row r="1119" spans="1:18" x14ac:dyDescent="0.3">
      <c r="A1119" s="43" t="str">
        <f t="shared" si="258"/>
        <v>20182di</v>
      </c>
      <c r="B1119" s="43">
        <f t="shared" si="260"/>
        <v>2</v>
      </c>
      <c r="C1119" s="44">
        <f t="shared" si="254"/>
        <v>43109</v>
      </c>
      <c r="D1119" s="43" t="str">
        <f t="shared" si="261"/>
        <v>di</v>
      </c>
      <c r="E1119" s="43">
        <f t="shared" si="259"/>
        <v>2018</v>
      </c>
      <c r="F1119" s="43" t="str">
        <f t="shared" ref="F1119:F1182" si="266">IF(AND($C1119&gt;=$AF$3,$C1119&lt;=$AG$3),"Vakantie",IF(AND($C1119&gt;=$AF$4,$C1119&lt;=$AG$4),"Vakantie",IF(AND($C1119&gt;=$AF$5,$C1119&lt;=$AG$5),"Vakantie",IF(AND($C1119&gt;=$AF$6,$C1119&lt;=$AG$6),"Vakantie",IF(AND($C1119&gt;=$AF$7,$C1119&lt;=$AG$7),"Vakantie","")))))</f>
        <v/>
      </c>
      <c r="G1119" s="43" t="str">
        <f t="shared" ref="G1119:G1182" si="267">IF(AND($C1119&gt;=$AF$8,$C1119&lt;=$AG$8),"Vakantie",IF(AND($C1119&gt;=$AF$9,$C1119&lt;=$AG$9),"Vakantie",IF(AND($C1119&gt;=$AF$10,$C1119&lt;=$AG$10),"Vakantie",IF(AND($C1119&gt;=$AF$11,$C1119&lt;=$AG$11),"Vakantie",IF(AND($C1119&gt;=$AF$12,$C1119&lt;=$AG$12),"Vakantie","")))))</f>
        <v/>
      </c>
      <c r="H1119" s="43" t="str">
        <f t="shared" ref="H1119:H1182" si="268">IF(AND($C1119&gt;=$AF$13,$C1119&lt;=$AG$13),"Vakantie",IF(AND($C1119&gt;=$AF$14,$C1119&lt;=$AG$14),"Vakantie",IF(AND($C1119&gt;=$AF$15,$C1119&lt;=$AG$15),"Vakantie",IF(AND($C1119&gt;=$AF$16,$C1119&lt;=$AG$16),"Vakantie",IF(AND($C1119&gt;=$AF$17,$C1119&lt;=$AG$17),"Vakantie","")))))</f>
        <v/>
      </c>
      <c r="I1119" s="43">
        <f t="shared" si="262"/>
        <v>54</v>
      </c>
      <c r="J1119">
        <f>IF(AND(Formulier!$E$44&lt;=C1119,Formulier!$O$38&gt;=C1119),"Verlof",0)</f>
        <v>0</v>
      </c>
      <c r="K1119">
        <f t="shared" si="255"/>
        <v>0</v>
      </c>
      <c r="L1119">
        <f t="shared" si="251"/>
        <v>0</v>
      </c>
      <c r="M1119">
        <f t="shared" si="252"/>
        <v>0</v>
      </c>
      <c r="N1119" s="56">
        <f t="shared" si="256"/>
        <v>0</v>
      </c>
      <c r="O1119" s="56">
        <f t="shared" si="257"/>
        <v>0</v>
      </c>
      <c r="R1119">
        <f t="shared" si="253"/>
        <v>0</v>
      </c>
    </row>
    <row r="1120" spans="1:18" x14ac:dyDescent="0.3">
      <c r="A1120" s="43" t="str">
        <f t="shared" si="258"/>
        <v>20182wo</v>
      </c>
      <c r="B1120" s="43">
        <f t="shared" si="260"/>
        <v>2</v>
      </c>
      <c r="C1120" s="44">
        <f t="shared" si="254"/>
        <v>43110</v>
      </c>
      <c r="D1120" s="43" t="str">
        <f t="shared" si="261"/>
        <v>wo</v>
      </c>
      <c r="E1120" s="43">
        <f t="shared" si="259"/>
        <v>2018</v>
      </c>
      <c r="F1120" s="43" t="str">
        <f t="shared" si="266"/>
        <v/>
      </c>
      <c r="G1120" s="43" t="str">
        <f t="shared" si="267"/>
        <v/>
      </c>
      <c r="H1120" s="43" t="str">
        <f t="shared" si="268"/>
        <v/>
      </c>
      <c r="I1120" s="43">
        <f t="shared" si="262"/>
        <v>54</v>
      </c>
      <c r="J1120">
        <f>IF(AND(Formulier!$E$44&lt;=C1120,Formulier!$O$38&gt;=C1120),"Verlof",0)</f>
        <v>0</v>
      </c>
      <c r="K1120">
        <f t="shared" si="255"/>
        <v>0</v>
      </c>
      <c r="L1120">
        <f t="shared" si="251"/>
        <v>0</v>
      </c>
      <c r="M1120">
        <f t="shared" si="252"/>
        <v>0</v>
      </c>
      <c r="N1120" s="56">
        <f t="shared" si="256"/>
        <v>0</v>
      </c>
      <c r="O1120" s="56">
        <f t="shared" si="257"/>
        <v>0</v>
      </c>
      <c r="R1120">
        <f t="shared" si="253"/>
        <v>0</v>
      </c>
    </row>
    <row r="1121" spans="1:18" x14ac:dyDescent="0.3">
      <c r="A1121" s="43" t="str">
        <f t="shared" si="258"/>
        <v>20182do</v>
      </c>
      <c r="B1121" s="43">
        <f t="shared" si="260"/>
        <v>2</v>
      </c>
      <c r="C1121" s="44">
        <f t="shared" si="254"/>
        <v>43111</v>
      </c>
      <c r="D1121" s="43" t="str">
        <f t="shared" si="261"/>
        <v>do</v>
      </c>
      <c r="E1121" s="43">
        <f t="shared" si="259"/>
        <v>2018</v>
      </c>
      <c r="F1121" s="43" t="str">
        <f t="shared" si="266"/>
        <v/>
      </c>
      <c r="G1121" s="43" t="str">
        <f t="shared" si="267"/>
        <v/>
      </c>
      <c r="H1121" s="43" t="str">
        <f t="shared" si="268"/>
        <v/>
      </c>
      <c r="I1121" s="43">
        <f t="shared" si="262"/>
        <v>54</v>
      </c>
      <c r="J1121">
        <f>IF(AND(Formulier!$E$44&lt;=C1121,Formulier!$O$38&gt;=C1121),"Verlof",0)</f>
        <v>0</v>
      </c>
      <c r="K1121">
        <f t="shared" si="255"/>
        <v>0</v>
      </c>
      <c r="L1121">
        <f t="shared" si="251"/>
        <v>0</v>
      </c>
      <c r="M1121">
        <f t="shared" si="252"/>
        <v>0</v>
      </c>
      <c r="N1121" s="56">
        <f t="shared" si="256"/>
        <v>0</v>
      </c>
      <c r="O1121" s="56">
        <f t="shared" si="257"/>
        <v>0</v>
      </c>
      <c r="R1121">
        <f t="shared" si="253"/>
        <v>0</v>
      </c>
    </row>
    <row r="1122" spans="1:18" x14ac:dyDescent="0.3">
      <c r="A1122" s="43" t="str">
        <f t="shared" si="258"/>
        <v>20182vr</v>
      </c>
      <c r="B1122" s="43">
        <f t="shared" si="260"/>
        <v>2</v>
      </c>
      <c r="C1122" s="44">
        <f t="shared" si="254"/>
        <v>43112</v>
      </c>
      <c r="D1122" s="43" t="str">
        <f t="shared" si="261"/>
        <v>vr</v>
      </c>
      <c r="E1122" s="43">
        <f t="shared" si="259"/>
        <v>2018</v>
      </c>
      <c r="F1122" s="43" t="str">
        <f t="shared" si="266"/>
        <v/>
      </c>
      <c r="G1122" s="43" t="str">
        <f t="shared" si="267"/>
        <v/>
      </c>
      <c r="H1122" s="43" t="str">
        <f t="shared" si="268"/>
        <v/>
      </c>
      <c r="I1122" s="43">
        <f t="shared" si="262"/>
        <v>54</v>
      </c>
      <c r="J1122">
        <f>IF(AND(Formulier!$E$44&lt;=C1122,Formulier!$O$38&gt;=C1122),"Verlof",0)</f>
        <v>0</v>
      </c>
      <c r="K1122">
        <f t="shared" si="255"/>
        <v>0</v>
      </c>
      <c r="L1122">
        <f t="shared" si="251"/>
        <v>0</v>
      </c>
      <c r="M1122">
        <f t="shared" si="252"/>
        <v>0</v>
      </c>
      <c r="N1122" s="56">
        <f t="shared" si="256"/>
        <v>0</v>
      </c>
      <c r="O1122" s="56">
        <f t="shared" si="257"/>
        <v>0</v>
      </c>
      <c r="R1122">
        <f t="shared" si="253"/>
        <v>0</v>
      </c>
    </row>
    <row r="1123" spans="1:18" x14ac:dyDescent="0.3">
      <c r="A1123" s="43" t="str">
        <f t="shared" si="258"/>
        <v>20182za</v>
      </c>
      <c r="B1123" s="43">
        <f t="shared" si="260"/>
        <v>2</v>
      </c>
      <c r="C1123" s="44">
        <f t="shared" si="254"/>
        <v>43113</v>
      </c>
      <c r="D1123" s="43" t="str">
        <f t="shared" si="261"/>
        <v>za</v>
      </c>
      <c r="E1123" s="43">
        <f t="shared" si="259"/>
        <v>2018</v>
      </c>
      <c r="F1123" s="43" t="str">
        <f t="shared" si="266"/>
        <v/>
      </c>
      <c r="G1123" s="43" t="str">
        <f t="shared" si="267"/>
        <v/>
      </c>
      <c r="H1123" s="43" t="str">
        <f t="shared" si="268"/>
        <v/>
      </c>
      <c r="I1123" s="43">
        <f t="shared" si="262"/>
        <v>54</v>
      </c>
      <c r="J1123">
        <f>IF(AND(Formulier!$E$44&lt;=C1123,Formulier!$O$38&gt;=C1123),"Verlof",0)</f>
        <v>0</v>
      </c>
      <c r="K1123">
        <f t="shared" si="255"/>
        <v>0</v>
      </c>
      <c r="L1123">
        <f t="shared" si="251"/>
        <v>0</v>
      </c>
      <c r="M1123">
        <f t="shared" si="252"/>
        <v>0</v>
      </c>
      <c r="N1123" s="56">
        <f t="shared" si="256"/>
        <v>0</v>
      </c>
      <c r="O1123" s="56">
        <f t="shared" si="257"/>
        <v>0</v>
      </c>
      <c r="R1123">
        <f t="shared" si="253"/>
        <v>0</v>
      </c>
    </row>
    <row r="1124" spans="1:18" x14ac:dyDescent="0.3">
      <c r="A1124" s="43" t="str">
        <f t="shared" si="258"/>
        <v>20182zo</v>
      </c>
      <c r="B1124" s="43">
        <f t="shared" si="260"/>
        <v>2</v>
      </c>
      <c r="C1124" s="44">
        <f t="shared" si="254"/>
        <v>43114</v>
      </c>
      <c r="D1124" s="43" t="str">
        <f t="shared" si="261"/>
        <v>zo</v>
      </c>
      <c r="E1124" s="43">
        <f t="shared" si="259"/>
        <v>2018</v>
      </c>
      <c r="F1124" s="43" t="str">
        <f t="shared" si="266"/>
        <v/>
      </c>
      <c r="G1124" s="43" t="str">
        <f t="shared" si="267"/>
        <v/>
      </c>
      <c r="H1124" s="43" t="str">
        <f t="shared" si="268"/>
        <v/>
      </c>
      <c r="I1124" s="43">
        <f t="shared" si="262"/>
        <v>54</v>
      </c>
      <c r="J1124">
        <f>IF(AND(Formulier!$E$44&lt;=C1124,Formulier!$O$38&gt;=C1124),"Verlof",0)</f>
        <v>0</v>
      </c>
      <c r="K1124">
        <f t="shared" si="255"/>
        <v>0</v>
      </c>
      <c r="L1124">
        <f t="shared" si="251"/>
        <v>0</v>
      </c>
      <c r="M1124">
        <f t="shared" si="252"/>
        <v>0</v>
      </c>
      <c r="N1124" s="56">
        <f t="shared" si="256"/>
        <v>0</v>
      </c>
      <c r="O1124" s="56">
        <f t="shared" si="257"/>
        <v>0</v>
      </c>
      <c r="R1124">
        <f t="shared" si="253"/>
        <v>0</v>
      </c>
    </row>
    <row r="1125" spans="1:18" x14ac:dyDescent="0.3">
      <c r="A1125" s="43" t="str">
        <f t="shared" si="258"/>
        <v>20183ma</v>
      </c>
      <c r="B1125" s="43">
        <f t="shared" si="260"/>
        <v>3</v>
      </c>
      <c r="C1125" s="44">
        <f t="shared" si="254"/>
        <v>43115</v>
      </c>
      <c r="D1125" s="43" t="str">
        <f t="shared" si="261"/>
        <v>ma</v>
      </c>
      <c r="E1125" s="43">
        <f t="shared" si="259"/>
        <v>2018</v>
      </c>
      <c r="F1125" s="43" t="str">
        <f t="shared" si="266"/>
        <v/>
      </c>
      <c r="G1125" s="43" t="str">
        <f t="shared" si="267"/>
        <v/>
      </c>
      <c r="H1125" s="43" t="str">
        <f t="shared" si="268"/>
        <v/>
      </c>
      <c r="I1125" s="43">
        <f t="shared" si="262"/>
        <v>55</v>
      </c>
      <c r="J1125">
        <f>IF(AND(Formulier!$E$44&lt;=C1125,Formulier!$O$38&gt;=C1125),"Verlof",0)</f>
        <v>0</v>
      </c>
      <c r="K1125">
        <f t="shared" si="255"/>
        <v>0</v>
      </c>
      <c r="L1125">
        <f t="shared" si="251"/>
        <v>0</v>
      </c>
      <c r="M1125">
        <f t="shared" si="252"/>
        <v>0</v>
      </c>
      <c r="N1125" s="56">
        <f t="shared" si="256"/>
        <v>0</v>
      </c>
      <c r="O1125" s="56">
        <f t="shared" si="257"/>
        <v>0</v>
      </c>
      <c r="R1125">
        <f t="shared" si="253"/>
        <v>0</v>
      </c>
    </row>
    <row r="1126" spans="1:18" x14ac:dyDescent="0.3">
      <c r="A1126" s="43" t="str">
        <f t="shared" si="258"/>
        <v>20183di</v>
      </c>
      <c r="B1126" s="43">
        <f t="shared" si="260"/>
        <v>3</v>
      </c>
      <c r="C1126" s="44">
        <f t="shared" si="254"/>
        <v>43116</v>
      </c>
      <c r="D1126" s="43" t="str">
        <f t="shared" si="261"/>
        <v>di</v>
      </c>
      <c r="E1126" s="43">
        <f t="shared" si="259"/>
        <v>2018</v>
      </c>
      <c r="F1126" s="43" t="str">
        <f t="shared" si="266"/>
        <v/>
      </c>
      <c r="G1126" s="43" t="str">
        <f t="shared" si="267"/>
        <v/>
      </c>
      <c r="H1126" s="43" t="str">
        <f t="shared" si="268"/>
        <v/>
      </c>
      <c r="I1126" s="43">
        <f t="shared" si="262"/>
        <v>55</v>
      </c>
      <c r="J1126">
        <f>IF(AND(Formulier!$E$44&lt;=C1126,Formulier!$O$38&gt;=C1126),"Verlof",0)</f>
        <v>0</v>
      </c>
      <c r="K1126">
        <f t="shared" si="255"/>
        <v>0</v>
      </c>
      <c r="L1126">
        <f t="shared" si="251"/>
        <v>0</v>
      </c>
      <c r="M1126">
        <f t="shared" si="252"/>
        <v>0</v>
      </c>
      <c r="N1126" s="56">
        <f t="shared" si="256"/>
        <v>0</v>
      </c>
      <c r="O1126" s="56">
        <f t="shared" si="257"/>
        <v>0</v>
      </c>
      <c r="R1126">
        <f t="shared" si="253"/>
        <v>0</v>
      </c>
    </row>
    <row r="1127" spans="1:18" x14ac:dyDescent="0.3">
      <c r="A1127" s="43" t="str">
        <f t="shared" si="258"/>
        <v>20183wo</v>
      </c>
      <c r="B1127" s="43">
        <f t="shared" si="260"/>
        <v>3</v>
      </c>
      <c r="C1127" s="44">
        <f t="shared" si="254"/>
        <v>43117</v>
      </c>
      <c r="D1127" s="43" t="str">
        <f t="shared" si="261"/>
        <v>wo</v>
      </c>
      <c r="E1127" s="43">
        <f t="shared" si="259"/>
        <v>2018</v>
      </c>
      <c r="F1127" s="43" t="str">
        <f t="shared" si="266"/>
        <v/>
      </c>
      <c r="G1127" s="43" t="str">
        <f t="shared" si="267"/>
        <v/>
      </c>
      <c r="H1127" s="43" t="str">
        <f t="shared" si="268"/>
        <v/>
      </c>
      <c r="I1127" s="43">
        <f t="shared" si="262"/>
        <v>55</v>
      </c>
      <c r="J1127">
        <f>IF(AND(Formulier!$E$44&lt;=C1127,Formulier!$O$38&gt;=C1127),"Verlof",0)</f>
        <v>0</v>
      </c>
      <c r="K1127">
        <f t="shared" si="255"/>
        <v>0</v>
      </c>
      <c r="L1127">
        <f t="shared" si="251"/>
        <v>0</v>
      </c>
      <c r="M1127">
        <f t="shared" si="252"/>
        <v>0</v>
      </c>
      <c r="N1127" s="56">
        <f t="shared" si="256"/>
        <v>0</v>
      </c>
      <c r="O1127" s="56">
        <f t="shared" si="257"/>
        <v>0</v>
      </c>
      <c r="R1127">
        <f t="shared" si="253"/>
        <v>0</v>
      </c>
    </row>
    <row r="1128" spans="1:18" x14ac:dyDescent="0.3">
      <c r="A1128" s="43" t="str">
        <f t="shared" si="258"/>
        <v>20183do</v>
      </c>
      <c r="B1128" s="43">
        <f t="shared" si="260"/>
        <v>3</v>
      </c>
      <c r="C1128" s="44">
        <f t="shared" si="254"/>
        <v>43118</v>
      </c>
      <c r="D1128" s="43" t="str">
        <f t="shared" si="261"/>
        <v>do</v>
      </c>
      <c r="E1128" s="43">
        <f t="shared" si="259"/>
        <v>2018</v>
      </c>
      <c r="F1128" s="43" t="str">
        <f t="shared" si="266"/>
        <v/>
      </c>
      <c r="G1128" s="43" t="str">
        <f t="shared" si="267"/>
        <v/>
      </c>
      <c r="H1128" s="43" t="str">
        <f t="shared" si="268"/>
        <v/>
      </c>
      <c r="I1128" s="43">
        <f t="shared" si="262"/>
        <v>55</v>
      </c>
      <c r="J1128">
        <f>IF(AND(Formulier!$E$44&lt;=C1128,Formulier!$O$38&gt;=C1128),"Verlof",0)</f>
        <v>0</v>
      </c>
      <c r="K1128">
        <f t="shared" si="255"/>
        <v>0</v>
      </c>
      <c r="L1128">
        <f t="shared" si="251"/>
        <v>0</v>
      </c>
      <c r="M1128">
        <f t="shared" si="252"/>
        <v>0</v>
      </c>
      <c r="N1128" s="56">
        <f t="shared" si="256"/>
        <v>0</v>
      </c>
      <c r="O1128" s="56">
        <f t="shared" si="257"/>
        <v>0</v>
      </c>
      <c r="R1128">
        <f t="shared" si="253"/>
        <v>0</v>
      </c>
    </row>
    <row r="1129" spans="1:18" x14ac:dyDescent="0.3">
      <c r="A1129" s="43" t="str">
        <f t="shared" si="258"/>
        <v>20183vr</v>
      </c>
      <c r="B1129" s="43">
        <f t="shared" si="260"/>
        <v>3</v>
      </c>
      <c r="C1129" s="44">
        <f t="shared" si="254"/>
        <v>43119</v>
      </c>
      <c r="D1129" s="43" t="str">
        <f t="shared" si="261"/>
        <v>vr</v>
      </c>
      <c r="E1129" s="43">
        <f t="shared" si="259"/>
        <v>2018</v>
      </c>
      <c r="F1129" s="43" t="str">
        <f t="shared" si="266"/>
        <v/>
      </c>
      <c r="G1129" s="43" t="str">
        <f t="shared" si="267"/>
        <v/>
      </c>
      <c r="H1129" s="43" t="str">
        <f t="shared" si="268"/>
        <v/>
      </c>
      <c r="I1129" s="43">
        <f t="shared" si="262"/>
        <v>55</v>
      </c>
      <c r="J1129">
        <f>IF(AND(Formulier!$E$44&lt;=C1129,Formulier!$O$38&gt;=C1129),"Verlof",0)</f>
        <v>0</v>
      </c>
      <c r="K1129">
        <f t="shared" si="255"/>
        <v>0</v>
      </c>
      <c r="L1129">
        <f t="shared" si="251"/>
        <v>0</v>
      </c>
      <c r="M1129">
        <f t="shared" si="252"/>
        <v>0</v>
      </c>
      <c r="N1129" s="56">
        <f t="shared" si="256"/>
        <v>0</v>
      </c>
      <c r="O1129" s="56">
        <f t="shared" si="257"/>
        <v>0</v>
      </c>
      <c r="R1129">
        <f t="shared" si="253"/>
        <v>0</v>
      </c>
    </row>
    <row r="1130" spans="1:18" x14ac:dyDescent="0.3">
      <c r="A1130" s="43" t="str">
        <f t="shared" si="258"/>
        <v>20183za</v>
      </c>
      <c r="B1130" s="43">
        <f t="shared" si="260"/>
        <v>3</v>
      </c>
      <c r="C1130" s="44">
        <f t="shared" si="254"/>
        <v>43120</v>
      </c>
      <c r="D1130" s="43" t="str">
        <f t="shared" si="261"/>
        <v>za</v>
      </c>
      <c r="E1130" s="43">
        <f t="shared" si="259"/>
        <v>2018</v>
      </c>
      <c r="F1130" s="43" t="str">
        <f t="shared" si="266"/>
        <v/>
      </c>
      <c r="G1130" s="43" t="str">
        <f t="shared" si="267"/>
        <v/>
      </c>
      <c r="H1130" s="43" t="str">
        <f t="shared" si="268"/>
        <v/>
      </c>
      <c r="I1130" s="43">
        <f t="shared" si="262"/>
        <v>55</v>
      </c>
      <c r="J1130">
        <f>IF(AND(Formulier!$E$44&lt;=C1130,Formulier!$O$38&gt;=C1130),"Verlof",0)</f>
        <v>0</v>
      </c>
      <c r="K1130">
        <f t="shared" si="255"/>
        <v>0</v>
      </c>
      <c r="L1130">
        <f t="shared" si="251"/>
        <v>0</v>
      </c>
      <c r="M1130">
        <f t="shared" si="252"/>
        <v>0</v>
      </c>
      <c r="N1130" s="56">
        <f t="shared" si="256"/>
        <v>0</v>
      </c>
      <c r="O1130" s="56">
        <f t="shared" si="257"/>
        <v>0</v>
      </c>
      <c r="R1130">
        <f t="shared" si="253"/>
        <v>0</v>
      </c>
    </row>
    <row r="1131" spans="1:18" x14ac:dyDescent="0.3">
      <c r="A1131" s="43" t="str">
        <f t="shared" si="258"/>
        <v>20183zo</v>
      </c>
      <c r="B1131" s="43">
        <f t="shared" si="260"/>
        <v>3</v>
      </c>
      <c r="C1131" s="44">
        <f t="shared" si="254"/>
        <v>43121</v>
      </c>
      <c r="D1131" s="43" t="str">
        <f t="shared" si="261"/>
        <v>zo</v>
      </c>
      <c r="E1131" s="43">
        <f t="shared" si="259"/>
        <v>2018</v>
      </c>
      <c r="F1131" s="43" t="str">
        <f t="shared" si="266"/>
        <v/>
      </c>
      <c r="G1131" s="43" t="str">
        <f t="shared" si="267"/>
        <v/>
      </c>
      <c r="H1131" s="43" t="str">
        <f t="shared" si="268"/>
        <v/>
      </c>
      <c r="I1131" s="43">
        <f t="shared" si="262"/>
        <v>55</v>
      </c>
      <c r="J1131">
        <f>IF(AND(Formulier!$E$44&lt;=C1131,Formulier!$O$38&gt;=C1131),"Verlof",0)</f>
        <v>0</v>
      </c>
      <c r="K1131">
        <f t="shared" si="255"/>
        <v>0</v>
      </c>
      <c r="L1131">
        <f t="shared" si="251"/>
        <v>0</v>
      </c>
      <c r="M1131">
        <f t="shared" si="252"/>
        <v>0</v>
      </c>
      <c r="N1131" s="56">
        <f t="shared" si="256"/>
        <v>0</v>
      </c>
      <c r="O1131" s="56">
        <f t="shared" si="257"/>
        <v>0</v>
      </c>
      <c r="R1131">
        <f t="shared" si="253"/>
        <v>0</v>
      </c>
    </row>
    <row r="1132" spans="1:18" x14ac:dyDescent="0.3">
      <c r="A1132" s="43" t="str">
        <f t="shared" si="258"/>
        <v>20184ma</v>
      </c>
      <c r="B1132" s="43">
        <f t="shared" si="260"/>
        <v>4</v>
      </c>
      <c r="C1132" s="44">
        <f t="shared" si="254"/>
        <v>43122</v>
      </c>
      <c r="D1132" s="43" t="str">
        <f t="shared" si="261"/>
        <v>ma</v>
      </c>
      <c r="E1132" s="43">
        <f t="shared" si="259"/>
        <v>2018</v>
      </c>
      <c r="F1132" s="43" t="str">
        <f t="shared" si="266"/>
        <v/>
      </c>
      <c r="G1132" s="43" t="str">
        <f t="shared" si="267"/>
        <v/>
      </c>
      <c r="H1132" s="43" t="str">
        <f t="shared" si="268"/>
        <v/>
      </c>
      <c r="I1132" s="43">
        <f t="shared" si="262"/>
        <v>56</v>
      </c>
      <c r="J1132">
        <f>IF(AND(Formulier!$E$44&lt;=C1132,Formulier!$O$38&gt;=C1132),"Verlof",0)</f>
        <v>0</v>
      </c>
      <c r="K1132">
        <f t="shared" si="255"/>
        <v>0</v>
      </c>
      <c r="L1132">
        <f t="shared" si="251"/>
        <v>0</v>
      </c>
      <c r="M1132">
        <f t="shared" si="252"/>
        <v>0</v>
      </c>
      <c r="N1132" s="56">
        <f t="shared" si="256"/>
        <v>0</v>
      </c>
      <c r="O1132" s="56">
        <f t="shared" si="257"/>
        <v>0</v>
      </c>
      <c r="R1132">
        <f t="shared" si="253"/>
        <v>0</v>
      </c>
    </row>
    <row r="1133" spans="1:18" x14ac:dyDescent="0.3">
      <c r="A1133" s="43" t="str">
        <f t="shared" si="258"/>
        <v>20184di</v>
      </c>
      <c r="B1133" s="43">
        <f t="shared" si="260"/>
        <v>4</v>
      </c>
      <c r="C1133" s="44">
        <f t="shared" si="254"/>
        <v>43123</v>
      </c>
      <c r="D1133" s="43" t="str">
        <f t="shared" si="261"/>
        <v>di</v>
      </c>
      <c r="E1133" s="43">
        <f t="shared" si="259"/>
        <v>2018</v>
      </c>
      <c r="F1133" s="43" t="str">
        <f t="shared" si="266"/>
        <v/>
      </c>
      <c r="G1133" s="43" t="str">
        <f t="shared" si="267"/>
        <v/>
      </c>
      <c r="H1133" s="43" t="str">
        <f t="shared" si="268"/>
        <v/>
      </c>
      <c r="I1133" s="43">
        <f t="shared" si="262"/>
        <v>56</v>
      </c>
      <c r="J1133">
        <f>IF(AND(Formulier!$E$44&lt;=C1133,Formulier!$O$38&gt;=C1133),"Verlof",0)</f>
        <v>0</v>
      </c>
      <c r="K1133">
        <f t="shared" si="255"/>
        <v>0</v>
      </c>
      <c r="L1133">
        <f t="shared" si="251"/>
        <v>0</v>
      </c>
      <c r="M1133">
        <f t="shared" si="252"/>
        <v>0</v>
      </c>
      <c r="N1133" s="56">
        <f t="shared" si="256"/>
        <v>0</v>
      </c>
      <c r="O1133" s="56">
        <f t="shared" si="257"/>
        <v>0</v>
      </c>
      <c r="R1133">
        <f t="shared" si="253"/>
        <v>0</v>
      </c>
    </row>
    <row r="1134" spans="1:18" x14ac:dyDescent="0.3">
      <c r="A1134" s="43" t="str">
        <f t="shared" si="258"/>
        <v>20184wo</v>
      </c>
      <c r="B1134" s="43">
        <f t="shared" si="260"/>
        <v>4</v>
      </c>
      <c r="C1134" s="44">
        <f t="shared" si="254"/>
        <v>43124</v>
      </c>
      <c r="D1134" s="43" t="str">
        <f t="shared" si="261"/>
        <v>wo</v>
      </c>
      <c r="E1134" s="43">
        <f t="shared" si="259"/>
        <v>2018</v>
      </c>
      <c r="F1134" s="43" t="str">
        <f t="shared" si="266"/>
        <v/>
      </c>
      <c r="G1134" s="43" t="str">
        <f t="shared" si="267"/>
        <v/>
      </c>
      <c r="H1134" s="43" t="str">
        <f t="shared" si="268"/>
        <v/>
      </c>
      <c r="I1134" s="43">
        <f t="shared" si="262"/>
        <v>56</v>
      </c>
      <c r="J1134">
        <f>IF(AND(Formulier!$E$44&lt;=C1134,Formulier!$O$38&gt;=C1134),"Verlof",0)</f>
        <v>0</v>
      </c>
      <c r="K1134">
        <f t="shared" si="255"/>
        <v>0</v>
      </c>
      <c r="L1134">
        <f t="shared" si="251"/>
        <v>0</v>
      </c>
      <c r="M1134">
        <f t="shared" si="252"/>
        <v>0</v>
      </c>
      <c r="N1134" s="56">
        <f t="shared" si="256"/>
        <v>0</v>
      </c>
      <c r="O1134" s="56">
        <f t="shared" si="257"/>
        <v>0</v>
      </c>
      <c r="R1134">
        <f t="shared" si="253"/>
        <v>0</v>
      </c>
    </row>
    <row r="1135" spans="1:18" x14ac:dyDescent="0.3">
      <c r="A1135" s="43" t="str">
        <f t="shared" si="258"/>
        <v>20184do</v>
      </c>
      <c r="B1135" s="43">
        <f t="shared" si="260"/>
        <v>4</v>
      </c>
      <c r="C1135" s="44">
        <f t="shared" si="254"/>
        <v>43125</v>
      </c>
      <c r="D1135" s="43" t="str">
        <f t="shared" si="261"/>
        <v>do</v>
      </c>
      <c r="E1135" s="43">
        <f t="shared" si="259"/>
        <v>2018</v>
      </c>
      <c r="F1135" s="43" t="str">
        <f t="shared" si="266"/>
        <v/>
      </c>
      <c r="G1135" s="43" t="str">
        <f t="shared" si="267"/>
        <v/>
      </c>
      <c r="H1135" s="43" t="str">
        <f t="shared" si="268"/>
        <v/>
      </c>
      <c r="I1135" s="43">
        <f t="shared" si="262"/>
        <v>56</v>
      </c>
      <c r="J1135">
        <f>IF(AND(Formulier!$E$44&lt;=C1135,Formulier!$O$38&gt;=C1135),"Verlof",0)</f>
        <v>0</v>
      </c>
      <c r="K1135">
        <f t="shared" si="255"/>
        <v>0</v>
      </c>
      <c r="L1135">
        <f t="shared" si="251"/>
        <v>0</v>
      </c>
      <c r="M1135">
        <f t="shared" si="252"/>
        <v>0</v>
      </c>
      <c r="N1135" s="56">
        <f t="shared" si="256"/>
        <v>0</v>
      </c>
      <c r="O1135" s="56">
        <f t="shared" si="257"/>
        <v>0</v>
      </c>
      <c r="R1135">
        <f t="shared" si="253"/>
        <v>0</v>
      </c>
    </row>
    <row r="1136" spans="1:18" x14ac:dyDescent="0.3">
      <c r="A1136" s="43" t="str">
        <f t="shared" si="258"/>
        <v>20184vr</v>
      </c>
      <c r="B1136" s="43">
        <f t="shared" si="260"/>
        <v>4</v>
      </c>
      <c r="C1136" s="44">
        <f t="shared" si="254"/>
        <v>43126</v>
      </c>
      <c r="D1136" s="43" t="str">
        <f t="shared" si="261"/>
        <v>vr</v>
      </c>
      <c r="E1136" s="43">
        <f t="shared" si="259"/>
        <v>2018</v>
      </c>
      <c r="F1136" s="43" t="str">
        <f t="shared" si="266"/>
        <v/>
      </c>
      <c r="G1136" s="43" t="str">
        <f t="shared" si="267"/>
        <v/>
      </c>
      <c r="H1136" s="43" t="str">
        <f t="shared" si="268"/>
        <v/>
      </c>
      <c r="I1136" s="43">
        <f t="shared" si="262"/>
        <v>56</v>
      </c>
      <c r="J1136">
        <f>IF(AND(Formulier!$E$44&lt;=C1136,Formulier!$O$38&gt;=C1136),"Verlof",0)</f>
        <v>0</v>
      </c>
      <c r="K1136">
        <f t="shared" si="255"/>
        <v>0</v>
      </c>
      <c r="L1136">
        <f t="shared" si="251"/>
        <v>0</v>
      </c>
      <c r="M1136">
        <f t="shared" si="252"/>
        <v>0</v>
      </c>
      <c r="N1136" s="56">
        <f t="shared" si="256"/>
        <v>0</v>
      </c>
      <c r="O1136" s="56">
        <f t="shared" si="257"/>
        <v>0</v>
      </c>
      <c r="R1136">
        <f t="shared" si="253"/>
        <v>0</v>
      </c>
    </row>
    <row r="1137" spans="1:18" x14ac:dyDescent="0.3">
      <c r="A1137" s="43" t="str">
        <f t="shared" si="258"/>
        <v>20184za</v>
      </c>
      <c r="B1137" s="43">
        <f t="shared" si="260"/>
        <v>4</v>
      </c>
      <c r="C1137" s="44">
        <f t="shared" si="254"/>
        <v>43127</v>
      </c>
      <c r="D1137" s="43" t="str">
        <f t="shared" si="261"/>
        <v>za</v>
      </c>
      <c r="E1137" s="43">
        <f t="shared" si="259"/>
        <v>2018</v>
      </c>
      <c r="F1137" s="43" t="str">
        <f t="shared" si="266"/>
        <v/>
      </c>
      <c r="G1137" s="43" t="str">
        <f t="shared" si="267"/>
        <v/>
      </c>
      <c r="H1137" s="43" t="str">
        <f t="shared" si="268"/>
        <v/>
      </c>
      <c r="I1137" s="43">
        <f t="shared" si="262"/>
        <v>56</v>
      </c>
      <c r="J1137">
        <f>IF(AND(Formulier!$E$44&lt;=C1137,Formulier!$O$38&gt;=C1137),"Verlof",0)</f>
        <v>0</v>
      </c>
      <c r="K1137">
        <f t="shared" si="255"/>
        <v>0</v>
      </c>
      <c r="L1137">
        <f t="shared" si="251"/>
        <v>0</v>
      </c>
      <c r="M1137">
        <f t="shared" si="252"/>
        <v>0</v>
      </c>
      <c r="N1137" s="56">
        <f t="shared" si="256"/>
        <v>0</v>
      </c>
      <c r="O1137" s="56">
        <f t="shared" si="257"/>
        <v>0</v>
      </c>
      <c r="R1137">
        <f t="shared" si="253"/>
        <v>0</v>
      </c>
    </row>
    <row r="1138" spans="1:18" x14ac:dyDescent="0.3">
      <c r="A1138" s="43" t="str">
        <f t="shared" si="258"/>
        <v>20184zo</v>
      </c>
      <c r="B1138" s="43">
        <f t="shared" si="260"/>
        <v>4</v>
      </c>
      <c r="C1138" s="44">
        <f t="shared" si="254"/>
        <v>43128</v>
      </c>
      <c r="D1138" s="43" t="str">
        <f t="shared" si="261"/>
        <v>zo</v>
      </c>
      <c r="E1138" s="43">
        <f t="shared" si="259"/>
        <v>2018</v>
      </c>
      <c r="F1138" s="43" t="str">
        <f t="shared" si="266"/>
        <v/>
      </c>
      <c r="G1138" s="43" t="str">
        <f t="shared" si="267"/>
        <v/>
      </c>
      <c r="H1138" s="43" t="str">
        <f t="shared" si="268"/>
        <v/>
      </c>
      <c r="I1138" s="43">
        <f t="shared" si="262"/>
        <v>56</v>
      </c>
      <c r="J1138">
        <f>IF(AND(Formulier!$E$44&lt;=C1138,Formulier!$O$38&gt;=C1138),"Verlof",0)</f>
        <v>0</v>
      </c>
      <c r="K1138">
        <f t="shared" si="255"/>
        <v>0</v>
      </c>
      <c r="L1138">
        <f t="shared" si="251"/>
        <v>0</v>
      </c>
      <c r="M1138">
        <f t="shared" si="252"/>
        <v>0</v>
      </c>
      <c r="N1138" s="56">
        <f t="shared" si="256"/>
        <v>0</v>
      </c>
      <c r="O1138" s="56">
        <f t="shared" si="257"/>
        <v>0</v>
      </c>
      <c r="R1138">
        <f t="shared" si="253"/>
        <v>0</v>
      </c>
    </row>
    <row r="1139" spans="1:18" x14ac:dyDescent="0.3">
      <c r="A1139" s="43" t="str">
        <f t="shared" si="258"/>
        <v>20185ma</v>
      </c>
      <c r="B1139" s="43">
        <f t="shared" si="260"/>
        <v>5</v>
      </c>
      <c r="C1139" s="44">
        <f t="shared" si="254"/>
        <v>43129</v>
      </c>
      <c r="D1139" s="43" t="str">
        <f t="shared" si="261"/>
        <v>ma</v>
      </c>
      <c r="E1139" s="43">
        <f t="shared" si="259"/>
        <v>2018</v>
      </c>
      <c r="F1139" s="43" t="str">
        <f t="shared" si="266"/>
        <v/>
      </c>
      <c r="G1139" s="43" t="str">
        <f t="shared" si="267"/>
        <v/>
      </c>
      <c r="H1139" s="43" t="str">
        <f t="shared" si="268"/>
        <v/>
      </c>
      <c r="I1139" s="43">
        <f t="shared" si="262"/>
        <v>57</v>
      </c>
      <c r="J1139">
        <f>IF(AND(Formulier!$E$44&lt;=C1139,Formulier!$O$38&gt;=C1139),"Verlof",0)</f>
        <v>0</v>
      </c>
      <c r="K1139">
        <f t="shared" si="255"/>
        <v>0</v>
      </c>
      <c r="L1139">
        <f t="shared" si="251"/>
        <v>0</v>
      </c>
      <c r="M1139">
        <f t="shared" si="252"/>
        <v>0</v>
      </c>
      <c r="N1139" s="56">
        <f t="shared" si="256"/>
        <v>0</v>
      </c>
      <c r="O1139" s="56">
        <f t="shared" si="257"/>
        <v>0</v>
      </c>
      <c r="R1139">
        <f t="shared" si="253"/>
        <v>0</v>
      </c>
    </row>
    <row r="1140" spans="1:18" x14ac:dyDescent="0.3">
      <c r="A1140" s="43" t="str">
        <f t="shared" si="258"/>
        <v>20185di</v>
      </c>
      <c r="B1140" s="43">
        <f t="shared" si="260"/>
        <v>5</v>
      </c>
      <c r="C1140" s="44">
        <f t="shared" si="254"/>
        <v>43130</v>
      </c>
      <c r="D1140" s="43" t="str">
        <f t="shared" si="261"/>
        <v>di</v>
      </c>
      <c r="E1140" s="43">
        <f t="shared" si="259"/>
        <v>2018</v>
      </c>
      <c r="F1140" s="43" t="str">
        <f t="shared" si="266"/>
        <v/>
      </c>
      <c r="G1140" s="43" t="str">
        <f t="shared" si="267"/>
        <v/>
      </c>
      <c r="H1140" s="43" t="str">
        <f t="shared" si="268"/>
        <v/>
      </c>
      <c r="I1140" s="43">
        <f t="shared" si="262"/>
        <v>57</v>
      </c>
      <c r="J1140">
        <f>IF(AND(Formulier!$E$44&lt;=C1140,Formulier!$O$38&gt;=C1140),"Verlof",0)</f>
        <v>0</v>
      </c>
      <c r="K1140">
        <f t="shared" si="255"/>
        <v>0</v>
      </c>
      <c r="L1140">
        <f t="shared" si="251"/>
        <v>0</v>
      </c>
      <c r="M1140">
        <f t="shared" si="252"/>
        <v>0</v>
      </c>
      <c r="N1140" s="56">
        <f t="shared" si="256"/>
        <v>0</v>
      </c>
      <c r="O1140" s="56">
        <f t="shared" si="257"/>
        <v>0</v>
      </c>
      <c r="R1140">
        <f t="shared" si="253"/>
        <v>0</v>
      </c>
    </row>
    <row r="1141" spans="1:18" x14ac:dyDescent="0.3">
      <c r="A1141" s="43" t="str">
        <f t="shared" si="258"/>
        <v>20185wo</v>
      </c>
      <c r="B1141" s="43">
        <f t="shared" si="260"/>
        <v>5</v>
      </c>
      <c r="C1141" s="44">
        <f t="shared" si="254"/>
        <v>43131</v>
      </c>
      <c r="D1141" s="43" t="str">
        <f t="shared" si="261"/>
        <v>wo</v>
      </c>
      <c r="E1141" s="43">
        <f t="shared" si="259"/>
        <v>2018</v>
      </c>
      <c r="F1141" s="43" t="str">
        <f t="shared" si="266"/>
        <v/>
      </c>
      <c r="G1141" s="43" t="str">
        <f t="shared" si="267"/>
        <v/>
      </c>
      <c r="H1141" s="43" t="str">
        <f t="shared" si="268"/>
        <v/>
      </c>
      <c r="I1141" s="43">
        <f t="shared" si="262"/>
        <v>57</v>
      </c>
      <c r="J1141">
        <f>IF(AND(Formulier!$E$44&lt;=C1141,Formulier!$O$38&gt;=C1141),"Verlof",0)</f>
        <v>0</v>
      </c>
      <c r="K1141">
        <f t="shared" si="255"/>
        <v>0</v>
      </c>
      <c r="L1141">
        <f t="shared" si="251"/>
        <v>0</v>
      </c>
      <c r="M1141">
        <f t="shared" si="252"/>
        <v>0</v>
      </c>
      <c r="N1141" s="56">
        <f t="shared" si="256"/>
        <v>0</v>
      </c>
      <c r="O1141" s="56">
        <f t="shared" si="257"/>
        <v>0</v>
      </c>
      <c r="R1141">
        <f t="shared" si="253"/>
        <v>0</v>
      </c>
    </row>
    <row r="1142" spans="1:18" x14ac:dyDescent="0.3">
      <c r="A1142" s="43" t="str">
        <f t="shared" si="258"/>
        <v>20185do</v>
      </c>
      <c r="B1142" s="43">
        <f t="shared" si="260"/>
        <v>5</v>
      </c>
      <c r="C1142" s="44">
        <f t="shared" si="254"/>
        <v>43132</v>
      </c>
      <c r="D1142" s="43" t="str">
        <f t="shared" si="261"/>
        <v>do</v>
      </c>
      <c r="E1142" s="43">
        <f t="shared" si="259"/>
        <v>2018</v>
      </c>
      <c r="F1142" s="43" t="str">
        <f t="shared" si="266"/>
        <v/>
      </c>
      <c r="G1142" s="43" t="str">
        <f t="shared" si="267"/>
        <v/>
      </c>
      <c r="H1142" s="43" t="str">
        <f t="shared" si="268"/>
        <v/>
      </c>
      <c r="I1142" s="43">
        <f t="shared" si="262"/>
        <v>57</v>
      </c>
      <c r="J1142">
        <f>IF(AND(Formulier!$E$44&lt;=C1142,Formulier!$O$38&gt;=C1142),"Verlof",0)</f>
        <v>0</v>
      </c>
      <c r="K1142">
        <f t="shared" si="255"/>
        <v>0</v>
      </c>
      <c r="L1142">
        <f t="shared" si="251"/>
        <v>0</v>
      </c>
      <c r="M1142">
        <f t="shared" si="252"/>
        <v>0</v>
      </c>
      <c r="N1142" s="56">
        <f t="shared" si="256"/>
        <v>0</v>
      </c>
      <c r="O1142" s="56">
        <f t="shared" si="257"/>
        <v>0</v>
      </c>
      <c r="R1142">
        <f t="shared" si="253"/>
        <v>0</v>
      </c>
    </row>
    <row r="1143" spans="1:18" x14ac:dyDescent="0.3">
      <c r="A1143" s="43" t="str">
        <f t="shared" si="258"/>
        <v>20185vr</v>
      </c>
      <c r="B1143" s="43">
        <f t="shared" si="260"/>
        <v>5</v>
      </c>
      <c r="C1143" s="44">
        <f t="shared" si="254"/>
        <v>43133</v>
      </c>
      <c r="D1143" s="43" t="str">
        <f t="shared" si="261"/>
        <v>vr</v>
      </c>
      <c r="E1143" s="43">
        <f t="shared" si="259"/>
        <v>2018</v>
      </c>
      <c r="F1143" s="43" t="str">
        <f t="shared" si="266"/>
        <v/>
      </c>
      <c r="G1143" s="43" t="str">
        <f t="shared" si="267"/>
        <v/>
      </c>
      <c r="H1143" s="43" t="str">
        <f t="shared" si="268"/>
        <v/>
      </c>
      <c r="I1143" s="43">
        <f t="shared" si="262"/>
        <v>57</v>
      </c>
      <c r="J1143">
        <f>IF(AND(Formulier!$E$44&lt;=C1143,Formulier!$O$38&gt;=C1143),"Verlof",0)</f>
        <v>0</v>
      </c>
      <c r="K1143">
        <f t="shared" si="255"/>
        <v>0</v>
      </c>
      <c r="L1143">
        <f t="shared" si="251"/>
        <v>0</v>
      </c>
      <c r="M1143">
        <f t="shared" si="252"/>
        <v>0</v>
      </c>
      <c r="N1143" s="56">
        <f t="shared" si="256"/>
        <v>0</v>
      </c>
      <c r="O1143" s="56">
        <f t="shared" si="257"/>
        <v>0</v>
      </c>
      <c r="R1143">
        <f t="shared" si="253"/>
        <v>0</v>
      </c>
    </row>
    <row r="1144" spans="1:18" x14ac:dyDescent="0.3">
      <c r="A1144" s="43" t="str">
        <f t="shared" si="258"/>
        <v>20185za</v>
      </c>
      <c r="B1144" s="43">
        <f t="shared" si="260"/>
        <v>5</v>
      </c>
      <c r="C1144" s="44">
        <f t="shared" si="254"/>
        <v>43134</v>
      </c>
      <c r="D1144" s="43" t="str">
        <f t="shared" si="261"/>
        <v>za</v>
      </c>
      <c r="E1144" s="43">
        <f t="shared" si="259"/>
        <v>2018</v>
      </c>
      <c r="F1144" s="43" t="str">
        <f t="shared" si="266"/>
        <v/>
      </c>
      <c r="G1144" s="43" t="str">
        <f t="shared" si="267"/>
        <v/>
      </c>
      <c r="H1144" s="43" t="str">
        <f t="shared" si="268"/>
        <v/>
      </c>
      <c r="I1144" s="43">
        <f t="shared" si="262"/>
        <v>57</v>
      </c>
      <c r="J1144">
        <f>IF(AND(Formulier!$E$44&lt;=C1144,Formulier!$O$38&gt;=C1144),"Verlof",0)</f>
        <v>0</v>
      </c>
      <c r="K1144">
        <f t="shared" si="255"/>
        <v>0</v>
      </c>
      <c r="L1144">
        <f t="shared" si="251"/>
        <v>0</v>
      </c>
      <c r="M1144">
        <f t="shared" si="252"/>
        <v>0</v>
      </c>
      <c r="N1144" s="56">
        <f t="shared" si="256"/>
        <v>0</v>
      </c>
      <c r="O1144" s="56">
        <f t="shared" si="257"/>
        <v>0</v>
      </c>
      <c r="R1144">
        <f t="shared" si="253"/>
        <v>0</v>
      </c>
    </row>
    <row r="1145" spans="1:18" x14ac:dyDescent="0.3">
      <c r="A1145" s="43" t="str">
        <f t="shared" si="258"/>
        <v>20185zo</v>
      </c>
      <c r="B1145" s="43">
        <f t="shared" si="260"/>
        <v>5</v>
      </c>
      <c r="C1145" s="44">
        <f t="shared" si="254"/>
        <v>43135</v>
      </c>
      <c r="D1145" s="43" t="str">
        <f t="shared" si="261"/>
        <v>zo</v>
      </c>
      <c r="E1145" s="43">
        <f t="shared" si="259"/>
        <v>2018</v>
      </c>
      <c r="F1145" s="43" t="str">
        <f t="shared" si="266"/>
        <v/>
      </c>
      <c r="G1145" s="43" t="str">
        <f t="shared" si="267"/>
        <v/>
      </c>
      <c r="H1145" s="43" t="str">
        <f t="shared" si="268"/>
        <v/>
      </c>
      <c r="I1145" s="43">
        <f t="shared" si="262"/>
        <v>57</v>
      </c>
      <c r="J1145">
        <f>IF(AND(Formulier!$E$44&lt;=C1145,Formulier!$O$38&gt;=C1145),"Verlof",0)</f>
        <v>0</v>
      </c>
      <c r="K1145">
        <f t="shared" si="255"/>
        <v>0</v>
      </c>
      <c r="L1145">
        <f t="shared" si="251"/>
        <v>0</v>
      </c>
      <c r="M1145">
        <f t="shared" si="252"/>
        <v>0</v>
      </c>
      <c r="N1145" s="56">
        <f t="shared" si="256"/>
        <v>0</v>
      </c>
      <c r="O1145" s="56">
        <f t="shared" si="257"/>
        <v>0</v>
      </c>
      <c r="R1145">
        <f t="shared" si="253"/>
        <v>0</v>
      </c>
    </row>
    <row r="1146" spans="1:18" x14ac:dyDescent="0.3">
      <c r="A1146" s="43" t="str">
        <f t="shared" si="258"/>
        <v>20186ma</v>
      </c>
      <c r="B1146" s="43">
        <f t="shared" si="260"/>
        <v>6</v>
      </c>
      <c r="C1146" s="44">
        <f t="shared" si="254"/>
        <v>43136</v>
      </c>
      <c r="D1146" s="43" t="str">
        <f t="shared" si="261"/>
        <v>ma</v>
      </c>
      <c r="E1146" s="43">
        <f t="shared" si="259"/>
        <v>2018</v>
      </c>
      <c r="F1146" s="43" t="str">
        <f t="shared" si="266"/>
        <v/>
      </c>
      <c r="G1146" s="43" t="str">
        <f t="shared" si="267"/>
        <v/>
      </c>
      <c r="H1146" s="43" t="str">
        <f t="shared" si="268"/>
        <v/>
      </c>
      <c r="I1146" s="43">
        <f t="shared" si="262"/>
        <v>58</v>
      </c>
      <c r="J1146">
        <f>IF(AND(Formulier!$E$44&lt;=C1146,Formulier!$O$38&gt;=C1146),"Verlof",0)</f>
        <v>0</v>
      </c>
      <c r="K1146">
        <f t="shared" si="255"/>
        <v>0</v>
      </c>
      <c r="L1146">
        <f t="shared" si="251"/>
        <v>0</v>
      </c>
      <c r="M1146">
        <f t="shared" si="252"/>
        <v>0</v>
      </c>
      <c r="N1146" s="56">
        <f t="shared" si="256"/>
        <v>0</v>
      </c>
      <c r="O1146" s="56">
        <f t="shared" si="257"/>
        <v>0</v>
      </c>
      <c r="R1146">
        <f t="shared" si="253"/>
        <v>0</v>
      </c>
    </row>
    <row r="1147" spans="1:18" x14ac:dyDescent="0.3">
      <c r="A1147" s="43" t="str">
        <f t="shared" si="258"/>
        <v>20186di</v>
      </c>
      <c r="B1147" s="43">
        <f t="shared" si="260"/>
        <v>6</v>
      </c>
      <c r="C1147" s="44">
        <f t="shared" si="254"/>
        <v>43137</v>
      </c>
      <c r="D1147" s="43" t="str">
        <f t="shared" si="261"/>
        <v>di</v>
      </c>
      <c r="E1147" s="43">
        <f t="shared" si="259"/>
        <v>2018</v>
      </c>
      <c r="F1147" s="43" t="str">
        <f t="shared" si="266"/>
        <v/>
      </c>
      <c r="G1147" s="43" t="str">
        <f t="shared" si="267"/>
        <v/>
      </c>
      <c r="H1147" s="43" t="str">
        <f t="shared" si="268"/>
        <v/>
      </c>
      <c r="I1147" s="43">
        <f t="shared" si="262"/>
        <v>58</v>
      </c>
      <c r="J1147">
        <f>IF(AND(Formulier!$E$44&lt;=C1147,Formulier!$O$38&gt;=C1147),"Verlof",0)</f>
        <v>0</v>
      </c>
      <c r="K1147">
        <f t="shared" si="255"/>
        <v>0</v>
      </c>
      <c r="L1147">
        <f t="shared" si="251"/>
        <v>0</v>
      </c>
      <c r="M1147">
        <f t="shared" si="252"/>
        <v>0</v>
      </c>
      <c r="N1147" s="56">
        <f t="shared" si="256"/>
        <v>0</v>
      </c>
      <c r="O1147" s="56">
        <f t="shared" si="257"/>
        <v>0</v>
      </c>
      <c r="R1147">
        <f t="shared" si="253"/>
        <v>0</v>
      </c>
    </row>
    <row r="1148" spans="1:18" x14ac:dyDescent="0.3">
      <c r="A1148" s="43" t="str">
        <f t="shared" si="258"/>
        <v>20186wo</v>
      </c>
      <c r="B1148" s="43">
        <f t="shared" si="260"/>
        <v>6</v>
      </c>
      <c r="C1148" s="44">
        <f t="shared" si="254"/>
        <v>43138</v>
      </c>
      <c r="D1148" s="43" t="str">
        <f t="shared" si="261"/>
        <v>wo</v>
      </c>
      <c r="E1148" s="43">
        <f t="shared" si="259"/>
        <v>2018</v>
      </c>
      <c r="F1148" s="43" t="str">
        <f t="shared" si="266"/>
        <v/>
      </c>
      <c r="G1148" s="43" t="str">
        <f t="shared" si="267"/>
        <v/>
      </c>
      <c r="H1148" s="43" t="str">
        <f t="shared" si="268"/>
        <v/>
      </c>
      <c r="I1148" s="43">
        <f t="shared" si="262"/>
        <v>58</v>
      </c>
      <c r="J1148">
        <f>IF(AND(Formulier!$E$44&lt;=C1148,Formulier!$O$38&gt;=C1148),"Verlof",0)</f>
        <v>0</v>
      </c>
      <c r="K1148">
        <f t="shared" si="255"/>
        <v>0</v>
      </c>
      <c r="L1148">
        <f t="shared" ref="L1148:L1211" si="269">IF(J1148=0,0,IF(G1148="",0,1))</f>
        <v>0</v>
      </c>
      <c r="M1148">
        <f t="shared" ref="M1148:M1211" si="270">IF(J1148=0,0,IF(H1148="",0,1))</f>
        <v>0</v>
      </c>
      <c r="N1148" s="56">
        <f t="shared" si="256"/>
        <v>0</v>
      </c>
      <c r="O1148" s="56">
        <f t="shared" si="257"/>
        <v>0</v>
      </c>
      <c r="R1148">
        <f t="shared" si="253"/>
        <v>0</v>
      </c>
    </row>
    <row r="1149" spans="1:18" x14ac:dyDescent="0.3">
      <c r="A1149" s="43" t="str">
        <f t="shared" si="258"/>
        <v>20186do</v>
      </c>
      <c r="B1149" s="43">
        <f t="shared" si="260"/>
        <v>6</v>
      </c>
      <c r="C1149" s="44">
        <f t="shared" si="254"/>
        <v>43139</v>
      </c>
      <c r="D1149" s="43" t="str">
        <f t="shared" si="261"/>
        <v>do</v>
      </c>
      <c r="E1149" s="43">
        <f t="shared" si="259"/>
        <v>2018</v>
      </c>
      <c r="F1149" s="43" t="str">
        <f t="shared" si="266"/>
        <v/>
      </c>
      <c r="G1149" s="43" t="str">
        <f t="shared" si="267"/>
        <v/>
      </c>
      <c r="H1149" s="43" t="str">
        <f t="shared" si="268"/>
        <v/>
      </c>
      <c r="I1149" s="43">
        <f t="shared" si="262"/>
        <v>58</v>
      </c>
      <c r="J1149">
        <f>IF(AND(Formulier!$E$44&lt;=C1149,Formulier!$O$38&gt;=C1149),"Verlof",0)</f>
        <v>0</v>
      </c>
      <c r="K1149">
        <f t="shared" si="255"/>
        <v>0</v>
      </c>
      <c r="L1149">
        <f t="shared" si="269"/>
        <v>0</v>
      </c>
      <c r="M1149">
        <f t="shared" si="270"/>
        <v>0</v>
      </c>
      <c r="N1149" s="56">
        <f t="shared" si="256"/>
        <v>0</v>
      </c>
      <c r="O1149" s="56">
        <f t="shared" si="257"/>
        <v>0</v>
      </c>
      <c r="R1149">
        <f t="shared" si="253"/>
        <v>0</v>
      </c>
    </row>
    <row r="1150" spans="1:18" x14ac:dyDescent="0.3">
      <c r="A1150" s="43" t="str">
        <f t="shared" si="258"/>
        <v>20186vr</v>
      </c>
      <c r="B1150" s="43">
        <f t="shared" si="260"/>
        <v>6</v>
      </c>
      <c r="C1150" s="44">
        <f t="shared" si="254"/>
        <v>43140</v>
      </c>
      <c r="D1150" s="43" t="str">
        <f t="shared" si="261"/>
        <v>vr</v>
      </c>
      <c r="E1150" s="43">
        <f t="shared" si="259"/>
        <v>2018</v>
      </c>
      <c r="F1150" s="43" t="str">
        <f t="shared" si="266"/>
        <v/>
      </c>
      <c r="G1150" s="43" t="str">
        <f t="shared" si="267"/>
        <v/>
      </c>
      <c r="H1150" s="43" t="str">
        <f t="shared" si="268"/>
        <v/>
      </c>
      <c r="I1150" s="43">
        <f t="shared" si="262"/>
        <v>58</v>
      </c>
      <c r="J1150">
        <f>IF(AND(Formulier!$E$44&lt;=C1150,Formulier!$O$38&gt;=C1150),"Verlof",0)</f>
        <v>0</v>
      </c>
      <c r="K1150">
        <f t="shared" si="255"/>
        <v>0</v>
      </c>
      <c r="L1150">
        <f t="shared" si="269"/>
        <v>0</v>
      </c>
      <c r="M1150">
        <f t="shared" si="270"/>
        <v>0</v>
      </c>
      <c r="N1150" s="56">
        <f t="shared" si="256"/>
        <v>0</v>
      </c>
      <c r="O1150" s="56">
        <f t="shared" si="257"/>
        <v>0</v>
      </c>
      <c r="R1150">
        <f t="shared" si="253"/>
        <v>0</v>
      </c>
    </row>
    <row r="1151" spans="1:18" x14ac:dyDescent="0.3">
      <c r="A1151" s="43" t="str">
        <f t="shared" si="258"/>
        <v>20186za</v>
      </c>
      <c r="B1151" s="43">
        <f t="shared" si="260"/>
        <v>6</v>
      </c>
      <c r="C1151" s="44">
        <f t="shared" si="254"/>
        <v>43141</v>
      </c>
      <c r="D1151" s="43" t="str">
        <f t="shared" si="261"/>
        <v>za</v>
      </c>
      <c r="E1151" s="43">
        <f t="shared" si="259"/>
        <v>2018</v>
      </c>
      <c r="F1151" s="43" t="str">
        <f t="shared" si="266"/>
        <v/>
      </c>
      <c r="G1151" s="43" t="str">
        <f t="shared" si="267"/>
        <v/>
      </c>
      <c r="H1151" s="43" t="str">
        <f t="shared" si="268"/>
        <v/>
      </c>
      <c r="I1151" s="43">
        <f t="shared" si="262"/>
        <v>58</v>
      </c>
      <c r="J1151">
        <f>IF(AND(Formulier!$E$44&lt;=C1151,Formulier!$O$38&gt;=C1151),"Verlof",0)</f>
        <v>0</v>
      </c>
      <c r="K1151">
        <f t="shared" si="255"/>
        <v>0</v>
      </c>
      <c r="L1151">
        <f t="shared" si="269"/>
        <v>0</v>
      </c>
      <c r="M1151">
        <f t="shared" si="270"/>
        <v>0</v>
      </c>
      <c r="N1151" s="56">
        <f t="shared" si="256"/>
        <v>0</v>
      </c>
      <c r="O1151" s="56">
        <f t="shared" si="257"/>
        <v>0</v>
      </c>
      <c r="R1151">
        <f t="shared" si="253"/>
        <v>0</v>
      </c>
    </row>
    <row r="1152" spans="1:18" x14ac:dyDescent="0.3">
      <c r="A1152" s="43" t="str">
        <f t="shared" si="258"/>
        <v>20186zo</v>
      </c>
      <c r="B1152" s="43">
        <f t="shared" si="260"/>
        <v>6</v>
      </c>
      <c r="C1152" s="44">
        <f t="shared" si="254"/>
        <v>43142</v>
      </c>
      <c r="D1152" s="43" t="str">
        <f t="shared" si="261"/>
        <v>zo</v>
      </c>
      <c r="E1152" s="43">
        <f t="shared" si="259"/>
        <v>2018</v>
      </c>
      <c r="F1152" s="43" t="str">
        <f t="shared" si="266"/>
        <v/>
      </c>
      <c r="G1152" s="43" t="str">
        <f t="shared" si="267"/>
        <v/>
      </c>
      <c r="H1152" s="43" t="str">
        <f t="shared" si="268"/>
        <v/>
      </c>
      <c r="I1152" s="43">
        <f t="shared" si="262"/>
        <v>58</v>
      </c>
      <c r="J1152">
        <f>IF(AND(Formulier!$E$44&lt;=C1152,Formulier!$O$38&gt;=C1152),"Verlof",0)</f>
        <v>0</v>
      </c>
      <c r="K1152">
        <f t="shared" si="255"/>
        <v>0</v>
      </c>
      <c r="L1152">
        <f t="shared" si="269"/>
        <v>0</v>
      </c>
      <c r="M1152">
        <f t="shared" si="270"/>
        <v>0</v>
      </c>
      <c r="N1152" s="56">
        <f t="shared" si="256"/>
        <v>0</v>
      </c>
      <c r="O1152" s="56">
        <f t="shared" si="257"/>
        <v>0</v>
      </c>
      <c r="R1152">
        <f t="shared" ref="R1152:R1215" si="271">IF(AND(OR(F1152="vakantie",G1152="vakantie",H1152="vakantie"),Q1152="Compensatieverlof"),1,0)</f>
        <v>0</v>
      </c>
    </row>
    <row r="1153" spans="1:18" x14ac:dyDescent="0.3">
      <c r="A1153" s="43" t="str">
        <f t="shared" si="258"/>
        <v>20187ma</v>
      </c>
      <c r="B1153" s="43">
        <f t="shared" si="260"/>
        <v>7</v>
      </c>
      <c r="C1153" s="44">
        <f t="shared" si="254"/>
        <v>43143</v>
      </c>
      <c r="D1153" s="43" t="str">
        <f t="shared" si="261"/>
        <v>ma</v>
      </c>
      <c r="E1153" s="43">
        <f t="shared" si="259"/>
        <v>2018</v>
      </c>
      <c r="F1153" s="43" t="str">
        <f t="shared" si="266"/>
        <v/>
      </c>
      <c r="G1153" s="43" t="str">
        <f t="shared" si="267"/>
        <v/>
      </c>
      <c r="H1153" s="43" t="str">
        <f t="shared" si="268"/>
        <v/>
      </c>
      <c r="I1153" s="43">
        <f t="shared" si="262"/>
        <v>59</v>
      </c>
      <c r="J1153">
        <f>IF(AND(Formulier!$E$44&lt;=C1153,Formulier!$O$38&gt;=C1153),"Verlof",0)</f>
        <v>0</v>
      </c>
      <c r="K1153">
        <f t="shared" si="255"/>
        <v>0</v>
      </c>
      <c r="L1153">
        <f t="shared" si="269"/>
        <v>0</v>
      </c>
      <c r="M1153">
        <f t="shared" si="270"/>
        <v>0</v>
      </c>
      <c r="N1153" s="56">
        <f t="shared" si="256"/>
        <v>0</v>
      </c>
      <c r="O1153" s="56">
        <f t="shared" si="257"/>
        <v>0</v>
      </c>
      <c r="R1153">
        <f t="shared" si="271"/>
        <v>0</v>
      </c>
    </row>
    <row r="1154" spans="1:18" x14ac:dyDescent="0.3">
      <c r="A1154" s="43" t="str">
        <f t="shared" si="258"/>
        <v>20187di</v>
      </c>
      <c r="B1154" s="43">
        <f t="shared" si="260"/>
        <v>7</v>
      </c>
      <c r="C1154" s="44">
        <f t="shared" si="254"/>
        <v>43144</v>
      </c>
      <c r="D1154" s="43" t="str">
        <f t="shared" si="261"/>
        <v>di</v>
      </c>
      <c r="E1154" s="43">
        <f t="shared" si="259"/>
        <v>2018</v>
      </c>
      <c r="F1154" s="43" t="str">
        <f t="shared" si="266"/>
        <v/>
      </c>
      <c r="G1154" s="43" t="str">
        <f t="shared" si="267"/>
        <v/>
      </c>
      <c r="H1154" s="43" t="str">
        <f t="shared" si="268"/>
        <v/>
      </c>
      <c r="I1154" s="43">
        <f t="shared" si="262"/>
        <v>59</v>
      </c>
      <c r="J1154">
        <f>IF(AND(Formulier!$E$44&lt;=C1154,Formulier!$O$38&gt;=C1154),"Verlof",0)</f>
        <v>0</v>
      </c>
      <c r="K1154">
        <f t="shared" si="255"/>
        <v>0</v>
      </c>
      <c r="L1154">
        <f t="shared" si="269"/>
        <v>0</v>
      </c>
      <c r="M1154">
        <f t="shared" si="270"/>
        <v>0</v>
      </c>
      <c r="N1154" s="56">
        <f t="shared" si="256"/>
        <v>0</v>
      </c>
      <c r="O1154" s="56">
        <f t="shared" si="257"/>
        <v>0</v>
      </c>
      <c r="R1154">
        <f t="shared" si="271"/>
        <v>0</v>
      </c>
    </row>
    <row r="1155" spans="1:18" x14ac:dyDescent="0.3">
      <c r="A1155" s="43" t="str">
        <f t="shared" si="258"/>
        <v>20187wo</v>
      </c>
      <c r="B1155" s="43">
        <f t="shared" si="260"/>
        <v>7</v>
      </c>
      <c r="C1155" s="44">
        <f t="shared" ref="C1155:C1218" si="272">+C1154+1</f>
        <v>43145</v>
      </c>
      <c r="D1155" s="43" t="str">
        <f t="shared" si="261"/>
        <v>wo</v>
      </c>
      <c r="E1155" s="43">
        <f t="shared" si="259"/>
        <v>2018</v>
      </c>
      <c r="F1155" s="43" t="str">
        <f t="shared" si="266"/>
        <v/>
      </c>
      <c r="G1155" s="43" t="str">
        <f t="shared" si="267"/>
        <v/>
      </c>
      <c r="H1155" s="43" t="str">
        <f t="shared" si="268"/>
        <v/>
      </c>
      <c r="I1155" s="43">
        <f t="shared" si="262"/>
        <v>59</v>
      </c>
      <c r="J1155">
        <f>IF(AND(Formulier!$E$44&lt;=C1155,Formulier!$O$38&gt;=C1155),"Verlof",0)</f>
        <v>0</v>
      </c>
      <c r="K1155">
        <f t="shared" ref="K1155:K1218" si="273">IF(J1155=0,0,IF(F1155="",0,1))</f>
        <v>0</v>
      </c>
      <c r="L1155">
        <f t="shared" si="269"/>
        <v>0</v>
      </c>
      <c r="M1155">
        <f t="shared" si="270"/>
        <v>0</v>
      </c>
      <c r="N1155" s="56">
        <f t="shared" ref="N1155:N1218" si="274">IF($N$1="Noord",K1155,IF($N$1="Midden",L1155,M1155))</f>
        <v>0</v>
      </c>
      <c r="O1155" s="56">
        <f t="shared" ref="O1155:O1218" si="275">IF(OR(D1155="za",D1155="zo"),0,N1155)</f>
        <v>0</v>
      </c>
      <c r="R1155">
        <f t="shared" si="271"/>
        <v>0</v>
      </c>
    </row>
    <row r="1156" spans="1:18" x14ac:dyDescent="0.3">
      <c r="A1156" s="43" t="str">
        <f t="shared" si="258"/>
        <v>20187do</v>
      </c>
      <c r="B1156" s="43">
        <f t="shared" si="260"/>
        <v>7</v>
      </c>
      <c r="C1156" s="44">
        <f t="shared" si="272"/>
        <v>43146</v>
      </c>
      <c r="D1156" s="43" t="str">
        <f t="shared" si="261"/>
        <v>do</v>
      </c>
      <c r="E1156" s="43">
        <f t="shared" si="259"/>
        <v>2018</v>
      </c>
      <c r="F1156" s="43" t="str">
        <f t="shared" si="266"/>
        <v/>
      </c>
      <c r="G1156" s="43" t="str">
        <f t="shared" si="267"/>
        <v/>
      </c>
      <c r="H1156" s="43" t="str">
        <f t="shared" si="268"/>
        <v/>
      </c>
      <c r="I1156" s="43">
        <f t="shared" si="262"/>
        <v>59</v>
      </c>
      <c r="J1156">
        <f>IF(AND(Formulier!$E$44&lt;=C1156,Formulier!$O$38&gt;=C1156),"Verlof",0)</f>
        <v>0</v>
      </c>
      <c r="K1156">
        <f t="shared" si="273"/>
        <v>0</v>
      </c>
      <c r="L1156">
        <f t="shared" si="269"/>
        <v>0</v>
      </c>
      <c r="M1156">
        <f t="shared" si="270"/>
        <v>0</v>
      </c>
      <c r="N1156" s="56">
        <f t="shared" si="274"/>
        <v>0</v>
      </c>
      <c r="O1156" s="56">
        <f t="shared" si="275"/>
        <v>0</v>
      </c>
      <c r="R1156">
        <f t="shared" si="271"/>
        <v>0</v>
      </c>
    </row>
    <row r="1157" spans="1:18" x14ac:dyDescent="0.3">
      <c r="A1157" s="43" t="str">
        <f t="shared" si="258"/>
        <v>20187vr</v>
      </c>
      <c r="B1157" s="43">
        <f t="shared" si="260"/>
        <v>7</v>
      </c>
      <c r="C1157" s="44">
        <f t="shared" si="272"/>
        <v>43147</v>
      </c>
      <c r="D1157" s="43" t="str">
        <f t="shared" si="261"/>
        <v>vr</v>
      </c>
      <c r="E1157" s="43">
        <f t="shared" si="259"/>
        <v>2018</v>
      </c>
      <c r="F1157" s="43" t="str">
        <f t="shared" si="266"/>
        <v/>
      </c>
      <c r="G1157" s="43" t="str">
        <f t="shared" si="267"/>
        <v/>
      </c>
      <c r="H1157" s="43" t="str">
        <f t="shared" si="268"/>
        <v/>
      </c>
      <c r="I1157" s="43">
        <f t="shared" si="262"/>
        <v>59</v>
      </c>
      <c r="J1157">
        <f>IF(AND(Formulier!$E$44&lt;=C1157,Formulier!$O$38&gt;=C1157),"Verlof",0)</f>
        <v>0</v>
      </c>
      <c r="K1157">
        <f t="shared" si="273"/>
        <v>0</v>
      </c>
      <c r="L1157">
        <f t="shared" si="269"/>
        <v>0</v>
      </c>
      <c r="M1157">
        <f t="shared" si="270"/>
        <v>0</v>
      </c>
      <c r="N1157" s="56">
        <f t="shared" si="274"/>
        <v>0</v>
      </c>
      <c r="O1157" s="56">
        <f t="shared" si="275"/>
        <v>0</v>
      </c>
      <c r="R1157">
        <f t="shared" si="271"/>
        <v>0</v>
      </c>
    </row>
    <row r="1158" spans="1:18" x14ac:dyDescent="0.3">
      <c r="A1158" s="43" t="str">
        <f t="shared" si="258"/>
        <v>20187za</v>
      </c>
      <c r="B1158" s="43">
        <f t="shared" si="260"/>
        <v>7</v>
      </c>
      <c r="C1158" s="44">
        <f t="shared" si="272"/>
        <v>43148</v>
      </c>
      <c r="D1158" s="43" t="str">
        <f t="shared" si="261"/>
        <v>za</v>
      </c>
      <c r="E1158" s="43">
        <f t="shared" si="259"/>
        <v>2018</v>
      </c>
      <c r="F1158" s="43" t="str">
        <f t="shared" si="266"/>
        <v/>
      </c>
      <c r="G1158" s="43" t="str">
        <f t="shared" si="267"/>
        <v/>
      </c>
      <c r="H1158" s="43" t="str">
        <f t="shared" si="268"/>
        <v/>
      </c>
      <c r="I1158" s="43">
        <f t="shared" si="262"/>
        <v>59</v>
      </c>
      <c r="J1158">
        <f>IF(AND(Formulier!$E$44&lt;=C1158,Formulier!$O$38&gt;=C1158),"Verlof",0)</f>
        <v>0</v>
      </c>
      <c r="K1158">
        <f t="shared" si="273"/>
        <v>0</v>
      </c>
      <c r="L1158">
        <f t="shared" si="269"/>
        <v>0</v>
      </c>
      <c r="M1158">
        <f t="shared" si="270"/>
        <v>0</v>
      </c>
      <c r="N1158" s="56">
        <f t="shared" si="274"/>
        <v>0</v>
      </c>
      <c r="O1158" s="56">
        <f t="shared" si="275"/>
        <v>0</v>
      </c>
      <c r="R1158">
        <f t="shared" si="271"/>
        <v>0</v>
      </c>
    </row>
    <row r="1159" spans="1:18" x14ac:dyDescent="0.3">
      <c r="A1159" s="43" t="str">
        <f t="shared" ref="A1159:A1222" si="276">E1159&amp;B1159&amp;D1159</f>
        <v>20187zo</v>
      </c>
      <c r="B1159" s="43">
        <f t="shared" si="260"/>
        <v>7</v>
      </c>
      <c r="C1159" s="44">
        <f t="shared" si="272"/>
        <v>43149</v>
      </c>
      <c r="D1159" s="43" t="str">
        <f t="shared" si="261"/>
        <v>zo</v>
      </c>
      <c r="E1159" s="43">
        <f t="shared" ref="E1159:E1222" si="277">YEAR(C1159)</f>
        <v>2018</v>
      </c>
      <c r="F1159" s="43" t="str">
        <f t="shared" si="266"/>
        <v/>
      </c>
      <c r="G1159" s="43" t="str">
        <f t="shared" si="267"/>
        <v/>
      </c>
      <c r="H1159" s="43" t="str">
        <f t="shared" si="268"/>
        <v/>
      </c>
      <c r="I1159" s="43">
        <f t="shared" si="262"/>
        <v>59</v>
      </c>
      <c r="J1159">
        <f>IF(AND(Formulier!$E$44&lt;=C1159,Formulier!$O$38&gt;=C1159),"Verlof",0)</f>
        <v>0</v>
      </c>
      <c r="K1159">
        <f t="shared" si="273"/>
        <v>0</v>
      </c>
      <c r="L1159">
        <f t="shared" si="269"/>
        <v>0</v>
      </c>
      <c r="M1159">
        <f t="shared" si="270"/>
        <v>0</v>
      </c>
      <c r="N1159" s="56">
        <f t="shared" si="274"/>
        <v>0</v>
      </c>
      <c r="O1159" s="56">
        <f t="shared" si="275"/>
        <v>0</v>
      </c>
      <c r="R1159">
        <f t="shared" si="271"/>
        <v>0</v>
      </c>
    </row>
    <row r="1160" spans="1:18" x14ac:dyDescent="0.3">
      <c r="A1160" s="43" t="str">
        <f t="shared" si="276"/>
        <v>20188ma</v>
      </c>
      <c r="B1160" s="43">
        <f t="shared" si="260"/>
        <v>8</v>
      </c>
      <c r="C1160" s="44">
        <f t="shared" si="272"/>
        <v>43150</v>
      </c>
      <c r="D1160" s="43" t="str">
        <f t="shared" si="261"/>
        <v>ma</v>
      </c>
      <c r="E1160" s="43">
        <f t="shared" si="277"/>
        <v>2018</v>
      </c>
      <c r="F1160" s="43" t="str">
        <f t="shared" si="266"/>
        <v/>
      </c>
      <c r="G1160" s="43" t="str">
        <f t="shared" si="267"/>
        <v/>
      </c>
      <c r="H1160" s="43" t="str">
        <f t="shared" si="268"/>
        <v/>
      </c>
      <c r="I1160" s="43">
        <f t="shared" si="262"/>
        <v>60</v>
      </c>
      <c r="J1160">
        <f>IF(AND(Formulier!$E$44&lt;=C1160,Formulier!$O$38&gt;=C1160),"Verlof",0)</f>
        <v>0</v>
      </c>
      <c r="K1160">
        <f t="shared" si="273"/>
        <v>0</v>
      </c>
      <c r="L1160">
        <f t="shared" si="269"/>
        <v>0</v>
      </c>
      <c r="M1160">
        <f t="shared" si="270"/>
        <v>0</v>
      </c>
      <c r="N1160" s="56">
        <f t="shared" si="274"/>
        <v>0</v>
      </c>
      <c r="O1160" s="56">
        <f t="shared" si="275"/>
        <v>0</v>
      </c>
      <c r="R1160">
        <f t="shared" si="271"/>
        <v>0</v>
      </c>
    </row>
    <row r="1161" spans="1:18" x14ac:dyDescent="0.3">
      <c r="A1161" s="43" t="str">
        <f t="shared" si="276"/>
        <v>20188di</v>
      </c>
      <c r="B1161" s="43">
        <f t="shared" si="260"/>
        <v>8</v>
      </c>
      <c r="C1161" s="44">
        <f t="shared" si="272"/>
        <v>43151</v>
      </c>
      <c r="D1161" s="43" t="str">
        <f t="shared" si="261"/>
        <v>di</v>
      </c>
      <c r="E1161" s="43">
        <f t="shared" si="277"/>
        <v>2018</v>
      </c>
      <c r="F1161" s="43" t="str">
        <f t="shared" si="266"/>
        <v/>
      </c>
      <c r="G1161" s="43" t="str">
        <f t="shared" si="267"/>
        <v/>
      </c>
      <c r="H1161" s="43" t="str">
        <f t="shared" si="268"/>
        <v/>
      </c>
      <c r="I1161" s="43">
        <f t="shared" si="262"/>
        <v>60</v>
      </c>
      <c r="J1161">
        <f>IF(AND(Formulier!$E$44&lt;=C1161,Formulier!$O$38&gt;=C1161),"Verlof",0)</f>
        <v>0</v>
      </c>
      <c r="K1161">
        <f t="shared" si="273"/>
        <v>0</v>
      </c>
      <c r="L1161">
        <f t="shared" si="269"/>
        <v>0</v>
      </c>
      <c r="M1161">
        <f t="shared" si="270"/>
        <v>0</v>
      </c>
      <c r="N1161" s="56">
        <f t="shared" si="274"/>
        <v>0</v>
      </c>
      <c r="O1161" s="56">
        <f t="shared" si="275"/>
        <v>0</v>
      </c>
      <c r="R1161">
        <f t="shared" si="271"/>
        <v>0</v>
      </c>
    </row>
    <row r="1162" spans="1:18" x14ac:dyDescent="0.3">
      <c r="A1162" s="43" t="str">
        <f t="shared" si="276"/>
        <v>20188wo</v>
      </c>
      <c r="B1162" s="43">
        <f t="shared" si="260"/>
        <v>8</v>
      </c>
      <c r="C1162" s="44">
        <f t="shared" si="272"/>
        <v>43152</v>
      </c>
      <c r="D1162" s="43" t="str">
        <f t="shared" si="261"/>
        <v>wo</v>
      </c>
      <c r="E1162" s="43">
        <f t="shared" si="277"/>
        <v>2018</v>
      </c>
      <c r="F1162" s="43" t="str">
        <f t="shared" si="266"/>
        <v/>
      </c>
      <c r="G1162" s="43" t="str">
        <f t="shared" si="267"/>
        <v/>
      </c>
      <c r="H1162" s="43" t="str">
        <f t="shared" si="268"/>
        <v/>
      </c>
      <c r="I1162" s="43">
        <f t="shared" si="262"/>
        <v>60</v>
      </c>
      <c r="J1162">
        <f>IF(AND(Formulier!$E$44&lt;=C1162,Formulier!$O$38&gt;=C1162),"Verlof",0)</f>
        <v>0</v>
      </c>
      <c r="K1162">
        <f t="shared" si="273"/>
        <v>0</v>
      </c>
      <c r="L1162">
        <f t="shared" si="269"/>
        <v>0</v>
      </c>
      <c r="M1162">
        <f t="shared" si="270"/>
        <v>0</v>
      </c>
      <c r="N1162" s="56">
        <f t="shared" si="274"/>
        <v>0</v>
      </c>
      <c r="O1162" s="56">
        <f t="shared" si="275"/>
        <v>0</v>
      </c>
      <c r="R1162">
        <f t="shared" si="271"/>
        <v>0</v>
      </c>
    </row>
    <row r="1163" spans="1:18" x14ac:dyDescent="0.3">
      <c r="A1163" s="43" t="str">
        <f t="shared" si="276"/>
        <v>20188do</v>
      </c>
      <c r="B1163" s="43">
        <f t="shared" si="260"/>
        <v>8</v>
      </c>
      <c r="C1163" s="44">
        <f t="shared" si="272"/>
        <v>43153</v>
      </c>
      <c r="D1163" s="43" t="str">
        <f t="shared" si="261"/>
        <v>do</v>
      </c>
      <c r="E1163" s="43">
        <f t="shared" si="277"/>
        <v>2018</v>
      </c>
      <c r="F1163" s="43" t="str">
        <f t="shared" si="266"/>
        <v/>
      </c>
      <c r="G1163" s="43" t="str">
        <f t="shared" si="267"/>
        <v/>
      </c>
      <c r="H1163" s="43" t="str">
        <f t="shared" si="268"/>
        <v/>
      </c>
      <c r="I1163" s="43">
        <f t="shared" si="262"/>
        <v>60</v>
      </c>
      <c r="J1163">
        <f>IF(AND(Formulier!$E$44&lt;=C1163,Formulier!$O$38&gt;=C1163),"Verlof",0)</f>
        <v>0</v>
      </c>
      <c r="K1163">
        <f t="shared" si="273"/>
        <v>0</v>
      </c>
      <c r="L1163">
        <f t="shared" si="269"/>
        <v>0</v>
      </c>
      <c r="M1163">
        <f t="shared" si="270"/>
        <v>0</v>
      </c>
      <c r="N1163" s="56">
        <f t="shared" si="274"/>
        <v>0</v>
      </c>
      <c r="O1163" s="56">
        <f t="shared" si="275"/>
        <v>0</v>
      </c>
      <c r="R1163">
        <f t="shared" si="271"/>
        <v>0</v>
      </c>
    </row>
    <row r="1164" spans="1:18" x14ac:dyDescent="0.3">
      <c r="A1164" s="43" t="str">
        <f t="shared" si="276"/>
        <v>20188vr</v>
      </c>
      <c r="B1164" s="43">
        <f t="shared" si="260"/>
        <v>8</v>
      </c>
      <c r="C1164" s="44">
        <f t="shared" si="272"/>
        <v>43154</v>
      </c>
      <c r="D1164" s="43" t="str">
        <f t="shared" si="261"/>
        <v>vr</v>
      </c>
      <c r="E1164" s="43">
        <f t="shared" si="277"/>
        <v>2018</v>
      </c>
      <c r="F1164" s="43" t="str">
        <f t="shared" si="266"/>
        <v/>
      </c>
      <c r="G1164" s="43" t="str">
        <f t="shared" si="267"/>
        <v/>
      </c>
      <c r="H1164" s="43" t="str">
        <f t="shared" si="268"/>
        <v/>
      </c>
      <c r="I1164" s="43">
        <f t="shared" si="262"/>
        <v>60</v>
      </c>
      <c r="J1164">
        <f>IF(AND(Formulier!$E$44&lt;=C1164,Formulier!$O$38&gt;=C1164),"Verlof",0)</f>
        <v>0</v>
      </c>
      <c r="K1164">
        <f t="shared" si="273"/>
        <v>0</v>
      </c>
      <c r="L1164">
        <f t="shared" si="269"/>
        <v>0</v>
      </c>
      <c r="M1164">
        <f t="shared" si="270"/>
        <v>0</v>
      </c>
      <c r="N1164" s="56">
        <f t="shared" si="274"/>
        <v>0</v>
      </c>
      <c r="O1164" s="56">
        <f t="shared" si="275"/>
        <v>0</v>
      </c>
      <c r="R1164">
        <f t="shared" si="271"/>
        <v>0</v>
      </c>
    </row>
    <row r="1165" spans="1:18" x14ac:dyDescent="0.3">
      <c r="A1165" s="43" t="str">
        <f t="shared" si="276"/>
        <v>20188za</v>
      </c>
      <c r="B1165" s="43">
        <f t="shared" si="260"/>
        <v>8</v>
      </c>
      <c r="C1165" s="44">
        <f t="shared" si="272"/>
        <v>43155</v>
      </c>
      <c r="D1165" s="43" t="str">
        <f t="shared" si="261"/>
        <v>za</v>
      </c>
      <c r="E1165" s="43">
        <f t="shared" si="277"/>
        <v>2018</v>
      </c>
      <c r="F1165" s="43" t="str">
        <f t="shared" si="266"/>
        <v/>
      </c>
      <c r="G1165" s="43" t="str">
        <f t="shared" si="267"/>
        <v/>
      </c>
      <c r="H1165" s="43" t="str">
        <f t="shared" si="268"/>
        <v/>
      </c>
      <c r="I1165" s="43">
        <f t="shared" si="262"/>
        <v>60</v>
      </c>
      <c r="J1165">
        <f>IF(AND(Formulier!$E$44&lt;=C1165,Formulier!$O$38&gt;=C1165),"Verlof",0)</f>
        <v>0</v>
      </c>
      <c r="K1165">
        <f t="shared" si="273"/>
        <v>0</v>
      </c>
      <c r="L1165">
        <f t="shared" si="269"/>
        <v>0</v>
      </c>
      <c r="M1165">
        <f t="shared" si="270"/>
        <v>0</v>
      </c>
      <c r="N1165" s="56">
        <f t="shared" si="274"/>
        <v>0</v>
      </c>
      <c r="O1165" s="56">
        <f t="shared" si="275"/>
        <v>0</v>
      </c>
      <c r="R1165">
        <f t="shared" si="271"/>
        <v>0</v>
      </c>
    </row>
    <row r="1166" spans="1:18" x14ac:dyDescent="0.3">
      <c r="A1166" s="43" t="str">
        <f t="shared" si="276"/>
        <v>20188zo</v>
      </c>
      <c r="B1166" s="43">
        <f t="shared" si="260"/>
        <v>8</v>
      </c>
      <c r="C1166" s="44">
        <f t="shared" si="272"/>
        <v>43156</v>
      </c>
      <c r="D1166" s="43" t="str">
        <f t="shared" si="261"/>
        <v>zo</v>
      </c>
      <c r="E1166" s="43">
        <f t="shared" si="277"/>
        <v>2018</v>
      </c>
      <c r="F1166" s="43" t="str">
        <f t="shared" si="266"/>
        <v/>
      </c>
      <c r="G1166" s="43" t="str">
        <f t="shared" si="267"/>
        <v/>
      </c>
      <c r="H1166" s="43" t="str">
        <f t="shared" si="268"/>
        <v/>
      </c>
      <c r="I1166" s="43">
        <f t="shared" si="262"/>
        <v>60</v>
      </c>
      <c r="J1166">
        <f>IF(AND(Formulier!$E$44&lt;=C1166,Formulier!$O$38&gt;=C1166),"Verlof",0)</f>
        <v>0</v>
      </c>
      <c r="K1166">
        <f t="shared" si="273"/>
        <v>0</v>
      </c>
      <c r="L1166">
        <f t="shared" si="269"/>
        <v>0</v>
      </c>
      <c r="M1166">
        <f t="shared" si="270"/>
        <v>0</v>
      </c>
      <c r="N1166" s="56">
        <f t="shared" si="274"/>
        <v>0</v>
      </c>
      <c r="O1166" s="56">
        <f t="shared" si="275"/>
        <v>0</v>
      </c>
      <c r="R1166">
        <f t="shared" si="271"/>
        <v>0</v>
      </c>
    </row>
    <row r="1167" spans="1:18" x14ac:dyDescent="0.3">
      <c r="A1167" s="43" t="str">
        <f t="shared" si="276"/>
        <v>20189ma</v>
      </c>
      <c r="B1167" s="43">
        <f t="shared" si="260"/>
        <v>9</v>
      </c>
      <c r="C1167" s="44">
        <f t="shared" si="272"/>
        <v>43157</v>
      </c>
      <c r="D1167" s="43" t="str">
        <f t="shared" si="261"/>
        <v>ma</v>
      </c>
      <c r="E1167" s="43">
        <f t="shared" si="277"/>
        <v>2018</v>
      </c>
      <c r="F1167" s="43" t="str">
        <f t="shared" si="266"/>
        <v/>
      </c>
      <c r="G1167" s="43" t="str">
        <f t="shared" si="267"/>
        <v/>
      </c>
      <c r="H1167" s="43" t="str">
        <f t="shared" si="268"/>
        <v/>
      </c>
      <c r="I1167" s="43">
        <f t="shared" si="262"/>
        <v>61</v>
      </c>
      <c r="J1167">
        <f>IF(AND(Formulier!$E$44&lt;=C1167,Formulier!$O$38&gt;=C1167),"Verlof",0)</f>
        <v>0</v>
      </c>
      <c r="K1167">
        <f t="shared" si="273"/>
        <v>0</v>
      </c>
      <c r="L1167">
        <f t="shared" si="269"/>
        <v>0</v>
      </c>
      <c r="M1167">
        <f t="shared" si="270"/>
        <v>0</v>
      </c>
      <c r="N1167" s="56">
        <f t="shared" si="274"/>
        <v>0</v>
      </c>
      <c r="O1167" s="56">
        <f t="shared" si="275"/>
        <v>0</v>
      </c>
      <c r="R1167">
        <f t="shared" si="271"/>
        <v>0</v>
      </c>
    </row>
    <row r="1168" spans="1:18" x14ac:dyDescent="0.3">
      <c r="A1168" s="43" t="str">
        <f t="shared" si="276"/>
        <v>20189di</v>
      </c>
      <c r="B1168" s="43">
        <f t="shared" si="260"/>
        <v>9</v>
      </c>
      <c r="C1168" s="44">
        <f t="shared" si="272"/>
        <v>43158</v>
      </c>
      <c r="D1168" s="43" t="str">
        <f t="shared" si="261"/>
        <v>di</v>
      </c>
      <c r="E1168" s="43">
        <f t="shared" si="277"/>
        <v>2018</v>
      </c>
      <c r="F1168" s="43" t="str">
        <f t="shared" si="266"/>
        <v/>
      </c>
      <c r="G1168" s="43" t="str">
        <f t="shared" si="267"/>
        <v/>
      </c>
      <c r="H1168" s="43" t="str">
        <f t="shared" si="268"/>
        <v/>
      </c>
      <c r="I1168" s="43">
        <f t="shared" si="262"/>
        <v>61</v>
      </c>
      <c r="J1168">
        <f>IF(AND(Formulier!$E$44&lt;=C1168,Formulier!$O$38&gt;=C1168),"Verlof",0)</f>
        <v>0</v>
      </c>
      <c r="K1168">
        <f t="shared" si="273"/>
        <v>0</v>
      </c>
      <c r="L1168">
        <f t="shared" si="269"/>
        <v>0</v>
      </c>
      <c r="M1168">
        <f t="shared" si="270"/>
        <v>0</v>
      </c>
      <c r="N1168" s="56">
        <f t="shared" si="274"/>
        <v>0</v>
      </c>
      <c r="O1168" s="56">
        <f t="shared" si="275"/>
        <v>0</v>
      </c>
      <c r="R1168">
        <f t="shared" si="271"/>
        <v>0</v>
      </c>
    </row>
    <row r="1169" spans="1:18" x14ac:dyDescent="0.3">
      <c r="A1169" s="43" t="str">
        <f t="shared" si="276"/>
        <v>20189wo</v>
      </c>
      <c r="B1169" s="43">
        <f t="shared" ref="B1169:B1232" si="278">+B1162+1</f>
        <v>9</v>
      </c>
      <c r="C1169" s="44">
        <f t="shared" si="272"/>
        <v>43159</v>
      </c>
      <c r="D1169" s="43" t="str">
        <f t="shared" ref="D1169:D1232" si="279">+D1162</f>
        <v>wo</v>
      </c>
      <c r="E1169" s="43">
        <f t="shared" si="277"/>
        <v>2018</v>
      </c>
      <c r="F1169" s="43" t="str">
        <f t="shared" si="266"/>
        <v/>
      </c>
      <c r="G1169" s="43" t="str">
        <f t="shared" si="267"/>
        <v/>
      </c>
      <c r="H1169" s="43" t="str">
        <f t="shared" si="268"/>
        <v/>
      </c>
      <c r="I1169" s="43">
        <f t="shared" ref="I1169:I1232" si="280">+I1162+1</f>
        <v>61</v>
      </c>
      <c r="J1169">
        <f>IF(AND(Formulier!$E$44&lt;=C1169,Formulier!$O$38&gt;=C1169),"Verlof",0)</f>
        <v>0</v>
      </c>
      <c r="K1169">
        <f t="shared" si="273"/>
        <v>0</v>
      </c>
      <c r="L1169">
        <f t="shared" si="269"/>
        <v>0</v>
      </c>
      <c r="M1169">
        <f t="shared" si="270"/>
        <v>0</v>
      </c>
      <c r="N1169" s="56">
        <f t="shared" si="274"/>
        <v>0</v>
      </c>
      <c r="O1169" s="56">
        <f t="shared" si="275"/>
        <v>0</v>
      </c>
      <c r="R1169">
        <f t="shared" si="271"/>
        <v>0</v>
      </c>
    </row>
    <row r="1170" spans="1:18" x14ac:dyDescent="0.3">
      <c r="A1170" s="43" t="str">
        <f t="shared" si="276"/>
        <v>20189do</v>
      </c>
      <c r="B1170" s="43">
        <f t="shared" si="278"/>
        <v>9</v>
      </c>
      <c r="C1170" s="44">
        <f t="shared" si="272"/>
        <v>43160</v>
      </c>
      <c r="D1170" s="43" t="str">
        <f t="shared" si="279"/>
        <v>do</v>
      </c>
      <c r="E1170" s="43">
        <f t="shared" si="277"/>
        <v>2018</v>
      </c>
      <c r="F1170" s="43" t="str">
        <f t="shared" si="266"/>
        <v/>
      </c>
      <c r="G1170" s="43" t="str">
        <f t="shared" si="267"/>
        <v/>
      </c>
      <c r="H1170" s="43" t="str">
        <f t="shared" si="268"/>
        <v/>
      </c>
      <c r="I1170" s="43">
        <f t="shared" si="280"/>
        <v>61</v>
      </c>
      <c r="J1170">
        <f>IF(AND(Formulier!$E$44&lt;=C1170,Formulier!$O$38&gt;=C1170),"Verlof",0)</f>
        <v>0</v>
      </c>
      <c r="K1170">
        <f t="shared" si="273"/>
        <v>0</v>
      </c>
      <c r="L1170">
        <f t="shared" si="269"/>
        <v>0</v>
      </c>
      <c r="M1170">
        <f t="shared" si="270"/>
        <v>0</v>
      </c>
      <c r="N1170" s="56">
        <f t="shared" si="274"/>
        <v>0</v>
      </c>
      <c r="O1170" s="56">
        <f t="shared" si="275"/>
        <v>0</v>
      </c>
      <c r="R1170">
        <f t="shared" si="271"/>
        <v>0</v>
      </c>
    </row>
    <row r="1171" spans="1:18" x14ac:dyDescent="0.3">
      <c r="A1171" s="43" t="str">
        <f t="shared" si="276"/>
        <v>20189vr</v>
      </c>
      <c r="B1171" s="43">
        <f t="shared" si="278"/>
        <v>9</v>
      </c>
      <c r="C1171" s="44">
        <f t="shared" si="272"/>
        <v>43161</v>
      </c>
      <c r="D1171" s="43" t="str">
        <f t="shared" si="279"/>
        <v>vr</v>
      </c>
      <c r="E1171" s="43">
        <f t="shared" si="277"/>
        <v>2018</v>
      </c>
      <c r="F1171" s="43" t="str">
        <f t="shared" si="266"/>
        <v/>
      </c>
      <c r="G1171" s="43" t="str">
        <f t="shared" si="267"/>
        <v/>
      </c>
      <c r="H1171" s="43" t="str">
        <f t="shared" si="268"/>
        <v/>
      </c>
      <c r="I1171" s="43">
        <f t="shared" si="280"/>
        <v>61</v>
      </c>
      <c r="J1171">
        <f>IF(AND(Formulier!$E$44&lt;=C1171,Formulier!$O$38&gt;=C1171),"Verlof",0)</f>
        <v>0</v>
      </c>
      <c r="K1171">
        <f t="shared" si="273"/>
        <v>0</v>
      </c>
      <c r="L1171">
        <f t="shared" si="269"/>
        <v>0</v>
      </c>
      <c r="M1171">
        <f t="shared" si="270"/>
        <v>0</v>
      </c>
      <c r="N1171" s="56">
        <f t="shared" si="274"/>
        <v>0</v>
      </c>
      <c r="O1171" s="56">
        <f t="shared" si="275"/>
        <v>0</v>
      </c>
      <c r="R1171">
        <f t="shared" si="271"/>
        <v>0</v>
      </c>
    </row>
    <row r="1172" spans="1:18" x14ac:dyDescent="0.3">
      <c r="A1172" s="43" t="str">
        <f t="shared" si="276"/>
        <v>20189za</v>
      </c>
      <c r="B1172" s="43">
        <f t="shared" si="278"/>
        <v>9</v>
      </c>
      <c r="C1172" s="44">
        <f t="shared" si="272"/>
        <v>43162</v>
      </c>
      <c r="D1172" s="43" t="str">
        <f t="shared" si="279"/>
        <v>za</v>
      </c>
      <c r="E1172" s="43">
        <f t="shared" si="277"/>
        <v>2018</v>
      </c>
      <c r="F1172" s="43" t="str">
        <f t="shared" si="266"/>
        <v/>
      </c>
      <c r="G1172" s="43" t="str">
        <f t="shared" si="267"/>
        <v/>
      </c>
      <c r="H1172" s="43" t="str">
        <f t="shared" si="268"/>
        <v/>
      </c>
      <c r="I1172" s="43">
        <f t="shared" si="280"/>
        <v>61</v>
      </c>
      <c r="J1172">
        <f>IF(AND(Formulier!$E$44&lt;=C1172,Formulier!$O$38&gt;=C1172),"Verlof",0)</f>
        <v>0</v>
      </c>
      <c r="K1172">
        <f t="shared" si="273"/>
        <v>0</v>
      </c>
      <c r="L1172">
        <f t="shared" si="269"/>
        <v>0</v>
      </c>
      <c r="M1172">
        <f t="shared" si="270"/>
        <v>0</v>
      </c>
      <c r="N1172" s="56">
        <f t="shared" si="274"/>
        <v>0</v>
      </c>
      <c r="O1172" s="56">
        <f t="shared" si="275"/>
        <v>0</v>
      </c>
      <c r="R1172">
        <f t="shared" si="271"/>
        <v>0</v>
      </c>
    </row>
    <row r="1173" spans="1:18" x14ac:dyDescent="0.3">
      <c r="A1173" s="43" t="str">
        <f t="shared" si="276"/>
        <v>20189zo</v>
      </c>
      <c r="B1173" s="43">
        <f t="shared" si="278"/>
        <v>9</v>
      </c>
      <c r="C1173" s="44">
        <f t="shared" si="272"/>
        <v>43163</v>
      </c>
      <c r="D1173" s="43" t="str">
        <f t="shared" si="279"/>
        <v>zo</v>
      </c>
      <c r="E1173" s="43">
        <f t="shared" si="277"/>
        <v>2018</v>
      </c>
      <c r="F1173" s="43" t="str">
        <f t="shared" si="266"/>
        <v/>
      </c>
      <c r="G1173" s="43" t="str">
        <f t="shared" si="267"/>
        <v/>
      </c>
      <c r="H1173" s="43" t="str">
        <f t="shared" si="268"/>
        <v/>
      </c>
      <c r="I1173" s="43">
        <f t="shared" si="280"/>
        <v>61</v>
      </c>
      <c r="J1173">
        <f>IF(AND(Formulier!$E$44&lt;=C1173,Formulier!$O$38&gt;=C1173),"Verlof",0)</f>
        <v>0</v>
      </c>
      <c r="K1173">
        <f t="shared" si="273"/>
        <v>0</v>
      </c>
      <c r="L1173">
        <f t="shared" si="269"/>
        <v>0</v>
      </c>
      <c r="M1173">
        <f t="shared" si="270"/>
        <v>0</v>
      </c>
      <c r="N1173" s="56">
        <f t="shared" si="274"/>
        <v>0</v>
      </c>
      <c r="O1173" s="56">
        <f t="shared" si="275"/>
        <v>0</v>
      </c>
      <c r="R1173">
        <f t="shared" si="271"/>
        <v>0</v>
      </c>
    </row>
    <row r="1174" spans="1:18" x14ac:dyDescent="0.3">
      <c r="A1174" s="43" t="str">
        <f t="shared" si="276"/>
        <v>201810ma</v>
      </c>
      <c r="B1174" s="43">
        <f t="shared" si="278"/>
        <v>10</v>
      </c>
      <c r="C1174" s="44">
        <f t="shared" si="272"/>
        <v>43164</v>
      </c>
      <c r="D1174" s="43" t="str">
        <f t="shared" si="279"/>
        <v>ma</v>
      </c>
      <c r="E1174" s="43">
        <f t="shared" si="277"/>
        <v>2018</v>
      </c>
      <c r="F1174" s="43" t="str">
        <f t="shared" si="266"/>
        <v/>
      </c>
      <c r="G1174" s="43" t="str">
        <f t="shared" si="267"/>
        <v/>
      </c>
      <c r="H1174" s="43" t="str">
        <f t="shared" si="268"/>
        <v/>
      </c>
      <c r="I1174" s="43">
        <f t="shared" si="280"/>
        <v>62</v>
      </c>
      <c r="J1174">
        <f>IF(AND(Formulier!$E$44&lt;=C1174,Formulier!$O$38&gt;=C1174),"Verlof",0)</f>
        <v>0</v>
      </c>
      <c r="K1174">
        <f t="shared" si="273"/>
        <v>0</v>
      </c>
      <c r="L1174">
        <f t="shared" si="269"/>
        <v>0</v>
      </c>
      <c r="M1174">
        <f t="shared" si="270"/>
        <v>0</v>
      </c>
      <c r="N1174" s="56">
        <f t="shared" si="274"/>
        <v>0</v>
      </c>
      <c r="O1174" s="56">
        <f t="shared" si="275"/>
        <v>0</v>
      </c>
      <c r="R1174">
        <f t="shared" si="271"/>
        <v>0</v>
      </c>
    </row>
    <row r="1175" spans="1:18" x14ac:dyDescent="0.3">
      <c r="A1175" s="43" t="str">
        <f t="shared" si="276"/>
        <v>201810di</v>
      </c>
      <c r="B1175" s="43">
        <f t="shared" si="278"/>
        <v>10</v>
      </c>
      <c r="C1175" s="44">
        <f t="shared" si="272"/>
        <v>43165</v>
      </c>
      <c r="D1175" s="43" t="str">
        <f t="shared" si="279"/>
        <v>di</v>
      </c>
      <c r="E1175" s="43">
        <f t="shared" si="277"/>
        <v>2018</v>
      </c>
      <c r="F1175" s="43" t="str">
        <f t="shared" si="266"/>
        <v/>
      </c>
      <c r="G1175" s="43" t="str">
        <f t="shared" si="267"/>
        <v/>
      </c>
      <c r="H1175" s="43" t="str">
        <f t="shared" si="268"/>
        <v/>
      </c>
      <c r="I1175" s="43">
        <f t="shared" si="280"/>
        <v>62</v>
      </c>
      <c r="J1175">
        <f>IF(AND(Formulier!$E$44&lt;=C1175,Formulier!$O$38&gt;=C1175),"Verlof",0)</f>
        <v>0</v>
      </c>
      <c r="K1175">
        <f t="shared" si="273"/>
        <v>0</v>
      </c>
      <c r="L1175">
        <f t="shared" si="269"/>
        <v>0</v>
      </c>
      <c r="M1175">
        <f t="shared" si="270"/>
        <v>0</v>
      </c>
      <c r="N1175" s="56">
        <f t="shared" si="274"/>
        <v>0</v>
      </c>
      <c r="O1175" s="56">
        <f t="shared" si="275"/>
        <v>0</v>
      </c>
      <c r="R1175">
        <f t="shared" si="271"/>
        <v>0</v>
      </c>
    </row>
    <row r="1176" spans="1:18" x14ac:dyDescent="0.3">
      <c r="A1176" s="43" t="str">
        <f t="shared" si="276"/>
        <v>201810wo</v>
      </c>
      <c r="B1176" s="43">
        <f t="shared" si="278"/>
        <v>10</v>
      </c>
      <c r="C1176" s="44">
        <f t="shared" si="272"/>
        <v>43166</v>
      </c>
      <c r="D1176" s="43" t="str">
        <f t="shared" si="279"/>
        <v>wo</v>
      </c>
      <c r="E1176" s="43">
        <f t="shared" si="277"/>
        <v>2018</v>
      </c>
      <c r="F1176" s="43" t="str">
        <f t="shared" si="266"/>
        <v/>
      </c>
      <c r="G1176" s="43" t="str">
        <f t="shared" si="267"/>
        <v/>
      </c>
      <c r="H1176" s="43" t="str">
        <f t="shared" si="268"/>
        <v/>
      </c>
      <c r="I1176" s="43">
        <f t="shared" si="280"/>
        <v>62</v>
      </c>
      <c r="J1176">
        <f>IF(AND(Formulier!$E$44&lt;=C1176,Formulier!$O$38&gt;=C1176),"Verlof",0)</f>
        <v>0</v>
      </c>
      <c r="K1176">
        <f t="shared" si="273"/>
        <v>0</v>
      </c>
      <c r="L1176">
        <f t="shared" si="269"/>
        <v>0</v>
      </c>
      <c r="M1176">
        <f t="shared" si="270"/>
        <v>0</v>
      </c>
      <c r="N1176" s="56">
        <f t="shared" si="274"/>
        <v>0</v>
      </c>
      <c r="O1176" s="56">
        <f t="shared" si="275"/>
        <v>0</v>
      </c>
      <c r="R1176">
        <f t="shared" si="271"/>
        <v>0</v>
      </c>
    </row>
    <row r="1177" spans="1:18" x14ac:dyDescent="0.3">
      <c r="A1177" s="43" t="str">
        <f t="shared" si="276"/>
        <v>201810do</v>
      </c>
      <c r="B1177" s="43">
        <f t="shared" si="278"/>
        <v>10</v>
      </c>
      <c r="C1177" s="44">
        <f t="shared" si="272"/>
        <v>43167</v>
      </c>
      <c r="D1177" s="43" t="str">
        <f t="shared" si="279"/>
        <v>do</v>
      </c>
      <c r="E1177" s="43">
        <f t="shared" si="277"/>
        <v>2018</v>
      </c>
      <c r="F1177" s="43" t="str">
        <f t="shared" si="266"/>
        <v/>
      </c>
      <c r="G1177" s="43" t="str">
        <f t="shared" si="267"/>
        <v/>
      </c>
      <c r="H1177" s="43" t="str">
        <f t="shared" si="268"/>
        <v/>
      </c>
      <c r="I1177" s="43">
        <f t="shared" si="280"/>
        <v>62</v>
      </c>
      <c r="J1177">
        <f>IF(AND(Formulier!$E$44&lt;=C1177,Formulier!$O$38&gt;=C1177),"Verlof",0)</f>
        <v>0</v>
      </c>
      <c r="K1177">
        <f t="shared" si="273"/>
        <v>0</v>
      </c>
      <c r="L1177">
        <f t="shared" si="269"/>
        <v>0</v>
      </c>
      <c r="M1177">
        <f t="shared" si="270"/>
        <v>0</v>
      </c>
      <c r="N1177" s="56">
        <f t="shared" si="274"/>
        <v>0</v>
      </c>
      <c r="O1177" s="56">
        <f t="shared" si="275"/>
        <v>0</v>
      </c>
      <c r="R1177">
        <f t="shared" si="271"/>
        <v>0</v>
      </c>
    </row>
    <row r="1178" spans="1:18" x14ac:dyDescent="0.3">
      <c r="A1178" s="43" t="str">
        <f t="shared" si="276"/>
        <v>201810vr</v>
      </c>
      <c r="B1178" s="43">
        <f t="shared" si="278"/>
        <v>10</v>
      </c>
      <c r="C1178" s="44">
        <f t="shared" si="272"/>
        <v>43168</v>
      </c>
      <c r="D1178" s="43" t="str">
        <f t="shared" si="279"/>
        <v>vr</v>
      </c>
      <c r="E1178" s="43">
        <f t="shared" si="277"/>
        <v>2018</v>
      </c>
      <c r="F1178" s="43" t="str">
        <f t="shared" si="266"/>
        <v/>
      </c>
      <c r="G1178" s="43" t="str">
        <f t="shared" si="267"/>
        <v/>
      </c>
      <c r="H1178" s="43" t="str">
        <f t="shared" si="268"/>
        <v/>
      </c>
      <c r="I1178" s="43">
        <f t="shared" si="280"/>
        <v>62</v>
      </c>
      <c r="J1178">
        <f>IF(AND(Formulier!$E$44&lt;=C1178,Formulier!$O$38&gt;=C1178),"Verlof",0)</f>
        <v>0</v>
      </c>
      <c r="K1178">
        <f t="shared" si="273"/>
        <v>0</v>
      </c>
      <c r="L1178">
        <f t="shared" si="269"/>
        <v>0</v>
      </c>
      <c r="M1178">
        <f t="shared" si="270"/>
        <v>0</v>
      </c>
      <c r="N1178" s="56">
        <f t="shared" si="274"/>
        <v>0</v>
      </c>
      <c r="O1178" s="56">
        <f t="shared" si="275"/>
        <v>0</v>
      </c>
      <c r="R1178">
        <f t="shared" si="271"/>
        <v>0</v>
      </c>
    </row>
    <row r="1179" spans="1:18" x14ac:dyDescent="0.3">
      <c r="A1179" s="43" t="str">
        <f t="shared" si="276"/>
        <v>201810za</v>
      </c>
      <c r="B1179" s="43">
        <f t="shared" si="278"/>
        <v>10</v>
      </c>
      <c r="C1179" s="44">
        <f t="shared" si="272"/>
        <v>43169</v>
      </c>
      <c r="D1179" s="43" t="str">
        <f t="shared" si="279"/>
        <v>za</v>
      </c>
      <c r="E1179" s="43">
        <f t="shared" si="277"/>
        <v>2018</v>
      </c>
      <c r="F1179" s="43" t="str">
        <f t="shared" si="266"/>
        <v/>
      </c>
      <c r="G1179" s="43" t="str">
        <f t="shared" si="267"/>
        <v/>
      </c>
      <c r="H1179" s="43" t="str">
        <f t="shared" si="268"/>
        <v/>
      </c>
      <c r="I1179" s="43">
        <f t="shared" si="280"/>
        <v>62</v>
      </c>
      <c r="J1179">
        <f>IF(AND(Formulier!$E$44&lt;=C1179,Formulier!$O$38&gt;=C1179),"Verlof",0)</f>
        <v>0</v>
      </c>
      <c r="K1179">
        <f t="shared" si="273"/>
        <v>0</v>
      </c>
      <c r="L1179">
        <f t="shared" si="269"/>
        <v>0</v>
      </c>
      <c r="M1179">
        <f t="shared" si="270"/>
        <v>0</v>
      </c>
      <c r="N1179" s="56">
        <f t="shared" si="274"/>
        <v>0</v>
      </c>
      <c r="O1179" s="56">
        <f t="shared" si="275"/>
        <v>0</v>
      </c>
      <c r="R1179">
        <f t="shared" si="271"/>
        <v>0</v>
      </c>
    </row>
    <row r="1180" spans="1:18" x14ac:dyDescent="0.3">
      <c r="A1180" s="43" t="str">
        <f t="shared" si="276"/>
        <v>201810zo</v>
      </c>
      <c r="B1180" s="43">
        <f t="shared" si="278"/>
        <v>10</v>
      </c>
      <c r="C1180" s="44">
        <f t="shared" si="272"/>
        <v>43170</v>
      </c>
      <c r="D1180" s="43" t="str">
        <f t="shared" si="279"/>
        <v>zo</v>
      </c>
      <c r="E1180" s="43">
        <f t="shared" si="277"/>
        <v>2018</v>
      </c>
      <c r="F1180" s="43" t="str">
        <f t="shared" si="266"/>
        <v/>
      </c>
      <c r="G1180" s="43" t="str">
        <f t="shared" si="267"/>
        <v/>
      </c>
      <c r="H1180" s="43" t="str">
        <f t="shared" si="268"/>
        <v/>
      </c>
      <c r="I1180" s="43">
        <f t="shared" si="280"/>
        <v>62</v>
      </c>
      <c r="J1180">
        <f>IF(AND(Formulier!$E$44&lt;=C1180,Formulier!$O$38&gt;=C1180),"Verlof",0)</f>
        <v>0</v>
      </c>
      <c r="K1180">
        <f t="shared" si="273"/>
        <v>0</v>
      </c>
      <c r="L1180">
        <f t="shared" si="269"/>
        <v>0</v>
      </c>
      <c r="M1180">
        <f t="shared" si="270"/>
        <v>0</v>
      </c>
      <c r="N1180" s="56">
        <f t="shared" si="274"/>
        <v>0</v>
      </c>
      <c r="O1180" s="56">
        <f t="shared" si="275"/>
        <v>0</v>
      </c>
      <c r="R1180">
        <f t="shared" si="271"/>
        <v>0</v>
      </c>
    </row>
    <row r="1181" spans="1:18" x14ac:dyDescent="0.3">
      <c r="A1181" s="43" t="str">
        <f t="shared" si="276"/>
        <v>201811ma</v>
      </c>
      <c r="B1181" s="43">
        <f t="shared" si="278"/>
        <v>11</v>
      </c>
      <c r="C1181" s="44">
        <f t="shared" si="272"/>
        <v>43171</v>
      </c>
      <c r="D1181" s="43" t="str">
        <f t="shared" si="279"/>
        <v>ma</v>
      </c>
      <c r="E1181" s="43">
        <f t="shared" si="277"/>
        <v>2018</v>
      </c>
      <c r="F1181" s="43" t="str">
        <f t="shared" si="266"/>
        <v/>
      </c>
      <c r="G1181" s="43" t="str">
        <f t="shared" si="267"/>
        <v/>
      </c>
      <c r="H1181" s="43" t="str">
        <f t="shared" si="268"/>
        <v/>
      </c>
      <c r="I1181" s="43">
        <f t="shared" si="280"/>
        <v>63</v>
      </c>
      <c r="J1181">
        <f>IF(AND(Formulier!$E$44&lt;=C1181,Formulier!$O$38&gt;=C1181),"Verlof",0)</f>
        <v>0</v>
      </c>
      <c r="K1181">
        <f t="shared" si="273"/>
        <v>0</v>
      </c>
      <c r="L1181">
        <f t="shared" si="269"/>
        <v>0</v>
      </c>
      <c r="M1181">
        <f t="shared" si="270"/>
        <v>0</v>
      </c>
      <c r="N1181" s="56">
        <f t="shared" si="274"/>
        <v>0</v>
      </c>
      <c r="O1181" s="56">
        <f t="shared" si="275"/>
        <v>0</v>
      </c>
      <c r="R1181">
        <f t="shared" si="271"/>
        <v>0</v>
      </c>
    </row>
    <row r="1182" spans="1:18" x14ac:dyDescent="0.3">
      <c r="A1182" s="43" t="str">
        <f t="shared" si="276"/>
        <v>201811di</v>
      </c>
      <c r="B1182" s="43">
        <f t="shared" si="278"/>
        <v>11</v>
      </c>
      <c r="C1182" s="44">
        <f t="shared" si="272"/>
        <v>43172</v>
      </c>
      <c r="D1182" s="43" t="str">
        <f t="shared" si="279"/>
        <v>di</v>
      </c>
      <c r="E1182" s="43">
        <f t="shared" si="277"/>
        <v>2018</v>
      </c>
      <c r="F1182" s="43" t="str">
        <f t="shared" si="266"/>
        <v/>
      </c>
      <c r="G1182" s="43" t="str">
        <f t="shared" si="267"/>
        <v/>
      </c>
      <c r="H1182" s="43" t="str">
        <f t="shared" si="268"/>
        <v/>
      </c>
      <c r="I1182" s="43">
        <f t="shared" si="280"/>
        <v>63</v>
      </c>
      <c r="J1182">
        <f>IF(AND(Formulier!$E$44&lt;=C1182,Formulier!$O$38&gt;=C1182),"Verlof",0)</f>
        <v>0</v>
      </c>
      <c r="K1182">
        <f t="shared" si="273"/>
        <v>0</v>
      </c>
      <c r="L1182">
        <f t="shared" si="269"/>
        <v>0</v>
      </c>
      <c r="M1182">
        <f t="shared" si="270"/>
        <v>0</v>
      </c>
      <c r="N1182" s="56">
        <f t="shared" si="274"/>
        <v>0</v>
      </c>
      <c r="O1182" s="56">
        <f t="shared" si="275"/>
        <v>0</v>
      </c>
      <c r="R1182">
        <f t="shared" si="271"/>
        <v>0</v>
      </c>
    </row>
    <row r="1183" spans="1:18" x14ac:dyDescent="0.3">
      <c r="A1183" s="43" t="str">
        <f t="shared" si="276"/>
        <v>201811wo</v>
      </c>
      <c r="B1183" s="43">
        <f t="shared" si="278"/>
        <v>11</v>
      </c>
      <c r="C1183" s="44">
        <f t="shared" si="272"/>
        <v>43173</v>
      </c>
      <c r="D1183" s="43" t="str">
        <f t="shared" si="279"/>
        <v>wo</v>
      </c>
      <c r="E1183" s="43">
        <f t="shared" si="277"/>
        <v>2018</v>
      </c>
      <c r="F1183" s="43" t="str">
        <f t="shared" ref="F1183:F1246" si="281">IF(AND($C1183&gt;=$AF$3,$C1183&lt;=$AG$3),"Vakantie",IF(AND($C1183&gt;=$AF$4,$C1183&lt;=$AG$4),"Vakantie",IF(AND($C1183&gt;=$AF$5,$C1183&lt;=$AG$5),"Vakantie",IF(AND($C1183&gt;=$AF$6,$C1183&lt;=$AG$6),"Vakantie",IF(AND($C1183&gt;=$AF$7,$C1183&lt;=$AG$7),"Vakantie","")))))</f>
        <v/>
      </c>
      <c r="G1183" s="43" t="str">
        <f t="shared" ref="G1183:G1246" si="282">IF(AND($C1183&gt;=$AF$8,$C1183&lt;=$AG$8),"Vakantie",IF(AND($C1183&gt;=$AF$9,$C1183&lt;=$AG$9),"Vakantie",IF(AND($C1183&gt;=$AF$10,$C1183&lt;=$AG$10),"Vakantie",IF(AND($C1183&gt;=$AF$11,$C1183&lt;=$AG$11),"Vakantie",IF(AND($C1183&gt;=$AF$12,$C1183&lt;=$AG$12),"Vakantie","")))))</f>
        <v/>
      </c>
      <c r="H1183" s="43" t="str">
        <f t="shared" ref="H1183:H1246" si="283">IF(AND($C1183&gt;=$AF$13,$C1183&lt;=$AG$13),"Vakantie",IF(AND($C1183&gt;=$AF$14,$C1183&lt;=$AG$14),"Vakantie",IF(AND($C1183&gt;=$AF$15,$C1183&lt;=$AG$15),"Vakantie",IF(AND($C1183&gt;=$AF$16,$C1183&lt;=$AG$16),"Vakantie",IF(AND($C1183&gt;=$AF$17,$C1183&lt;=$AG$17),"Vakantie","")))))</f>
        <v/>
      </c>
      <c r="I1183" s="43">
        <f t="shared" si="280"/>
        <v>63</v>
      </c>
      <c r="J1183">
        <f>IF(AND(Formulier!$E$44&lt;=C1183,Formulier!$O$38&gt;=C1183),"Verlof",0)</f>
        <v>0</v>
      </c>
      <c r="K1183">
        <f t="shared" si="273"/>
        <v>0</v>
      </c>
      <c r="L1183">
        <f t="shared" si="269"/>
        <v>0</v>
      </c>
      <c r="M1183">
        <f t="shared" si="270"/>
        <v>0</v>
      </c>
      <c r="N1183" s="56">
        <f t="shared" si="274"/>
        <v>0</v>
      </c>
      <c r="O1183" s="56">
        <f t="shared" si="275"/>
        <v>0</v>
      </c>
      <c r="R1183">
        <f t="shared" si="271"/>
        <v>0</v>
      </c>
    </row>
    <row r="1184" spans="1:18" x14ac:dyDescent="0.3">
      <c r="A1184" s="43" t="str">
        <f t="shared" si="276"/>
        <v>201811do</v>
      </c>
      <c r="B1184" s="43">
        <f t="shared" si="278"/>
        <v>11</v>
      </c>
      <c r="C1184" s="44">
        <f t="shared" si="272"/>
        <v>43174</v>
      </c>
      <c r="D1184" s="43" t="str">
        <f t="shared" si="279"/>
        <v>do</v>
      </c>
      <c r="E1184" s="43">
        <f t="shared" si="277"/>
        <v>2018</v>
      </c>
      <c r="F1184" s="43" t="str">
        <f t="shared" si="281"/>
        <v/>
      </c>
      <c r="G1184" s="43" t="str">
        <f t="shared" si="282"/>
        <v/>
      </c>
      <c r="H1184" s="43" t="str">
        <f t="shared" si="283"/>
        <v/>
      </c>
      <c r="I1184" s="43">
        <f t="shared" si="280"/>
        <v>63</v>
      </c>
      <c r="J1184">
        <f>IF(AND(Formulier!$E$44&lt;=C1184,Formulier!$O$38&gt;=C1184),"Verlof",0)</f>
        <v>0</v>
      </c>
      <c r="K1184">
        <f t="shared" si="273"/>
        <v>0</v>
      </c>
      <c r="L1184">
        <f t="shared" si="269"/>
        <v>0</v>
      </c>
      <c r="M1184">
        <f t="shared" si="270"/>
        <v>0</v>
      </c>
      <c r="N1184" s="56">
        <f t="shared" si="274"/>
        <v>0</v>
      </c>
      <c r="O1184" s="56">
        <f t="shared" si="275"/>
        <v>0</v>
      </c>
      <c r="R1184">
        <f t="shared" si="271"/>
        <v>0</v>
      </c>
    </row>
    <row r="1185" spans="1:18" x14ac:dyDescent="0.3">
      <c r="A1185" s="43" t="str">
        <f t="shared" si="276"/>
        <v>201811vr</v>
      </c>
      <c r="B1185" s="43">
        <f t="shared" si="278"/>
        <v>11</v>
      </c>
      <c r="C1185" s="44">
        <f t="shared" si="272"/>
        <v>43175</v>
      </c>
      <c r="D1185" s="43" t="str">
        <f t="shared" si="279"/>
        <v>vr</v>
      </c>
      <c r="E1185" s="43">
        <f t="shared" si="277"/>
        <v>2018</v>
      </c>
      <c r="F1185" s="43" t="str">
        <f t="shared" si="281"/>
        <v/>
      </c>
      <c r="G1185" s="43" t="str">
        <f t="shared" si="282"/>
        <v/>
      </c>
      <c r="H1185" s="43" t="str">
        <f t="shared" si="283"/>
        <v/>
      </c>
      <c r="I1185" s="43">
        <f t="shared" si="280"/>
        <v>63</v>
      </c>
      <c r="J1185">
        <f>IF(AND(Formulier!$E$44&lt;=C1185,Formulier!$O$38&gt;=C1185),"Verlof",0)</f>
        <v>0</v>
      </c>
      <c r="K1185">
        <f t="shared" si="273"/>
        <v>0</v>
      </c>
      <c r="L1185">
        <f t="shared" si="269"/>
        <v>0</v>
      </c>
      <c r="M1185">
        <f t="shared" si="270"/>
        <v>0</v>
      </c>
      <c r="N1185" s="56">
        <f t="shared" si="274"/>
        <v>0</v>
      </c>
      <c r="O1185" s="56">
        <f t="shared" si="275"/>
        <v>0</v>
      </c>
      <c r="R1185">
        <f t="shared" si="271"/>
        <v>0</v>
      </c>
    </row>
    <row r="1186" spans="1:18" x14ac:dyDescent="0.3">
      <c r="A1186" s="43" t="str">
        <f t="shared" si="276"/>
        <v>201811za</v>
      </c>
      <c r="B1186" s="43">
        <f t="shared" si="278"/>
        <v>11</v>
      </c>
      <c r="C1186" s="44">
        <f t="shared" si="272"/>
        <v>43176</v>
      </c>
      <c r="D1186" s="43" t="str">
        <f t="shared" si="279"/>
        <v>za</v>
      </c>
      <c r="E1186" s="43">
        <f t="shared" si="277"/>
        <v>2018</v>
      </c>
      <c r="F1186" s="43" t="str">
        <f t="shared" si="281"/>
        <v/>
      </c>
      <c r="G1186" s="43" t="str">
        <f t="shared" si="282"/>
        <v/>
      </c>
      <c r="H1186" s="43" t="str">
        <f t="shared" si="283"/>
        <v/>
      </c>
      <c r="I1186" s="43">
        <f t="shared" si="280"/>
        <v>63</v>
      </c>
      <c r="J1186">
        <f>IF(AND(Formulier!$E$44&lt;=C1186,Formulier!$O$38&gt;=C1186),"Verlof",0)</f>
        <v>0</v>
      </c>
      <c r="K1186">
        <f t="shared" si="273"/>
        <v>0</v>
      </c>
      <c r="L1186">
        <f t="shared" si="269"/>
        <v>0</v>
      </c>
      <c r="M1186">
        <f t="shared" si="270"/>
        <v>0</v>
      </c>
      <c r="N1186" s="56">
        <f t="shared" si="274"/>
        <v>0</v>
      </c>
      <c r="O1186" s="56">
        <f t="shared" si="275"/>
        <v>0</v>
      </c>
      <c r="R1186">
        <f t="shared" si="271"/>
        <v>0</v>
      </c>
    </row>
    <row r="1187" spans="1:18" x14ac:dyDescent="0.3">
      <c r="A1187" s="43" t="str">
        <f t="shared" si="276"/>
        <v>201811zo</v>
      </c>
      <c r="B1187" s="43">
        <f t="shared" si="278"/>
        <v>11</v>
      </c>
      <c r="C1187" s="44">
        <f t="shared" si="272"/>
        <v>43177</v>
      </c>
      <c r="D1187" s="43" t="str">
        <f t="shared" si="279"/>
        <v>zo</v>
      </c>
      <c r="E1187" s="43">
        <f t="shared" si="277"/>
        <v>2018</v>
      </c>
      <c r="F1187" s="43" t="str">
        <f t="shared" si="281"/>
        <v/>
      </c>
      <c r="G1187" s="43" t="str">
        <f t="shared" si="282"/>
        <v/>
      </c>
      <c r="H1187" s="43" t="str">
        <f t="shared" si="283"/>
        <v/>
      </c>
      <c r="I1187" s="43">
        <f t="shared" si="280"/>
        <v>63</v>
      </c>
      <c r="J1187">
        <f>IF(AND(Formulier!$E$44&lt;=C1187,Formulier!$O$38&gt;=C1187),"Verlof",0)</f>
        <v>0</v>
      </c>
      <c r="K1187">
        <f t="shared" si="273"/>
        <v>0</v>
      </c>
      <c r="L1187">
        <f t="shared" si="269"/>
        <v>0</v>
      </c>
      <c r="M1187">
        <f t="shared" si="270"/>
        <v>0</v>
      </c>
      <c r="N1187" s="56">
        <f t="shared" si="274"/>
        <v>0</v>
      </c>
      <c r="O1187" s="56">
        <f t="shared" si="275"/>
        <v>0</v>
      </c>
      <c r="R1187">
        <f t="shared" si="271"/>
        <v>0</v>
      </c>
    </row>
    <row r="1188" spans="1:18" x14ac:dyDescent="0.3">
      <c r="A1188" s="43" t="str">
        <f t="shared" si="276"/>
        <v>201812ma</v>
      </c>
      <c r="B1188" s="43">
        <f t="shared" si="278"/>
        <v>12</v>
      </c>
      <c r="C1188" s="44">
        <f t="shared" si="272"/>
        <v>43178</v>
      </c>
      <c r="D1188" s="43" t="str">
        <f t="shared" si="279"/>
        <v>ma</v>
      </c>
      <c r="E1188" s="43">
        <f t="shared" si="277"/>
        <v>2018</v>
      </c>
      <c r="F1188" s="43" t="str">
        <f t="shared" si="281"/>
        <v/>
      </c>
      <c r="G1188" s="43" t="str">
        <f t="shared" si="282"/>
        <v/>
      </c>
      <c r="H1188" s="43" t="str">
        <f t="shared" si="283"/>
        <v/>
      </c>
      <c r="I1188" s="43">
        <f t="shared" si="280"/>
        <v>64</v>
      </c>
      <c r="J1188">
        <f>IF(AND(Formulier!$E$44&lt;=C1188,Formulier!$O$38&gt;=C1188),"Verlof",0)</f>
        <v>0</v>
      </c>
      <c r="K1188">
        <f t="shared" si="273"/>
        <v>0</v>
      </c>
      <c r="L1188">
        <f t="shared" si="269"/>
        <v>0</v>
      </c>
      <c r="M1188">
        <f t="shared" si="270"/>
        <v>0</v>
      </c>
      <c r="N1188" s="56">
        <f t="shared" si="274"/>
        <v>0</v>
      </c>
      <c r="O1188" s="56">
        <f t="shared" si="275"/>
        <v>0</v>
      </c>
      <c r="R1188">
        <f t="shared" si="271"/>
        <v>0</v>
      </c>
    </row>
    <row r="1189" spans="1:18" x14ac:dyDescent="0.3">
      <c r="A1189" s="43" t="str">
        <f t="shared" si="276"/>
        <v>201812di</v>
      </c>
      <c r="B1189" s="43">
        <f t="shared" si="278"/>
        <v>12</v>
      </c>
      <c r="C1189" s="44">
        <f t="shared" si="272"/>
        <v>43179</v>
      </c>
      <c r="D1189" s="43" t="str">
        <f t="shared" si="279"/>
        <v>di</v>
      </c>
      <c r="E1189" s="43">
        <f t="shared" si="277"/>
        <v>2018</v>
      </c>
      <c r="F1189" s="43" t="str">
        <f t="shared" si="281"/>
        <v/>
      </c>
      <c r="G1189" s="43" t="str">
        <f t="shared" si="282"/>
        <v/>
      </c>
      <c r="H1189" s="43" t="str">
        <f t="shared" si="283"/>
        <v/>
      </c>
      <c r="I1189" s="43">
        <f t="shared" si="280"/>
        <v>64</v>
      </c>
      <c r="J1189">
        <f>IF(AND(Formulier!$E$44&lt;=C1189,Formulier!$O$38&gt;=C1189),"Verlof",0)</f>
        <v>0</v>
      </c>
      <c r="K1189">
        <f t="shared" si="273"/>
        <v>0</v>
      </c>
      <c r="L1189">
        <f t="shared" si="269"/>
        <v>0</v>
      </c>
      <c r="M1189">
        <f t="shared" si="270"/>
        <v>0</v>
      </c>
      <c r="N1189" s="56">
        <f t="shared" si="274"/>
        <v>0</v>
      </c>
      <c r="O1189" s="56">
        <f t="shared" si="275"/>
        <v>0</v>
      </c>
      <c r="R1189">
        <f t="shared" si="271"/>
        <v>0</v>
      </c>
    </row>
    <row r="1190" spans="1:18" x14ac:dyDescent="0.3">
      <c r="A1190" s="43" t="str">
        <f t="shared" si="276"/>
        <v>201812wo</v>
      </c>
      <c r="B1190" s="43">
        <f t="shared" si="278"/>
        <v>12</v>
      </c>
      <c r="C1190" s="44">
        <f t="shared" si="272"/>
        <v>43180</v>
      </c>
      <c r="D1190" s="43" t="str">
        <f t="shared" si="279"/>
        <v>wo</v>
      </c>
      <c r="E1190" s="43">
        <f t="shared" si="277"/>
        <v>2018</v>
      </c>
      <c r="F1190" s="43" t="str">
        <f t="shared" si="281"/>
        <v/>
      </c>
      <c r="G1190" s="43" t="str">
        <f t="shared" si="282"/>
        <v/>
      </c>
      <c r="H1190" s="43" t="str">
        <f t="shared" si="283"/>
        <v/>
      </c>
      <c r="I1190" s="43">
        <f t="shared" si="280"/>
        <v>64</v>
      </c>
      <c r="J1190">
        <f>IF(AND(Formulier!$E$44&lt;=C1190,Formulier!$O$38&gt;=C1190),"Verlof",0)</f>
        <v>0</v>
      </c>
      <c r="K1190">
        <f t="shared" si="273"/>
        <v>0</v>
      </c>
      <c r="L1190">
        <f t="shared" si="269"/>
        <v>0</v>
      </c>
      <c r="M1190">
        <f t="shared" si="270"/>
        <v>0</v>
      </c>
      <c r="N1190" s="56">
        <f t="shared" si="274"/>
        <v>0</v>
      </c>
      <c r="O1190" s="56">
        <f t="shared" si="275"/>
        <v>0</v>
      </c>
      <c r="R1190">
        <f t="shared" si="271"/>
        <v>0</v>
      </c>
    </row>
    <row r="1191" spans="1:18" x14ac:dyDescent="0.3">
      <c r="A1191" s="43" t="str">
        <f t="shared" si="276"/>
        <v>201812do</v>
      </c>
      <c r="B1191" s="43">
        <f t="shared" si="278"/>
        <v>12</v>
      </c>
      <c r="C1191" s="44">
        <f t="shared" si="272"/>
        <v>43181</v>
      </c>
      <c r="D1191" s="43" t="str">
        <f t="shared" si="279"/>
        <v>do</v>
      </c>
      <c r="E1191" s="43">
        <f t="shared" si="277"/>
        <v>2018</v>
      </c>
      <c r="F1191" s="43" t="str">
        <f t="shared" si="281"/>
        <v/>
      </c>
      <c r="G1191" s="43" t="str">
        <f t="shared" si="282"/>
        <v/>
      </c>
      <c r="H1191" s="43" t="str">
        <f t="shared" si="283"/>
        <v/>
      </c>
      <c r="I1191" s="43">
        <f t="shared" si="280"/>
        <v>64</v>
      </c>
      <c r="J1191">
        <f>IF(AND(Formulier!$E$44&lt;=C1191,Formulier!$O$38&gt;=C1191),"Verlof",0)</f>
        <v>0</v>
      </c>
      <c r="K1191">
        <f t="shared" si="273"/>
        <v>0</v>
      </c>
      <c r="L1191">
        <f t="shared" si="269"/>
        <v>0</v>
      </c>
      <c r="M1191">
        <f t="shared" si="270"/>
        <v>0</v>
      </c>
      <c r="N1191" s="56">
        <f t="shared" si="274"/>
        <v>0</v>
      </c>
      <c r="O1191" s="56">
        <f t="shared" si="275"/>
        <v>0</v>
      </c>
      <c r="R1191">
        <f t="shared" si="271"/>
        <v>0</v>
      </c>
    </row>
    <row r="1192" spans="1:18" x14ac:dyDescent="0.3">
      <c r="A1192" s="43" t="str">
        <f t="shared" si="276"/>
        <v>201812vr</v>
      </c>
      <c r="B1192" s="43">
        <f t="shared" si="278"/>
        <v>12</v>
      </c>
      <c r="C1192" s="44">
        <f t="shared" si="272"/>
        <v>43182</v>
      </c>
      <c r="D1192" s="43" t="str">
        <f t="shared" si="279"/>
        <v>vr</v>
      </c>
      <c r="E1192" s="43">
        <f t="shared" si="277"/>
        <v>2018</v>
      </c>
      <c r="F1192" s="43" t="str">
        <f t="shared" si="281"/>
        <v/>
      </c>
      <c r="G1192" s="43" t="str">
        <f t="shared" si="282"/>
        <v/>
      </c>
      <c r="H1192" s="43" t="str">
        <f t="shared" si="283"/>
        <v/>
      </c>
      <c r="I1192" s="43">
        <f t="shared" si="280"/>
        <v>64</v>
      </c>
      <c r="J1192">
        <f>IF(AND(Formulier!$E$44&lt;=C1192,Formulier!$O$38&gt;=C1192),"Verlof",0)</f>
        <v>0</v>
      </c>
      <c r="K1192">
        <f t="shared" si="273"/>
        <v>0</v>
      </c>
      <c r="L1192">
        <f t="shared" si="269"/>
        <v>0</v>
      </c>
      <c r="M1192">
        <f t="shared" si="270"/>
        <v>0</v>
      </c>
      <c r="N1192" s="56">
        <f t="shared" si="274"/>
        <v>0</v>
      </c>
      <c r="O1192" s="56">
        <f t="shared" si="275"/>
        <v>0</v>
      </c>
      <c r="R1192">
        <f t="shared" si="271"/>
        <v>0</v>
      </c>
    </row>
    <row r="1193" spans="1:18" x14ac:dyDescent="0.3">
      <c r="A1193" s="43" t="str">
        <f t="shared" si="276"/>
        <v>201812za</v>
      </c>
      <c r="B1193" s="43">
        <f t="shared" si="278"/>
        <v>12</v>
      </c>
      <c r="C1193" s="44">
        <f t="shared" si="272"/>
        <v>43183</v>
      </c>
      <c r="D1193" s="43" t="str">
        <f t="shared" si="279"/>
        <v>za</v>
      </c>
      <c r="E1193" s="43">
        <f t="shared" si="277"/>
        <v>2018</v>
      </c>
      <c r="F1193" s="43" t="str">
        <f t="shared" si="281"/>
        <v/>
      </c>
      <c r="G1193" s="43" t="str">
        <f t="shared" si="282"/>
        <v/>
      </c>
      <c r="H1193" s="43" t="str">
        <f t="shared" si="283"/>
        <v/>
      </c>
      <c r="I1193" s="43">
        <f t="shared" si="280"/>
        <v>64</v>
      </c>
      <c r="J1193">
        <f>IF(AND(Formulier!$E$44&lt;=C1193,Formulier!$O$38&gt;=C1193),"Verlof",0)</f>
        <v>0</v>
      </c>
      <c r="K1193">
        <f t="shared" si="273"/>
        <v>0</v>
      </c>
      <c r="L1193">
        <f t="shared" si="269"/>
        <v>0</v>
      </c>
      <c r="M1193">
        <f t="shared" si="270"/>
        <v>0</v>
      </c>
      <c r="N1193" s="56">
        <f t="shared" si="274"/>
        <v>0</v>
      </c>
      <c r="O1193" s="56">
        <f t="shared" si="275"/>
        <v>0</v>
      </c>
      <c r="R1193">
        <f t="shared" si="271"/>
        <v>0</v>
      </c>
    </row>
    <row r="1194" spans="1:18" x14ac:dyDescent="0.3">
      <c r="A1194" s="43" t="str">
        <f t="shared" si="276"/>
        <v>201812zo</v>
      </c>
      <c r="B1194" s="43">
        <f t="shared" si="278"/>
        <v>12</v>
      </c>
      <c r="C1194" s="44">
        <f t="shared" si="272"/>
        <v>43184</v>
      </c>
      <c r="D1194" s="43" t="str">
        <f t="shared" si="279"/>
        <v>zo</v>
      </c>
      <c r="E1194" s="43">
        <f t="shared" si="277"/>
        <v>2018</v>
      </c>
      <c r="F1194" s="43" t="str">
        <f t="shared" si="281"/>
        <v/>
      </c>
      <c r="G1194" s="43" t="str">
        <f t="shared" si="282"/>
        <v/>
      </c>
      <c r="H1194" s="43" t="str">
        <f t="shared" si="283"/>
        <v/>
      </c>
      <c r="I1194" s="43">
        <f t="shared" si="280"/>
        <v>64</v>
      </c>
      <c r="J1194">
        <f>IF(AND(Formulier!$E$44&lt;=C1194,Formulier!$O$38&gt;=C1194),"Verlof",0)</f>
        <v>0</v>
      </c>
      <c r="K1194">
        <f t="shared" si="273"/>
        <v>0</v>
      </c>
      <c r="L1194">
        <f t="shared" si="269"/>
        <v>0</v>
      </c>
      <c r="M1194">
        <f t="shared" si="270"/>
        <v>0</v>
      </c>
      <c r="N1194" s="56">
        <f t="shared" si="274"/>
        <v>0</v>
      </c>
      <c r="O1194" s="56">
        <f t="shared" si="275"/>
        <v>0</v>
      </c>
      <c r="R1194">
        <f t="shared" si="271"/>
        <v>0</v>
      </c>
    </row>
    <row r="1195" spans="1:18" x14ac:dyDescent="0.3">
      <c r="A1195" s="43" t="str">
        <f t="shared" si="276"/>
        <v>201813ma</v>
      </c>
      <c r="B1195" s="43">
        <f t="shared" si="278"/>
        <v>13</v>
      </c>
      <c r="C1195" s="44">
        <f t="shared" si="272"/>
        <v>43185</v>
      </c>
      <c r="D1195" s="43" t="str">
        <f t="shared" si="279"/>
        <v>ma</v>
      </c>
      <c r="E1195" s="43">
        <f t="shared" si="277"/>
        <v>2018</v>
      </c>
      <c r="F1195" s="43" t="str">
        <f t="shared" si="281"/>
        <v/>
      </c>
      <c r="G1195" s="43" t="str">
        <f t="shared" si="282"/>
        <v/>
      </c>
      <c r="H1195" s="43" t="str">
        <f t="shared" si="283"/>
        <v/>
      </c>
      <c r="I1195" s="43">
        <f t="shared" si="280"/>
        <v>65</v>
      </c>
      <c r="J1195">
        <f>IF(AND(Formulier!$E$44&lt;=C1195,Formulier!$O$38&gt;=C1195),"Verlof",0)</f>
        <v>0</v>
      </c>
      <c r="K1195">
        <f t="shared" si="273"/>
        <v>0</v>
      </c>
      <c r="L1195">
        <f t="shared" si="269"/>
        <v>0</v>
      </c>
      <c r="M1195">
        <f t="shared" si="270"/>
        <v>0</v>
      </c>
      <c r="N1195" s="56">
        <f t="shared" si="274"/>
        <v>0</v>
      </c>
      <c r="O1195" s="56">
        <f t="shared" si="275"/>
        <v>0</v>
      </c>
      <c r="R1195">
        <f t="shared" si="271"/>
        <v>0</v>
      </c>
    </row>
    <row r="1196" spans="1:18" x14ac:dyDescent="0.3">
      <c r="A1196" s="43" t="str">
        <f t="shared" si="276"/>
        <v>201813di</v>
      </c>
      <c r="B1196" s="43">
        <f t="shared" si="278"/>
        <v>13</v>
      </c>
      <c r="C1196" s="44">
        <f t="shared" si="272"/>
        <v>43186</v>
      </c>
      <c r="D1196" s="43" t="str">
        <f t="shared" si="279"/>
        <v>di</v>
      </c>
      <c r="E1196" s="43">
        <f t="shared" si="277"/>
        <v>2018</v>
      </c>
      <c r="F1196" s="43" t="str">
        <f t="shared" si="281"/>
        <v/>
      </c>
      <c r="G1196" s="43" t="str">
        <f t="shared" si="282"/>
        <v/>
      </c>
      <c r="H1196" s="43" t="str">
        <f t="shared" si="283"/>
        <v/>
      </c>
      <c r="I1196" s="43">
        <f t="shared" si="280"/>
        <v>65</v>
      </c>
      <c r="J1196">
        <f>IF(AND(Formulier!$E$44&lt;=C1196,Formulier!$O$38&gt;=C1196),"Verlof",0)</f>
        <v>0</v>
      </c>
      <c r="K1196">
        <f t="shared" si="273"/>
        <v>0</v>
      </c>
      <c r="L1196">
        <f t="shared" si="269"/>
        <v>0</v>
      </c>
      <c r="M1196">
        <f t="shared" si="270"/>
        <v>0</v>
      </c>
      <c r="N1196" s="56">
        <f t="shared" si="274"/>
        <v>0</v>
      </c>
      <c r="O1196" s="56">
        <f t="shared" si="275"/>
        <v>0</v>
      </c>
      <c r="R1196">
        <f t="shared" si="271"/>
        <v>0</v>
      </c>
    </row>
    <row r="1197" spans="1:18" x14ac:dyDescent="0.3">
      <c r="A1197" s="43" t="str">
        <f t="shared" si="276"/>
        <v>201813wo</v>
      </c>
      <c r="B1197" s="43">
        <f t="shared" si="278"/>
        <v>13</v>
      </c>
      <c r="C1197" s="44">
        <f t="shared" si="272"/>
        <v>43187</v>
      </c>
      <c r="D1197" s="43" t="str">
        <f t="shared" si="279"/>
        <v>wo</v>
      </c>
      <c r="E1197" s="43">
        <f t="shared" si="277"/>
        <v>2018</v>
      </c>
      <c r="F1197" s="43" t="str">
        <f t="shared" si="281"/>
        <v/>
      </c>
      <c r="G1197" s="43" t="str">
        <f t="shared" si="282"/>
        <v/>
      </c>
      <c r="H1197" s="43" t="str">
        <f t="shared" si="283"/>
        <v/>
      </c>
      <c r="I1197" s="43">
        <f t="shared" si="280"/>
        <v>65</v>
      </c>
      <c r="J1197">
        <f>IF(AND(Formulier!$E$44&lt;=C1197,Formulier!$O$38&gt;=C1197),"Verlof",0)</f>
        <v>0</v>
      </c>
      <c r="K1197">
        <f t="shared" si="273"/>
        <v>0</v>
      </c>
      <c r="L1197">
        <f t="shared" si="269"/>
        <v>0</v>
      </c>
      <c r="M1197">
        <f t="shared" si="270"/>
        <v>0</v>
      </c>
      <c r="N1197" s="56">
        <f t="shared" si="274"/>
        <v>0</v>
      </c>
      <c r="O1197" s="56">
        <f t="shared" si="275"/>
        <v>0</v>
      </c>
      <c r="R1197">
        <f t="shared" si="271"/>
        <v>0</v>
      </c>
    </row>
    <row r="1198" spans="1:18" x14ac:dyDescent="0.3">
      <c r="A1198" s="43" t="str">
        <f t="shared" si="276"/>
        <v>201813do</v>
      </c>
      <c r="B1198" s="43">
        <f t="shared" si="278"/>
        <v>13</v>
      </c>
      <c r="C1198" s="44">
        <f t="shared" si="272"/>
        <v>43188</v>
      </c>
      <c r="D1198" s="43" t="str">
        <f t="shared" si="279"/>
        <v>do</v>
      </c>
      <c r="E1198" s="43">
        <f t="shared" si="277"/>
        <v>2018</v>
      </c>
      <c r="F1198" s="43" t="str">
        <f t="shared" si="281"/>
        <v/>
      </c>
      <c r="G1198" s="43" t="str">
        <f t="shared" si="282"/>
        <v/>
      </c>
      <c r="H1198" s="43" t="str">
        <f t="shared" si="283"/>
        <v/>
      </c>
      <c r="I1198" s="43">
        <f t="shared" si="280"/>
        <v>65</v>
      </c>
      <c r="J1198">
        <f>IF(AND(Formulier!$E$44&lt;=C1198,Formulier!$O$38&gt;=C1198),"Verlof",0)</f>
        <v>0</v>
      </c>
      <c r="K1198">
        <f t="shared" si="273"/>
        <v>0</v>
      </c>
      <c r="L1198">
        <f t="shared" si="269"/>
        <v>0</v>
      </c>
      <c r="M1198">
        <f t="shared" si="270"/>
        <v>0</v>
      </c>
      <c r="N1198" s="56">
        <f t="shared" si="274"/>
        <v>0</v>
      </c>
      <c r="O1198" s="56">
        <f t="shared" si="275"/>
        <v>0</v>
      </c>
      <c r="R1198">
        <f t="shared" si="271"/>
        <v>0</v>
      </c>
    </row>
    <row r="1199" spans="1:18" x14ac:dyDescent="0.3">
      <c r="A1199" s="43" t="str">
        <f t="shared" si="276"/>
        <v>201813vr</v>
      </c>
      <c r="B1199" s="43">
        <f t="shared" si="278"/>
        <v>13</v>
      </c>
      <c r="C1199" s="44">
        <f t="shared" si="272"/>
        <v>43189</v>
      </c>
      <c r="D1199" s="43" t="str">
        <f t="shared" si="279"/>
        <v>vr</v>
      </c>
      <c r="E1199" s="43">
        <f t="shared" si="277"/>
        <v>2018</v>
      </c>
      <c r="F1199" s="43" t="str">
        <f t="shared" si="281"/>
        <v/>
      </c>
      <c r="G1199" s="43" t="str">
        <f t="shared" si="282"/>
        <v/>
      </c>
      <c r="H1199" s="43" t="str">
        <f t="shared" si="283"/>
        <v/>
      </c>
      <c r="I1199" s="43">
        <f t="shared" si="280"/>
        <v>65</v>
      </c>
      <c r="J1199">
        <f>IF(AND(Formulier!$E$44&lt;=C1199,Formulier!$O$38&gt;=C1199),"Verlof",0)</f>
        <v>0</v>
      </c>
      <c r="K1199">
        <f t="shared" si="273"/>
        <v>0</v>
      </c>
      <c r="L1199">
        <f t="shared" si="269"/>
        <v>0</v>
      </c>
      <c r="M1199">
        <f t="shared" si="270"/>
        <v>0</v>
      </c>
      <c r="N1199" s="56">
        <f t="shared" si="274"/>
        <v>0</v>
      </c>
      <c r="O1199" s="56">
        <f t="shared" si="275"/>
        <v>0</v>
      </c>
      <c r="R1199">
        <f t="shared" si="271"/>
        <v>0</v>
      </c>
    </row>
    <row r="1200" spans="1:18" x14ac:dyDescent="0.3">
      <c r="A1200" s="43" t="str">
        <f t="shared" si="276"/>
        <v>201813za</v>
      </c>
      <c r="B1200" s="43">
        <f t="shared" si="278"/>
        <v>13</v>
      </c>
      <c r="C1200" s="44">
        <f t="shared" si="272"/>
        <v>43190</v>
      </c>
      <c r="D1200" s="43" t="str">
        <f t="shared" si="279"/>
        <v>za</v>
      </c>
      <c r="E1200" s="43">
        <f t="shared" si="277"/>
        <v>2018</v>
      </c>
      <c r="F1200" s="43" t="str">
        <f t="shared" si="281"/>
        <v/>
      </c>
      <c r="G1200" s="43" t="str">
        <f t="shared" si="282"/>
        <v/>
      </c>
      <c r="H1200" s="43" t="str">
        <f t="shared" si="283"/>
        <v/>
      </c>
      <c r="I1200" s="43">
        <f t="shared" si="280"/>
        <v>65</v>
      </c>
      <c r="J1200">
        <f>IF(AND(Formulier!$E$44&lt;=C1200,Formulier!$O$38&gt;=C1200),"Verlof",0)</f>
        <v>0</v>
      </c>
      <c r="K1200">
        <f t="shared" si="273"/>
        <v>0</v>
      </c>
      <c r="L1200">
        <f t="shared" si="269"/>
        <v>0</v>
      </c>
      <c r="M1200">
        <f t="shared" si="270"/>
        <v>0</v>
      </c>
      <c r="N1200" s="56">
        <f t="shared" si="274"/>
        <v>0</v>
      </c>
      <c r="O1200" s="56">
        <f t="shared" si="275"/>
        <v>0</v>
      </c>
      <c r="R1200">
        <f t="shared" si="271"/>
        <v>0</v>
      </c>
    </row>
    <row r="1201" spans="1:18" x14ac:dyDescent="0.3">
      <c r="A1201" s="43" t="str">
        <f t="shared" si="276"/>
        <v>201813zo</v>
      </c>
      <c r="B1201" s="43">
        <f t="shared" si="278"/>
        <v>13</v>
      </c>
      <c r="C1201" s="44">
        <f t="shared" si="272"/>
        <v>43191</v>
      </c>
      <c r="D1201" s="43" t="str">
        <f t="shared" si="279"/>
        <v>zo</v>
      </c>
      <c r="E1201" s="43">
        <f t="shared" si="277"/>
        <v>2018</v>
      </c>
      <c r="F1201" s="43" t="str">
        <f t="shared" si="281"/>
        <v/>
      </c>
      <c r="G1201" s="43" t="str">
        <f t="shared" si="282"/>
        <v/>
      </c>
      <c r="H1201" s="43" t="str">
        <f t="shared" si="283"/>
        <v/>
      </c>
      <c r="I1201" s="43">
        <f t="shared" si="280"/>
        <v>65</v>
      </c>
      <c r="J1201">
        <f>IF(AND(Formulier!$E$44&lt;=C1201,Formulier!$O$38&gt;=C1201),"Verlof",0)</f>
        <v>0</v>
      </c>
      <c r="K1201">
        <f t="shared" si="273"/>
        <v>0</v>
      </c>
      <c r="L1201">
        <f t="shared" si="269"/>
        <v>0</v>
      </c>
      <c r="M1201">
        <f t="shared" si="270"/>
        <v>0</v>
      </c>
      <c r="N1201" s="56">
        <f t="shared" si="274"/>
        <v>0</v>
      </c>
      <c r="O1201" s="56">
        <f t="shared" si="275"/>
        <v>0</v>
      </c>
      <c r="R1201">
        <f t="shared" si="271"/>
        <v>0</v>
      </c>
    </row>
    <row r="1202" spans="1:18" x14ac:dyDescent="0.3">
      <c r="A1202" s="43" t="str">
        <f t="shared" si="276"/>
        <v>201814ma</v>
      </c>
      <c r="B1202" s="43">
        <f t="shared" si="278"/>
        <v>14</v>
      </c>
      <c r="C1202" s="44">
        <f t="shared" si="272"/>
        <v>43192</v>
      </c>
      <c r="D1202" s="43" t="str">
        <f t="shared" si="279"/>
        <v>ma</v>
      </c>
      <c r="E1202" s="43">
        <f t="shared" si="277"/>
        <v>2018</v>
      </c>
      <c r="F1202" s="43" t="str">
        <f t="shared" si="281"/>
        <v/>
      </c>
      <c r="G1202" s="43" t="str">
        <f t="shared" si="282"/>
        <v/>
      </c>
      <c r="H1202" s="43" t="str">
        <f t="shared" si="283"/>
        <v/>
      </c>
      <c r="I1202" s="43">
        <f t="shared" si="280"/>
        <v>66</v>
      </c>
      <c r="J1202">
        <f>IF(AND(Formulier!$E$44&lt;=C1202,Formulier!$O$38&gt;=C1202),"Verlof",0)</f>
        <v>0</v>
      </c>
      <c r="K1202">
        <f t="shared" si="273"/>
        <v>0</v>
      </c>
      <c r="L1202">
        <f t="shared" si="269"/>
        <v>0</v>
      </c>
      <c r="M1202">
        <f t="shared" si="270"/>
        <v>0</v>
      </c>
      <c r="N1202" s="56">
        <f t="shared" si="274"/>
        <v>0</v>
      </c>
      <c r="O1202" s="56">
        <f t="shared" si="275"/>
        <v>0</v>
      </c>
      <c r="R1202">
        <f t="shared" si="271"/>
        <v>0</v>
      </c>
    </row>
    <row r="1203" spans="1:18" x14ac:dyDescent="0.3">
      <c r="A1203" s="43" t="str">
        <f t="shared" si="276"/>
        <v>201814di</v>
      </c>
      <c r="B1203" s="43">
        <f t="shared" si="278"/>
        <v>14</v>
      </c>
      <c r="C1203" s="44">
        <f t="shared" si="272"/>
        <v>43193</v>
      </c>
      <c r="D1203" s="43" t="str">
        <f t="shared" si="279"/>
        <v>di</v>
      </c>
      <c r="E1203" s="43">
        <f t="shared" si="277"/>
        <v>2018</v>
      </c>
      <c r="F1203" s="43" t="str">
        <f t="shared" si="281"/>
        <v/>
      </c>
      <c r="G1203" s="43" t="str">
        <f t="shared" si="282"/>
        <v/>
      </c>
      <c r="H1203" s="43" t="str">
        <f t="shared" si="283"/>
        <v/>
      </c>
      <c r="I1203" s="43">
        <f t="shared" si="280"/>
        <v>66</v>
      </c>
      <c r="J1203">
        <f>IF(AND(Formulier!$E$44&lt;=C1203,Formulier!$O$38&gt;=C1203),"Verlof",0)</f>
        <v>0</v>
      </c>
      <c r="K1203">
        <f t="shared" si="273"/>
        <v>0</v>
      </c>
      <c r="L1203">
        <f t="shared" si="269"/>
        <v>0</v>
      </c>
      <c r="M1203">
        <f t="shared" si="270"/>
        <v>0</v>
      </c>
      <c r="N1203" s="56">
        <f t="shared" si="274"/>
        <v>0</v>
      </c>
      <c r="O1203" s="56">
        <f t="shared" si="275"/>
        <v>0</v>
      </c>
      <c r="R1203">
        <f t="shared" si="271"/>
        <v>0</v>
      </c>
    </row>
    <row r="1204" spans="1:18" x14ac:dyDescent="0.3">
      <c r="A1204" s="43" t="str">
        <f t="shared" si="276"/>
        <v>201814wo</v>
      </c>
      <c r="B1204" s="43">
        <f t="shared" si="278"/>
        <v>14</v>
      </c>
      <c r="C1204" s="44">
        <f t="shared" si="272"/>
        <v>43194</v>
      </c>
      <c r="D1204" s="43" t="str">
        <f t="shared" si="279"/>
        <v>wo</v>
      </c>
      <c r="E1204" s="43">
        <f t="shared" si="277"/>
        <v>2018</v>
      </c>
      <c r="F1204" s="43" t="str">
        <f t="shared" si="281"/>
        <v/>
      </c>
      <c r="G1204" s="43" t="str">
        <f t="shared" si="282"/>
        <v/>
      </c>
      <c r="H1204" s="43" t="str">
        <f t="shared" si="283"/>
        <v/>
      </c>
      <c r="I1204" s="43">
        <f t="shared" si="280"/>
        <v>66</v>
      </c>
      <c r="J1204">
        <f>IF(AND(Formulier!$E$44&lt;=C1204,Formulier!$O$38&gt;=C1204),"Verlof",0)</f>
        <v>0</v>
      </c>
      <c r="K1204">
        <f t="shared" si="273"/>
        <v>0</v>
      </c>
      <c r="L1204">
        <f t="shared" si="269"/>
        <v>0</v>
      </c>
      <c r="M1204">
        <f t="shared" si="270"/>
        <v>0</v>
      </c>
      <c r="N1204" s="56">
        <f t="shared" si="274"/>
        <v>0</v>
      </c>
      <c r="O1204" s="56">
        <f t="shared" si="275"/>
        <v>0</v>
      </c>
      <c r="R1204">
        <f t="shared" si="271"/>
        <v>0</v>
      </c>
    </row>
    <row r="1205" spans="1:18" x14ac:dyDescent="0.3">
      <c r="A1205" s="43" t="str">
        <f t="shared" si="276"/>
        <v>201814do</v>
      </c>
      <c r="B1205" s="43">
        <f t="shared" si="278"/>
        <v>14</v>
      </c>
      <c r="C1205" s="44">
        <f t="shared" si="272"/>
        <v>43195</v>
      </c>
      <c r="D1205" s="43" t="str">
        <f t="shared" si="279"/>
        <v>do</v>
      </c>
      <c r="E1205" s="43">
        <f t="shared" si="277"/>
        <v>2018</v>
      </c>
      <c r="F1205" s="43" t="str">
        <f t="shared" si="281"/>
        <v/>
      </c>
      <c r="G1205" s="43" t="str">
        <f t="shared" si="282"/>
        <v/>
      </c>
      <c r="H1205" s="43" t="str">
        <f t="shared" si="283"/>
        <v/>
      </c>
      <c r="I1205" s="43">
        <f t="shared" si="280"/>
        <v>66</v>
      </c>
      <c r="J1205">
        <f>IF(AND(Formulier!$E$44&lt;=C1205,Formulier!$O$38&gt;=C1205),"Verlof",0)</f>
        <v>0</v>
      </c>
      <c r="K1205">
        <f t="shared" si="273"/>
        <v>0</v>
      </c>
      <c r="L1205">
        <f t="shared" si="269"/>
        <v>0</v>
      </c>
      <c r="M1205">
        <f t="shared" si="270"/>
        <v>0</v>
      </c>
      <c r="N1205" s="56">
        <f t="shared" si="274"/>
        <v>0</v>
      </c>
      <c r="O1205" s="56">
        <f t="shared" si="275"/>
        <v>0</v>
      </c>
      <c r="R1205">
        <f t="shared" si="271"/>
        <v>0</v>
      </c>
    </row>
    <row r="1206" spans="1:18" x14ac:dyDescent="0.3">
      <c r="A1206" s="43" t="str">
        <f t="shared" si="276"/>
        <v>201814vr</v>
      </c>
      <c r="B1206" s="43">
        <f t="shared" si="278"/>
        <v>14</v>
      </c>
      <c r="C1206" s="44">
        <f t="shared" si="272"/>
        <v>43196</v>
      </c>
      <c r="D1206" s="43" t="str">
        <f t="shared" si="279"/>
        <v>vr</v>
      </c>
      <c r="E1206" s="43">
        <f t="shared" si="277"/>
        <v>2018</v>
      </c>
      <c r="F1206" s="43" t="str">
        <f t="shared" si="281"/>
        <v/>
      </c>
      <c r="G1206" s="43" t="str">
        <f t="shared" si="282"/>
        <v/>
      </c>
      <c r="H1206" s="43" t="str">
        <f t="shared" si="283"/>
        <v/>
      </c>
      <c r="I1206" s="43">
        <f t="shared" si="280"/>
        <v>66</v>
      </c>
      <c r="J1206">
        <f>IF(AND(Formulier!$E$44&lt;=C1206,Formulier!$O$38&gt;=C1206),"Verlof",0)</f>
        <v>0</v>
      </c>
      <c r="K1206">
        <f t="shared" si="273"/>
        <v>0</v>
      </c>
      <c r="L1206">
        <f t="shared" si="269"/>
        <v>0</v>
      </c>
      <c r="M1206">
        <f t="shared" si="270"/>
        <v>0</v>
      </c>
      <c r="N1206" s="56">
        <f t="shared" si="274"/>
        <v>0</v>
      </c>
      <c r="O1206" s="56">
        <f t="shared" si="275"/>
        <v>0</v>
      </c>
      <c r="R1206">
        <f t="shared" si="271"/>
        <v>0</v>
      </c>
    </row>
    <row r="1207" spans="1:18" x14ac:dyDescent="0.3">
      <c r="A1207" s="43" t="str">
        <f t="shared" si="276"/>
        <v>201814za</v>
      </c>
      <c r="B1207" s="43">
        <f t="shared" si="278"/>
        <v>14</v>
      </c>
      <c r="C1207" s="44">
        <f t="shared" si="272"/>
        <v>43197</v>
      </c>
      <c r="D1207" s="43" t="str">
        <f t="shared" si="279"/>
        <v>za</v>
      </c>
      <c r="E1207" s="43">
        <f t="shared" si="277"/>
        <v>2018</v>
      </c>
      <c r="F1207" s="43" t="str">
        <f t="shared" si="281"/>
        <v/>
      </c>
      <c r="G1207" s="43" t="str">
        <f t="shared" si="282"/>
        <v/>
      </c>
      <c r="H1207" s="43" t="str">
        <f t="shared" si="283"/>
        <v/>
      </c>
      <c r="I1207" s="43">
        <f t="shared" si="280"/>
        <v>66</v>
      </c>
      <c r="J1207">
        <f>IF(AND(Formulier!$E$44&lt;=C1207,Formulier!$O$38&gt;=C1207),"Verlof",0)</f>
        <v>0</v>
      </c>
      <c r="K1207">
        <f t="shared" si="273"/>
        <v>0</v>
      </c>
      <c r="L1207">
        <f t="shared" si="269"/>
        <v>0</v>
      </c>
      <c r="M1207">
        <f t="shared" si="270"/>
        <v>0</v>
      </c>
      <c r="N1207" s="56">
        <f t="shared" si="274"/>
        <v>0</v>
      </c>
      <c r="O1207" s="56">
        <f t="shared" si="275"/>
        <v>0</v>
      </c>
      <c r="R1207">
        <f t="shared" si="271"/>
        <v>0</v>
      </c>
    </row>
    <row r="1208" spans="1:18" x14ac:dyDescent="0.3">
      <c r="A1208" s="43" t="str">
        <f t="shared" si="276"/>
        <v>201814zo</v>
      </c>
      <c r="B1208" s="43">
        <f t="shared" si="278"/>
        <v>14</v>
      </c>
      <c r="C1208" s="44">
        <f t="shared" si="272"/>
        <v>43198</v>
      </c>
      <c r="D1208" s="43" t="str">
        <f t="shared" si="279"/>
        <v>zo</v>
      </c>
      <c r="E1208" s="43">
        <f t="shared" si="277"/>
        <v>2018</v>
      </c>
      <c r="F1208" s="43" t="str">
        <f t="shared" si="281"/>
        <v/>
      </c>
      <c r="G1208" s="43" t="str">
        <f t="shared" si="282"/>
        <v/>
      </c>
      <c r="H1208" s="43" t="str">
        <f t="shared" si="283"/>
        <v/>
      </c>
      <c r="I1208" s="43">
        <f t="shared" si="280"/>
        <v>66</v>
      </c>
      <c r="J1208">
        <f>IF(AND(Formulier!$E$44&lt;=C1208,Formulier!$O$38&gt;=C1208),"Verlof",0)</f>
        <v>0</v>
      </c>
      <c r="K1208">
        <f t="shared" si="273"/>
        <v>0</v>
      </c>
      <c r="L1208">
        <f t="shared" si="269"/>
        <v>0</v>
      </c>
      <c r="M1208">
        <f t="shared" si="270"/>
        <v>0</v>
      </c>
      <c r="N1208" s="56">
        <f t="shared" si="274"/>
        <v>0</v>
      </c>
      <c r="O1208" s="56">
        <f t="shared" si="275"/>
        <v>0</v>
      </c>
      <c r="R1208">
        <f t="shared" si="271"/>
        <v>0</v>
      </c>
    </row>
    <row r="1209" spans="1:18" x14ac:dyDescent="0.3">
      <c r="A1209" s="43" t="str">
        <f t="shared" si="276"/>
        <v>201815ma</v>
      </c>
      <c r="B1209" s="43">
        <f t="shared" si="278"/>
        <v>15</v>
      </c>
      <c r="C1209" s="44">
        <f t="shared" si="272"/>
        <v>43199</v>
      </c>
      <c r="D1209" s="43" t="str">
        <f t="shared" si="279"/>
        <v>ma</v>
      </c>
      <c r="E1209" s="43">
        <f t="shared" si="277"/>
        <v>2018</v>
      </c>
      <c r="F1209" s="43" t="str">
        <f t="shared" si="281"/>
        <v/>
      </c>
      <c r="G1209" s="43" t="str">
        <f t="shared" si="282"/>
        <v/>
      </c>
      <c r="H1209" s="43" t="str">
        <f t="shared" si="283"/>
        <v/>
      </c>
      <c r="I1209" s="43">
        <f t="shared" si="280"/>
        <v>67</v>
      </c>
      <c r="J1209">
        <f>IF(AND(Formulier!$E$44&lt;=C1209,Formulier!$O$38&gt;=C1209),"Verlof",0)</f>
        <v>0</v>
      </c>
      <c r="K1209">
        <f t="shared" si="273"/>
        <v>0</v>
      </c>
      <c r="L1209">
        <f t="shared" si="269"/>
        <v>0</v>
      </c>
      <c r="M1209">
        <f t="shared" si="270"/>
        <v>0</v>
      </c>
      <c r="N1209" s="56">
        <f t="shared" si="274"/>
        <v>0</v>
      </c>
      <c r="O1209" s="56">
        <f t="shared" si="275"/>
        <v>0</v>
      </c>
      <c r="R1209">
        <f t="shared" si="271"/>
        <v>0</v>
      </c>
    </row>
    <row r="1210" spans="1:18" x14ac:dyDescent="0.3">
      <c r="A1210" s="43" t="str">
        <f t="shared" si="276"/>
        <v>201815di</v>
      </c>
      <c r="B1210" s="43">
        <f t="shared" si="278"/>
        <v>15</v>
      </c>
      <c r="C1210" s="44">
        <f t="shared" si="272"/>
        <v>43200</v>
      </c>
      <c r="D1210" s="43" t="str">
        <f t="shared" si="279"/>
        <v>di</v>
      </c>
      <c r="E1210" s="43">
        <f t="shared" si="277"/>
        <v>2018</v>
      </c>
      <c r="F1210" s="43" t="str">
        <f t="shared" si="281"/>
        <v/>
      </c>
      <c r="G1210" s="43" t="str">
        <f t="shared" si="282"/>
        <v/>
      </c>
      <c r="H1210" s="43" t="str">
        <f t="shared" si="283"/>
        <v/>
      </c>
      <c r="I1210" s="43">
        <f t="shared" si="280"/>
        <v>67</v>
      </c>
      <c r="J1210">
        <f>IF(AND(Formulier!$E$44&lt;=C1210,Formulier!$O$38&gt;=C1210),"Verlof",0)</f>
        <v>0</v>
      </c>
      <c r="K1210">
        <f t="shared" si="273"/>
        <v>0</v>
      </c>
      <c r="L1210">
        <f t="shared" si="269"/>
        <v>0</v>
      </c>
      <c r="M1210">
        <f t="shared" si="270"/>
        <v>0</v>
      </c>
      <c r="N1210" s="56">
        <f t="shared" si="274"/>
        <v>0</v>
      </c>
      <c r="O1210" s="56">
        <f t="shared" si="275"/>
        <v>0</v>
      </c>
      <c r="R1210">
        <f t="shared" si="271"/>
        <v>0</v>
      </c>
    </row>
    <row r="1211" spans="1:18" x14ac:dyDescent="0.3">
      <c r="A1211" s="43" t="str">
        <f t="shared" si="276"/>
        <v>201815wo</v>
      </c>
      <c r="B1211" s="43">
        <f t="shared" si="278"/>
        <v>15</v>
      </c>
      <c r="C1211" s="44">
        <f t="shared" si="272"/>
        <v>43201</v>
      </c>
      <c r="D1211" s="43" t="str">
        <f t="shared" si="279"/>
        <v>wo</v>
      </c>
      <c r="E1211" s="43">
        <f t="shared" si="277"/>
        <v>2018</v>
      </c>
      <c r="F1211" s="43" t="str">
        <f t="shared" si="281"/>
        <v/>
      </c>
      <c r="G1211" s="43" t="str">
        <f t="shared" si="282"/>
        <v/>
      </c>
      <c r="H1211" s="43" t="str">
        <f t="shared" si="283"/>
        <v/>
      </c>
      <c r="I1211" s="43">
        <f t="shared" si="280"/>
        <v>67</v>
      </c>
      <c r="J1211">
        <f>IF(AND(Formulier!$E$44&lt;=C1211,Formulier!$O$38&gt;=C1211),"Verlof",0)</f>
        <v>0</v>
      </c>
      <c r="K1211">
        <f t="shared" si="273"/>
        <v>0</v>
      </c>
      <c r="L1211">
        <f t="shared" si="269"/>
        <v>0</v>
      </c>
      <c r="M1211">
        <f t="shared" si="270"/>
        <v>0</v>
      </c>
      <c r="N1211" s="56">
        <f t="shared" si="274"/>
        <v>0</v>
      </c>
      <c r="O1211" s="56">
        <f t="shared" si="275"/>
        <v>0</v>
      </c>
      <c r="R1211">
        <f t="shared" si="271"/>
        <v>0</v>
      </c>
    </row>
    <row r="1212" spans="1:18" x14ac:dyDescent="0.3">
      <c r="A1212" s="43" t="str">
        <f t="shared" si="276"/>
        <v>201815do</v>
      </c>
      <c r="B1212" s="43">
        <f t="shared" si="278"/>
        <v>15</v>
      </c>
      <c r="C1212" s="44">
        <f t="shared" si="272"/>
        <v>43202</v>
      </c>
      <c r="D1212" s="43" t="str">
        <f t="shared" si="279"/>
        <v>do</v>
      </c>
      <c r="E1212" s="43">
        <f t="shared" si="277"/>
        <v>2018</v>
      </c>
      <c r="F1212" s="43" t="str">
        <f t="shared" si="281"/>
        <v/>
      </c>
      <c r="G1212" s="43" t="str">
        <f t="shared" si="282"/>
        <v/>
      </c>
      <c r="H1212" s="43" t="str">
        <f t="shared" si="283"/>
        <v/>
      </c>
      <c r="I1212" s="43">
        <f t="shared" si="280"/>
        <v>67</v>
      </c>
      <c r="J1212">
        <f>IF(AND(Formulier!$E$44&lt;=C1212,Formulier!$O$38&gt;=C1212),"Verlof",0)</f>
        <v>0</v>
      </c>
      <c r="K1212">
        <f t="shared" si="273"/>
        <v>0</v>
      </c>
      <c r="L1212">
        <f t="shared" ref="L1212:L1275" si="284">IF(J1212=0,0,IF(G1212="",0,1))</f>
        <v>0</v>
      </c>
      <c r="M1212">
        <f t="shared" ref="M1212:M1275" si="285">IF(J1212=0,0,IF(H1212="",0,1))</f>
        <v>0</v>
      </c>
      <c r="N1212" s="56">
        <f t="shared" si="274"/>
        <v>0</v>
      </c>
      <c r="O1212" s="56">
        <f t="shared" si="275"/>
        <v>0</v>
      </c>
      <c r="R1212">
        <f t="shared" si="271"/>
        <v>0</v>
      </c>
    </row>
    <row r="1213" spans="1:18" x14ac:dyDescent="0.3">
      <c r="A1213" s="43" t="str">
        <f t="shared" si="276"/>
        <v>201815vr</v>
      </c>
      <c r="B1213" s="43">
        <f t="shared" si="278"/>
        <v>15</v>
      </c>
      <c r="C1213" s="44">
        <f t="shared" si="272"/>
        <v>43203</v>
      </c>
      <c r="D1213" s="43" t="str">
        <f t="shared" si="279"/>
        <v>vr</v>
      </c>
      <c r="E1213" s="43">
        <f t="shared" si="277"/>
        <v>2018</v>
      </c>
      <c r="F1213" s="43" t="str">
        <f t="shared" si="281"/>
        <v/>
      </c>
      <c r="G1213" s="43" t="str">
        <f t="shared" si="282"/>
        <v/>
      </c>
      <c r="H1213" s="43" t="str">
        <f t="shared" si="283"/>
        <v/>
      </c>
      <c r="I1213" s="43">
        <f t="shared" si="280"/>
        <v>67</v>
      </c>
      <c r="J1213">
        <f>IF(AND(Formulier!$E$44&lt;=C1213,Formulier!$O$38&gt;=C1213),"Verlof",0)</f>
        <v>0</v>
      </c>
      <c r="K1213">
        <f t="shared" si="273"/>
        <v>0</v>
      </c>
      <c r="L1213">
        <f t="shared" si="284"/>
        <v>0</v>
      </c>
      <c r="M1213">
        <f t="shared" si="285"/>
        <v>0</v>
      </c>
      <c r="N1213" s="56">
        <f t="shared" si="274"/>
        <v>0</v>
      </c>
      <c r="O1213" s="56">
        <f t="shared" si="275"/>
        <v>0</v>
      </c>
      <c r="R1213">
        <f t="shared" si="271"/>
        <v>0</v>
      </c>
    </row>
    <row r="1214" spans="1:18" x14ac:dyDescent="0.3">
      <c r="A1214" s="43" t="str">
        <f t="shared" si="276"/>
        <v>201815za</v>
      </c>
      <c r="B1214" s="43">
        <f t="shared" si="278"/>
        <v>15</v>
      </c>
      <c r="C1214" s="44">
        <f t="shared" si="272"/>
        <v>43204</v>
      </c>
      <c r="D1214" s="43" t="str">
        <f t="shared" si="279"/>
        <v>za</v>
      </c>
      <c r="E1214" s="43">
        <f t="shared" si="277"/>
        <v>2018</v>
      </c>
      <c r="F1214" s="43" t="str">
        <f t="shared" si="281"/>
        <v/>
      </c>
      <c r="G1214" s="43" t="str">
        <f t="shared" si="282"/>
        <v/>
      </c>
      <c r="H1214" s="43" t="str">
        <f t="shared" si="283"/>
        <v/>
      </c>
      <c r="I1214" s="43">
        <f t="shared" si="280"/>
        <v>67</v>
      </c>
      <c r="J1214">
        <f>IF(AND(Formulier!$E$44&lt;=C1214,Formulier!$O$38&gt;=C1214),"Verlof",0)</f>
        <v>0</v>
      </c>
      <c r="K1214">
        <f t="shared" si="273"/>
        <v>0</v>
      </c>
      <c r="L1214">
        <f t="shared" si="284"/>
        <v>0</v>
      </c>
      <c r="M1214">
        <f t="shared" si="285"/>
        <v>0</v>
      </c>
      <c r="N1214" s="56">
        <f t="shared" si="274"/>
        <v>0</v>
      </c>
      <c r="O1214" s="56">
        <f t="shared" si="275"/>
        <v>0</v>
      </c>
      <c r="R1214">
        <f t="shared" si="271"/>
        <v>0</v>
      </c>
    </row>
    <row r="1215" spans="1:18" x14ac:dyDescent="0.3">
      <c r="A1215" s="43" t="str">
        <f t="shared" si="276"/>
        <v>201815zo</v>
      </c>
      <c r="B1215" s="43">
        <f t="shared" si="278"/>
        <v>15</v>
      </c>
      <c r="C1215" s="44">
        <f t="shared" si="272"/>
        <v>43205</v>
      </c>
      <c r="D1215" s="43" t="str">
        <f t="shared" si="279"/>
        <v>zo</v>
      </c>
      <c r="E1215" s="43">
        <f t="shared" si="277"/>
        <v>2018</v>
      </c>
      <c r="F1215" s="43" t="str">
        <f t="shared" si="281"/>
        <v/>
      </c>
      <c r="G1215" s="43" t="str">
        <f t="shared" si="282"/>
        <v/>
      </c>
      <c r="H1215" s="43" t="str">
        <f t="shared" si="283"/>
        <v/>
      </c>
      <c r="I1215" s="43">
        <f t="shared" si="280"/>
        <v>67</v>
      </c>
      <c r="J1215">
        <f>IF(AND(Formulier!$E$44&lt;=C1215,Formulier!$O$38&gt;=C1215),"Verlof",0)</f>
        <v>0</v>
      </c>
      <c r="K1215">
        <f t="shared" si="273"/>
        <v>0</v>
      </c>
      <c r="L1215">
        <f t="shared" si="284"/>
        <v>0</v>
      </c>
      <c r="M1215">
        <f t="shared" si="285"/>
        <v>0</v>
      </c>
      <c r="N1215" s="56">
        <f t="shared" si="274"/>
        <v>0</v>
      </c>
      <c r="O1215" s="56">
        <f t="shared" si="275"/>
        <v>0</v>
      </c>
      <c r="R1215">
        <f t="shared" si="271"/>
        <v>0</v>
      </c>
    </row>
    <row r="1216" spans="1:18" x14ac:dyDescent="0.3">
      <c r="A1216" s="43" t="str">
        <f t="shared" si="276"/>
        <v>201816ma</v>
      </c>
      <c r="B1216" s="43">
        <f t="shared" si="278"/>
        <v>16</v>
      </c>
      <c r="C1216" s="44">
        <f t="shared" si="272"/>
        <v>43206</v>
      </c>
      <c r="D1216" s="43" t="str">
        <f t="shared" si="279"/>
        <v>ma</v>
      </c>
      <c r="E1216" s="43">
        <f t="shared" si="277"/>
        <v>2018</v>
      </c>
      <c r="F1216" s="43" t="str">
        <f t="shared" si="281"/>
        <v/>
      </c>
      <c r="G1216" s="43" t="str">
        <f t="shared" si="282"/>
        <v/>
      </c>
      <c r="H1216" s="43" t="str">
        <f t="shared" si="283"/>
        <v/>
      </c>
      <c r="I1216" s="43">
        <f t="shared" si="280"/>
        <v>68</v>
      </c>
      <c r="J1216">
        <f>IF(AND(Formulier!$E$44&lt;=C1216,Formulier!$O$38&gt;=C1216),"Verlof",0)</f>
        <v>0</v>
      </c>
      <c r="K1216">
        <f t="shared" si="273"/>
        <v>0</v>
      </c>
      <c r="L1216">
        <f t="shared" si="284"/>
        <v>0</v>
      </c>
      <c r="M1216">
        <f t="shared" si="285"/>
        <v>0</v>
      </c>
      <c r="N1216" s="56">
        <f t="shared" si="274"/>
        <v>0</v>
      </c>
      <c r="O1216" s="56">
        <f t="shared" si="275"/>
        <v>0</v>
      </c>
      <c r="R1216">
        <f t="shared" ref="R1216:R1279" si="286">IF(AND(OR(F1216="vakantie",G1216="vakantie",H1216="vakantie"),Q1216="Compensatieverlof"),1,0)</f>
        <v>0</v>
      </c>
    </row>
    <row r="1217" spans="1:18" x14ac:dyDescent="0.3">
      <c r="A1217" s="43" t="str">
        <f t="shared" si="276"/>
        <v>201816di</v>
      </c>
      <c r="B1217" s="43">
        <f t="shared" si="278"/>
        <v>16</v>
      </c>
      <c r="C1217" s="44">
        <f t="shared" si="272"/>
        <v>43207</v>
      </c>
      <c r="D1217" s="43" t="str">
        <f t="shared" si="279"/>
        <v>di</v>
      </c>
      <c r="E1217" s="43">
        <f t="shared" si="277"/>
        <v>2018</v>
      </c>
      <c r="F1217" s="43" t="str">
        <f t="shared" si="281"/>
        <v/>
      </c>
      <c r="G1217" s="43" t="str">
        <f t="shared" si="282"/>
        <v/>
      </c>
      <c r="H1217" s="43" t="str">
        <f t="shared" si="283"/>
        <v/>
      </c>
      <c r="I1217" s="43">
        <f t="shared" si="280"/>
        <v>68</v>
      </c>
      <c r="J1217">
        <f>IF(AND(Formulier!$E$44&lt;=C1217,Formulier!$O$38&gt;=C1217),"Verlof",0)</f>
        <v>0</v>
      </c>
      <c r="K1217">
        <f t="shared" si="273"/>
        <v>0</v>
      </c>
      <c r="L1217">
        <f t="shared" si="284"/>
        <v>0</v>
      </c>
      <c r="M1217">
        <f t="shared" si="285"/>
        <v>0</v>
      </c>
      <c r="N1217" s="56">
        <f t="shared" si="274"/>
        <v>0</v>
      </c>
      <c r="O1217" s="56">
        <f t="shared" si="275"/>
        <v>0</v>
      </c>
      <c r="R1217">
        <f t="shared" si="286"/>
        <v>0</v>
      </c>
    </row>
    <row r="1218" spans="1:18" x14ac:dyDescent="0.3">
      <c r="A1218" s="43" t="str">
        <f t="shared" si="276"/>
        <v>201816wo</v>
      </c>
      <c r="B1218" s="43">
        <f t="shared" si="278"/>
        <v>16</v>
      </c>
      <c r="C1218" s="44">
        <f t="shared" si="272"/>
        <v>43208</v>
      </c>
      <c r="D1218" s="43" t="str">
        <f t="shared" si="279"/>
        <v>wo</v>
      </c>
      <c r="E1218" s="43">
        <f t="shared" si="277"/>
        <v>2018</v>
      </c>
      <c r="F1218" s="43" t="str">
        <f t="shared" si="281"/>
        <v/>
      </c>
      <c r="G1218" s="43" t="str">
        <f t="shared" si="282"/>
        <v/>
      </c>
      <c r="H1218" s="43" t="str">
        <f t="shared" si="283"/>
        <v/>
      </c>
      <c r="I1218" s="43">
        <f t="shared" si="280"/>
        <v>68</v>
      </c>
      <c r="J1218">
        <f>IF(AND(Formulier!$E$44&lt;=C1218,Formulier!$O$38&gt;=C1218),"Verlof",0)</f>
        <v>0</v>
      </c>
      <c r="K1218">
        <f t="shared" si="273"/>
        <v>0</v>
      </c>
      <c r="L1218">
        <f t="shared" si="284"/>
        <v>0</v>
      </c>
      <c r="M1218">
        <f t="shared" si="285"/>
        <v>0</v>
      </c>
      <c r="N1218" s="56">
        <f t="shared" si="274"/>
        <v>0</v>
      </c>
      <c r="O1218" s="56">
        <f t="shared" si="275"/>
        <v>0</v>
      </c>
      <c r="R1218">
        <f t="shared" si="286"/>
        <v>0</v>
      </c>
    </row>
    <row r="1219" spans="1:18" x14ac:dyDescent="0.3">
      <c r="A1219" s="43" t="str">
        <f t="shared" si="276"/>
        <v>201816do</v>
      </c>
      <c r="B1219" s="43">
        <f t="shared" si="278"/>
        <v>16</v>
      </c>
      <c r="C1219" s="44">
        <f t="shared" ref="C1219:C1282" si="287">+C1218+1</f>
        <v>43209</v>
      </c>
      <c r="D1219" s="43" t="str">
        <f t="shared" si="279"/>
        <v>do</v>
      </c>
      <c r="E1219" s="43">
        <f t="shared" si="277"/>
        <v>2018</v>
      </c>
      <c r="F1219" s="43" t="str">
        <f t="shared" si="281"/>
        <v/>
      </c>
      <c r="G1219" s="43" t="str">
        <f t="shared" si="282"/>
        <v/>
      </c>
      <c r="H1219" s="43" t="str">
        <f t="shared" si="283"/>
        <v/>
      </c>
      <c r="I1219" s="43">
        <f t="shared" si="280"/>
        <v>68</v>
      </c>
      <c r="J1219">
        <f>IF(AND(Formulier!$E$44&lt;=C1219,Formulier!$O$38&gt;=C1219),"Verlof",0)</f>
        <v>0</v>
      </c>
      <c r="K1219">
        <f t="shared" ref="K1219:K1282" si="288">IF(J1219=0,0,IF(F1219="",0,1))</f>
        <v>0</v>
      </c>
      <c r="L1219">
        <f t="shared" si="284"/>
        <v>0</v>
      </c>
      <c r="M1219">
        <f t="shared" si="285"/>
        <v>0</v>
      </c>
      <c r="N1219" s="56">
        <f t="shared" ref="N1219:N1282" si="289">IF($N$1="Noord",K1219,IF($N$1="Midden",L1219,M1219))</f>
        <v>0</v>
      </c>
      <c r="O1219" s="56">
        <f t="shared" ref="O1219:O1282" si="290">IF(OR(D1219="za",D1219="zo"),0,N1219)</f>
        <v>0</v>
      </c>
      <c r="R1219">
        <f t="shared" si="286"/>
        <v>0</v>
      </c>
    </row>
    <row r="1220" spans="1:18" x14ac:dyDescent="0.3">
      <c r="A1220" s="43" t="str">
        <f t="shared" si="276"/>
        <v>201816vr</v>
      </c>
      <c r="B1220" s="43">
        <f t="shared" si="278"/>
        <v>16</v>
      </c>
      <c r="C1220" s="44">
        <f t="shared" si="287"/>
        <v>43210</v>
      </c>
      <c r="D1220" s="43" t="str">
        <f t="shared" si="279"/>
        <v>vr</v>
      </c>
      <c r="E1220" s="43">
        <f t="shared" si="277"/>
        <v>2018</v>
      </c>
      <c r="F1220" s="43" t="str">
        <f t="shared" si="281"/>
        <v/>
      </c>
      <c r="G1220" s="43" t="str">
        <f t="shared" si="282"/>
        <v/>
      </c>
      <c r="H1220" s="43" t="str">
        <f t="shared" si="283"/>
        <v/>
      </c>
      <c r="I1220" s="43">
        <f t="shared" si="280"/>
        <v>68</v>
      </c>
      <c r="J1220">
        <f>IF(AND(Formulier!$E$44&lt;=C1220,Formulier!$O$38&gt;=C1220),"Verlof",0)</f>
        <v>0</v>
      </c>
      <c r="K1220">
        <f t="shared" si="288"/>
        <v>0</v>
      </c>
      <c r="L1220">
        <f t="shared" si="284"/>
        <v>0</v>
      </c>
      <c r="M1220">
        <f t="shared" si="285"/>
        <v>0</v>
      </c>
      <c r="N1220" s="56">
        <f t="shared" si="289"/>
        <v>0</v>
      </c>
      <c r="O1220" s="56">
        <f t="shared" si="290"/>
        <v>0</v>
      </c>
      <c r="R1220">
        <f t="shared" si="286"/>
        <v>0</v>
      </c>
    </row>
    <row r="1221" spans="1:18" x14ac:dyDescent="0.3">
      <c r="A1221" s="43" t="str">
        <f t="shared" si="276"/>
        <v>201816za</v>
      </c>
      <c r="B1221" s="43">
        <f t="shared" si="278"/>
        <v>16</v>
      </c>
      <c r="C1221" s="44">
        <f t="shared" si="287"/>
        <v>43211</v>
      </c>
      <c r="D1221" s="43" t="str">
        <f t="shared" si="279"/>
        <v>za</v>
      </c>
      <c r="E1221" s="43">
        <f t="shared" si="277"/>
        <v>2018</v>
      </c>
      <c r="F1221" s="43" t="str">
        <f t="shared" si="281"/>
        <v/>
      </c>
      <c r="G1221" s="43" t="str">
        <f t="shared" si="282"/>
        <v/>
      </c>
      <c r="H1221" s="43" t="str">
        <f t="shared" si="283"/>
        <v/>
      </c>
      <c r="I1221" s="43">
        <f t="shared" si="280"/>
        <v>68</v>
      </c>
      <c r="J1221">
        <f>IF(AND(Formulier!$E$44&lt;=C1221,Formulier!$O$38&gt;=C1221),"Verlof",0)</f>
        <v>0</v>
      </c>
      <c r="K1221">
        <f t="shared" si="288"/>
        <v>0</v>
      </c>
      <c r="L1221">
        <f t="shared" si="284"/>
        <v>0</v>
      </c>
      <c r="M1221">
        <f t="shared" si="285"/>
        <v>0</v>
      </c>
      <c r="N1221" s="56">
        <f t="shared" si="289"/>
        <v>0</v>
      </c>
      <c r="O1221" s="56">
        <f t="shared" si="290"/>
        <v>0</v>
      </c>
      <c r="R1221">
        <f t="shared" si="286"/>
        <v>0</v>
      </c>
    </row>
    <row r="1222" spans="1:18" x14ac:dyDescent="0.3">
      <c r="A1222" s="43" t="str">
        <f t="shared" si="276"/>
        <v>201816zo</v>
      </c>
      <c r="B1222" s="43">
        <f t="shared" si="278"/>
        <v>16</v>
      </c>
      <c r="C1222" s="44">
        <f t="shared" si="287"/>
        <v>43212</v>
      </c>
      <c r="D1222" s="43" t="str">
        <f t="shared" si="279"/>
        <v>zo</v>
      </c>
      <c r="E1222" s="43">
        <f t="shared" si="277"/>
        <v>2018</v>
      </c>
      <c r="F1222" s="43" t="str">
        <f t="shared" si="281"/>
        <v/>
      </c>
      <c r="G1222" s="43" t="str">
        <f t="shared" si="282"/>
        <v/>
      </c>
      <c r="H1222" s="43" t="str">
        <f t="shared" si="283"/>
        <v/>
      </c>
      <c r="I1222" s="43">
        <f t="shared" si="280"/>
        <v>68</v>
      </c>
      <c r="J1222">
        <f>IF(AND(Formulier!$E$44&lt;=C1222,Formulier!$O$38&gt;=C1222),"Verlof",0)</f>
        <v>0</v>
      </c>
      <c r="K1222">
        <f t="shared" si="288"/>
        <v>0</v>
      </c>
      <c r="L1222">
        <f t="shared" si="284"/>
        <v>0</v>
      </c>
      <c r="M1222">
        <f t="shared" si="285"/>
        <v>0</v>
      </c>
      <c r="N1222" s="56">
        <f t="shared" si="289"/>
        <v>0</v>
      </c>
      <c r="O1222" s="56">
        <f t="shared" si="290"/>
        <v>0</v>
      </c>
      <c r="R1222">
        <f t="shared" si="286"/>
        <v>0</v>
      </c>
    </row>
    <row r="1223" spans="1:18" x14ac:dyDescent="0.3">
      <c r="A1223" s="43" t="str">
        <f t="shared" ref="A1223:A1286" si="291">E1223&amp;B1223&amp;D1223</f>
        <v>201817ma</v>
      </c>
      <c r="B1223" s="43">
        <f t="shared" si="278"/>
        <v>17</v>
      </c>
      <c r="C1223" s="44">
        <f t="shared" si="287"/>
        <v>43213</v>
      </c>
      <c r="D1223" s="43" t="str">
        <f t="shared" si="279"/>
        <v>ma</v>
      </c>
      <c r="E1223" s="43">
        <f t="shared" ref="E1223:E1286" si="292">YEAR(C1223)</f>
        <v>2018</v>
      </c>
      <c r="F1223" s="43" t="str">
        <f t="shared" si="281"/>
        <v/>
      </c>
      <c r="G1223" s="43" t="str">
        <f t="shared" si="282"/>
        <v/>
      </c>
      <c r="H1223" s="43" t="str">
        <f t="shared" si="283"/>
        <v/>
      </c>
      <c r="I1223" s="43">
        <f t="shared" si="280"/>
        <v>69</v>
      </c>
      <c r="J1223">
        <f>IF(AND(Formulier!$E$44&lt;=C1223,Formulier!$O$38&gt;=C1223),"Verlof",0)</f>
        <v>0</v>
      </c>
      <c r="K1223">
        <f t="shared" si="288"/>
        <v>0</v>
      </c>
      <c r="L1223">
        <f t="shared" si="284"/>
        <v>0</v>
      </c>
      <c r="M1223">
        <f t="shared" si="285"/>
        <v>0</v>
      </c>
      <c r="N1223" s="56">
        <f t="shared" si="289"/>
        <v>0</v>
      </c>
      <c r="O1223" s="56">
        <f t="shared" si="290"/>
        <v>0</v>
      </c>
      <c r="R1223">
        <f t="shared" si="286"/>
        <v>0</v>
      </c>
    </row>
    <row r="1224" spans="1:18" x14ac:dyDescent="0.3">
      <c r="A1224" s="43" t="str">
        <f t="shared" si="291"/>
        <v>201817di</v>
      </c>
      <c r="B1224" s="43">
        <f t="shared" si="278"/>
        <v>17</v>
      </c>
      <c r="C1224" s="44">
        <f t="shared" si="287"/>
        <v>43214</v>
      </c>
      <c r="D1224" s="43" t="str">
        <f t="shared" si="279"/>
        <v>di</v>
      </c>
      <c r="E1224" s="43">
        <f t="shared" si="292"/>
        <v>2018</v>
      </c>
      <c r="F1224" s="43" t="str">
        <f t="shared" si="281"/>
        <v/>
      </c>
      <c r="G1224" s="43" t="str">
        <f t="shared" si="282"/>
        <v/>
      </c>
      <c r="H1224" s="43" t="str">
        <f t="shared" si="283"/>
        <v/>
      </c>
      <c r="I1224" s="43">
        <f t="shared" si="280"/>
        <v>69</v>
      </c>
      <c r="J1224">
        <f>IF(AND(Formulier!$E$44&lt;=C1224,Formulier!$O$38&gt;=C1224),"Verlof",0)</f>
        <v>0</v>
      </c>
      <c r="K1224">
        <f t="shared" si="288"/>
        <v>0</v>
      </c>
      <c r="L1224">
        <f t="shared" si="284"/>
        <v>0</v>
      </c>
      <c r="M1224">
        <f t="shared" si="285"/>
        <v>0</v>
      </c>
      <c r="N1224" s="56">
        <f t="shared" si="289"/>
        <v>0</v>
      </c>
      <c r="O1224" s="56">
        <f t="shared" si="290"/>
        <v>0</v>
      </c>
      <c r="R1224">
        <f t="shared" si="286"/>
        <v>0</v>
      </c>
    </row>
    <row r="1225" spans="1:18" x14ac:dyDescent="0.3">
      <c r="A1225" s="43" t="str">
        <f t="shared" si="291"/>
        <v>201817wo</v>
      </c>
      <c r="B1225" s="43">
        <f t="shared" si="278"/>
        <v>17</v>
      </c>
      <c r="C1225" s="44">
        <f t="shared" si="287"/>
        <v>43215</v>
      </c>
      <c r="D1225" s="43" t="str">
        <f t="shared" si="279"/>
        <v>wo</v>
      </c>
      <c r="E1225" s="43">
        <f t="shared" si="292"/>
        <v>2018</v>
      </c>
      <c r="F1225" s="43" t="str">
        <f t="shared" si="281"/>
        <v/>
      </c>
      <c r="G1225" s="43" t="str">
        <f t="shared" si="282"/>
        <v/>
      </c>
      <c r="H1225" s="43" t="str">
        <f t="shared" si="283"/>
        <v/>
      </c>
      <c r="I1225" s="43">
        <f t="shared" si="280"/>
        <v>69</v>
      </c>
      <c r="J1225">
        <f>IF(AND(Formulier!$E$44&lt;=C1225,Formulier!$O$38&gt;=C1225),"Verlof",0)</f>
        <v>0</v>
      </c>
      <c r="K1225">
        <f t="shared" si="288"/>
        <v>0</v>
      </c>
      <c r="L1225">
        <f t="shared" si="284"/>
        <v>0</v>
      </c>
      <c r="M1225">
        <f t="shared" si="285"/>
        <v>0</v>
      </c>
      <c r="N1225" s="56">
        <f t="shared" si="289"/>
        <v>0</v>
      </c>
      <c r="O1225" s="56">
        <f t="shared" si="290"/>
        <v>0</v>
      </c>
      <c r="R1225">
        <f t="shared" si="286"/>
        <v>0</v>
      </c>
    </row>
    <row r="1226" spans="1:18" x14ac:dyDescent="0.3">
      <c r="A1226" s="43" t="str">
        <f t="shared" si="291"/>
        <v>201817do</v>
      </c>
      <c r="B1226" s="43">
        <f t="shared" si="278"/>
        <v>17</v>
      </c>
      <c r="C1226" s="44">
        <f t="shared" si="287"/>
        <v>43216</v>
      </c>
      <c r="D1226" s="43" t="str">
        <f t="shared" si="279"/>
        <v>do</v>
      </c>
      <c r="E1226" s="43">
        <f t="shared" si="292"/>
        <v>2018</v>
      </c>
      <c r="F1226" s="43" t="str">
        <f t="shared" si="281"/>
        <v/>
      </c>
      <c r="G1226" s="43" t="str">
        <f t="shared" si="282"/>
        <v/>
      </c>
      <c r="H1226" s="43" t="str">
        <f t="shared" si="283"/>
        <v/>
      </c>
      <c r="I1226" s="43">
        <f t="shared" si="280"/>
        <v>69</v>
      </c>
      <c r="J1226">
        <f>IF(AND(Formulier!$E$44&lt;=C1226,Formulier!$O$38&gt;=C1226),"Verlof",0)</f>
        <v>0</v>
      </c>
      <c r="K1226">
        <f t="shared" si="288"/>
        <v>0</v>
      </c>
      <c r="L1226">
        <f t="shared" si="284"/>
        <v>0</v>
      </c>
      <c r="M1226">
        <f t="shared" si="285"/>
        <v>0</v>
      </c>
      <c r="N1226" s="56">
        <f t="shared" si="289"/>
        <v>0</v>
      </c>
      <c r="O1226" s="56">
        <f t="shared" si="290"/>
        <v>0</v>
      </c>
      <c r="R1226">
        <f t="shared" si="286"/>
        <v>0</v>
      </c>
    </row>
    <row r="1227" spans="1:18" x14ac:dyDescent="0.3">
      <c r="A1227" s="43" t="str">
        <f t="shared" si="291"/>
        <v>201817vr</v>
      </c>
      <c r="B1227" s="43">
        <f t="shared" si="278"/>
        <v>17</v>
      </c>
      <c r="C1227" s="44">
        <f t="shared" si="287"/>
        <v>43217</v>
      </c>
      <c r="D1227" s="43" t="str">
        <f t="shared" si="279"/>
        <v>vr</v>
      </c>
      <c r="E1227" s="43">
        <f t="shared" si="292"/>
        <v>2018</v>
      </c>
      <c r="F1227" s="43" t="str">
        <f t="shared" si="281"/>
        <v/>
      </c>
      <c r="G1227" s="43" t="str">
        <f t="shared" si="282"/>
        <v/>
      </c>
      <c r="H1227" s="43" t="str">
        <f t="shared" si="283"/>
        <v/>
      </c>
      <c r="I1227" s="43">
        <f t="shared" si="280"/>
        <v>69</v>
      </c>
      <c r="J1227">
        <f>IF(AND(Formulier!$E$44&lt;=C1227,Formulier!$O$38&gt;=C1227),"Verlof",0)</f>
        <v>0</v>
      </c>
      <c r="K1227">
        <f t="shared" si="288"/>
        <v>0</v>
      </c>
      <c r="L1227">
        <f t="shared" si="284"/>
        <v>0</v>
      </c>
      <c r="M1227">
        <f t="shared" si="285"/>
        <v>0</v>
      </c>
      <c r="N1227" s="56">
        <f t="shared" si="289"/>
        <v>0</v>
      </c>
      <c r="O1227" s="56">
        <f t="shared" si="290"/>
        <v>0</v>
      </c>
      <c r="R1227">
        <f t="shared" si="286"/>
        <v>0</v>
      </c>
    </row>
    <row r="1228" spans="1:18" x14ac:dyDescent="0.3">
      <c r="A1228" s="43" t="str">
        <f t="shared" si="291"/>
        <v>201817za</v>
      </c>
      <c r="B1228" s="43">
        <f t="shared" si="278"/>
        <v>17</v>
      </c>
      <c r="C1228" s="44">
        <f t="shared" si="287"/>
        <v>43218</v>
      </c>
      <c r="D1228" s="43" t="str">
        <f t="shared" si="279"/>
        <v>za</v>
      </c>
      <c r="E1228" s="43">
        <f t="shared" si="292"/>
        <v>2018</v>
      </c>
      <c r="F1228" s="43" t="str">
        <f t="shared" si="281"/>
        <v/>
      </c>
      <c r="G1228" s="43" t="str">
        <f t="shared" si="282"/>
        <v/>
      </c>
      <c r="H1228" s="43" t="str">
        <f t="shared" si="283"/>
        <v/>
      </c>
      <c r="I1228" s="43">
        <f t="shared" si="280"/>
        <v>69</v>
      </c>
      <c r="J1228">
        <f>IF(AND(Formulier!$E$44&lt;=C1228,Formulier!$O$38&gt;=C1228),"Verlof",0)</f>
        <v>0</v>
      </c>
      <c r="K1228">
        <f t="shared" si="288"/>
        <v>0</v>
      </c>
      <c r="L1228">
        <f t="shared" si="284"/>
        <v>0</v>
      </c>
      <c r="M1228">
        <f t="shared" si="285"/>
        <v>0</v>
      </c>
      <c r="N1228" s="56">
        <f t="shared" si="289"/>
        <v>0</v>
      </c>
      <c r="O1228" s="56">
        <f t="shared" si="290"/>
        <v>0</v>
      </c>
      <c r="R1228">
        <f t="shared" si="286"/>
        <v>0</v>
      </c>
    </row>
    <row r="1229" spans="1:18" x14ac:dyDescent="0.3">
      <c r="A1229" s="43" t="str">
        <f t="shared" si="291"/>
        <v>201817zo</v>
      </c>
      <c r="B1229" s="43">
        <f t="shared" si="278"/>
        <v>17</v>
      </c>
      <c r="C1229" s="44">
        <f t="shared" si="287"/>
        <v>43219</v>
      </c>
      <c r="D1229" s="43" t="str">
        <f t="shared" si="279"/>
        <v>zo</v>
      </c>
      <c r="E1229" s="43">
        <f t="shared" si="292"/>
        <v>2018</v>
      </c>
      <c r="F1229" s="43" t="str">
        <f t="shared" si="281"/>
        <v/>
      </c>
      <c r="G1229" s="43" t="str">
        <f t="shared" si="282"/>
        <v/>
      </c>
      <c r="H1229" s="43" t="str">
        <f t="shared" si="283"/>
        <v/>
      </c>
      <c r="I1229" s="43">
        <f t="shared" si="280"/>
        <v>69</v>
      </c>
      <c r="J1229">
        <f>IF(AND(Formulier!$E$44&lt;=C1229,Formulier!$O$38&gt;=C1229),"Verlof",0)</f>
        <v>0</v>
      </c>
      <c r="K1229">
        <f t="shared" si="288"/>
        <v>0</v>
      </c>
      <c r="L1229">
        <f t="shared" si="284"/>
        <v>0</v>
      </c>
      <c r="M1229">
        <f t="shared" si="285"/>
        <v>0</v>
      </c>
      <c r="N1229" s="56">
        <f t="shared" si="289"/>
        <v>0</v>
      </c>
      <c r="O1229" s="56">
        <f t="shared" si="290"/>
        <v>0</v>
      </c>
      <c r="R1229">
        <f t="shared" si="286"/>
        <v>0</v>
      </c>
    </row>
    <row r="1230" spans="1:18" x14ac:dyDescent="0.3">
      <c r="A1230" s="43" t="str">
        <f t="shared" si="291"/>
        <v>201818ma</v>
      </c>
      <c r="B1230" s="43">
        <f t="shared" si="278"/>
        <v>18</v>
      </c>
      <c r="C1230" s="44">
        <f t="shared" si="287"/>
        <v>43220</v>
      </c>
      <c r="D1230" s="43" t="str">
        <f t="shared" si="279"/>
        <v>ma</v>
      </c>
      <c r="E1230" s="43">
        <f t="shared" si="292"/>
        <v>2018</v>
      </c>
      <c r="F1230" s="43" t="str">
        <f t="shared" si="281"/>
        <v/>
      </c>
      <c r="G1230" s="43" t="str">
        <f t="shared" si="282"/>
        <v/>
      </c>
      <c r="H1230" s="43" t="str">
        <f t="shared" si="283"/>
        <v/>
      </c>
      <c r="I1230" s="43">
        <f t="shared" si="280"/>
        <v>70</v>
      </c>
      <c r="J1230">
        <f>IF(AND(Formulier!$E$44&lt;=C1230,Formulier!$O$38&gt;=C1230),"Verlof",0)</f>
        <v>0</v>
      </c>
      <c r="K1230">
        <f t="shared" si="288"/>
        <v>0</v>
      </c>
      <c r="L1230">
        <f t="shared" si="284"/>
        <v>0</v>
      </c>
      <c r="M1230">
        <f t="shared" si="285"/>
        <v>0</v>
      </c>
      <c r="N1230" s="56">
        <f t="shared" si="289"/>
        <v>0</v>
      </c>
      <c r="O1230" s="56">
        <f t="shared" si="290"/>
        <v>0</v>
      </c>
      <c r="R1230">
        <f t="shared" si="286"/>
        <v>0</v>
      </c>
    </row>
    <row r="1231" spans="1:18" x14ac:dyDescent="0.3">
      <c r="A1231" s="43" t="str">
        <f t="shared" si="291"/>
        <v>201818di</v>
      </c>
      <c r="B1231" s="43">
        <f t="shared" si="278"/>
        <v>18</v>
      </c>
      <c r="C1231" s="44">
        <f t="shared" si="287"/>
        <v>43221</v>
      </c>
      <c r="D1231" s="43" t="str">
        <f t="shared" si="279"/>
        <v>di</v>
      </c>
      <c r="E1231" s="43">
        <f t="shared" si="292"/>
        <v>2018</v>
      </c>
      <c r="F1231" s="43" t="str">
        <f t="shared" si="281"/>
        <v/>
      </c>
      <c r="G1231" s="43" t="str">
        <f t="shared" si="282"/>
        <v/>
      </c>
      <c r="H1231" s="43" t="str">
        <f t="shared" si="283"/>
        <v/>
      </c>
      <c r="I1231" s="43">
        <f t="shared" si="280"/>
        <v>70</v>
      </c>
      <c r="J1231">
        <f>IF(AND(Formulier!$E$44&lt;=C1231,Formulier!$O$38&gt;=C1231),"Verlof",0)</f>
        <v>0</v>
      </c>
      <c r="K1231">
        <f t="shared" si="288"/>
        <v>0</v>
      </c>
      <c r="L1231">
        <f t="shared" si="284"/>
        <v>0</v>
      </c>
      <c r="M1231">
        <f t="shared" si="285"/>
        <v>0</v>
      </c>
      <c r="N1231" s="56">
        <f t="shared" si="289"/>
        <v>0</v>
      </c>
      <c r="O1231" s="56">
        <f t="shared" si="290"/>
        <v>0</v>
      </c>
      <c r="R1231">
        <f t="shared" si="286"/>
        <v>0</v>
      </c>
    </row>
    <row r="1232" spans="1:18" x14ac:dyDescent="0.3">
      <c r="A1232" s="43" t="str">
        <f t="shared" si="291"/>
        <v>201818wo</v>
      </c>
      <c r="B1232" s="43">
        <f t="shared" si="278"/>
        <v>18</v>
      </c>
      <c r="C1232" s="44">
        <f t="shared" si="287"/>
        <v>43222</v>
      </c>
      <c r="D1232" s="43" t="str">
        <f t="shared" si="279"/>
        <v>wo</v>
      </c>
      <c r="E1232" s="43">
        <f t="shared" si="292"/>
        <v>2018</v>
      </c>
      <c r="F1232" s="43" t="str">
        <f t="shared" si="281"/>
        <v/>
      </c>
      <c r="G1232" s="43" t="str">
        <f t="shared" si="282"/>
        <v/>
      </c>
      <c r="H1232" s="43" t="str">
        <f t="shared" si="283"/>
        <v/>
      </c>
      <c r="I1232" s="43">
        <f t="shared" si="280"/>
        <v>70</v>
      </c>
      <c r="J1232">
        <f>IF(AND(Formulier!$E$44&lt;=C1232,Formulier!$O$38&gt;=C1232),"Verlof",0)</f>
        <v>0</v>
      </c>
      <c r="K1232">
        <f t="shared" si="288"/>
        <v>0</v>
      </c>
      <c r="L1232">
        <f t="shared" si="284"/>
        <v>0</v>
      </c>
      <c r="M1232">
        <f t="shared" si="285"/>
        <v>0</v>
      </c>
      <c r="N1232" s="56">
        <f t="shared" si="289"/>
        <v>0</v>
      </c>
      <c r="O1232" s="56">
        <f t="shared" si="290"/>
        <v>0</v>
      </c>
      <c r="R1232">
        <f t="shared" si="286"/>
        <v>0</v>
      </c>
    </row>
    <row r="1233" spans="1:18" x14ac:dyDescent="0.3">
      <c r="A1233" s="43" t="str">
        <f t="shared" si="291"/>
        <v>201818do</v>
      </c>
      <c r="B1233" s="43">
        <f t="shared" ref="B1233:B1296" si="293">+B1226+1</f>
        <v>18</v>
      </c>
      <c r="C1233" s="44">
        <f t="shared" si="287"/>
        <v>43223</v>
      </c>
      <c r="D1233" s="43" t="str">
        <f t="shared" ref="D1233:D1296" si="294">+D1226</f>
        <v>do</v>
      </c>
      <c r="E1233" s="43">
        <f t="shared" si="292"/>
        <v>2018</v>
      </c>
      <c r="F1233" s="43" t="str">
        <f t="shared" si="281"/>
        <v/>
      </c>
      <c r="G1233" s="43" t="str">
        <f t="shared" si="282"/>
        <v/>
      </c>
      <c r="H1233" s="43" t="str">
        <f t="shared" si="283"/>
        <v/>
      </c>
      <c r="I1233" s="43">
        <f t="shared" ref="I1233:I1296" si="295">+I1226+1</f>
        <v>70</v>
      </c>
      <c r="J1233">
        <f>IF(AND(Formulier!$E$44&lt;=C1233,Formulier!$O$38&gt;=C1233),"Verlof",0)</f>
        <v>0</v>
      </c>
      <c r="K1233">
        <f t="shared" si="288"/>
        <v>0</v>
      </c>
      <c r="L1233">
        <f t="shared" si="284"/>
        <v>0</v>
      </c>
      <c r="M1233">
        <f t="shared" si="285"/>
        <v>0</v>
      </c>
      <c r="N1233" s="56">
        <f t="shared" si="289"/>
        <v>0</v>
      </c>
      <c r="O1233" s="56">
        <f t="shared" si="290"/>
        <v>0</v>
      </c>
      <c r="R1233">
        <f t="shared" si="286"/>
        <v>0</v>
      </c>
    </row>
    <row r="1234" spans="1:18" x14ac:dyDescent="0.3">
      <c r="A1234" s="43" t="str">
        <f t="shared" si="291"/>
        <v>201818vr</v>
      </c>
      <c r="B1234" s="43">
        <f t="shared" si="293"/>
        <v>18</v>
      </c>
      <c r="C1234" s="44">
        <f t="shared" si="287"/>
        <v>43224</v>
      </c>
      <c r="D1234" s="43" t="str">
        <f t="shared" si="294"/>
        <v>vr</v>
      </c>
      <c r="E1234" s="43">
        <f t="shared" si="292"/>
        <v>2018</v>
      </c>
      <c r="F1234" s="43" t="str">
        <f t="shared" si="281"/>
        <v/>
      </c>
      <c r="G1234" s="43" t="str">
        <f t="shared" si="282"/>
        <v/>
      </c>
      <c r="H1234" s="43" t="str">
        <f t="shared" si="283"/>
        <v/>
      </c>
      <c r="I1234" s="43">
        <f t="shared" si="295"/>
        <v>70</v>
      </c>
      <c r="J1234">
        <f>IF(AND(Formulier!$E$44&lt;=C1234,Formulier!$O$38&gt;=C1234),"Verlof",0)</f>
        <v>0</v>
      </c>
      <c r="K1234">
        <f t="shared" si="288"/>
        <v>0</v>
      </c>
      <c r="L1234">
        <f t="shared" si="284"/>
        <v>0</v>
      </c>
      <c r="M1234">
        <f t="shared" si="285"/>
        <v>0</v>
      </c>
      <c r="N1234" s="56">
        <f t="shared" si="289"/>
        <v>0</v>
      </c>
      <c r="O1234" s="56">
        <f t="shared" si="290"/>
        <v>0</v>
      </c>
      <c r="R1234">
        <f t="shared" si="286"/>
        <v>0</v>
      </c>
    </row>
    <row r="1235" spans="1:18" x14ac:dyDescent="0.3">
      <c r="A1235" s="43" t="str">
        <f t="shared" si="291"/>
        <v>201818za</v>
      </c>
      <c r="B1235" s="43">
        <f t="shared" si="293"/>
        <v>18</v>
      </c>
      <c r="C1235" s="44">
        <f t="shared" si="287"/>
        <v>43225</v>
      </c>
      <c r="D1235" s="43" t="str">
        <f t="shared" si="294"/>
        <v>za</v>
      </c>
      <c r="E1235" s="43">
        <f t="shared" si="292"/>
        <v>2018</v>
      </c>
      <c r="F1235" s="43" t="str">
        <f t="shared" si="281"/>
        <v/>
      </c>
      <c r="G1235" s="43" t="str">
        <f t="shared" si="282"/>
        <v/>
      </c>
      <c r="H1235" s="43" t="str">
        <f t="shared" si="283"/>
        <v/>
      </c>
      <c r="I1235" s="43">
        <f t="shared" si="295"/>
        <v>70</v>
      </c>
      <c r="J1235">
        <f>IF(AND(Formulier!$E$44&lt;=C1235,Formulier!$O$38&gt;=C1235),"Verlof",0)</f>
        <v>0</v>
      </c>
      <c r="K1235">
        <f t="shared" si="288"/>
        <v>0</v>
      </c>
      <c r="L1235">
        <f t="shared" si="284"/>
        <v>0</v>
      </c>
      <c r="M1235">
        <f t="shared" si="285"/>
        <v>0</v>
      </c>
      <c r="N1235" s="56">
        <f t="shared" si="289"/>
        <v>0</v>
      </c>
      <c r="O1235" s="56">
        <f t="shared" si="290"/>
        <v>0</v>
      </c>
      <c r="R1235">
        <f t="shared" si="286"/>
        <v>0</v>
      </c>
    </row>
    <row r="1236" spans="1:18" x14ac:dyDescent="0.3">
      <c r="A1236" s="43" t="str">
        <f t="shared" si="291"/>
        <v>201818zo</v>
      </c>
      <c r="B1236" s="43">
        <f t="shared" si="293"/>
        <v>18</v>
      </c>
      <c r="C1236" s="44">
        <f t="shared" si="287"/>
        <v>43226</v>
      </c>
      <c r="D1236" s="43" t="str">
        <f t="shared" si="294"/>
        <v>zo</v>
      </c>
      <c r="E1236" s="43">
        <f t="shared" si="292"/>
        <v>2018</v>
      </c>
      <c r="F1236" s="43" t="str">
        <f t="shared" si="281"/>
        <v/>
      </c>
      <c r="G1236" s="43" t="str">
        <f t="shared" si="282"/>
        <v/>
      </c>
      <c r="H1236" s="43" t="str">
        <f t="shared" si="283"/>
        <v/>
      </c>
      <c r="I1236" s="43">
        <f t="shared" si="295"/>
        <v>70</v>
      </c>
      <c r="J1236">
        <f>IF(AND(Formulier!$E$44&lt;=C1236,Formulier!$O$38&gt;=C1236),"Verlof",0)</f>
        <v>0</v>
      </c>
      <c r="K1236">
        <f t="shared" si="288"/>
        <v>0</v>
      </c>
      <c r="L1236">
        <f t="shared" si="284"/>
        <v>0</v>
      </c>
      <c r="M1236">
        <f t="shared" si="285"/>
        <v>0</v>
      </c>
      <c r="N1236" s="56">
        <f t="shared" si="289"/>
        <v>0</v>
      </c>
      <c r="O1236" s="56">
        <f t="shared" si="290"/>
        <v>0</v>
      </c>
      <c r="R1236">
        <f t="shared" si="286"/>
        <v>0</v>
      </c>
    </row>
    <row r="1237" spans="1:18" x14ac:dyDescent="0.3">
      <c r="A1237" s="43" t="str">
        <f t="shared" si="291"/>
        <v>201819ma</v>
      </c>
      <c r="B1237" s="43">
        <f t="shared" si="293"/>
        <v>19</v>
      </c>
      <c r="C1237" s="44">
        <f t="shared" si="287"/>
        <v>43227</v>
      </c>
      <c r="D1237" s="43" t="str">
        <f t="shared" si="294"/>
        <v>ma</v>
      </c>
      <c r="E1237" s="43">
        <f t="shared" si="292"/>
        <v>2018</v>
      </c>
      <c r="F1237" s="43" t="str">
        <f t="shared" si="281"/>
        <v/>
      </c>
      <c r="G1237" s="43" t="str">
        <f t="shared" si="282"/>
        <v/>
      </c>
      <c r="H1237" s="43" t="str">
        <f t="shared" si="283"/>
        <v/>
      </c>
      <c r="I1237" s="43">
        <f t="shared" si="295"/>
        <v>71</v>
      </c>
      <c r="J1237">
        <f>IF(AND(Formulier!$E$44&lt;=C1237,Formulier!$O$38&gt;=C1237),"Verlof",0)</f>
        <v>0</v>
      </c>
      <c r="K1237">
        <f t="shared" si="288"/>
        <v>0</v>
      </c>
      <c r="L1237">
        <f t="shared" si="284"/>
        <v>0</v>
      </c>
      <c r="M1237">
        <f t="shared" si="285"/>
        <v>0</v>
      </c>
      <c r="N1237" s="56">
        <f t="shared" si="289"/>
        <v>0</v>
      </c>
      <c r="O1237" s="56">
        <f t="shared" si="290"/>
        <v>0</v>
      </c>
      <c r="R1237">
        <f t="shared" si="286"/>
        <v>0</v>
      </c>
    </row>
    <row r="1238" spans="1:18" x14ac:dyDescent="0.3">
      <c r="A1238" s="43" t="str">
        <f t="shared" si="291"/>
        <v>201819di</v>
      </c>
      <c r="B1238" s="43">
        <f t="shared" si="293"/>
        <v>19</v>
      </c>
      <c r="C1238" s="44">
        <f t="shared" si="287"/>
        <v>43228</v>
      </c>
      <c r="D1238" s="43" t="str">
        <f t="shared" si="294"/>
        <v>di</v>
      </c>
      <c r="E1238" s="43">
        <f t="shared" si="292"/>
        <v>2018</v>
      </c>
      <c r="F1238" s="43" t="str">
        <f t="shared" si="281"/>
        <v/>
      </c>
      <c r="G1238" s="43" t="str">
        <f t="shared" si="282"/>
        <v/>
      </c>
      <c r="H1238" s="43" t="str">
        <f t="shared" si="283"/>
        <v/>
      </c>
      <c r="I1238" s="43">
        <f t="shared" si="295"/>
        <v>71</v>
      </c>
      <c r="J1238">
        <f>IF(AND(Formulier!$E$44&lt;=C1238,Formulier!$O$38&gt;=C1238),"Verlof",0)</f>
        <v>0</v>
      </c>
      <c r="K1238">
        <f t="shared" si="288"/>
        <v>0</v>
      </c>
      <c r="L1238">
        <f t="shared" si="284"/>
        <v>0</v>
      </c>
      <c r="M1238">
        <f t="shared" si="285"/>
        <v>0</v>
      </c>
      <c r="N1238" s="56">
        <f t="shared" si="289"/>
        <v>0</v>
      </c>
      <c r="O1238" s="56">
        <f t="shared" si="290"/>
        <v>0</v>
      </c>
      <c r="R1238">
        <f t="shared" si="286"/>
        <v>0</v>
      </c>
    </row>
    <row r="1239" spans="1:18" x14ac:dyDescent="0.3">
      <c r="A1239" s="43" t="str">
        <f t="shared" si="291"/>
        <v>201819wo</v>
      </c>
      <c r="B1239" s="43">
        <f t="shared" si="293"/>
        <v>19</v>
      </c>
      <c r="C1239" s="44">
        <f t="shared" si="287"/>
        <v>43229</v>
      </c>
      <c r="D1239" s="43" t="str">
        <f t="shared" si="294"/>
        <v>wo</v>
      </c>
      <c r="E1239" s="43">
        <f t="shared" si="292"/>
        <v>2018</v>
      </c>
      <c r="F1239" s="43" t="str">
        <f t="shared" si="281"/>
        <v/>
      </c>
      <c r="G1239" s="43" t="str">
        <f t="shared" si="282"/>
        <v/>
      </c>
      <c r="H1239" s="43" t="str">
        <f t="shared" si="283"/>
        <v/>
      </c>
      <c r="I1239" s="43">
        <f t="shared" si="295"/>
        <v>71</v>
      </c>
      <c r="J1239">
        <f>IF(AND(Formulier!$E$44&lt;=C1239,Formulier!$O$38&gt;=C1239),"Verlof",0)</f>
        <v>0</v>
      </c>
      <c r="K1239">
        <f t="shared" si="288"/>
        <v>0</v>
      </c>
      <c r="L1239">
        <f t="shared" si="284"/>
        <v>0</v>
      </c>
      <c r="M1239">
        <f t="shared" si="285"/>
        <v>0</v>
      </c>
      <c r="N1239" s="56">
        <f t="shared" si="289"/>
        <v>0</v>
      </c>
      <c r="O1239" s="56">
        <f t="shared" si="290"/>
        <v>0</v>
      </c>
      <c r="R1239">
        <f t="shared" si="286"/>
        <v>0</v>
      </c>
    </row>
    <row r="1240" spans="1:18" x14ac:dyDescent="0.3">
      <c r="A1240" s="43" t="str">
        <f t="shared" si="291"/>
        <v>201819do</v>
      </c>
      <c r="B1240" s="43">
        <f t="shared" si="293"/>
        <v>19</v>
      </c>
      <c r="C1240" s="44">
        <f t="shared" si="287"/>
        <v>43230</v>
      </c>
      <c r="D1240" s="43" t="str">
        <f t="shared" si="294"/>
        <v>do</v>
      </c>
      <c r="E1240" s="43">
        <f t="shared" si="292"/>
        <v>2018</v>
      </c>
      <c r="F1240" s="43" t="str">
        <f t="shared" si="281"/>
        <v/>
      </c>
      <c r="G1240" s="43" t="str">
        <f t="shared" si="282"/>
        <v/>
      </c>
      <c r="H1240" s="43" t="str">
        <f t="shared" si="283"/>
        <v/>
      </c>
      <c r="I1240" s="43">
        <f t="shared" si="295"/>
        <v>71</v>
      </c>
      <c r="J1240">
        <f>IF(AND(Formulier!$E$44&lt;=C1240,Formulier!$O$38&gt;=C1240),"Verlof",0)</f>
        <v>0</v>
      </c>
      <c r="K1240">
        <f t="shared" si="288"/>
        <v>0</v>
      </c>
      <c r="L1240">
        <f t="shared" si="284"/>
        <v>0</v>
      </c>
      <c r="M1240">
        <f t="shared" si="285"/>
        <v>0</v>
      </c>
      <c r="N1240" s="56">
        <f t="shared" si="289"/>
        <v>0</v>
      </c>
      <c r="O1240" s="56">
        <f t="shared" si="290"/>
        <v>0</v>
      </c>
      <c r="R1240">
        <f t="shared" si="286"/>
        <v>0</v>
      </c>
    </row>
    <row r="1241" spans="1:18" x14ac:dyDescent="0.3">
      <c r="A1241" s="43" t="str">
        <f t="shared" si="291"/>
        <v>201819vr</v>
      </c>
      <c r="B1241" s="43">
        <f t="shared" si="293"/>
        <v>19</v>
      </c>
      <c r="C1241" s="44">
        <f t="shared" si="287"/>
        <v>43231</v>
      </c>
      <c r="D1241" s="43" t="str">
        <f t="shared" si="294"/>
        <v>vr</v>
      </c>
      <c r="E1241" s="43">
        <f t="shared" si="292"/>
        <v>2018</v>
      </c>
      <c r="F1241" s="43" t="str">
        <f t="shared" si="281"/>
        <v/>
      </c>
      <c r="G1241" s="43" t="str">
        <f t="shared" si="282"/>
        <v/>
      </c>
      <c r="H1241" s="43" t="str">
        <f t="shared" si="283"/>
        <v/>
      </c>
      <c r="I1241" s="43">
        <f t="shared" si="295"/>
        <v>71</v>
      </c>
      <c r="J1241">
        <f>IF(AND(Formulier!$E$44&lt;=C1241,Formulier!$O$38&gt;=C1241),"Verlof",0)</f>
        <v>0</v>
      </c>
      <c r="K1241">
        <f t="shared" si="288"/>
        <v>0</v>
      </c>
      <c r="L1241">
        <f t="shared" si="284"/>
        <v>0</v>
      </c>
      <c r="M1241">
        <f t="shared" si="285"/>
        <v>0</v>
      </c>
      <c r="N1241" s="56">
        <f t="shared" si="289"/>
        <v>0</v>
      </c>
      <c r="O1241" s="56">
        <f t="shared" si="290"/>
        <v>0</v>
      </c>
      <c r="R1241">
        <f t="shared" si="286"/>
        <v>0</v>
      </c>
    </row>
    <row r="1242" spans="1:18" x14ac:dyDescent="0.3">
      <c r="A1242" s="43" t="str">
        <f t="shared" si="291"/>
        <v>201819za</v>
      </c>
      <c r="B1242" s="43">
        <f t="shared" si="293"/>
        <v>19</v>
      </c>
      <c r="C1242" s="44">
        <f t="shared" si="287"/>
        <v>43232</v>
      </c>
      <c r="D1242" s="43" t="str">
        <f t="shared" si="294"/>
        <v>za</v>
      </c>
      <c r="E1242" s="43">
        <f t="shared" si="292"/>
        <v>2018</v>
      </c>
      <c r="F1242" s="43" t="str">
        <f t="shared" si="281"/>
        <v/>
      </c>
      <c r="G1242" s="43" t="str">
        <f t="shared" si="282"/>
        <v/>
      </c>
      <c r="H1242" s="43" t="str">
        <f t="shared" si="283"/>
        <v/>
      </c>
      <c r="I1242" s="43">
        <f t="shared" si="295"/>
        <v>71</v>
      </c>
      <c r="J1242">
        <f>IF(AND(Formulier!$E$44&lt;=C1242,Formulier!$O$38&gt;=C1242),"Verlof",0)</f>
        <v>0</v>
      </c>
      <c r="K1242">
        <f t="shared" si="288"/>
        <v>0</v>
      </c>
      <c r="L1242">
        <f t="shared" si="284"/>
        <v>0</v>
      </c>
      <c r="M1242">
        <f t="shared" si="285"/>
        <v>0</v>
      </c>
      <c r="N1242" s="56">
        <f t="shared" si="289"/>
        <v>0</v>
      </c>
      <c r="O1242" s="56">
        <f t="shared" si="290"/>
        <v>0</v>
      </c>
      <c r="R1242">
        <f t="shared" si="286"/>
        <v>0</v>
      </c>
    </row>
    <row r="1243" spans="1:18" x14ac:dyDescent="0.3">
      <c r="A1243" s="43" t="str">
        <f t="shared" si="291"/>
        <v>201819zo</v>
      </c>
      <c r="B1243" s="43">
        <f t="shared" si="293"/>
        <v>19</v>
      </c>
      <c r="C1243" s="44">
        <f t="shared" si="287"/>
        <v>43233</v>
      </c>
      <c r="D1243" s="43" t="str">
        <f t="shared" si="294"/>
        <v>zo</v>
      </c>
      <c r="E1243" s="43">
        <f t="shared" si="292"/>
        <v>2018</v>
      </c>
      <c r="F1243" s="43" t="str">
        <f t="shared" si="281"/>
        <v/>
      </c>
      <c r="G1243" s="43" t="str">
        <f t="shared" si="282"/>
        <v/>
      </c>
      <c r="H1243" s="43" t="str">
        <f t="shared" si="283"/>
        <v/>
      </c>
      <c r="I1243" s="43">
        <f t="shared" si="295"/>
        <v>71</v>
      </c>
      <c r="J1243">
        <f>IF(AND(Formulier!$E$44&lt;=C1243,Formulier!$O$38&gt;=C1243),"Verlof",0)</f>
        <v>0</v>
      </c>
      <c r="K1243">
        <f t="shared" si="288"/>
        <v>0</v>
      </c>
      <c r="L1243">
        <f t="shared" si="284"/>
        <v>0</v>
      </c>
      <c r="M1243">
        <f t="shared" si="285"/>
        <v>0</v>
      </c>
      <c r="N1243" s="56">
        <f t="shared" si="289"/>
        <v>0</v>
      </c>
      <c r="O1243" s="56">
        <f t="shared" si="290"/>
        <v>0</v>
      </c>
      <c r="R1243">
        <f t="shared" si="286"/>
        <v>0</v>
      </c>
    </row>
    <row r="1244" spans="1:18" x14ac:dyDescent="0.3">
      <c r="A1244" s="43" t="str">
        <f t="shared" si="291"/>
        <v>201820ma</v>
      </c>
      <c r="B1244" s="43">
        <f t="shared" si="293"/>
        <v>20</v>
      </c>
      <c r="C1244" s="44">
        <f t="shared" si="287"/>
        <v>43234</v>
      </c>
      <c r="D1244" s="43" t="str">
        <f t="shared" si="294"/>
        <v>ma</v>
      </c>
      <c r="E1244" s="43">
        <f t="shared" si="292"/>
        <v>2018</v>
      </c>
      <c r="F1244" s="43" t="str">
        <f t="shared" si="281"/>
        <v/>
      </c>
      <c r="G1244" s="43" t="str">
        <f t="shared" si="282"/>
        <v/>
      </c>
      <c r="H1244" s="43" t="str">
        <f t="shared" si="283"/>
        <v/>
      </c>
      <c r="I1244" s="43">
        <f t="shared" si="295"/>
        <v>72</v>
      </c>
      <c r="J1244">
        <f>IF(AND(Formulier!$E$44&lt;=C1244,Formulier!$O$38&gt;=C1244),"Verlof",0)</f>
        <v>0</v>
      </c>
      <c r="K1244">
        <f t="shared" si="288"/>
        <v>0</v>
      </c>
      <c r="L1244">
        <f t="shared" si="284"/>
        <v>0</v>
      </c>
      <c r="M1244">
        <f t="shared" si="285"/>
        <v>0</v>
      </c>
      <c r="N1244" s="56">
        <f t="shared" si="289"/>
        <v>0</v>
      </c>
      <c r="O1244" s="56">
        <f t="shared" si="290"/>
        <v>0</v>
      </c>
      <c r="R1244">
        <f t="shared" si="286"/>
        <v>0</v>
      </c>
    </row>
    <row r="1245" spans="1:18" x14ac:dyDescent="0.3">
      <c r="A1245" s="43" t="str">
        <f t="shared" si="291"/>
        <v>201820di</v>
      </c>
      <c r="B1245" s="43">
        <f t="shared" si="293"/>
        <v>20</v>
      </c>
      <c r="C1245" s="44">
        <f t="shared" si="287"/>
        <v>43235</v>
      </c>
      <c r="D1245" s="43" t="str">
        <f t="shared" si="294"/>
        <v>di</v>
      </c>
      <c r="E1245" s="43">
        <f t="shared" si="292"/>
        <v>2018</v>
      </c>
      <c r="F1245" s="43" t="str">
        <f t="shared" si="281"/>
        <v/>
      </c>
      <c r="G1245" s="43" t="str">
        <f t="shared" si="282"/>
        <v/>
      </c>
      <c r="H1245" s="43" t="str">
        <f t="shared" si="283"/>
        <v/>
      </c>
      <c r="I1245" s="43">
        <f t="shared" si="295"/>
        <v>72</v>
      </c>
      <c r="J1245">
        <f>IF(AND(Formulier!$E$44&lt;=C1245,Formulier!$O$38&gt;=C1245),"Verlof",0)</f>
        <v>0</v>
      </c>
      <c r="K1245">
        <f t="shared" si="288"/>
        <v>0</v>
      </c>
      <c r="L1245">
        <f t="shared" si="284"/>
        <v>0</v>
      </c>
      <c r="M1245">
        <f t="shared" si="285"/>
        <v>0</v>
      </c>
      <c r="N1245" s="56">
        <f t="shared" si="289"/>
        <v>0</v>
      </c>
      <c r="O1245" s="56">
        <f t="shared" si="290"/>
        <v>0</v>
      </c>
      <c r="R1245">
        <f t="shared" si="286"/>
        <v>0</v>
      </c>
    </row>
    <row r="1246" spans="1:18" x14ac:dyDescent="0.3">
      <c r="A1246" s="43" t="str">
        <f t="shared" si="291"/>
        <v>201820wo</v>
      </c>
      <c r="B1246" s="43">
        <f t="shared" si="293"/>
        <v>20</v>
      </c>
      <c r="C1246" s="44">
        <f t="shared" si="287"/>
        <v>43236</v>
      </c>
      <c r="D1246" s="43" t="str">
        <f t="shared" si="294"/>
        <v>wo</v>
      </c>
      <c r="E1246" s="43">
        <f t="shared" si="292"/>
        <v>2018</v>
      </c>
      <c r="F1246" s="43" t="str">
        <f t="shared" si="281"/>
        <v/>
      </c>
      <c r="G1246" s="43" t="str">
        <f t="shared" si="282"/>
        <v/>
      </c>
      <c r="H1246" s="43" t="str">
        <f t="shared" si="283"/>
        <v/>
      </c>
      <c r="I1246" s="43">
        <f t="shared" si="295"/>
        <v>72</v>
      </c>
      <c r="J1246">
        <f>IF(AND(Formulier!$E$44&lt;=C1246,Formulier!$O$38&gt;=C1246),"Verlof",0)</f>
        <v>0</v>
      </c>
      <c r="K1246">
        <f t="shared" si="288"/>
        <v>0</v>
      </c>
      <c r="L1246">
        <f t="shared" si="284"/>
        <v>0</v>
      </c>
      <c r="M1246">
        <f t="shared" si="285"/>
        <v>0</v>
      </c>
      <c r="N1246" s="56">
        <f t="shared" si="289"/>
        <v>0</v>
      </c>
      <c r="O1246" s="56">
        <f t="shared" si="290"/>
        <v>0</v>
      </c>
      <c r="R1246">
        <f t="shared" si="286"/>
        <v>0</v>
      </c>
    </row>
    <row r="1247" spans="1:18" x14ac:dyDescent="0.3">
      <c r="A1247" s="43" t="str">
        <f t="shared" si="291"/>
        <v>201820do</v>
      </c>
      <c r="B1247" s="43">
        <f t="shared" si="293"/>
        <v>20</v>
      </c>
      <c r="C1247" s="44">
        <f t="shared" si="287"/>
        <v>43237</v>
      </c>
      <c r="D1247" s="43" t="str">
        <f t="shared" si="294"/>
        <v>do</v>
      </c>
      <c r="E1247" s="43">
        <f t="shared" si="292"/>
        <v>2018</v>
      </c>
      <c r="F1247" s="43" t="str">
        <f t="shared" ref="F1247:F1310" si="296">IF(AND($C1247&gt;=$AF$3,$C1247&lt;=$AG$3),"Vakantie",IF(AND($C1247&gt;=$AF$4,$C1247&lt;=$AG$4),"Vakantie",IF(AND($C1247&gt;=$AF$5,$C1247&lt;=$AG$5),"Vakantie",IF(AND($C1247&gt;=$AF$6,$C1247&lt;=$AG$6),"Vakantie",IF(AND($C1247&gt;=$AF$7,$C1247&lt;=$AG$7),"Vakantie","")))))</f>
        <v/>
      </c>
      <c r="G1247" s="43" t="str">
        <f t="shared" ref="G1247:G1310" si="297">IF(AND($C1247&gt;=$AF$8,$C1247&lt;=$AG$8),"Vakantie",IF(AND($C1247&gt;=$AF$9,$C1247&lt;=$AG$9),"Vakantie",IF(AND($C1247&gt;=$AF$10,$C1247&lt;=$AG$10),"Vakantie",IF(AND($C1247&gt;=$AF$11,$C1247&lt;=$AG$11),"Vakantie",IF(AND($C1247&gt;=$AF$12,$C1247&lt;=$AG$12),"Vakantie","")))))</f>
        <v/>
      </c>
      <c r="H1247" s="43" t="str">
        <f t="shared" ref="H1247:H1310" si="298">IF(AND($C1247&gt;=$AF$13,$C1247&lt;=$AG$13),"Vakantie",IF(AND($C1247&gt;=$AF$14,$C1247&lt;=$AG$14),"Vakantie",IF(AND($C1247&gt;=$AF$15,$C1247&lt;=$AG$15),"Vakantie",IF(AND($C1247&gt;=$AF$16,$C1247&lt;=$AG$16),"Vakantie",IF(AND($C1247&gt;=$AF$17,$C1247&lt;=$AG$17),"Vakantie","")))))</f>
        <v/>
      </c>
      <c r="I1247" s="43">
        <f t="shared" si="295"/>
        <v>72</v>
      </c>
      <c r="J1247">
        <f>IF(AND(Formulier!$E$44&lt;=C1247,Formulier!$O$38&gt;=C1247),"Verlof",0)</f>
        <v>0</v>
      </c>
      <c r="K1247">
        <f t="shared" si="288"/>
        <v>0</v>
      </c>
      <c r="L1247">
        <f t="shared" si="284"/>
        <v>0</v>
      </c>
      <c r="M1247">
        <f t="shared" si="285"/>
        <v>0</v>
      </c>
      <c r="N1247" s="56">
        <f t="shared" si="289"/>
        <v>0</v>
      </c>
      <c r="O1247" s="56">
        <f t="shared" si="290"/>
        <v>0</v>
      </c>
      <c r="R1247">
        <f t="shared" si="286"/>
        <v>0</v>
      </c>
    </row>
    <row r="1248" spans="1:18" x14ac:dyDescent="0.3">
      <c r="A1248" s="43" t="str">
        <f t="shared" si="291"/>
        <v>201820vr</v>
      </c>
      <c r="B1248" s="43">
        <f t="shared" si="293"/>
        <v>20</v>
      </c>
      <c r="C1248" s="44">
        <f t="shared" si="287"/>
        <v>43238</v>
      </c>
      <c r="D1248" s="43" t="str">
        <f t="shared" si="294"/>
        <v>vr</v>
      </c>
      <c r="E1248" s="43">
        <f t="shared" si="292"/>
        <v>2018</v>
      </c>
      <c r="F1248" s="43" t="str">
        <f t="shared" si="296"/>
        <v/>
      </c>
      <c r="G1248" s="43" t="str">
        <f t="shared" si="297"/>
        <v/>
      </c>
      <c r="H1248" s="43" t="str">
        <f t="shared" si="298"/>
        <v/>
      </c>
      <c r="I1248" s="43">
        <f t="shared" si="295"/>
        <v>72</v>
      </c>
      <c r="J1248">
        <f>IF(AND(Formulier!$E$44&lt;=C1248,Formulier!$O$38&gt;=C1248),"Verlof",0)</f>
        <v>0</v>
      </c>
      <c r="K1248">
        <f t="shared" si="288"/>
        <v>0</v>
      </c>
      <c r="L1248">
        <f t="shared" si="284"/>
        <v>0</v>
      </c>
      <c r="M1248">
        <f t="shared" si="285"/>
        <v>0</v>
      </c>
      <c r="N1248" s="56">
        <f t="shared" si="289"/>
        <v>0</v>
      </c>
      <c r="O1248" s="56">
        <f t="shared" si="290"/>
        <v>0</v>
      </c>
      <c r="R1248">
        <f t="shared" si="286"/>
        <v>0</v>
      </c>
    </row>
    <row r="1249" spans="1:18" x14ac:dyDescent="0.3">
      <c r="A1249" s="43" t="str">
        <f t="shared" si="291"/>
        <v>201820za</v>
      </c>
      <c r="B1249" s="43">
        <f t="shared" si="293"/>
        <v>20</v>
      </c>
      <c r="C1249" s="44">
        <f t="shared" si="287"/>
        <v>43239</v>
      </c>
      <c r="D1249" s="43" t="str">
        <f t="shared" si="294"/>
        <v>za</v>
      </c>
      <c r="E1249" s="43">
        <f t="shared" si="292"/>
        <v>2018</v>
      </c>
      <c r="F1249" s="43" t="str">
        <f t="shared" si="296"/>
        <v/>
      </c>
      <c r="G1249" s="43" t="str">
        <f t="shared" si="297"/>
        <v/>
      </c>
      <c r="H1249" s="43" t="str">
        <f t="shared" si="298"/>
        <v/>
      </c>
      <c r="I1249" s="43">
        <f t="shared" si="295"/>
        <v>72</v>
      </c>
      <c r="J1249">
        <f>IF(AND(Formulier!$E$44&lt;=C1249,Formulier!$O$38&gt;=C1249),"Verlof",0)</f>
        <v>0</v>
      </c>
      <c r="K1249">
        <f t="shared" si="288"/>
        <v>0</v>
      </c>
      <c r="L1249">
        <f t="shared" si="284"/>
        <v>0</v>
      </c>
      <c r="M1249">
        <f t="shared" si="285"/>
        <v>0</v>
      </c>
      <c r="N1249" s="56">
        <f t="shared" si="289"/>
        <v>0</v>
      </c>
      <c r="O1249" s="56">
        <f t="shared" si="290"/>
        <v>0</v>
      </c>
      <c r="R1249">
        <f t="shared" si="286"/>
        <v>0</v>
      </c>
    </row>
    <row r="1250" spans="1:18" x14ac:dyDescent="0.3">
      <c r="A1250" s="43" t="str">
        <f t="shared" si="291"/>
        <v>201820zo</v>
      </c>
      <c r="B1250" s="43">
        <f t="shared" si="293"/>
        <v>20</v>
      </c>
      <c r="C1250" s="44">
        <f t="shared" si="287"/>
        <v>43240</v>
      </c>
      <c r="D1250" s="43" t="str">
        <f t="shared" si="294"/>
        <v>zo</v>
      </c>
      <c r="E1250" s="43">
        <f t="shared" si="292"/>
        <v>2018</v>
      </c>
      <c r="F1250" s="43" t="str">
        <f t="shared" si="296"/>
        <v/>
      </c>
      <c r="G1250" s="43" t="str">
        <f t="shared" si="297"/>
        <v/>
      </c>
      <c r="H1250" s="43" t="str">
        <f t="shared" si="298"/>
        <v/>
      </c>
      <c r="I1250" s="43">
        <f t="shared" si="295"/>
        <v>72</v>
      </c>
      <c r="J1250">
        <f>IF(AND(Formulier!$E$44&lt;=C1250,Formulier!$O$38&gt;=C1250),"Verlof",0)</f>
        <v>0</v>
      </c>
      <c r="K1250">
        <f t="shared" si="288"/>
        <v>0</v>
      </c>
      <c r="L1250">
        <f t="shared" si="284"/>
        <v>0</v>
      </c>
      <c r="M1250">
        <f t="shared" si="285"/>
        <v>0</v>
      </c>
      <c r="N1250" s="56">
        <f t="shared" si="289"/>
        <v>0</v>
      </c>
      <c r="O1250" s="56">
        <f t="shared" si="290"/>
        <v>0</v>
      </c>
      <c r="R1250">
        <f t="shared" si="286"/>
        <v>0</v>
      </c>
    </row>
    <row r="1251" spans="1:18" x14ac:dyDescent="0.3">
      <c r="A1251" s="43" t="str">
        <f t="shared" si="291"/>
        <v>201821ma</v>
      </c>
      <c r="B1251" s="43">
        <f t="shared" si="293"/>
        <v>21</v>
      </c>
      <c r="C1251" s="44">
        <f t="shared" si="287"/>
        <v>43241</v>
      </c>
      <c r="D1251" s="43" t="str">
        <f t="shared" si="294"/>
        <v>ma</v>
      </c>
      <c r="E1251" s="43">
        <f t="shared" si="292"/>
        <v>2018</v>
      </c>
      <c r="F1251" s="43" t="str">
        <f t="shared" si="296"/>
        <v/>
      </c>
      <c r="G1251" s="43" t="str">
        <f t="shared" si="297"/>
        <v/>
      </c>
      <c r="H1251" s="43" t="str">
        <f t="shared" si="298"/>
        <v/>
      </c>
      <c r="I1251" s="43">
        <f t="shared" si="295"/>
        <v>73</v>
      </c>
      <c r="J1251">
        <f>IF(AND(Formulier!$E$44&lt;=C1251,Formulier!$O$38&gt;=C1251),"Verlof",0)</f>
        <v>0</v>
      </c>
      <c r="K1251">
        <f t="shared" si="288"/>
        <v>0</v>
      </c>
      <c r="L1251">
        <f t="shared" si="284"/>
        <v>0</v>
      </c>
      <c r="M1251">
        <f t="shared" si="285"/>
        <v>0</v>
      </c>
      <c r="N1251" s="56">
        <f t="shared" si="289"/>
        <v>0</v>
      </c>
      <c r="O1251" s="56">
        <f t="shared" si="290"/>
        <v>0</v>
      </c>
      <c r="R1251">
        <f t="shared" si="286"/>
        <v>0</v>
      </c>
    </row>
    <row r="1252" spans="1:18" x14ac:dyDescent="0.3">
      <c r="A1252" s="43" t="str">
        <f t="shared" si="291"/>
        <v>201821di</v>
      </c>
      <c r="B1252" s="43">
        <f t="shared" si="293"/>
        <v>21</v>
      </c>
      <c r="C1252" s="44">
        <f t="shared" si="287"/>
        <v>43242</v>
      </c>
      <c r="D1252" s="43" t="str">
        <f t="shared" si="294"/>
        <v>di</v>
      </c>
      <c r="E1252" s="43">
        <f t="shared" si="292"/>
        <v>2018</v>
      </c>
      <c r="F1252" s="43" t="str">
        <f t="shared" si="296"/>
        <v/>
      </c>
      <c r="G1252" s="43" t="str">
        <f t="shared" si="297"/>
        <v/>
      </c>
      <c r="H1252" s="43" t="str">
        <f t="shared" si="298"/>
        <v/>
      </c>
      <c r="I1252" s="43">
        <f t="shared" si="295"/>
        <v>73</v>
      </c>
      <c r="J1252">
        <f>IF(AND(Formulier!$E$44&lt;=C1252,Formulier!$O$38&gt;=C1252),"Verlof",0)</f>
        <v>0</v>
      </c>
      <c r="K1252">
        <f t="shared" si="288"/>
        <v>0</v>
      </c>
      <c r="L1252">
        <f t="shared" si="284"/>
        <v>0</v>
      </c>
      <c r="M1252">
        <f t="shared" si="285"/>
        <v>0</v>
      </c>
      <c r="N1252" s="56">
        <f t="shared" si="289"/>
        <v>0</v>
      </c>
      <c r="O1252" s="56">
        <f t="shared" si="290"/>
        <v>0</v>
      </c>
      <c r="R1252">
        <f t="shared" si="286"/>
        <v>0</v>
      </c>
    </row>
    <row r="1253" spans="1:18" x14ac:dyDescent="0.3">
      <c r="A1253" s="43" t="str">
        <f t="shared" si="291"/>
        <v>201821wo</v>
      </c>
      <c r="B1253" s="43">
        <f t="shared" si="293"/>
        <v>21</v>
      </c>
      <c r="C1253" s="44">
        <f t="shared" si="287"/>
        <v>43243</v>
      </c>
      <c r="D1253" s="43" t="str">
        <f t="shared" si="294"/>
        <v>wo</v>
      </c>
      <c r="E1253" s="43">
        <f t="shared" si="292"/>
        <v>2018</v>
      </c>
      <c r="F1253" s="43" t="str">
        <f t="shared" si="296"/>
        <v/>
      </c>
      <c r="G1253" s="43" t="str">
        <f t="shared" si="297"/>
        <v/>
      </c>
      <c r="H1253" s="43" t="str">
        <f t="shared" si="298"/>
        <v/>
      </c>
      <c r="I1253" s="43">
        <f t="shared" si="295"/>
        <v>73</v>
      </c>
      <c r="J1253">
        <f>IF(AND(Formulier!$E$44&lt;=C1253,Formulier!$O$38&gt;=C1253),"Verlof",0)</f>
        <v>0</v>
      </c>
      <c r="K1253">
        <f t="shared" si="288"/>
        <v>0</v>
      </c>
      <c r="L1253">
        <f t="shared" si="284"/>
        <v>0</v>
      </c>
      <c r="M1253">
        <f t="shared" si="285"/>
        <v>0</v>
      </c>
      <c r="N1253" s="56">
        <f t="shared" si="289"/>
        <v>0</v>
      </c>
      <c r="O1253" s="56">
        <f t="shared" si="290"/>
        <v>0</v>
      </c>
      <c r="R1253">
        <f t="shared" si="286"/>
        <v>0</v>
      </c>
    </row>
    <row r="1254" spans="1:18" x14ac:dyDescent="0.3">
      <c r="A1254" s="43" t="str">
        <f t="shared" si="291"/>
        <v>201821do</v>
      </c>
      <c r="B1254" s="43">
        <f t="shared" si="293"/>
        <v>21</v>
      </c>
      <c r="C1254" s="44">
        <f t="shared" si="287"/>
        <v>43244</v>
      </c>
      <c r="D1254" s="43" t="str">
        <f t="shared" si="294"/>
        <v>do</v>
      </c>
      <c r="E1254" s="43">
        <f t="shared" si="292"/>
        <v>2018</v>
      </c>
      <c r="F1254" s="43" t="str">
        <f t="shared" si="296"/>
        <v/>
      </c>
      <c r="G1254" s="43" t="str">
        <f t="shared" si="297"/>
        <v/>
      </c>
      <c r="H1254" s="43" t="str">
        <f t="shared" si="298"/>
        <v/>
      </c>
      <c r="I1254" s="43">
        <f t="shared" si="295"/>
        <v>73</v>
      </c>
      <c r="J1254">
        <f>IF(AND(Formulier!$E$44&lt;=C1254,Formulier!$O$38&gt;=C1254),"Verlof",0)</f>
        <v>0</v>
      </c>
      <c r="K1254">
        <f t="shared" si="288"/>
        <v>0</v>
      </c>
      <c r="L1254">
        <f t="shared" si="284"/>
        <v>0</v>
      </c>
      <c r="M1254">
        <f t="shared" si="285"/>
        <v>0</v>
      </c>
      <c r="N1254" s="56">
        <f t="shared" si="289"/>
        <v>0</v>
      </c>
      <c r="O1254" s="56">
        <f t="shared" si="290"/>
        <v>0</v>
      </c>
      <c r="R1254">
        <f t="shared" si="286"/>
        <v>0</v>
      </c>
    </row>
    <row r="1255" spans="1:18" x14ac:dyDescent="0.3">
      <c r="A1255" s="43" t="str">
        <f t="shared" si="291"/>
        <v>201821vr</v>
      </c>
      <c r="B1255" s="43">
        <f t="shared" si="293"/>
        <v>21</v>
      </c>
      <c r="C1255" s="44">
        <f t="shared" si="287"/>
        <v>43245</v>
      </c>
      <c r="D1255" s="43" t="str">
        <f t="shared" si="294"/>
        <v>vr</v>
      </c>
      <c r="E1255" s="43">
        <f t="shared" si="292"/>
        <v>2018</v>
      </c>
      <c r="F1255" s="43" t="str">
        <f t="shared" si="296"/>
        <v/>
      </c>
      <c r="G1255" s="43" t="str">
        <f t="shared" si="297"/>
        <v/>
      </c>
      <c r="H1255" s="43" t="str">
        <f t="shared" si="298"/>
        <v/>
      </c>
      <c r="I1255" s="43">
        <f t="shared" si="295"/>
        <v>73</v>
      </c>
      <c r="J1255">
        <f>IF(AND(Formulier!$E$44&lt;=C1255,Formulier!$O$38&gt;=C1255),"Verlof",0)</f>
        <v>0</v>
      </c>
      <c r="K1255">
        <f t="shared" si="288"/>
        <v>0</v>
      </c>
      <c r="L1255">
        <f t="shared" si="284"/>
        <v>0</v>
      </c>
      <c r="M1255">
        <f t="shared" si="285"/>
        <v>0</v>
      </c>
      <c r="N1255" s="56">
        <f t="shared" si="289"/>
        <v>0</v>
      </c>
      <c r="O1255" s="56">
        <f t="shared" si="290"/>
        <v>0</v>
      </c>
      <c r="R1255">
        <f t="shared" si="286"/>
        <v>0</v>
      </c>
    </row>
    <row r="1256" spans="1:18" x14ac:dyDescent="0.3">
      <c r="A1256" s="43" t="str">
        <f t="shared" si="291"/>
        <v>201821za</v>
      </c>
      <c r="B1256" s="43">
        <f t="shared" si="293"/>
        <v>21</v>
      </c>
      <c r="C1256" s="44">
        <f t="shared" si="287"/>
        <v>43246</v>
      </c>
      <c r="D1256" s="43" t="str">
        <f t="shared" si="294"/>
        <v>za</v>
      </c>
      <c r="E1256" s="43">
        <f t="shared" si="292"/>
        <v>2018</v>
      </c>
      <c r="F1256" s="43" t="str">
        <f t="shared" si="296"/>
        <v/>
      </c>
      <c r="G1256" s="43" t="str">
        <f t="shared" si="297"/>
        <v/>
      </c>
      <c r="H1256" s="43" t="str">
        <f t="shared" si="298"/>
        <v/>
      </c>
      <c r="I1256" s="43">
        <f t="shared" si="295"/>
        <v>73</v>
      </c>
      <c r="J1256">
        <f>IF(AND(Formulier!$E$44&lt;=C1256,Formulier!$O$38&gt;=C1256),"Verlof",0)</f>
        <v>0</v>
      </c>
      <c r="K1256">
        <f t="shared" si="288"/>
        <v>0</v>
      </c>
      <c r="L1256">
        <f t="shared" si="284"/>
        <v>0</v>
      </c>
      <c r="M1256">
        <f t="shared" si="285"/>
        <v>0</v>
      </c>
      <c r="N1256" s="56">
        <f t="shared" si="289"/>
        <v>0</v>
      </c>
      <c r="O1256" s="56">
        <f t="shared" si="290"/>
        <v>0</v>
      </c>
      <c r="R1256">
        <f t="shared" si="286"/>
        <v>0</v>
      </c>
    </row>
    <row r="1257" spans="1:18" x14ac:dyDescent="0.3">
      <c r="A1257" s="43" t="str">
        <f t="shared" si="291"/>
        <v>201821zo</v>
      </c>
      <c r="B1257" s="43">
        <f t="shared" si="293"/>
        <v>21</v>
      </c>
      <c r="C1257" s="44">
        <f t="shared" si="287"/>
        <v>43247</v>
      </c>
      <c r="D1257" s="43" t="str">
        <f t="shared" si="294"/>
        <v>zo</v>
      </c>
      <c r="E1257" s="43">
        <f t="shared" si="292"/>
        <v>2018</v>
      </c>
      <c r="F1257" s="43" t="str">
        <f t="shared" si="296"/>
        <v/>
      </c>
      <c r="G1257" s="43" t="str">
        <f t="shared" si="297"/>
        <v/>
      </c>
      <c r="H1257" s="43" t="str">
        <f t="shared" si="298"/>
        <v/>
      </c>
      <c r="I1257" s="43">
        <f t="shared" si="295"/>
        <v>73</v>
      </c>
      <c r="J1257">
        <f>IF(AND(Formulier!$E$44&lt;=C1257,Formulier!$O$38&gt;=C1257),"Verlof",0)</f>
        <v>0</v>
      </c>
      <c r="K1257">
        <f t="shared" si="288"/>
        <v>0</v>
      </c>
      <c r="L1257">
        <f t="shared" si="284"/>
        <v>0</v>
      </c>
      <c r="M1257">
        <f t="shared" si="285"/>
        <v>0</v>
      </c>
      <c r="N1257" s="56">
        <f t="shared" si="289"/>
        <v>0</v>
      </c>
      <c r="O1257" s="56">
        <f t="shared" si="290"/>
        <v>0</v>
      </c>
      <c r="R1257">
        <f t="shared" si="286"/>
        <v>0</v>
      </c>
    </row>
    <row r="1258" spans="1:18" x14ac:dyDescent="0.3">
      <c r="A1258" s="43" t="str">
        <f t="shared" si="291"/>
        <v>201822ma</v>
      </c>
      <c r="B1258" s="43">
        <f t="shared" si="293"/>
        <v>22</v>
      </c>
      <c r="C1258" s="44">
        <f t="shared" si="287"/>
        <v>43248</v>
      </c>
      <c r="D1258" s="43" t="str">
        <f t="shared" si="294"/>
        <v>ma</v>
      </c>
      <c r="E1258" s="43">
        <f t="shared" si="292"/>
        <v>2018</v>
      </c>
      <c r="F1258" s="43" t="str">
        <f t="shared" si="296"/>
        <v/>
      </c>
      <c r="G1258" s="43" t="str">
        <f t="shared" si="297"/>
        <v/>
      </c>
      <c r="H1258" s="43" t="str">
        <f t="shared" si="298"/>
        <v/>
      </c>
      <c r="I1258" s="43">
        <f t="shared" si="295"/>
        <v>74</v>
      </c>
      <c r="J1258">
        <f>IF(AND(Formulier!$E$44&lt;=C1258,Formulier!$O$38&gt;=C1258),"Verlof",0)</f>
        <v>0</v>
      </c>
      <c r="K1258">
        <f t="shared" si="288"/>
        <v>0</v>
      </c>
      <c r="L1258">
        <f t="shared" si="284"/>
        <v>0</v>
      </c>
      <c r="M1258">
        <f t="shared" si="285"/>
        <v>0</v>
      </c>
      <c r="N1258" s="56">
        <f t="shared" si="289"/>
        <v>0</v>
      </c>
      <c r="O1258" s="56">
        <f t="shared" si="290"/>
        <v>0</v>
      </c>
      <c r="R1258">
        <f t="shared" si="286"/>
        <v>0</v>
      </c>
    </row>
    <row r="1259" spans="1:18" x14ac:dyDescent="0.3">
      <c r="A1259" s="43" t="str">
        <f t="shared" si="291"/>
        <v>201822di</v>
      </c>
      <c r="B1259" s="43">
        <f t="shared" si="293"/>
        <v>22</v>
      </c>
      <c r="C1259" s="44">
        <f t="shared" si="287"/>
        <v>43249</v>
      </c>
      <c r="D1259" s="43" t="str">
        <f t="shared" si="294"/>
        <v>di</v>
      </c>
      <c r="E1259" s="43">
        <f t="shared" si="292"/>
        <v>2018</v>
      </c>
      <c r="F1259" s="43" t="str">
        <f t="shared" si="296"/>
        <v/>
      </c>
      <c r="G1259" s="43" t="str">
        <f t="shared" si="297"/>
        <v/>
      </c>
      <c r="H1259" s="43" t="str">
        <f t="shared" si="298"/>
        <v/>
      </c>
      <c r="I1259" s="43">
        <f t="shared" si="295"/>
        <v>74</v>
      </c>
      <c r="J1259">
        <f>IF(AND(Formulier!$E$44&lt;=C1259,Formulier!$O$38&gt;=C1259),"Verlof",0)</f>
        <v>0</v>
      </c>
      <c r="K1259">
        <f t="shared" si="288"/>
        <v>0</v>
      </c>
      <c r="L1259">
        <f t="shared" si="284"/>
        <v>0</v>
      </c>
      <c r="M1259">
        <f t="shared" si="285"/>
        <v>0</v>
      </c>
      <c r="N1259" s="56">
        <f t="shared" si="289"/>
        <v>0</v>
      </c>
      <c r="O1259" s="56">
        <f t="shared" si="290"/>
        <v>0</v>
      </c>
      <c r="R1259">
        <f t="shared" si="286"/>
        <v>0</v>
      </c>
    </row>
    <row r="1260" spans="1:18" x14ac:dyDescent="0.3">
      <c r="A1260" s="43" t="str">
        <f t="shared" si="291"/>
        <v>201822wo</v>
      </c>
      <c r="B1260" s="43">
        <f t="shared" si="293"/>
        <v>22</v>
      </c>
      <c r="C1260" s="44">
        <f t="shared" si="287"/>
        <v>43250</v>
      </c>
      <c r="D1260" s="43" t="str">
        <f t="shared" si="294"/>
        <v>wo</v>
      </c>
      <c r="E1260" s="43">
        <f t="shared" si="292"/>
        <v>2018</v>
      </c>
      <c r="F1260" s="43" t="str">
        <f t="shared" si="296"/>
        <v/>
      </c>
      <c r="G1260" s="43" t="str">
        <f t="shared" si="297"/>
        <v/>
      </c>
      <c r="H1260" s="43" t="str">
        <f t="shared" si="298"/>
        <v/>
      </c>
      <c r="I1260" s="43">
        <f t="shared" si="295"/>
        <v>74</v>
      </c>
      <c r="J1260">
        <f>IF(AND(Formulier!$E$44&lt;=C1260,Formulier!$O$38&gt;=C1260),"Verlof",0)</f>
        <v>0</v>
      </c>
      <c r="K1260">
        <f t="shared" si="288"/>
        <v>0</v>
      </c>
      <c r="L1260">
        <f t="shared" si="284"/>
        <v>0</v>
      </c>
      <c r="M1260">
        <f t="shared" si="285"/>
        <v>0</v>
      </c>
      <c r="N1260" s="56">
        <f t="shared" si="289"/>
        <v>0</v>
      </c>
      <c r="O1260" s="56">
        <f t="shared" si="290"/>
        <v>0</v>
      </c>
      <c r="R1260">
        <f t="shared" si="286"/>
        <v>0</v>
      </c>
    </row>
    <row r="1261" spans="1:18" x14ac:dyDescent="0.3">
      <c r="A1261" s="43" t="str">
        <f t="shared" si="291"/>
        <v>201822do</v>
      </c>
      <c r="B1261" s="43">
        <f t="shared" si="293"/>
        <v>22</v>
      </c>
      <c r="C1261" s="44">
        <f t="shared" si="287"/>
        <v>43251</v>
      </c>
      <c r="D1261" s="43" t="str">
        <f t="shared" si="294"/>
        <v>do</v>
      </c>
      <c r="E1261" s="43">
        <f t="shared" si="292"/>
        <v>2018</v>
      </c>
      <c r="F1261" s="43" t="str">
        <f t="shared" si="296"/>
        <v/>
      </c>
      <c r="G1261" s="43" t="str">
        <f t="shared" si="297"/>
        <v/>
      </c>
      <c r="H1261" s="43" t="str">
        <f t="shared" si="298"/>
        <v/>
      </c>
      <c r="I1261" s="43">
        <f t="shared" si="295"/>
        <v>74</v>
      </c>
      <c r="J1261">
        <f>IF(AND(Formulier!$E$44&lt;=C1261,Formulier!$O$38&gt;=C1261),"Verlof",0)</f>
        <v>0</v>
      </c>
      <c r="K1261">
        <f t="shared" si="288"/>
        <v>0</v>
      </c>
      <c r="L1261">
        <f t="shared" si="284"/>
        <v>0</v>
      </c>
      <c r="M1261">
        <f t="shared" si="285"/>
        <v>0</v>
      </c>
      <c r="N1261" s="56">
        <f t="shared" si="289"/>
        <v>0</v>
      </c>
      <c r="O1261" s="56">
        <f t="shared" si="290"/>
        <v>0</v>
      </c>
      <c r="R1261">
        <f t="shared" si="286"/>
        <v>0</v>
      </c>
    </row>
    <row r="1262" spans="1:18" x14ac:dyDescent="0.3">
      <c r="A1262" s="43" t="str">
        <f t="shared" si="291"/>
        <v>201822vr</v>
      </c>
      <c r="B1262" s="43">
        <f t="shared" si="293"/>
        <v>22</v>
      </c>
      <c r="C1262" s="44">
        <f t="shared" si="287"/>
        <v>43252</v>
      </c>
      <c r="D1262" s="43" t="str">
        <f t="shared" si="294"/>
        <v>vr</v>
      </c>
      <c r="E1262" s="43">
        <f t="shared" si="292"/>
        <v>2018</v>
      </c>
      <c r="F1262" s="43" t="str">
        <f t="shared" si="296"/>
        <v/>
      </c>
      <c r="G1262" s="43" t="str">
        <f t="shared" si="297"/>
        <v/>
      </c>
      <c r="H1262" s="43" t="str">
        <f t="shared" si="298"/>
        <v/>
      </c>
      <c r="I1262" s="43">
        <f t="shared" si="295"/>
        <v>74</v>
      </c>
      <c r="J1262">
        <f>IF(AND(Formulier!$E$44&lt;=C1262,Formulier!$O$38&gt;=C1262),"Verlof",0)</f>
        <v>0</v>
      </c>
      <c r="K1262">
        <f t="shared" si="288"/>
        <v>0</v>
      </c>
      <c r="L1262">
        <f t="shared" si="284"/>
        <v>0</v>
      </c>
      <c r="M1262">
        <f t="shared" si="285"/>
        <v>0</v>
      </c>
      <c r="N1262" s="56">
        <f t="shared" si="289"/>
        <v>0</v>
      </c>
      <c r="O1262" s="56">
        <f t="shared" si="290"/>
        <v>0</v>
      </c>
      <c r="R1262">
        <f t="shared" si="286"/>
        <v>0</v>
      </c>
    </row>
    <row r="1263" spans="1:18" x14ac:dyDescent="0.3">
      <c r="A1263" s="43" t="str">
        <f t="shared" si="291"/>
        <v>201822za</v>
      </c>
      <c r="B1263" s="43">
        <f t="shared" si="293"/>
        <v>22</v>
      </c>
      <c r="C1263" s="44">
        <f t="shared" si="287"/>
        <v>43253</v>
      </c>
      <c r="D1263" s="43" t="str">
        <f t="shared" si="294"/>
        <v>za</v>
      </c>
      <c r="E1263" s="43">
        <f t="shared" si="292"/>
        <v>2018</v>
      </c>
      <c r="F1263" s="43" t="str">
        <f t="shared" si="296"/>
        <v/>
      </c>
      <c r="G1263" s="43" t="str">
        <f t="shared" si="297"/>
        <v/>
      </c>
      <c r="H1263" s="43" t="str">
        <f t="shared" si="298"/>
        <v/>
      </c>
      <c r="I1263" s="43">
        <f t="shared" si="295"/>
        <v>74</v>
      </c>
      <c r="J1263">
        <f>IF(AND(Formulier!$E$44&lt;=C1263,Formulier!$O$38&gt;=C1263),"Verlof",0)</f>
        <v>0</v>
      </c>
      <c r="K1263">
        <f t="shared" si="288"/>
        <v>0</v>
      </c>
      <c r="L1263">
        <f t="shared" si="284"/>
        <v>0</v>
      </c>
      <c r="M1263">
        <f t="shared" si="285"/>
        <v>0</v>
      </c>
      <c r="N1263" s="56">
        <f t="shared" si="289"/>
        <v>0</v>
      </c>
      <c r="O1263" s="56">
        <f t="shared" si="290"/>
        <v>0</v>
      </c>
      <c r="R1263">
        <f t="shared" si="286"/>
        <v>0</v>
      </c>
    </row>
    <row r="1264" spans="1:18" x14ac:dyDescent="0.3">
      <c r="A1264" s="43" t="str">
        <f t="shared" si="291"/>
        <v>201822zo</v>
      </c>
      <c r="B1264" s="43">
        <f t="shared" si="293"/>
        <v>22</v>
      </c>
      <c r="C1264" s="44">
        <f t="shared" si="287"/>
        <v>43254</v>
      </c>
      <c r="D1264" s="43" t="str">
        <f t="shared" si="294"/>
        <v>zo</v>
      </c>
      <c r="E1264" s="43">
        <f t="shared" si="292"/>
        <v>2018</v>
      </c>
      <c r="F1264" s="43" t="str">
        <f t="shared" si="296"/>
        <v/>
      </c>
      <c r="G1264" s="43" t="str">
        <f t="shared" si="297"/>
        <v/>
      </c>
      <c r="H1264" s="43" t="str">
        <f t="shared" si="298"/>
        <v/>
      </c>
      <c r="I1264" s="43">
        <f t="shared" si="295"/>
        <v>74</v>
      </c>
      <c r="J1264">
        <f>IF(AND(Formulier!$E$44&lt;=C1264,Formulier!$O$38&gt;=C1264),"Verlof",0)</f>
        <v>0</v>
      </c>
      <c r="K1264">
        <f t="shared" si="288"/>
        <v>0</v>
      </c>
      <c r="L1264">
        <f t="shared" si="284"/>
        <v>0</v>
      </c>
      <c r="M1264">
        <f t="shared" si="285"/>
        <v>0</v>
      </c>
      <c r="N1264" s="56">
        <f t="shared" si="289"/>
        <v>0</v>
      </c>
      <c r="O1264" s="56">
        <f t="shared" si="290"/>
        <v>0</v>
      </c>
      <c r="R1264">
        <f t="shared" si="286"/>
        <v>0</v>
      </c>
    </row>
    <row r="1265" spans="1:18" x14ac:dyDescent="0.3">
      <c r="A1265" s="43" t="str">
        <f t="shared" si="291"/>
        <v>201823ma</v>
      </c>
      <c r="B1265" s="43">
        <f t="shared" si="293"/>
        <v>23</v>
      </c>
      <c r="C1265" s="44">
        <f t="shared" si="287"/>
        <v>43255</v>
      </c>
      <c r="D1265" s="43" t="str">
        <f t="shared" si="294"/>
        <v>ma</v>
      </c>
      <c r="E1265" s="43">
        <f t="shared" si="292"/>
        <v>2018</v>
      </c>
      <c r="F1265" s="43" t="str">
        <f t="shared" si="296"/>
        <v/>
      </c>
      <c r="G1265" s="43" t="str">
        <f t="shared" si="297"/>
        <v/>
      </c>
      <c r="H1265" s="43" t="str">
        <f t="shared" si="298"/>
        <v/>
      </c>
      <c r="I1265" s="43">
        <f t="shared" si="295"/>
        <v>75</v>
      </c>
      <c r="J1265">
        <f>IF(AND(Formulier!$E$44&lt;=C1265,Formulier!$O$38&gt;=C1265),"Verlof",0)</f>
        <v>0</v>
      </c>
      <c r="K1265">
        <f t="shared" si="288"/>
        <v>0</v>
      </c>
      <c r="L1265">
        <f t="shared" si="284"/>
        <v>0</v>
      </c>
      <c r="M1265">
        <f t="shared" si="285"/>
        <v>0</v>
      </c>
      <c r="N1265" s="56">
        <f t="shared" si="289"/>
        <v>0</v>
      </c>
      <c r="O1265" s="56">
        <f t="shared" si="290"/>
        <v>0</v>
      </c>
      <c r="R1265">
        <f t="shared" si="286"/>
        <v>0</v>
      </c>
    </row>
    <row r="1266" spans="1:18" x14ac:dyDescent="0.3">
      <c r="A1266" s="43" t="str">
        <f t="shared" si="291"/>
        <v>201823di</v>
      </c>
      <c r="B1266" s="43">
        <f t="shared" si="293"/>
        <v>23</v>
      </c>
      <c r="C1266" s="44">
        <f t="shared" si="287"/>
        <v>43256</v>
      </c>
      <c r="D1266" s="43" t="str">
        <f t="shared" si="294"/>
        <v>di</v>
      </c>
      <c r="E1266" s="43">
        <f t="shared" si="292"/>
        <v>2018</v>
      </c>
      <c r="F1266" s="43" t="str">
        <f t="shared" si="296"/>
        <v/>
      </c>
      <c r="G1266" s="43" t="str">
        <f t="shared" si="297"/>
        <v/>
      </c>
      <c r="H1266" s="43" t="str">
        <f t="shared" si="298"/>
        <v/>
      </c>
      <c r="I1266" s="43">
        <f t="shared" si="295"/>
        <v>75</v>
      </c>
      <c r="J1266">
        <f>IF(AND(Formulier!$E$44&lt;=C1266,Formulier!$O$38&gt;=C1266),"Verlof",0)</f>
        <v>0</v>
      </c>
      <c r="K1266">
        <f t="shared" si="288"/>
        <v>0</v>
      </c>
      <c r="L1266">
        <f t="shared" si="284"/>
        <v>0</v>
      </c>
      <c r="M1266">
        <f t="shared" si="285"/>
        <v>0</v>
      </c>
      <c r="N1266" s="56">
        <f t="shared" si="289"/>
        <v>0</v>
      </c>
      <c r="O1266" s="56">
        <f t="shared" si="290"/>
        <v>0</v>
      </c>
      <c r="R1266">
        <f t="shared" si="286"/>
        <v>0</v>
      </c>
    </row>
    <row r="1267" spans="1:18" x14ac:dyDescent="0.3">
      <c r="A1267" s="43" t="str">
        <f t="shared" si="291"/>
        <v>201823wo</v>
      </c>
      <c r="B1267" s="43">
        <f t="shared" si="293"/>
        <v>23</v>
      </c>
      <c r="C1267" s="44">
        <f t="shared" si="287"/>
        <v>43257</v>
      </c>
      <c r="D1267" s="43" t="str">
        <f t="shared" si="294"/>
        <v>wo</v>
      </c>
      <c r="E1267" s="43">
        <f t="shared" si="292"/>
        <v>2018</v>
      </c>
      <c r="F1267" s="43" t="str">
        <f t="shared" si="296"/>
        <v/>
      </c>
      <c r="G1267" s="43" t="str">
        <f t="shared" si="297"/>
        <v/>
      </c>
      <c r="H1267" s="43" t="str">
        <f t="shared" si="298"/>
        <v/>
      </c>
      <c r="I1267" s="43">
        <f t="shared" si="295"/>
        <v>75</v>
      </c>
      <c r="J1267">
        <f>IF(AND(Formulier!$E$44&lt;=C1267,Formulier!$O$38&gt;=C1267),"Verlof",0)</f>
        <v>0</v>
      </c>
      <c r="K1267">
        <f t="shared" si="288"/>
        <v>0</v>
      </c>
      <c r="L1267">
        <f t="shared" si="284"/>
        <v>0</v>
      </c>
      <c r="M1267">
        <f t="shared" si="285"/>
        <v>0</v>
      </c>
      <c r="N1267" s="56">
        <f t="shared" si="289"/>
        <v>0</v>
      </c>
      <c r="O1267" s="56">
        <f t="shared" si="290"/>
        <v>0</v>
      </c>
      <c r="R1267">
        <f t="shared" si="286"/>
        <v>0</v>
      </c>
    </row>
    <row r="1268" spans="1:18" x14ac:dyDescent="0.3">
      <c r="A1268" s="43" t="str">
        <f t="shared" si="291"/>
        <v>201823do</v>
      </c>
      <c r="B1268" s="43">
        <f t="shared" si="293"/>
        <v>23</v>
      </c>
      <c r="C1268" s="44">
        <f t="shared" si="287"/>
        <v>43258</v>
      </c>
      <c r="D1268" s="43" t="str">
        <f t="shared" si="294"/>
        <v>do</v>
      </c>
      <c r="E1268" s="43">
        <f t="shared" si="292"/>
        <v>2018</v>
      </c>
      <c r="F1268" s="43" t="str">
        <f t="shared" si="296"/>
        <v/>
      </c>
      <c r="G1268" s="43" t="str">
        <f t="shared" si="297"/>
        <v/>
      </c>
      <c r="H1268" s="43" t="str">
        <f t="shared" si="298"/>
        <v/>
      </c>
      <c r="I1268" s="43">
        <f t="shared" si="295"/>
        <v>75</v>
      </c>
      <c r="J1268">
        <f>IF(AND(Formulier!$E$44&lt;=C1268,Formulier!$O$38&gt;=C1268),"Verlof",0)</f>
        <v>0</v>
      </c>
      <c r="K1268">
        <f t="shared" si="288"/>
        <v>0</v>
      </c>
      <c r="L1268">
        <f t="shared" si="284"/>
        <v>0</v>
      </c>
      <c r="M1268">
        <f t="shared" si="285"/>
        <v>0</v>
      </c>
      <c r="N1268" s="56">
        <f t="shared" si="289"/>
        <v>0</v>
      </c>
      <c r="O1268" s="56">
        <f t="shared" si="290"/>
        <v>0</v>
      </c>
      <c r="R1268">
        <f t="shared" si="286"/>
        <v>0</v>
      </c>
    </row>
    <row r="1269" spans="1:18" x14ac:dyDescent="0.3">
      <c r="A1269" s="43" t="str">
        <f t="shared" si="291"/>
        <v>201823vr</v>
      </c>
      <c r="B1269" s="43">
        <f t="shared" si="293"/>
        <v>23</v>
      </c>
      <c r="C1269" s="44">
        <f t="shared" si="287"/>
        <v>43259</v>
      </c>
      <c r="D1269" s="43" t="str">
        <f t="shared" si="294"/>
        <v>vr</v>
      </c>
      <c r="E1269" s="43">
        <f t="shared" si="292"/>
        <v>2018</v>
      </c>
      <c r="F1269" s="43" t="str">
        <f t="shared" si="296"/>
        <v/>
      </c>
      <c r="G1269" s="43" t="str">
        <f t="shared" si="297"/>
        <v/>
      </c>
      <c r="H1269" s="43" t="str">
        <f t="shared" si="298"/>
        <v/>
      </c>
      <c r="I1269" s="43">
        <f t="shared" si="295"/>
        <v>75</v>
      </c>
      <c r="J1269">
        <f>IF(AND(Formulier!$E$44&lt;=C1269,Formulier!$O$38&gt;=C1269),"Verlof",0)</f>
        <v>0</v>
      </c>
      <c r="K1269">
        <f t="shared" si="288"/>
        <v>0</v>
      </c>
      <c r="L1269">
        <f t="shared" si="284"/>
        <v>0</v>
      </c>
      <c r="M1269">
        <f t="shared" si="285"/>
        <v>0</v>
      </c>
      <c r="N1269" s="56">
        <f t="shared" si="289"/>
        <v>0</v>
      </c>
      <c r="O1269" s="56">
        <f t="shared" si="290"/>
        <v>0</v>
      </c>
      <c r="R1269">
        <f t="shared" si="286"/>
        <v>0</v>
      </c>
    </row>
    <row r="1270" spans="1:18" x14ac:dyDescent="0.3">
      <c r="A1270" s="43" t="str">
        <f t="shared" si="291"/>
        <v>201823za</v>
      </c>
      <c r="B1270" s="43">
        <f t="shared" si="293"/>
        <v>23</v>
      </c>
      <c r="C1270" s="44">
        <f t="shared" si="287"/>
        <v>43260</v>
      </c>
      <c r="D1270" s="43" t="str">
        <f t="shared" si="294"/>
        <v>za</v>
      </c>
      <c r="E1270" s="43">
        <f t="shared" si="292"/>
        <v>2018</v>
      </c>
      <c r="F1270" s="43" t="str">
        <f t="shared" si="296"/>
        <v/>
      </c>
      <c r="G1270" s="43" t="str">
        <f t="shared" si="297"/>
        <v/>
      </c>
      <c r="H1270" s="43" t="str">
        <f t="shared" si="298"/>
        <v/>
      </c>
      <c r="I1270" s="43">
        <f t="shared" si="295"/>
        <v>75</v>
      </c>
      <c r="J1270">
        <f>IF(AND(Formulier!$E$44&lt;=C1270,Formulier!$O$38&gt;=C1270),"Verlof",0)</f>
        <v>0</v>
      </c>
      <c r="K1270">
        <f t="shared" si="288"/>
        <v>0</v>
      </c>
      <c r="L1270">
        <f t="shared" si="284"/>
        <v>0</v>
      </c>
      <c r="M1270">
        <f t="shared" si="285"/>
        <v>0</v>
      </c>
      <c r="N1270" s="56">
        <f t="shared" si="289"/>
        <v>0</v>
      </c>
      <c r="O1270" s="56">
        <f t="shared" si="290"/>
        <v>0</v>
      </c>
      <c r="R1270">
        <f t="shared" si="286"/>
        <v>0</v>
      </c>
    </row>
    <row r="1271" spans="1:18" x14ac:dyDescent="0.3">
      <c r="A1271" s="43" t="str">
        <f t="shared" si="291"/>
        <v>201823zo</v>
      </c>
      <c r="B1271" s="43">
        <f t="shared" si="293"/>
        <v>23</v>
      </c>
      <c r="C1271" s="44">
        <f t="shared" si="287"/>
        <v>43261</v>
      </c>
      <c r="D1271" s="43" t="str">
        <f t="shared" si="294"/>
        <v>zo</v>
      </c>
      <c r="E1271" s="43">
        <f t="shared" si="292"/>
        <v>2018</v>
      </c>
      <c r="F1271" s="43" t="str">
        <f t="shared" si="296"/>
        <v/>
      </c>
      <c r="G1271" s="43" t="str">
        <f t="shared" si="297"/>
        <v/>
      </c>
      <c r="H1271" s="43" t="str">
        <f t="shared" si="298"/>
        <v/>
      </c>
      <c r="I1271" s="43">
        <f t="shared" si="295"/>
        <v>75</v>
      </c>
      <c r="J1271">
        <f>IF(AND(Formulier!$E$44&lt;=C1271,Formulier!$O$38&gt;=C1271),"Verlof",0)</f>
        <v>0</v>
      </c>
      <c r="K1271">
        <f t="shared" si="288"/>
        <v>0</v>
      </c>
      <c r="L1271">
        <f t="shared" si="284"/>
        <v>0</v>
      </c>
      <c r="M1271">
        <f t="shared" si="285"/>
        <v>0</v>
      </c>
      <c r="N1271" s="56">
        <f t="shared" si="289"/>
        <v>0</v>
      </c>
      <c r="O1271" s="56">
        <f t="shared" si="290"/>
        <v>0</v>
      </c>
      <c r="R1271">
        <f t="shared" si="286"/>
        <v>0</v>
      </c>
    </row>
    <row r="1272" spans="1:18" x14ac:dyDescent="0.3">
      <c r="A1272" s="43" t="str">
        <f t="shared" si="291"/>
        <v>201824ma</v>
      </c>
      <c r="B1272" s="43">
        <f t="shared" si="293"/>
        <v>24</v>
      </c>
      <c r="C1272" s="44">
        <f t="shared" si="287"/>
        <v>43262</v>
      </c>
      <c r="D1272" s="43" t="str">
        <f t="shared" si="294"/>
        <v>ma</v>
      </c>
      <c r="E1272" s="43">
        <f t="shared" si="292"/>
        <v>2018</v>
      </c>
      <c r="F1272" s="43" t="str">
        <f t="shared" si="296"/>
        <v/>
      </c>
      <c r="G1272" s="43" t="str">
        <f t="shared" si="297"/>
        <v/>
      </c>
      <c r="H1272" s="43" t="str">
        <f t="shared" si="298"/>
        <v/>
      </c>
      <c r="I1272" s="43">
        <f t="shared" si="295"/>
        <v>76</v>
      </c>
      <c r="J1272">
        <f>IF(AND(Formulier!$E$44&lt;=C1272,Formulier!$O$38&gt;=C1272),"Verlof",0)</f>
        <v>0</v>
      </c>
      <c r="K1272">
        <f t="shared" si="288"/>
        <v>0</v>
      </c>
      <c r="L1272">
        <f t="shared" si="284"/>
        <v>0</v>
      </c>
      <c r="M1272">
        <f t="shared" si="285"/>
        <v>0</v>
      </c>
      <c r="N1272" s="56">
        <f t="shared" si="289"/>
        <v>0</v>
      </c>
      <c r="O1272" s="56">
        <f t="shared" si="290"/>
        <v>0</v>
      </c>
      <c r="R1272">
        <f t="shared" si="286"/>
        <v>0</v>
      </c>
    </row>
    <row r="1273" spans="1:18" x14ac:dyDescent="0.3">
      <c r="A1273" s="43" t="str">
        <f t="shared" si="291"/>
        <v>201824di</v>
      </c>
      <c r="B1273" s="43">
        <f t="shared" si="293"/>
        <v>24</v>
      </c>
      <c r="C1273" s="44">
        <f t="shared" si="287"/>
        <v>43263</v>
      </c>
      <c r="D1273" s="43" t="str">
        <f t="shared" si="294"/>
        <v>di</v>
      </c>
      <c r="E1273" s="43">
        <f t="shared" si="292"/>
        <v>2018</v>
      </c>
      <c r="F1273" s="43" t="str">
        <f t="shared" si="296"/>
        <v/>
      </c>
      <c r="G1273" s="43" t="str">
        <f t="shared" si="297"/>
        <v/>
      </c>
      <c r="H1273" s="43" t="str">
        <f t="shared" si="298"/>
        <v/>
      </c>
      <c r="I1273" s="43">
        <f t="shared" si="295"/>
        <v>76</v>
      </c>
      <c r="J1273">
        <f>IF(AND(Formulier!$E$44&lt;=C1273,Formulier!$O$38&gt;=C1273),"Verlof",0)</f>
        <v>0</v>
      </c>
      <c r="K1273">
        <f t="shared" si="288"/>
        <v>0</v>
      </c>
      <c r="L1273">
        <f t="shared" si="284"/>
        <v>0</v>
      </c>
      <c r="M1273">
        <f t="shared" si="285"/>
        <v>0</v>
      </c>
      <c r="N1273" s="56">
        <f t="shared" si="289"/>
        <v>0</v>
      </c>
      <c r="O1273" s="56">
        <f t="shared" si="290"/>
        <v>0</v>
      </c>
      <c r="R1273">
        <f t="shared" si="286"/>
        <v>0</v>
      </c>
    </row>
    <row r="1274" spans="1:18" x14ac:dyDescent="0.3">
      <c r="A1274" s="43" t="str">
        <f t="shared" si="291"/>
        <v>201824wo</v>
      </c>
      <c r="B1274" s="43">
        <f t="shared" si="293"/>
        <v>24</v>
      </c>
      <c r="C1274" s="44">
        <f t="shared" si="287"/>
        <v>43264</v>
      </c>
      <c r="D1274" s="43" t="str">
        <f t="shared" si="294"/>
        <v>wo</v>
      </c>
      <c r="E1274" s="43">
        <f t="shared" si="292"/>
        <v>2018</v>
      </c>
      <c r="F1274" s="43" t="str">
        <f t="shared" si="296"/>
        <v/>
      </c>
      <c r="G1274" s="43" t="str">
        <f t="shared" si="297"/>
        <v/>
      </c>
      <c r="H1274" s="43" t="str">
        <f t="shared" si="298"/>
        <v/>
      </c>
      <c r="I1274" s="43">
        <f t="shared" si="295"/>
        <v>76</v>
      </c>
      <c r="J1274">
        <f>IF(AND(Formulier!$E$44&lt;=C1274,Formulier!$O$38&gt;=C1274),"Verlof",0)</f>
        <v>0</v>
      </c>
      <c r="K1274">
        <f t="shared" si="288"/>
        <v>0</v>
      </c>
      <c r="L1274">
        <f t="shared" si="284"/>
        <v>0</v>
      </c>
      <c r="M1274">
        <f t="shared" si="285"/>
        <v>0</v>
      </c>
      <c r="N1274" s="56">
        <f t="shared" si="289"/>
        <v>0</v>
      </c>
      <c r="O1274" s="56">
        <f t="shared" si="290"/>
        <v>0</v>
      </c>
      <c r="R1274">
        <f t="shared" si="286"/>
        <v>0</v>
      </c>
    </row>
    <row r="1275" spans="1:18" x14ac:dyDescent="0.3">
      <c r="A1275" s="43" t="str">
        <f t="shared" si="291"/>
        <v>201824do</v>
      </c>
      <c r="B1275" s="43">
        <f t="shared" si="293"/>
        <v>24</v>
      </c>
      <c r="C1275" s="44">
        <f t="shared" si="287"/>
        <v>43265</v>
      </c>
      <c r="D1275" s="43" t="str">
        <f t="shared" si="294"/>
        <v>do</v>
      </c>
      <c r="E1275" s="43">
        <f t="shared" si="292"/>
        <v>2018</v>
      </c>
      <c r="F1275" s="43" t="str">
        <f t="shared" si="296"/>
        <v/>
      </c>
      <c r="G1275" s="43" t="str">
        <f t="shared" si="297"/>
        <v/>
      </c>
      <c r="H1275" s="43" t="str">
        <f t="shared" si="298"/>
        <v/>
      </c>
      <c r="I1275" s="43">
        <f t="shared" si="295"/>
        <v>76</v>
      </c>
      <c r="J1275">
        <f>IF(AND(Formulier!$E$44&lt;=C1275,Formulier!$O$38&gt;=C1275),"Verlof",0)</f>
        <v>0</v>
      </c>
      <c r="K1275">
        <f t="shared" si="288"/>
        <v>0</v>
      </c>
      <c r="L1275">
        <f t="shared" si="284"/>
        <v>0</v>
      </c>
      <c r="M1275">
        <f t="shared" si="285"/>
        <v>0</v>
      </c>
      <c r="N1275" s="56">
        <f t="shared" si="289"/>
        <v>0</v>
      </c>
      <c r="O1275" s="56">
        <f t="shared" si="290"/>
        <v>0</v>
      </c>
      <c r="R1275">
        <f t="shared" si="286"/>
        <v>0</v>
      </c>
    </row>
    <row r="1276" spans="1:18" x14ac:dyDescent="0.3">
      <c r="A1276" s="43" t="str">
        <f t="shared" si="291"/>
        <v>201824vr</v>
      </c>
      <c r="B1276" s="43">
        <f t="shared" si="293"/>
        <v>24</v>
      </c>
      <c r="C1276" s="44">
        <f t="shared" si="287"/>
        <v>43266</v>
      </c>
      <c r="D1276" s="43" t="str">
        <f t="shared" si="294"/>
        <v>vr</v>
      </c>
      <c r="E1276" s="43">
        <f t="shared" si="292"/>
        <v>2018</v>
      </c>
      <c r="F1276" s="43" t="str">
        <f t="shared" si="296"/>
        <v/>
      </c>
      <c r="G1276" s="43" t="str">
        <f t="shared" si="297"/>
        <v/>
      </c>
      <c r="H1276" s="43" t="str">
        <f t="shared" si="298"/>
        <v/>
      </c>
      <c r="I1276" s="43">
        <f t="shared" si="295"/>
        <v>76</v>
      </c>
      <c r="J1276">
        <f>IF(AND(Formulier!$E$44&lt;=C1276,Formulier!$O$38&gt;=C1276),"Verlof",0)</f>
        <v>0</v>
      </c>
      <c r="K1276">
        <f t="shared" si="288"/>
        <v>0</v>
      </c>
      <c r="L1276">
        <f t="shared" ref="L1276:L1339" si="299">IF(J1276=0,0,IF(G1276="",0,1))</f>
        <v>0</v>
      </c>
      <c r="M1276">
        <f t="shared" ref="M1276:M1339" si="300">IF(J1276=0,0,IF(H1276="",0,1))</f>
        <v>0</v>
      </c>
      <c r="N1276" s="56">
        <f t="shared" si="289"/>
        <v>0</v>
      </c>
      <c r="O1276" s="56">
        <f t="shared" si="290"/>
        <v>0</v>
      </c>
      <c r="R1276">
        <f t="shared" si="286"/>
        <v>0</v>
      </c>
    </row>
    <row r="1277" spans="1:18" x14ac:dyDescent="0.3">
      <c r="A1277" s="43" t="str">
        <f t="shared" si="291"/>
        <v>201824za</v>
      </c>
      <c r="B1277" s="43">
        <f t="shared" si="293"/>
        <v>24</v>
      </c>
      <c r="C1277" s="44">
        <f t="shared" si="287"/>
        <v>43267</v>
      </c>
      <c r="D1277" s="43" t="str">
        <f t="shared" si="294"/>
        <v>za</v>
      </c>
      <c r="E1277" s="43">
        <f t="shared" si="292"/>
        <v>2018</v>
      </c>
      <c r="F1277" s="43" t="str">
        <f t="shared" si="296"/>
        <v/>
      </c>
      <c r="G1277" s="43" t="str">
        <f t="shared" si="297"/>
        <v/>
      </c>
      <c r="H1277" s="43" t="str">
        <f t="shared" si="298"/>
        <v/>
      </c>
      <c r="I1277" s="43">
        <f t="shared" si="295"/>
        <v>76</v>
      </c>
      <c r="J1277">
        <f>IF(AND(Formulier!$E$44&lt;=C1277,Formulier!$O$38&gt;=C1277),"Verlof",0)</f>
        <v>0</v>
      </c>
      <c r="K1277">
        <f t="shared" si="288"/>
        <v>0</v>
      </c>
      <c r="L1277">
        <f t="shared" si="299"/>
        <v>0</v>
      </c>
      <c r="M1277">
        <f t="shared" si="300"/>
        <v>0</v>
      </c>
      <c r="N1277" s="56">
        <f t="shared" si="289"/>
        <v>0</v>
      </c>
      <c r="O1277" s="56">
        <f t="shared" si="290"/>
        <v>0</v>
      </c>
      <c r="R1277">
        <f t="shared" si="286"/>
        <v>0</v>
      </c>
    </row>
    <row r="1278" spans="1:18" x14ac:dyDescent="0.3">
      <c r="A1278" s="43" t="str">
        <f t="shared" si="291"/>
        <v>201824zo</v>
      </c>
      <c r="B1278" s="43">
        <f t="shared" si="293"/>
        <v>24</v>
      </c>
      <c r="C1278" s="44">
        <f t="shared" si="287"/>
        <v>43268</v>
      </c>
      <c r="D1278" s="43" t="str">
        <f t="shared" si="294"/>
        <v>zo</v>
      </c>
      <c r="E1278" s="43">
        <f t="shared" si="292"/>
        <v>2018</v>
      </c>
      <c r="F1278" s="43" t="str">
        <f t="shared" si="296"/>
        <v/>
      </c>
      <c r="G1278" s="43" t="str">
        <f t="shared" si="297"/>
        <v/>
      </c>
      <c r="H1278" s="43" t="str">
        <f t="shared" si="298"/>
        <v/>
      </c>
      <c r="I1278" s="43">
        <f t="shared" si="295"/>
        <v>76</v>
      </c>
      <c r="J1278">
        <f>IF(AND(Formulier!$E$44&lt;=C1278,Formulier!$O$38&gt;=C1278),"Verlof",0)</f>
        <v>0</v>
      </c>
      <c r="K1278">
        <f t="shared" si="288"/>
        <v>0</v>
      </c>
      <c r="L1278">
        <f t="shared" si="299"/>
        <v>0</v>
      </c>
      <c r="M1278">
        <f t="shared" si="300"/>
        <v>0</v>
      </c>
      <c r="N1278" s="56">
        <f t="shared" si="289"/>
        <v>0</v>
      </c>
      <c r="O1278" s="56">
        <f t="shared" si="290"/>
        <v>0</v>
      </c>
      <c r="R1278">
        <f t="shared" si="286"/>
        <v>0</v>
      </c>
    </row>
    <row r="1279" spans="1:18" x14ac:dyDescent="0.3">
      <c r="A1279" s="43" t="str">
        <f t="shared" si="291"/>
        <v>201825ma</v>
      </c>
      <c r="B1279" s="43">
        <f t="shared" si="293"/>
        <v>25</v>
      </c>
      <c r="C1279" s="44">
        <f t="shared" si="287"/>
        <v>43269</v>
      </c>
      <c r="D1279" s="43" t="str">
        <f t="shared" si="294"/>
        <v>ma</v>
      </c>
      <c r="E1279" s="43">
        <f t="shared" si="292"/>
        <v>2018</v>
      </c>
      <c r="F1279" s="43" t="str">
        <f t="shared" si="296"/>
        <v/>
      </c>
      <c r="G1279" s="43" t="str">
        <f t="shared" si="297"/>
        <v/>
      </c>
      <c r="H1279" s="43" t="str">
        <f t="shared" si="298"/>
        <v/>
      </c>
      <c r="I1279" s="43">
        <f t="shared" si="295"/>
        <v>77</v>
      </c>
      <c r="J1279">
        <f>IF(AND(Formulier!$E$44&lt;=C1279,Formulier!$O$38&gt;=C1279),"Verlof",0)</f>
        <v>0</v>
      </c>
      <c r="K1279">
        <f t="shared" si="288"/>
        <v>0</v>
      </c>
      <c r="L1279">
        <f t="shared" si="299"/>
        <v>0</v>
      </c>
      <c r="M1279">
        <f t="shared" si="300"/>
        <v>0</v>
      </c>
      <c r="N1279" s="56">
        <f t="shared" si="289"/>
        <v>0</v>
      </c>
      <c r="O1279" s="56">
        <f t="shared" si="290"/>
        <v>0</v>
      </c>
      <c r="R1279">
        <f t="shared" si="286"/>
        <v>0</v>
      </c>
    </row>
    <row r="1280" spans="1:18" x14ac:dyDescent="0.3">
      <c r="A1280" s="43" t="str">
        <f t="shared" si="291"/>
        <v>201825di</v>
      </c>
      <c r="B1280" s="43">
        <f t="shared" si="293"/>
        <v>25</v>
      </c>
      <c r="C1280" s="44">
        <f t="shared" si="287"/>
        <v>43270</v>
      </c>
      <c r="D1280" s="43" t="str">
        <f t="shared" si="294"/>
        <v>di</v>
      </c>
      <c r="E1280" s="43">
        <f t="shared" si="292"/>
        <v>2018</v>
      </c>
      <c r="F1280" s="43" t="str">
        <f t="shared" si="296"/>
        <v/>
      </c>
      <c r="G1280" s="43" t="str">
        <f t="shared" si="297"/>
        <v/>
      </c>
      <c r="H1280" s="43" t="str">
        <f t="shared" si="298"/>
        <v/>
      </c>
      <c r="I1280" s="43">
        <f t="shared" si="295"/>
        <v>77</v>
      </c>
      <c r="J1280">
        <f>IF(AND(Formulier!$E$44&lt;=C1280,Formulier!$O$38&gt;=C1280),"Verlof",0)</f>
        <v>0</v>
      </c>
      <c r="K1280">
        <f t="shared" si="288"/>
        <v>0</v>
      </c>
      <c r="L1280">
        <f t="shared" si="299"/>
        <v>0</v>
      </c>
      <c r="M1280">
        <f t="shared" si="300"/>
        <v>0</v>
      </c>
      <c r="N1280" s="56">
        <f t="shared" si="289"/>
        <v>0</v>
      </c>
      <c r="O1280" s="56">
        <f t="shared" si="290"/>
        <v>0</v>
      </c>
      <c r="R1280">
        <f t="shared" ref="R1280:R1343" si="301">IF(AND(OR(F1280="vakantie",G1280="vakantie",H1280="vakantie"),Q1280="Compensatieverlof"),1,0)</f>
        <v>0</v>
      </c>
    </row>
    <row r="1281" spans="1:18" x14ac:dyDescent="0.3">
      <c r="A1281" s="43" t="str">
        <f t="shared" si="291"/>
        <v>201825wo</v>
      </c>
      <c r="B1281" s="43">
        <f t="shared" si="293"/>
        <v>25</v>
      </c>
      <c r="C1281" s="44">
        <f t="shared" si="287"/>
        <v>43271</v>
      </c>
      <c r="D1281" s="43" t="str">
        <f t="shared" si="294"/>
        <v>wo</v>
      </c>
      <c r="E1281" s="43">
        <f t="shared" si="292"/>
        <v>2018</v>
      </c>
      <c r="F1281" s="43" t="str">
        <f t="shared" si="296"/>
        <v/>
      </c>
      <c r="G1281" s="43" t="str">
        <f t="shared" si="297"/>
        <v/>
      </c>
      <c r="H1281" s="43" t="str">
        <f t="shared" si="298"/>
        <v/>
      </c>
      <c r="I1281" s="43">
        <f t="shared" si="295"/>
        <v>77</v>
      </c>
      <c r="J1281">
        <f>IF(AND(Formulier!$E$44&lt;=C1281,Formulier!$O$38&gt;=C1281),"Verlof",0)</f>
        <v>0</v>
      </c>
      <c r="K1281">
        <f t="shared" si="288"/>
        <v>0</v>
      </c>
      <c r="L1281">
        <f t="shared" si="299"/>
        <v>0</v>
      </c>
      <c r="M1281">
        <f t="shared" si="300"/>
        <v>0</v>
      </c>
      <c r="N1281" s="56">
        <f t="shared" si="289"/>
        <v>0</v>
      </c>
      <c r="O1281" s="56">
        <f t="shared" si="290"/>
        <v>0</v>
      </c>
      <c r="R1281">
        <f t="shared" si="301"/>
        <v>0</v>
      </c>
    </row>
    <row r="1282" spans="1:18" x14ac:dyDescent="0.3">
      <c r="A1282" s="43" t="str">
        <f t="shared" si="291"/>
        <v>201825do</v>
      </c>
      <c r="B1282" s="43">
        <f t="shared" si="293"/>
        <v>25</v>
      </c>
      <c r="C1282" s="44">
        <f t="shared" si="287"/>
        <v>43272</v>
      </c>
      <c r="D1282" s="43" t="str">
        <f t="shared" si="294"/>
        <v>do</v>
      </c>
      <c r="E1282" s="43">
        <f t="shared" si="292"/>
        <v>2018</v>
      </c>
      <c r="F1282" s="43" t="str">
        <f t="shared" si="296"/>
        <v/>
      </c>
      <c r="G1282" s="43" t="str">
        <f t="shared" si="297"/>
        <v/>
      </c>
      <c r="H1282" s="43" t="str">
        <f t="shared" si="298"/>
        <v/>
      </c>
      <c r="I1282" s="43">
        <f t="shared" si="295"/>
        <v>77</v>
      </c>
      <c r="J1282">
        <f>IF(AND(Formulier!$E$44&lt;=C1282,Formulier!$O$38&gt;=C1282),"Verlof",0)</f>
        <v>0</v>
      </c>
      <c r="K1282">
        <f t="shared" si="288"/>
        <v>0</v>
      </c>
      <c r="L1282">
        <f t="shared" si="299"/>
        <v>0</v>
      </c>
      <c r="M1282">
        <f t="shared" si="300"/>
        <v>0</v>
      </c>
      <c r="N1282" s="56">
        <f t="shared" si="289"/>
        <v>0</v>
      </c>
      <c r="O1282" s="56">
        <f t="shared" si="290"/>
        <v>0</v>
      </c>
      <c r="R1282">
        <f t="shared" si="301"/>
        <v>0</v>
      </c>
    </row>
    <row r="1283" spans="1:18" x14ac:dyDescent="0.3">
      <c r="A1283" s="43" t="str">
        <f t="shared" si="291"/>
        <v>201825vr</v>
      </c>
      <c r="B1283" s="43">
        <f t="shared" si="293"/>
        <v>25</v>
      </c>
      <c r="C1283" s="44">
        <f t="shared" ref="C1283:C1346" si="302">+C1282+1</f>
        <v>43273</v>
      </c>
      <c r="D1283" s="43" t="str">
        <f t="shared" si="294"/>
        <v>vr</v>
      </c>
      <c r="E1283" s="43">
        <f t="shared" si="292"/>
        <v>2018</v>
      </c>
      <c r="F1283" s="43" t="str">
        <f t="shared" si="296"/>
        <v/>
      </c>
      <c r="G1283" s="43" t="str">
        <f t="shared" si="297"/>
        <v/>
      </c>
      <c r="H1283" s="43" t="str">
        <f t="shared" si="298"/>
        <v/>
      </c>
      <c r="I1283" s="43">
        <f t="shared" si="295"/>
        <v>77</v>
      </c>
      <c r="J1283">
        <f>IF(AND(Formulier!$E$44&lt;=C1283,Formulier!$O$38&gt;=C1283),"Verlof",0)</f>
        <v>0</v>
      </c>
      <c r="K1283">
        <f t="shared" ref="K1283:K1346" si="303">IF(J1283=0,0,IF(F1283="",0,1))</f>
        <v>0</v>
      </c>
      <c r="L1283">
        <f t="shared" si="299"/>
        <v>0</v>
      </c>
      <c r="M1283">
        <f t="shared" si="300"/>
        <v>0</v>
      </c>
      <c r="N1283" s="56">
        <f t="shared" ref="N1283:N1346" si="304">IF($N$1="Noord",K1283,IF($N$1="Midden",L1283,M1283))</f>
        <v>0</v>
      </c>
      <c r="O1283" s="56">
        <f t="shared" ref="O1283:O1346" si="305">IF(OR(D1283="za",D1283="zo"),0,N1283)</f>
        <v>0</v>
      </c>
      <c r="R1283">
        <f t="shared" si="301"/>
        <v>0</v>
      </c>
    </row>
    <row r="1284" spans="1:18" x14ac:dyDescent="0.3">
      <c r="A1284" s="43" t="str">
        <f t="shared" si="291"/>
        <v>201825za</v>
      </c>
      <c r="B1284" s="43">
        <f t="shared" si="293"/>
        <v>25</v>
      </c>
      <c r="C1284" s="44">
        <f t="shared" si="302"/>
        <v>43274</v>
      </c>
      <c r="D1284" s="43" t="str">
        <f t="shared" si="294"/>
        <v>za</v>
      </c>
      <c r="E1284" s="43">
        <f t="shared" si="292"/>
        <v>2018</v>
      </c>
      <c r="F1284" s="43" t="str">
        <f t="shared" si="296"/>
        <v/>
      </c>
      <c r="G1284" s="43" t="str">
        <f t="shared" si="297"/>
        <v/>
      </c>
      <c r="H1284" s="43" t="str">
        <f t="shared" si="298"/>
        <v/>
      </c>
      <c r="I1284" s="43">
        <f t="shared" si="295"/>
        <v>77</v>
      </c>
      <c r="J1284">
        <f>IF(AND(Formulier!$E$44&lt;=C1284,Formulier!$O$38&gt;=C1284),"Verlof",0)</f>
        <v>0</v>
      </c>
      <c r="K1284">
        <f t="shared" si="303"/>
        <v>0</v>
      </c>
      <c r="L1284">
        <f t="shared" si="299"/>
        <v>0</v>
      </c>
      <c r="M1284">
        <f t="shared" si="300"/>
        <v>0</v>
      </c>
      <c r="N1284" s="56">
        <f t="shared" si="304"/>
        <v>0</v>
      </c>
      <c r="O1284" s="56">
        <f t="shared" si="305"/>
        <v>0</v>
      </c>
      <c r="R1284">
        <f t="shared" si="301"/>
        <v>0</v>
      </c>
    </row>
    <row r="1285" spans="1:18" x14ac:dyDescent="0.3">
      <c r="A1285" s="43" t="str">
        <f t="shared" si="291"/>
        <v>201825zo</v>
      </c>
      <c r="B1285" s="43">
        <f t="shared" si="293"/>
        <v>25</v>
      </c>
      <c r="C1285" s="44">
        <f t="shared" si="302"/>
        <v>43275</v>
      </c>
      <c r="D1285" s="43" t="str">
        <f t="shared" si="294"/>
        <v>zo</v>
      </c>
      <c r="E1285" s="43">
        <f t="shared" si="292"/>
        <v>2018</v>
      </c>
      <c r="F1285" s="43" t="str">
        <f t="shared" si="296"/>
        <v/>
      </c>
      <c r="G1285" s="43" t="str">
        <f t="shared" si="297"/>
        <v/>
      </c>
      <c r="H1285" s="43" t="str">
        <f t="shared" si="298"/>
        <v/>
      </c>
      <c r="I1285" s="43">
        <f t="shared" si="295"/>
        <v>77</v>
      </c>
      <c r="J1285">
        <f>IF(AND(Formulier!$E$44&lt;=C1285,Formulier!$O$38&gt;=C1285),"Verlof",0)</f>
        <v>0</v>
      </c>
      <c r="K1285">
        <f t="shared" si="303"/>
        <v>0</v>
      </c>
      <c r="L1285">
        <f t="shared" si="299"/>
        <v>0</v>
      </c>
      <c r="M1285">
        <f t="shared" si="300"/>
        <v>0</v>
      </c>
      <c r="N1285" s="56">
        <f t="shared" si="304"/>
        <v>0</v>
      </c>
      <c r="O1285" s="56">
        <f t="shared" si="305"/>
        <v>0</v>
      </c>
      <c r="R1285">
        <f t="shared" si="301"/>
        <v>0</v>
      </c>
    </row>
    <row r="1286" spans="1:18" x14ac:dyDescent="0.3">
      <c r="A1286" s="43" t="str">
        <f t="shared" si="291"/>
        <v>201826ma</v>
      </c>
      <c r="B1286" s="43">
        <f t="shared" si="293"/>
        <v>26</v>
      </c>
      <c r="C1286" s="44">
        <f t="shared" si="302"/>
        <v>43276</v>
      </c>
      <c r="D1286" s="43" t="str">
        <f t="shared" si="294"/>
        <v>ma</v>
      </c>
      <c r="E1286" s="43">
        <f t="shared" si="292"/>
        <v>2018</v>
      </c>
      <c r="F1286" s="43" t="str">
        <f t="shared" si="296"/>
        <v/>
      </c>
      <c r="G1286" s="43" t="str">
        <f t="shared" si="297"/>
        <v/>
      </c>
      <c r="H1286" s="43" t="str">
        <f t="shared" si="298"/>
        <v/>
      </c>
      <c r="I1286" s="43">
        <f t="shared" si="295"/>
        <v>78</v>
      </c>
      <c r="J1286">
        <f>IF(AND(Formulier!$E$44&lt;=C1286,Formulier!$O$38&gt;=C1286),"Verlof",0)</f>
        <v>0</v>
      </c>
      <c r="K1286">
        <f t="shared" si="303"/>
        <v>0</v>
      </c>
      <c r="L1286">
        <f t="shared" si="299"/>
        <v>0</v>
      </c>
      <c r="M1286">
        <f t="shared" si="300"/>
        <v>0</v>
      </c>
      <c r="N1286" s="56">
        <f t="shared" si="304"/>
        <v>0</v>
      </c>
      <c r="O1286" s="56">
        <f t="shared" si="305"/>
        <v>0</v>
      </c>
      <c r="R1286">
        <f t="shared" si="301"/>
        <v>0</v>
      </c>
    </row>
    <row r="1287" spans="1:18" x14ac:dyDescent="0.3">
      <c r="A1287" s="43" t="str">
        <f t="shared" ref="A1287:A1350" si="306">E1287&amp;B1287&amp;D1287</f>
        <v>201826di</v>
      </c>
      <c r="B1287" s="43">
        <f t="shared" si="293"/>
        <v>26</v>
      </c>
      <c r="C1287" s="44">
        <f t="shared" si="302"/>
        <v>43277</v>
      </c>
      <c r="D1287" s="43" t="str">
        <f t="shared" si="294"/>
        <v>di</v>
      </c>
      <c r="E1287" s="43">
        <f t="shared" ref="E1287:E1350" si="307">YEAR(C1287)</f>
        <v>2018</v>
      </c>
      <c r="F1287" s="43" t="str">
        <f t="shared" si="296"/>
        <v/>
      </c>
      <c r="G1287" s="43" t="str">
        <f t="shared" si="297"/>
        <v/>
      </c>
      <c r="H1287" s="43" t="str">
        <f t="shared" si="298"/>
        <v/>
      </c>
      <c r="I1287" s="43">
        <f t="shared" si="295"/>
        <v>78</v>
      </c>
      <c r="J1287">
        <f>IF(AND(Formulier!$E$44&lt;=C1287,Formulier!$O$38&gt;=C1287),"Verlof",0)</f>
        <v>0</v>
      </c>
      <c r="K1287">
        <f t="shared" si="303"/>
        <v>0</v>
      </c>
      <c r="L1287">
        <f t="shared" si="299"/>
        <v>0</v>
      </c>
      <c r="M1287">
        <f t="shared" si="300"/>
        <v>0</v>
      </c>
      <c r="N1287" s="56">
        <f t="shared" si="304"/>
        <v>0</v>
      </c>
      <c r="O1287" s="56">
        <f t="shared" si="305"/>
        <v>0</v>
      </c>
      <c r="R1287">
        <f t="shared" si="301"/>
        <v>0</v>
      </c>
    </row>
    <row r="1288" spans="1:18" x14ac:dyDescent="0.3">
      <c r="A1288" s="43" t="str">
        <f t="shared" si="306"/>
        <v>201826wo</v>
      </c>
      <c r="B1288" s="43">
        <f t="shared" si="293"/>
        <v>26</v>
      </c>
      <c r="C1288" s="44">
        <f t="shared" si="302"/>
        <v>43278</v>
      </c>
      <c r="D1288" s="43" t="str">
        <f t="shared" si="294"/>
        <v>wo</v>
      </c>
      <c r="E1288" s="43">
        <f t="shared" si="307"/>
        <v>2018</v>
      </c>
      <c r="F1288" s="43" t="str">
        <f t="shared" si="296"/>
        <v/>
      </c>
      <c r="G1288" s="43" t="str">
        <f t="shared" si="297"/>
        <v/>
      </c>
      <c r="H1288" s="43" t="str">
        <f t="shared" si="298"/>
        <v/>
      </c>
      <c r="I1288" s="43">
        <f t="shared" si="295"/>
        <v>78</v>
      </c>
      <c r="J1288">
        <f>IF(AND(Formulier!$E$44&lt;=C1288,Formulier!$O$38&gt;=C1288),"Verlof",0)</f>
        <v>0</v>
      </c>
      <c r="K1288">
        <f t="shared" si="303"/>
        <v>0</v>
      </c>
      <c r="L1288">
        <f t="shared" si="299"/>
        <v>0</v>
      </c>
      <c r="M1288">
        <f t="shared" si="300"/>
        <v>0</v>
      </c>
      <c r="N1288" s="56">
        <f t="shared" si="304"/>
        <v>0</v>
      </c>
      <c r="O1288" s="56">
        <f t="shared" si="305"/>
        <v>0</v>
      </c>
      <c r="R1288">
        <f t="shared" si="301"/>
        <v>0</v>
      </c>
    </row>
    <row r="1289" spans="1:18" x14ac:dyDescent="0.3">
      <c r="A1289" s="43" t="str">
        <f t="shared" si="306"/>
        <v>201826do</v>
      </c>
      <c r="B1289" s="43">
        <f t="shared" si="293"/>
        <v>26</v>
      </c>
      <c r="C1289" s="44">
        <f t="shared" si="302"/>
        <v>43279</v>
      </c>
      <c r="D1289" s="43" t="str">
        <f t="shared" si="294"/>
        <v>do</v>
      </c>
      <c r="E1289" s="43">
        <f t="shared" si="307"/>
        <v>2018</v>
      </c>
      <c r="F1289" s="43" t="str">
        <f t="shared" si="296"/>
        <v/>
      </c>
      <c r="G1289" s="43" t="str">
        <f t="shared" si="297"/>
        <v/>
      </c>
      <c r="H1289" s="43" t="str">
        <f t="shared" si="298"/>
        <v/>
      </c>
      <c r="I1289" s="43">
        <f t="shared" si="295"/>
        <v>78</v>
      </c>
      <c r="J1289">
        <f>IF(AND(Formulier!$E$44&lt;=C1289,Formulier!$O$38&gt;=C1289),"Verlof",0)</f>
        <v>0</v>
      </c>
      <c r="K1289">
        <f t="shared" si="303"/>
        <v>0</v>
      </c>
      <c r="L1289">
        <f t="shared" si="299"/>
        <v>0</v>
      </c>
      <c r="M1289">
        <f t="shared" si="300"/>
        <v>0</v>
      </c>
      <c r="N1289" s="56">
        <f t="shared" si="304"/>
        <v>0</v>
      </c>
      <c r="O1289" s="56">
        <f t="shared" si="305"/>
        <v>0</v>
      </c>
      <c r="R1289">
        <f t="shared" si="301"/>
        <v>0</v>
      </c>
    </row>
    <row r="1290" spans="1:18" x14ac:dyDescent="0.3">
      <c r="A1290" s="43" t="str">
        <f t="shared" si="306"/>
        <v>201826vr</v>
      </c>
      <c r="B1290" s="43">
        <f t="shared" si="293"/>
        <v>26</v>
      </c>
      <c r="C1290" s="44">
        <f t="shared" si="302"/>
        <v>43280</v>
      </c>
      <c r="D1290" s="43" t="str">
        <f t="shared" si="294"/>
        <v>vr</v>
      </c>
      <c r="E1290" s="43">
        <f t="shared" si="307"/>
        <v>2018</v>
      </c>
      <c r="F1290" s="43" t="str">
        <f t="shared" si="296"/>
        <v/>
      </c>
      <c r="G1290" s="43" t="str">
        <f t="shared" si="297"/>
        <v/>
      </c>
      <c r="H1290" s="43" t="str">
        <f t="shared" si="298"/>
        <v/>
      </c>
      <c r="I1290" s="43">
        <f t="shared" si="295"/>
        <v>78</v>
      </c>
      <c r="J1290">
        <f>IF(AND(Formulier!$E$44&lt;=C1290,Formulier!$O$38&gt;=C1290),"Verlof",0)</f>
        <v>0</v>
      </c>
      <c r="K1290">
        <f t="shared" si="303"/>
        <v>0</v>
      </c>
      <c r="L1290">
        <f t="shared" si="299"/>
        <v>0</v>
      </c>
      <c r="M1290">
        <f t="shared" si="300"/>
        <v>0</v>
      </c>
      <c r="N1290" s="56">
        <f t="shared" si="304"/>
        <v>0</v>
      </c>
      <c r="O1290" s="56">
        <f t="shared" si="305"/>
        <v>0</v>
      </c>
      <c r="R1290">
        <f t="shared" si="301"/>
        <v>0</v>
      </c>
    </row>
    <row r="1291" spans="1:18" x14ac:dyDescent="0.3">
      <c r="A1291" s="43" t="str">
        <f t="shared" si="306"/>
        <v>201826za</v>
      </c>
      <c r="B1291" s="43">
        <f t="shared" si="293"/>
        <v>26</v>
      </c>
      <c r="C1291" s="44">
        <f t="shared" si="302"/>
        <v>43281</v>
      </c>
      <c r="D1291" s="43" t="str">
        <f t="shared" si="294"/>
        <v>za</v>
      </c>
      <c r="E1291" s="43">
        <f t="shared" si="307"/>
        <v>2018</v>
      </c>
      <c r="F1291" s="43" t="str">
        <f t="shared" si="296"/>
        <v/>
      </c>
      <c r="G1291" s="43" t="str">
        <f t="shared" si="297"/>
        <v/>
      </c>
      <c r="H1291" s="43" t="str">
        <f t="shared" si="298"/>
        <v/>
      </c>
      <c r="I1291" s="43">
        <f t="shared" si="295"/>
        <v>78</v>
      </c>
      <c r="J1291">
        <f>IF(AND(Formulier!$E$44&lt;=C1291,Formulier!$O$38&gt;=C1291),"Verlof",0)</f>
        <v>0</v>
      </c>
      <c r="K1291">
        <f t="shared" si="303"/>
        <v>0</v>
      </c>
      <c r="L1291">
        <f t="shared" si="299"/>
        <v>0</v>
      </c>
      <c r="M1291">
        <f t="shared" si="300"/>
        <v>0</v>
      </c>
      <c r="N1291" s="56">
        <f t="shared" si="304"/>
        <v>0</v>
      </c>
      <c r="O1291" s="56">
        <f t="shared" si="305"/>
        <v>0</v>
      </c>
      <c r="R1291">
        <f t="shared" si="301"/>
        <v>0</v>
      </c>
    </row>
    <row r="1292" spans="1:18" x14ac:dyDescent="0.3">
      <c r="A1292" s="43" t="str">
        <f t="shared" si="306"/>
        <v>201826zo</v>
      </c>
      <c r="B1292" s="43">
        <f t="shared" si="293"/>
        <v>26</v>
      </c>
      <c r="C1292" s="44">
        <f t="shared" si="302"/>
        <v>43282</v>
      </c>
      <c r="D1292" s="43" t="str">
        <f t="shared" si="294"/>
        <v>zo</v>
      </c>
      <c r="E1292" s="43">
        <f t="shared" si="307"/>
        <v>2018</v>
      </c>
      <c r="F1292" s="43" t="str">
        <f t="shared" si="296"/>
        <v/>
      </c>
      <c r="G1292" s="43" t="str">
        <f t="shared" si="297"/>
        <v/>
      </c>
      <c r="H1292" s="43" t="str">
        <f t="shared" si="298"/>
        <v/>
      </c>
      <c r="I1292" s="43">
        <f t="shared" si="295"/>
        <v>78</v>
      </c>
      <c r="J1292">
        <f>IF(AND(Formulier!$E$44&lt;=C1292,Formulier!$O$38&gt;=C1292),"Verlof",0)</f>
        <v>0</v>
      </c>
      <c r="K1292">
        <f t="shared" si="303"/>
        <v>0</v>
      </c>
      <c r="L1292">
        <f t="shared" si="299"/>
        <v>0</v>
      </c>
      <c r="M1292">
        <f t="shared" si="300"/>
        <v>0</v>
      </c>
      <c r="N1292" s="56">
        <f t="shared" si="304"/>
        <v>0</v>
      </c>
      <c r="O1292" s="56">
        <f t="shared" si="305"/>
        <v>0</v>
      </c>
      <c r="R1292">
        <f t="shared" si="301"/>
        <v>0</v>
      </c>
    </row>
    <row r="1293" spans="1:18" x14ac:dyDescent="0.3">
      <c r="A1293" s="43" t="str">
        <f t="shared" si="306"/>
        <v>201827ma</v>
      </c>
      <c r="B1293" s="43">
        <f t="shared" si="293"/>
        <v>27</v>
      </c>
      <c r="C1293" s="44">
        <f t="shared" si="302"/>
        <v>43283</v>
      </c>
      <c r="D1293" s="43" t="str">
        <f t="shared" si="294"/>
        <v>ma</v>
      </c>
      <c r="E1293" s="43">
        <f t="shared" si="307"/>
        <v>2018</v>
      </c>
      <c r="F1293" s="43" t="str">
        <f t="shared" si="296"/>
        <v/>
      </c>
      <c r="G1293" s="43" t="str">
        <f t="shared" si="297"/>
        <v/>
      </c>
      <c r="H1293" s="43" t="str">
        <f t="shared" si="298"/>
        <v/>
      </c>
      <c r="I1293" s="43">
        <f t="shared" si="295"/>
        <v>79</v>
      </c>
      <c r="J1293">
        <f>IF(AND(Formulier!$E$44&lt;=C1293,Formulier!$O$38&gt;=C1293),"Verlof",0)</f>
        <v>0</v>
      </c>
      <c r="K1293">
        <f t="shared" si="303"/>
        <v>0</v>
      </c>
      <c r="L1293">
        <f t="shared" si="299"/>
        <v>0</v>
      </c>
      <c r="M1293">
        <f t="shared" si="300"/>
        <v>0</v>
      </c>
      <c r="N1293" s="56">
        <f t="shared" si="304"/>
        <v>0</v>
      </c>
      <c r="O1293" s="56">
        <f t="shared" si="305"/>
        <v>0</v>
      </c>
      <c r="R1293">
        <f t="shared" si="301"/>
        <v>0</v>
      </c>
    </row>
    <row r="1294" spans="1:18" x14ac:dyDescent="0.3">
      <c r="A1294" s="43" t="str">
        <f t="shared" si="306"/>
        <v>201827di</v>
      </c>
      <c r="B1294" s="43">
        <f t="shared" si="293"/>
        <v>27</v>
      </c>
      <c r="C1294" s="44">
        <f t="shared" si="302"/>
        <v>43284</v>
      </c>
      <c r="D1294" s="43" t="str">
        <f t="shared" si="294"/>
        <v>di</v>
      </c>
      <c r="E1294" s="43">
        <f t="shared" si="307"/>
        <v>2018</v>
      </c>
      <c r="F1294" s="43" t="str">
        <f t="shared" si="296"/>
        <v/>
      </c>
      <c r="G1294" s="43" t="str">
        <f t="shared" si="297"/>
        <v/>
      </c>
      <c r="H1294" s="43" t="str">
        <f t="shared" si="298"/>
        <v/>
      </c>
      <c r="I1294" s="43">
        <f t="shared" si="295"/>
        <v>79</v>
      </c>
      <c r="J1294">
        <f>IF(AND(Formulier!$E$44&lt;=C1294,Formulier!$O$38&gt;=C1294),"Verlof",0)</f>
        <v>0</v>
      </c>
      <c r="K1294">
        <f t="shared" si="303"/>
        <v>0</v>
      </c>
      <c r="L1294">
        <f t="shared" si="299"/>
        <v>0</v>
      </c>
      <c r="M1294">
        <f t="shared" si="300"/>
        <v>0</v>
      </c>
      <c r="N1294" s="56">
        <f t="shared" si="304"/>
        <v>0</v>
      </c>
      <c r="O1294" s="56">
        <f t="shared" si="305"/>
        <v>0</v>
      </c>
      <c r="R1294">
        <f t="shared" si="301"/>
        <v>0</v>
      </c>
    </row>
    <row r="1295" spans="1:18" x14ac:dyDescent="0.3">
      <c r="A1295" s="43" t="str">
        <f t="shared" si="306"/>
        <v>201827wo</v>
      </c>
      <c r="B1295" s="43">
        <f t="shared" si="293"/>
        <v>27</v>
      </c>
      <c r="C1295" s="44">
        <f t="shared" si="302"/>
        <v>43285</v>
      </c>
      <c r="D1295" s="43" t="str">
        <f t="shared" si="294"/>
        <v>wo</v>
      </c>
      <c r="E1295" s="43">
        <f t="shared" si="307"/>
        <v>2018</v>
      </c>
      <c r="F1295" s="43" t="str">
        <f t="shared" si="296"/>
        <v/>
      </c>
      <c r="G1295" s="43" t="str">
        <f t="shared" si="297"/>
        <v/>
      </c>
      <c r="H1295" s="43" t="str">
        <f t="shared" si="298"/>
        <v/>
      </c>
      <c r="I1295" s="43">
        <f t="shared" si="295"/>
        <v>79</v>
      </c>
      <c r="J1295">
        <f>IF(AND(Formulier!$E$44&lt;=C1295,Formulier!$O$38&gt;=C1295),"Verlof",0)</f>
        <v>0</v>
      </c>
      <c r="K1295">
        <f t="shared" si="303"/>
        <v>0</v>
      </c>
      <c r="L1295">
        <f t="shared" si="299"/>
        <v>0</v>
      </c>
      <c r="M1295">
        <f t="shared" si="300"/>
        <v>0</v>
      </c>
      <c r="N1295" s="56">
        <f t="shared" si="304"/>
        <v>0</v>
      </c>
      <c r="O1295" s="56">
        <f t="shared" si="305"/>
        <v>0</v>
      </c>
      <c r="R1295">
        <f t="shared" si="301"/>
        <v>0</v>
      </c>
    </row>
    <row r="1296" spans="1:18" x14ac:dyDescent="0.3">
      <c r="A1296" s="43" t="str">
        <f t="shared" si="306"/>
        <v>201827do</v>
      </c>
      <c r="B1296" s="43">
        <f t="shared" si="293"/>
        <v>27</v>
      </c>
      <c r="C1296" s="44">
        <f t="shared" si="302"/>
        <v>43286</v>
      </c>
      <c r="D1296" s="43" t="str">
        <f t="shared" si="294"/>
        <v>do</v>
      </c>
      <c r="E1296" s="43">
        <f t="shared" si="307"/>
        <v>2018</v>
      </c>
      <c r="F1296" s="43" t="str">
        <f t="shared" si="296"/>
        <v/>
      </c>
      <c r="G1296" s="43" t="str">
        <f t="shared" si="297"/>
        <v/>
      </c>
      <c r="H1296" s="43" t="str">
        <f t="shared" si="298"/>
        <v/>
      </c>
      <c r="I1296" s="43">
        <f t="shared" si="295"/>
        <v>79</v>
      </c>
      <c r="J1296">
        <f>IF(AND(Formulier!$E$44&lt;=C1296,Formulier!$O$38&gt;=C1296),"Verlof",0)</f>
        <v>0</v>
      </c>
      <c r="K1296">
        <f t="shared" si="303"/>
        <v>0</v>
      </c>
      <c r="L1296">
        <f t="shared" si="299"/>
        <v>0</v>
      </c>
      <c r="M1296">
        <f t="shared" si="300"/>
        <v>0</v>
      </c>
      <c r="N1296" s="56">
        <f t="shared" si="304"/>
        <v>0</v>
      </c>
      <c r="O1296" s="56">
        <f t="shared" si="305"/>
        <v>0</v>
      </c>
      <c r="R1296">
        <f t="shared" si="301"/>
        <v>0</v>
      </c>
    </row>
    <row r="1297" spans="1:18" x14ac:dyDescent="0.3">
      <c r="A1297" s="43" t="str">
        <f t="shared" si="306"/>
        <v>201827vr</v>
      </c>
      <c r="B1297" s="43">
        <f t="shared" ref="B1297:B1360" si="308">+B1290+1</f>
        <v>27</v>
      </c>
      <c r="C1297" s="44">
        <f t="shared" si="302"/>
        <v>43287</v>
      </c>
      <c r="D1297" s="43" t="str">
        <f t="shared" ref="D1297:D1360" si="309">+D1290</f>
        <v>vr</v>
      </c>
      <c r="E1297" s="43">
        <f t="shared" si="307"/>
        <v>2018</v>
      </c>
      <c r="F1297" s="43" t="str">
        <f t="shared" si="296"/>
        <v/>
      </c>
      <c r="G1297" s="43" t="str">
        <f t="shared" si="297"/>
        <v/>
      </c>
      <c r="H1297" s="43" t="str">
        <f t="shared" si="298"/>
        <v/>
      </c>
      <c r="I1297" s="43">
        <f t="shared" ref="I1297:I1360" si="310">+I1290+1</f>
        <v>79</v>
      </c>
      <c r="J1297">
        <f>IF(AND(Formulier!$E$44&lt;=C1297,Formulier!$O$38&gt;=C1297),"Verlof",0)</f>
        <v>0</v>
      </c>
      <c r="K1297">
        <f t="shared" si="303"/>
        <v>0</v>
      </c>
      <c r="L1297">
        <f t="shared" si="299"/>
        <v>0</v>
      </c>
      <c r="M1297">
        <f t="shared" si="300"/>
        <v>0</v>
      </c>
      <c r="N1297" s="56">
        <f t="shared" si="304"/>
        <v>0</v>
      </c>
      <c r="O1297" s="56">
        <f t="shared" si="305"/>
        <v>0</v>
      </c>
      <c r="R1297">
        <f t="shared" si="301"/>
        <v>0</v>
      </c>
    </row>
    <row r="1298" spans="1:18" x14ac:dyDescent="0.3">
      <c r="A1298" s="43" t="str">
        <f t="shared" si="306"/>
        <v>201827za</v>
      </c>
      <c r="B1298" s="43">
        <f t="shared" si="308"/>
        <v>27</v>
      </c>
      <c r="C1298" s="44">
        <f t="shared" si="302"/>
        <v>43288</v>
      </c>
      <c r="D1298" s="43" t="str">
        <f t="shared" si="309"/>
        <v>za</v>
      </c>
      <c r="E1298" s="43">
        <f t="shared" si="307"/>
        <v>2018</v>
      </c>
      <c r="F1298" s="43" t="str">
        <f t="shared" si="296"/>
        <v/>
      </c>
      <c r="G1298" s="43" t="str">
        <f t="shared" si="297"/>
        <v/>
      </c>
      <c r="H1298" s="43" t="str">
        <f t="shared" si="298"/>
        <v/>
      </c>
      <c r="I1298" s="43">
        <f t="shared" si="310"/>
        <v>79</v>
      </c>
      <c r="J1298">
        <f>IF(AND(Formulier!$E$44&lt;=C1298,Formulier!$O$38&gt;=C1298),"Verlof",0)</f>
        <v>0</v>
      </c>
      <c r="K1298">
        <f t="shared" si="303"/>
        <v>0</v>
      </c>
      <c r="L1298">
        <f t="shared" si="299"/>
        <v>0</v>
      </c>
      <c r="M1298">
        <f t="shared" si="300"/>
        <v>0</v>
      </c>
      <c r="N1298" s="56">
        <f t="shared" si="304"/>
        <v>0</v>
      </c>
      <c r="O1298" s="56">
        <f t="shared" si="305"/>
        <v>0</v>
      </c>
      <c r="R1298">
        <f t="shared" si="301"/>
        <v>0</v>
      </c>
    </row>
    <row r="1299" spans="1:18" x14ac:dyDescent="0.3">
      <c r="A1299" s="43" t="str">
        <f t="shared" si="306"/>
        <v>201827zo</v>
      </c>
      <c r="B1299" s="43">
        <f t="shared" si="308"/>
        <v>27</v>
      </c>
      <c r="C1299" s="44">
        <f t="shared" si="302"/>
        <v>43289</v>
      </c>
      <c r="D1299" s="43" t="str">
        <f t="shared" si="309"/>
        <v>zo</v>
      </c>
      <c r="E1299" s="43">
        <f t="shared" si="307"/>
        <v>2018</v>
      </c>
      <c r="F1299" s="43" t="str">
        <f t="shared" si="296"/>
        <v/>
      </c>
      <c r="G1299" s="43" t="str">
        <f t="shared" si="297"/>
        <v/>
      </c>
      <c r="H1299" s="43" t="str">
        <f t="shared" si="298"/>
        <v/>
      </c>
      <c r="I1299" s="43">
        <f t="shared" si="310"/>
        <v>79</v>
      </c>
      <c r="J1299">
        <f>IF(AND(Formulier!$E$44&lt;=C1299,Formulier!$O$38&gt;=C1299),"Verlof",0)</f>
        <v>0</v>
      </c>
      <c r="K1299">
        <f t="shared" si="303"/>
        <v>0</v>
      </c>
      <c r="L1299">
        <f t="shared" si="299"/>
        <v>0</v>
      </c>
      <c r="M1299">
        <f t="shared" si="300"/>
        <v>0</v>
      </c>
      <c r="N1299" s="56">
        <f t="shared" si="304"/>
        <v>0</v>
      </c>
      <c r="O1299" s="56">
        <f t="shared" si="305"/>
        <v>0</v>
      </c>
      <c r="R1299">
        <f t="shared" si="301"/>
        <v>0</v>
      </c>
    </row>
    <row r="1300" spans="1:18" x14ac:dyDescent="0.3">
      <c r="A1300" s="43" t="str">
        <f t="shared" si="306"/>
        <v>201828ma</v>
      </c>
      <c r="B1300" s="43">
        <f t="shared" si="308"/>
        <v>28</v>
      </c>
      <c r="C1300" s="44">
        <f t="shared" si="302"/>
        <v>43290</v>
      </c>
      <c r="D1300" s="43" t="str">
        <f t="shared" si="309"/>
        <v>ma</v>
      </c>
      <c r="E1300" s="43">
        <f t="shared" si="307"/>
        <v>2018</v>
      </c>
      <c r="F1300" s="43" t="str">
        <f t="shared" si="296"/>
        <v/>
      </c>
      <c r="G1300" s="43" t="str">
        <f t="shared" si="297"/>
        <v/>
      </c>
      <c r="H1300" s="43" t="str">
        <f t="shared" si="298"/>
        <v>Vakantie</v>
      </c>
      <c r="I1300" s="43">
        <f t="shared" si="310"/>
        <v>80</v>
      </c>
      <c r="J1300">
        <f>IF(AND(Formulier!$E$44&lt;=C1300,Formulier!$O$38&gt;=C1300),"Verlof",0)</f>
        <v>0</v>
      </c>
      <c r="K1300">
        <f t="shared" si="303"/>
        <v>0</v>
      </c>
      <c r="L1300">
        <f t="shared" si="299"/>
        <v>0</v>
      </c>
      <c r="M1300">
        <f t="shared" si="300"/>
        <v>0</v>
      </c>
      <c r="N1300" s="56">
        <f t="shared" si="304"/>
        <v>0</v>
      </c>
      <c r="O1300" s="56">
        <f t="shared" si="305"/>
        <v>0</v>
      </c>
      <c r="R1300">
        <f t="shared" si="301"/>
        <v>0</v>
      </c>
    </row>
    <row r="1301" spans="1:18" x14ac:dyDescent="0.3">
      <c r="A1301" s="43" t="str">
        <f t="shared" si="306"/>
        <v>201828di</v>
      </c>
      <c r="B1301" s="43">
        <f t="shared" si="308"/>
        <v>28</v>
      </c>
      <c r="C1301" s="44">
        <f t="shared" si="302"/>
        <v>43291</v>
      </c>
      <c r="D1301" s="43" t="str">
        <f t="shared" si="309"/>
        <v>di</v>
      </c>
      <c r="E1301" s="43">
        <f t="shared" si="307"/>
        <v>2018</v>
      </c>
      <c r="F1301" s="43" t="str">
        <f t="shared" si="296"/>
        <v/>
      </c>
      <c r="G1301" s="43" t="str">
        <f t="shared" si="297"/>
        <v/>
      </c>
      <c r="H1301" s="43" t="str">
        <f t="shared" si="298"/>
        <v>Vakantie</v>
      </c>
      <c r="I1301" s="43">
        <f t="shared" si="310"/>
        <v>80</v>
      </c>
      <c r="J1301">
        <f>IF(AND(Formulier!$E$44&lt;=C1301,Formulier!$O$38&gt;=C1301),"Verlof",0)</f>
        <v>0</v>
      </c>
      <c r="K1301">
        <f t="shared" si="303"/>
        <v>0</v>
      </c>
      <c r="L1301">
        <f t="shared" si="299"/>
        <v>0</v>
      </c>
      <c r="M1301">
        <f t="shared" si="300"/>
        <v>0</v>
      </c>
      <c r="N1301" s="56">
        <f t="shared" si="304"/>
        <v>0</v>
      </c>
      <c r="O1301" s="56">
        <f t="shared" si="305"/>
        <v>0</v>
      </c>
      <c r="R1301">
        <f t="shared" si="301"/>
        <v>0</v>
      </c>
    </row>
    <row r="1302" spans="1:18" x14ac:dyDescent="0.3">
      <c r="A1302" s="43" t="str">
        <f t="shared" si="306"/>
        <v>201828wo</v>
      </c>
      <c r="B1302" s="43">
        <f t="shared" si="308"/>
        <v>28</v>
      </c>
      <c r="C1302" s="44">
        <f t="shared" si="302"/>
        <v>43292</v>
      </c>
      <c r="D1302" s="43" t="str">
        <f t="shared" si="309"/>
        <v>wo</v>
      </c>
      <c r="E1302" s="43">
        <f t="shared" si="307"/>
        <v>2018</v>
      </c>
      <c r="F1302" s="43" t="str">
        <f t="shared" si="296"/>
        <v/>
      </c>
      <c r="G1302" s="43" t="str">
        <f t="shared" si="297"/>
        <v/>
      </c>
      <c r="H1302" s="43" t="str">
        <f t="shared" si="298"/>
        <v>Vakantie</v>
      </c>
      <c r="I1302" s="43">
        <f t="shared" si="310"/>
        <v>80</v>
      </c>
      <c r="J1302">
        <f>IF(AND(Formulier!$E$44&lt;=C1302,Formulier!$O$38&gt;=C1302),"Verlof",0)</f>
        <v>0</v>
      </c>
      <c r="K1302">
        <f t="shared" si="303"/>
        <v>0</v>
      </c>
      <c r="L1302">
        <f t="shared" si="299"/>
        <v>0</v>
      </c>
      <c r="M1302">
        <f t="shared" si="300"/>
        <v>0</v>
      </c>
      <c r="N1302" s="56">
        <f t="shared" si="304"/>
        <v>0</v>
      </c>
      <c r="O1302" s="56">
        <f t="shared" si="305"/>
        <v>0</v>
      </c>
      <c r="R1302">
        <f t="shared" si="301"/>
        <v>0</v>
      </c>
    </row>
    <row r="1303" spans="1:18" x14ac:dyDescent="0.3">
      <c r="A1303" s="43" t="str">
        <f t="shared" si="306"/>
        <v>201828do</v>
      </c>
      <c r="B1303" s="43">
        <f t="shared" si="308"/>
        <v>28</v>
      </c>
      <c r="C1303" s="44">
        <f t="shared" si="302"/>
        <v>43293</v>
      </c>
      <c r="D1303" s="43" t="str">
        <f t="shared" si="309"/>
        <v>do</v>
      </c>
      <c r="E1303" s="43">
        <f t="shared" si="307"/>
        <v>2018</v>
      </c>
      <c r="F1303" s="43" t="str">
        <f t="shared" si="296"/>
        <v/>
      </c>
      <c r="G1303" s="43" t="str">
        <f t="shared" si="297"/>
        <v/>
      </c>
      <c r="H1303" s="43" t="str">
        <f t="shared" si="298"/>
        <v>Vakantie</v>
      </c>
      <c r="I1303" s="43">
        <f t="shared" si="310"/>
        <v>80</v>
      </c>
      <c r="J1303">
        <f>IF(AND(Formulier!$E$44&lt;=C1303,Formulier!$O$38&gt;=C1303),"Verlof",0)</f>
        <v>0</v>
      </c>
      <c r="K1303">
        <f t="shared" si="303"/>
        <v>0</v>
      </c>
      <c r="L1303">
        <f t="shared" si="299"/>
        <v>0</v>
      </c>
      <c r="M1303">
        <f t="shared" si="300"/>
        <v>0</v>
      </c>
      <c r="N1303" s="56">
        <f t="shared" si="304"/>
        <v>0</v>
      </c>
      <c r="O1303" s="56">
        <f t="shared" si="305"/>
        <v>0</v>
      </c>
      <c r="R1303">
        <f t="shared" si="301"/>
        <v>0</v>
      </c>
    </row>
    <row r="1304" spans="1:18" x14ac:dyDescent="0.3">
      <c r="A1304" s="43" t="str">
        <f t="shared" si="306"/>
        <v>201828vr</v>
      </c>
      <c r="B1304" s="43">
        <f t="shared" si="308"/>
        <v>28</v>
      </c>
      <c r="C1304" s="44">
        <f t="shared" si="302"/>
        <v>43294</v>
      </c>
      <c r="D1304" s="43" t="str">
        <f t="shared" si="309"/>
        <v>vr</v>
      </c>
      <c r="E1304" s="43">
        <f t="shared" si="307"/>
        <v>2018</v>
      </c>
      <c r="F1304" s="43" t="str">
        <f t="shared" si="296"/>
        <v/>
      </c>
      <c r="G1304" s="43" t="str">
        <f t="shared" si="297"/>
        <v/>
      </c>
      <c r="H1304" s="43" t="str">
        <f t="shared" si="298"/>
        <v>Vakantie</v>
      </c>
      <c r="I1304" s="43">
        <f t="shared" si="310"/>
        <v>80</v>
      </c>
      <c r="J1304">
        <f>IF(AND(Formulier!$E$44&lt;=C1304,Formulier!$O$38&gt;=C1304),"Verlof",0)</f>
        <v>0</v>
      </c>
      <c r="K1304">
        <f t="shared" si="303"/>
        <v>0</v>
      </c>
      <c r="L1304">
        <f t="shared" si="299"/>
        <v>0</v>
      </c>
      <c r="M1304">
        <f t="shared" si="300"/>
        <v>0</v>
      </c>
      <c r="N1304" s="56">
        <f t="shared" si="304"/>
        <v>0</v>
      </c>
      <c r="O1304" s="56">
        <f t="shared" si="305"/>
        <v>0</v>
      </c>
      <c r="R1304">
        <f t="shared" si="301"/>
        <v>0</v>
      </c>
    </row>
    <row r="1305" spans="1:18" x14ac:dyDescent="0.3">
      <c r="A1305" s="43" t="str">
        <f t="shared" si="306"/>
        <v>201828za</v>
      </c>
      <c r="B1305" s="43">
        <f t="shared" si="308"/>
        <v>28</v>
      </c>
      <c r="C1305" s="44">
        <f t="shared" si="302"/>
        <v>43295</v>
      </c>
      <c r="D1305" s="43" t="str">
        <f t="shared" si="309"/>
        <v>za</v>
      </c>
      <c r="E1305" s="43">
        <f t="shared" si="307"/>
        <v>2018</v>
      </c>
      <c r="F1305" s="43" t="str">
        <f t="shared" si="296"/>
        <v/>
      </c>
      <c r="G1305" s="43" t="str">
        <f t="shared" si="297"/>
        <v/>
      </c>
      <c r="H1305" s="43" t="str">
        <f t="shared" si="298"/>
        <v>Vakantie</v>
      </c>
      <c r="I1305" s="43">
        <f t="shared" si="310"/>
        <v>80</v>
      </c>
      <c r="J1305">
        <f>IF(AND(Formulier!$E$44&lt;=C1305,Formulier!$O$38&gt;=C1305),"Verlof",0)</f>
        <v>0</v>
      </c>
      <c r="K1305">
        <f t="shared" si="303"/>
        <v>0</v>
      </c>
      <c r="L1305">
        <f t="shared" si="299"/>
        <v>0</v>
      </c>
      <c r="M1305">
        <f t="shared" si="300"/>
        <v>0</v>
      </c>
      <c r="N1305" s="56">
        <f t="shared" si="304"/>
        <v>0</v>
      </c>
      <c r="O1305" s="56">
        <f t="shared" si="305"/>
        <v>0</v>
      </c>
      <c r="R1305">
        <f t="shared" si="301"/>
        <v>0</v>
      </c>
    </row>
    <row r="1306" spans="1:18" x14ac:dyDescent="0.3">
      <c r="A1306" s="43" t="str">
        <f t="shared" si="306"/>
        <v>201828zo</v>
      </c>
      <c r="B1306" s="43">
        <f t="shared" si="308"/>
        <v>28</v>
      </c>
      <c r="C1306" s="44">
        <f t="shared" si="302"/>
        <v>43296</v>
      </c>
      <c r="D1306" s="43" t="str">
        <f t="shared" si="309"/>
        <v>zo</v>
      </c>
      <c r="E1306" s="43">
        <f t="shared" si="307"/>
        <v>2018</v>
      </c>
      <c r="F1306" s="43" t="str">
        <f t="shared" si="296"/>
        <v/>
      </c>
      <c r="G1306" s="43" t="str">
        <f t="shared" si="297"/>
        <v/>
      </c>
      <c r="H1306" s="43" t="str">
        <f t="shared" si="298"/>
        <v>Vakantie</v>
      </c>
      <c r="I1306" s="43">
        <f t="shared" si="310"/>
        <v>80</v>
      </c>
      <c r="J1306">
        <f>IF(AND(Formulier!$E$44&lt;=C1306,Formulier!$O$38&gt;=C1306),"Verlof",0)</f>
        <v>0</v>
      </c>
      <c r="K1306">
        <f t="shared" si="303"/>
        <v>0</v>
      </c>
      <c r="L1306">
        <f t="shared" si="299"/>
        <v>0</v>
      </c>
      <c r="M1306">
        <f t="shared" si="300"/>
        <v>0</v>
      </c>
      <c r="N1306" s="56">
        <f t="shared" si="304"/>
        <v>0</v>
      </c>
      <c r="O1306" s="56">
        <f t="shared" si="305"/>
        <v>0</v>
      </c>
      <c r="R1306">
        <f t="shared" si="301"/>
        <v>0</v>
      </c>
    </row>
    <row r="1307" spans="1:18" x14ac:dyDescent="0.3">
      <c r="A1307" s="43" t="str">
        <f t="shared" si="306"/>
        <v>201829ma</v>
      </c>
      <c r="B1307" s="43">
        <f t="shared" si="308"/>
        <v>29</v>
      </c>
      <c r="C1307" s="44">
        <f t="shared" si="302"/>
        <v>43297</v>
      </c>
      <c r="D1307" s="43" t="str">
        <f t="shared" si="309"/>
        <v>ma</v>
      </c>
      <c r="E1307" s="43">
        <f t="shared" si="307"/>
        <v>2018</v>
      </c>
      <c r="F1307" s="43" t="str">
        <f t="shared" si="296"/>
        <v/>
      </c>
      <c r="G1307" s="43" t="str">
        <f t="shared" si="297"/>
        <v>Vakantie</v>
      </c>
      <c r="H1307" s="43" t="str">
        <f t="shared" si="298"/>
        <v>Vakantie</v>
      </c>
      <c r="I1307" s="43">
        <f t="shared" si="310"/>
        <v>81</v>
      </c>
      <c r="J1307">
        <f>IF(AND(Formulier!$E$44&lt;=C1307,Formulier!$O$38&gt;=C1307),"Verlof",0)</f>
        <v>0</v>
      </c>
      <c r="K1307">
        <f t="shared" si="303"/>
        <v>0</v>
      </c>
      <c r="L1307">
        <f t="shared" si="299"/>
        <v>0</v>
      </c>
      <c r="M1307">
        <f t="shared" si="300"/>
        <v>0</v>
      </c>
      <c r="N1307" s="56">
        <f t="shared" si="304"/>
        <v>0</v>
      </c>
      <c r="O1307" s="56">
        <f t="shared" si="305"/>
        <v>0</v>
      </c>
      <c r="R1307">
        <f t="shared" si="301"/>
        <v>0</v>
      </c>
    </row>
    <row r="1308" spans="1:18" x14ac:dyDescent="0.3">
      <c r="A1308" s="43" t="str">
        <f t="shared" si="306"/>
        <v>201829di</v>
      </c>
      <c r="B1308" s="43">
        <f t="shared" si="308"/>
        <v>29</v>
      </c>
      <c r="C1308" s="44">
        <f t="shared" si="302"/>
        <v>43298</v>
      </c>
      <c r="D1308" s="43" t="str">
        <f t="shared" si="309"/>
        <v>di</v>
      </c>
      <c r="E1308" s="43">
        <f t="shared" si="307"/>
        <v>2018</v>
      </c>
      <c r="F1308" s="43" t="str">
        <f t="shared" si="296"/>
        <v/>
      </c>
      <c r="G1308" s="43" t="str">
        <f t="shared" si="297"/>
        <v>Vakantie</v>
      </c>
      <c r="H1308" s="43" t="str">
        <f t="shared" si="298"/>
        <v>Vakantie</v>
      </c>
      <c r="I1308" s="43">
        <f t="shared" si="310"/>
        <v>81</v>
      </c>
      <c r="J1308">
        <f>IF(AND(Formulier!$E$44&lt;=C1308,Formulier!$O$38&gt;=C1308),"Verlof",0)</f>
        <v>0</v>
      </c>
      <c r="K1308">
        <f t="shared" si="303"/>
        <v>0</v>
      </c>
      <c r="L1308">
        <f t="shared" si="299"/>
        <v>0</v>
      </c>
      <c r="M1308">
        <f t="shared" si="300"/>
        <v>0</v>
      </c>
      <c r="N1308" s="56">
        <f t="shared" si="304"/>
        <v>0</v>
      </c>
      <c r="O1308" s="56">
        <f t="shared" si="305"/>
        <v>0</v>
      </c>
      <c r="R1308">
        <f t="shared" si="301"/>
        <v>0</v>
      </c>
    </row>
    <row r="1309" spans="1:18" x14ac:dyDescent="0.3">
      <c r="A1309" s="43" t="str">
        <f t="shared" si="306"/>
        <v>201829wo</v>
      </c>
      <c r="B1309" s="43">
        <f t="shared" si="308"/>
        <v>29</v>
      </c>
      <c r="C1309" s="44">
        <f t="shared" si="302"/>
        <v>43299</v>
      </c>
      <c r="D1309" s="43" t="str">
        <f t="shared" si="309"/>
        <v>wo</v>
      </c>
      <c r="E1309" s="43">
        <f t="shared" si="307"/>
        <v>2018</v>
      </c>
      <c r="F1309" s="43" t="str">
        <f t="shared" si="296"/>
        <v/>
      </c>
      <c r="G1309" s="43" t="str">
        <f t="shared" si="297"/>
        <v>Vakantie</v>
      </c>
      <c r="H1309" s="43" t="str">
        <f t="shared" si="298"/>
        <v>Vakantie</v>
      </c>
      <c r="I1309" s="43">
        <f t="shared" si="310"/>
        <v>81</v>
      </c>
      <c r="J1309">
        <f>IF(AND(Formulier!$E$44&lt;=C1309,Formulier!$O$38&gt;=C1309),"Verlof",0)</f>
        <v>0</v>
      </c>
      <c r="K1309">
        <f t="shared" si="303"/>
        <v>0</v>
      </c>
      <c r="L1309">
        <f t="shared" si="299"/>
        <v>0</v>
      </c>
      <c r="M1309">
        <f t="shared" si="300"/>
        <v>0</v>
      </c>
      <c r="N1309" s="56">
        <f t="shared" si="304"/>
        <v>0</v>
      </c>
      <c r="O1309" s="56">
        <f t="shared" si="305"/>
        <v>0</v>
      </c>
      <c r="R1309">
        <f t="shared" si="301"/>
        <v>0</v>
      </c>
    </row>
    <row r="1310" spans="1:18" x14ac:dyDescent="0.3">
      <c r="A1310" s="43" t="str">
        <f t="shared" si="306"/>
        <v>201829do</v>
      </c>
      <c r="B1310" s="43">
        <f t="shared" si="308"/>
        <v>29</v>
      </c>
      <c r="C1310" s="44">
        <f t="shared" si="302"/>
        <v>43300</v>
      </c>
      <c r="D1310" s="43" t="str">
        <f t="shared" si="309"/>
        <v>do</v>
      </c>
      <c r="E1310" s="43">
        <f t="shared" si="307"/>
        <v>2018</v>
      </c>
      <c r="F1310" s="43" t="str">
        <f t="shared" si="296"/>
        <v/>
      </c>
      <c r="G1310" s="43" t="str">
        <f t="shared" si="297"/>
        <v>Vakantie</v>
      </c>
      <c r="H1310" s="43" t="str">
        <f t="shared" si="298"/>
        <v>Vakantie</v>
      </c>
      <c r="I1310" s="43">
        <f t="shared" si="310"/>
        <v>81</v>
      </c>
      <c r="J1310">
        <f>IF(AND(Formulier!$E$44&lt;=C1310,Formulier!$O$38&gt;=C1310),"Verlof",0)</f>
        <v>0</v>
      </c>
      <c r="K1310">
        <f t="shared" si="303"/>
        <v>0</v>
      </c>
      <c r="L1310">
        <f t="shared" si="299"/>
        <v>0</v>
      </c>
      <c r="M1310">
        <f t="shared" si="300"/>
        <v>0</v>
      </c>
      <c r="N1310" s="56">
        <f t="shared" si="304"/>
        <v>0</v>
      </c>
      <c r="O1310" s="56">
        <f t="shared" si="305"/>
        <v>0</v>
      </c>
      <c r="R1310">
        <f t="shared" si="301"/>
        <v>0</v>
      </c>
    </row>
    <row r="1311" spans="1:18" x14ac:dyDescent="0.3">
      <c r="A1311" s="43" t="str">
        <f t="shared" si="306"/>
        <v>201829vr</v>
      </c>
      <c r="B1311" s="43">
        <f t="shared" si="308"/>
        <v>29</v>
      </c>
      <c r="C1311" s="44">
        <f t="shared" si="302"/>
        <v>43301</v>
      </c>
      <c r="D1311" s="43" t="str">
        <f t="shared" si="309"/>
        <v>vr</v>
      </c>
      <c r="E1311" s="43">
        <f t="shared" si="307"/>
        <v>2018</v>
      </c>
      <c r="F1311" s="43" t="str">
        <f t="shared" ref="F1311:F1374" si="311">IF(AND($C1311&gt;=$AF$3,$C1311&lt;=$AG$3),"Vakantie",IF(AND($C1311&gt;=$AF$4,$C1311&lt;=$AG$4),"Vakantie",IF(AND($C1311&gt;=$AF$5,$C1311&lt;=$AG$5),"Vakantie",IF(AND($C1311&gt;=$AF$6,$C1311&lt;=$AG$6),"Vakantie",IF(AND($C1311&gt;=$AF$7,$C1311&lt;=$AG$7),"Vakantie","")))))</f>
        <v/>
      </c>
      <c r="G1311" s="43" t="str">
        <f t="shared" ref="G1311:G1374" si="312">IF(AND($C1311&gt;=$AF$8,$C1311&lt;=$AG$8),"Vakantie",IF(AND($C1311&gt;=$AF$9,$C1311&lt;=$AG$9),"Vakantie",IF(AND($C1311&gt;=$AF$10,$C1311&lt;=$AG$10),"Vakantie",IF(AND($C1311&gt;=$AF$11,$C1311&lt;=$AG$11),"Vakantie",IF(AND($C1311&gt;=$AF$12,$C1311&lt;=$AG$12),"Vakantie","")))))</f>
        <v>Vakantie</v>
      </c>
      <c r="H1311" s="43" t="str">
        <f t="shared" ref="H1311:H1374" si="313">IF(AND($C1311&gt;=$AF$13,$C1311&lt;=$AG$13),"Vakantie",IF(AND($C1311&gt;=$AF$14,$C1311&lt;=$AG$14),"Vakantie",IF(AND($C1311&gt;=$AF$15,$C1311&lt;=$AG$15),"Vakantie",IF(AND($C1311&gt;=$AF$16,$C1311&lt;=$AG$16),"Vakantie",IF(AND($C1311&gt;=$AF$17,$C1311&lt;=$AG$17),"Vakantie","")))))</f>
        <v>Vakantie</v>
      </c>
      <c r="I1311" s="43">
        <f t="shared" si="310"/>
        <v>81</v>
      </c>
      <c r="J1311">
        <f>IF(AND(Formulier!$E$44&lt;=C1311,Formulier!$O$38&gt;=C1311),"Verlof",0)</f>
        <v>0</v>
      </c>
      <c r="K1311">
        <f t="shared" si="303"/>
        <v>0</v>
      </c>
      <c r="L1311">
        <f t="shared" si="299"/>
        <v>0</v>
      </c>
      <c r="M1311">
        <f t="shared" si="300"/>
        <v>0</v>
      </c>
      <c r="N1311" s="56">
        <f t="shared" si="304"/>
        <v>0</v>
      </c>
      <c r="O1311" s="56">
        <f t="shared" si="305"/>
        <v>0</v>
      </c>
      <c r="R1311">
        <f t="shared" si="301"/>
        <v>0</v>
      </c>
    </row>
    <row r="1312" spans="1:18" x14ac:dyDescent="0.3">
      <c r="A1312" s="43" t="str">
        <f t="shared" si="306"/>
        <v>201829za</v>
      </c>
      <c r="B1312" s="43">
        <f t="shared" si="308"/>
        <v>29</v>
      </c>
      <c r="C1312" s="44">
        <f t="shared" si="302"/>
        <v>43302</v>
      </c>
      <c r="D1312" s="43" t="str">
        <f t="shared" si="309"/>
        <v>za</v>
      </c>
      <c r="E1312" s="43">
        <f t="shared" si="307"/>
        <v>2018</v>
      </c>
      <c r="F1312" s="43" t="str">
        <f t="shared" si="311"/>
        <v/>
      </c>
      <c r="G1312" s="43" t="str">
        <f t="shared" si="312"/>
        <v>Vakantie</v>
      </c>
      <c r="H1312" s="43" t="str">
        <f t="shared" si="313"/>
        <v>Vakantie</v>
      </c>
      <c r="I1312" s="43">
        <f t="shared" si="310"/>
        <v>81</v>
      </c>
      <c r="J1312">
        <f>IF(AND(Formulier!$E$44&lt;=C1312,Formulier!$O$38&gt;=C1312),"Verlof",0)</f>
        <v>0</v>
      </c>
      <c r="K1312">
        <f t="shared" si="303"/>
        <v>0</v>
      </c>
      <c r="L1312">
        <f t="shared" si="299"/>
        <v>0</v>
      </c>
      <c r="M1312">
        <f t="shared" si="300"/>
        <v>0</v>
      </c>
      <c r="N1312" s="56">
        <f t="shared" si="304"/>
        <v>0</v>
      </c>
      <c r="O1312" s="56">
        <f t="shared" si="305"/>
        <v>0</v>
      </c>
      <c r="R1312">
        <f t="shared" si="301"/>
        <v>0</v>
      </c>
    </row>
    <row r="1313" spans="1:18" x14ac:dyDescent="0.3">
      <c r="A1313" s="43" t="str">
        <f t="shared" si="306"/>
        <v>201829zo</v>
      </c>
      <c r="B1313" s="43">
        <f t="shared" si="308"/>
        <v>29</v>
      </c>
      <c r="C1313" s="44">
        <f t="shared" si="302"/>
        <v>43303</v>
      </c>
      <c r="D1313" s="43" t="str">
        <f t="shared" si="309"/>
        <v>zo</v>
      </c>
      <c r="E1313" s="43">
        <f t="shared" si="307"/>
        <v>2018</v>
      </c>
      <c r="F1313" s="43" t="str">
        <f t="shared" si="311"/>
        <v/>
      </c>
      <c r="G1313" s="43" t="str">
        <f t="shared" si="312"/>
        <v>Vakantie</v>
      </c>
      <c r="H1313" s="43" t="str">
        <f t="shared" si="313"/>
        <v>Vakantie</v>
      </c>
      <c r="I1313" s="43">
        <f t="shared" si="310"/>
        <v>81</v>
      </c>
      <c r="J1313">
        <f>IF(AND(Formulier!$E$44&lt;=C1313,Formulier!$O$38&gt;=C1313),"Verlof",0)</f>
        <v>0</v>
      </c>
      <c r="K1313">
        <f t="shared" si="303"/>
        <v>0</v>
      </c>
      <c r="L1313">
        <f t="shared" si="299"/>
        <v>0</v>
      </c>
      <c r="M1313">
        <f t="shared" si="300"/>
        <v>0</v>
      </c>
      <c r="N1313" s="56">
        <f t="shared" si="304"/>
        <v>0</v>
      </c>
      <c r="O1313" s="56">
        <f t="shared" si="305"/>
        <v>0</v>
      </c>
      <c r="R1313">
        <f t="shared" si="301"/>
        <v>0</v>
      </c>
    </row>
    <row r="1314" spans="1:18" x14ac:dyDescent="0.3">
      <c r="A1314" s="43" t="str">
        <f t="shared" si="306"/>
        <v>201830ma</v>
      </c>
      <c r="B1314" s="43">
        <f t="shared" si="308"/>
        <v>30</v>
      </c>
      <c r="C1314" s="44">
        <f t="shared" si="302"/>
        <v>43304</v>
      </c>
      <c r="D1314" s="43" t="str">
        <f t="shared" si="309"/>
        <v>ma</v>
      </c>
      <c r="E1314" s="43">
        <f t="shared" si="307"/>
        <v>2018</v>
      </c>
      <c r="F1314" s="43" t="str">
        <f t="shared" si="311"/>
        <v>Vakantie</v>
      </c>
      <c r="G1314" s="43" t="str">
        <f t="shared" si="312"/>
        <v>Vakantie</v>
      </c>
      <c r="H1314" s="43" t="str">
        <f t="shared" si="313"/>
        <v>Vakantie</v>
      </c>
      <c r="I1314" s="43">
        <f t="shared" si="310"/>
        <v>82</v>
      </c>
      <c r="J1314">
        <f>IF(AND(Formulier!$E$44&lt;=C1314,Formulier!$O$38&gt;=C1314),"Verlof",0)</f>
        <v>0</v>
      </c>
      <c r="K1314">
        <f t="shared" si="303"/>
        <v>0</v>
      </c>
      <c r="L1314">
        <f t="shared" si="299"/>
        <v>0</v>
      </c>
      <c r="M1314">
        <f t="shared" si="300"/>
        <v>0</v>
      </c>
      <c r="N1314" s="56">
        <f t="shared" si="304"/>
        <v>0</v>
      </c>
      <c r="O1314" s="56">
        <f t="shared" si="305"/>
        <v>0</v>
      </c>
      <c r="R1314">
        <f t="shared" si="301"/>
        <v>0</v>
      </c>
    </row>
    <row r="1315" spans="1:18" x14ac:dyDescent="0.3">
      <c r="A1315" s="43" t="str">
        <f t="shared" si="306"/>
        <v>201830di</v>
      </c>
      <c r="B1315" s="43">
        <f t="shared" si="308"/>
        <v>30</v>
      </c>
      <c r="C1315" s="44">
        <f t="shared" si="302"/>
        <v>43305</v>
      </c>
      <c r="D1315" s="43" t="str">
        <f t="shared" si="309"/>
        <v>di</v>
      </c>
      <c r="E1315" s="43">
        <f t="shared" si="307"/>
        <v>2018</v>
      </c>
      <c r="F1315" s="43" t="str">
        <f t="shared" si="311"/>
        <v>Vakantie</v>
      </c>
      <c r="G1315" s="43" t="str">
        <f t="shared" si="312"/>
        <v>Vakantie</v>
      </c>
      <c r="H1315" s="43" t="str">
        <f t="shared" si="313"/>
        <v>Vakantie</v>
      </c>
      <c r="I1315" s="43">
        <f t="shared" si="310"/>
        <v>82</v>
      </c>
      <c r="J1315">
        <f>IF(AND(Formulier!$E$44&lt;=C1315,Formulier!$O$38&gt;=C1315),"Verlof",0)</f>
        <v>0</v>
      </c>
      <c r="K1315">
        <f t="shared" si="303"/>
        <v>0</v>
      </c>
      <c r="L1315">
        <f t="shared" si="299"/>
        <v>0</v>
      </c>
      <c r="M1315">
        <f t="shared" si="300"/>
        <v>0</v>
      </c>
      <c r="N1315" s="56">
        <f t="shared" si="304"/>
        <v>0</v>
      </c>
      <c r="O1315" s="56">
        <f t="shared" si="305"/>
        <v>0</v>
      </c>
      <c r="R1315">
        <f t="shared" si="301"/>
        <v>0</v>
      </c>
    </row>
    <row r="1316" spans="1:18" x14ac:dyDescent="0.3">
      <c r="A1316" s="43" t="str">
        <f t="shared" si="306"/>
        <v>201830wo</v>
      </c>
      <c r="B1316" s="43">
        <f t="shared" si="308"/>
        <v>30</v>
      </c>
      <c r="C1316" s="44">
        <f t="shared" si="302"/>
        <v>43306</v>
      </c>
      <c r="D1316" s="43" t="str">
        <f t="shared" si="309"/>
        <v>wo</v>
      </c>
      <c r="E1316" s="43">
        <f t="shared" si="307"/>
        <v>2018</v>
      </c>
      <c r="F1316" s="43" t="str">
        <f t="shared" si="311"/>
        <v>Vakantie</v>
      </c>
      <c r="G1316" s="43" t="str">
        <f t="shared" si="312"/>
        <v>Vakantie</v>
      </c>
      <c r="H1316" s="43" t="str">
        <f t="shared" si="313"/>
        <v>Vakantie</v>
      </c>
      <c r="I1316" s="43">
        <f t="shared" si="310"/>
        <v>82</v>
      </c>
      <c r="J1316">
        <f>IF(AND(Formulier!$E$44&lt;=C1316,Formulier!$O$38&gt;=C1316),"Verlof",0)</f>
        <v>0</v>
      </c>
      <c r="K1316">
        <f t="shared" si="303"/>
        <v>0</v>
      </c>
      <c r="L1316">
        <f t="shared" si="299"/>
        <v>0</v>
      </c>
      <c r="M1316">
        <f t="shared" si="300"/>
        <v>0</v>
      </c>
      <c r="N1316" s="56">
        <f t="shared" si="304"/>
        <v>0</v>
      </c>
      <c r="O1316" s="56">
        <f t="shared" si="305"/>
        <v>0</v>
      </c>
      <c r="R1316">
        <f t="shared" si="301"/>
        <v>0</v>
      </c>
    </row>
    <row r="1317" spans="1:18" x14ac:dyDescent="0.3">
      <c r="A1317" s="43" t="str">
        <f t="shared" si="306"/>
        <v>201830do</v>
      </c>
      <c r="B1317" s="43">
        <f t="shared" si="308"/>
        <v>30</v>
      </c>
      <c r="C1317" s="44">
        <f t="shared" si="302"/>
        <v>43307</v>
      </c>
      <c r="D1317" s="43" t="str">
        <f t="shared" si="309"/>
        <v>do</v>
      </c>
      <c r="E1317" s="43">
        <f t="shared" si="307"/>
        <v>2018</v>
      </c>
      <c r="F1317" s="43" t="str">
        <f t="shared" si="311"/>
        <v>Vakantie</v>
      </c>
      <c r="G1317" s="43" t="str">
        <f t="shared" si="312"/>
        <v>Vakantie</v>
      </c>
      <c r="H1317" s="43" t="str">
        <f t="shared" si="313"/>
        <v>Vakantie</v>
      </c>
      <c r="I1317" s="43">
        <f t="shared" si="310"/>
        <v>82</v>
      </c>
      <c r="J1317">
        <f>IF(AND(Formulier!$E$44&lt;=C1317,Formulier!$O$38&gt;=C1317),"Verlof",0)</f>
        <v>0</v>
      </c>
      <c r="K1317">
        <f t="shared" si="303"/>
        <v>0</v>
      </c>
      <c r="L1317">
        <f t="shared" si="299"/>
        <v>0</v>
      </c>
      <c r="M1317">
        <f t="shared" si="300"/>
        <v>0</v>
      </c>
      <c r="N1317" s="56">
        <f t="shared" si="304"/>
        <v>0</v>
      </c>
      <c r="O1317" s="56">
        <f t="shared" si="305"/>
        <v>0</v>
      </c>
      <c r="R1317">
        <f t="shared" si="301"/>
        <v>0</v>
      </c>
    </row>
    <row r="1318" spans="1:18" x14ac:dyDescent="0.3">
      <c r="A1318" s="43" t="str">
        <f t="shared" si="306"/>
        <v>201830vr</v>
      </c>
      <c r="B1318" s="43">
        <f t="shared" si="308"/>
        <v>30</v>
      </c>
      <c r="C1318" s="44">
        <f t="shared" si="302"/>
        <v>43308</v>
      </c>
      <c r="D1318" s="43" t="str">
        <f t="shared" si="309"/>
        <v>vr</v>
      </c>
      <c r="E1318" s="43">
        <f t="shared" si="307"/>
        <v>2018</v>
      </c>
      <c r="F1318" s="43" t="str">
        <f t="shared" si="311"/>
        <v>Vakantie</v>
      </c>
      <c r="G1318" s="43" t="str">
        <f t="shared" si="312"/>
        <v>Vakantie</v>
      </c>
      <c r="H1318" s="43" t="str">
        <f t="shared" si="313"/>
        <v>Vakantie</v>
      </c>
      <c r="I1318" s="43">
        <f t="shared" si="310"/>
        <v>82</v>
      </c>
      <c r="J1318">
        <f>IF(AND(Formulier!$E$44&lt;=C1318,Formulier!$O$38&gt;=C1318),"Verlof",0)</f>
        <v>0</v>
      </c>
      <c r="K1318">
        <f t="shared" si="303"/>
        <v>0</v>
      </c>
      <c r="L1318">
        <f t="shared" si="299"/>
        <v>0</v>
      </c>
      <c r="M1318">
        <f t="shared" si="300"/>
        <v>0</v>
      </c>
      <c r="N1318" s="56">
        <f t="shared" si="304"/>
        <v>0</v>
      </c>
      <c r="O1318" s="56">
        <f t="shared" si="305"/>
        <v>0</v>
      </c>
      <c r="R1318">
        <f t="shared" si="301"/>
        <v>0</v>
      </c>
    </row>
    <row r="1319" spans="1:18" x14ac:dyDescent="0.3">
      <c r="A1319" s="43" t="str">
        <f t="shared" si="306"/>
        <v>201830za</v>
      </c>
      <c r="B1319" s="43">
        <f t="shared" si="308"/>
        <v>30</v>
      </c>
      <c r="C1319" s="44">
        <f t="shared" si="302"/>
        <v>43309</v>
      </c>
      <c r="D1319" s="43" t="str">
        <f t="shared" si="309"/>
        <v>za</v>
      </c>
      <c r="E1319" s="43">
        <f t="shared" si="307"/>
        <v>2018</v>
      </c>
      <c r="F1319" s="43" t="str">
        <f t="shared" si="311"/>
        <v>Vakantie</v>
      </c>
      <c r="G1319" s="43" t="str">
        <f t="shared" si="312"/>
        <v>Vakantie</v>
      </c>
      <c r="H1319" s="43" t="str">
        <f t="shared" si="313"/>
        <v>Vakantie</v>
      </c>
      <c r="I1319" s="43">
        <f t="shared" si="310"/>
        <v>82</v>
      </c>
      <c r="J1319">
        <f>IF(AND(Formulier!$E$44&lt;=C1319,Formulier!$O$38&gt;=C1319),"Verlof",0)</f>
        <v>0</v>
      </c>
      <c r="K1319">
        <f t="shared" si="303"/>
        <v>0</v>
      </c>
      <c r="L1319">
        <f t="shared" si="299"/>
        <v>0</v>
      </c>
      <c r="M1319">
        <f t="shared" si="300"/>
        <v>0</v>
      </c>
      <c r="N1319" s="56">
        <f t="shared" si="304"/>
        <v>0</v>
      </c>
      <c r="O1319" s="56">
        <f t="shared" si="305"/>
        <v>0</v>
      </c>
      <c r="R1319">
        <f t="shared" si="301"/>
        <v>0</v>
      </c>
    </row>
    <row r="1320" spans="1:18" x14ac:dyDescent="0.3">
      <c r="A1320" s="43" t="str">
        <f t="shared" si="306"/>
        <v>201830zo</v>
      </c>
      <c r="B1320" s="43">
        <f t="shared" si="308"/>
        <v>30</v>
      </c>
      <c r="C1320" s="44">
        <f t="shared" si="302"/>
        <v>43310</v>
      </c>
      <c r="D1320" s="43" t="str">
        <f t="shared" si="309"/>
        <v>zo</v>
      </c>
      <c r="E1320" s="43">
        <f t="shared" si="307"/>
        <v>2018</v>
      </c>
      <c r="F1320" s="43" t="str">
        <f t="shared" si="311"/>
        <v>Vakantie</v>
      </c>
      <c r="G1320" s="43" t="str">
        <f t="shared" si="312"/>
        <v>Vakantie</v>
      </c>
      <c r="H1320" s="43" t="str">
        <f t="shared" si="313"/>
        <v>Vakantie</v>
      </c>
      <c r="I1320" s="43">
        <f t="shared" si="310"/>
        <v>82</v>
      </c>
      <c r="J1320">
        <f>IF(AND(Formulier!$E$44&lt;=C1320,Formulier!$O$38&gt;=C1320),"Verlof",0)</f>
        <v>0</v>
      </c>
      <c r="K1320">
        <f t="shared" si="303"/>
        <v>0</v>
      </c>
      <c r="L1320">
        <f t="shared" si="299"/>
        <v>0</v>
      </c>
      <c r="M1320">
        <f t="shared" si="300"/>
        <v>0</v>
      </c>
      <c r="N1320" s="56">
        <f t="shared" si="304"/>
        <v>0</v>
      </c>
      <c r="O1320" s="56">
        <f t="shared" si="305"/>
        <v>0</v>
      </c>
      <c r="R1320">
        <f t="shared" si="301"/>
        <v>0</v>
      </c>
    </row>
    <row r="1321" spans="1:18" x14ac:dyDescent="0.3">
      <c r="A1321" s="43" t="str">
        <f t="shared" si="306"/>
        <v>201831ma</v>
      </c>
      <c r="B1321" s="43">
        <f t="shared" si="308"/>
        <v>31</v>
      </c>
      <c r="C1321" s="44">
        <f t="shared" si="302"/>
        <v>43311</v>
      </c>
      <c r="D1321" s="43" t="str">
        <f t="shared" si="309"/>
        <v>ma</v>
      </c>
      <c r="E1321" s="43">
        <f t="shared" si="307"/>
        <v>2018</v>
      </c>
      <c r="F1321" s="43" t="str">
        <f t="shared" si="311"/>
        <v>Vakantie</v>
      </c>
      <c r="G1321" s="43" t="str">
        <f t="shared" si="312"/>
        <v>Vakantie</v>
      </c>
      <c r="H1321" s="43" t="str">
        <f t="shared" si="313"/>
        <v>Vakantie</v>
      </c>
      <c r="I1321" s="43">
        <f t="shared" si="310"/>
        <v>83</v>
      </c>
      <c r="J1321">
        <f>IF(AND(Formulier!$E$44&lt;=C1321,Formulier!$O$38&gt;=C1321),"Verlof",0)</f>
        <v>0</v>
      </c>
      <c r="K1321">
        <f t="shared" si="303"/>
        <v>0</v>
      </c>
      <c r="L1321">
        <f t="shared" si="299"/>
        <v>0</v>
      </c>
      <c r="M1321">
        <f t="shared" si="300"/>
        <v>0</v>
      </c>
      <c r="N1321" s="56">
        <f t="shared" si="304"/>
        <v>0</v>
      </c>
      <c r="O1321" s="56">
        <f t="shared" si="305"/>
        <v>0</v>
      </c>
      <c r="R1321">
        <f t="shared" si="301"/>
        <v>0</v>
      </c>
    </row>
    <row r="1322" spans="1:18" x14ac:dyDescent="0.3">
      <c r="A1322" s="43" t="str">
        <f t="shared" si="306"/>
        <v>201831di</v>
      </c>
      <c r="B1322" s="43">
        <f t="shared" si="308"/>
        <v>31</v>
      </c>
      <c r="C1322" s="44">
        <f t="shared" si="302"/>
        <v>43312</v>
      </c>
      <c r="D1322" s="43" t="str">
        <f t="shared" si="309"/>
        <v>di</v>
      </c>
      <c r="E1322" s="43">
        <f t="shared" si="307"/>
        <v>2018</v>
      </c>
      <c r="F1322" s="43" t="str">
        <f t="shared" si="311"/>
        <v>Vakantie</v>
      </c>
      <c r="G1322" s="43" t="str">
        <f t="shared" si="312"/>
        <v>Vakantie</v>
      </c>
      <c r="H1322" s="43" t="str">
        <f t="shared" si="313"/>
        <v>Vakantie</v>
      </c>
      <c r="I1322" s="43">
        <f t="shared" si="310"/>
        <v>83</v>
      </c>
      <c r="J1322">
        <f>IF(AND(Formulier!$E$44&lt;=C1322,Formulier!$O$38&gt;=C1322),"Verlof",0)</f>
        <v>0</v>
      </c>
      <c r="K1322">
        <f t="shared" si="303"/>
        <v>0</v>
      </c>
      <c r="L1322">
        <f t="shared" si="299"/>
        <v>0</v>
      </c>
      <c r="M1322">
        <f t="shared" si="300"/>
        <v>0</v>
      </c>
      <c r="N1322" s="56">
        <f t="shared" si="304"/>
        <v>0</v>
      </c>
      <c r="O1322" s="56">
        <f t="shared" si="305"/>
        <v>0</v>
      </c>
      <c r="R1322">
        <f t="shared" si="301"/>
        <v>0</v>
      </c>
    </row>
    <row r="1323" spans="1:18" x14ac:dyDescent="0.3">
      <c r="A1323" s="43" t="str">
        <f t="shared" si="306"/>
        <v>201831wo</v>
      </c>
      <c r="B1323" s="43">
        <f t="shared" si="308"/>
        <v>31</v>
      </c>
      <c r="C1323" s="44">
        <f t="shared" si="302"/>
        <v>43313</v>
      </c>
      <c r="D1323" s="43" t="str">
        <f t="shared" si="309"/>
        <v>wo</v>
      </c>
      <c r="E1323" s="43">
        <f t="shared" si="307"/>
        <v>2018</v>
      </c>
      <c r="F1323" s="43" t="str">
        <f t="shared" si="311"/>
        <v>Vakantie</v>
      </c>
      <c r="G1323" s="43" t="str">
        <f t="shared" si="312"/>
        <v>Vakantie</v>
      </c>
      <c r="H1323" s="43" t="str">
        <f t="shared" si="313"/>
        <v>Vakantie</v>
      </c>
      <c r="I1323" s="43">
        <f t="shared" si="310"/>
        <v>83</v>
      </c>
      <c r="J1323">
        <f>IF(AND(Formulier!$E$44&lt;=C1323,Formulier!$O$38&gt;=C1323),"Verlof",0)</f>
        <v>0</v>
      </c>
      <c r="K1323">
        <f t="shared" si="303"/>
        <v>0</v>
      </c>
      <c r="L1323">
        <f t="shared" si="299"/>
        <v>0</v>
      </c>
      <c r="M1323">
        <f t="shared" si="300"/>
        <v>0</v>
      </c>
      <c r="N1323" s="56">
        <f t="shared" si="304"/>
        <v>0</v>
      </c>
      <c r="O1323" s="56">
        <f t="shared" si="305"/>
        <v>0</v>
      </c>
      <c r="R1323">
        <f t="shared" si="301"/>
        <v>0</v>
      </c>
    </row>
    <row r="1324" spans="1:18" x14ac:dyDescent="0.3">
      <c r="A1324" s="43" t="str">
        <f t="shared" si="306"/>
        <v>201831do</v>
      </c>
      <c r="B1324" s="43">
        <f t="shared" si="308"/>
        <v>31</v>
      </c>
      <c r="C1324" s="44">
        <f t="shared" si="302"/>
        <v>43314</v>
      </c>
      <c r="D1324" s="43" t="str">
        <f t="shared" si="309"/>
        <v>do</v>
      </c>
      <c r="E1324" s="43">
        <f t="shared" si="307"/>
        <v>2018</v>
      </c>
      <c r="F1324" s="43" t="str">
        <f t="shared" si="311"/>
        <v>Vakantie</v>
      </c>
      <c r="G1324" s="43" t="str">
        <f t="shared" si="312"/>
        <v>Vakantie</v>
      </c>
      <c r="H1324" s="43" t="str">
        <f t="shared" si="313"/>
        <v>Vakantie</v>
      </c>
      <c r="I1324" s="43">
        <f t="shared" si="310"/>
        <v>83</v>
      </c>
      <c r="J1324">
        <f>IF(AND(Formulier!$E$44&lt;=C1324,Formulier!$O$38&gt;=C1324),"Verlof",0)</f>
        <v>0</v>
      </c>
      <c r="K1324">
        <f t="shared" si="303"/>
        <v>0</v>
      </c>
      <c r="L1324">
        <f t="shared" si="299"/>
        <v>0</v>
      </c>
      <c r="M1324">
        <f t="shared" si="300"/>
        <v>0</v>
      </c>
      <c r="N1324" s="56">
        <f t="shared" si="304"/>
        <v>0</v>
      </c>
      <c r="O1324" s="56">
        <f t="shared" si="305"/>
        <v>0</v>
      </c>
      <c r="R1324">
        <f t="shared" si="301"/>
        <v>0</v>
      </c>
    </row>
    <row r="1325" spans="1:18" x14ac:dyDescent="0.3">
      <c r="A1325" s="43" t="str">
        <f t="shared" si="306"/>
        <v>201831vr</v>
      </c>
      <c r="B1325" s="43">
        <f t="shared" si="308"/>
        <v>31</v>
      </c>
      <c r="C1325" s="44">
        <f t="shared" si="302"/>
        <v>43315</v>
      </c>
      <c r="D1325" s="43" t="str">
        <f t="shared" si="309"/>
        <v>vr</v>
      </c>
      <c r="E1325" s="43">
        <f t="shared" si="307"/>
        <v>2018</v>
      </c>
      <c r="F1325" s="43" t="str">
        <f t="shared" si="311"/>
        <v>Vakantie</v>
      </c>
      <c r="G1325" s="43" t="str">
        <f t="shared" si="312"/>
        <v>Vakantie</v>
      </c>
      <c r="H1325" s="43" t="str">
        <f t="shared" si="313"/>
        <v>Vakantie</v>
      </c>
      <c r="I1325" s="43">
        <f t="shared" si="310"/>
        <v>83</v>
      </c>
      <c r="J1325">
        <f>IF(AND(Formulier!$E$44&lt;=C1325,Formulier!$O$38&gt;=C1325),"Verlof",0)</f>
        <v>0</v>
      </c>
      <c r="K1325">
        <f t="shared" si="303"/>
        <v>0</v>
      </c>
      <c r="L1325">
        <f t="shared" si="299"/>
        <v>0</v>
      </c>
      <c r="M1325">
        <f t="shared" si="300"/>
        <v>0</v>
      </c>
      <c r="N1325" s="56">
        <f t="shared" si="304"/>
        <v>0</v>
      </c>
      <c r="O1325" s="56">
        <f t="shared" si="305"/>
        <v>0</v>
      </c>
      <c r="R1325">
        <f t="shared" si="301"/>
        <v>0</v>
      </c>
    </row>
    <row r="1326" spans="1:18" x14ac:dyDescent="0.3">
      <c r="A1326" s="43" t="str">
        <f t="shared" si="306"/>
        <v>201831za</v>
      </c>
      <c r="B1326" s="43">
        <f t="shared" si="308"/>
        <v>31</v>
      </c>
      <c r="C1326" s="44">
        <f t="shared" si="302"/>
        <v>43316</v>
      </c>
      <c r="D1326" s="43" t="str">
        <f t="shared" si="309"/>
        <v>za</v>
      </c>
      <c r="E1326" s="43">
        <f t="shared" si="307"/>
        <v>2018</v>
      </c>
      <c r="F1326" s="43" t="str">
        <f t="shared" si="311"/>
        <v>Vakantie</v>
      </c>
      <c r="G1326" s="43" t="str">
        <f t="shared" si="312"/>
        <v>Vakantie</v>
      </c>
      <c r="H1326" s="43" t="str">
        <f t="shared" si="313"/>
        <v>Vakantie</v>
      </c>
      <c r="I1326" s="43">
        <f t="shared" si="310"/>
        <v>83</v>
      </c>
      <c r="J1326">
        <f>IF(AND(Formulier!$E$44&lt;=C1326,Formulier!$O$38&gt;=C1326),"Verlof",0)</f>
        <v>0</v>
      </c>
      <c r="K1326">
        <f t="shared" si="303"/>
        <v>0</v>
      </c>
      <c r="L1326">
        <f t="shared" si="299"/>
        <v>0</v>
      </c>
      <c r="M1326">
        <f t="shared" si="300"/>
        <v>0</v>
      </c>
      <c r="N1326" s="56">
        <f t="shared" si="304"/>
        <v>0</v>
      </c>
      <c r="O1326" s="56">
        <f t="shared" si="305"/>
        <v>0</v>
      </c>
      <c r="R1326">
        <f t="shared" si="301"/>
        <v>0</v>
      </c>
    </row>
    <row r="1327" spans="1:18" x14ac:dyDescent="0.3">
      <c r="A1327" s="43" t="str">
        <f t="shared" si="306"/>
        <v>201831zo</v>
      </c>
      <c r="B1327" s="43">
        <f t="shared" si="308"/>
        <v>31</v>
      </c>
      <c r="C1327" s="44">
        <f t="shared" si="302"/>
        <v>43317</v>
      </c>
      <c r="D1327" s="43" t="str">
        <f t="shared" si="309"/>
        <v>zo</v>
      </c>
      <c r="E1327" s="43">
        <f t="shared" si="307"/>
        <v>2018</v>
      </c>
      <c r="F1327" s="43" t="str">
        <f t="shared" si="311"/>
        <v>Vakantie</v>
      </c>
      <c r="G1327" s="43" t="str">
        <f t="shared" si="312"/>
        <v>Vakantie</v>
      </c>
      <c r="H1327" s="43" t="str">
        <f t="shared" si="313"/>
        <v>Vakantie</v>
      </c>
      <c r="I1327" s="43">
        <f t="shared" si="310"/>
        <v>83</v>
      </c>
      <c r="J1327">
        <f>IF(AND(Formulier!$E$44&lt;=C1327,Formulier!$O$38&gt;=C1327),"Verlof",0)</f>
        <v>0</v>
      </c>
      <c r="K1327">
        <f t="shared" si="303"/>
        <v>0</v>
      </c>
      <c r="L1327">
        <f t="shared" si="299"/>
        <v>0</v>
      </c>
      <c r="M1327">
        <f t="shared" si="300"/>
        <v>0</v>
      </c>
      <c r="N1327" s="56">
        <f t="shared" si="304"/>
        <v>0</v>
      </c>
      <c r="O1327" s="56">
        <f t="shared" si="305"/>
        <v>0</v>
      </c>
      <c r="R1327">
        <f t="shared" si="301"/>
        <v>0</v>
      </c>
    </row>
    <row r="1328" spans="1:18" x14ac:dyDescent="0.3">
      <c r="A1328" s="43" t="str">
        <f t="shared" si="306"/>
        <v>201832ma</v>
      </c>
      <c r="B1328" s="43">
        <f t="shared" si="308"/>
        <v>32</v>
      </c>
      <c r="C1328" s="44">
        <f t="shared" si="302"/>
        <v>43318</v>
      </c>
      <c r="D1328" s="43" t="str">
        <f t="shared" si="309"/>
        <v>ma</v>
      </c>
      <c r="E1328" s="43">
        <f t="shared" si="307"/>
        <v>2018</v>
      </c>
      <c r="F1328" s="43" t="str">
        <f t="shared" si="311"/>
        <v>Vakantie</v>
      </c>
      <c r="G1328" s="43" t="str">
        <f t="shared" si="312"/>
        <v>Vakantie</v>
      </c>
      <c r="H1328" s="43" t="str">
        <f t="shared" si="313"/>
        <v>Vakantie</v>
      </c>
      <c r="I1328" s="43">
        <f t="shared" si="310"/>
        <v>84</v>
      </c>
      <c r="J1328">
        <f>IF(AND(Formulier!$E$44&lt;=C1328,Formulier!$O$38&gt;=C1328),"Verlof",0)</f>
        <v>0</v>
      </c>
      <c r="K1328">
        <f t="shared" si="303"/>
        <v>0</v>
      </c>
      <c r="L1328">
        <f t="shared" si="299"/>
        <v>0</v>
      </c>
      <c r="M1328">
        <f t="shared" si="300"/>
        <v>0</v>
      </c>
      <c r="N1328" s="56">
        <f t="shared" si="304"/>
        <v>0</v>
      </c>
      <c r="O1328" s="56">
        <f t="shared" si="305"/>
        <v>0</v>
      </c>
      <c r="R1328">
        <f t="shared" si="301"/>
        <v>0</v>
      </c>
    </row>
    <row r="1329" spans="1:18" x14ac:dyDescent="0.3">
      <c r="A1329" s="43" t="str">
        <f t="shared" si="306"/>
        <v>201832di</v>
      </c>
      <c r="B1329" s="43">
        <f t="shared" si="308"/>
        <v>32</v>
      </c>
      <c r="C1329" s="44">
        <f t="shared" si="302"/>
        <v>43319</v>
      </c>
      <c r="D1329" s="43" t="str">
        <f t="shared" si="309"/>
        <v>di</v>
      </c>
      <c r="E1329" s="43">
        <f t="shared" si="307"/>
        <v>2018</v>
      </c>
      <c r="F1329" s="43" t="str">
        <f t="shared" si="311"/>
        <v>Vakantie</v>
      </c>
      <c r="G1329" s="43" t="str">
        <f t="shared" si="312"/>
        <v>Vakantie</v>
      </c>
      <c r="H1329" s="43" t="str">
        <f t="shared" si="313"/>
        <v>Vakantie</v>
      </c>
      <c r="I1329" s="43">
        <f t="shared" si="310"/>
        <v>84</v>
      </c>
      <c r="J1329">
        <f>IF(AND(Formulier!$E$44&lt;=C1329,Formulier!$O$38&gt;=C1329),"Verlof",0)</f>
        <v>0</v>
      </c>
      <c r="K1329">
        <f t="shared" si="303"/>
        <v>0</v>
      </c>
      <c r="L1329">
        <f t="shared" si="299"/>
        <v>0</v>
      </c>
      <c r="M1329">
        <f t="shared" si="300"/>
        <v>0</v>
      </c>
      <c r="N1329" s="56">
        <f t="shared" si="304"/>
        <v>0</v>
      </c>
      <c r="O1329" s="56">
        <f t="shared" si="305"/>
        <v>0</v>
      </c>
      <c r="R1329">
        <f t="shared" si="301"/>
        <v>0</v>
      </c>
    </row>
    <row r="1330" spans="1:18" x14ac:dyDescent="0.3">
      <c r="A1330" s="43" t="str">
        <f t="shared" si="306"/>
        <v>201832wo</v>
      </c>
      <c r="B1330" s="43">
        <f t="shared" si="308"/>
        <v>32</v>
      </c>
      <c r="C1330" s="44">
        <f t="shared" si="302"/>
        <v>43320</v>
      </c>
      <c r="D1330" s="43" t="str">
        <f t="shared" si="309"/>
        <v>wo</v>
      </c>
      <c r="E1330" s="43">
        <f t="shared" si="307"/>
        <v>2018</v>
      </c>
      <c r="F1330" s="43" t="str">
        <f t="shared" si="311"/>
        <v>Vakantie</v>
      </c>
      <c r="G1330" s="43" t="str">
        <f t="shared" si="312"/>
        <v>Vakantie</v>
      </c>
      <c r="H1330" s="43" t="str">
        <f t="shared" si="313"/>
        <v>Vakantie</v>
      </c>
      <c r="I1330" s="43">
        <f t="shared" si="310"/>
        <v>84</v>
      </c>
      <c r="J1330">
        <f>IF(AND(Formulier!$E$44&lt;=C1330,Formulier!$O$38&gt;=C1330),"Verlof",0)</f>
        <v>0</v>
      </c>
      <c r="K1330">
        <f t="shared" si="303"/>
        <v>0</v>
      </c>
      <c r="L1330">
        <f t="shared" si="299"/>
        <v>0</v>
      </c>
      <c r="M1330">
        <f t="shared" si="300"/>
        <v>0</v>
      </c>
      <c r="N1330" s="56">
        <f t="shared" si="304"/>
        <v>0</v>
      </c>
      <c r="O1330" s="56">
        <f t="shared" si="305"/>
        <v>0</v>
      </c>
      <c r="R1330">
        <f t="shared" si="301"/>
        <v>0</v>
      </c>
    </row>
    <row r="1331" spans="1:18" x14ac:dyDescent="0.3">
      <c r="A1331" s="43" t="str">
        <f t="shared" si="306"/>
        <v>201832do</v>
      </c>
      <c r="B1331" s="43">
        <f t="shared" si="308"/>
        <v>32</v>
      </c>
      <c r="C1331" s="44">
        <f t="shared" si="302"/>
        <v>43321</v>
      </c>
      <c r="D1331" s="43" t="str">
        <f t="shared" si="309"/>
        <v>do</v>
      </c>
      <c r="E1331" s="43">
        <f t="shared" si="307"/>
        <v>2018</v>
      </c>
      <c r="F1331" s="43" t="str">
        <f t="shared" si="311"/>
        <v>Vakantie</v>
      </c>
      <c r="G1331" s="43" t="str">
        <f t="shared" si="312"/>
        <v>Vakantie</v>
      </c>
      <c r="H1331" s="43" t="str">
        <f t="shared" si="313"/>
        <v>Vakantie</v>
      </c>
      <c r="I1331" s="43">
        <f t="shared" si="310"/>
        <v>84</v>
      </c>
      <c r="J1331">
        <f>IF(AND(Formulier!$E$44&lt;=C1331,Formulier!$O$38&gt;=C1331),"Verlof",0)</f>
        <v>0</v>
      </c>
      <c r="K1331">
        <f t="shared" si="303"/>
        <v>0</v>
      </c>
      <c r="L1331">
        <f t="shared" si="299"/>
        <v>0</v>
      </c>
      <c r="M1331">
        <f t="shared" si="300"/>
        <v>0</v>
      </c>
      <c r="N1331" s="56">
        <f t="shared" si="304"/>
        <v>0</v>
      </c>
      <c r="O1331" s="56">
        <f t="shared" si="305"/>
        <v>0</v>
      </c>
      <c r="R1331">
        <f t="shared" si="301"/>
        <v>0</v>
      </c>
    </row>
    <row r="1332" spans="1:18" x14ac:dyDescent="0.3">
      <c r="A1332" s="43" t="str">
        <f t="shared" si="306"/>
        <v>201832vr</v>
      </c>
      <c r="B1332" s="43">
        <f t="shared" si="308"/>
        <v>32</v>
      </c>
      <c r="C1332" s="44">
        <f t="shared" si="302"/>
        <v>43322</v>
      </c>
      <c r="D1332" s="43" t="str">
        <f t="shared" si="309"/>
        <v>vr</v>
      </c>
      <c r="E1332" s="43">
        <f t="shared" si="307"/>
        <v>2018</v>
      </c>
      <c r="F1332" s="43" t="str">
        <f t="shared" si="311"/>
        <v>Vakantie</v>
      </c>
      <c r="G1332" s="43" t="str">
        <f t="shared" si="312"/>
        <v>Vakantie</v>
      </c>
      <c r="H1332" s="43" t="str">
        <f t="shared" si="313"/>
        <v>Vakantie</v>
      </c>
      <c r="I1332" s="43">
        <f t="shared" si="310"/>
        <v>84</v>
      </c>
      <c r="J1332">
        <f>IF(AND(Formulier!$E$44&lt;=C1332,Formulier!$O$38&gt;=C1332),"Verlof",0)</f>
        <v>0</v>
      </c>
      <c r="K1332">
        <f t="shared" si="303"/>
        <v>0</v>
      </c>
      <c r="L1332">
        <f t="shared" si="299"/>
        <v>0</v>
      </c>
      <c r="M1332">
        <f t="shared" si="300"/>
        <v>0</v>
      </c>
      <c r="N1332" s="56">
        <f t="shared" si="304"/>
        <v>0</v>
      </c>
      <c r="O1332" s="56">
        <f t="shared" si="305"/>
        <v>0</v>
      </c>
      <c r="R1332">
        <f t="shared" si="301"/>
        <v>0</v>
      </c>
    </row>
    <row r="1333" spans="1:18" x14ac:dyDescent="0.3">
      <c r="A1333" s="43" t="str">
        <f t="shared" si="306"/>
        <v>201832za</v>
      </c>
      <c r="B1333" s="43">
        <f t="shared" si="308"/>
        <v>32</v>
      </c>
      <c r="C1333" s="44">
        <f t="shared" si="302"/>
        <v>43323</v>
      </c>
      <c r="D1333" s="43" t="str">
        <f t="shared" si="309"/>
        <v>za</v>
      </c>
      <c r="E1333" s="43">
        <f t="shared" si="307"/>
        <v>2018</v>
      </c>
      <c r="F1333" s="43" t="str">
        <f t="shared" si="311"/>
        <v>Vakantie</v>
      </c>
      <c r="G1333" s="43" t="str">
        <f t="shared" si="312"/>
        <v>Vakantie</v>
      </c>
      <c r="H1333" s="43" t="str">
        <f t="shared" si="313"/>
        <v>Vakantie</v>
      </c>
      <c r="I1333" s="43">
        <f t="shared" si="310"/>
        <v>84</v>
      </c>
      <c r="J1333">
        <f>IF(AND(Formulier!$E$44&lt;=C1333,Formulier!$O$38&gt;=C1333),"Verlof",0)</f>
        <v>0</v>
      </c>
      <c r="K1333">
        <f t="shared" si="303"/>
        <v>0</v>
      </c>
      <c r="L1333">
        <f t="shared" si="299"/>
        <v>0</v>
      </c>
      <c r="M1333">
        <f t="shared" si="300"/>
        <v>0</v>
      </c>
      <c r="N1333" s="56">
        <f t="shared" si="304"/>
        <v>0</v>
      </c>
      <c r="O1333" s="56">
        <f t="shared" si="305"/>
        <v>0</v>
      </c>
      <c r="R1333">
        <f t="shared" si="301"/>
        <v>0</v>
      </c>
    </row>
    <row r="1334" spans="1:18" x14ac:dyDescent="0.3">
      <c r="A1334" s="43" t="str">
        <f t="shared" si="306"/>
        <v>201832zo</v>
      </c>
      <c r="B1334" s="43">
        <f t="shared" si="308"/>
        <v>32</v>
      </c>
      <c r="C1334" s="44">
        <f t="shared" si="302"/>
        <v>43324</v>
      </c>
      <c r="D1334" s="43" t="str">
        <f t="shared" si="309"/>
        <v>zo</v>
      </c>
      <c r="E1334" s="43">
        <f t="shared" si="307"/>
        <v>2018</v>
      </c>
      <c r="F1334" s="43" t="str">
        <f t="shared" si="311"/>
        <v>Vakantie</v>
      </c>
      <c r="G1334" s="43" t="str">
        <f t="shared" si="312"/>
        <v>Vakantie</v>
      </c>
      <c r="H1334" s="43" t="str">
        <f t="shared" si="313"/>
        <v>Vakantie</v>
      </c>
      <c r="I1334" s="43">
        <f t="shared" si="310"/>
        <v>84</v>
      </c>
      <c r="J1334">
        <f>IF(AND(Formulier!$E$44&lt;=C1334,Formulier!$O$38&gt;=C1334),"Verlof",0)</f>
        <v>0</v>
      </c>
      <c r="K1334">
        <f t="shared" si="303"/>
        <v>0</v>
      </c>
      <c r="L1334">
        <f t="shared" si="299"/>
        <v>0</v>
      </c>
      <c r="M1334">
        <f t="shared" si="300"/>
        <v>0</v>
      </c>
      <c r="N1334" s="56">
        <f t="shared" si="304"/>
        <v>0</v>
      </c>
      <c r="O1334" s="56">
        <f t="shared" si="305"/>
        <v>0</v>
      </c>
      <c r="R1334">
        <f t="shared" si="301"/>
        <v>0</v>
      </c>
    </row>
    <row r="1335" spans="1:18" x14ac:dyDescent="0.3">
      <c r="A1335" s="43" t="str">
        <f t="shared" si="306"/>
        <v>201833ma</v>
      </c>
      <c r="B1335" s="43">
        <f t="shared" si="308"/>
        <v>33</v>
      </c>
      <c r="C1335" s="44">
        <f t="shared" si="302"/>
        <v>43325</v>
      </c>
      <c r="D1335" s="43" t="str">
        <f t="shared" si="309"/>
        <v>ma</v>
      </c>
      <c r="E1335" s="43">
        <f t="shared" si="307"/>
        <v>2018</v>
      </c>
      <c r="F1335" s="43" t="str">
        <f t="shared" si="311"/>
        <v>Vakantie</v>
      </c>
      <c r="G1335" s="43" t="str">
        <f t="shared" si="312"/>
        <v>Vakantie</v>
      </c>
      <c r="H1335" s="43" t="str">
        <f t="shared" si="313"/>
        <v>Vakantie</v>
      </c>
      <c r="I1335" s="43">
        <f t="shared" si="310"/>
        <v>85</v>
      </c>
      <c r="J1335">
        <f>IF(AND(Formulier!$E$44&lt;=C1335,Formulier!$O$38&gt;=C1335),"Verlof",0)</f>
        <v>0</v>
      </c>
      <c r="K1335">
        <f t="shared" si="303"/>
        <v>0</v>
      </c>
      <c r="L1335">
        <f t="shared" si="299"/>
        <v>0</v>
      </c>
      <c r="M1335">
        <f t="shared" si="300"/>
        <v>0</v>
      </c>
      <c r="N1335" s="56">
        <f t="shared" si="304"/>
        <v>0</v>
      </c>
      <c r="O1335" s="56">
        <f t="shared" si="305"/>
        <v>0</v>
      </c>
      <c r="R1335">
        <f t="shared" si="301"/>
        <v>0</v>
      </c>
    </row>
    <row r="1336" spans="1:18" x14ac:dyDescent="0.3">
      <c r="A1336" s="43" t="str">
        <f t="shared" si="306"/>
        <v>201833di</v>
      </c>
      <c r="B1336" s="43">
        <f t="shared" si="308"/>
        <v>33</v>
      </c>
      <c r="C1336" s="44">
        <f t="shared" si="302"/>
        <v>43326</v>
      </c>
      <c r="D1336" s="43" t="str">
        <f t="shared" si="309"/>
        <v>di</v>
      </c>
      <c r="E1336" s="43">
        <f t="shared" si="307"/>
        <v>2018</v>
      </c>
      <c r="F1336" s="43" t="str">
        <f t="shared" si="311"/>
        <v>Vakantie</v>
      </c>
      <c r="G1336" s="43" t="str">
        <f t="shared" si="312"/>
        <v>Vakantie</v>
      </c>
      <c r="H1336" s="43" t="str">
        <f t="shared" si="313"/>
        <v>Vakantie</v>
      </c>
      <c r="I1336" s="43">
        <f t="shared" si="310"/>
        <v>85</v>
      </c>
      <c r="J1336">
        <f>IF(AND(Formulier!$E$44&lt;=C1336,Formulier!$O$38&gt;=C1336),"Verlof",0)</f>
        <v>0</v>
      </c>
      <c r="K1336">
        <f t="shared" si="303"/>
        <v>0</v>
      </c>
      <c r="L1336">
        <f t="shared" si="299"/>
        <v>0</v>
      </c>
      <c r="M1336">
        <f t="shared" si="300"/>
        <v>0</v>
      </c>
      <c r="N1336" s="56">
        <f t="shared" si="304"/>
        <v>0</v>
      </c>
      <c r="O1336" s="56">
        <f t="shared" si="305"/>
        <v>0</v>
      </c>
      <c r="R1336">
        <f t="shared" si="301"/>
        <v>0</v>
      </c>
    </row>
    <row r="1337" spans="1:18" x14ac:dyDescent="0.3">
      <c r="A1337" s="43" t="str">
        <f t="shared" si="306"/>
        <v>201833wo</v>
      </c>
      <c r="B1337" s="43">
        <f t="shared" si="308"/>
        <v>33</v>
      </c>
      <c r="C1337" s="44">
        <f t="shared" si="302"/>
        <v>43327</v>
      </c>
      <c r="D1337" s="43" t="str">
        <f t="shared" si="309"/>
        <v>wo</v>
      </c>
      <c r="E1337" s="43">
        <f t="shared" si="307"/>
        <v>2018</v>
      </c>
      <c r="F1337" s="43" t="str">
        <f t="shared" si="311"/>
        <v>Vakantie</v>
      </c>
      <c r="G1337" s="43" t="str">
        <f t="shared" si="312"/>
        <v>Vakantie</v>
      </c>
      <c r="H1337" s="43" t="str">
        <f t="shared" si="313"/>
        <v>Vakantie</v>
      </c>
      <c r="I1337" s="43">
        <f t="shared" si="310"/>
        <v>85</v>
      </c>
      <c r="J1337">
        <f>IF(AND(Formulier!$E$44&lt;=C1337,Formulier!$O$38&gt;=C1337),"Verlof",0)</f>
        <v>0</v>
      </c>
      <c r="K1337">
        <f t="shared" si="303"/>
        <v>0</v>
      </c>
      <c r="L1337">
        <f t="shared" si="299"/>
        <v>0</v>
      </c>
      <c r="M1337">
        <f t="shared" si="300"/>
        <v>0</v>
      </c>
      <c r="N1337" s="56">
        <f t="shared" si="304"/>
        <v>0</v>
      </c>
      <c r="O1337" s="56">
        <f t="shared" si="305"/>
        <v>0</v>
      </c>
      <c r="R1337">
        <f t="shared" si="301"/>
        <v>0</v>
      </c>
    </row>
    <row r="1338" spans="1:18" x14ac:dyDescent="0.3">
      <c r="A1338" s="43" t="str">
        <f t="shared" si="306"/>
        <v>201833do</v>
      </c>
      <c r="B1338" s="43">
        <f t="shared" si="308"/>
        <v>33</v>
      </c>
      <c r="C1338" s="44">
        <f t="shared" si="302"/>
        <v>43328</v>
      </c>
      <c r="D1338" s="43" t="str">
        <f t="shared" si="309"/>
        <v>do</v>
      </c>
      <c r="E1338" s="43">
        <f t="shared" si="307"/>
        <v>2018</v>
      </c>
      <c r="F1338" s="43" t="str">
        <f t="shared" si="311"/>
        <v>Vakantie</v>
      </c>
      <c r="G1338" s="43" t="str">
        <f t="shared" si="312"/>
        <v>Vakantie</v>
      </c>
      <c r="H1338" s="43" t="str">
        <f t="shared" si="313"/>
        <v>Vakantie</v>
      </c>
      <c r="I1338" s="43">
        <f t="shared" si="310"/>
        <v>85</v>
      </c>
      <c r="J1338">
        <f>IF(AND(Formulier!$E$44&lt;=C1338,Formulier!$O$38&gt;=C1338),"Verlof",0)</f>
        <v>0</v>
      </c>
      <c r="K1338">
        <f t="shared" si="303"/>
        <v>0</v>
      </c>
      <c r="L1338">
        <f t="shared" si="299"/>
        <v>0</v>
      </c>
      <c r="M1338">
        <f t="shared" si="300"/>
        <v>0</v>
      </c>
      <c r="N1338" s="56">
        <f t="shared" si="304"/>
        <v>0</v>
      </c>
      <c r="O1338" s="56">
        <f t="shared" si="305"/>
        <v>0</v>
      </c>
      <c r="R1338">
        <f t="shared" si="301"/>
        <v>0</v>
      </c>
    </row>
    <row r="1339" spans="1:18" x14ac:dyDescent="0.3">
      <c r="A1339" s="43" t="str">
        <f t="shared" si="306"/>
        <v>201833vr</v>
      </c>
      <c r="B1339" s="43">
        <f t="shared" si="308"/>
        <v>33</v>
      </c>
      <c r="C1339" s="44">
        <f t="shared" si="302"/>
        <v>43329</v>
      </c>
      <c r="D1339" s="43" t="str">
        <f t="shared" si="309"/>
        <v>vr</v>
      </c>
      <c r="E1339" s="43">
        <f t="shared" si="307"/>
        <v>2018</v>
      </c>
      <c r="F1339" s="43" t="str">
        <f t="shared" si="311"/>
        <v>Vakantie</v>
      </c>
      <c r="G1339" s="43" t="str">
        <f t="shared" si="312"/>
        <v>Vakantie</v>
      </c>
      <c r="H1339" s="43" t="str">
        <f t="shared" si="313"/>
        <v>Vakantie</v>
      </c>
      <c r="I1339" s="43">
        <f t="shared" si="310"/>
        <v>85</v>
      </c>
      <c r="J1339">
        <f>IF(AND(Formulier!$E$44&lt;=C1339,Formulier!$O$38&gt;=C1339),"Verlof",0)</f>
        <v>0</v>
      </c>
      <c r="K1339">
        <f t="shared" si="303"/>
        <v>0</v>
      </c>
      <c r="L1339">
        <f t="shared" si="299"/>
        <v>0</v>
      </c>
      <c r="M1339">
        <f t="shared" si="300"/>
        <v>0</v>
      </c>
      <c r="N1339" s="56">
        <f t="shared" si="304"/>
        <v>0</v>
      </c>
      <c r="O1339" s="56">
        <f t="shared" si="305"/>
        <v>0</v>
      </c>
      <c r="R1339">
        <f t="shared" si="301"/>
        <v>0</v>
      </c>
    </row>
    <row r="1340" spans="1:18" x14ac:dyDescent="0.3">
      <c r="A1340" s="43" t="str">
        <f t="shared" si="306"/>
        <v>201833za</v>
      </c>
      <c r="B1340" s="43">
        <f t="shared" si="308"/>
        <v>33</v>
      </c>
      <c r="C1340" s="44">
        <f t="shared" si="302"/>
        <v>43330</v>
      </c>
      <c r="D1340" s="43" t="str">
        <f t="shared" si="309"/>
        <v>za</v>
      </c>
      <c r="E1340" s="43">
        <f t="shared" si="307"/>
        <v>2018</v>
      </c>
      <c r="F1340" s="43" t="str">
        <f t="shared" si="311"/>
        <v>Vakantie</v>
      </c>
      <c r="G1340" s="43" t="str">
        <f t="shared" si="312"/>
        <v>Vakantie</v>
      </c>
      <c r="H1340" s="43" t="str">
        <f t="shared" si="313"/>
        <v>Vakantie</v>
      </c>
      <c r="I1340" s="43">
        <f t="shared" si="310"/>
        <v>85</v>
      </c>
      <c r="J1340">
        <f>IF(AND(Formulier!$E$44&lt;=C1340,Formulier!$O$38&gt;=C1340),"Verlof",0)</f>
        <v>0</v>
      </c>
      <c r="K1340">
        <f t="shared" si="303"/>
        <v>0</v>
      </c>
      <c r="L1340">
        <f t="shared" ref="L1340:L1403" si="314">IF(J1340=0,0,IF(G1340="",0,1))</f>
        <v>0</v>
      </c>
      <c r="M1340">
        <f t="shared" ref="M1340:M1403" si="315">IF(J1340=0,0,IF(H1340="",0,1))</f>
        <v>0</v>
      </c>
      <c r="N1340" s="56">
        <f t="shared" si="304"/>
        <v>0</v>
      </c>
      <c r="O1340" s="56">
        <f t="shared" si="305"/>
        <v>0</v>
      </c>
      <c r="R1340">
        <f t="shared" si="301"/>
        <v>0</v>
      </c>
    </row>
    <row r="1341" spans="1:18" x14ac:dyDescent="0.3">
      <c r="A1341" s="43" t="str">
        <f t="shared" si="306"/>
        <v>201833zo</v>
      </c>
      <c r="B1341" s="43">
        <f t="shared" si="308"/>
        <v>33</v>
      </c>
      <c r="C1341" s="44">
        <f t="shared" si="302"/>
        <v>43331</v>
      </c>
      <c r="D1341" s="43" t="str">
        <f t="shared" si="309"/>
        <v>zo</v>
      </c>
      <c r="E1341" s="43">
        <f t="shared" si="307"/>
        <v>2018</v>
      </c>
      <c r="F1341" s="43" t="str">
        <f t="shared" si="311"/>
        <v>Vakantie</v>
      </c>
      <c r="G1341" s="43" t="str">
        <f t="shared" si="312"/>
        <v>Vakantie</v>
      </c>
      <c r="H1341" s="43" t="str">
        <f t="shared" si="313"/>
        <v>Vakantie</v>
      </c>
      <c r="I1341" s="43">
        <f t="shared" si="310"/>
        <v>85</v>
      </c>
      <c r="J1341">
        <f>IF(AND(Formulier!$E$44&lt;=C1341,Formulier!$O$38&gt;=C1341),"Verlof",0)</f>
        <v>0</v>
      </c>
      <c r="K1341">
        <f t="shared" si="303"/>
        <v>0</v>
      </c>
      <c r="L1341">
        <f t="shared" si="314"/>
        <v>0</v>
      </c>
      <c r="M1341">
        <f t="shared" si="315"/>
        <v>0</v>
      </c>
      <c r="N1341" s="56">
        <f t="shared" si="304"/>
        <v>0</v>
      </c>
      <c r="O1341" s="56">
        <f t="shared" si="305"/>
        <v>0</v>
      </c>
      <c r="R1341">
        <f t="shared" si="301"/>
        <v>0</v>
      </c>
    </row>
    <row r="1342" spans="1:18" x14ac:dyDescent="0.3">
      <c r="A1342" s="43" t="str">
        <f t="shared" si="306"/>
        <v>201834ma</v>
      </c>
      <c r="B1342" s="43">
        <f t="shared" si="308"/>
        <v>34</v>
      </c>
      <c r="C1342" s="44">
        <f t="shared" si="302"/>
        <v>43332</v>
      </c>
      <c r="D1342" s="43" t="str">
        <f t="shared" si="309"/>
        <v>ma</v>
      </c>
      <c r="E1342" s="43">
        <f t="shared" si="307"/>
        <v>2018</v>
      </c>
      <c r="F1342" s="43" t="str">
        <f t="shared" si="311"/>
        <v>Vakantie</v>
      </c>
      <c r="G1342" s="43" t="str">
        <f t="shared" si="312"/>
        <v>Vakantie</v>
      </c>
      <c r="H1342" s="43" t="str">
        <f t="shared" si="313"/>
        <v/>
      </c>
      <c r="I1342" s="43">
        <f t="shared" si="310"/>
        <v>86</v>
      </c>
      <c r="J1342">
        <f>IF(AND(Formulier!$E$44&lt;=C1342,Formulier!$O$38&gt;=C1342),"Verlof",0)</f>
        <v>0</v>
      </c>
      <c r="K1342">
        <f t="shared" si="303"/>
        <v>0</v>
      </c>
      <c r="L1342">
        <f t="shared" si="314"/>
        <v>0</v>
      </c>
      <c r="M1342">
        <f t="shared" si="315"/>
        <v>0</v>
      </c>
      <c r="N1342" s="56">
        <f t="shared" si="304"/>
        <v>0</v>
      </c>
      <c r="O1342" s="56">
        <f t="shared" si="305"/>
        <v>0</v>
      </c>
      <c r="R1342">
        <f t="shared" si="301"/>
        <v>0</v>
      </c>
    </row>
    <row r="1343" spans="1:18" x14ac:dyDescent="0.3">
      <c r="A1343" s="43" t="str">
        <f t="shared" si="306"/>
        <v>201834di</v>
      </c>
      <c r="B1343" s="43">
        <f t="shared" si="308"/>
        <v>34</v>
      </c>
      <c r="C1343" s="44">
        <f t="shared" si="302"/>
        <v>43333</v>
      </c>
      <c r="D1343" s="43" t="str">
        <f t="shared" si="309"/>
        <v>di</v>
      </c>
      <c r="E1343" s="43">
        <f t="shared" si="307"/>
        <v>2018</v>
      </c>
      <c r="F1343" s="43" t="str">
        <f t="shared" si="311"/>
        <v>Vakantie</v>
      </c>
      <c r="G1343" s="43" t="str">
        <f t="shared" si="312"/>
        <v>Vakantie</v>
      </c>
      <c r="H1343" s="43" t="str">
        <f t="shared" si="313"/>
        <v/>
      </c>
      <c r="I1343" s="43">
        <f t="shared" si="310"/>
        <v>86</v>
      </c>
      <c r="J1343">
        <f>IF(AND(Formulier!$E$44&lt;=C1343,Formulier!$O$38&gt;=C1343),"Verlof",0)</f>
        <v>0</v>
      </c>
      <c r="K1343">
        <f t="shared" si="303"/>
        <v>0</v>
      </c>
      <c r="L1343">
        <f t="shared" si="314"/>
        <v>0</v>
      </c>
      <c r="M1343">
        <f t="shared" si="315"/>
        <v>0</v>
      </c>
      <c r="N1343" s="56">
        <f t="shared" si="304"/>
        <v>0</v>
      </c>
      <c r="O1343" s="56">
        <f t="shared" si="305"/>
        <v>0</v>
      </c>
      <c r="R1343">
        <f t="shared" si="301"/>
        <v>0</v>
      </c>
    </row>
    <row r="1344" spans="1:18" x14ac:dyDescent="0.3">
      <c r="A1344" s="43" t="str">
        <f t="shared" si="306"/>
        <v>201834wo</v>
      </c>
      <c r="B1344" s="43">
        <f t="shared" si="308"/>
        <v>34</v>
      </c>
      <c r="C1344" s="44">
        <f t="shared" si="302"/>
        <v>43334</v>
      </c>
      <c r="D1344" s="43" t="str">
        <f t="shared" si="309"/>
        <v>wo</v>
      </c>
      <c r="E1344" s="43">
        <f t="shared" si="307"/>
        <v>2018</v>
      </c>
      <c r="F1344" s="43" t="str">
        <f t="shared" si="311"/>
        <v>Vakantie</v>
      </c>
      <c r="G1344" s="43" t="str">
        <f t="shared" si="312"/>
        <v>Vakantie</v>
      </c>
      <c r="H1344" s="43" t="str">
        <f t="shared" si="313"/>
        <v/>
      </c>
      <c r="I1344" s="43">
        <f t="shared" si="310"/>
        <v>86</v>
      </c>
      <c r="J1344">
        <f>IF(AND(Formulier!$E$44&lt;=C1344,Formulier!$O$38&gt;=C1344),"Verlof",0)</f>
        <v>0</v>
      </c>
      <c r="K1344">
        <f t="shared" si="303"/>
        <v>0</v>
      </c>
      <c r="L1344">
        <f t="shared" si="314"/>
        <v>0</v>
      </c>
      <c r="M1344">
        <f t="shared" si="315"/>
        <v>0</v>
      </c>
      <c r="N1344" s="56">
        <f t="shared" si="304"/>
        <v>0</v>
      </c>
      <c r="O1344" s="56">
        <f t="shared" si="305"/>
        <v>0</v>
      </c>
      <c r="R1344">
        <f t="shared" ref="R1344:R1407" si="316">IF(AND(OR(F1344="vakantie",G1344="vakantie",H1344="vakantie"),Q1344="Compensatieverlof"),1,0)</f>
        <v>0</v>
      </c>
    </row>
    <row r="1345" spans="1:18" x14ac:dyDescent="0.3">
      <c r="A1345" s="43" t="str">
        <f t="shared" si="306"/>
        <v>201834do</v>
      </c>
      <c r="B1345" s="43">
        <f t="shared" si="308"/>
        <v>34</v>
      </c>
      <c r="C1345" s="44">
        <f t="shared" si="302"/>
        <v>43335</v>
      </c>
      <c r="D1345" s="43" t="str">
        <f t="shared" si="309"/>
        <v>do</v>
      </c>
      <c r="E1345" s="43">
        <f t="shared" si="307"/>
        <v>2018</v>
      </c>
      <c r="F1345" s="43" t="str">
        <f t="shared" si="311"/>
        <v>Vakantie</v>
      </c>
      <c r="G1345" s="43" t="str">
        <f t="shared" si="312"/>
        <v>Vakantie</v>
      </c>
      <c r="H1345" s="43" t="str">
        <f t="shared" si="313"/>
        <v/>
      </c>
      <c r="I1345" s="43">
        <f t="shared" si="310"/>
        <v>86</v>
      </c>
      <c r="J1345">
        <f>IF(AND(Formulier!$E$44&lt;=C1345,Formulier!$O$38&gt;=C1345),"Verlof",0)</f>
        <v>0</v>
      </c>
      <c r="K1345">
        <f t="shared" si="303"/>
        <v>0</v>
      </c>
      <c r="L1345">
        <f t="shared" si="314"/>
        <v>0</v>
      </c>
      <c r="M1345">
        <f t="shared" si="315"/>
        <v>0</v>
      </c>
      <c r="N1345" s="56">
        <f t="shared" si="304"/>
        <v>0</v>
      </c>
      <c r="O1345" s="56">
        <f t="shared" si="305"/>
        <v>0</v>
      </c>
      <c r="R1345">
        <f t="shared" si="316"/>
        <v>0</v>
      </c>
    </row>
    <row r="1346" spans="1:18" x14ac:dyDescent="0.3">
      <c r="A1346" s="43" t="str">
        <f t="shared" si="306"/>
        <v>201834vr</v>
      </c>
      <c r="B1346" s="43">
        <f t="shared" si="308"/>
        <v>34</v>
      </c>
      <c r="C1346" s="44">
        <f t="shared" si="302"/>
        <v>43336</v>
      </c>
      <c r="D1346" s="43" t="str">
        <f t="shared" si="309"/>
        <v>vr</v>
      </c>
      <c r="E1346" s="43">
        <f t="shared" si="307"/>
        <v>2018</v>
      </c>
      <c r="F1346" s="43" t="str">
        <f t="shared" si="311"/>
        <v>Vakantie</v>
      </c>
      <c r="G1346" s="43" t="str">
        <f t="shared" si="312"/>
        <v>Vakantie</v>
      </c>
      <c r="H1346" s="43" t="str">
        <f t="shared" si="313"/>
        <v/>
      </c>
      <c r="I1346" s="43">
        <f t="shared" si="310"/>
        <v>86</v>
      </c>
      <c r="J1346">
        <f>IF(AND(Formulier!$E$44&lt;=C1346,Formulier!$O$38&gt;=C1346),"Verlof",0)</f>
        <v>0</v>
      </c>
      <c r="K1346">
        <f t="shared" si="303"/>
        <v>0</v>
      </c>
      <c r="L1346">
        <f t="shared" si="314"/>
        <v>0</v>
      </c>
      <c r="M1346">
        <f t="shared" si="315"/>
        <v>0</v>
      </c>
      <c r="N1346" s="56">
        <f t="shared" si="304"/>
        <v>0</v>
      </c>
      <c r="O1346" s="56">
        <f t="shared" si="305"/>
        <v>0</v>
      </c>
      <c r="R1346">
        <f t="shared" si="316"/>
        <v>0</v>
      </c>
    </row>
    <row r="1347" spans="1:18" x14ac:dyDescent="0.3">
      <c r="A1347" s="43" t="str">
        <f t="shared" si="306"/>
        <v>201834za</v>
      </c>
      <c r="B1347" s="43">
        <f t="shared" si="308"/>
        <v>34</v>
      </c>
      <c r="C1347" s="44">
        <f t="shared" ref="C1347:C1410" si="317">+C1346+1</f>
        <v>43337</v>
      </c>
      <c r="D1347" s="43" t="str">
        <f t="shared" si="309"/>
        <v>za</v>
      </c>
      <c r="E1347" s="43">
        <f t="shared" si="307"/>
        <v>2018</v>
      </c>
      <c r="F1347" s="43" t="str">
        <f t="shared" si="311"/>
        <v>Vakantie</v>
      </c>
      <c r="G1347" s="43" t="str">
        <f t="shared" si="312"/>
        <v>Vakantie</v>
      </c>
      <c r="H1347" s="43" t="str">
        <f t="shared" si="313"/>
        <v/>
      </c>
      <c r="I1347" s="43">
        <f t="shared" si="310"/>
        <v>86</v>
      </c>
      <c r="J1347">
        <f>IF(AND(Formulier!$E$44&lt;=C1347,Formulier!$O$38&gt;=C1347),"Verlof",0)</f>
        <v>0</v>
      </c>
      <c r="K1347">
        <f t="shared" ref="K1347:K1410" si="318">IF(J1347=0,0,IF(F1347="",0,1))</f>
        <v>0</v>
      </c>
      <c r="L1347">
        <f t="shared" si="314"/>
        <v>0</v>
      </c>
      <c r="M1347">
        <f t="shared" si="315"/>
        <v>0</v>
      </c>
      <c r="N1347" s="56">
        <f t="shared" ref="N1347:N1410" si="319">IF($N$1="Noord",K1347,IF($N$1="Midden",L1347,M1347))</f>
        <v>0</v>
      </c>
      <c r="O1347" s="56">
        <f t="shared" ref="O1347:O1410" si="320">IF(OR(D1347="za",D1347="zo"),0,N1347)</f>
        <v>0</v>
      </c>
      <c r="R1347">
        <f t="shared" si="316"/>
        <v>0</v>
      </c>
    </row>
    <row r="1348" spans="1:18" x14ac:dyDescent="0.3">
      <c r="A1348" s="43" t="str">
        <f t="shared" si="306"/>
        <v>201834zo</v>
      </c>
      <c r="B1348" s="43">
        <f t="shared" si="308"/>
        <v>34</v>
      </c>
      <c r="C1348" s="44">
        <f t="shared" si="317"/>
        <v>43338</v>
      </c>
      <c r="D1348" s="43" t="str">
        <f t="shared" si="309"/>
        <v>zo</v>
      </c>
      <c r="E1348" s="43">
        <f t="shared" si="307"/>
        <v>2018</v>
      </c>
      <c r="F1348" s="43" t="str">
        <f t="shared" si="311"/>
        <v>Vakantie</v>
      </c>
      <c r="G1348" s="43" t="str">
        <f t="shared" si="312"/>
        <v>Vakantie</v>
      </c>
      <c r="H1348" s="43" t="str">
        <f t="shared" si="313"/>
        <v/>
      </c>
      <c r="I1348" s="43">
        <f t="shared" si="310"/>
        <v>86</v>
      </c>
      <c r="J1348">
        <f>IF(AND(Formulier!$E$44&lt;=C1348,Formulier!$O$38&gt;=C1348),"Verlof",0)</f>
        <v>0</v>
      </c>
      <c r="K1348">
        <f t="shared" si="318"/>
        <v>0</v>
      </c>
      <c r="L1348">
        <f t="shared" si="314"/>
        <v>0</v>
      </c>
      <c r="M1348">
        <f t="shared" si="315"/>
        <v>0</v>
      </c>
      <c r="N1348" s="56">
        <f t="shared" si="319"/>
        <v>0</v>
      </c>
      <c r="O1348" s="56">
        <f t="shared" si="320"/>
        <v>0</v>
      </c>
      <c r="R1348">
        <f t="shared" si="316"/>
        <v>0</v>
      </c>
    </row>
    <row r="1349" spans="1:18" x14ac:dyDescent="0.3">
      <c r="A1349" s="43" t="str">
        <f t="shared" si="306"/>
        <v>201835ma</v>
      </c>
      <c r="B1349" s="43">
        <f t="shared" si="308"/>
        <v>35</v>
      </c>
      <c r="C1349" s="44">
        <f t="shared" si="317"/>
        <v>43339</v>
      </c>
      <c r="D1349" s="43" t="str">
        <f t="shared" si="309"/>
        <v>ma</v>
      </c>
      <c r="E1349" s="43">
        <f t="shared" si="307"/>
        <v>2018</v>
      </c>
      <c r="F1349" s="43" t="str">
        <f t="shared" si="311"/>
        <v>Vakantie</v>
      </c>
      <c r="G1349" s="43" t="str">
        <f t="shared" si="312"/>
        <v/>
      </c>
      <c r="H1349" s="43" t="str">
        <f t="shared" si="313"/>
        <v/>
      </c>
      <c r="I1349" s="43">
        <f t="shared" si="310"/>
        <v>87</v>
      </c>
      <c r="J1349">
        <f>IF(AND(Formulier!$E$44&lt;=C1349,Formulier!$O$38&gt;=C1349),"Verlof",0)</f>
        <v>0</v>
      </c>
      <c r="K1349">
        <f t="shared" si="318"/>
        <v>0</v>
      </c>
      <c r="L1349">
        <f t="shared" si="314"/>
        <v>0</v>
      </c>
      <c r="M1349">
        <f t="shared" si="315"/>
        <v>0</v>
      </c>
      <c r="N1349" s="56">
        <f t="shared" si="319"/>
        <v>0</v>
      </c>
      <c r="O1349" s="56">
        <f t="shared" si="320"/>
        <v>0</v>
      </c>
      <c r="R1349">
        <f t="shared" si="316"/>
        <v>0</v>
      </c>
    </row>
    <row r="1350" spans="1:18" x14ac:dyDescent="0.3">
      <c r="A1350" s="43" t="str">
        <f t="shared" si="306"/>
        <v>201835di</v>
      </c>
      <c r="B1350" s="43">
        <f t="shared" si="308"/>
        <v>35</v>
      </c>
      <c r="C1350" s="44">
        <f t="shared" si="317"/>
        <v>43340</v>
      </c>
      <c r="D1350" s="43" t="str">
        <f t="shared" si="309"/>
        <v>di</v>
      </c>
      <c r="E1350" s="43">
        <f t="shared" si="307"/>
        <v>2018</v>
      </c>
      <c r="F1350" s="43" t="str">
        <f t="shared" si="311"/>
        <v>Vakantie</v>
      </c>
      <c r="G1350" s="43" t="str">
        <f t="shared" si="312"/>
        <v/>
      </c>
      <c r="H1350" s="43" t="str">
        <f t="shared" si="313"/>
        <v/>
      </c>
      <c r="I1350" s="43">
        <f t="shared" si="310"/>
        <v>87</v>
      </c>
      <c r="J1350">
        <f>IF(AND(Formulier!$E$44&lt;=C1350,Formulier!$O$38&gt;=C1350),"Verlof",0)</f>
        <v>0</v>
      </c>
      <c r="K1350">
        <f t="shared" si="318"/>
        <v>0</v>
      </c>
      <c r="L1350">
        <f t="shared" si="314"/>
        <v>0</v>
      </c>
      <c r="M1350">
        <f t="shared" si="315"/>
        <v>0</v>
      </c>
      <c r="N1350" s="56">
        <f t="shared" si="319"/>
        <v>0</v>
      </c>
      <c r="O1350" s="56">
        <f t="shared" si="320"/>
        <v>0</v>
      </c>
      <c r="R1350">
        <f t="shared" si="316"/>
        <v>0</v>
      </c>
    </row>
    <row r="1351" spans="1:18" x14ac:dyDescent="0.3">
      <c r="A1351" s="43" t="str">
        <f t="shared" ref="A1351:A1414" si="321">E1351&amp;B1351&amp;D1351</f>
        <v>201835wo</v>
      </c>
      <c r="B1351" s="43">
        <f t="shared" si="308"/>
        <v>35</v>
      </c>
      <c r="C1351" s="44">
        <f t="shared" si="317"/>
        <v>43341</v>
      </c>
      <c r="D1351" s="43" t="str">
        <f t="shared" si="309"/>
        <v>wo</v>
      </c>
      <c r="E1351" s="43">
        <f t="shared" ref="E1351:E1414" si="322">YEAR(C1351)</f>
        <v>2018</v>
      </c>
      <c r="F1351" s="43" t="str">
        <f t="shared" si="311"/>
        <v>Vakantie</v>
      </c>
      <c r="G1351" s="43" t="str">
        <f t="shared" si="312"/>
        <v/>
      </c>
      <c r="H1351" s="43" t="str">
        <f t="shared" si="313"/>
        <v/>
      </c>
      <c r="I1351" s="43">
        <f t="shared" si="310"/>
        <v>87</v>
      </c>
      <c r="J1351">
        <f>IF(AND(Formulier!$E$44&lt;=C1351,Formulier!$O$38&gt;=C1351),"Verlof",0)</f>
        <v>0</v>
      </c>
      <c r="K1351">
        <f t="shared" si="318"/>
        <v>0</v>
      </c>
      <c r="L1351">
        <f t="shared" si="314"/>
        <v>0</v>
      </c>
      <c r="M1351">
        <f t="shared" si="315"/>
        <v>0</v>
      </c>
      <c r="N1351" s="56">
        <f t="shared" si="319"/>
        <v>0</v>
      </c>
      <c r="O1351" s="56">
        <f t="shared" si="320"/>
        <v>0</v>
      </c>
      <c r="R1351">
        <f t="shared" si="316"/>
        <v>0</v>
      </c>
    </row>
    <row r="1352" spans="1:18" x14ac:dyDescent="0.3">
      <c r="A1352" s="43" t="str">
        <f t="shared" si="321"/>
        <v>201835do</v>
      </c>
      <c r="B1352" s="43">
        <f t="shared" si="308"/>
        <v>35</v>
      </c>
      <c r="C1352" s="44">
        <f t="shared" si="317"/>
        <v>43342</v>
      </c>
      <c r="D1352" s="43" t="str">
        <f t="shared" si="309"/>
        <v>do</v>
      </c>
      <c r="E1352" s="43">
        <f t="shared" si="322"/>
        <v>2018</v>
      </c>
      <c r="F1352" s="43" t="str">
        <f t="shared" si="311"/>
        <v>Vakantie</v>
      </c>
      <c r="G1352" s="43" t="str">
        <f t="shared" si="312"/>
        <v/>
      </c>
      <c r="H1352" s="43" t="str">
        <f t="shared" si="313"/>
        <v/>
      </c>
      <c r="I1352" s="43">
        <f t="shared" si="310"/>
        <v>87</v>
      </c>
      <c r="J1352">
        <f>IF(AND(Formulier!$E$44&lt;=C1352,Formulier!$O$38&gt;=C1352),"Verlof",0)</f>
        <v>0</v>
      </c>
      <c r="K1352">
        <f t="shared" si="318"/>
        <v>0</v>
      </c>
      <c r="L1352">
        <f t="shared" si="314"/>
        <v>0</v>
      </c>
      <c r="M1352">
        <f t="shared" si="315"/>
        <v>0</v>
      </c>
      <c r="N1352" s="56">
        <f t="shared" si="319"/>
        <v>0</v>
      </c>
      <c r="O1352" s="56">
        <f t="shared" si="320"/>
        <v>0</v>
      </c>
      <c r="R1352">
        <f t="shared" si="316"/>
        <v>0</v>
      </c>
    </row>
    <row r="1353" spans="1:18" x14ac:dyDescent="0.3">
      <c r="A1353" s="43" t="str">
        <f t="shared" si="321"/>
        <v>201835vr</v>
      </c>
      <c r="B1353" s="43">
        <f t="shared" si="308"/>
        <v>35</v>
      </c>
      <c r="C1353" s="44">
        <f t="shared" si="317"/>
        <v>43343</v>
      </c>
      <c r="D1353" s="43" t="str">
        <f t="shared" si="309"/>
        <v>vr</v>
      </c>
      <c r="E1353" s="43">
        <f t="shared" si="322"/>
        <v>2018</v>
      </c>
      <c r="F1353" s="43" t="str">
        <f t="shared" si="311"/>
        <v>Vakantie</v>
      </c>
      <c r="G1353" s="43" t="str">
        <f t="shared" si="312"/>
        <v/>
      </c>
      <c r="H1353" s="43" t="str">
        <f t="shared" si="313"/>
        <v/>
      </c>
      <c r="I1353" s="43">
        <f t="shared" si="310"/>
        <v>87</v>
      </c>
      <c r="J1353">
        <f>IF(AND(Formulier!$E$44&lt;=C1353,Formulier!$O$38&gt;=C1353),"Verlof",0)</f>
        <v>0</v>
      </c>
      <c r="K1353">
        <f t="shared" si="318"/>
        <v>0</v>
      </c>
      <c r="L1353">
        <f t="shared" si="314"/>
        <v>0</v>
      </c>
      <c r="M1353">
        <f t="shared" si="315"/>
        <v>0</v>
      </c>
      <c r="N1353" s="56">
        <f t="shared" si="319"/>
        <v>0</v>
      </c>
      <c r="O1353" s="56">
        <f t="shared" si="320"/>
        <v>0</v>
      </c>
      <c r="R1353">
        <f t="shared" si="316"/>
        <v>0</v>
      </c>
    </row>
    <row r="1354" spans="1:18" x14ac:dyDescent="0.3">
      <c r="A1354" s="43" t="str">
        <f t="shared" si="321"/>
        <v>201835za</v>
      </c>
      <c r="B1354" s="43">
        <f t="shared" si="308"/>
        <v>35</v>
      </c>
      <c r="C1354" s="44">
        <f t="shared" si="317"/>
        <v>43344</v>
      </c>
      <c r="D1354" s="43" t="str">
        <f t="shared" si="309"/>
        <v>za</v>
      </c>
      <c r="E1354" s="43">
        <f t="shared" si="322"/>
        <v>2018</v>
      </c>
      <c r="F1354" s="43" t="str">
        <f t="shared" si="311"/>
        <v>Vakantie</v>
      </c>
      <c r="G1354" s="43" t="str">
        <f t="shared" si="312"/>
        <v/>
      </c>
      <c r="H1354" s="43" t="str">
        <f t="shared" si="313"/>
        <v/>
      </c>
      <c r="I1354" s="43">
        <f t="shared" si="310"/>
        <v>87</v>
      </c>
      <c r="J1354">
        <f>IF(AND(Formulier!$E$44&lt;=C1354,Formulier!$O$38&gt;=C1354),"Verlof",0)</f>
        <v>0</v>
      </c>
      <c r="K1354">
        <f t="shared" si="318"/>
        <v>0</v>
      </c>
      <c r="L1354">
        <f t="shared" si="314"/>
        <v>0</v>
      </c>
      <c r="M1354">
        <f t="shared" si="315"/>
        <v>0</v>
      </c>
      <c r="N1354" s="56">
        <f t="shared" si="319"/>
        <v>0</v>
      </c>
      <c r="O1354" s="56">
        <f t="shared" si="320"/>
        <v>0</v>
      </c>
      <c r="R1354">
        <f t="shared" si="316"/>
        <v>0</v>
      </c>
    </row>
    <row r="1355" spans="1:18" x14ac:dyDescent="0.3">
      <c r="A1355" s="43" t="str">
        <f t="shared" si="321"/>
        <v>201835zo</v>
      </c>
      <c r="B1355" s="43">
        <f t="shared" si="308"/>
        <v>35</v>
      </c>
      <c r="C1355" s="44">
        <f t="shared" si="317"/>
        <v>43345</v>
      </c>
      <c r="D1355" s="43" t="str">
        <f t="shared" si="309"/>
        <v>zo</v>
      </c>
      <c r="E1355" s="43">
        <f t="shared" si="322"/>
        <v>2018</v>
      </c>
      <c r="F1355" s="43" t="str">
        <f t="shared" si="311"/>
        <v>Vakantie</v>
      </c>
      <c r="G1355" s="43" t="str">
        <f t="shared" si="312"/>
        <v/>
      </c>
      <c r="H1355" s="43" t="str">
        <f t="shared" si="313"/>
        <v/>
      </c>
      <c r="I1355" s="43">
        <f t="shared" si="310"/>
        <v>87</v>
      </c>
      <c r="J1355">
        <f>IF(AND(Formulier!$E$44&lt;=C1355,Formulier!$O$38&gt;=C1355),"Verlof",0)</f>
        <v>0</v>
      </c>
      <c r="K1355">
        <f t="shared" si="318"/>
        <v>0</v>
      </c>
      <c r="L1355">
        <f t="shared" si="314"/>
        <v>0</v>
      </c>
      <c r="M1355">
        <f t="shared" si="315"/>
        <v>0</v>
      </c>
      <c r="N1355" s="56">
        <f t="shared" si="319"/>
        <v>0</v>
      </c>
      <c r="O1355" s="56">
        <f t="shared" si="320"/>
        <v>0</v>
      </c>
      <c r="R1355">
        <f t="shared" si="316"/>
        <v>0</v>
      </c>
    </row>
    <row r="1356" spans="1:18" x14ac:dyDescent="0.3">
      <c r="A1356" s="43" t="str">
        <f t="shared" si="321"/>
        <v>201836ma</v>
      </c>
      <c r="B1356" s="43">
        <f t="shared" si="308"/>
        <v>36</v>
      </c>
      <c r="C1356" s="44">
        <f t="shared" si="317"/>
        <v>43346</v>
      </c>
      <c r="D1356" s="43" t="str">
        <f t="shared" si="309"/>
        <v>ma</v>
      </c>
      <c r="E1356" s="43">
        <f t="shared" si="322"/>
        <v>2018</v>
      </c>
      <c r="F1356" s="43" t="str">
        <f t="shared" si="311"/>
        <v/>
      </c>
      <c r="G1356" s="43" t="str">
        <f t="shared" si="312"/>
        <v/>
      </c>
      <c r="H1356" s="43" t="str">
        <f t="shared" si="313"/>
        <v/>
      </c>
      <c r="I1356" s="43">
        <f t="shared" si="310"/>
        <v>88</v>
      </c>
      <c r="J1356">
        <f>IF(AND(Formulier!$E$44&lt;=C1356,Formulier!$O$38&gt;=C1356),"Verlof",0)</f>
        <v>0</v>
      </c>
      <c r="K1356">
        <f t="shared" si="318"/>
        <v>0</v>
      </c>
      <c r="L1356">
        <f t="shared" si="314"/>
        <v>0</v>
      </c>
      <c r="M1356">
        <f t="shared" si="315"/>
        <v>0</v>
      </c>
      <c r="N1356" s="56">
        <f t="shared" si="319"/>
        <v>0</v>
      </c>
      <c r="O1356" s="56">
        <f t="shared" si="320"/>
        <v>0</v>
      </c>
      <c r="R1356">
        <f t="shared" si="316"/>
        <v>0</v>
      </c>
    </row>
    <row r="1357" spans="1:18" x14ac:dyDescent="0.3">
      <c r="A1357" s="43" t="str">
        <f t="shared" si="321"/>
        <v>201836di</v>
      </c>
      <c r="B1357" s="43">
        <f t="shared" si="308"/>
        <v>36</v>
      </c>
      <c r="C1357" s="44">
        <f t="shared" si="317"/>
        <v>43347</v>
      </c>
      <c r="D1357" s="43" t="str">
        <f t="shared" si="309"/>
        <v>di</v>
      </c>
      <c r="E1357" s="43">
        <f t="shared" si="322"/>
        <v>2018</v>
      </c>
      <c r="F1357" s="43" t="str">
        <f t="shared" si="311"/>
        <v/>
      </c>
      <c r="G1357" s="43" t="str">
        <f t="shared" si="312"/>
        <v/>
      </c>
      <c r="H1357" s="43" t="str">
        <f t="shared" si="313"/>
        <v/>
      </c>
      <c r="I1357" s="43">
        <f t="shared" si="310"/>
        <v>88</v>
      </c>
      <c r="J1357">
        <f>IF(AND(Formulier!$E$44&lt;=C1357,Formulier!$O$38&gt;=C1357),"Verlof",0)</f>
        <v>0</v>
      </c>
      <c r="K1357">
        <f t="shared" si="318"/>
        <v>0</v>
      </c>
      <c r="L1357">
        <f t="shared" si="314"/>
        <v>0</v>
      </c>
      <c r="M1357">
        <f t="shared" si="315"/>
        <v>0</v>
      </c>
      <c r="N1357" s="56">
        <f t="shared" si="319"/>
        <v>0</v>
      </c>
      <c r="O1357" s="56">
        <f t="shared" si="320"/>
        <v>0</v>
      </c>
      <c r="R1357">
        <f t="shared" si="316"/>
        <v>0</v>
      </c>
    </row>
    <row r="1358" spans="1:18" x14ac:dyDescent="0.3">
      <c r="A1358" s="43" t="str">
        <f t="shared" si="321"/>
        <v>201836wo</v>
      </c>
      <c r="B1358" s="43">
        <f t="shared" si="308"/>
        <v>36</v>
      </c>
      <c r="C1358" s="44">
        <f t="shared" si="317"/>
        <v>43348</v>
      </c>
      <c r="D1358" s="43" t="str">
        <f t="shared" si="309"/>
        <v>wo</v>
      </c>
      <c r="E1358" s="43">
        <f t="shared" si="322"/>
        <v>2018</v>
      </c>
      <c r="F1358" s="43" t="str">
        <f t="shared" si="311"/>
        <v/>
      </c>
      <c r="G1358" s="43" t="str">
        <f t="shared" si="312"/>
        <v/>
      </c>
      <c r="H1358" s="43" t="str">
        <f t="shared" si="313"/>
        <v/>
      </c>
      <c r="I1358" s="43">
        <f t="shared" si="310"/>
        <v>88</v>
      </c>
      <c r="J1358">
        <f>IF(AND(Formulier!$E$44&lt;=C1358,Formulier!$O$38&gt;=C1358),"Verlof",0)</f>
        <v>0</v>
      </c>
      <c r="K1358">
        <f t="shared" si="318"/>
        <v>0</v>
      </c>
      <c r="L1358">
        <f t="shared" si="314"/>
        <v>0</v>
      </c>
      <c r="M1358">
        <f t="shared" si="315"/>
        <v>0</v>
      </c>
      <c r="N1358" s="56">
        <f t="shared" si="319"/>
        <v>0</v>
      </c>
      <c r="O1358" s="56">
        <f t="shared" si="320"/>
        <v>0</v>
      </c>
      <c r="R1358">
        <f t="shared" si="316"/>
        <v>0</v>
      </c>
    </row>
    <row r="1359" spans="1:18" x14ac:dyDescent="0.3">
      <c r="A1359" s="43" t="str">
        <f t="shared" si="321"/>
        <v>201836do</v>
      </c>
      <c r="B1359" s="43">
        <f t="shared" si="308"/>
        <v>36</v>
      </c>
      <c r="C1359" s="44">
        <f t="shared" si="317"/>
        <v>43349</v>
      </c>
      <c r="D1359" s="43" t="str">
        <f t="shared" si="309"/>
        <v>do</v>
      </c>
      <c r="E1359" s="43">
        <f t="shared" si="322"/>
        <v>2018</v>
      </c>
      <c r="F1359" s="43" t="str">
        <f t="shared" si="311"/>
        <v/>
      </c>
      <c r="G1359" s="43" t="str">
        <f t="shared" si="312"/>
        <v/>
      </c>
      <c r="H1359" s="43" t="str">
        <f t="shared" si="313"/>
        <v/>
      </c>
      <c r="I1359" s="43">
        <f t="shared" si="310"/>
        <v>88</v>
      </c>
      <c r="J1359">
        <f>IF(AND(Formulier!$E$44&lt;=C1359,Formulier!$O$38&gt;=C1359),"Verlof",0)</f>
        <v>0</v>
      </c>
      <c r="K1359">
        <f t="shared" si="318"/>
        <v>0</v>
      </c>
      <c r="L1359">
        <f t="shared" si="314"/>
        <v>0</v>
      </c>
      <c r="M1359">
        <f t="shared" si="315"/>
        <v>0</v>
      </c>
      <c r="N1359" s="56">
        <f t="shared" si="319"/>
        <v>0</v>
      </c>
      <c r="O1359" s="56">
        <f t="shared" si="320"/>
        <v>0</v>
      </c>
      <c r="R1359">
        <f t="shared" si="316"/>
        <v>0</v>
      </c>
    </row>
    <row r="1360" spans="1:18" x14ac:dyDescent="0.3">
      <c r="A1360" s="43" t="str">
        <f t="shared" si="321"/>
        <v>201836vr</v>
      </c>
      <c r="B1360" s="43">
        <f t="shared" si="308"/>
        <v>36</v>
      </c>
      <c r="C1360" s="44">
        <f t="shared" si="317"/>
        <v>43350</v>
      </c>
      <c r="D1360" s="43" t="str">
        <f t="shared" si="309"/>
        <v>vr</v>
      </c>
      <c r="E1360" s="43">
        <f t="shared" si="322"/>
        <v>2018</v>
      </c>
      <c r="F1360" s="43" t="str">
        <f t="shared" si="311"/>
        <v/>
      </c>
      <c r="G1360" s="43" t="str">
        <f t="shared" si="312"/>
        <v/>
      </c>
      <c r="H1360" s="43" t="str">
        <f t="shared" si="313"/>
        <v/>
      </c>
      <c r="I1360" s="43">
        <f t="shared" si="310"/>
        <v>88</v>
      </c>
      <c r="J1360">
        <f>IF(AND(Formulier!$E$44&lt;=C1360,Formulier!$O$38&gt;=C1360),"Verlof",0)</f>
        <v>0</v>
      </c>
      <c r="K1360">
        <f t="shared" si="318"/>
        <v>0</v>
      </c>
      <c r="L1360">
        <f t="shared" si="314"/>
        <v>0</v>
      </c>
      <c r="M1360">
        <f t="shared" si="315"/>
        <v>0</v>
      </c>
      <c r="N1360" s="56">
        <f t="shared" si="319"/>
        <v>0</v>
      </c>
      <c r="O1360" s="56">
        <f t="shared" si="320"/>
        <v>0</v>
      </c>
      <c r="R1360">
        <f t="shared" si="316"/>
        <v>0</v>
      </c>
    </row>
    <row r="1361" spans="1:18" x14ac:dyDescent="0.3">
      <c r="A1361" s="43" t="str">
        <f t="shared" si="321"/>
        <v>201836za</v>
      </c>
      <c r="B1361" s="43">
        <f t="shared" ref="B1361:B1424" si="323">+B1354+1</f>
        <v>36</v>
      </c>
      <c r="C1361" s="44">
        <f t="shared" si="317"/>
        <v>43351</v>
      </c>
      <c r="D1361" s="43" t="str">
        <f t="shared" ref="D1361:D1424" si="324">+D1354</f>
        <v>za</v>
      </c>
      <c r="E1361" s="43">
        <f t="shared" si="322"/>
        <v>2018</v>
      </c>
      <c r="F1361" s="43" t="str">
        <f t="shared" si="311"/>
        <v/>
      </c>
      <c r="G1361" s="43" t="str">
        <f t="shared" si="312"/>
        <v/>
      </c>
      <c r="H1361" s="43" t="str">
        <f t="shared" si="313"/>
        <v/>
      </c>
      <c r="I1361" s="43">
        <f t="shared" ref="I1361:I1424" si="325">+I1354+1</f>
        <v>88</v>
      </c>
      <c r="J1361">
        <f>IF(AND(Formulier!$E$44&lt;=C1361,Formulier!$O$38&gt;=C1361),"Verlof",0)</f>
        <v>0</v>
      </c>
      <c r="K1361">
        <f t="shared" si="318"/>
        <v>0</v>
      </c>
      <c r="L1361">
        <f t="shared" si="314"/>
        <v>0</v>
      </c>
      <c r="M1361">
        <f t="shared" si="315"/>
        <v>0</v>
      </c>
      <c r="N1361" s="56">
        <f t="shared" si="319"/>
        <v>0</v>
      </c>
      <c r="O1361" s="56">
        <f t="shared" si="320"/>
        <v>0</v>
      </c>
      <c r="R1361">
        <f t="shared" si="316"/>
        <v>0</v>
      </c>
    </row>
    <row r="1362" spans="1:18" x14ac:dyDescent="0.3">
      <c r="A1362" s="43" t="str">
        <f t="shared" si="321"/>
        <v>201836zo</v>
      </c>
      <c r="B1362" s="43">
        <f t="shared" si="323"/>
        <v>36</v>
      </c>
      <c r="C1362" s="44">
        <f t="shared" si="317"/>
        <v>43352</v>
      </c>
      <c r="D1362" s="43" t="str">
        <f t="shared" si="324"/>
        <v>zo</v>
      </c>
      <c r="E1362" s="43">
        <f t="shared" si="322"/>
        <v>2018</v>
      </c>
      <c r="F1362" s="43" t="str">
        <f t="shared" si="311"/>
        <v/>
      </c>
      <c r="G1362" s="43" t="str">
        <f t="shared" si="312"/>
        <v/>
      </c>
      <c r="H1362" s="43" t="str">
        <f t="shared" si="313"/>
        <v/>
      </c>
      <c r="I1362" s="43">
        <f t="shared" si="325"/>
        <v>88</v>
      </c>
      <c r="J1362">
        <f>IF(AND(Formulier!$E$44&lt;=C1362,Formulier!$O$38&gt;=C1362),"Verlof",0)</f>
        <v>0</v>
      </c>
      <c r="K1362">
        <f t="shared" si="318"/>
        <v>0</v>
      </c>
      <c r="L1362">
        <f t="shared" si="314"/>
        <v>0</v>
      </c>
      <c r="M1362">
        <f t="shared" si="315"/>
        <v>0</v>
      </c>
      <c r="N1362" s="56">
        <f t="shared" si="319"/>
        <v>0</v>
      </c>
      <c r="O1362" s="56">
        <f t="shared" si="320"/>
        <v>0</v>
      </c>
      <c r="R1362">
        <f t="shared" si="316"/>
        <v>0</v>
      </c>
    </row>
    <row r="1363" spans="1:18" x14ac:dyDescent="0.3">
      <c r="A1363" s="43" t="str">
        <f t="shared" si="321"/>
        <v>201837ma</v>
      </c>
      <c r="B1363" s="43">
        <f t="shared" si="323"/>
        <v>37</v>
      </c>
      <c r="C1363" s="44">
        <f t="shared" si="317"/>
        <v>43353</v>
      </c>
      <c r="D1363" s="43" t="str">
        <f t="shared" si="324"/>
        <v>ma</v>
      </c>
      <c r="E1363" s="43">
        <f t="shared" si="322"/>
        <v>2018</v>
      </c>
      <c r="F1363" s="43" t="str">
        <f t="shared" si="311"/>
        <v/>
      </c>
      <c r="G1363" s="43" t="str">
        <f t="shared" si="312"/>
        <v/>
      </c>
      <c r="H1363" s="43" t="str">
        <f t="shared" si="313"/>
        <v/>
      </c>
      <c r="I1363" s="43">
        <f t="shared" si="325"/>
        <v>89</v>
      </c>
      <c r="J1363">
        <f>IF(AND(Formulier!$E$44&lt;=C1363,Formulier!$O$38&gt;=C1363),"Verlof",0)</f>
        <v>0</v>
      </c>
      <c r="K1363">
        <f t="shared" si="318"/>
        <v>0</v>
      </c>
      <c r="L1363">
        <f t="shared" si="314"/>
        <v>0</v>
      </c>
      <c r="M1363">
        <f t="shared" si="315"/>
        <v>0</v>
      </c>
      <c r="N1363" s="56">
        <f t="shared" si="319"/>
        <v>0</v>
      </c>
      <c r="O1363" s="56">
        <f t="shared" si="320"/>
        <v>0</v>
      </c>
      <c r="R1363">
        <f t="shared" si="316"/>
        <v>0</v>
      </c>
    </row>
    <row r="1364" spans="1:18" x14ac:dyDescent="0.3">
      <c r="A1364" s="43" t="str">
        <f t="shared" si="321"/>
        <v>201837di</v>
      </c>
      <c r="B1364" s="43">
        <f t="shared" si="323"/>
        <v>37</v>
      </c>
      <c r="C1364" s="44">
        <f t="shared" si="317"/>
        <v>43354</v>
      </c>
      <c r="D1364" s="43" t="str">
        <f t="shared" si="324"/>
        <v>di</v>
      </c>
      <c r="E1364" s="43">
        <f t="shared" si="322"/>
        <v>2018</v>
      </c>
      <c r="F1364" s="43" t="str">
        <f t="shared" si="311"/>
        <v/>
      </c>
      <c r="G1364" s="43" t="str">
        <f t="shared" si="312"/>
        <v/>
      </c>
      <c r="H1364" s="43" t="str">
        <f t="shared" si="313"/>
        <v/>
      </c>
      <c r="I1364" s="43">
        <f t="shared" si="325"/>
        <v>89</v>
      </c>
      <c r="J1364">
        <f>IF(AND(Formulier!$E$44&lt;=C1364,Formulier!$O$38&gt;=C1364),"Verlof",0)</f>
        <v>0</v>
      </c>
      <c r="K1364">
        <f t="shared" si="318"/>
        <v>0</v>
      </c>
      <c r="L1364">
        <f t="shared" si="314"/>
        <v>0</v>
      </c>
      <c r="M1364">
        <f t="shared" si="315"/>
        <v>0</v>
      </c>
      <c r="N1364" s="56">
        <f t="shared" si="319"/>
        <v>0</v>
      </c>
      <c r="O1364" s="56">
        <f t="shared" si="320"/>
        <v>0</v>
      </c>
      <c r="R1364">
        <f t="shared" si="316"/>
        <v>0</v>
      </c>
    </row>
    <row r="1365" spans="1:18" x14ac:dyDescent="0.3">
      <c r="A1365" s="43" t="str">
        <f t="shared" si="321"/>
        <v>201837wo</v>
      </c>
      <c r="B1365" s="43">
        <f t="shared" si="323"/>
        <v>37</v>
      </c>
      <c r="C1365" s="44">
        <f t="shared" si="317"/>
        <v>43355</v>
      </c>
      <c r="D1365" s="43" t="str">
        <f t="shared" si="324"/>
        <v>wo</v>
      </c>
      <c r="E1365" s="43">
        <f t="shared" si="322"/>
        <v>2018</v>
      </c>
      <c r="F1365" s="43" t="str">
        <f t="shared" si="311"/>
        <v/>
      </c>
      <c r="G1365" s="43" t="str">
        <f t="shared" si="312"/>
        <v/>
      </c>
      <c r="H1365" s="43" t="str">
        <f t="shared" si="313"/>
        <v/>
      </c>
      <c r="I1365" s="43">
        <f t="shared" si="325"/>
        <v>89</v>
      </c>
      <c r="J1365">
        <f>IF(AND(Formulier!$E$44&lt;=C1365,Formulier!$O$38&gt;=C1365),"Verlof",0)</f>
        <v>0</v>
      </c>
      <c r="K1365">
        <f t="shared" si="318"/>
        <v>0</v>
      </c>
      <c r="L1365">
        <f t="shared" si="314"/>
        <v>0</v>
      </c>
      <c r="M1365">
        <f t="shared" si="315"/>
        <v>0</v>
      </c>
      <c r="N1365" s="56">
        <f t="shared" si="319"/>
        <v>0</v>
      </c>
      <c r="O1365" s="56">
        <f t="shared" si="320"/>
        <v>0</v>
      </c>
      <c r="R1365">
        <f t="shared" si="316"/>
        <v>0</v>
      </c>
    </row>
    <row r="1366" spans="1:18" x14ac:dyDescent="0.3">
      <c r="A1366" s="43" t="str">
        <f t="shared" si="321"/>
        <v>201837do</v>
      </c>
      <c r="B1366" s="43">
        <f t="shared" si="323"/>
        <v>37</v>
      </c>
      <c r="C1366" s="44">
        <f t="shared" si="317"/>
        <v>43356</v>
      </c>
      <c r="D1366" s="43" t="str">
        <f t="shared" si="324"/>
        <v>do</v>
      </c>
      <c r="E1366" s="43">
        <f t="shared" si="322"/>
        <v>2018</v>
      </c>
      <c r="F1366" s="43" t="str">
        <f t="shared" si="311"/>
        <v/>
      </c>
      <c r="G1366" s="43" t="str">
        <f t="shared" si="312"/>
        <v/>
      </c>
      <c r="H1366" s="43" t="str">
        <f t="shared" si="313"/>
        <v/>
      </c>
      <c r="I1366" s="43">
        <f t="shared" si="325"/>
        <v>89</v>
      </c>
      <c r="J1366">
        <f>IF(AND(Formulier!$E$44&lt;=C1366,Formulier!$O$38&gt;=C1366),"Verlof",0)</f>
        <v>0</v>
      </c>
      <c r="K1366">
        <f t="shared" si="318"/>
        <v>0</v>
      </c>
      <c r="L1366">
        <f t="shared" si="314"/>
        <v>0</v>
      </c>
      <c r="M1366">
        <f t="shared" si="315"/>
        <v>0</v>
      </c>
      <c r="N1366" s="56">
        <f t="shared" si="319"/>
        <v>0</v>
      </c>
      <c r="O1366" s="56">
        <f t="shared" si="320"/>
        <v>0</v>
      </c>
      <c r="R1366">
        <f t="shared" si="316"/>
        <v>0</v>
      </c>
    </row>
    <row r="1367" spans="1:18" x14ac:dyDescent="0.3">
      <c r="A1367" s="43" t="str">
        <f t="shared" si="321"/>
        <v>201837vr</v>
      </c>
      <c r="B1367" s="43">
        <f t="shared" si="323"/>
        <v>37</v>
      </c>
      <c r="C1367" s="44">
        <f t="shared" si="317"/>
        <v>43357</v>
      </c>
      <c r="D1367" s="43" t="str">
        <f t="shared" si="324"/>
        <v>vr</v>
      </c>
      <c r="E1367" s="43">
        <f t="shared" si="322"/>
        <v>2018</v>
      </c>
      <c r="F1367" s="43" t="str">
        <f t="shared" si="311"/>
        <v/>
      </c>
      <c r="G1367" s="43" t="str">
        <f t="shared" si="312"/>
        <v/>
      </c>
      <c r="H1367" s="43" t="str">
        <f t="shared" si="313"/>
        <v/>
      </c>
      <c r="I1367" s="43">
        <f t="shared" si="325"/>
        <v>89</v>
      </c>
      <c r="J1367">
        <f>IF(AND(Formulier!$E$44&lt;=C1367,Formulier!$O$38&gt;=C1367),"Verlof",0)</f>
        <v>0</v>
      </c>
      <c r="K1367">
        <f t="shared" si="318"/>
        <v>0</v>
      </c>
      <c r="L1367">
        <f t="shared" si="314"/>
        <v>0</v>
      </c>
      <c r="M1367">
        <f t="shared" si="315"/>
        <v>0</v>
      </c>
      <c r="N1367" s="56">
        <f t="shared" si="319"/>
        <v>0</v>
      </c>
      <c r="O1367" s="56">
        <f t="shared" si="320"/>
        <v>0</v>
      </c>
      <c r="R1367">
        <f t="shared" si="316"/>
        <v>0</v>
      </c>
    </row>
    <row r="1368" spans="1:18" x14ac:dyDescent="0.3">
      <c r="A1368" s="43" t="str">
        <f t="shared" si="321"/>
        <v>201837za</v>
      </c>
      <c r="B1368" s="43">
        <f t="shared" si="323"/>
        <v>37</v>
      </c>
      <c r="C1368" s="44">
        <f t="shared" si="317"/>
        <v>43358</v>
      </c>
      <c r="D1368" s="43" t="str">
        <f t="shared" si="324"/>
        <v>za</v>
      </c>
      <c r="E1368" s="43">
        <f t="shared" si="322"/>
        <v>2018</v>
      </c>
      <c r="F1368" s="43" t="str">
        <f t="shared" si="311"/>
        <v/>
      </c>
      <c r="G1368" s="43" t="str">
        <f t="shared" si="312"/>
        <v/>
      </c>
      <c r="H1368" s="43" t="str">
        <f t="shared" si="313"/>
        <v/>
      </c>
      <c r="I1368" s="43">
        <f t="shared" si="325"/>
        <v>89</v>
      </c>
      <c r="J1368">
        <f>IF(AND(Formulier!$E$44&lt;=C1368,Formulier!$O$38&gt;=C1368),"Verlof",0)</f>
        <v>0</v>
      </c>
      <c r="K1368">
        <f t="shared" si="318"/>
        <v>0</v>
      </c>
      <c r="L1368">
        <f t="shared" si="314"/>
        <v>0</v>
      </c>
      <c r="M1368">
        <f t="shared" si="315"/>
        <v>0</v>
      </c>
      <c r="N1368" s="56">
        <f t="shared" si="319"/>
        <v>0</v>
      </c>
      <c r="O1368" s="56">
        <f t="shared" si="320"/>
        <v>0</v>
      </c>
      <c r="R1368">
        <f t="shared" si="316"/>
        <v>0</v>
      </c>
    </row>
    <row r="1369" spans="1:18" x14ac:dyDescent="0.3">
      <c r="A1369" s="43" t="str">
        <f t="shared" si="321"/>
        <v>201837zo</v>
      </c>
      <c r="B1369" s="43">
        <f t="shared" si="323"/>
        <v>37</v>
      </c>
      <c r="C1369" s="44">
        <f t="shared" si="317"/>
        <v>43359</v>
      </c>
      <c r="D1369" s="43" t="str">
        <f t="shared" si="324"/>
        <v>zo</v>
      </c>
      <c r="E1369" s="43">
        <f t="shared" si="322"/>
        <v>2018</v>
      </c>
      <c r="F1369" s="43" t="str">
        <f t="shared" si="311"/>
        <v/>
      </c>
      <c r="G1369" s="43" t="str">
        <f t="shared" si="312"/>
        <v/>
      </c>
      <c r="H1369" s="43" t="str">
        <f t="shared" si="313"/>
        <v/>
      </c>
      <c r="I1369" s="43">
        <f t="shared" si="325"/>
        <v>89</v>
      </c>
      <c r="J1369">
        <f>IF(AND(Formulier!$E$44&lt;=C1369,Formulier!$O$38&gt;=C1369),"Verlof",0)</f>
        <v>0</v>
      </c>
      <c r="K1369">
        <f t="shared" si="318"/>
        <v>0</v>
      </c>
      <c r="L1369">
        <f t="shared" si="314"/>
        <v>0</v>
      </c>
      <c r="M1369">
        <f t="shared" si="315"/>
        <v>0</v>
      </c>
      <c r="N1369" s="56">
        <f t="shared" si="319"/>
        <v>0</v>
      </c>
      <c r="O1369" s="56">
        <f t="shared" si="320"/>
        <v>0</v>
      </c>
      <c r="R1369">
        <f t="shared" si="316"/>
        <v>0</v>
      </c>
    </row>
    <row r="1370" spans="1:18" x14ac:dyDescent="0.3">
      <c r="A1370" s="43" t="str">
        <f t="shared" si="321"/>
        <v>201838ma</v>
      </c>
      <c r="B1370" s="43">
        <f t="shared" si="323"/>
        <v>38</v>
      </c>
      <c r="C1370" s="44">
        <f t="shared" si="317"/>
        <v>43360</v>
      </c>
      <c r="D1370" s="43" t="str">
        <f t="shared" si="324"/>
        <v>ma</v>
      </c>
      <c r="E1370" s="43">
        <f t="shared" si="322"/>
        <v>2018</v>
      </c>
      <c r="F1370" s="43" t="str">
        <f t="shared" si="311"/>
        <v/>
      </c>
      <c r="G1370" s="43" t="str">
        <f t="shared" si="312"/>
        <v/>
      </c>
      <c r="H1370" s="43" t="str">
        <f t="shared" si="313"/>
        <v/>
      </c>
      <c r="I1370" s="43">
        <f t="shared" si="325"/>
        <v>90</v>
      </c>
      <c r="J1370">
        <f>IF(AND(Formulier!$E$44&lt;=C1370,Formulier!$O$38&gt;=C1370),"Verlof",0)</f>
        <v>0</v>
      </c>
      <c r="K1370">
        <f t="shared" si="318"/>
        <v>0</v>
      </c>
      <c r="L1370">
        <f t="shared" si="314"/>
        <v>0</v>
      </c>
      <c r="M1370">
        <f t="shared" si="315"/>
        <v>0</v>
      </c>
      <c r="N1370" s="56">
        <f t="shared" si="319"/>
        <v>0</v>
      </c>
      <c r="O1370" s="56">
        <f t="shared" si="320"/>
        <v>0</v>
      </c>
      <c r="R1370">
        <f t="shared" si="316"/>
        <v>0</v>
      </c>
    </row>
    <row r="1371" spans="1:18" x14ac:dyDescent="0.3">
      <c r="A1371" s="43" t="str">
        <f t="shared" si="321"/>
        <v>201838di</v>
      </c>
      <c r="B1371" s="43">
        <f t="shared" si="323"/>
        <v>38</v>
      </c>
      <c r="C1371" s="44">
        <f t="shared" si="317"/>
        <v>43361</v>
      </c>
      <c r="D1371" s="43" t="str">
        <f t="shared" si="324"/>
        <v>di</v>
      </c>
      <c r="E1371" s="43">
        <f t="shared" si="322"/>
        <v>2018</v>
      </c>
      <c r="F1371" s="43" t="str">
        <f t="shared" si="311"/>
        <v/>
      </c>
      <c r="G1371" s="43" t="str">
        <f t="shared" si="312"/>
        <v/>
      </c>
      <c r="H1371" s="43" t="str">
        <f t="shared" si="313"/>
        <v/>
      </c>
      <c r="I1371" s="43">
        <f t="shared" si="325"/>
        <v>90</v>
      </c>
      <c r="J1371">
        <f>IF(AND(Formulier!$E$44&lt;=C1371,Formulier!$O$38&gt;=C1371),"Verlof",0)</f>
        <v>0</v>
      </c>
      <c r="K1371">
        <f t="shared" si="318"/>
        <v>0</v>
      </c>
      <c r="L1371">
        <f t="shared" si="314"/>
        <v>0</v>
      </c>
      <c r="M1371">
        <f t="shared" si="315"/>
        <v>0</v>
      </c>
      <c r="N1371" s="56">
        <f t="shared" si="319"/>
        <v>0</v>
      </c>
      <c r="O1371" s="56">
        <f t="shared" si="320"/>
        <v>0</v>
      </c>
      <c r="R1371">
        <f t="shared" si="316"/>
        <v>0</v>
      </c>
    </row>
    <row r="1372" spans="1:18" x14ac:dyDescent="0.3">
      <c r="A1372" s="43" t="str">
        <f t="shared" si="321"/>
        <v>201838wo</v>
      </c>
      <c r="B1372" s="43">
        <f t="shared" si="323"/>
        <v>38</v>
      </c>
      <c r="C1372" s="44">
        <f t="shared" si="317"/>
        <v>43362</v>
      </c>
      <c r="D1372" s="43" t="str">
        <f t="shared" si="324"/>
        <v>wo</v>
      </c>
      <c r="E1372" s="43">
        <f t="shared" si="322"/>
        <v>2018</v>
      </c>
      <c r="F1372" s="43" t="str">
        <f t="shared" si="311"/>
        <v/>
      </c>
      <c r="G1372" s="43" t="str">
        <f t="shared" si="312"/>
        <v/>
      </c>
      <c r="H1372" s="43" t="str">
        <f t="shared" si="313"/>
        <v/>
      </c>
      <c r="I1372" s="43">
        <f t="shared" si="325"/>
        <v>90</v>
      </c>
      <c r="J1372">
        <f>IF(AND(Formulier!$E$44&lt;=C1372,Formulier!$O$38&gt;=C1372),"Verlof",0)</f>
        <v>0</v>
      </c>
      <c r="K1372">
        <f t="shared" si="318"/>
        <v>0</v>
      </c>
      <c r="L1372">
        <f t="shared" si="314"/>
        <v>0</v>
      </c>
      <c r="M1372">
        <f t="shared" si="315"/>
        <v>0</v>
      </c>
      <c r="N1372" s="56">
        <f t="shared" si="319"/>
        <v>0</v>
      </c>
      <c r="O1372" s="56">
        <f t="shared" si="320"/>
        <v>0</v>
      </c>
      <c r="R1372">
        <f t="shared" si="316"/>
        <v>0</v>
      </c>
    </row>
    <row r="1373" spans="1:18" x14ac:dyDescent="0.3">
      <c r="A1373" s="43" t="str">
        <f t="shared" si="321"/>
        <v>201838do</v>
      </c>
      <c r="B1373" s="43">
        <f t="shared" si="323"/>
        <v>38</v>
      </c>
      <c r="C1373" s="44">
        <f t="shared" si="317"/>
        <v>43363</v>
      </c>
      <c r="D1373" s="43" t="str">
        <f t="shared" si="324"/>
        <v>do</v>
      </c>
      <c r="E1373" s="43">
        <f t="shared" si="322"/>
        <v>2018</v>
      </c>
      <c r="F1373" s="43" t="str">
        <f t="shared" si="311"/>
        <v/>
      </c>
      <c r="G1373" s="43" t="str">
        <f t="shared" si="312"/>
        <v/>
      </c>
      <c r="H1373" s="43" t="str">
        <f t="shared" si="313"/>
        <v/>
      </c>
      <c r="I1373" s="43">
        <f t="shared" si="325"/>
        <v>90</v>
      </c>
      <c r="J1373">
        <f>IF(AND(Formulier!$E$44&lt;=C1373,Formulier!$O$38&gt;=C1373),"Verlof",0)</f>
        <v>0</v>
      </c>
      <c r="K1373">
        <f t="shared" si="318"/>
        <v>0</v>
      </c>
      <c r="L1373">
        <f t="shared" si="314"/>
        <v>0</v>
      </c>
      <c r="M1373">
        <f t="shared" si="315"/>
        <v>0</v>
      </c>
      <c r="N1373" s="56">
        <f t="shared" si="319"/>
        <v>0</v>
      </c>
      <c r="O1373" s="56">
        <f t="shared" si="320"/>
        <v>0</v>
      </c>
      <c r="R1373">
        <f t="shared" si="316"/>
        <v>0</v>
      </c>
    </row>
    <row r="1374" spans="1:18" x14ac:dyDescent="0.3">
      <c r="A1374" s="43" t="str">
        <f t="shared" si="321"/>
        <v>201838vr</v>
      </c>
      <c r="B1374" s="43">
        <f t="shared" si="323"/>
        <v>38</v>
      </c>
      <c r="C1374" s="44">
        <f t="shared" si="317"/>
        <v>43364</v>
      </c>
      <c r="D1374" s="43" t="str">
        <f t="shared" si="324"/>
        <v>vr</v>
      </c>
      <c r="E1374" s="43">
        <f t="shared" si="322"/>
        <v>2018</v>
      </c>
      <c r="F1374" s="43" t="str">
        <f t="shared" si="311"/>
        <v/>
      </c>
      <c r="G1374" s="43" t="str">
        <f t="shared" si="312"/>
        <v/>
      </c>
      <c r="H1374" s="43" t="str">
        <f t="shared" si="313"/>
        <v/>
      </c>
      <c r="I1374" s="43">
        <f t="shared" si="325"/>
        <v>90</v>
      </c>
      <c r="J1374">
        <f>IF(AND(Formulier!$E$44&lt;=C1374,Formulier!$O$38&gt;=C1374),"Verlof",0)</f>
        <v>0</v>
      </c>
      <c r="K1374">
        <f t="shared" si="318"/>
        <v>0</v>
      </c>
      <c r="L1374">
        <f t="shared" si="314"/>
        <v>0</v>
      </c>
      <c r="M1374">
        <f t="shared" si="315"/>
        <v>0</v>
      </c>
      <c r="N1374" s="56">
        <f t="shared" si="319"/>
        <v>0</v>
      </c>
      <c r="O1374" s="56">
        <f t="shared" si="320"/>
        <v>0</v>
      </c>
      <c r="R1374">
        <f t="shared" si="316"/>
        <v>0</v>
      </c>
    </row>
    <row r="1375" spans="1:18" x14ac:dyDescent="0.3">
      <c r="A1375" s="43" t="str">
        <f t="shared" si="321"/>
        <v>201838za</v>
      </c>
      <c r="B1375" s="43">
        <f t="shared" si="323"/>
        <v>38</v>
      </c>
      <c r="C1375" s="44">
        <f t="shared" si="317"/>
        <v>43365</v>
      </c>
      <c r="D1375" s="43" t="str">
        <f t="shared" si="324"/>
        <v>za</v>
      </c>
      <c r="E1375" s="43">
        <f t="shared" si="322"/>
        <v>2018</v>
      </c>
      <c r="F1375" s="43" t="str">
        <f t="shared" ref="F1375:F1438" si="326">IF(AND($C1375&gt;=$AF$3,$C1375&lt;=$AG$3),"Vakantie",IF(AND($C1375&gt;=$AF$4,$C1375&lt;=$AG$4),"Vakantie",IF(AND($C1375&gt;=$AF$5,$C1375&lt;=$AG$5),"Vakantie",IF(AND($C1375&gt;=$AF$6,$C1375&lt;=$AG$6),"Vakantie",IF(AND($C1375&gt;=$AF$7,$C1375&lt;=$AG$7),"Vakantie","")))))</f>
        <v/>
      </c>
      <c r="G1375" s="43" t="str">
        <f t="shared" ref="G1375:G1438" si="327">IF(AND($C1375&gt;=$AF$8,$C1375&lt;=$AG$8),"Vakantie",IF(AND($C1375&gt;=$AF$9,$C1375&lt;=$AG$9),"Vakantie",IF(AND($C1375&gt;=$AF$10,$C1375&lt;=$AG$10),"Vakantie",IF(AND($C1375&gt;=$AF$11,$C1375&lt;=$AG$11),"Vakantie",IF(AND($C1375&gt;=$AF$12,$C1375&lt;=$AG$12),"Vakantie","")))))</f>
        <v/>
      </c>
      <c r="H1375" s="43" t="str">
        <f t="shared" ref="H1375:H1438" si="328">IF(AND($C1375&gt;=$AF$13,$C1375&lt;=$AG$13),"Vakantie",IF(AND($C1375&gt;=$AF$14,$C1375&lt;=$AG$14),"Vakantie",IF(AND($C1375&gt;=$AF$15,$C1375&lt;=$AG$15),"Vakantie",IF(AND($C1375&gt;=$AF$16,$C1375&lt;=$AG$16),"Vakantie",IF(AND($C1375&gt;=$AF$17,$C1375&lt;=$AG$17),"Vakantie","")))))</f>
        <v/>
      </c>
      <c r="I1375" s="43">
        <f t="shared" si="325"/>
        <v>90</v>
      </c>
      <c r="J1375">
        <f>IF(AND(Formulier!$E$44&lt;=C1375,Formulier!$O$38&gt;=C1375),"Verlof",0)</f>
        <v>0</v>
      </c>
      <c r="K1375">
        <f t="shared" si="318"/>
        <v>0</v>
      </c>
      <c r="L1375">
        <f t="shared" si="314"/>
        <v>0</v>
      </c>
      <c r="M1375">
        <f t="shared" si="315"/>
        <v>0</v>
      </c>
      <c r="N1375" s="56">
        <f t="shared" si="319"/>
        <v>0</v>
      </c>
      <c r="O1375" s="56">
        <f t="shared" si="320"/>
        <v>0</v>
      </c>
      <c r="R1375">
        <f t="shared" si="316"/>
        <v>0</v>
      </c>
    </row>
    <row r="1376" spans="1:18" x14ac:dyDescent="0.3">
      <c r="A1376" s="43" t="str">
        <f t="shared" si="321"/>
        <v>201838zo</v>
      </c>
      <c r="B1376" s="43">
        <f t="shared" si="323"/>
        <v>38</v>
      </c>
      <c r="C1376" s="44">
        <f t="shared" si="317"/>
        <v>43366</v>
      </c>
      <c r="D1376" s="43" t="str">
        <f t="shared" si="324"/>
        <v>zo</v>
      </c>
      <c r="E1376" s="43">
        <f t="shared" si="322"/>
        <v>2018</v>
      </c>
      <c r="F1376" s="43" t="str">
        <f t="shared" si="326"/>
        <v/>
      </c>
      <c r="G1376" s="43" t="str">
        <f t="shared" si="327"/>
        <v/>
      </c>
      <c r="H1376" s="43" t="str">
        <f t="shared" si="328"/>
        <v/>
      </c>
      <c r="I1376" s="43">
        <f t="shared" si="325"/>
        <v>90</v>
      </c>
      <c r="J1376">
        <f>IF(AND(Formulier!$E$44&lt;=C1376,Formulier!$O$38&gt;=C1376),"Verlof",0)</f>
        <v>0</v>
      </c>
      <c r="K1376">
        <f t="shared" si="318"/>
        <v>0</v>
      </c>
      <c r="L1376">
        <f t="shared" si="314"/>
        <v>0</v>
      </c>
      <c r="M1376">
        <f t="shared" si="315"/>
        <v>0</v>
      </c>
      <c r="N1376" s="56">
        <f t="shared" si="319"/>
        <v>0</v>
      </c>
      <c r="O1376" s="56">
        <f t="shared" si="320"/>
        <v>0</v>
      </c>
      <c r="R1376">
        <f t="shared" si="316"/>
        <v>0</v>
      </c>
    </row>
    <row r="1377" spans="1:18" x14ac:dyDescent="0.3">
      <c r="A1377" s="43" t="str">
        <f t="shared" si="321"/>
        <v>201839ma</v>
      </c>
      <c r="B1377" s="43">
        <f t="shared" si="323"/>
        <v>39</v>
      </c>
      <c r="C1377" s="44">
        <f t="shared" si="317"/>
        <v>43367</v>
      </c>
      <c r="D1377" s="43" t="str">
        <f t="shared" si="324"/>
        <v>ma</v>
      </c>
      <c r="E1377" s="43">
        <f t="shared" si="322"/>
        <v>2018</v>
      </c>
      <c r="F1377" s="43" t="str">
        <f t="shared" si="326"/>
        <v/>
      </c>
      <c r="G1377" s="43" t="str">
        <f t="shared" si="327"/>
        <v/>
      </c>
      <c r="H1377" s="43" t="str">
        <f t="shared" si="328"/>
        <v/>
      </c>
      <c r="I1377" s="43">
        <f t="shared" si="325"/>
        <v>91</v>
      </c>
      <c r="J1377">
        <f>IF(AND(Formulier!$E$44&lt;=C1377,Formulier!$O$38&gt;=C1377),"Verlof",0)</f>
        <v>0</v>
      </c>
      <c r="K1377">
        <f t="shared" si="318"/>
        <v>0</v>
      </c>
      <c r="L1377">
        <f t="shared" si="314"/>
        <v>0</v>
      </c>
      <c r="M1377">
        <f t="shared" si="315"/>
        <v>0</v>
      </c>
      <c r="N1377" s="56">
        <f t="shared" si="319"/>
        <v>0</v>
      </c>
      <c r="O1377" s="56">
        <f t="shared" si="320"/>
        <v>0</v>
      </c>
      <c r="R1377">
        <f t="shared" si="316"/>
        <v>0</v>
      </c>
    </row>
    <row r="1378" spans="1:18" x14ac:dyDescent="0.3">
      <c r="A1378" s="43" t="str">
        <f t="shared" si="321"/>
        <v>201839di</v>
      </c>
      <c r="B1378" s="43">
        <f t="shared" si="323"/>
        <v>39</v>
      </c>
      <c r="C1378" s="44">
        <f t="shared" si="317"/>
        <v>43368</v>
      </c>
      <c r="D1378" s="43" t="str">
        <f t="shared" si="324"/>
        <v>di</v>
      </c>
      <c r="E1378" s="43">
        <f t="shared" si="322"/>
        <v>2018</v>
      </c>
      <c r="F1378" s="43" t="str">
        <f t="shared" si="326"/>
        <v/>
      </c>
      <c r="G1378" s="43" t="str">
        <f t="shared" si="327"/>
        <v/>
      </c>
      <c r="H1378" s="43" t="str">
        <f t="shared" si="328"/>
        <v/>
      </c>
      <c r="I1378" s="43">
        <f t="shared" si="325"/>
        <v>91</v>
      </c>
      <c r="J1378">
        <f>IF(AND(Formulier!$E$44&lt;=C1378,Formulier!$O$38&gt;=C1378),"Verlof",0)</f>
        <v>0</v>
      </c>
      <c r="K1378">
        <f t="shared" si="318"/>
        <v>0</v>
      </c>
      <c r="L1378">
        <f t="shared" si="314"/>
        <v>0</v>
      </c>
      <c r="M1378">
        <f t="shared" si="315"/>
        <v>0</v>
      </c>
      <c r="N1378" s="56">
        <f t="shared" si="319"/>
        <v>0</v>
      </c>
      <c r="O1378" s="56">
        <f t="shared" si="320"/>
        <v>0</v>
      </c>
      <c r="R1378">
        <f t="shared" si="316"/>
        <v>0</v>
      </c>
    </row>
    <row r="1379" spans="1:18" x14ac:dyDescent="0.3">
      <c r="A1379" s="43" t="str">
        <f t="shared" si="321"/>
        <v>201839wo</v>
      </c>
      <c r="B1379" s="43">
        <f t="shared" si="323"/>
        <v>39</v>
      </c>
      <c r="C1379" s="44">
        <f t="shared" si="317"/>
        <v>43369</v>
      </c>
      <c r="D1379" s="43" t="str">
        <f t="shared" si="324"/>
        <v>wo</v>
      </c>
      <c r="E1379" s="43">
        <f t="shared" si="322"/>
        <v>2018</v>
      </c>
      <c r="F1379" s="43" t="str">
        <f t="shared" si="326"/>
        <v/>
      </c>
      <c r="G1379" s="43" t="str">
        <f t="shared" si="327"/>
        <v/>
      </c>
      <c r="H1379" s="43" t="str">
        <f t="shared" si="328"/>
        <v/>
      </c>
      <c r="I1379" s="43">
        <f t="shared" si="325"/>
        <v>91</v>
      </c>
      <c r="J1379">
        <f>IF(AND(Formulier!$E$44&lt;=C1379,Formulier!$O$38&gt;=C1379),"Verlof",0)</f>
        <v>0</v>
      </c>
      <c r="K1379">
        <f t="shared" si="318"/>
        <v>0</v>
      </c>
      <c r="L1379">
        <f t="shared" si="314"/>
        <v>0</v>
      </c>
      <c r="M1379">
        <f t="shared" si="315"/>
        <v>0</v>
      </c>
      <c r="N1379" s="56">
        <f t="shared" si="319"/>
        <v>0</v>
      </c>
      <c r="O1379" s="56">
        <f t="shared" si="320"/>
        <v>0</v>
      </c>
      <c r="R1379">
        <f t="shared" si="316"/>
        <v>0</v>
      </c>
    </row>
    <row r="1380" spans="1:18" x14ac:dyDescent="0.3">
      <c r="A1380" s="43" t="str">
        <f t="shared" si="321"/>
        <v>201839do</v>
      </c>
      <c r="B1380" s="43">
        <f t="shared" si="323"/>
        <v>39</v>
      </c>
      <c r="C1380" s="44">
        <f t="shared" si="317"/>
        <v>43370</v>
      </c>
      <c r="D1380" s="43" t="str">
        <f t="shared" si="324"/>
        <v>do</v>
      </c>
      <c r="E1380" s="43">
        <f t="shared" si="322"/>
        <v>2018</v>
      </c>
      <c r="F1380" s="43" t="str">
        <f t="shared" si="326"/>
        <v/>
      </c>
      <c r="G1380" s="43" t="str">
        <f t="shared" si="327"/>
        <v/>
      </c>
      <c r="H1380" s="43" t="str">
        <f t="shared" si="328"/>
        <v/>
      </c>
      <c r="I1380" s="43">
        <f t="shared" si="325"/>
        <v>91</v>
      </c>
      <c r="J1380">
        <f>IF(AND(Formulier!$E$44&lt;=C1380,Formulier!$O$38&gt;=C1380),"Verlof",0)</f>
        <v>0</v>
      </c>
      <c r="K1380">
        <f t="shared" si="318"/>
        <v>0</v>
      </c>
      <c r="L1380">
        <f t="shared" si="314"/>
        <v>0</v>
      </c>
      <c r="M1380">
        <f t="shared" si="315"/>
        <v>0</v>
      </c>
      <c r="N1380" s="56">
        <f t="shared" si="319"/>
        <v>0</v>
      </c>
      <c r="O1380" s="56">
        <f t="shared" si="320"/>
        <v>0</v>
      </c>
      <c r="R1380">
        <f t="shared" si="316"/>
        <v>0</v>
      </c>
    </row>
    <row r="1381" spans="1:18" x14ac:dyDescent="0.3">
      <c r="A1381" s="43" t="str">
        <f t="shared" si="321"/>
        <v>201839vr</v>
      </c>
      <c r="B1381" s="43">
        <f t="shared" si="323"/>
        <v>39</v>
      </c>
      <c r="C1381" s="44">
        <f t="shared" si="317"/>
        <v>43371</v>
      </c>
      <c r="D1381" s="43" t="str">
        <f t="shared" si="324"/>
        <v>vr</v>
      </c>
      <c r="E1381" s="43">
        <f t="shared" si="322"/>
        <v>2018</v>
      </c>
      <c r="F1381" s="43" t="str">
        <f t="shared" si="326"/>
        <v/>
      </c>
      <c r="G1381" s="43" t="str">
        <f t="shared" si="327"/>
        <v/>
      </c>
      <c r="H1381" s="43" t="str">
        <f t="shared" si="328"/>
        <v/>
      </c>
      <c r="I1381" s="43">
        <f t="shared" si="325"/>
        <v>91</v>
      </c>
      <c r="J1381">
        <f>IF(AND(Formulier!$E$44&lt;=C1381,Formulier!$O$38&gt;=C1381),"Verlof",0)</f>
        <v>0</v>
      </c>
      <c r="K1381">
        <f t="shared" si="318"/>
        <v>0</v>
      </c>
      <c r="L1381">
        <f t="shared" si="314"/>
        <v>0</v>
      </c>
      <c r="M1381">
        <f t="shared" si="315"/>
        <v>0</v>
      </c>
      <c r="N1381" s="56">
        <f t="shared" si="319"/>
        <v>0</v>
      </c>
      <c r="O1381" s="56">
        <f t="shared" si="320"/>
        <v>0</v>
      </c>
      <c r="R1381">
        <f t="shared" si="316"/>
        <v>0</v>
      </c>
    </row>
    <row r="1382" spans="1:18" x14ac:dyDescent="0.3">
      <c r="A1382" s="43" t="str">
        <f t="shared" si="321"/>
        <v>201839za</v>
      </c>
      <c r="B1382" s="43">
        <f t="shared" si="323"/>
        <v>39</v>
      </c>
      <c r="C1382" s="44">
        <f t="shared" si="317"/>
        <v>43372</v>
      </c>
      <c r="D1382" s="43" t="str">
        <f t="shared" si="324"/>
        <v>za</v>
      </c>
      <c r="E1382" s="43">
        <f t="shared" si="322"/>
        <v>2018</v>
      </c>
      <c r="F1382" s="43" t="str">
        <f t="shared" si="326"/>
        <v/>
      </c>
      <c r="G1382" s="43" t="str">
        <f t="shared" si="327"/>
        <v/>
      </c>
      <c r="H1382" s="43" t="str">
        <f t="shared" si="328"/>
        <v/>
      </c>
      <c r="I1382" s="43">
        <f t="shared" si="325"/>
        <v>91</v>
      </c>
      <c r="J1382">
        <f>IF(AND(Formulier!$E$44&lt;=C1382,Formulier!$O$38&gt;=C1382),"Verlof",0)</f>
        <v>0</v>
      </c>
      <c r="K1382">
        <f t="shared" si="318"/>
        <v>0</v>
      </c>
      <c r="L1382">
        <f t="shared" si="314"/>
        <v>0</v>
      </c>
      <c r="M1382">
        <f t="shared" si="315"/>
        <v>0</v>
      </c>
      <c r="N1382" s="56">
        <f t="shared" si="319"/>
        <v>0</v>
      </c>
      <c r="O1382" s="56">
        <f t="shared" si="320"/>
        <v>0</v>
      </c>
      <c r="R1382">
        <f t="shared" si="316"/>
        <v>0</v>
      </c>
    </row>
    <row r="1383" spans="1:18" x14ac:dyDescent="0.3">
      <c r="A1383" s="43" t="str">
        <f t="shared" si="321"/>
        <v>201839zo</v>
      </c>
      <c r="B1383" s="43">
        <f t="shared" si="323"/>
        <v>39</v>
      </c>
      <c r="C1383" s="44">
        <f t="shared" si="317"/>
        <v>43373</v>
      </c>
      <c r="D1383" s="43" t="str">
        <f t="shared" si="324"/>
        <v>zo</v>
      </c>
      <c r="E1383" s="43">
        <f t="shared" si="322"/>
        <v>2018</v>
      </c>
      <c r="F1383" s="43" t="str">
        <f t="shared" si="326"/>
        <v/>
      </c>
      <c r="G1383" s="43" t="str">
        <f t="shared" si="327"/>
        <v/>
      </c>
      <c r="H1383" s="43" t="str">
        <f t="shared" si="328"/>
        <v/>
      </c>
      <c r="I1383" s="43">
        <f t="shared" si="325"/>
        <v>91</v>
      </c>
      <c r="J1383">
        <f>IF(AND(Formulier!$E$44&lt;=C1383,Formulier!$O$38&gt;=C1383),"Verlof",0)</f>
        <v>0</v>
      </c>
      <c r="K1383">
        <f t="shared" si="318"/>
        <v>0</v>
      </c>
      <c r="L1383">
        <f t="shared" si="314"/>
        <v>0</v>
      </c>
      <c r="M1383">
        <f t="shared" si="315"/>
        <v>0</v>
      </c>
      <c r="N1383" s="56">
        <f t="shared" si="319"/>
        <v>0</v>
      </c>
      <c r="O1383" s="56">
        <f t="shared" si="320"/>
        <v>0</v>
      </c>
      <c r="R1383">
        <f t="shared" si="316"/>
        <v>0</v>
      </c>
    </row>
    <row r="1384" spans="1:18" x14ac:dyDescent="0.3">
      <c r="A1384" s="43" t="str">
        <f t="shared" si="321"/>
        <v>201840ma</v>
      </c>
      <c r="B1384" s="43">
        <f t="shared" si="323"/>
        <v>40</v>
      </c>
      <c r="C1384" s="44">
        <f t="shared" si="317"/>
        <v>43374</v>
      </c>
      <c r="D1384" s="43" t="str">
        <f t="shared" si="324"/>
        <v>ma</v>
      </c>
      <c r="E1384" s="43">
        <f t="shared" si="322"/>
        <v>2018</v>
      </c>
      <c r="F1384" s="43" t="str">
        <f t="shared" si="326"/>
        <v/>
      </c>
      <c r="G1384" s="43" t="str">
        <f t="shared" si="327"/>
        <v/>
      </c>
      <c r="H1384" s="43" t="str">
        <f t="shared" si="328"/>
        <v/>
      </c>
      <c r="I1384" s="43">
        <f t="shared" si="325"/>
        <v>92</v>
      </c>
      <c r="J1384">
        <f>IF(AND(Formulier!$E$44&lt;=C1384,Formulier!$O$38&gt;=C1384),"Verlof",0)</f>
        <v>0</v>
      </c>
      <c r="K1384">
        <f t="shared" si="318"/>
        <v>0</v>
      </c>
      <c r="L1384">
        <f t="shared" si="314"/>
        <v>0</v>
      </c>
      <c r="M1384">
        <f t="shared" si="315"/>
        <v>0</v>
      </c>
      <c r="N1384" s="56">
        <f t="shared" si="319"/>
        <v>0</v>
      </c>
      <c r="O1384" s="56">
        <f t="shared" si="320"/>
        <v>0</v>
      </c>
      <c r="R1384">
        <f t="shared" si="316"/>
        <v>0</v>
      </c>
    </row>
    <row r="1385" spans="1:18" x14ac:dyDescent="0.3">
      <c r="A1385" s="43" t="str">
        <f t="shared" si="321"/>
        <v>201840di</v>
      </c>
      <c r="B1385" s="43">
        <f t="shared" si="323"/>
        <v>40</v>
      </c>
      <c r="C1385" s="44">
        <f t="shared" si="317"/>
        <v>43375</v>
      </c>
      <c r="D1385" s="43" t="str">
        <f t="shared" si="324"/>
        <v>di</v>
      </c>
      <c r="E1385" s="43">
        <f t="shared" si="322"/>
        <v>2018</v>
      </c>
      <c r="F1385" s="43" t="str">
        <f t="shared" si="326"/>
        <v/>
      </c>
      <c r="G1385" s="43" t="str">
        <f t="shared" si="327"/>
        <v/>
      </c>
      <c r="H1385" s="43" t="str">
        <f t="shared" si="328"/>
        <v/>
      </c>
      <c r="I1385" s="43">
        <f t="shared" si="325"/>
        <v>92</v>
      </c>
      <c r="J1385">
        <f>IF(AND(Formulier!$E$44&lt;=C1385,Formulier!$O$38&gt;=C1385),"Verlof",0)</f>
        <v>0</v>
      </c>
      <c r="K1385">
        <f t="shared" si="318"/>
        <v>0</v>
      </c>
      <c r="L1385">
        <f t="shared" si="314"/>
        <v>0</v>
      </c>
      <c r="M1385">
        <f t="shared" si="315"/>
        <v>0</v>
      </c>
      <c r="N1385" s="56">
        <f t="shared" si="319"/>
        <v>0</v>
      </c>
      <c r="O1385" s="56">
        <f t="shared" si="320"/>
        <v>0</v>
      </c>
      <c r="R1385">
        <f t="shared" si="316"/>
        <v>0</v>
      </c>
    </row>
    <row r="1386" spans="1:18" x14ac:dyDescent="0.3">
      <c r="A1386" s="43" t="str">
        <f t="shared" si="321"/>
        <v>201840wo</v>
      </c>
      <c r="B1386" s="43">
        <f t="shared" si="323"/>
        <v>40</v>
      </c>
      <c r="C1386" s="44">
        <f t="shared" si="317"/>
        <v>43376</v>
      </c>
      <c r="D1386" s="43" t="str">
        <f t="shared" si="324"/>
        <v>wo</v>
      </c>
      <c r="E1386" s="43">
        <f t="shared" si="322"/>
        <v>2018</v>
      </c>
      <c r="F1386" s="43" t="str">
        <f t="shared" si="326"/>
        <v/>
      </c>
      <c r="G1386" s="43" t="str">
        <f t="shared" si="327"/>
        <v/>
      </c>
      <c r="H1386" s="43" t="str">
        <f t="shared" si="328"/>
        <v/>
      </c>
      <c r="I1386" s="43">
        <f t="shared" si="325"/>
        <v>92</v>
      </c>
      <c r="J1386">
        <f>IF(AND(Formulier!$E$44&lt;=C1386,Formulier!$O$38&gt;=C1386),"Verlof",0)</f>
        <v>0</v>
      </c>
      <c r="K1386">
        <f t="shared" si="318"/>
        <v>0</v>
      </c>
      <c r="L1386">
        <f t="shared" si="314"/>
        <v>0</v>
      </c>
      <c r="M1386">
        <f t="shared" si="315"/>
        <v>0</v>
      </c>
      <c r="N1386" s="56">
        <f t="shared" si="319"/>
        <v>0</v>
      </c>
      <c r="O1386" s="56">
        <f t="shared" si="320"/>
        <v>0</v>
      </c>
      <c r="R1386">
        <f t="shared" si="316"/>
        <v>0</v>
      </c>
    </row>
    <row r="1387" spans="1:18" x14ac:dyDescent="0.3">
      <c r="A1387" s="43" t="str">
        <f t="shared" si="321"/>
        <v>201840do</v>
      </c>
      <c r="B1387" s="43">
        <f t="shared" si="323"/>
        <v>40</v>
      </c>
      <c r="C1387" s="44">
        <f t="shared" si="317"/>
        <v>43377</v>
      </c>
      <c r="D1387" s="43" t="str">
        <f t="shared" si="324"/>
        <v>do</v>
      </c>
      <c r="E1387" s="43">
        <f t="shared" si="322"/>
        <v>2018</v>
      </c>
      <c r="F1387" s="43" t="str">
        <f t="shared" si="326"/>
        <v/>
      </c>
      <c r="G1387" s="43" t="str">
        <f t="shared" si="327"/>
        <v/>
      </c>
      <c r="H1387" s="43" t="str">
        <f t="shared" si="328"/>
        <v/>
      </c>
      <c r="I1387" s="43">
        <f t="shared" si="325"/>
        <v>92</v>
      </c>
      <c r="J1387">
        <f>IF(AND(Formulier!$E$44&lt;=C1387,Formulier!$O$38&gt;=C1387),"Verlof",0)</f>
        <v>0</v>
      </c>
      <c r="K1387">
        <f t="shared" si="318"/>
        <v>0</v>
      </c>
      <c r="L1387">
        <f t="shared" si="314"/>
        <v>0</v>
      </c>
      <c r="M1387">
        <f t="shared" si="315"/>
        <v>0</v>
      </c>
      <c r="N1387" s="56">
        <f t="shared" si="319"/>
        <v>0</v>
      </c>
      <c r="O1387" s="56">
        <f t="shared" si="320"/>
        <v>0</v>
      </c>
      <c r="R1387">
        <f t="shared" si="316"/>
        <v>0</v>
      </c>
    </row>
    <row r="1388" spans="1:18" x14ac:dyDescent="0.3">
      <c r="A1388" s="43" t="str">
        <f t="shared" si="321"/>
        <v>201840vr</v>
      </c>
      <c r="B1388" s="43">
        <f t="shared" si="323"/>
        <v>40</v>
      </c>
      <c r="C1388" s="44">
        <f t="shared" si="317"/>
        <v>43378</v>
      </c>
      <c r="D1388" s="43" t="str">
        <f t="shared" si="324"/>
        <v>vr</v>
      </c>
      <c r="E1388" s="43">
        <f t="shared" si="322"/>
        <v>2018</v>
      </c>
      <c r="F1388" s="43" t="str">
        <f t="shared" si="326"/>
        <v/>
      </c>
      <c r="G1388" s="43" t="str">
        <f t="shared" si="327"/>
        <v/>
      </c>
      <c r="H1388" s="43" t="str">
        <f t="shared" si="328"/>
        <v/>
      </c>
      <c r="I1388" s="43">
        <f t="shared" si="325"/>
        <v>92</v>
      </c>
      <c r="J1388">
        <f>IF(AND(Formulier!$E$44&lt;=C1388,Formulier!$O$38&gt;=C1388),"Verlof",0)</f>
        <v>0</v>
      </c>
      <c r="K1388">
        <f t="shared" si="318"/>
        <v>0</v>
      </c>
      <c r="L1388">
        <f t="shared" si="314"/>
        <v>0</v>
      </c>
      <c r="M1388">
        <f t="shared" si="315"/>
        <v>0</v>
      </c>
      <c r="N1388" s="56">
        <f t="shared" si="319"/>
        <v>0</v>
      </c>
      <c r="O1388" s="56">
        <f t="shared" si="320"/>
        <v>0</v>
      </c>
      <c r="R1388">
        <f t="shared" si="316"/>
        <v>0</v>
      </c>
    </row>
    <row r="1389" spans="1:18" x14ac:dyDescent="0.3">
      <c r="A1389" s="43" t="str">
        <f t="shared" si="321"/>
        <v>201840za</v>
      </c>
      <c r="B1389" s="43">
        <f t="shared" si="323"/>
        <v>40</v>
      </c>
      <c r="C1389" s="44">
        <f t="shared" si="317"/>
        <v>43379</v>
      </c>
      <c r="D1389" s="43" t="str">
        <f t="shared" si="324"/>
        <v>za</v>
      </c>
      <c r="E1389" s="43">
        <f t="shared" si="322"/>
        <v>2018</v>
      </c>
      <c r="F1389" s="43" t="str">
        <f t="shared" si="326"/>
        <v/>
      </c>
      <c r="G1389" s="43" t="str">
        <f t="shared" si="327"/>
        <v/>
      </c>
      <c r="H1389" s="43" t="str">
        <f t="shared" si="328"/>
        <v/>
      </c>
      <c r="I1389" s="43">
        <f t="shared" si="325"/>
        <v>92</v>
      </c>
      <c r="J1389">
        <f>IF(AND(Formulier!$E$44&lt;=C1389,Formulier!$O$38&gt;=C1389),"Verlof",0)</f>
        <v>0</v>
      </c>
      <c r="K1389">
        <f t="shared" si="318"/>
        <v>0</v>
      </c>
      <c r="L1389">
        <f t="shared" si="314"/>
        <v>0</v>
      </c>
      <c r="M1389">
        <f t="shared" si="315"/>
        <v>0</v>
      </c>
      <c r="N1389" s="56">
        <f t="shared" si="319"/>
        <v>0</v>
      </c>
      <c r="O1389" s="56">
        <f t="shared" si="320"/>
        <v>0</v>
      </c>
      <c r="R1389">
        <f t="shared" si="316"/>
        <v>0</v>
      </c>
    </row>
    <row r="1390" spans="1:18" x14ac:dyDescent="0.3">
      <c r="A1390" s="43" t="str">
        <f t="shared" si="321"/>
        <v>201840zo</v>
      </c>
      <c r="B1390" s="43">
        <f t="shared" si="323"/>
        <v>40</v>
      </c>
      <c r="C1390" s="44">
        <f t="shared" si="317"/>
        <v>43380</v>
      </c>
      <c r="D1390" s="43" t="str">
        <f t="shared" si="324"/>
        <v>zo</v>
      </c>
      <c r="E1390" s="43">
        <f t="shared" si="322"/>
        <v>2018</v>
      </c>
      <c r="F1390" s="43" t="str">
        <f t="shared" si="326"/>
        <v/>
      </c>
      <c r="G1390" s="43" t="str">
        <f t="shared" si="327"/>
        <v/>
      </c>
      <c r="H1390" s="43" t="str">
        <f t="shared" si="328"/>
        <v/>
      </c>
      <c r="I1390" s="43">
        <f t="shared" si="325"/>
        <v>92</v>
      </c>
      <c r="J1390">
        <f>IF(AND(Formulier!$E$44&lt;=C1390,Formulier!$O$38&gt;=C1390),"Verlof",0)</f>
        <v>0</v>
      </c>
      <c r="K1390">
        <f t="shared" si="318"/>
        <v>0</v>
      </c>
      <c r="L1390">
        <f t="shared" si="314"/>
        <v>0</v>
      </c>
      <c r="M1390">
        <f t="shared" si="315"/>
        <v>0</v>
      </c>
      <c r="N1390" s="56">
        <f t="shared" si="319"/>
        <v>0</v>
      </c>
      <c r="O1390" s="56">
        <f t="shared" si="320"/>
        <v>0</v>
      </c>
      <c r="R1390">
        <f t="shared" si="316"/>
        <v>0</v>
      </c>
    </row>
    <row r="1391" spans="1:18" x14ac:dyDescent="0.3">
      <c r="A1391" s="43" t="str">
        <f t="shared" si="321"/>
        <v>201841ma</v>
      </c>
      <c r="B1391" s="43">
        <f t="shared" si="323"/>
        <v>41</v>
      </c>
      <c r="C1391" s="44">
        <f t="shared" si="317"/>
        <v>43381</v>
      </c>
      <c r="D1391" s="43" t="str">
        <f t="shared" si="324"/>
        <v>ma</v>
      </c>
      <c r="E1391" s="43">
        <f t="shared" si="322"/>
        <v>2018</v>
      </c>
      <c r="F1391" s="43" t="str">
        <f t="shared" si="326"/>
        <v/>
      </c>
      <c r="G1391" s="43" t="str">
        <f t="shared" si="327"/>
        <v/>
      </c>
      <c r="H1391" s="43" t="str">
        <f t="shared" si="328"/>
        <v/>
      </c>
      <c r="I1391" s="43">
        <f t="shared" si="325"/>
        <v>93</v>
      </c>
      <c r="J1391">
        <f>IF(AND(Formulier!$E$44&lt;=C1391,Formulier!$O$38&gt;=C1391),"Verlof",0)</f>
        <v>0</v>
      </c>
      <c r="K1391">
        <f t="shared" si="318"/>
        <v>0</v>
      </c>
      <c r="L1391">
        <f t="shared" si="314"/>
        <v>0</v>
      </c>
      <c r="M1391">
        <f t="shared" si="315"/>
        <v>0</v>
      </c>
      <c r="N1391" s="56">
        <f t="shared" si="319"/>
        <v>0</v>
      </c>
      <c r="O1391" s="56">
        <f t="shared" si="320"/>
        <v>0</v>
      </c>
      <c r="R1391">
        <f t="shared" si="316"/>
        <v>0</v>
      </c>
    </row>
    <row r="1392" spans="1:18" x14ac:dyDescent="0.3">
      <c r="A1392" s="43" t="str">
        <f t="shared" si="321"/>
        <v>201841di</v>
      </c>
      <c r="B1392" s="43">
        <f t="shared" si="323"/>
        <v>41</v>
      </c>
      <c r="C1392" s="44">
        <f t="shared" si="317"/>
        <v>43382</v>
      </c>
      <c r="D1392" s="43" t="str">
        <f t="shared" si="324"/>
        <v>di</v>
      </c>
      <c r="E1392" s="43">
        <f t="shared" si="322"/>
        <v>2018</v>
      </c>
      <c r="F1392" s="43" t="str">
        <f t="shared" si="326"/>
        <v/>
      </c>
      <c r="G1392" s="43" t="str">
        <f t="shared" si="327"/>
        <v/>
      </c>
      <c r="H1392" s="43" t="str">
        <f t="shared" si="328"/>
        <v/>
      </c>
      <c r="I1392" s="43">
        <f t="shared" si="325"/>
        <v>93</v>
      </c>
      <c r="J1392">
        <f>IF(AND(Formulier!$E$44&lt;=C1392,Formulier!$O$38&gt;=C1392),"Verlof",0)</f>
        <v>0</v>
      </c>
      <c r="K1392">
        <f t="shared" si="318"/>
        <v>0</v>
      </c>
      <c r="L1392">
        <f t="shared" si="314"/>
        <v>0</v>
      </c>
      <c r="M1392">
        <f t="shared" si="315"/>
        <v>0</v>
      </c>
      <c r="N1392" s="56">
        <f t="shared" si="319"/>
        <v>0</v>
      </c>
      <c r="O1392" s="56">
        <f t="shared" si="320"/>
        <v>0</v>
      </c>
      <c r="R1392">
        <f t="shared" si="316"/>
        <v>0</v>
      </c>
    </row>
    <row r="1393" spans="1:18" x14ac:dyDescent="0.3">
      <c r="A1393" s="43" t="str">
        <f t="shared" si="321"/>
        <v>201841wo</v>
      </c>
      <c r="B1393" s="43">
        <f t="shared" si="323"/>
        <v>41</v>
      </c>
      <c r="C1393" s="44">
        <f t="shared" si="317"/>
        <v>43383</v>
      </c>
      <c r="D1393" s="43" t="str">
        <f t="shared" si="324"/>
        <v>wo</v>
      </c>
      <c r="E1393" s="43">
        <f t="shared" si="322"/>
        <v>2018</v>
      </c>
      <c r="F1393" s="43" t="str">
        <f t="shared" si="326"/>
        <v/>
      </c>
      <c r="G1393" s="43" t="str">
        <f t="shared" si="327"/>
        <v/>
      </c>
      <c r="H1393" s="43" t="str">
        <f t="shared" si="328"/>
        <v/>
      </c>
      <c r="I1393" s="43">
        <f t="shared" si="325"/>
        <v>93</v>
      </c>
      <c r="J1393">
        <f>IF(AND(Formulier!$E$44&lt;=C1393,Formulier!$O$38&gt;=C1393),"Verlof",0)</f>
        <v>0</v>
      </c>
      <c r="K1393">
        <f t="shared" si="318"/>
        <v>0</v>
      </c>
      <c r="L1393">
        <f t="shared" si="314"/>
        <v>0</v>
      </c>
      <c r="M1393">
        <f t="shared" si="315"/>
        <v>0</v>
      </c>
      <c r="N1393" s="56">
        <f t="shared" si="319"/>
        <v>0</v>
      </c>
      <c r="O1393" s="56">
        <f t="shared" si="320"/>
        <v>0</v>
      </c>
      <c r="R1393">
        <f t="shared" si="316"/>
        <v>0</v>
      </c>
    </row>
    <row r="1394" spans="1:18" x14ac:dyDescent="0.3">
      <c r="A1394" s="43" t="str">
        <f t="shared" si="321"/>
        <v>201841do</v>
      </c>
      <c r="B1394" s="43">
        <f t="shared" si="323"/>
        <v>41</v>
      </c>
      <c r="C1394" s="44">
        <f t="shared" si="317"/>
        <v>43384</v>
      </c>
      <c r="D1394" s="43" t="str">
        <f t="shared" si="324"/>
        <v>do</v>
      </c>
      <c r="E1394" s="43">
        <f t="shared" si="322"/>
        <v>2018</v>
      </c>
      <c r="F1394" s="43" t="str">
        <f t="shared" si="326"/>
        <v/>
      </c>
      <c r="G1394" s="43" t="str">
        <f t="shared" si="327"/>
        <v/>
      </c>
      <c r="H1394" s="43" t="str">
        <f t="shared" si="328"/>
        <v/>
      </c>
      <c r="I1394" s="43">
        <f t="shared" si="325"/>
        <v>93</v>
      </c>
      <c r="J1394">
        <f>IF(AND(Formulier!$E$44&lt;=C1394,Formulier!$O$38&gt;=C1394),"Verlof",0)</f>
        <v>0</v>
      </c>
      <c r="K1394">
        <f t="shared" si="318"/>
        <v>0</v>
      </c>
      <c r="L1394">
        <f t="shared" si="314"/>
        <v>0</v>
      </c>
      <c r="M1394">
        <f t="shared" si="315"/>
        <v>0</v>
      </c>
      <c r="N1394" s="56">
        <f t="shared" si="319"/>
        <v>0</v>
      </c>
      <c r="O1394" s="56">
        <f t="shared" si="320"/>
        <v>0</v>
      </c>
      <c r="R1394">
        <f t="shared" si="316"/>
        <v>0</v>
      </c>
    </row>
    <row r="1395" spans="1:18" x14ac:dyDescent="0.3">
      <c r="A1395" s="43" t="str">
        <f t="shared" si="321"/>
        <v>201841vr</v>
      </c>
      <c r="B1395" s="43">
        <f t="shared" si="323"/>
        <v>41</v>
      </c>
      <c r="C1395" s="44">
        <f t="shared" si="317"/>
        <v>43385</v>
      </c>
      <c r="D1395" s="43" t="str">
        <f t="shared" si="324"/>
        <v>vr</v>
      </c>
      <c r="E1395" s="43">
        <f t="shared" si="322"/>
        <v>2018</v>
      </c>
      <c r="F1395" s="43" t="str">
        <f t="shared" si="326"/>
        <v/>
      </c>
      <c r="G1395" s="43" t="str">
        <f t="shared" si="327"/>
        <v/>
      </c>
      <c r="H1395" s="43" t="str">
        <f t="shared" si="328"/>
        <v/>
      </c>
      <c r="I1395" s="43">
        <f t="shared" si="325"/>
        <v>93</v>
      </c>
      <c r="J1395">
        <f>IF(AND(Formulier!$E$44&lt;=C1395,Formulier!$O$38&gt;=C1395),"Verlof",0)</f>
        <v>0</v>
      </c>
      <c r="K1395">
        <f t="shared" si="318"/>
        <v>0</v>
      </c>
      <c r="L1395">
        <f t="shared" si="314"/>
        <v>0</v>
      </c>
      <c r="M1395">
        <f t="shared" si="315"/>
        <v>0</v>
      </c>
      <c r="N1395" s="56">
        <f t="shared" si="319"/>
        <v>0</v>
      </c>
      <c r="O1395" s="56">
        <f t="shared" si="320"/>
        <v>0</v>
      </c>
      <c r="R1395">
        <f t="shared" si="316"/>
        <v>0</v>
      </c>
    </row>
    <row r="1396" spans="1:18" x14ac:dyDescent="0.3">
      <c r="A1396" s="43" t="str">
        <f t="shared" si="321"/>
        <v>201841za</v>
      </c>
      <c r="B1396" s="43">
        <f t="shared" si="323"/>
        <v>41</v>
      </c>
      <c r="C1396" s="44">
        <f t="shared" si="317"/>
        <v>43386</v>
      </c>
      <c r="D1396" s="43" t="str">
        <f t="shared" si="324"/>
        <v>za</v>
      </c>
      <c r="E1396" s="43">
        <f t="shared" si="322"/>
        <v>2018</v>
      </c>
      <c r="F1396" s="43" t="str">
        <f t="shared" si="326"/>
        <v/>
      </c>
      <c r="G1396" s="43" t="str">
        <f t="shared" si="327"/>
        <v/>
      </c>
      <c r="H1396" s="43" t="str">
        <f t="shared" si="328"/>
        <v/>
      </c>
      <c r="I1396" s="43">
        <f t="shared" si="325"/>
        <v>93</v>
      </c>
      <c r="J1396">
        <f>IF(AND(Formulier!$E$44&lt;=C1396,Formulier!$O$38&gt;=C1396),"Verlof",0)</f>
        <v>0</v>
      </c>
      <c r="K1396">
        <f t="shared" si="318"/>
        <v>0</v>
      </c>
      <c r="L1396">
        <f t="shared" si="314"/>
        <v>0</v>
      </c>
      <c r="M1396">
        <f t="shared" si="315"/>
        <v>0</v>
      </c>
      <c r="N1396" s="56">
        <f t="shared" si="319"/>
        <v>0</v>
      </c>
      <c r="O1396" s="56">
        <f t="shared" si="320"/>
        <v>0</v>
      </c>
      <c r="R1396">
        <f t="shared" si="316"/>
        <v>0</v>
      </c>
    </row>
    <row r="1397" spans="1:18" x14ac:dyDescent="0.3">
      <c r="A1397" s="43" t="str">
        <f t="shared" si="321"/>
        <v>201841zo</v>
      </c>
      <c r="B1397" s="43">
        <f t="shared" si="323"/>
        <v>41</v>
      </c>
      <c r="C1397" s="44">
        <f t="shared" si="317"/>
        <v>43387</v>
      </c>
      <c r="D1397" s="43" t="str">
        <f t="shared" si="324"/>
        <v>zo</v>
      </c>
      <c r="E1397" s="43">
        <f t="shared" si="322"/>
        <v>2018</v>
      </c>
      <c r="F1397" s="43" t="str">
        <f t="shared" si="326"/>
        <v/>
      </c>
      <c r="G1397" s="43" t="str">
        <f t="shared" si="327"/>
        <v/>
      </c>
      <c r="H1397" s="43" t="str">
        <f t="shared" si="328"/>
        <v/>
      </c>
      <c r="I1397" s="43">
        <f t="shared" si="325"/>
        <v>93</v>
      </c>
      <c r="J1397">
        <f>IF(AND(Formulier!$E$44&lt;=C1397,Formulier!$O$38&gt;=C1397),"Verlof",0)</f>
        <v>0</v>
      </c>
      <c r="K1397">
        <f t="shared" si="318"/>
        <v>0</v>
      </c>
      <c r="L1397">
        <f t="shared" si="314"/>
        <v>0</v>
      </c>
      <c r="M1397">
        <f t="shared" si="315"/>
        <v>0</v>
      </c>
      <c r="N1397" s="56">
        <f t="shared" si="319"/>
        <v>0</v>
      </c>
      <c r="O1397" s="56">
        <f t="shared" si="320"/>
        <v>0</v>
      </c>
      <c r="R1397">
        <f t="shared" si="316"/>
        <v>0</v>
      </c>
    </row>
    <row r="1398" spans="1:18" x14ac:dyDescent="0.3">
      <c r="A1398" s="43" t="str">
        <f t="shared" si="321"/>
        <v>201842ma</v>
      </c>
      <c r="B1398" s="43">
        <f t="shared" si="323"/>
        <v>42</v>
      </c>
      <c r="C1398" s="44">
        <f t="shared" si="317"/>
        <v>43388</v>
      </c>
      <c r="D1398" s="43" t="str">
        <f t="shared" si="324"/>
        <v>ma</v>
      </c>
      <c r="E1398" s="43">
        <f t="shared" si="322"/>
        <v>2018</v>
      </c>
      <c r="F1398" s="43" t="str">
        <f t="shared" si="326"/>
        <v/>
      </c>
      <c r="G1398" s="43" t="str">
        <f t="shared" si="327"/>
        <v/>
      </c>
      <c r="H1398" s="43" t="str">
        <f t="shared" si="328"/>
        <v/>
      </c>
      <c r="I1398" s="43">
        <f t="shared" si="325"/>
        <v>94</v>
      </c>
      <c r="J1398">
        <f>IF(AND(Formulier!$E$44&lt;=C1398,Formulier!$O$38&gt;=C1398),"Verlof",0)</f>
        <v>0</v>
      </c>
      <c r="K1398">
        <f t="shared" si="318"/>
        <v>0</v>
      </c>
      <c r="L1398">
        <f t="shared" si="314"/>
        <v>0</v>
      </c>
      <c r="M1398">
        <f t="shared" si="315"/>
        <v>0</v>
      </c>
      <c r="N1398" s="56">
        <f t="shared" si="319"/>
        <v>0</v>
      </c>
      <c r="O1398" s="56">
        <f t="shared" si="320"/>
        <v>0</v>
      </c>
      <c r="R1398">
        <f t="shared" si="316"/>
        <v>0</v>
      </c>
    </row>
    <row r="1399" spans="1:18" x14ac:dyDescent="0.3">
      <c r="A1399" s="43" t="str">
        <f t="shared" si="321"/>
        <v>201842di</v>
      </c>
      <c r="B1399" s="43">
        <f t="shared" si="323"/>
        <v>42</v>
      </c>
      <c r="C1399" s="44">
        <f t="shared" si="317"/>
        <v>43389</v>
      </c>
      <c r="D1399" s="43" t="str">
        <f t="shared" si="324"/>
        <v>di</v>
      </c>
      <c r="E1399" s="43">
        <f t="shared" si="322"/>
        <v>2018</v>
      </c>
      <c r="F1399" s="43" t="str">
        <f t="shared" si="326"/>
        <v/>
      </c>
      <c r="G1399" s="43" t="str">
        <f t="shared" si="327"/>
        <v/>
      </c>
      <c r="H1399" s="43" t="str">
        <f t="shared" si="328"/>
        <v/>
      </c>
      <c r="I1399" s="43">
        <f t="shared" si="325"/>
        <v>94</v>
      </c>
      <c r="J1399">
        <f>IF(AND(Formulier!$E$44&lt;=C1399,Formulier!$O$38&gt;=C1399),"Verlof",0)</f>
        <v>0</v>
      </c>
      <c r="K1399">
        <f t="shared" si="318"/>
        <v>0</v>
      </c>
      <c r="L1399">
        <f t="shared" si="314"/>
        <v>0</v>
      </c>
      <c r="M1399">
        <f t="shared" si="315"/>
        <v>0</v>
      </c>
      <c r="N1399" s="56">
        <f t="shared" si="319"/>
        <v>0</v>
      </c>
      <c r="O1399" s="56">
        <f t="shared" si="320"/>
        <v>0</v>
      </c>
      <c r="R1399">
        <f t="shared" si="316"/>
        <v>0</v>
      </c>
    </row>
    <row r="1400" spans="1:18" x14ac:dyDescent="0.3">
      <c r="A1400" s="43" t="str">
        <f t="shared" si="321"/>
        <v>201842wo</v>
      </c>
      <c r="B1400" s="43">
        <f t="shared" si="323"/>
        <v>42</v>
      </c>
      <c r="C1400" s="44">
        <f t="shared" si="317"/>
        <v>43390</v>
      </c>
      <c r="D1400" s="43" t="str">
        <f t="shared" si="324"/>
        <v>wo</v>
      </c>
      <c r="E1400" s="43">
        <f t="shared" si="322"/>
        <v>2018</v>
      </c>
      <c r="F1400" s="43" t="str">
        <f t="shared" si="326"/>
        <v/>
      </c>
      <c r="G1400" s="43" t="str">
        <f t="shared" si="327"/>
        <v/>
      </c>
      <c r="H1400" s="43" t="str">
        <f t="shared" si="328"/>
        <v/>
      </c>
      <c r="I1400" s="43">
        <f t="shared" si="325"/>
        <v>94</v>
      </c>
      <c r="J1400">
        <f>IF(AND(Formulier!$E$44&lt;=C1400,Formulier!$O$38&gt;=C1400),"Verlof",0)</f>
        <v>0</v>
      </c>
      <c r="K1400">
        <f t="shared" si="318"/>
        <v>0</v>
      </c>
      <c r="L1400">
        <f t="shared" si="314"/>
        <v>0</v>
      </c>
      <c r="M1400">
        <f t="shared" si="315"/>
        <v>0</v>
      </c>
      <c r="N1400" s="56">
        <f t="shared" si="319"/>
        <v>0</v>
      </c>
      <c r="O1400" s="56">
        <f t="shared" si="320"/>
        <v>0</v>
      </c>
      <c r="R1400">
        <f t="shared" si="316"/>
        <v>0</v>
      </c>
    </row>
    <row r="1401" spans="1:18" x14ac:dyDescent="0.3">
      <c r="A1401" s="43" t="str">
        <f t="shared" si="321"/>
        <v>201842do</v>
      </c>
      <c r="B1401" s="43">
        <f t="shared" si="323"/>
        <v>42</v>
      </c>
      <c r="C1401" s="44">
        <f t="shared" si="317"/>
        <v>43391</v>
      </c>
      <c r="D1401" s="43" t="str">
        <f t="shared" si="324"/>
        <v>do</v>
      </c>
      <c r="E1401" s="43">
        <f t="shared" si="322"/>
        <v>2018</v>
      </c>
      <c r="F1401" s="43" t="str">
        <f t="shared" si="326"/>
        <v/>
      </c>
      <c r="G1401" s="43" t="str">
        <f t="shared" si="327"/>
        <v/>
      </c>
      <c r="H1401" s="43" t="str">
        <f t="shared" si="328"/>
        <v/>
      </c>
      <c r="I1401" s="43">
        <f t="shared" si="325"/>
        <v>94</v>
      </c>
      <c r="J1401">
        <f>IF(AND(Formulier!$E$44&lt;=C1401,Formulier!$O$38&gt;=C1401),"Verlof",0)</f>
        <v>0</v>
      </c>
      <c r="K1401">
        <f t="shared" si="318"/>
        <v>0</v>
      </c>
      <c r="L1401">
        <f t="shared" si="314"/>
        <v>0</v>
      </c>
      <c r="M1401">
        <f t="shared" si="315"/>
        <v>0</v>
      </c>
      <c r="N1401" s="56">
        <f t="shared" si="319"/>
        <v>0</v>
      </c>
      <c r="O1401" s="56">
        <f t="shared" si="320"/>
        <v>0</v>
      </c>
      <c r="R1401">
        <f t="shared" si="316"/>
        <v>0</v>
      </c>
    </row>
    <row r="1402" spans="1:18" x14ac:dyDescent="0.3">
      <c r="A1402" s="43" t="str">
        <f t="shared" si="321"/>
        <v>201842vr</v>
      </c>
      <c r="B1402" s="43">
        <f t="shared" si="323"/>
        <v>42</v>
      </c>
      <c r="C1402" s="44">
        <f t="shared" si="317"/>
        <v>43392</v>
      </c>
      <c r="D1402" s="43" t="str">
        <f t="shared" si="324"/>
        <v>vr</v>
      </c>
      <c r="E1402" s="43">
        <f t="shared" si="322"/>
        <v>2018</v>
      </c>
      <c r="F1402" s="43" t="str">
        <f t="shared" si="326"/>
        <v/>
      </c>
      <c r="G1402" s="43" t="str">
        <f t="shared" si="327"/>
        <v/>
      </c>
      <c r="H1402" s="43" t="str">
        <f t="shared" si="328"/>
        <v/>
      </c>
      <c r="I1402" s="43">
        <f t="shared" si="325"/>
        <v>94</v>
      </c>
      <c r="J1402">
        <f>IF(AND(Formulier!$E$44&lt;=C1402,Formulier!$O$38&gt;=C1402),"Verlof",0)</f>
        <v>0</v>
      </c>
      <c r="K1402">
        <f t="shared" si="318"/>
        <v>0</v>
      </c>
      <c r="L1402">
        <f t="shared" si="314"/>
        <v>0</v>
      </c>
      <c r="M1402">
        <f t="shared" si="315"/>
        <v>0</v>
      </c>
      <c r="N1402" s="56">
        <f t="shared" si="319"/>
        <v>0</v>
      </c>
      <c r="O1402" s="56">
        <f t="shared" si="320"/>
        <v>0</v>
      </c>
      <c r="R1402">
        <f t="shared" si="316"/>
        <v>0</v>
      </c>
    </row>
    <row r="1403" spans="1:18" x14ac:dyDescent="0.3">
      <c r="A1403" s="43" t="str">
        <f t="shared" si="321"/>
        <v>201842za</v>
      </c>
      <c r="B1403" s="43">
        <f t="shared" si="323"/>
        <v>42</v>
      </c>
      <c r="C1403" s="44">
        <f t="shared" si="317"/>
        <v>43393</v>
      </c>
      <c r="D1403" s="43" t="str">
        <f t="shared" si="324"/>
        <v>za</v>
      </c>
      <c r="E1403" s="43">
        <f t="shared" si="322"/>
        <v>2018</v>
      </c>
      <c r="F1403" s="43" t="str">
        <f t="shared" si="326"/>
        <v/>
      </c>
      <c r="G1403" s="43" t="str">
        <f t="shared" si="327"/>
        <v/>
      </c>
      <c r="H1403" s="43" t="str">
        <f t="shared" si="328"/>
        <v/>
      </c>
      <c r="I1403" s="43">
        <f t="shared" si="325"/>
        <v>94</v>
      </c>
      <c r="J1403">
        <f>IF(AND(Formulier!$E$44&lt;=C1403,Formulier!$O$38&gt;=C1403),"Verlof",0)</f>
        <v>0</v>
      </c>
      <c r="K1403">
        <f t="shared" si="318"/>
        <v>0</v>
      </c>
      <c r="L1403">
        <f t="shared" si="314"/>
        <v>0</v>
      </c>
      <c r="M1403">
        <f t="shared" si="315"/>
        <v>0</v>
      </c>
      <c r="N1403" s="56">
        <f t="shared" si="319"/>
        <v>0</v>
      </c>
      <c r="O1403" s="56">
        <f t="shared" si="320"/>
        <v>0</v>
      </c>
      <c r="R1403">
        <f t="shared" si="316"/>
        <v>0</v>
      </c>
    </row>
    <row r="1404" spans="1:18" x14ac:dyDescent="0.3">
      <c r="A1404" s="43" t="str">
        <f t="shared" si="321"/>
        <v>201842zo</v>
      </c>
      <c r="B1404" s="43">
        <f t="shared" si="323"/>
        <v>42</v>
      </c>
      <c r="C1404" s="44">
        <f t="shared" si="317"/>
        <v>43394</v>
      </c>
      <c r="D1404" s="43" t="str">
        <f t="shared" si="324"/>
        <v>zo</v>
      </c>
      <c r="E1404" s="43">
        <f t="shared" si="322"/>
        <v>2018</v>
      </c>
      <c r="F1404" s="43" t="str">
        <f t="shared" si="326"/>
        <v/>
      </c>
      <c r="G1404" s="43" t="str">
        <f t="shared" si="327"/>
        <v/>
      </c>
      <c r="H1404" s="43" t="str">
        <f t="shared" si="328"/>
        <v/>
      </c>
      <c r="I1404" s="43">
        <f t="shared" si="325"/>
        <v>94</v>
      </c>
      <c r="J1404">
        <f>IF(AND(Formulier!$E$44&lt;=C1404,Formulier!$O$38&gt;=C1404),"Verlof",0)</f>
        <v>0</v>
      </c>
      <c r="K1404">
        <f t="shared" si="318"/>
        <v>0</v>
      </c>
      <c r="L1404">
        <f t="shared" ref="L1404:L1467" si="329">IF(J1404=0,0,IF(G1404="",0,1))</f>
        <v>0</v>
      </c>
      <c r="M1404">
        <f t="shared" ref="M1404:M1467" si="330">IF(J1404=0,0,IF(H1404="",0,1))</f>
        <v>0</v>
      </c>
      <c r="N1404" s="56">
        <f t="shared" si="319"/>
        <v>0</v>
      </c>
      <c r="O1404" s="56">
        <f t="shared" si="320"/>
        <v>0</v>
      </c>
      <c r="R1404">
        <f t="shared" si="316"/>
        <v>0</v>
      </c>
    </row>
    <row r="1405" spans="1:18" x14ac:dyDescent="0.3">
      <c r="A1405" s="43" t="str">
        <f t="shared" si="321"/>
        <v>201843ma</v>
      </c>
      <c r="B1405" s="43">
        <f t="shared" si="323"/>
        <v>43</v>
      </c>
      <c r="C1405" s="44">
        <f t="shared" si="317"/>
        <v>43395</v>
      </c>
      <c r="D1405" s="43" t="str">
        <f t="shared" si="324"/>
        <v>ma</v>
      </c>
      <c r="E1405" s="43">
        <f t="shared" si="322"/>
        <v>2018</v>
      </c>
      <c r="F1405" s="43" t="str">
        <f t="shared" si="326"/>
        <v/>
      </c>
      <c r="G1405" s="43" t="str">
        <f t="shared" si="327"/>
        <v/>
      </c>
      <c r="H1405" s="43" t="str">
        <f t="shared" si="328"/>
        <v/>
      </c>
      <c r="I1405" s="43">
        <f t="shared" si="325"/>
        <v>95</v>
      </c>
      <c r="J1405">
        <f>IF(AND(Formulier!$E$44&lt;=C1405,Formulier!$O$38&gt;=C1405),"Verlof",0)</f>
        <v>0</v>
      </c>
      <c r="K1405">
        <f t="shared" si="318"/>
        <v>0</v>
      </c>
      <c r="L1405">
        <f t="shared" si="329"/>
        <v>0</v>
      </c>
      <c r="M1405">
        <f t="shared" si="330"/>
        <v>0</v>
      </c>
      <c r="N1405" s="56">
        <f t="shared" si="319"/>
        <v>0</v>
      </c>
      <c r="O1405" s="56">
        <f t="shared" si="320"/>
        <v>0</v>
      </c>
      <c r="R1405">
        <f t="shared" si="316"/>
        <v>0</v>
      </c>
    </row>
    <row r="1406" spans="1:18" x14ac:dyDescent="0.3">
      <c r="A1406" s="43" t="str">
        <f t="shared" si="321"/>
        <v>201843di</v>
      </c>
      <c r="B1406" s="43">
        <f t="shared" si="323"/>
        <v>43</v>
      </c>
      <c r="C1406" s="44">
        <f t="shared" si="317"/>
        <v>43396</v>
      </c>
      <c r="D1406" s="43" t="str">
        <f t="shared" si="324"/>
        <v>di</v>
      </c>
      <c r="E1406" s="43">
        <f t="shared" si="322"/>
        <v>2018</v>
      </c>
      <c r="F1406" s="43" t="str">
        <f t="shared" si="326"/>
        <v/>
      </c>
      <c r="G1406" s="43" t="str">
        <f t="shared" si="327"/>
        <v/>
      </c>
      <c r="H1406" s="43" t="str">
        <f t="shared" si="328"/>
        <v/>
      </c>
      <c r="I1406" s="43">
        <f t="shared" si="325"/>
        <v>95</v>
      </c>
      <c r="J1406">
        <f>IF(AND(Formulier!$E$44&lt;=C1406,Formulier!$O$38&gt;=C1406),"Verlof",0)</f>
        <v>0</v>
      </c>
      <c r="K1406">
        <f t="shared" si="318"/>
        <v>0</v>
      </c>
      <c r="L1406">
        <f t="shared" si="329"/>
        <v>0</v>
      </c>
      <c r="M1406">
        <f t="shared" si="330"/>
        <v>0</v>
      </c>
      <c r="N1406" s="56">
        <f t="shared" si="319"/>
        <v>0</v>
      </c>
      <c r="O1406" s="56">
        <f t="shared" si="320"/>
        <v>0</v>
      </c>
      <c r="R1406">
        <f t="shared" si="316"/>
        <v>0</v>
      </c>
    </row>
    <row r="1407" spans="1:18" x14ac:dyDescent="0.3">
      <c r="A1407" s="43" t="str">
        <f t="shared" si="321"/>
        <v>201843wo</v>
      </c>
      <c r="B1407" s="43">
        <f t="shared" si="323"/>
        <v>43</v>
      </c>
      <c r="C1407" s="44">
        <f t="shared" si="317"/>
        <v>43397</v>
      </c>
      <c r="D1407" s="43" t="str">
        <f t="shared" si="324"/>
        <v>wo</v>
      </c>
      <c r="E1407" s="43">
        <f t="shared" si="322"/>
        <v>2018</v>
      </c>
      <c r="F1407" s="43" t="str">
        <f t="shared" si="326"/>
        <v/>
      </c>
      <c r="G1407" s="43" t="str">
        <f t="shared" si="327"/>
        <v/>
      </c>
      <c r="H1407" s="43" t="str">
        <f t="shared" si="328"/>
        <v/>
      </c>
      <c r="I1407" s="43">
        <f t="shared" si="325"/>
        <v>95</v>
      </c>
      <c r="J1407">
        <f>IF(AND(Formulier!$E$44&lt;=C1407,Formulier!$O$38&gt;=C1407),"Verlof",0)</f>
        <v>0</v>
      </c>
      <c r="K1407">
        <f t="shared" si="318"/>
        <v>0</v>
      </c>
      <c r="L1407">
        <f t="shared" si="329"/>
        <v>0</v>
      </c>
      <c r="M1407">
        <f t="shared" si="330"/>
        <v>0</v>
      </c>
      <c r="N1407" s="56">
        <f t="shared" si="319"/>
        <v>0</v>
      </c>
      <c r="O1407" s="56">
        <f t="shared" si="320"/>
        <v>0</v>
      </c>
      <c r="R1407">
        <f t="shared" si="316"/>
        <v>0</v>
      </c>
    </row>
    <row r="1408" spans="1:18" x14ac:dyDescent="0.3">
      <c r="A1408" s="43" t="str">
        <f t="shared" si="321"/>
        <v>201843do</v>
      </c>
      <c r="B1408" s="43">
        <f t="shared" si="323"/>
        <v>43</v>
      </c>
      <c r="C1408" s="44">
        <f t="shared" si="317"/>
        <v>43398</v>
      </c>
      <c r="D1408" s="43" t="str">
        <f t="shared" si="324"/>
        <v>do</v>
      </c>
      <c r="E1408" s="43">
        <f t="shared" si="322"/>
        <v>2018</v>
      </c>
      <c r="F1408" s="43" t="str">
        <f t="shared" si="326"/>
        <v/>
      </c>
      <c r="G1408" s="43" t="str">
        <f t="shared" si="327"/>
        <v/>
      </c>
      <c r="H1408" s="43" t="str">
        <f t="shared" si="328"/>
        <v/>
      </c>
      <c r="I1408" s="43">
        <f t="shared" si="325"/>
        <v>95</v>
      </c>
      <c r="J1408">
        <f>IF(AND(Formulier!$E$44&lt;=C1408,Formulier!$O$38&gt;=C1408),"Verlof",0)</f>
        <v>0</v>
      </c>
      <c r="K1408">
        <f t="shared" si="318"/>
        <v>0</v>
      </c>
      <c r="L1408">
        <f t="shared" si="329"/>
        <v>0</v>
      </c>
      <c r="M1408">
        <f t="shared" si="330"/>
        <v>0</v>
      </c>
      <c r="N1408" s="56">
        <f t="shared" si="319"/>
        <v>0</v>
      </c>
      <c r="O1408" s="56">
        <f t="shared" si="320"/>
        <v>0</v>
      </c>
      <c r="R1408">
        <f t="shared" ref="R1408:R1471" si="331">IF(AND(OR(F1408="vakantie",G1408="vakantie",H1408="vakantie"),Q1408="Compensatieverlof"),1,0)</f>
        <v>0</v>
      </c>
    </row>
    <row r="1409" spans="1:18" x14ac:dyDescent="0.3">
      <c r="A1409" s="43" t="str">
        <f t="shared" si="321"/>
        <v>201843vr</v>
      </c>
      <c r="B1409" s="43">
        <f t="shared" si="323"/>
        <v>43</v>
      </c>
      <c r="C1409" s="44">
        <f t="shared" si="317"/>
        <v>43399</v>
      </c>
      <c r="D1409" s="43" t="str">
        <f t="shared" si="324"/>
        <v>vr</v>
      </c>
      <c r="E1409" s="43">
        <f t="shared" si="322"/>
        <v>2018</v>
      </c>
      <c r="F1409" s="43" t="str">
        <f t="shared" si="326"/>
        <v/>
      </c>
      <c r="G1409" s="43" t="str">
        <f t="shared" si="327"/>
        <v/>
      </c>
      <c r="H1409" s="43" t="str">
        <f t="shared" si="328"/>
        <v/>
      </c>
      <c r="I1409" s="43">
        <f t="shared" si="325"/>
        <v>95</v>
      </c>
      <c r="J1409">
        <f>IF(AND(Formulier!$E$44&lt;=C1409,Formulier!$O$38&gt;=C1409),"Verlof",0)</f>
        <v>0</v>
      </c>
      <c r="K1409">
        <f t="shared" si="318"/>
        <v>0</v>
      </c>
      <c r="L1409">
        <f t="shared" si="329"/>
        <v>0</v>
      </c>
      <c r="M1409">
        <f t="shared" si="330"/>
        <v>0</v>
      </c>
      <c r="N1409" s="56">
        <f t="shared" si="319"/>
        <v>0</v>
      </c>
      <c r="O1409" s="56">
        <f t="shared" si="320"/>
        <v>0</v>
      </c>
      <c r="R1409">
        <f t="shared" si="331"/>
        <v>0</v>
      </c>
    </row>
    <row r="1410" spans="1:18" x14ac:dyDescent="0.3">
      <c r="A1410" s="43" t="str">
        <f t="shared" si="321"/>
        <v>201843za</v>
      </c>
      <c r="B1410" s="43">
        <f t="shared" si="323"/>
        <v>43</v>
      </c>
      <c r="C1410" s="44">
        <f t="shared" si="317"/>
        <v>43400</v>
      </c>
      <c r="D1410" s="43" t="str">
        <f t="shared" si="324"/>
        <v>za</v>
      </c>
      <c r="E1410" s="43">
        <f t="shared" si="322"/>
        <v>2018</v>
      </c>
      <c r="F1410" s="43" t="str">
        <f t="shared" si="326"/>
        <v/>
      </c>
      <c r="G1410" s="43" t="str">
        <f t="shared" si="327"/>
        <v/>
      </c>
      <c r="H1410" s="43" t="str">
        <f t="shared" si="328"/>
        <v/>
      </c>
      <c r="I1410" s="43">
        <f t="shared" si="325"/>
        <v>95</v>
      </c>
      <c r="J1410">
        <f>IF(AND(Formulier!$E$44&lt;=C1410,Formulier!$O$38&gt;=C1410),"Verlof",0)</f>
        <v>0</v>
      </c>
      <c r="K1410">
        <f t="shared" si="318"/>
        <v>0</v>
      </c>
      <c r="L1410">
        <f t="shared" si="329"/>
        <v>0</v>
      </c>
      <c r="M1410">
        <f t="shared" si="330"/>
        <v>0</v>
      </c>
      <c r="N1410" s="56">
        <f t="shared" si="319"/>
        <v>0</v>
      </c>
      <c r="O1410" s="56">
        <f t="shared" si="320"/>
        <v>0</v>
      </c>
      <c r="R1410">
        <f t="shared" si="331"/>
        <v>0</v>
      </c>
    </row>
    <row r="1411" spans="1:18" x14ac:dyDescent="0.3">
      <c r="A1411" s="43" t="str">
        <f t="shared" si="321"/>
        <v>201843zo</v>
      </c>
      <c r="B1411" s="43">
        <f t="shared" si="323"/>
        <v>43</v>
      </c>
      <c r="C1411" s="44">
        <f t="shared" ref="C1411:C1474" si="332">+C1410+1</f>
        <v>43401</v>
      </c>
      <c r="D1411" s="43" t="str">
        <f t="shared" si="324"/>
        <v>zo</v>
      </c>
      <c r="E1411" s="43">
        <f t="shared" si="322"/>
        <v>2018</v>
      </c>
      <c r="F1411" s="43" t="str">
        <f t="shared" si="326"/>
        <v/>
      </c>
      <c r="G1411" s="43" t="str">
        <f t="shared" si="327"/>
        <v/>
      </c>
      <c r="H1411" s="43" t="str">
        <f t="shared" si="328"/>
        <v/>
      </c>
      <c r="I1411" s="43">
        <f t="shared" si="325"/>
        <v>95</v>
      </c>
      <c r="J1411">
        <f>IF(AND(Formulier!$E$44&lt;=C1411,Formulier!$O$38&gt;=C1411),"Verlof",0)</f>
        <v>0</v>
      </c>
      <c r="K1411">
        <f t="shared" ref="K1411:K1474" si="333">IF(J1411=0,0,IF(F1411="",0,1))</f>
        <v>0</v>
      </c>
      <c r="L1411">
        <f t="shared" si="329"/>
        <v>0</v>
      </c>
      <c r="M1411">
        <f t="shared" si="330"/>
        <v>0</v>
      </c>
      <c r="N1411" s="56">
        <f t="shared" ref="N1411:N1474" si="334">IF($N$1="Noord",K1411,IF($N$1="Midden",L1411,M1411))</f>
        <v>0</v>
      </c>
      <c r="O1411" s="56">
        <f t="shared" ref="O1411:O1474" si="335">IF(OR(D1411="za",D1411="zo"),0,N1411)</f>
        <v>0</v>
      </c>
      <c r="R1411">
        <f t="shared" si="331"/>
        <v>0</v>
      </c>
    </row>
    <row r="1412" spans="1:18" x14ac:dyDescent="0.3">
      <c r="A1412" s="43" t="str">
        <f t="shared" si="321"/>
        <v>201844ma</v>
      </c>
      <c r="B1412" s="43">
        <f t="shared" si="323"/>
        <v>44</v>
      </c>
      <c r="C1412" s="44">
        <f t="shared" si="332"/>
        <v>43402</v>
      </c>
      <c r="D1412" s="43" t="str">
        <f t="shared" si="324"/>
        <v>ma</v>
      </c>
      <c r="E1412" s="43">
        <f t="shared" si="322"/>
        <v>2018</v>
      </c>
      <c r="F1412" s="43" t="str">
        <f t="shared" si="326"/>
        <v/>
      </c>
      <c r="G1412" s="43" t="str">
        <f t="shared" si="327"/>
        <v/>
      </c>
      <c r="H1412" s="43" t="str">
        <f t="shared" si="328"/>
        <v/>
      </c>
      <c r="I1412" s="43">
        <f t="shared" si="325"/>
        <v>96</v>
      </c>
      <c r="J1412">
        <f>IF(AND(Formulier!$E$44&lt;=C1412,Formulier!$O$38&gt;=C1412),"Verlof",0)</f>
        <v>0</v>
      </c>
      <c r="K1412">
        <f t="shared" si="333"/>
        <v>0</v>
      </c>
      <c r="L1412">
        <f t="shared" si="329"/>
        <v>0</v>
      </c>
      <c r="M1412">
        <f t="shared" si="330"/>
        <v>0</v>
      </c>
      <c r="N1412" s="56">
        <f t="shared" si="334"/>
        <v>0</v>
      </c>
      <c r="O1412" s="56">
        <f t="shared" si="335"/>
        <v>0</v>
      </c>
      <c r="R1412">
        <f t="shared" si="331"/>
        <v>0</v>
      </c>
    </row>
    <row r="1413" spans="1:18" x14ac:dyDescent="0.3">
      <c r="A1413" s="43" t="str">
        <f t="shared" si="321"/>
        <v>201844di</v>
      </c>
      <c r="B1413" s="43">
        <f t="shared" si="323"/>
        <v>44</v>
      </c>
      <c r="C1413" s="44">
        <f t="shared" si="332"/>
        <v>43403</v>
      </c>
      <c r="D1413" s="43" t="str">
        <f t="shared" si="324"/>
        <v>di</v>
      </c>
      <c r="E1413" s="43">
        <f t="shared" si="322"/>
        <v>2018</v>
      </c>
      <c r="F1413" s="43" t="str">
        <f t="shared" si="326"/>
        <v/>
      </c>
      <c r="G1413" s="43" t="str">
        <f t="shared" si="327"/>
        <v/>
      </c>
      <c r="H1413" s="43" t="str">
        <f t="shared" si="328"/>
        <v/>
      </c>
      <c r="I1413" s="43">
        <f t="shared" si="325"/>
        <v>96</v>
      </c>
      <c r="J1413">
        <f>IF(AND(Formulier!$E$44&lt;=C1413,Formulier!$O$38&gt;=C1413),"Verlof",0)</f>
        <v>0</v>
      </c>
      <c r="K1413">
        <f t="shared" si="333"/>
        <v>0</v>
      </c>
      <c r="L1413">
        <f t="shared" si="329"/>
        <v>0</v>
      </c>
      <c r="M1413">
        <f t="shared" si="330"/>
        <v>0</v>
      </c>
      <c r="N1413" s="56">
        <f t="shared" si="334"/>
        <v>0</v>
      </c>
      <c r="O1413" s="56">
        <f t="shared" si="335"/>
        <v>0</v>
      </c>
      <c r="R1413">
        <f t="shared" si="331"/>
        <v>0</v>
      </c>
    </row>
    <row r="1414" spans="1:18" x14ac:dyDescent="0.3">
      <c r="A1414" s="43" t="str">
        <f t="shared" si="321"/>
        <v>201844wo</v>
      </c>
      <c r="B1414" s="43">
        <f t="shared" si="323"/>
        <v>44</v>
      </c>
      <c r="C1414" s="44">
        <f t="shared" si="332"/>
        <v>43404</v>
      </c>
      <c r="D1414" s="43" t="str">
        <f t="shared" si="324"/>
        <v>wo</v>
      </c>
      <c r="E1414" s="43">
        <f t="shared" si="322"/>
        <v>2018</v>
      </c>
      <c r="F1414" s="43" t="str">
        <f t="shared" si="326"/>
        <v/>
      </c>
      <c r="G1414" s="43" t="str">
        <f t="shared" si="327"/>
        <v/>
      </c>
      <c r="H1414" s="43" t="str">
        <f t="shared" si="328"/>
        <v/>
      </c>
      <c r="I1414" s="43">
        <f t="shared" si="325"/>
        <v>96</v>
      </c>
      <c r="J1414">
        <f>IF(AND(Formulier!$E$44&lt;=C1414,Formulier!$O$38&gt;=C1414),"Verlof",0)</f>
        <v>0</v>
      </c>
      <c r="K1414">
        <f t="shared" si="333"/>
        <v>0</v>
      </c>
      <c r="L1414">
        <f t="shared" si="329"/>
        <v>0</v>
      </c>
      <c r="M1414">
        <f t="shared" si="330"/>
        <v>0</v>
      </c>
      <c r="N1414" s="56">
        <f t="shared" si="334"/>
        <v>0</v>
      </c>
      <c r="O1414" s="56">
        <f t="shared" si="335"/>
        <v>0</v>
      </c>
      <c r="R1414">
        <f t="shared" si="331"/>
        <v>0</v>
      </c>
    </row>
    <row r="1415" spans="1:18" x14ac:dyDescent="0.3">
      <c r="A1415" s="43" t="str">
        <f t="shared" ref="A1415:A1478" si="336">E1415&amp;B1415&amp;D1415</f>
        <v>201844do</v>
      </c>
      <c r="B1415" s="43">
        <f t="shared" si="323"/>
        <v>44</v>
      </c>
      <c r="C1415" s="44">
        <f t="shared" si="332"/>
        <v>43405</v>
      </c>
      <c r="D1415" s="43" t="str">
        <f t="shared" si="324"/>
        <v>do</v>
      </c>
      <c r="E1415" s="43">
        <f t="shared" ref="E1415:E1478" si="337">YEAR(C1415)</f>
        <v>2018</v>
      </c>
      <c r="F1415" s="43" t="str">
        <f t="shared" si="326"/>
        <v/>
      </c>
      <c r="G1415" s="43" t="str">
        <f t="shared" si="327"/>
        <v/>
      </c>
      <c r="H1415" s="43" t="str">
        <f t="shared" si="328"/>
        <v/>
      </c>
      <c r="I1415" s="43">
        <f t="shared" si="325"/>
        <v>96</v>
      </c>
      <c r="J1415">
        <f>IF(AND(Formulier!$E$44&lt;=C1415,Formulier!$O$38&gt;=C1415),"Verlof",0)</f>
        <v>0</v>
      </c>
      <c r="K1415">
        <f t="shared" si="333"/>
        <v>0</v>
      </c>
      <c r="L1415">
        <f t="shared" si="329"/>
        <v>0</v>
      </c>
      <c r="M1415">
        <f t="shared" si="330"/>
        <v>0</v>
      </c>
      <c r="N1415" s="56">
        <f t="shared" si="334"/>
        <v>0</v>
      </c>
      <c r="O1415" s="56">
        <f t="shared" si="335"/>
        <v>0</v>
      </c>
      <c r="R1415">
        <f t="shared" si="331"/>
        <v>0</v>
      </c>
    </row>
    <row r="1416" spans="1:18" x14ac:dyDescent="0.3">
      <c r="A1416" s="43" t="str">
        <f t="shared" si="336"/>
        <v>201844vr</v>
      </c>
      <c r="B1416" s="43">
        <f t="shared" si="323"/>
        <v>44</v>
      </c>
      <c r="C1416" s="44">
        <f t="shared" si="332"/>
        <v>43406</v>
      </c>
      <c r="D1416" s="43" t="str">
        <f t="shared" si="324"/>
        <v>vr</v>
      </c>
      <c r="E1416" s="43">
        <f t="shared" si="337"/>
        <v>2018</v>
      </c>
      <c r="F1416" s="43" t="str">
        <f t="shared" si="326"/>
        <v/>
      </c>
      <c r="G1416" s="43" t="str">
        <f t="shared" si="327"/>
        <v/>
      </c>
      <c r="H1416" s="43" t="str">
        <f t="shared" si="328"/>
        <v/>
      </c>
      <c r="I1416" s="43">
        <f t="shared" si="325"/>
        <v>96</v>
      </c>
      <c r="J1416">
        <f>IF(AND(Formulier!$E$44&lt;=C1416,Formulier!$O$38&gt;=C1416),"Verlof",0)</f>
        <v>0</v>
      </c>
      <c r="K1416">
        <f t="shared" si="333"/>
        <v>0</v>
      </c>
      <c r="L1416">
        <f t="shared" si="329"/>
        <v>0</v>
      </c>
      <c r="M1416">
        <f t="shared" si="330"/>
        <v>0</v>
      </c>
      <c r="N1416" s="56">
        <f t="shared" si="334"/>
        <v>0</v>
      </c>
      <c r="O1416" s="56">
        <f t="shared" si="335"/>
        <v>0</v>
      </c>
      <c r="R1416">
        <f t="shared" si="331"/>
        <v>0</v>
      </c>
    </row>
    <row r="1417" spans="1:18" x14ac:dyDescent="0.3">
      <c r="A1417" s="43" t="str">
        <f t="shared" si="336"/>
        <v>201844za</v>
      </c>
      <c r="B1417" s="43">
        <f t="shared" si="323"/>
        <v>44</v>
      </c>
      <c r="C1417" s="44">
        <f t="shared" si="332"/>
        <v>43407</v>
      </c>
      <c r="D1417" s="43" t="str">
        <f t="shared" si="324"/>
        <v>za</v>
      </c>
      <c r="E1417" s="43">
        <f t="shared" si="337"/>
        <v>2018</v>
      </c>
      <c r="F1417" s="43" t="str">
        <f t="shared" si="326"/>
        <v/>
      </c>
      <c r="G1417" s="43" t="str">
        <f t="shared" si="327"/>
        <v/>
      </c>
      <c r="H1417" s="43" t="str">
        <f t="shared" si="328"/>
        <v/>
      </c>
      <c r="I1417" s="43">
        <f t="shared" si="325"/>
        <v>96</v>
      </c>
      <c r="J1417">
        <f>IF(AND(Formulier!$E$44&lt;=C1417,Formulier!$O$38&gt;=C1417),"Verlof",0)</f>
        <v>0</v>
      </c>
      <c r="K1417">
        <f t="shared" si="333"/>
        <v>0</v>
      </c>
      <c r="L1417">
        <f t="shared" si="329"/>
        <v>0</v>
      </c>
      <c r="M1417">
        <f t="shared" si="330"/>
        <v>0</v>
      </c>
      <c r="N1417" s="56">
        <f t="shared" si="334"/>
        <v>0</v>
      </c>
      <c r="O1417" s="56">
        <f t="shared" si="335"/>
        <v>0</v>
      </c>
      <c r="R1417">
        <f t="shared" si="331"/>
        <v>0</v>
      </c>
    </row>
    <row r="1418" spans="1:18" x14ac:dyDescent="0.3">
      <c r="A1418" s="43" t="str">
        <f t="shared" si="336"/>
        <v>201844zo</v>
      </c>
      <c r="B1418" s="43">
        <f t="shared" si="323"/>
        <v>44</v>
      </c>
      <c r="C1418" s="44">
        <f t="shared" si="332"/>
        <v>43408</v>
      </c>
      <c r="D1418" s="43" t="str">
        <f t="shared" si="324"/>
        <v>zo</v>
      </c>
      <c r="E1418" s="43">
        <f t="shared" si="337"/>
        <v>2018</v>
      </c>
      <c r="F1418" s="43" t="str">
        <f t="shared" si="326"/>
        <v/>
      </c>
      <c r="G1418" s="43" t="str">
        <f t="shared" si="327"/>
        <v/>
      </c>
      <c r="H1418" s="43" t="str">
        <f t="shared" si="328"/>
        <v/>
      </c>
      <c r="I1418" s="43">
        <f t="shared" si="325"/>
        <v>96</v>
      </c>
      <c r="J1418">
        <f>IF(AND(Formulier!$E$44&lt;=C1418,Formulier!$O$38&gt;=C1418),"Verlof",0)</f>
        <v>0</v>
      </c>
      <c r="K1418">
        <f t="shared" si="333"/>
        <v>0</v>
      </c>
      <c r="L1418">
        <f t="shared" si="329"/>
        <v>0</v>
      </c>
      <c r="M1418">
        <f t="shared" si="330"/>
        <v>0</v>
      </c>
      <c r="N1418" s="56">
        <f t="shared" si="334"/>
        <v>0</v>
      </c>
      <c r="O1418" s="56">
        <f t="shared" si="335"/>
        <v>0</v>
      </c>
      <c r="R1418">
        <f t="shared" si="331"/>
        <v>0</v>
      </c>
    </row>
    <row r="1419" spans="1:18" x14ac:dyDescent="0.3">
      <c r="A1419" s="43" t="str">
        <f t="shared" si="336"/>
        <v>201845ma</v>
      </c>
      <c r="B1419" s="43">
        <f t="shared" si="323"/>
        <v>45</v>
      </c>
      <c r="C1419" s="44">
        <f t="shared" si="332"/>
        <v>43409</v>
      </c>
      <c r="D1419" s="43" t="str">
        <f t="shared" si="324"/>
        <v>ma</v>
      </c>
      <c r="E1419" s="43">
        <f t="shared" si="337"/>
        <v>2018</v>
      </c>
      <c r="F1419" s="43" t="str">
        <f t="shared" si="326"/>
        <v/>
      </c>
      <c r="G1419" s="43" t="str">
        <f t="shared" si="327"/>
        <v/>
      </c>
      <c r="H1419" s="43" t="str">
        <f t="shared" si="328"/>
        <v/>
      </c>
      <c r="I1419" s="43">
        <f t="shared" si="325"/>
        <v>97</v>
      </c>
      <c r="J1419">
        <f>IF(AND(Formulier!$E$44&lt;=C1419,Formulier!$O$38&gt;=C1419),"Verlof",0)</f>
        <v>0</v>
      </c>
      <c r="K1419">
        <f t="shared" si="333"/>
        <v>0</v>
      </c>
      <c r="L1419">
        <f t="shared" si="329"/>
        <v>0</v>
      </c>
      <c r="M1419">
        <f t="shared" si="330"/>
        <v>0</v>
      </c>
      <c r="N1419" s="56">
        <f t="shared" si="334"/>
        <v>0</v>
      </c>
      <c r="O1419" s="56">
        <f t="shared" si="335"/>
        <v>0</v>
      </c>
      <c r="R1419">
        <f t="shared" si="331"/>
        <v>0</v>
      </c>
    </row>
    <row r="1420" spans="1:18" x14ac:dyDescent="0.3">
      <c r="A1420" s="43" t="str">
        <f t="shared" si="336"/>
        <v>201845di</v>
      </c>
      <c r="B1420" s="43">
        <f t="shared" si="323"/>
        <v>45</v>
      </c>
      <c r="C1420" s="44">
        <f t="shared" si="332"/>
        <v>43410</v>
      </c>
      <c r="D1420" s="43" t="str">
        <f t="shared" si="324"/>
        <v>di</v>
      </c>
      <c r="E1420" s="43">
        <f t="shared" si="337"/>
        <v>2018</v>
      </c>
      <c r="F1420" s="43" t="str">
        <f t="shared" si="326"/>
        <v/>
      </c>
      <c r="G1420" s="43" t="str">
        <f t="shared" si="327"/>
        <v/>
      </c>
      <c r="H1420" s="43" t="str">
        <f t="shared" si="328"/>
        <v/>
      </c>
      <c r="I1420" s="43">
        <f t="shared" si="325"/>
        <v>97</v>
      </c>
      <c r="J1420">
        <f>IF(AND(Formulier!$E$44&lt;=C1420,Formulier!$O$38&gt;=C1420),"Verlof",0)</f>
        <v>0</v>
      </c>
      <c r="K1420">
        <f t="shared" si="333"/>
        <v>0</v>
      </c>
      <c r="L1420">
        <f t="shared" si="329"/>
        <v>0</v>
      </c>
      <c r="M1420">
        <f t="shared" si="330"/>
        <v>0</v>
      </c>
      <c r="N1420" s="56">
        <f t="shared" si="334"/>
        <v>0</v>
      </c>
      <c r="O1420" s="56">
        <f t="shared" si="335"/>
        <v>0</v>
      </c>
      <c r="R1420">
        <f t="shared" si="331"/>
        <v>0</v>
      </c>
    </row>
    <row r="1421" spans="1:18" x14ac:dyDescent="0.3">
      <c r="A1421" s="43" t="str">
        <f t="shared" si="336"/>
        <v>201845wo</v>
      </c>
      <c r="B1421" s="43">
        <f t="shared" si="323"/>
        <v>45</v>
      </c>
      <c r="C1421" s="44">
        <f t="shared" si="332"/>
        <v>43411</v>
      </c>
      <c r="D1421" s="43" t="str">
        <f t="shared" si="324"/>
        <v>wo</v>
      </c>
      <c r="E1421" s="43">
        <f t="shared" si="337"/>
        <v>2018</v>
      </c>
      <c r="F1421" s="43" t="str">
        <f t="shared" si="326"/>
        <v/>
      </c>
      <c r="G1421" s="43" t="str">
        <f t="shared" si="327"/>
        <v/>
      </c>
      <c r="H1421" s="43" t="str">
        <f t="shared" si="328"/>
        <v/>
      </c>
      <c r="I1421" s="43">
        <f t="shared" si="325"/>
        <v>97</v>
      </c>
      <c r="J1421">
        <f>IF(AND(Formulier!$E$44&lt;=C1421,Formulier!$O$38&gt;=C1421),"Verlof",0)</f>
        <v>0</v>
      </c>
      <c r="K1421">
        <f t="shared" si="333"/>
        <v>0</v>
      </c>
      <c r="L1421">
        <f t="shared" si="329"/>
        <v>0</v>
      </c>
      <c r="M1421">
        <f t="shared" si="330"/>
        <v>0</v>
      </c>
      <c r="N1421" s="56">
        <f t="shared" si="334"/>
        <v>0</v>
      </c>
      <c r="O1421" s="56">
        <f t="shared" si="335"/>
        <v>0</v>
      </c>
      <c r="R1421">
        <f t="shared" si="331"/>
        <v>0</v>
      </c>
    </row>
    <row r="1422" spans="1:18" x14ac:dyDescent="0.3">
      <c r="A1422" s="43" t="str">
        <f t="shared" si="336"/>
        <v>201845do</v>
      </c>
      <c r="B1422" s="43">
        <f t="shared" si="323"/>
        <v>45</v>
      </c>
      <c r="C1422" s="44">
        <f t="shared" si="332"/>
        <v>43412</v>
      </c>
      <c r="D1422" s="43" t="str">
        <f t="shared" si="324"/>
        <v>do</v>
      </c>
      <c r="E1422" s="43">
        <f t="shared" si="337"/>
        <v>2018</v>
      </c>
      <c r="F1422" s="43" t="str">
        <f t="shared" si="326"/>
        <v/>
      </c>
      <c r="G1422" s="43" t="str">
        <f t="shared" si="327"/>
        <v/>
      </c>
      <c r="H1422" s="43" t="str">
        <f t="shared" si="328"/>
        <v/>
      </c>
      <c r="I1422" s="43">
        <f t="shared" si="325"/>
        <v>97</v>
      </c>
      <c r="J1422">
        <f>IF(AND(Formulier!$E$44&lt;=C1422,Formulier!$O$38&gt;=C1422),"Verlof",0)</f>
        <v>0</v>
      </c>
      <c r="K1422">
        <f t="shared" si="333"/>
        <v>0</v>
      </c>
      <c r="L1422">
        <f t="shared" si="329"/>
        <v>0</v>
      </c>
      <c r="M1422">
        <f t="shared" si="330"/>
        <v>0</v>
      </c>
      <c r="N1422" s="56">
        <f t="shared" si="334"/>
        <v>0</v>
      </c>
      <c r="O1422" s="56">
        <f t="shared" si="335"/>
        <v>0</v>
      </c>
      <c r="R1422">
        <f t="shared" si="331"/>
        <v>0</v>
      </c>
    </row>
    <row r="1423" spans="1:18" x14ac:dyDescent="0.3">
      <c r="A1423" s="43" t="str">
        <f t="shared" si="336"/>
        <v>201845vr</v>
      </c>
      <c r="B1423" s="43">
        <f t="shared" si="323"/>
        <v>45</v>
      </c>
      <c r="C1423" s="44">
        <f t="shared" si="332"/>
        <v>43413</v>
      </c>
      <c r="D1423" s="43" t="str">
        <f t="shared" si="324"/>
        <v>vr</v>
      </c>
      <c r="E1423" s="43">
        <f t="shared" si="337"/>
        <v>2018</v>
      </c>
      <c r="F1423" s="43" t="str">
        <f t="shared" si="326"/>
        <v/>
      </c>
      <c r="G1423" s="43" t="str">
        <f t="shared" si="327"/>
        <v/>
      </c>
      <c r="H1423" s="43" t="str">
        <f t="shared" si="328"/>
        <v/>
      </c>
      <c r="I1423" s="43">
        <f t="shared" si="325"/>
        <v>97</v>
      </c>
      <c r="J1423">
        <f>IF(AND(Formulier!$E$44&lt;=C1423,Formulier!$O$38&gt;=C1423),"Verlof",0)</f>
        <v>0</v>
      </c>
      <c r="K1423">
        <f t="shared" si="333"/>
        <v>0</v>
      </c>
      <c r="L1423">
        <f t="shared" si="329"/>
        <v>0</v>
      </c>
      <c r="M1423">
        <f t="shared" si="330"/>
        <v>0</v>
      </c>
      <c r="N1423" s="56">
        <f t="shared" si="334"/>
        <v>0</v>
      </c>
      <c r="O1423" s="56">
        <f t="shared" si="335"/>
        <v>0</v>
      </c>
      <c r="R1423">
        <f t="shared" si="331"/>
        <v>0</v>
      </c>
    </row>
    <row r="1424" spans="1:18" x14ac:dyDescent="0.3">
      <c r="A1424" s="43" t="str">
        <f t="shared" si="336"/>
        <v>201845za</v>
      </c>
      <c r="B1424" s="43">
        <f t="shared" si="323"/>
        <v>45</v>
      </c>
      <c r="C1424" s="44">
        <f t="shared" si="332"/>
        <v>43414</v>
      </c>
      <c r="D1424" s="43" t="str">
        <f t="shared" si="324"/>
        <v>za</v>
      </c>
      <c r="E1424" s="43">
        <f t="shared" si="337"/>
        <v>2018</v>
      </c>
      <c r="F1424" s="43" t="str">
        <f t="shared" si="326"/>
        <v/>
      </c>
      <c r="G1424" s="43" t="str">
        <f t="shared" si="327"/>
        <v/>
      </c>
      <c r="H1424" s="43" t="str">
        <f t="shared" si="328"/>
        <v/>
      </c>
      <c r="I1424" s="43">
        <f t="shared" si="325"/>
        <v>97</v>
      </c>
      <c r="J1424">
        <f>IF(AND(Formulier!$E$44&lt;=C1424,Formulier!$O$38&gt;=C1424),"Verlof",0)</f>
        <v>0</v>
      </c>
      <c r="K1424">
        <f t="shared" si="333"/>
        <v>0</v>
      </c>
      <c r="L1424">
        <f t="shared" si="329"/>
        <v>0</v>
      </c>
      <c r="M1424">
        <f t="shared" si="330"/>
        <v>0</v>
      </c>
      <c r="N1424" s="56">
        <f t="shared" si="334"/>
        <v>0</v>
      </c>
      <c r="O1424" s="56">
        <f t="shared" si="335"/>
        <v>0</v>
      </c>
      <c r="R1424">
        <f t="shared" si="331"/>
        <v>0</v>
      </c>
    </row>
    <row r="1425" spans="1:18" x14ac:dyDescent="0.3">
      <c r="A1425" s="43" t="str">
        <f t="shared" si="336"/>
        <v>201845zo</v>
      </c>
      <c r="B1425" s="43">
        <f t="shared" ref="B1425:B1488" si="338">+B1418+1</f>
        <v>45</v>
      </c>
      <c r="C1425" s="44">
        <f t="shared" si="332"/>
        <v>43415</v>
      </c>
      <c r="D1425" s="43" t="str">
        <f t="shared" ref="D1425:D1488" si="339">+D1418</f>
        <v>zo</v>
      </c>
      <c r="E1425" s="43">
        <f t="shared" si="337"/>
        <v>2018</v>
      </c>
      <c r="F1425" s="43" t="str">
        <f t="shared" si="326"/>
        <v/>
      </c>
      <c r="G1425" s="43" t="str">
        <f t="shared" si="327"/>
        <v/>
      </c>
      <c r="H1425" s="43" t="str">
        <f t="shared" si="328"/>
        <v/>
      </c>
      <c r="I1425" s="43">
        <f t="shared" ref="I1425:I1488" si="340">+I1418+1</f>
        <v>97</v>
      </c>
      <c r="J1425">
        <f>IF(AND(Formulier!$E$44&lt;=C1425,Formulier!$O$38&gt;=C1425),"Verlof",0)</f>
        <v>0</v>
      </c>
      <c r="K1425">
        <f t="shared" si="333"/>
        <v>0</v>
      </c>
      <c r="L1425">
        <f t="shared" si="329"/>
        <v>0</v>
      </c>
      <c r="M1425">
        <f t="shared" si="330"/>
        <v>0</v>
      </c>
      <c r="N1425" s="56">
        <f t="shared" si="334"/>
        <v>0</v>
      </c>
      <c r="O1425" s="56">
        <f t="shared" si="335"/>
        <v>0</v>
      </c>
      <c r="R1425">
        <f t="shared" si="331"/>
        <v>0</v>
      </c>
    </row>
    <row r="1426" spans="1:18" x14ac:dyDescent="0.3">
      <c r="A1426" s="43" t="str">
        <f t="shared" si="336"/>
        <v>201846ma</v>
      </c>
      <c r="B1426" s="43">
        <f t="shared" si="338"/>
        <v>46</v>
      </c>
      <c r="C1426" s="44">
        <f t="shared" si="332"/>
        <v>43416</v>
      </c>
      <c r="D1426" s="43" t="str">
        <f t="shared" si="339"/>
        <v>ma</v>
      </c>
      <c r="E1426" s="43">
        <f t="shared" si="337"/>
        <v>2018</v>
      </c>
      <c r="F1426" s="43" t="str">
        <f t="shared" si="326"/>
        <v/>
      </c>
      <c r="G1426" s="43" t="str">
        <f t="shared" si="327"/>
        <v/>
      </c>
      <c r="H1426" s="43" t="str">
        <f t="shared" si="328"/>
        <v/>
      </c>
      <c r="I1426" s="43">
        <f t="shared" si="340"/>
        <v>98</v>
      </c>
      <c r="J1426">
        <f>IF(AND(Formulier!$E$44&lt;=C1426,Formulier!$O$38&gt;=C1426),"Verlof",0)</f>
        <v>0</v>
      </c>
      <c r="K1426">
        <f t="shared" si="333"/>
        <v>0</v>
      </c>
      <c r="L1426">
        <f t="shared" si="329"/>
        <v>0</v>
      </c>
      <c r="M1426">
        <f t="shared" si="330"/>
        <v>0</v>
      </c>
      <c r="N1426" s="56">
        <f t="shared" si="334"/>
        <v>0</v>
      </c>
      <c r="O1426" s="56">
        <f t="shared" si="335"/>
        <v>0</v>
      </c>
      <c r="R1426">
        <f t="shared" si="331"/>
        <v>0</v>
      </c>
    </row>
    <row r="1427" spans="1:18" x14ac:dyDescent="0.3">
      <c r="A1427" s="43" t="str">
        <f t="shared" si="336"/>
        <v>201846di</v>
      </c>
      <c r="B1427" s="43">
        <f t="shared" si="338"/>
        <v>46</v>
      </c>
      <c r="C1427" s="44">
        <f t="shared" si="332"/>
        <v>43417</v>
      </c>
      <c r="D1427" s="43" t="str">
        <f t="shared" si="339"/>
        <v>di</v>
      </c>
      <c r="E1427" s="43">
        <f t="shared" si="337"/>
        <v>2018</v>
      </c>
      <c r="F1427" s="43" t="str">
        <f t="shared" si="326"/>
        <v/>
      </c>
      <c r="G1427" s="43" t="str">
        <f t="shared" si="327"/>
        <v/>
      </c>
      <c r="H1427" s="43" t="str">
        <f t="shared" si="328"/>
        <v/>
      </c>
      <c r="I1427" s="43">
        <f t="shared" si="340"/>
        <v>98</v>
      </c>
      <c r="J1427">
        <f>IF(AND(Formulier!$E$44&lt;=C1427,Formulier!$O$38&gt;=C1427),"Verlof",0)</f>
        <v>0</v>
      </c>
      <c r="K1427">
        <f t="shared" si="333"/>
        <v>0</v>
      </c>
      <c r="L1427">
        <f t="shared" si="329"/>
        <v>0</v>
      </c>
      <c r="M1427">
        <f t="shared" si="330"/>
        <v>0</v>
      </c>
      <c r="N1427" s="56">
        <f t="shared" si="334"/>
        <v>0</v>
      </c>
      <c r="O1427" s="56">
        <f t="shared" si="335"/>
        <v>0</v>
      </c>
      <c r="R1427">
        <f t="shared" si="331"/>
        <v>0</v>
      </c>
    </row>
    <row r="1428" spans="1:18" x14ac:dyDescent="0.3">
      <c r="A1428" s="43" t="str">
        <f t="shared" si="336"/>
        <v>201846wo</v>
      </c>
      <c r="B1428" s="43">
        <f t="shared" si="338"/>
        <v>46</v>
      </c>
      <c r="C1428" s="44">
        <f t="shared" si="332"/>
        <v>43418</v>
      </c>
      <c r="D1428" s="43" t="str">
        <f t="shared" si="339"/>
        <v>wo</v>
      </c>
      <c r="E1428" s="43">
        <f t="shared" si="337"/>
        <v>2018</v>
      </c>
      <c r="F1428" s="43" t="str">
        <f t="shared" si="326"/>
        <v/>
      </c>
      <c r="G1428" s="43" t="str">
        <f t="shared" si="327"/>
        <v/>
      </c>
      <c r="H1428" s="43" t="str">
        <f t="shared" si="328"/>
        <v/>
      </c>
      <c r="I1428" s="43">
        <f t="shared" si="340"/>
        <v>98</v>
      </c>
      <c r="J1428">
        <f>IF(AND(Formulier!$E$44&lt;=C1428,Formulier!$O$38&gt;=C1428),"Verlof",0)</f>
        <v>0</v>
      </c>
      <c r="K1428">
        <f t="shared" si="333"/>
        <v>0</v>
      </c>
      <c r="L1428">
        <f t="shared" si="329"/>
        <v>0</v>
      </c>
      <c r="M1428">
        <f t="shared" si="330"/>
        <v>0</v>
      </c>
      <c r="N1428" s="56">
        <f t="shared" si="334"/>
        <v>0</v>
      </c>
      <c r="O1428" s="56">
        <f t="shared" si="335"/>
        <v>0</v>
      </c>
      <c r="R1428">
        <f t="shared" si="331"/>
        <v>0</v>
      </c>
    </row>
    <row r="1429" spans="1:18" x14ac:dyDescent="0.3">
      <c r="A1429" s="43" t="str">
        <f t="shared" si="336"/>
        <v>201846do</v>
      </c>
      <c r="B1429" s="43">
        <f t="shared" si="338"/>
        <v>46</v>
      </c>
      <c r="C1429" s="44">
        <f t="shared" si="332"/>
        <v>43419</v>
      </c>
      <c r="D1429" s="43" t="str">
        <f t="shared" si="339"/>
        <v>do</v>
      </c>
      <c r="E1429" s="43">
        <f t="shared" si="337"/>
        <v>2018</v>
      </c>
      <c r="F1429" s="43" t="str">
        <f t="shared" si="326"/>
        <v/>
      </c>
      <c r="G1429" s="43" t="str">
        <f t="shared" si="327"/>
        <v/>
      </c>
      <c r="H1429" s="43" t="str">
        <f t="shared" si="328"/>
        <v/>
      </c>
      <c r="I1429" s="43">
        <f t="shared" si="340"/>
        <v>98</v>
      </c>
      <c r="J1429">
        <f>IF(AND(Formulier!$E$44&lt;=C1429,Formulier!$O$38&gt;=C1429),"Verlof",0)</f>
        <v>0</v>
      </c>
      <c r="K1429">
        <f t="shared" si="333"/>
        <v>0</v>
      </c>
      <c r="L1429">
        <f t="shared" si="329"/>
        <v>0</v>
      </c>
      <c r="M1429">
        <f t="shared" si="330"/>
        <v>0</v>
      </c>
      <c r="N1429" s="56">
        <f t="shared" si="334"/>
        <v>0</v>
      </c>
      <c r="O1429" s="56">
        <f t="shared" si="335"/>
        <v>0</v>
      </c>
      <c r="R1429">
        <f t="shared" si="331"/>
        <v>0</v>
      </c>
    </row>
    <row r="1430" spans="1:18" x14ac:dyDescent="0.3">
      <c r="A1430" s="43" t="str">
        <f t="shared" si="336"/>
        <v>201846vr</v>
      </c>
      <c r="B1430" s="43">
        <f t="shared" si="338"/>
        <v>46</v>
      </c>
      <c r="C1430" s="44">
        <f t="shared" si="332"/>
        <v>43420</v>
      </c>
      <c r="D1430" s="43" t="str">
        <f t="shared" si="339"/>
        <v>vr</v>
      </c>
      <c r="E1430" s="43">
        <f t="shared" si="337"/>
        <v>2018</v>
      </c>
      <c r="F1430" s="43" t="str">
        <f t="shared" si="326"/>
        <v/>
      </c>
      <c r="G1430" s="43" t="str">
        <f t="shared" si="327"/>
        <v/>
      </c>
      <c r="H1430" s="43" t="str">
        <f t="shared" si="328"/>
        <v/>
      </c>
      <c r="I1430" s="43">
        <f t="shared" si="340"/>
        <v>98</v>
      </c>
      <c r="J1430">
        <f>IF(AND(Formulier!$E$44&lt;=C1430,Formulier!$O$38&gt;=C1430),"Verlof",0)</f>
        <v>0</v>
      </c>
      <c r="K1430">
        <f t="shared" si="333"/>
        <v>0</v>
      </c>
      <c r="L1430">
        <f t="shared" si="329"/>
        <v>0</v>
      </c>
      <c r="M1430">
        <f t="shared" si="330"/>
        <v>0</v>
      </c>
      <c r="N1430" s="56">
        <f t="shared" si="334"/>
        <v>0</v>
      </c>
      <c r="O1430" s="56">
        <f t="shared" si="335"/>
        <v>0</v>
      </c>
      <c r="R1430">
        <f t="shared" si="331"/>
        <v>0</v>
      </c>
    </row>
    <row r="1431" spans="1:18" x14ac:dyDescent="0.3">
      <c r="A1431" s="43" t="str">
        <f t="shared" si="336"/>
        <v>201846za</v>
      </c>
      <c r="B1431" s="43">
        <f t="shared" si="338"/>
        <v>46</v>
      </c>
      <c r="C1431" s="44">
        <f t="shared" si="332"/>
        <v>43421</v>
      </c>
      <c r="D1431" s="43" t="str">
        <f t="shared" si="339"/>
        <v>za</v>
      </c>
      <c r="E1431" s="43">
        <f t="shared" si="337"/>
        <v>2018</v>
      </c>
      <c r="F1431" s="43" t="str">
        <f t="shared" si="326"/>
        <v/>
      </c>
      <c r="G1431" s="43" t="str">
        <f t="shared" si="327"/>
        <v/>
      </c>
      <c r="H1431" s="43" t="str">
        <f t="shared" si="328"/>
        <v/>
      </c>
      <c r="I1431" s="43">
        <f t="shared" si="340"/>
        <v>98</v>
      </c>
      <c r="J1431">
        <f>IF(AND(Formulier!$E$44&lt;=C1431,Formulier!$O$38&gt;=C1431),"Verlof",0)</f>
        <v>0</v>
      </c>
      <c r="K1431">
        <f t="shared" si="333"/>
        <v>0</v>
      </c>
      <c r="L1431">
        <f t="shared" si="329"/>
        <v>0</v>
      </c>
      <c r="M1431">
        <f t="shared" si="330"/>
        <v>0</v>
      </c>
      <c r="N1431" s="56">
        <f t="shared" si="334"/>
        <v>0</v>
      </c>
      <c r="O1431" s="56">
        <f t="shared" si="335"/>
        <v>0</v>
      </c>
      <c r="R1431">
        <f t="shared" si="331"/>
        <v>0</v>
      </c>
    </row>
    <row r="1432" spans="1:18" x14ac:dyDescent="0.3">
      <c r="A1432" s="43" t="str">
        <f t="shared" si="336"/>
        <v>201846zo</v>
      </c>
      <c r="B1432" s="43">
        <f t="shared" si="338"/>
        <v>46</v>
      </c>
      <c r="C1432" s="44">
        <f t="shared" si="332"/>
        <v>43422</v>
      </c>
      <c r="D1432" s="43" t="str">
        <f t="shared" si="339"/>
        <v>zo</v>
      </c>
      <c r="E1432" s="43">
        <f t="shared" si="337"/>
        <v>2018</v>
      </c>
      <c r="F1432" s="43" t="str">
        <f t="shared" si="326"/>
        <v/>
      </c>
      <c r="G1432" s="43" t="str">
        <f t="shared" si="327"/>
        <v/>
      </c>
      <c r="H1432" s="43" t="str">
        <f t="shared" si="328"/>
        <v/>
      </c>
      <c r="I1432" s="43">
        <f t="shared" si="340"/>
        <v>98</v>
      </c>
      <c r="J1432">
        <f>IF(AND(Formulier!$E$44&lt;=C1432,Formulier!$O$38&gt;=C1432),"Verlof",0)</f>
        <v>0</v>
      </c>
      <c r="K1432">
        <f t="shared" si="333"/>
        <v>0</v>
      </c>
      <c r="L1432">
        <f t="shared" si="329"/>
        <v>0</v>
      </c>
      <c r="M1432">
        <f t="shared" si="330"/>
        <v>0</v>
      </c>
      <c r="N1432" s="56">
        <f t="shared" si="334"/>
        <v>0</v>
      </c>
      <c r="O1432" s="56">
        <f t="shared" si="335"/>
        <v>0</v>
      </c>
      <c r="R1432">
        <f t="shared" si="331"/>
        <v>0</v>
      </c>
    </row>
    <row r="1433" spans="1:18" x14ac:dyDescent="0.3">
      <c r="A1433" s="43" t="str">
        <f t="shared" si="336"/>
        <v>201847ma</v>
      </c>
      <c r="B1433" s="43">
        <f t="shared" si="338"/>
        <v>47</v>
      </c>
      <c r="C1433" s="44">
        <f t="shared" si="332"/>
        <v>43423</v>
      </c>
      <c r="D1433" s="43" t="str">
        <f t="shared" si="339"/>
        <v>ma</v>
      </c>
      <c r="E1433" s="43">
        <f t="shared" si="337"/>
        <v>2018</v>
      </c>
      <c r="F1433" s="43" t="str">
        <f t="shared" si="326"/>
        <v/>
      </c>
      <c r="G1433" s="43" t="str">
        <f t="shared" si="327"/>
        <v/>
      </c>
      <c r="H1433" s="43" t="str">
        <f t="shared" si="328"/>
        <v/>
      </c>
      <c r="I1433" s="43">
        <f t="shared" si="340"/>
        <v>99</v>
      </c>
      <c r="J1433">
        <f>IF(AND(Formulier!$E$44&lt;=C1433,Formulier!$O$38&gt;=C1433),"Verlof",0)</f>
        <v>0</v>
      </c>
      <c r="K1433">
        <f t="shared" si="333"/>
        <v>0</v>
      </c>
      <c r="L1433">
        <f t="shared" si="329"/>
        <v>0</v>
      </c>
      <c r="M1433">
        <f t="shared" si="330"/>
        <v>0</v>
      </c>
      <c r="N1433" s="56">
        <f t="shared" si="334"/>
        <v>0</v>
      </c>
      <c r="O1433" s="56">
        <f t="shared" si="335"/>
        <v>0</v>
      </c>
      <c r="R1433">
        <f t="shared" si="331"/>
        <v>0</v>
      </c>
    </row>
    <row r="1434" spans="1:18" x14ac:dyDescent="0.3">
      <c r="A1434" s="43" t="str">
        <f t="shared" si="336"/>
        <v>201847di</v>
      </c>
      <c r="B1434" s="43">
        <f t="shared" si="338"/>
        <v>47</v>
      </c>
      <c r="C1434" s="44">
        <f t="shared" si="332"/>
        <v>43424</v>
      </c>
      <c r="D1434" s="43" t="str">
        <f t="shared" si="339"/>
        <v>di</v>
      </c>
      <c r="E1434" s="43">
        <f t="shared" si="337"/>
        <v>2018</v>
      </c>
      <c r="F1434" s="43" t="str">
        <f t="shared" si="326"/>
        <v/>
      </c>
      <c r="G1434" s="43" t="str">
        <f t="shared" si="327"/>
        <v/>
      </c>
      <c r="H1434" s="43" t="str">
        <f t="shared" si="328"/>
        <v/>
      </c>
      <c r="I1434" s="43">
        <f t="shared" si="340"/>
        <v>99</v>
      </c>
      <c r="J1434">
        <f>IF(AND(Formulier!$E$44&lt;=C1434,Formulier!$O$38&gt;=C1434),"Verlof",0)</f>
        <v>0</v>
      </c>
      <c r="K1434">
        <f t="shared" si="333"/>
        <v>0</v>
      </c>
      <c r="L1434">
        <f t="shared" si="329"/>
        <v>0</v>
      </c>
      <c r="M1434">
        <f t="shared" si="330"/>
        <v>0</v>
      </c>
      <c r="N1434" s="56">
        <f t="shared" si="334"/>
        <v>0</v>
      </c>
      <c r="O1434" s="56">
        <f t="shared" si="335"/>
        <v>0</v>
      </c>
      <c r="R1434">
        <f t="shared" si="331"/>
        <v>0</v>
      </c>
    </row>
    <row r="1435" spans="1:18" x14ac:dyDescent="0.3">
      <c r="A1435" s="43" t="str">
        <f t="shared" si="336"/>
        <v>201847wo</v>
      </c>
      <c r="B1435" s="43">
        <f t="shared" si="338"/>
        <v>47</v>
      </c>
      <c r="C1435" s="44">
        <f t="shared" si="332"/>
        <v>43425</v>
      </c>
      <c r="D1435" s="43" t="str">
        <f t="shared" si="339"/>
        <v>wo</v>
      </c>
      <c r="E1435" s="43">
        <f t="shared" si="337"/>
        <v>2018</v>
      </c>
      <c r="F1435" s="43" t="str">
        <f t="shared" si="326"/>
        <v/>
      </c>
      <c r="G1435" s="43" t="str">
        <f t="shared" si="327"/>
        <v/>
      </c>
      <c r="H1435" s="43" t="str">
        <f t="shared" si="328"/>
        <v/>
      </c>
      <c r="I1435" s="43">
        <f t="shared" si="340"/>
        <v>99</v>
      </c>
      <c r="J1435">
        <f>IF(AND(Formulier!$E$44&lt;=C1435,Formulier!$O$38&gt;=C1435),"Verlof",0)</f>
        <v>0</v>
      </c>
      <c r="K1435">
        <f t="shared" si="333"/>
        <v>0</v>
      </c>
      <c r="L1435">
        <f t="shared" si="329"/>
        <v>0</v>
      </c>
      <c r="M1435">
        <f t="shared" si="330"/>
        <v>0</v>
      </c>
      <c r="N1435" s="56">
        <f t="shared" si="334"/>
        <v>0</v>
      </c>
      <c r="O1435" s="56">
        <f t="shared" si="335"/>
        <v>0</v>
      </c>
      <c r="R1435">
        <f t="shared" si="331"/>
        <v>0</v>
      </c>
    </row>
    <row r="1436" spans="1:18" x14ac:dyDescent="0.3">
      <c r="A1436" s="43" t="str">
        <f t="shared" si="336"/>
        <v>201847do</v>
      </c>
      <c r="B1436" s="43">
        <f t="shared" si="338"/>
        <v>47</v>
      </c>
      <c r="C1436" s="44">
        <f t="shared" si="332"/>
        <v>43426</v>
      </c>
      <c r="D1436" s="43" t="str">
        <f t="shared" si="339"/>
        <v>do</v>
      </c>
      <c r="E1436" s="43">
        <f t="shared" si="337"/>
        <v>2018</v>
      </c>
      <c r="F1436" s="43" t="str">
        <f t="shared" si="326"/>
        <v/>
      </c>
      <c r="G1436" s="43" t="str">
        <f t="shared" si="327"/>
        <v/>
      </c>
      <c r="H1436" s="43" t="str">
        <f t="shared" si="328"/>
        <v/>
      </c>
      <c r="I1436" s="43">
        <f t="shared" si="340"/>
        <v>99</v>
      </c>
      <c r="J1436">
        <f>IF(AND(Formulier!$E$44&lt;=C1436,Formulier!$O$38&gt;=C1436),"Verlof",0)</f>
        <v>0</v>
      </c>
      <c r="K1436">
        <f t="shared" si="333"/>
        <v>0</v>
      </c>
      <c r="L1436">
        <f t="shared" si="329"/>
        <v>0</v>
      </c>
      <c r="M1436">
        <f t="shared" si="330"/>
        <v>0</v>
      </c>
      <c r="N1436" s="56">
        <f t="shared" si="334"/>
        <v>0</v>
      </c>
      <c r="O1436" s="56">
        <f t="shared" si="335"/>
        <v>0</v>
      </c>
      <c r="R1436">
        <f t="shared" si="331"/>
        <v>0</v>
      </c>
    </row>
    <row r="1437" spans="1:18" x14ac:dyDescent="0.3">
      <c r="A1437" s="43" t="str">
        <f t="shared" si="336"/>
        <v>201847vr</v>
      </c>
      <c r="B1437" s="43">
        <f t="shared" si="338"/>
        <v>47</v>
      </c>
      <c r="C1437" s="44">
        <f t="shared" si="332"/>
        <v>43427</v>
      </c>
      <c r="D1437" s="43" t="str">
        <f t="shared" si="339"/>
        <v>vr</v>
      </c>
      <c r="E1437" s="43">
        <f t="shared" si="337"/>
        <v>2018</v>
      </c>
      <c r="F1437" s="43" t="str">
        <f t="shared" si="326"/>
        <v/>
      </c>
      <c r="G1437" s="43" t="str">
        <f t="shared" si="327"/>
        <v/>
      </c>
      <c r="H1437" s="43" t="str">
        <f t="shared" si="328"/>
        <v/>
      </c>
      <c r="I1437" s="43">
        <f t="shared" si="340"/>
        <v>99</v>
      </c>
      <c r="J1437">
        <f>IF(AND(Formulier!$E$44&lt;=C1437,Formulier!$O$38&gt;=C1437),"Verlof",0)</f>
        <v>0</v>
      </c>
      <c r="K1437">
        <f t="shared" si="333"/>
        <v>0</v>
      </c>
      <c r="L1437">
        <f t="shared" si="329"/>
        <v>0</v>
      </c>
      <c r="M1437">
        <f t="shared" si="330"/>
        <v>0</v>
      </c>
      <c r="N1437" s="56">
        <f t="shared" si="334"/>
        <v>0</v>
      </c>
      <c r="O1437" s="56">
        <f t="shared" si="335"/>
        <v>0</v>
      </c>
      <c r="R1437">
        <f t="shared" si="331"/>
        <v>0</v>
      </c>
    </row>
    <row r="1438" spans="1:18" x14ac:dyDescent="0.3">
      <c r="A1438" s="43" t="str">
        <f t="shared" si="336"/>
        <v>201847za</v>
      </c>
      <c r="B1438" s="43">
        <f t="shared" si="338"/>
        <v>47</v>
      </c>
      <c r="C1438" s="44">
        <f t="shared" si="332"/>
        <v>43428</v>
      </c>
      <c r="D1438" s="43" t="str">
        <f t="shared" si="339"/>
        <v>za</v>
      </c>
      <c r="E1438" s="43">
        <f t="shared" si="337"/>
        <v>2018</v>
      </c>
      <c r="F1438" s="43" t="str">
        <f t="shared" si="326"/>
        <v/>
      </c>
      <c r="G1438" s="43" t="str">
        <f t="shared" si="327"/>
        <v/>
      </c>
      <c r="H1438" s="43" t="str">
        <f t="shared" si="328"/>
        <v/>
      </c>
      <c r="I1438" s="43">
        <f t="shared" si="340"/>
        <v>99</v>
      </c>
      <c r="J1438">
        <f>IF(AND(Formulier!$E$44&lt;=C1438,Formulier!$O$38&gt;=C1438),"Verlof",0)</f>
        <v>0</v>
      </c>
      <c r="K1438">
        <f t="shared" si="333"/>
        <v>0</v>
      </c>
      <c r="L1438">
        <f t="shared" si="329"/>
        <v>0</v>
      </c>
      <c r="M1438">
        <f t="shared" si="330"/>
        <v>0</v>
      </c>
      <c r="N1438" s="56">
        <f t="shared" si="334"/>
        <v>0</v>
      </c>
      <c r="O1438" s="56">
        <f t="shared" si="335"/>
        <v>0</v>
      </c>
      <c r="R1438">
        <f t="shared" si="331"/>
        <v>0</v>
      </c>
    </row>
    <row r="1439" spans="1:18" x14ac:dyDescent="0.3">
      <c r="A1439" s="43" t="str">
        <f t="shared" si="336"/>
        <v>201847zo</v>
      </c>
      <c r="B1439" s="43">
        <f t="shared" si="338"/>
        <v>47</v>
      </c>
      <c r="C1439" s="44">
        <f t="shared" si="332"/>
        <v>43429</v>
      </c>
      <c r="D1439" s="43" t="str">
        <f t="shared" si="339"/>
        <v>zo</v>
      </c>
      <c r="E1439" s="43">
        <f t="shared" si="337"/>
        <v>2018</v>
      </c>
      <c r="F1439" s="43" t="str">
        <f t="shared" ref="F1439:F1475" si="341">IF(AND($C1439&gt;=$AF$3,$C1439&lt;=$AG$3),"Vakantie",IF(AND($C1439&gt;=$AF$4,$C1439&lt;=$AG$4),"Vakantie",IF(AND($C1439&gt;=$AF$5,$C1439&lt;=$AG$5),"Vakantie",IF(AND($C1439&gt;=$AF$6,$C1439&lt;=$AG$6),"Vakantie",IF(AND($C1439&gt;=$AF$7,$C1439&lt;=$AG$7),"Vakantie","")))))</f>
        <v/>
      </c>
      <c r="G1439" s="43" t="str">
        <f t="shared" ref="G1439:G1475" si="342">IF(AND($C1439&gt;=$AF$8,$C1439&lt;=$AG$8),"Vakantie",IF(AND($C1439&gt;=$AF$9,$C1439&lt;=$AG$9),"Vakantie",IF(AND($C1439&gt;=$AF$10,$C1439&lt;=$AG$10),"Vakantie",IF(AND($C1439&gt;=$AF$11,$C1439&lt;=$AG$11),"Vakantie",IF(AND($C1439&gt;=$AF$12,$C1439&lt;=$AG$12),"Vakantie","")))))</f>
        <v/>
      </c>
      <c r="H1439" s="43" t="str">
        <f t="shared" ref="H1439:H1475" si="343">IF(AND($C1439&gt;=$AF$13,$C1439&lt;=$AG$13),"Vakantie",IF(AND($C1439&gt;=$AF$14,$C1439&lt;=$AG$14),"Vakantie",IF(AND($C1439&gt;=$AF$15,$C1439&lt;=$AG$15),"Vakantie",IF(AND($C1439&gt;=$AF$16,$C1439&lt;=$AG$16),"Vakantie",IF(AND($C1439&gt;=$AF$17,$C1439&lt;=$AG$17),"Vakantie","")))))</f>
        <v/>
      </c>
      <c r="I1439" s="43">
        <f t="shared" si="340"/>
        <v>99</v>
      </c>
      <c r="J1439">
        <f>IF(AND(Formulier!$E$44&lt;=C1439,Formulier!$O$38&gt;=C1439),"Verlof",0)</f>
        <v>0</v>
      </c>
      <c r="K1439">
        <f t="shared" si="333"/>
        <v>0</v>
      </c>
      <c r="L1439">
        <f t="shared" si="329"/>
        <v>0</v>
      </c>
      <c r="M1439">
        <f t="shared" si="330"/>
        <v>0</v>
      </c>
      <c r="N1439" s="56">
        <f t="shared" si="334"/>
        <v>0</v>
      </c>
      <c r="O1439" s="56">
        <f t="shared" si="335"/>
        <v>0</v>
      </c>
      <c r="R1439">
        <f t="shared" si="331"/>
        <v>0</v>
      </c>
    </row>
    <row r="1440" spans="1:18" x14ac:dyDescent="0.3">
      <c r="A1440" s="43" t="str">
        <f t="shared" si="336"/>
        <v>201848ma</v>
      </c>
      <c r="B1440" s="43">
        <f t="shared" si="338"/>
        <v>48</v>
      </c>
      <c r="C1440" s="44">
        <f t="shared" si="332"/>
        <v>43430</v>
      </c>
      <c r="D1440" s="43" t="str">
        <f t="shared" si="339"/>
        <v>ma</v>
      </c>
      <c r="E1440" s="43">
        <f t="shared" si="337"/>
        <v>2018</v>
      </c>
      <c r="F1440" s="43" t="str">
        <f t="shared" si="341"/>
        <v/>
      </c>
      <c r="G1440" s="43" t="str">
        <f t="shared" si="342"/>
        <v/>
      </c>
      <c r="H1440" s="43" t="str">
        <f t="shared" si="343"/>
        <v/>
      </c>
      <c r="I1440" s="43">
        <f t="shared" si="340"/>
        <v>100</v>
      </c>
      <c r="J1440">
        <f>IF(AND(Formulier!$E$44&lt;=C1440,Formulier!$O$38&gt;=C1440),"Verlof",0)</f>
        <v>0</v>
      </c>
      <c r="K1440">
        <f t="shared" si="333"/>
        <v>0</v>
      </c>
      <c r="L1440">
        <f t="shared" si="329"/>
        <v>0</v>
      </c>
      <c r="M1440">
        <f t="shared" si="330"/>
        <v>0</v>
      </c>
      <c r="N1440" s="56">
        <f t="shared" si="334"/>
        <v>0</v>
      </c>
      <c r="O1440" s="56">
        <f t="shared" si="335"/>
        <v>0</v>
      </c>
      <c r="R1440">
        <f t="shared" si="331"/>
        <v>0</v>
      </c>
    </row>
    <row r="1441" spans="1:18" x14ac:dyDescent="0.3">
      <c r="A1441" s="43" t="str">
        <f t="shared" si="336"/>
        <v>201848di</v>
      </c>
      <c r="B1441" s="43">
        <f t="shared" si="338"/>
        <v>48</v>
      </c>
      <c r="C1441" s="44">
        <f t="shared" si="332"/>
        <v>43431</v>
      </c>
      <c r="D1441" s="43" t="str">
        <f t="shared" si="339"/>
        <v>di</v>
      </c>
      <c r="E1441" s="43">
        <f t="shared" si="337"/>
        <v>2018</v>
      </c>
      <c r="F1441" s="43" t="str">
        <f t="shared" si="341"/>
        <v/>
      </c>
      <c r="G1441" s="43" t="str">
        <f t="shared" si="342"/>
        <v/>
      </c>
      <c r="H1441" s="43" t="str">
        <f t="shared" si="343"/>
        <v/>
      </c>
      <c r="I1441" s="43">
        <f t="shared" si="340"/>
        <v>100</v>
      </c>
      <c r="J1441">
        <f>IF(AND(Formulier!$E$44&lt;=C1441,Formulier!$O$38&gt;=C1441),"Verlof",0)</f>
        <v>0</v>
      </c>
      <c r="K1441">
        <f t="shared" si="333"/>
        <v>0</v>
      </c>
      <c r="L1441">
        <f t="shared" si="329"/>
        <v>0</v>
      </c>
      <c r="M1441">
        <f t="shared" si="330"/>
        <v>0</v>
      </c>
      <c r="N1441" s="56">
        <f t="shared" si="334"/>
        <v>0</v>
      </c>
      <c r="O1441" s="56">
        <f t="shared" si="335"/>
        <v>0</v>
      </c>
      <c r="R1441">
        <f t="shared" si="331"/>
        <v>0</v>
      </c>
    </row>
    <row r="1442" spans="1:18" x14ac:dyDescent="0.3">
      <c r="A1442" s="43" t="str">
        <f t="shared" si="336"/>
        <v>201848wo</v>
      </c>
      <c r="B1442" s="43">
        <f t="shared" si="338"/>
        <v>48</v>
      </c>
      <c r="C1442" s="44">
        <f t="shared" si="332"/>
        <v>43432</v>
      </c>
      <c r="D1442" s="43" t="str">
        <f t="shared" si="339"/>
        <v>wo</v>
      </c>
      <c r="E1442" s="43">
        <f t="shared" si="337"/>
        <v>2018</v>
      </c>
      <c r="F1442" s="43" t="str">
        <f t="shared" si="341"/>
        <v/>
      </c>
      <c r="G1442" s="43" t="str">
        <f t="shared" si="342"/>
        <v/>
      </c>
      <c r="H1442" s="43" t="str">
        <f t="shared" si="343"/>
        <v/>
      </c>
      <c r="I1442" s="43">
        <f t="shared" si="340"/>
        <v>100</v>
      </c>
      <c r="J1442">
        <f>IF(AND(Formulier!$E$44&lt;=C1442,Formulier!$O$38&gt;=C1442),"Verlof",0)</f>
        <v>0</v>
      </c>
      <c r="K1442">
        <f t="shared" si="333"/>
        <v>0</v>
      </c>
      <c r="L1442">
        <f t="shared" si="329"/>
        <v>0</v>
      </c>
      <c r="M1442">
        <f t="shared" si="330"/>
        <v>0</v>
      </c>
      <c r="N1442" s="56">
        <f t="shared" si="334"/>
        <v>0</v>
      </c>
      <c r="O1442" s="56">
        <f t="shared" si="335"/>
        <v>0</v>
      </c>
      <c r="R1442">
        <f t="shared" si="331"/>
        <v>0</v>
      </c>
    </row>
    <row r="1443" spans="1:18" x14ac:dyDescent="0.3">
      <c r="A1443" s="43" t="str">
        <f t="shared" si="336"/>
        <v>201848do</v>
      </c>
      <c r="B1443" s="43">
        <f t="shared" si="338"/>
        <v>48</v>
      </c>
      <c r="C1443" s="44">
        <f t="shared" si="332"/>
        <v>43433</v>
      </c>
      <c r="D1443" s="43" t="str">
        <f t="shared" si="339"/>
        <v>do</v>
      </c>
      <c r="E1443" s="43">
        <f t="shared" si="337"/>
        <v>2018</v>
      </c>
      <c r="F1443" s="43" t="str">
        <f t="shared" si="341"/>
        <v/>
      </c>
      <c r="G1443" s="43" t="str">
        <f t="shared" si="342"/>
        <v/>
      </c>
      <c r="H1443" s="43" t="str">
        <f t="shared" si="343"/>
        <v/>
      </c>
      <c r="I1443" s="43">
        <f t="shared" si="340"/>
        <v>100</v>
      </c>
      <c r="J1443">
        <f>IF(AND(Formulier!$E$44&lt;=C1443,Formulier!$O$38&gt;=C1443),"Verlof",0)</f>
        <v>0</v>
      </c>
      <c r="K1443">
        <f t="shared" si="333"/>
        <v>0</v>
      </c>
      <c r="L1443">
        <f t="shared" si="329"/>
        <v>0</v>
      </c>
      <c r="M1443">
        <f t="shared" si="330"/>
        <v>0</v>
      </c>
      <c r="N1443" s="56">
        <f t="shared" si="334"/>
        <v>0</v>
      </c>
      <c r="O1443" s="56">
        <f t="shared" si="335"/>
        <v>0</v>
      </c>
      <c r="R1443">
        <f t="shared" si="331"/>
        <v>0</v>
      </c>
    </row>
    <row r="1444" spans="1:18" x14ac:dyDescent="0.3">
      <c r="A1444" s="43" t="str">
        <f t="shared" si="336"/>
        <v>201848vr</v>
      </c>
      <c r="B1444" s="43">
        <f t="shared" si="338"/>
        <v>48</v>
      </c>
      <c r="C1444" s="44">
        <f t="shared" si="332"/>
        <v>43434</v>
      </c>
      <c r="D1444" s="43" t="str">
        <f t="shared" si="339"/>
        <v>vr</v>
      </c>
      <c r="E1444" s="43">
        <f t="shared" si="337"/>
        <v>2018</v>
      </c>
      <c r="F1444" s="43" t="str">
        <f t="shared" si="341"/>
        <v/>
      </c>
      <c r="G1444" s="43" t="str">
        <f t="shared" si="342"/>
        <v/>
      </c>
      <c r="H1444" s="43" t="str">
        <f t="shared" si="343"/>
        <v/>
      </c>
      <c r="I1444" s="43">
        <f t="shared" si="340"/>
        <v>100</v>
      </c>
      <c r="J1444">
        <f>IF(AND(Formulier!$E$44&lt;=C1444,Formulier!$O$38&gt;=C1444),"Verlof",0)</f>
        <v>0</v>
      </c>
      <c r="K1444">
        <f t="shared" si="333"/>
        <v>0</v>
      </c>
      <c r="L1444">
        <f t="shared" si="329"/>
        <v>0</v>
      </c>
      <c r="M1444">
        <f t="shared" si="330"/>
        <v>0</v>
      </c>
      <c r="N1444" s="56">
        <f t="shared" si="334"/>
        <v>0</v>
      </c>
      <c r="O1444" s="56">
        <f t="shared" si="335"/>
        <v>0</v>
      </c>
      <c r="R1444">
        <f t="shared" si="331"/>
        <v>0</v>
      </c>
    </row>
    <row r="1445" spans="1:18" x14ac:dyDescent="0.3">
      <c r="A1445" s="43" t="str">
        <f t="shared" si="336"/>
        <v>201848za</v>
      </c>
      <c r="B1445" s="43">
        <f t="shared" si="338"/>
        <v>48</v>
      </c>
      <c r="C1445" s="44">
        <f t="shared" si="332"/>
        <v>43435</v>
      </c>
      <c r="D1445" s="43" t="str">
        <f t="shared" si="339"/>
        <v>za</v>
      </c>
      <c r="E1445" s="43">
        <f t="shared" si="337"/>
        <v>2018</v>
      </c>
      <c r="F1445" s="43" t="str">
        <f t="shared" si="341"/>
        <v/>
      </c>
      <c r="G1445" s="43" t="str">
        <f t="shared" si="342"/>
        <v/>
      </c>
      <c r="H1445" s="43" t="str">
        <f t="shared" si="343"/>
        <v/>
      </c>
      <c r="I1445" s="43">
        <f t="shared" si="340"/>
        <v>100</v>
      </c>
      <c r="J1445">
        <f>IF(AND(Formulier!$E$44&lt;=C1445,Formulier!$O$38&gt;=C1445),"Verlof",0)</f>
        <v>0</v>
      </c>
      <c r="K1445">
        <f t="shared" si="333"/>
        <v>0</v>
      </c>
      <c r="L1445">
        <f t="shared" si="329"/>
        <v>0</v>
      </c>
      <c r="M1445">
        <f t="shared" si="330"/>
        <v>0</v>
      </c>
      <c r="N1445" s="56">
        <f t="shared" si="334"/>
        <v>0</v>
      </c>
      <c r="O1445" s="56">
        <f t="shared" si="335"/>
        <v>0</v>
      </c>
      <c r="R1445">
        <f t="shared" si="331"/>
        <v>0</v>
      </c>
    </row>
    <row r="1446" spans="1:18" x14ac:dyDescent="0.3">
      <c r="A1446" s="43" t="str">
        <f t="shared" si="336"/>
        <v>201848zo</v>
      </c>
      <c r="B1446" s="43">
        <f t="shared" si="338"/>
        <v>48</v>
      </c>
      <c r="C1446" s="44">
        <f t="shared" si="332"/>
        <v>43436</v>
      </c>
      <c r="D1446" s="43" t="str">
        <f t="shared" si="339"/>
        <v>zo</v>
      </c>
      <c r="E1446" s="43">
        <f t="shared" si="337"/>
        <v>2018</v>
      </c>
      <c r="F1446" s="43" t="str">
        <f t="shared" si="341"/>
        <v/>
      </c>
      <c r="G1446" s="43" t="str">
        <f t="shared" si="342"/>
        <v/>
      </c>
      <c r="H1446" s="43" t="str">
        <f t="shared" si="343"/>
        <v/>
      </c>
      <c r="I1446" s="43">
        <f t="shared" si="340"/>
        <v>100</v>
      </c>
      <c r="J1446">
        <f>IF(AND(Formulier!$E$44&lt;=C1446,Formulier!$O$38&gt;=C1446),"Verlof",0)</f>
        <v>0</v>
      </c>
      <c r="K1446">
        <f t="shared" si="333"/>
        <v>0</v>
      </c>
      <c r="L1446">
        <f t="shared" si="329"/>
        <v>0</v>
      </c>
      <c r="M1446">
        <f t="shared" si="330"/>
        <v>0</v>
      </c>
      <c r="N1446" s="56">
        <f t="shared" si="334"/>
        <v>0</v>
      </c>
      <c r="O1446" s="56">
        <f t="shared" si="335"/>
        <v>0</v>
      </c>
      <c r="R1446">
        <f t="shared" si="331"/>
        <v>0</v>
      </c>
    </row>
    <row r="1447" spans="1:18" x14ac:dyDescent="0.3">
      <c r="A1447" s="43" t="str">
        <f t="shared" si="336"/>
        <v>201849ma</v>
      </c>
      <c r="B1447" s="43">
        <f t="shared" si="338"/>
        <v>49</v>
      </c>
      <c r="C1447" s="44">
        <f t="shared" si="332"/>
        <v>43437</v>
      </c>
      <c r="D1447" s="43" t="str">
        <f t="shared" si="339"/>
        <v>ma</v>
      </c>
      <c r="E1447" s="43">
        <f t="shared" si="337"/>
        <v>2018</v>
      </c>
      <c r="F1447" s="43" t="str">
        <f t="shared" si="341"/>
        <v/>
      </c>
      <c r="G1447" s="43" t="str">
        <f t="shared" si="342"/>
        <v/>
      </c>
      <c r="H1447" s="43" t="str">
        <f t="shared" si="343"/>
        <v/>
      </c>
      <c r="I1447" s="43">
        <f t="shared" si="340"/>
        <v>101</v>
      </c>
      <c r="J1447">
        <f>IF(AND(Formulier!$E$44&lt;=C1447,Formulier!$O$38&gt;=C1447),"Verlof",0)</f>
        <v>0</v>
      </c>
      <c r="K1447">
        <f t="shared" si="333"/>
        <v>0</v>
      </c>
      <c r="L1447">
        <f t="shared" si="329"/>
        <v>0</v>
      </c>
      <c r="M1447">
        <f t="shared" si="330"/>
        <v>0</v>
      </c>
      <c r="N1447" s="56">
        <f t="shared" si="334"/>
        <v>0</v>
      </c>
      <c r="O1447" s="56">
        <f t="shared" si="335"/>
        <v>0</v>
      </c>
      <c r="R1447">
        <f t="shared" si="331"/>
        <v>0</v>
      </c>
    </row>
    <row r="1448" spans="1:18" x14ac:dyDescent="0.3">
      <c r="A1448" s="43" t="str">
        <f t="shared" si="336"/>
        <v>201849di</v>
      </c>
      <c r="B1448" s="43">
        <f t="shared" si="338"/>
        <v>49</v>
      </c>
      <c r="C1448" s="44">
        <f t="shared" si="332"/>
        <v>43438</v>
      </c>
      <c r="D1448" s="43" t="str">
        <f t="shared" si="339"/>
        <v>di</v>
      </c>
      <c r="E1448" s="43">
        <f t="shared" si="337"/>
        <v>2018</v>
      </c>
      <c r="F1448" s="43" t="str">
        <f t="shared" si="341"/>
        <v/>
      </c>
      <c r="G1448" s="43" t="str">
        <f t="shared" si="342"/>
        <v/>
      </c>
      <c r="H1448" s="43" t="str">
        <f t="shared" si="343"/>
        <v/>
      </c>
      <c r="I1448" s="43">
        <f t="shared" si="340"/>
        <v>101</v>
      </c>
      <c r="J1448">
        <f>IF(AND(Formulier!$E$44&lt;=C1448,Formulier!$O$38&gt;=C1448),"Verlof",0)</f>
        <v>0</v>
      </c>
      <c r="K1448">
        <f t="shared" si="333"/>
        <v>0</v>
      </c>
      <c r="L1448">
        <f t="shared" si="329"/>
        <v>0</v>
      </c>
      <c r="M1448">
        <f t="shared" si="330"/>
        <v>0</v>
      </c>
      <c r="N1448" s="56">
        <f t="shared" si="334"/>
        <v>0</v>
      </c>
      <c r="O1448" s="56">
        <f t="shared" si="335"/>
        <v>0</v>
      </c>
      <c r="R1448">
        <f t="shared" si="331"/>
        <v>0</v>
      </c>
    </row>
    <row r="1449" spans="1:18" x14ac:dyDescent="0.3">
      <c r="A1449" s="43" t="str">
        <f t="shared" si="336"/>
        <v>201849wo</v>
      </c>
      <c r="B1449" s="43">
        <f t="shared" si="338"/>
        <v>49</v>
      </c>
      <c r="C1449" s="44">
        <f t="shared" si="332"/>
        <v>43439</v>
      </c>
      <c r="D1449" s="43" t="str">
        <f t="shared" si="339"/>
        <v>wo</v>
      </c>
      <c r="E1449" s="43">
        <f t="shared" si="337"/>
        <v>2018</v>
      </c>
      <c r="F1449" s="43" t="str">
        <f t="shared" si="341"/>
        <v/>
      </c>
      <c r="G1449" s="43" t="str">
        <f t="shared" si="342"/>
        <v/>
      </c>
      <c r="H1449" s="43" t="str">
        <f t="shared" si="343"/>
        <v/>
      </c>
      <c r="I1449" s="43">
        <f t="shared" si="340"/>
        <v>101</v>
      </c>
      <c r="J1449">
        <f>IF(AND(Formulier!$E$44&lt;=C1449,Formulier!$O$38&gt;=C1449),"Verlof",0)</f>
        <v>0</v>
      </c>
      <c r="K1449">
        <f t="shared" si="333"/>
        <v>0</v>
      </c>
      <c r="L1449">
        <f t="shared" si="329"/>
        <v>0</v>
      </c>
      <c r="M1449">
        <f t="shared" si="330"/>
        <v>0</v>
      </c>
      <c r="N1449" s="56">
        <f t="shared" si="334"/>
        <v>0</v>
      </c>
      <c r="O1449" s="56">
        <f t="shared" si="335"/>
        <v>0</v>
      </c>
      <c r="R1449">
        <f t="shared" si="331"/>
        <v>0</v>
      </c>
    </row>
    <row r="1450" spans="1:18" x14ac:dyDescent="0.3">
      <c r="A1450" s="43" t="str">
        <f t="shared" si="336"/>
        <v>201849do</v>
      </c>
      <c r="B1450" s="43">
        <f t="shared" si="338"/>
        <v>49</v>
      </c>
      <c r="C1450" s="44">
        <f t="shared" si="332"/>
        <v>43440</v>
      </c>
      <c r="D1450" s="43" t="str">
        <f t="shared" si="339"/>
        <v>do</v>
      </c>
      <c r="E1450" s="43">
        <f t="shared" si="337"/>
        <v>2018</v>
      </c>
      <c r="F1450" s="43" t="str">
        <f t="shared" si="341"/>
        <v/>
      </c>
      <c r="G1450" s="43" t="str">
        <f t="shared" si="342"/>
        <v/>
      </c>
      <c r="H1450" s="43" t="str">
        <f t="shared" si="343"/>
        <v/>
      </c>
      <c r="I1450" s="43">
        <f t="shared" si="340"/>
        <v>101</v>
      </c>
      <c r="J1450">
        <f>IF(AND(Formulier!$E$44&lt;=C1450,Formulier!$O$38&gt;=C1450),"Verlof",0)</f>
        <v>0</v>
      </c>
      <c r="K1450">
        <f t="shared" si="333"/>
        <v>0</v>
      </c>
      <c r="L1450">
        <f t="shared" si="329"/>
        <v>0</v>
      </c>
      <c r="M1450">
        <f t="shared" si="330"/>
        <v>0</v>
      </c>
      <c r="N1450" s="56">
        <f t="shared" si="334"/>
        <v>0</v>
      </c>
      <c r="O1450" s="56">
        <f t="shared" si="335"/>
        <v>0</v>
      </c>
      <c r="R1450">
        <f t="shared" si="331"/>
        <v>0</v>
      </c>
    </row>
    <row r="1451" spans="1:18" x14ac:dyDescent="0.3">
      <c r="A1451" s="43" t="str">
        <f t="shared" si="336"/>
        <v>201849vr</v>
      </c>
      <c r="B1451" s="43">
        <f t="shared" si="338"/>
        <v>49</v>
      </c>
      <c r="C1451" s="44">
        <f t="shared" si="332"/>
        <v>43441</v>
      </c>
      <c r="D1451" s="43" t="str">
        <f t="shared" si="339"/>
        <v>vr</v>
      </c>
      <c r="E1451" s="43">
        <f t="shared" si="337"/>
        <v>2018</v>
      </c>
      <c r="F1451" s="43" t="str">
        <f t="shared" si="341"/>
        <v/>
      </c>
      <c r="G1451" s="43" t="str">
        <f t="shared" si="342"/>
        <v/>
      </c>
      <c r="H1451" s="43" t="str">
        <f t="shared" si="343"/>
        <v/>
      </c>
      <c r="I1451" s="43">
        <f t="shared" si="340"/>
        <v>101</v>
      </c>
      <c r="J1451">
        <f>IF(AND(Formulier!$E$44&lt;=C1451,Formulier!$O$38&gt;=C1451),"Verlof",0)</f>
        <v>0</v>
      </c>
      <c r="K1451">
        <f t="shared" si="333"/>
        <v>0</v>
      </c>
      <c r="L1451">
        <f t="shared" si="329"/>
        <v>0</v>
      </c>
      <c r="M1451">
        <f t="shared" si="330"/>
        <v>0</v>
      </c>
      <c r="N1451" s="56">
        <f t="shared" si="334"/>
        <v>0</v>
      </c>
      <c r="O1451" s="56">
        <f t="shared" si="335"/>
        <v>0</v>
      </c>
      <c r="R1451">
        <f t="shared" si="331"/>
        <v>0</v>
      </c>
    </row>
    <row r="1452" spans="1:18" x14ac:dyDescent="0.3">
      <c r="A1452" s="43" t="str">
        <f t="shared" si="336"/>
        <v>201849za</v>
      </c>
      <c r="B1452" s="43">
        <f t="shared" si="338"/>
        <v>49</v>
      </c>
      <c r="C1452" s="44">
        <f t="shared" si="332"/>
        <v>43442</v>
      </c>
      <c r="D1452" s="43" t="str">
        <f t="shared" si="339"/>
        <v>za</v>
      </c>
      <c r="E1452" s="43">
        <f t="shared" si="337"/>
        <v>2018</v>
      </c>
      <c r="F1452" s="43" t="str">
        <f t="shared" si="341"/>
        <v/>
      </c>
      <c r="G1452" s="43" t="str">
        <f t="shared" si="342"/>
        <v/>
      </c>
      <c r="H1452" s="43" t="str">
        <f t="shared" si="343"/>
        <v/>
      </c>
      <c r="I1452" s="43">
        <f t="shared" si="340"/>
        <v>101</v>
      </c>
      <c r="J1452">
        <f>IF(AND(Formulier!$E$44&lt;=C1452,Formulier!$O$38&gt;=C1452),"Verlof",0)</f>
        <v>0</v>
      </c>
      <c r="K1452">
        <f t="shared" si="333"/>
        <v>0</v>
      </c>
      <c r="L1452">
        <f t="shared" si="329"/>
        <v>0</v>
      </c>
      <c r="M1452">
        <f t="shared" si="330"/>
        <v>0</v>
      </c>
      <c r="N1452" s="56">
        <f t="shared" si="334"/>
        <v>0</v>
      </c>
      <c r="O1452" s="56">
        <f t="shared" si="335"/>
        <v>0</v>
      </c>
      <c r="R1452">
        <f t="shared" si="331"/>
        <v>0</v>
      </c>
    </row>
    <row r="1453" spans="1:18" x14ac:dyDescent="0.3">
      <c r="A1453" s="43" t="str">
        <f t="shared" si="336"/>
        <v>201849zo</v>
      </c>
      <c r="B1453" s="43">
        <f t="shared" si="338"/>
        <v>49</v>
      </c>
      <c r="C1453" s="44">
        <f t="shared" si="332"/>
        <v>43443</v>
      </c>
      <c r="D1453" s="43" t="str">
        <f t="shared" si="339"/>
        <v>zo</v>
      </c>
      <c r="E1453" s="43">
        <f t="shared" si="337"/>
        <v>2018</v>
      </c>
      <c r="F1453" s="43" t="str">
        <f t="shared" si="341"/>
        <v/>
      </c>
      <c r="G1453" s="43" t="str">
        <f t="shared" si="342"/>
        <v/>
      </c>
      <c r="H1453" s="43" t="str">
        <f t="shared" si="343"/>
        <v/>
      </c>
      <c r="I1453" s="43">
        <f t="shared" si="340"/>
        <v>101</v>
      </c>
      <c r="J1453">
        <f>IF(AND(Formulier!$E$44&lt;=C1453,Formulier!$O$38&gt;=C1453),"Verlof",0)</f>
        <v>0</v>
      </c>
      <c r="K1453">
        <f t="shared" si="333"/>
        <v>0</v>
      </c>
      <c r="L1453">
        <f t="shared" si="329"/>
        <v>0</v>
      </c>
      <c r="M1453">
        <f t="shared" si="330"/>
        <v>0</v>
      </c>
      <c r="N1453" s="56">
        <f t="shared" si="334"/>
        <v>0</v>
      </c>
      <c r="O1453" s="56">
        <f t="shared" si="335"/>
        <v>0</v>
      </c>
      <c r="R1453">
        <f t="shared" si="331"/>
        <v>0</v>
      </c>
    </row>
    <row r="1454" spans="1:18" x14ac:dyDescent="0.3">
      <c r="A1454" s="43" t="str">
        <f t="shared" si="336"/>
        <v>201850ma</v>
      </c>
      <c r="B1454" s="43">
        <f t="shared" si="338"/>
        <v>50</v>
      </c>
      <c r="C1454" s="44">
        <f t="shared" si="332"/>
        <v>43444</v>
      </c>
      <c r="D1454" s="43" t="str">
        <f t="shared" si="339"/>
        <v>ma</v>
      </c>
      <c r="E1454" s="43">
        <f t="shared" si="337"/>
        <v>2018</v>
      </c>
      <c r="F1454" s="43" t="str">
        <f t="shared" si="341"/>
        <v/>
      </c>
      <c r="G1454" s="43" t="str">
        <f t="shared" si="342"/>
        <v/>
      </c>
      <c r="H1454" s="43" t="str">
        <f t="shared" si="343"/>
        <v/>
      </c>
      <c r="I1454" s="43">
        <f t="shared" si="340"/>
        <v>102</v>
      </c>
      <c r="J1454">
        <f>IF(AND(Formulier!$E$44&lt;=C1454,Formulier!$O$38&gt;=C1454),"Verlof",0)</f>
        <v>0</v>
      </c>
      <c r="K1454">
        <f t="shared" si="333"/>
        <v>0</v>
      </c>
      <c r="L1454">
        <f t="shared" si="329"/>
        <v>0</v>
      </c>
      <c r="M1454">
        <f t="shared" si="330"/>
        <v>0</v>
      </c>
      <c r="N1454" s="56">
        <f t="shared" si="334"/>
        <v>0</v>
      </c>
      <c r="O1454" s="56">
        <f t="shared" si="335"/>
        <v>0</v>
      </c>
      <c r="R1454">
        <f t="shared" si="331"/>
        <v>0</v>
      </c>
    </row>
    <row r="1455" spans="1:18" x14ac:dyDescent="0.3">
      <c r="A1455" s="43" t="str">
        <f t="shared" si="336"/>
        <v>201850di</v>
      </c>
      <c r="B1455" s="43">
        <f t="shared" si="338"/>
        <v>50</v>
      </c>
      <c r="C1455" s="44">
        <f t="shared" si="332"/>
        <v>43445</v>
      </c>
      <c r="D1455" s="43" t="str">
        <f t="shared" si="339"/>
        <v>di</v>
      </c>
      <c r="E1455" s="43">
        <f t="shared" si="337"/>
        <v>2018</v>
      </c>
      <c r="F1455" s="43" t="str">
        <f t="shared" si="341"/>
        <v/>
      </c>
      <c r="G1455" s="43" t="str">
        <f t="shared" si="342"/>
        <v/>
      </c>
      <c r="H1455" s="43" t="str">
        <f t="shared" si="343"/>
        <v/>
      </c>
      <c r="I1455" s="43">
        <f t="shared" si="340"/>
        <v>102</v>
      </c>
      <c r="J1455">
        <f>IF(AND(Formulier!$E$44&lt;=C1455,Formulier!$O$38&gt;=C1455),"Verlof",0)</f>
        <v>0</v>
      </c>
      <c r="K1455">
        <f t="shared" si="333"/>
        <v>0</v>
      </c>
      <c r="L1455">
        <f t="shared" si="329"/>
        <v>0</v>
      </c>
      <c r="M1455">
        <f t="shared" si="330"/>
        <v>0</v>
      </c>
      <c r="N1455" s="56">
        <f t="shared" si="334"/>
        <v>0</v>
      </c>
      <c r="O1455" s="56">
        <f t="shared" si="335"/>
        <v>0</v>
      </c>
      <c r="R1455">
        <f t="shared" si="331"/>
        <v>0</v>
      </c>
    </row>
    <row r="1456" spans="1:18" x14ac:dyDescent="0.3">
      <c r="A1456" s="43" t="str">
        <f t="shared" si="336"/>
        <v>201850wo</v>
      </c>
      <c r="B1456" s="43">
        <f t="shared" si="338"/>
        <v>50</v>
      </c>
      <c r="C1456" s="44">
        <f t="shared" si="332"/>
        <v>43446</v>
      </c>
      <c r="D1456" s="43" t="str">
        <f t="shared" si="339"/>
        <v>wo</v>
      </c>
      <c r="E1456" s="43">
        <f t="shared" si="337"/>
        <v>2018</v>
      </c>
      <c r="F1456" s="43" t="str">
        <f t="shared" si="341"/>
        <v/>
      </c>
      <c r="G1456" s="43" t="str">
        <f t="shared" si="342"/>
        <v/>
      </c>
      <c r="H1456" s="43" t="str">
        <f t="shared" si="343"/>
        <v/>
      </c>
      <c r="I1456" s="43">
        <f t="shared" si="340"/>
        <v>102</v>
      </c>
      <c r="J1456">
        <f>IF(AND(Formulier!$E$44&lt;=C1456,Formulier!$O$38&gt;=C1456),"Verlof",0)</f>
        <v>0</v>
      </c>
      <c r="K1456">
        <f t="shared" si="333"/>
        <v>0</v>
      </c>
      <c r="L1456">
        <f t="shared" si="329"/>
        <v>0</v>
      </c>
      <c r="M1456">
        <f t="shared" si="330"/>
        <v>0</v>
      </c>
      <c r="N1456" s="56">
        <f t="shared" si="334"/>
        <v>0</v>
      </c>
      <c r="O1456" s="56">
        <f t="shared" si="335"/>
        <v>0</v>
      </c>
      <c r="R1456">
        <f t="shared" si="331"/>
        <v>0</v>
      </c>
    </row>
    <row r="1457" spans="1:18" x14ac:dyDescent="0.3">
      <c r="A1457" s="43" t="str">
        <f t="shared" si="336"/>
        <v>201850do</v>
      </c>
      <c r="B1457" s="43">
        <f t="shared" si="338"/>
        <v>50</v>
      </c>
      <c r="C1457" s="44">
        <f t="shared" si="332"/>
        <v>43447</v>
      </c>
      <c r="D1457" s="43" t="str">
        <f t="shared" si="339"/>
        <v>do</v>
      </c>
      <c r="E1457" s="43">
        <f t="shared" si="337"/>
        <v>2018</v>
      </c>
      <c r="F1457" s="43" t="str">
        <f t="shared" si="341"/>
        <v/>
      </c>
      <c r="G1457" s="43" t="str">
        <f t="shared" si="342"/>
        <v/>
      </c>
      <c r="H1457" s="43" t="str">
        <f t="shared" si="343"/>
        <v/>
      </c>
      <c r="I1457" s="43">
        <f t="shared" si="340"/>
        <v>102</v>
      </c>
      <c r="J1457">
        <f>IF(AND(Formulier!$E$44&lt;=C1457,Formulier!$O$38&gt;=C1457),"Verlof",0)</f>
        <v>0</v>
      </c>
      <c r="K1457">
        <f t="shared" si="333"/>
        <v>0</v>
      </c>
      <c r="L1457">
        <f t="shared" si="329"/>
        <v>0</v>
      </c>
      <c r="M1457">
        <f t="shared" si="330"/>
        <v>0</v>
      </c>
      <c r="N1457" s="56">
        <f t="shared" si="334"/>
        <v>0</v>
      </c>
      <c r="O1457" s="56">
        <f t="shared" si="335"/>
        <v>0</v>
      </c>
      <c r="R1457">
        <f t="shared" si="331"/>
        <v>0</v>
      </c>
    </row>
    <row r="1458" spans="1:18" x14ac:dyDescent="0.3">
      <c r="A1458" s="43" t="str">
        <f t="shared" si="336"/>
        <v>201850vr</v>
      </c>
      <c r="B1458" s="43">
        <f t="shared" si="338"/>
        <v>50</v>
      </c>
      <c r="C1458" s="44">
        <f t="shared" si="332"/>
        <v>43448</v>
      </c>
      <c r="D1458" s="43" t="str">
        <f t="shared" si="339"/>
        <v>vr</v>
      </c>
      <c r="E1458" s="43">
        <f t="shared" si="337"/>
        <v>2018</v>
      </c>
      <c r="F1458" s="43" t="str">
        <f t="shared" si="341"/>
        <v/>
      </c>
      <c r="G1458" s="43" t="str">
        <f t="shared" si="342"/>
        <v/>
      </c>
      <c r="H1458" s="43" t="str">
        <f t="shared" si="343"/>
        <v/>
      </c>
      <c r="I1458" s="43">
        <f t="shared" si="340"/>
        <v>102</v>
      </c>
      <c r="J1458">
        <f>IF(AND(Formulier!$E$44&lt;=C1458,Formulier!$O$38&gt;=C1458),"Verlof",0)</f>
        <v>0</v>
      </c>
      <c r="K1458">
        <f t="shared" si="333"/>
        <v>0</v>
      </c>
      <c r="L1458">
        <f t="shared" si="329"/>
        <v>0</v>
      </c>
      <c r="M1458">
        <f t="shared" si="330"/>
        <v>0</v>
      </c>
      <c r="N1458" s="56">
        <f t="shared" si="334"/>
        <v>0</v>
      </c>
      <c r="O1458" s="56">
        <f t="shared" si="335"/>
        <v>0</v>
      </c>
      <c r="R1458">
        <f t="shared" si="331"/>
        <v>0</v>
      </c>
    </row>
    <row r="1459" spans="1:18" x14ac:dyDescent="0.3">
      <c r="A1459" s="43" t="str">
        <f t="shared" si="336"/>
        <v>201850za</v>
      </c>
      <c r="B1459" s="43">
        <f t="shared" si="338"/>
        <v>50</v>
      </c>
      <c r="C1459" s="44">
        <f t="shared" si="332"/>
        <v>43449</v>
      </c>
      <c r="D1459" s="43" t="str">
        <f t="shared" si="339"/>
        <v>za</v>
      </c>
      <c r="E1459" s="43">
        <f t="shared" si="337"/>
        <v>2018</v>
      </c>
      <c r="F1459" s="43" t="str">
        <f t="shared" si="341"/>
        <v/>
      </c>
      <c r="G1459" s="43" t="str">
        <f t="shared" si="342"/>
        <v/>
      </c>
      <c r="H1459" s="43" t="str">
        <f t="shared" si="343"/>
        <v/>
      </c>
      <c r="I1459" s="43">
        <f t="shared" si="340"/>
        <v>102</v>
      </c>
      <c r="J1459">
        <f>IF(AND(Formulier!$E$44&lt;=C1459,Formulier!$O$38&gt;=C1459),"Verlof",0)</f>
        <v>0</v>
      </c>
      <c r="K1459">
        <f t="shared" si="333"/>
        <v>0</v>
      </c>
      <c r="L1459">
        <f t="shared" si="329"/>
        <v>0</v>
      </c>
      <c r="M1459">
        <f t="shared" si="330"/>
        <v>0</v>
      </c>
      <c r="N1459" s="56">
        <f t="shared" si="334"/>
        <v>0</v>
      </c>
      <c r="O1459" s="56">
        <f t="shared" si="335"/>
        <v>0</v>
      </c>
      <c r="R1459">
        <f t="shared" si="331"/>
        <v>0</v>
      </c>
    </row>
    <row r="1460" spans="1:18" x14ac:dyDescent="0.3">
      <c r="A1460" s="43" t="str">
        <f t="shared" si="336"/>
        <v>201850zo</v>
      </c>
      <c r="B1460" s="43">
        <f t="shared" si="338"/>
        <v>50</v>
      </c>
      <c r="C1460" s="44">
        <f t="shared" si="332"/>
        <v>43450</v>
      </c>
      <c r="D1460" s="43" t="str">
        <f t="shared" si="339"/>
        <v>zo</v>
      </c>
      <c r="E1460" s="43">
        <f t="shared" si="337"/>
        <v>2018</v>
      </c>
      <c r="F1460" s="43" t="str">
        <f t="shared" si="341"/>
        <v/>
      </c>
      <c r="G1460" s="43" t="str">
        <f t="shared" si="342"/>
        <v/>
      </c>
      <c r="H1460" s="43" t="str">
        <f t="shared" si="343"/>
        <v/>
      </c>
      <c r="I1460" s="43">
        <f t="shared" si="340"/>
        <v>102</v>
      </c>
      <c r="J1460">
        <f>IF(AND(Formulier!$E$44&lt;=C1460,Formulier!$O$38&gt;=C1460),"Verlof",0)</f>
        <v>0</v>
      </c>
      <c r="K1460">
        <f t="shared" si="333"/>
        <v>0</v>
      </c>
      <c r="L1460">
        <f t="shared" si="329"/>
        <v>0</v>
      </c>
      <c r="M1460">
        <f t="shared" si="330"/>
        <v>0</v>
      </c>
      <c r="N1460" s="56">
        <f t="shared" si="334"/>
        <v>0</v>
      </c>
      <c r="O1460" s="56">
        <f t="shared" si="335"/>
        <v>0</v>
      </c>
      <c r="R1460">
        <f t="shared" si="331"/>
        <v>0</v>
      </c>
    </row>
    <row r="1461" spans="1:18" x14ac:dyDescent="0.3">
      <c r="A1461" s="43" t="str">
        <f t="shared" si="336"/>
        <v>201851ma</v>
      </c>
      <c r="B1461" s="43">
        <f t="shared" si="338"/>
        <v>51</v>
      </c>
      <c r="C1461" s="44">
        <f t="shared" si="332"/>
        <v>43451</v>
      </c>
      <c r="D1461" s="43" t="str">
        <f t="shared" si="339"/>
        <v>ma</v>
      </c>
      <c r="E1461" s="43">
        <f t="shared" si="337"/>
        <v>2018</v>
      </c>
      <c r="F1461" s="43" t="str">
        <f t="shared" si="341"/>
        <v/>
      </c>
      <c r="G1461" s="43" t="str">
        <f t="shared" si="342"/>
        <v/>
      </c>
      <c r="H1461" s="43" t="str">
        <f t="shared" si="343"/>
        <v/>
      </c>
      <c r="I1461" s="43">
        <f t="shared" si="340"/>
        <v>103</v>
      </c>
      <c r="J1461">
        <f>IF(AND(Formulier!$E$44&lt;=C1461,Formulier!$O$38&gt;=C1461),"Verlof",0)</f>
        <v>0</v>
      </c>
      <c r="K1461">
        <f t="shared" si="333"/>
        <v>0</v>
      </c>
      <c r="L1461">
        <f t="shared" si="329"/>
        <v>0</v>
      </c>
      <c r="M1461">
        <f t="shared" si="330"/>
        <v>0</v>
      </c>
      <c r="N1461" s="56">
        <f t="shared" si="334"/>
        <v>0</v>
      </c>
      <c r="O1461" s="56">
        <f t="shared" si="335"/>
        <v>0</v>
      </c>
      <c r="R1461">
        <f t="shared" si="331"/>
        <v>0</v>
      </c>
    </row>
    <row r="1462" spans="1:18" x14ac:dyDescent="0.3">
      <c r="A1462" s="43" t="str">
        <f t="shared" si="336"/>
        <v>201851di</v>
      </c>
      <c r="B1462" s="43">
        <f t="shared" si="338"/>
        <v>51</v>
      </c>
      <c r="C1462" s="44">
        <f t="shared" si="332"/>
        <v>43452</v>
      </c>
      <c r="D1462" s="43" t="str">
        <f t="shared" si="339"/>
        <v>di</v>
      </c>
      <c r="E1462" s="43">
        <f t="shared" si="337"/>
        <v>2018</v>
      </c>
      <c r="F1462" s="43" t="str">
        <f t="shared" si="341"/>
        <v/>
      </c>
      <c r="G1462" s="43" t="str">
        <f t="shared" si="342"/>
        <v/>
      </c>
      <c r="H1462" s="43" t="str">
        <f t="shared" si="343"/>
        <v/>
      </c>
      <c r="I1462" s="43">
        <f t="shared" si="340"/>
        <v>103</v>
      </c>
      <c r="J1462">
        <f>IF(AND(Formulier!$E$44&lt;=C1462,Formulier!$O$38&gt;=C1462),"Verlof",0)</f>
        <v>0</v>
      </c>
      <c r="K1462">
        <f t="shared" si="333"/>
        <v>0</v>
      </c>
      <c r="L1462">
        <f t="shared" si="329"/>
        <v>0</v>
      </c>
      <c r="M1462">
        <f t="shared" si="330"/>
        <v>0</v>
      </c>
      <c r="N1462" s="56">
        <f t="shared" si="334"/>
        <v>0</v>
      </c>
      <c r="O1462" s="56">
        <f t="shared" si="335"/>
        <v>0</v>
      </c>
      <c r="R1462">
        <f t="shared" si="331"/>
        <v>0</v>
      </c>
    </row>
    <row r="1463" spans="1:18" x14ac:dyDescent="0.3">
      <c r="A1463" s="43" t="str">
        <f t="shared" si="336"/>
        <v>201851wo</v>
      </c>
      <c r="B1463" s="43">
        <f t="shared" si="338"/>
        <v>51</v>
      </c>
      <c r="C1463" s="44">
        <f t="shared" si="332"/>
        <v>43453</v>
      </c>
      <c r="D1463" s="43" t="str">
        <f t="shared" si="339"/>
        <v>wo</v>
      </c>
      <c r="E1463" s="43">
        <f t="shared" si="337"/>
        <v>2018</v>
      </c>
      <c r="F1463" s="43" t="str">
        <f t="shared" si="341"/>
        <v/>
      </c>
      <c r="G1463" s="43" t="str">
        <f t="shared" si="342"/>
        <v/>
      </c>
      <c r="H1463" s="43" t="str">
        <f t="shared" si="343"/>
        <v/>
      </c>
      <c r="I1463" s="43">
        <f t="shared" si="340"/>
        <v>103</v>
      </c>
      <c r="J1463">
        <f>IF(AND(Formulier!$E$44&lt;=C1463,Formulier!$O$38&gt;=C1463),"Verlof",0)</f>
        <v>0</v>
      </c>
      <c r="K1463">
        <f t="shared" si="333"/>
        <v>0</v>
      </c>
      <c r="L1463">
        <f t="shared" si="329"/>
        <v>0</v>
      </c>
      <c r="M1463">
        <f t="shared" si="330"/>
        <v>0</v>
      </c>
      <c r="N1463" s="56">
        <f t="shared" si="334"/>
        <v>0</v>
      </c>
      <c r="O1463" s="56">
        <f t="shared" si="335"/>
        <v>0</v>
      </c>
      <c r="R1463">
        <f t="shared" si="331"/>
        <v>0</v>
      </c>
    </row>
    <row r="1464" spans="1:18" x14ac:dyDescent="0.3">
      <c r="A1464" s="43" t="str">
        <f t="shared" si="336"/>
        <v>201851do</v>
      </c>
      <c r="B1464" s="43">
        <f t="shared" si="338"/>
        <v>51</v>
      </c>
      <c r="C1464" s="44">
        <f t="shared" si="332"/>
        <v>43454</v>
      </c>
      <c r="D1464" s="43" t="str">
        <f t="shared" si="339"/>
        <v>do</v>
      </c>
      <c r="E1464" s="43">
        <f t="shared" si="337"/>
        <v>2018</v>
      </c>
      <c r="F1464" s="43" t="str">
        <f t="shared" si="341"/>
        <v/>
      </c>
      <c r="G1464" s="43" t="str">
        <f t="shared" si="342"/>
        <v/>
      </c>
      <c r="H1464" s="43" t="str">
        <f t="shared" si="343"/>
        <v/>
      </c>
      <c r="I1464" s="43">
        <f t="shared" si="340"/>
        <v>103</v>
      </c>
      <c r="J1464">
        <f>IF(AND(Formulier!$E$44&lt;=C1464,Formulier!$O$38&gt;=C1464),"Verlof",0)</f>
        <v>0</v>
      </c>
      <c r="K1464">
        <f t="shared" si="333"/>
        <v>0</v>
      </c>
      <c r="L1464">
        <f t="shared" si="329"/>
        <v>0</v>
      </c>
      <c r="M1464">
        <f t="shared" si="330"/>
        <v>0</v>
      </c>
      <c r="N1464" s="56">
        <f t="shared" si="334"/>
        <v>0</v>
      </c>
      <c r="O1464" s="56">
        <f t="shared" si="335"/>
        <v>0</v>
      </c>
      <c r="R1464">
        <f t="shared" si="331"/>
        <v>0</v>
      </c>
    </row>
    <row r="1465" spans="1:18" x14ac:dyDescent="0.3">
      <c r="A1465" s="43" t="str">
        <f t="shared" si="336"/>
        <v>201851vr</v>
      </c>
      <c r="B1465" s="43">
        <f t="shared" si="338"/>
        <v>51</v>
      </c>
      <c r="C1465" s="44">
        <f t="shared" si="332"/>
        <v>43455</v>
      </c>
      <c r="D1465" s="43" t="str">
        <f t="shared" si="339"/>
        <v>vr</v>
      </c>
      <c r="E1465" s="43">
        <f t="shared" si="337"/>
        <v>2018</v>
      </c>
      <c r="F1465" s="43" t="str">
        <f t="shared" si="341"/>
        <v/>
      </c>
      <c r="G1465" s="43" t="str">
        <f t="shared" si="342"/>
        <v/>
      </c>
      <c r="H1465" s="43" t="str">
        <f t="shared" si="343"/>
        <v/>
      </c>
      <c r="I1465" s="43">
        <f t="shared" si="340"/>
        <v>103</v>
      </c>
      <c r="J1465">
        <f>IF(AND(Formulier!$E$44&lt;=C1465,Formulier!$O$38&gt;=C1465),"Verlof",0)</f>
        <v>0</v>
      </c>
      <c r="K1465">
        <f t="shared" si="333"/>
        <v>0</v>
      </c>
      <c r="L1465">
        <f t="shared" si="329"/>
        <v>0</v>
      </c>
      <c r="M1465">
        <f t="shared" si="330"/>
        <v>0</v>
      </c>
      <c r="N1465" s="56">
        <f t="shared" si="334"/>
        <v>0</v>
      </c>
      <c r="O1465" s="56">
        <f t="shared" si="335"/>
        <v>0</v>
      </c>
      <c r="R1465">
        <f t="shared" si="331"/>
        <v>0</v>
      </c>
    </row>
    <row r="1466" spans="1:18" x14ac:dyDescent="0.3">
      <c r="A1466" s="43" t="str">
        <f t="shared" si="336"/>
        <v>201851za</v>
      </c>
      <c r="B1466" s="43">
        <f t="shared" si="338"/>
        <v>51</v>
      </c>
      <c r="C1466" s="44">
        <f t="shared" si="332"/>
        <v>43456</v>
      </c>
      <c r="D1466" s="43" t="str">
        <f t="shared" si="339"/>
        <v>za</v>
      </c>
      <c r="E1466" s="43">
        <f t="shared" si="337"/>
        <v>2018</v>
      </c>
      <c r="F1466" s="43" t="str">
        <f t="shared" si="341"/>
        <v/>
      </c>
      <c r="G1466" s="43" t="str">
        <f t="shared" si="342"/>
        <v/>
      </c>
      <c r="H1466" s="43" t="str">
        <f t="shared" si="343"/>
        <v/>
      </c>
      <c r="I1466" s="43">
        <f t="shared" si="340"/>
        <v>103</v>
      </c>
      <c r="J1466">
        <f>IF(AND(Formulier!$E$44&lt;=C1466,Formulier!$O$38&gt;=C1466),"Verlof",0)</f>
        <v>0</v>
      </c>
      <c r="K1466">
        <f t="shared" si="333"/>
        <v>0</v>
      </c>
      <c r="L1466">
        <f t="shared" si="329"/>
        <v>0</v>
      </c>
      <c r="M1466">
        <f t="shared" si="330"/>
        <v>0</v>
      </c>
      <c r="N1466" s="56">
        <f t="shared" si="334"/>
        <v>0</v>
      </c>
      <c r="O1466" s="56">
        <f t="shared" si="335"/>
        <v>0</v>
      </c>
      <c r="R1466">
        <f t="shared" si="331"/>
        <v>0</v>
      </c>
    </row>
    <row r="1467" spans="1:18" x14ac:dyDescent="0.3">
      <c r="A1467" s="43" t="str">
        <f t="shared" si="336"/>
        <v>201851zo</v>
      </c>
      <c r="B1467" s="43">
        <f t="shared" si="338"/>
        <v>51</v>
      </c>
      <c r="C1467" s="44">
        <f t="shared" si="332"/>
        <v>43457</v>
      </c>
      <c r="D1467" s="43" t="str">
        <f t="shared" si="339"/>
        <v>zo</v>
      </c>
      <c r="E1467" s="43">
        <f t="shared" si="337"/>
        <v>2018</v>
      </c>
      <c r="F1467" s="43" t="str">
        <f t="shared" si="341"/>
        <v/>
      </c>
      <c r="G1467" s="43" t="str">
        <f t="shared" si="342"/>
        <v/>
      </c>
      <c r="H1467" s="43" t="str">
        <f t="shared" si="343"/>
        <v/>
      </c>
      <c r="I1467" s="43">
        <f t="shared" si="340"/>
        <v>103</v>
      </c>
      <c r="J1467">
        <f>IF(AND(Formulier!$E$44&lt;=C1467,Formulier!$O$38&gt;=C1467),"Verlof",0)</f>
        <v>0</v>
      </c>
      <c r="K1467">
        <f t="shared" si="333"/>
        <v>0</v>
      </c>
      <c r="L1467">
        <f t="shared" si="329"/>
        <v>0</v>
      </c>
      <c r="M1467">
        <f t="shared" si="330"/>
        <v>0</v>
      </c>
      <c r="N1467" s="56">
        <f t="shared" si="334"/>
        <v>0</v>
      </c>
      <c r="O1467" s="56">
        <f t="shared" si="335"/>
        <v>0</v>
      </c>
      <c r="R1467">
        <f t="shared" si="331"/>
        <v>0</v>
      </c>
    </row>
    <row r="1468" spans="1:18" x14ac:dyDescent="0.3">
      <c r="A1468" s="43" t="str">
        <f t="shared" si="336"/>
        <v>201852ma</v>
      </c>
      <c r="B1468" s="43">
        <f t="shared" si="338"/>
        <v>52</v>
      </c>
      <c r="C1468" s="44">
        <f t="shared" si="332"/>
        <v>43458</v>
      </c>
      <c r="D1468" s="43" t="str">
        <f t="shared" si="339"/>
        <v>ma</v>
      </c>
      <c r="E1468" s="43">
        <f t="shared" si="337"/>
        <v>2018</v>
      </c>
      <c r="F1468" s="43" t="str">
        <f t="shared" si="341"/>
        <v/>
      </c>
      <c r="G1468" s="43" t="str">
        <f t="shared" si="342"/>
        <v/>
      </c>
      <c r="H1468" s="43" t="str">
        <f t="shared" si="343"/>
        <v/>
      </c>
      <c r="I1468" s="43">
        <f t="shared" si="340"/>
        <v>104</v>
      </c>
      <c r="J1468">
        <f>IF(AND(Formulier!$E$44&lt;=C1468,Formulier!$O$38&gt;=C1468),"Verlof",0)</f>
        <v>0</v>
      </c>
      <c r="K1468">
        <f t="shared" si="333"/>
        <v>0</v>
      </c>
      <c r="L1468">
        <f t="shared" ref="L1468:L1531" si="344">IF(J1468=0,0,IF(G1468="",0,1))</f>
        <v>0</v>
      </c>
      <c r="M1468">
        <f t="shared" ref="M1468:M1531" si="345">IF(J1468=0,0,IF(H1468="",0,1))</f>
        <v>0</v>
      </c>
      <c r="N1468" s="56">
        <f t="shared" si="334"/>
        <v>0</v>
      </c>
      <c r="O1468" s="56">
        <f t="shared" si="335"/>
        <v>0</v>
      </c>
      <c r="R1468">
        <f t="shared" si="331"/>
        <v>0</v>
      </c>
    </row>
    <row r="1469" spans="1:18" x14ac:dyDescent="0.3">
      <c r="A1469" s="43" t="str">
        <f t="shared" si="336"/>
        <v>201852di</v>
      </c>
      <c r="B1469" s="43">
        <f t="shared" si="338"/>
        <v>52</v>
      </c>
      <c r="C1469" s="44">
        <f t="shared" si="332"/>
        <v>43459</v>
      </c>
      <c r="D1469" s="43" t="str">
        <f t="shared" si="339"/>
        <v>di</v>
      </c>
      <c r="E1469" s="43">
        <f t="shared" si="337"/>
        <v>2018</v>
      </c>
      <c r="F1469" s="43" t="str">
        <f t="shared" si="341"/>
        <v/>
      </c>
      <c r="G1469" s="43" t="str">
        <f t="shared" si="342"/>
        <v/>
      </c>
      <c r="H1469" s="43" t="str">
        <f t="shared" si="343"/>
        <v/>
      </c>
      <c r="I1469" s="43">
        <f t="shared" si="340"/>
        <v>104</v>
      </c>
      <c r="J1469">
        <f>IF(AND(Formulier!$E$44&lt;=C1469,Formulier!$O$38&gt;=C1469),"Verlof",0)</f>
        <v>0</v>
      </c>
      <c r="K1469">
        <f t="shared" si="333"/>
        <v>0</v>
      </c>
      <c r="L1469">
        <f t="shared" si="344"/>
        <v>0</v>
      </c>
      <c r="M1469">
        <f t="shared" si="345"/>
        <v>0</v>
      </c>
      <c r="N1469" s="56">
        <f t="shared" si="334"/>
        <v>0</v>
      </c>
      <c r="O1469" s="56">
        <f t="shared" si="335"/>
        <v>0</v>
      </c>
      <c r="R1469">
        <f t="shared" si="331"/>
        <v>0</v>
      </c>
    </row>
    <row r="1470" spans="1:18" x14ac:dyDescent="0.3">
      <c r="A1470" s="43" t="str">
        <f t="shared" si="336"/>
        <v>201852wo</v>
      </c>
      <c r="B1470" s="43">
        <f t="shared" si="338"/>
        <v>52</v>
      </c>
      <c r="C1470" s="44">
        <f t="shared" si="332"/>
        <v>43460</v>
      </c>
      <c r="D1470" s="43" t="str">
        <f t="shared" si="339"/>
        <v>wo</v>
      </c>
      <c r="E1470" s="43">
        <f t="shared" si="337"/>
        <v>2018</v>
      </c>
      <c r="F1470" s="43" t="str">
        <f t="shared" si="341"/>
        <v/>
      </c>
      <c r="G1470" s="43" t="str">
        <f t="shared" si="342"/>
        <v/>
      </c>
      <c r="H1470" s="43" t="str">
        <f t="shared" si="343"/>
        <v/>
      </c>
      <c r="I1470" s="43">
        <f t="shared" si="340"/>
        <v>104</v>
      </c>
      <c r="J1470">
        <f>IF(AND(Formulier!$E$44&lt;=C1470,Formulier!$O$38&gt;=C1470),"Verlof",0)</f>
        <v>0</v>
      </c>
      <c r="K1470">
        <f t="shared" si="333"/>
        <v>0</v>
      </c>
      <c r="L1470">
        <f t="shared" si="344"/>
        <v>0</v>
      </c>
      <c r="M1470">
        <f t="shared" si="345"/>
        <v>0</v>
      </c>
      <c r="N1470" s="56">
        <f t="shared" si="334"/>
        <v>0</v>
      </c>
      <c r="O1470" s="56">
        <f t="shared" si="335"/>
        <v>0</v>
      </c>
      <c r="R1470">
        <f t="shared" si="331"/>
        <v>0</v>
      </c>
    </row>
    <row r="1471" spans="1:18" x14ac:dyDescent="0.3">
      <c r="A1471" s="43" t="str">
        <f t="shared" si="336"/>
        <v>201852do</v>
      </c>
      <c r="B1471" s="43">
        <f t="shared" si="338"/>
        <v>52</v>
      </c>
      <c r="C1471" s="44">
        <f t="shared" si="332"/>
        <v>43461</v>
      </c>
      <c r="D1471" s="43" t="str">
        <f t="shared" si="339"/>
        <v>do</v>
      </c>
      <c r="E1471" s="43">
        <f t="shared" si="337"/>
        <v>2018</v>
      </c>
      <c r="F1471" s="43" t="str">
        <f t="shared" si="341"/>
        <v/>
      </c>
      <c r="G1471" s="43" t="str">
        <f t="shared" si="342"/>
        <v/>
      </c>
      <c r="H1471" s="43" t="str">
        <f t="shared" si="343"/>
        <v/>
      </c>
      <c r="I1471" s="43">
        <f t="shared" si="340"/>
        <v>104</v>
      </c>
      <c r="J1471">
        <f>IF(AND(Formulier!$E$44&lt;=C1471,Formulier!$O$38&gt;=C1471),"Verlof",0)</f>
        <v>0</v>
      </c>
      <c r="K1471">
        <f t="shared" si="333"/>
        <v>0</v>
      </c>
      <c r="L1471">
        <f t="shared" si="344"/>
        <v>0</v>
      </c>
      <c r="M1471">
        <f t="shared" si="345"/>
        <v>0</v>
      </c>
      <c r="N1471" s="56">
        <f t="shared" si="334"/>
        <v>0</v>
      </c>
      <c r="O1471" s="56">
        <f t="shared" si="335"/>
        <v>0</v>
      </c>
      <c r="R1471">
        <f t="shared" si="331"/>
        <v>0</v>
      </c>
    </row>
    <row r="1472" spans="1:18" x14ac:dyDescent="0.3">
      <c r="A1472" s="43" t="str">
        <f t="shared" si="336"/>
        <v>201852vr</v>
      </c>
      <c r="B1472" s="43">
        <f t="shared" si="338"/>
        <v>52</v>
      </c>
      <c r="C1472" s="44">
        <f t="shared" si="332"/>
        <v>43462</v>
      </c>
      <c r="D1472" s="43" t="str">
        <f t="shared" si="339"/>
        <v>vr</v>
      </c>
      <c r="E1472" s="43">
        <f t="shared" si="337"/>
        <v>2018</v>
      </c>
      <c r="F1472" s="43" t="str">
        <f t="shared" si="341"/>
        <v/>
      </c>
      <c r="G1472" s="43" t="str">
        <f t="shared" si="342"/>
        <v/>
      </c>
      <c r="H1472" s="43" t="str">
        <f t="shared" si="343"/>
        <v/>
      </c>
      <c r="I1472" s="43">
        <f t="shared" si="340"/>
        <v>104</v>
      </c>
      <c r="J1472">
        <f>IF(AND(Formulier!$E$44&lt;=C1472,Formulier!$O$38&gt;=C1472),"Verlof",0)</f>
        <v>0</v>
      </c>
      <c r="K1472">
        <f t="shared" si="333"/>
        <v>0</v>
      </c>
      <c r="L1472">
        <f t="shared" si="344"/>
        <v>0</v>
      </c>
      <c r="M1472">
        <f t="shared" si="345"/>
        <v>0</v>
      </c>
      <c r="N1472" s="56">
        <f t="shared" si="334"/>
        <v>0</v>
      </c>
      <c r="O1472" s="56">
        <f t="shared" si="335"/>
        <v>0</v>
      </c>
      <c r="R1472">
        <f t="shared" ref="R1472:R1535" si="346">IF(AND(OR(F1472="vakantie",G1472="vakantie",H1472="vakantie"),Q1472="Compensatieverlof"),1,0)</f>
        <v>0</v>
      </c>
    </row>
    <row r="1473" spans="1:18" x14ac:dyDescent="0.3">
      <c r="A1473" s="43" t="str">
        <f t="shared" si="336"/>
        <v>201852za</v>
      </c>
      <c r="B1473" s="43">
        <f t="shared" si="338"/>
        <v>52</v>
      </c>
      <c r="C1473" s="44">
        <f t="shared" si="332"/>
        <v>43463</v>
      </c>
      <c r="D1473" s="43" t="str">
        <f t="shared" si="339"/>
        <v>za</v>
      </c>
      <c r="E1473" s="43">
        <f t="shared" si="337"/>
        <v>2018</v>
      </c>
      <c r="F1473" s="43" t="str">
        <f t="shared" si="341"/>
        <v/>
      </c>
      <c r="G1473" s="43" t="str">
        <f t="shared" si="342"/>
        <v/>
      </c>
      <c r="H1473" s="43" t="str">
        <f t="shared" si="343"/>
        <v/>
      </c>
      <c r="I1473" s="43">
        <f t="shared" si="340"/>
        <v>104</v>
      </c>
      <c r="J1473">
        <f>IF(AND(Formulier!$E$44&lt;=C1473,Formulier!$O$38&gt;=C1473),"Verlof",0)</f>
        <v>0</v>
      </c>
      <c r="K1473">
        <f t="shared" si="333"/>
        <v>0</v>
      </c>
      <c r="L1473">
        <f t="shared" si="344"/>
        <v>0</v>
      </c>
      <c r="M1473">
        <f t="shared" si="345"/>
        <v>0</v>
      </c>
      <c r="N1473" s="56">
        <f t="shared" si="334"/>
        <v>0</v>
      </c>
      <c r="O1473" s="56">
        <f t="shared" si="335"/>
        <v>0</v>
      </c>
      <c r="R1473">
        <f t="shared" si="346"/>
        <v>0</v>
      </c>
    </row>
    <row r="1474" spans="1:18" x14ac:dyDescent="0.3">
      <c r="A1474" s="43" t="str">
        <f t="shared" si="336"/>
        <v>201852zo</v>
      </c>
      <c r="B1474" s="43">
        <f t="shared" si="338"/>
        <v>52</v>
      </c>
      <c r="C1474" s="44">
        <f t="shared" si="332"/>
        <v>43464</v>
      </c>
      <c r="D1474" s="43" t="str">
        <f t="shared" si="339"/>
        <v>zo</v>
      </c>
      <c r="E1474" s="43">
        <f t="shared" si="337"/>
        <v>2018</v>
      </c>
      <c r="F1474" s="43" t="str">
        <f t="shared" si="341"/>
        <v/>
      </c>
      <c r="G1474" s="43" t="str">
        <f t="shared" si="342"/>
        <v/>
      </c>
      <c r="H1474" s="43" t="str">
        <f t="shared" si="343"/>
        <v/>
      </c>
      <c r="I1474" s="43">
        <f t="shared" si="340"/>
        <v>104</v>
      </c>
      <c r="J1474">
        <f>IF(AND(Formulier!$E$44&lt;=C1474,Formulier!$O$38&gt;=C1474),"Verlof",0)</f>
        <v>0</v>
      </c>
      <c r="K1474">
        <f t="shared" si="333"/>
        <v>0</v>
      </c>
      <c r="L1474">
        <f t="shared" si="344"/>
        <v>0</v>
      </c>
      <c r="M1474">
        <f t="shared" si="345"/>
        <v>0</v>
      </c>
      <c r="N1474" s="56">
        <f t="shared" si="334"/>
        <v>0</v>
      </c>
      <c r="O1474" s="56">
        <f t="shared" si="335"/>
        <v>0</v>
      </c>
      <c r="R1474">
        <f t="shared" si="346"/>
        <v>0</v>
      </c>
    </row>
    <row r="1475" spans="1:18" x14ac:dyDescent="0.3">
      <c r="A1475" s="43" t="str">
        <f t="shared" si="336"/>
        <v>20181ma</v>
      </c>
      <c r="B1475" s="43">
        <v>1</v>
      </c>
      <c r="C1475" s="44">
        <f t="shared" ref="C1475:C1538" si="347">+C1474+1</f>
        <v>43465</v>
      </c>
      <c r="D1475" s="43" t="str">
        <f t="shared" si="339"/>
        <v>ma</v>
      </c>
      <c r="E1475" s="43">
        <f t="shared" si="337"/>
        <v>2018</v>
      </c>
      <c r="F1475" s="43" t="str">
        <f t="shared" si="341"/>
        <v/>
      </c>
      <c r="G1475" s="43" t="str">
        <f t="shared" si="342"/>
        <v/>
      </c>
      <c r="H1475" s="43" t="str">
        <f t="shared" si="343"/>
        <v/>
      </c>
      <c r="I1475" s="43">
        <v>1</v>
      </c>
      <c r="J1475">
        <f>IF(AND(Formulier!$E$44&lt;=C1475,Formulier!$O$38&gt;=C1475),"Verlof",0)</f>
        <v>0</v>
      </c>
      <c r="K1475">
        <f t="shared" ref="K1475:K1538" si="348">IF(J1475=0,0,IF(F1475="",0,1))</f>
        <v>0</v>
      </c>
      <c r="L1475">
        <f t="shared" si="344"/>
        <v>0</v>
      </c>
      <c r="M1475">
        <f t="shared" si="345"/>
        <v>0</v>
      </c>
      <c r="N1475" s="56">
        <f t="shared" ref="N1475:N1538" si="349">IF($N$1="Noord",K1475,IF($N$1="Midden",L1475,M1475))</f>
        <v>0</v>
      </c>
      <c r="O1475" s="56">
        <f t="shared" ref="O1475:O1538" si="350">IF(OR(D1475="za",D1475="zo"),0,N1475)</f>
        <v>0</v>
      </c>
      <c r="R1475">
        <f t="shared" si="346"/>
        <v>0</v>
      </c>
    </row>
    <row r="1476" spans="1:18" x14ac:dyDescent="0.3">
      <c r="A1476" s="43" t="str">
        <f t="shared" si="336"/>
        <v>20191di</v>
      </c>
      <c r="B1476" s="43">
        <v>1</v>
      </c>
      <c r="C1476" s="44">
        <f>+C1475+1</f>
        <v>43466</v>
      </c>
      <c r="D1476" s="43" t="str">
        <f t="shared" si="339"/>
        <v>di</v>
      </c>
      <c r="E1476" s="43">
        <f t="shared" si="337"/>
        <v>2019</v>
      </c>
      <c r="I1476" s="43">
        <v>1</v>
      </c>
      <c r="J1476">
        <f>IF(AND(Formulier!$E$44&lt;=C1476,Formulier!$O$38&gt;=C1476),"Verlof",0)</f>
        <v>0</v>
      </c>
      <c r="K1476">
        <f t="shared" si="348"/>
        <v>0</v>
      </c>
      <c r="L1476">
        <f t="shared" si="344"/>
        <v>0</v>
      </c>
      <c r="M1476">
        <f t="shared" si="345"/>
        <v>0</v>
      </c>
      <c r="N1476" s="56">
        <f t="shared" si="349"/>
        <v>0</v>
      </c>
      <c r="O1476" s="56">
        <f t="shared" si="350"/>
        <v>0</v>
      </c>
      <c r="R1476">
        <f t="shared" si="346"/>
        <v>0</v>
      </c>
    </row>
    <row r="1477" spans="1:18" x14ac:dyDescent="0.3">
      <c r="A1477" s="43" t="str">
        <f t="shared" si="336"/>
        <v>20191wo</v>
      </c>
      <c r="B1477" s="43">
        <v>1</v>
      </c>
      <c r="C1477" s="44">
        <f t="shared" si="347"/>
        <v>43467</v>
      </c>
      <c r="D1477" s="43" t="str">
        <f t="shared" si="339"/>
        <v>wo</v>
      </c>
      <c r="E1477" s="43">
        <f t="shared" si="337"/>
        <v>2019</v>
      </c>
      <c r="I1477" s="43">
        <v>1</v>
      </c>
      <c r="J1477">
        <f>IF(AND(Formulier!$E$44&lt;=C1477,Formulier!$O$38&gt;=C1477),"Verlof",0)</f>
        <v>0</v>
      </c>
      <c r="K1477">
        <f t="shared" si="348"/>
        <v>0</v>
      </c>
      <c r="L1477">
        <f t="shared" si="344"/>
        <v>0</v>
      </c>
      <c r="M1477">
        <f t="shared" si="345"/>
        <v>0</v>
      </c>
      <c r="N1477" s="56">
        <f t="shared" si="349"/>
        <v>0</v>
      </c>
      <c r="O1477" s="56">
        <f t="shared" si="350"/>
        <v>0</v>
      </c>
      <c r="R1477">
        <f t="shared" si="346"/>
        <v>0</v>
      </c>
    </row>
    <row r="1478" spans="1:18" x14ac:dyDescent="0.3">
      <c r="A1478" s="43" t="str">
        <f t="shared" si="336"/>
        <v>20191do</v>
      </c>
      <c r="B1478" s="43">
        <v>1</v>
      </c>
      <c r="C1478" s="44">
        <f t="shared" si="347"/>
        <v>43468</v>
      </c>
      <c r="D1478" s="43" t="str">
        <f t="shared" si="339"/>
        <v>do</v>
      </c>
      <c r="E1478" s="43">
        <f t="shared" si="337"/>
        <v>2019</v>
      </c>
      <c r="I1478" s="43">
        <v>1</v>
      </c>
      <c r="J1478">
        <f>IF(AND(Formulier!$E$44&lt;=C1478,Formulier!$O$38&gt;=C1478),"Verlof",0)</f>
        <v>0</v>
      </c>
      <c r="K1478">
        <f t="shared" si="348"/>
        <v>0</v>
      </c>
      <c r="L1478">
        <f t="shared" si="344"/>
        <v>0</v>
      </c>
      <c r="M1478">
        <f t="shared" si="345"/>
        <v>0</v>
      </c>
      <c r="N1478" s="56">
        <f t="shared" si="349"/>
        <v>0</v>
      </c>
      <c r="O1478" s="56">
        <f t="shared" si="350"/>
        <v>0</v>
      </c>
      <c r="R1478">
        <f t="shared" si="346"/>
        <v>0</v>
      </c>
    </row>
    <row r="1479" spans="1:18" x14ac:dyDescent="0.3">
      <c r="A1479" s="43" t="str">
        <f t="shared" ref="A1479:A1542" si="351">E1479&amp;B1479&amp;D1479</f>
        <v>20191vr</v>
      </c>
      <c r="B1479" s="43">
        <v>1</v>
      </c>
      <c r="C1479" s="44">
        <f t="shared" si="347"/>
        <v>43469</v>
      </c>
      <c r="D1479" s="43" t="str">
        <f t="shared" si="339"/>
        <v>vr</v>
      </c>
      <c r="E1479" s="43">
        <f t="shared" ref="E1479:E1542" si="352">YEAR(C1479)</f>
        <v>2019</v>
      </c>
      <c r="I1479" s="43">
        <v>1</v>
      </c>
      <c r="J1479">
        <f>IF(AND(Formulier!$E$44&lt;=C1479,Formulier!$O$38&gt;=C1479),"Verlof",0)</f>
        <v>0</v>
      </c>
      <c r="K1479">
        <f t="shared" si="348"/>
        <v>0</v>
      </c>
      <c r="L1479">
        <f t="shared" si="344"/>
        <v>0</v>
      </c>
      <c r="M1479">
        <f t="shared" si="345"/>
        <v>0</v>
      </c>
      <c r="N1479" s="56">
        <f t="shared" si="349"/>
        <v>0</v>
      </c>
      <c r="O1479" s="56">
        <f t="shared" si="350"/>
        <v>0</v>
      </c>
      <c r="R1479">
        <f t="shared" si="346"/>
        <v>0</v>
      </c>
    </row>
    <row r="1480" spans="1:18" x14ac:dyDescent="0.3">
      <c r="A1480" s="43" t="str">
        <f t="shared" si="351"/>
        <v>20191za</v>
      </c>
      <c r="B1480" s="43">
        <v>1</v>
      </c>
      <c r="C1480" s="44">
        <f t="shared" si="347"/>
        <v>43470</v>
      </c>
      <c r="D1480" s="43" t="str">
        <f t="shared" si="339"/>
        <v>za</v>
      </c>
      <c r="E1480" s="43">
        <f t="shared" si="352"/>
        <v>2019</v>
      </c>
      <c r="I1480" s="43">
        <v>1</v>
      </c>
      <c r="J1480">
        <f>IF(AND(Formulier!$E$44&lt;=C1480,Formulier!$O$38&gt;=C1480),"Verlof",0)</f>
        <v>0</v>
      </c>
      <c r="K1480">
        <f t="shared" si="348"/>
        <v>0</v>
      </c>
      <c r="L1480">
        <f t="shared" si="344"/>
        <v>0</v>
      </c>
      <c r="M1480">
        <f t="shared" si="345"/>
        <v>0</v>
      </c>
      <c r="N1480" s="56">
        <f t="shared" si="349"/>
        <v>0</v>
      </c>
      <c r="O1480" s="56">
        <f t="shared" si="350"/>
        <v>0</v>
      </c>
      <c r="R1480">
        <f t="shared" si="346"/>
        <v>0</v>
      </c>
    </row>
    <row r="1481" spans="1:18" x14ac:dyDescent="0.3">
      <c r="A1481" s="43" t="str">
        <f t="shared" si="351"/>
        <v>20191zo</v>
      </c>
      <c r="B1481" s="43">
        <v>1</v>
      </c>
      <c r="C1481" s="44">
        <f t="shared" si="347"/>
        <v>43471</v>
      </c>
      <c r="D1481" s="43" t="str">
        <f t="shared" si="339"/>
        <v>zo</v>
      </c>
      <c r="E1481" s="43">
        <f t="shared" si="352"/>
        <v>2019</v>
      </c>
      <c r="I1481" s="43">
        <v>1</v>
      </c>
      <c r="J1481">
        <f>IF(AND(Formulier!$E$44&lt;=C1481,Formulier!$O$38&gt;=C1481),"Verlof",0)</f>
        <v>0</v>
      </c>
      <c r="K1481">
        <f t="shared" si="348"/>
        <v>0</v>
      </c>
      <c r="L1481">
        <f t="shared" si="344"/>
        <v>0</v>
      </c>
      <c r="M1481">
        <f t="shared" si="345"/>
        <v>0</v>
      </c>
      <c r="N1481" s="56">
        <f t="shared" si="349"/>
        <v>0</v>
      </c>
      <c r="O1481" s="56">
        <f t="shared" si="350"/>
        <v>0</v>
      </c>
      <c r="R1481">
        <f t="shared" si="346"/>
        <v>0</v>
      </c>
    </row>
    <row r="1482" spans="1:18" x14ac:dyDescent="0.3">
      <c r="A1482" s="43" t="str">
        <f t="shared" si="351"/>
        <v>20192ma</v>
      </c>
      <c r="B1482" s="43">
        <f>+B1475+1</f>
        <v>2</v>
      </c>
      <c r="C1482" s="44">
        <f t="shared" si="347"/>
        <v>43472</v>
      </c>
      <c r="D1482" s="43" t="str">
        <f t="shared" si="339"/>
        <v>ma</v>
      </c>
      <c r="E1482" s="43">
        <f t="shared" si="352"/>
        <v>2019</v>
      </c>
      <c r="I1482" s="43">
        <f>+I1475+1</f>
        <v>2</v>
      </c>
      <c r="J1482">
        <f>IF(AND(Formulier!$E$44&lt;=C1482,Formulier!$O$38&gt;=C1482),"Verlof",0)</f>
        <v>0</v>
      </c>
      <c r="K1482">
        <f t="shared" si="348"/>
        <v>0</v>
      </c>
      <c r="L1482">
        <f t="shared" si="344"/>
        <v>0</v>
      </c>
      <c r="M1482">
        <f t="shared" si="345"/>
        <v>0</v>
      </c>
      <c r="N1482" s="56">
        <f t="shared" si="349"/>
        <v>0</v>
      </c>
      <c r="O1482" s="56">
        <f t="shared" si="350"/>
        <v>0</v>
      </c>
      <c r="R1482">
        <f t="shared" si="346"/>
        <v>0</v>
      </c>
    </row>
    <row r="1483" spans="1:18" x14ac:dyDescent="0.3">
      <c r="A1483" s="43" t="str">
        <f t="shared" si="351"/>
        <v>20192di</v>
      </c>
      <c r="B1483" s="43">
        <f t="shared" si="338"/>
        <v>2</v>
      </c>
      <c r="C1483" s="44">
        <f t="shared" si="347"/>
        <v>43473</v>
      </c>
      <c r="D1483" s="43" t="str">
        <f t="shared" si="339"/>
        <v>di</v>
      </c>
      <c r="E1483" s="43">
        <f t="shared" si="352"/>
        <v>2019</v>
      </c>
      <c r="I1483" s="43">
        <f t="shared" si="340"/>
        <v>2</v>
      </c>
      <c r="J1483">
        <f>IF(AND(Formulier!$E$44&lt;=C1483,Formulier!$O$38&gt;=C1483),"Verlof",0)</f>
        <v>0</v>
      </c>
      <c r="K1483">
        <f t="shared" si="348"/>
        <v>0</v>
      </c>
      <c r="L1483">
        <f t="shared" si="344"/>
        <v>0</v>
      </c>
      <c r="M1483">
        <f t="shared" si="345"/>
        <v>0</v>
      </c>
      <c r="N1483" s="56">
        <f t="shared" si="349"/>
        <v>0</v>
      </c>
      <c r="O1483" s="56">
        <f t="shared" si="350"/>
        <v>0</v>
      </c>
      <c r="R1483">
        <f t="shared" si="346"/>
        <v>0</v>
      </c>
    </row>
    <row r="1484" spans="1:18" x14ac:dyDescent="0.3">
      <c r="A1484" s="43" t="str">
        <f t="shared" si="351"/>
        <v>20192wo</v>
      </c>
      <c r="B1484" s="43">
        <f t="shared" si="338"/>
        <v>2</v>
      </c>
      <c r="C1484" s="44">
        <f t="shared" si="347"/>
        <v>43474</v>
      </c>
      <c r="D1484" s="43" t="str">
        <f t="shared" si="339"/>
        <v>wo</v>
      </c>
      <c r="E1484" s="43">
        <f t="shared" si="352"/>
        <v>2019</v>
      </c>
      <c r="I1484" s="43">
        <f t="shared" si="340"/>
        <v>2</v>
      </c>
      <c r="J1484">
        <f>IF(AND(Formulier!$E$44&lt;=C1484,Formulier!$O$38&gt;=C1484),"Verlof",0)</f>
        <v>0</v>
      </c>
      <c r="K1484">
        <f t="shared" si="348"/>
        <v>0</v>
      </c>
      <c r="L1484">
        <f t="shared" si="344"/>
        <v>0</v>
      </c>
      <c r="M1484">
        <f t="shared" si="345"/>
        <v>0</v>
      </c>
      <c r="N1484" s="56">
        <f t="shared" si="349"/>
        <v>0</v>
      </c>
      <c r="O1484" s="56">
        <f t="shared" si="350"/>
        <v>0</v>
      </c>
      <c r="R1484">
        <f t="shared" si="346"/>
        <v>0</v>
      </c>
    </row>
    <row r="1485" spans="1:18" x14ac:dyDescent="0.3">
      <c r="A1485" s="43" t="str">
        <f t="shared" si="351"/>
        <v>20192do</v>
      </c>
      <c r="B1485" s="43">
        <f t="shared" si="338"/>
        <v>2</v>
      </c>
      <c r="C1485" s="44">
        <f t="shared" si="347"/>
        <v>43475</v>
      </c>
      <c r="D1485" s="43" t="str">
        <f t="shared" si="339"/>
        <v>do</v>
      </c>
      <c r="E1485" s="43">
        <f t="shared" si="352"/>
        <v>2019</v>
      </c>
      <c r="I1485" s="43">
        <f t="shared" si="340"/>
        <v>2</v>
      </c>
      <c r="J1485">
        <f>IF(AND(Formulier!$E$44&lt;=C1485,Formulier!$O$38&gt;=C1485),"Verlof",0)</f>
        <v>0</v>
      </c>
      <c r="K1485">
        <f t="shared" si="348"/>
        <v>0</v>
      </c>
      <c r="L1485">
        <f t="shared" si="344"/>
        <v>0</v>
      </c>
      <c r="M1485">
        <f t="shared" si="345"/>
        <v>0</v>
      </c>
      <c r="N1485" s="56">
        <f t="shared" si="349"/>
        <v>0</v>
      </c>
      <c r="O1485" s="56">
        <f t="shared" si="350"/>
        <v>0</v>
      </c>
      <c r="R1485">
        <f t="shared" si="346"/>
        <v>0</v>
      </c>
    </row>
    <row r="1486" spans="1:18" x14ac:dyDescent="0.3">
      <c r="A1486" s="43" t="str">
        <f t="shared" si="351"/>
        <v>20192vr</v>
      </c>
      <c r="B1486" s="43">
        <f t="shared" si="338"/>
        <v>2</v>
      </c>
      <c r="C1486" s="44">
        <f t="shared" si="347"/>
        <v>43476</v>
      </c>
      <c r="D1486" s="43" t="str">
        <f t="shared" si="339"/>
        <v>vr</v>
      </c>
      <c r="E1486" s="43">
        <f t="shared" si="352"/>
        <v>2019</v>
      </c>
      <c r="I1486" s="43">
        <f t="shared" si="340"/>
        <v>2</v>
      </c>
      <c r="J1486">
        <f>IF(AND(Formulier!$E$44&lt;=C1486,Formulier!$O$38&gt;=C1486),"Verlof",0)</f>
        <v>0</v>
      </c>
      <c r="K1486">
        <f t="shared" si="348"/>
        <v>0</v>
      </c>
      <c r="L1486">
        <f t="shared" si="344"/>
        <v>0</v>
      </c>
      <c r="M1486">
        <f t="shared" si="345"/>
        <v>0</v>
      </c>
      <c r="N1486" s="56">
        <f t="shared" si="349"/>
        <v>0</v>
      </c>
      <c r="O1486" s="56">
        <f t="shared" si="350"/>
        <v>0</v>
      </c>
      <c r="R1486">
        <f t="shared" si="346"/>
        <v>0</v>
      </c>
    </row>
    <row r="1487" spans="1:18" x14ac:dyDescent="0.3">
      <c r="A1487" s="43" t="str">
        <f t="shared" si="351"/>
        <v>20192za</v>
      </c>
      <c r="B1487" s="43">
        <f t="shared" si="338"/>
        <v>2</v>
      </c>
      <c r="C1487" s="44">
        <f t="shared" si="347"/>
        <v>43477</v>
      </c>
      <c r="D1487" s="43" t="str">
        <f t="shared" si="339"/>
        <v>za</v>
      </c>
      <c r="E1487" s="43">
        <f t="shared" si="352"/>
        <v>2019</v>
      </c>
      <c r="I1487" s="43">
        <f t="shared" si="340"/>
        <v>2</v>
      </c>
      <c r="J1487">
        <f>IF(AND(Formulier!$E$44&lt;=C1487,Formulier!$O$38&gt;=C1487),"Verlof",0)</f>
        <v>0</v>
      </c>
      <c r="K1487">
        <f t="shared" si="348"/>
        <v>0</v>
      </c>
      <c r="L1487">
        <f t="shared" si="344"/>
        <v>0</v>
      </c>
      <c r="M1487">
        <f t="shared" si="345"/>
        <v>0</v>
      </c>
      <c r="N1487" s="56">
        <f t="shared" si="349"/>
        <v>0</v>
      </c>
      <c r="O1487" s="56">
        <f t="shared" si="350"/>
        <v>0</v>
      </c>
      <c r="R1487">
        <f t="shared" si="346"/>
        <v>0</v>
      </c>
    </row>
    <row r="1488" spans="1:18" x14ac:dyDescent="0.3">
      <c r="A1488" s="43" t="str">
        <f t="shared" si="351"/>
        <v>20192zo</v>
      </c>
      <c r="B1488" s="43">
        <f t="shared" si="338"/>
        <v>2</v>
      </c>
      <c r="C1488" s="44">
        <f t="shared" si="347"/>
        <v>43478</v>
      </c>
      <c r="D1488" s="43" t="str">
        <f t="shared" si="339"/>
        <v>zo</v>
      </c>
      <c r="E1488" s="43">
        <f t="shared" si="352"/>
        <v>2019</v>
      </c>
      <c r="I1488" s="43">
        <f t="shared" si="340"/>
        <v>2</v>
      </c>
      <c r="J1488">
        <f>IF(AND(Formulier!$E$44&lt;=C1488,Formulier!$O$38&gt;=C1488),"Verlof",0)</f>
        <v>0</v>
      </c>
      <c r="K1488">
        <f t="shared" si="348"/>
        <v>0</v>
      </c>
      <c r="L1488">
        <f t="shared" si="344"/>
        <v>0</v>
      </c>
      <c r="M1488">
        <f t="shared" si="345"/>
        <v>0</v>
      </c>
      <c r="N1488" s="56">
        <f t="shared" si="349"/>
        <v>0</v>
      </c>
      <c r="O1488" s="56">
        <f t="shared" si="350"/>
        <v>0</v>
      </c>
      <c r="R1488">
        <f t="shared" si="346"/>
        <v>0</v>
      </c>
    </row>
    <row r="1489" spans="1:18" x14ac:dyDescent="0.3">
      <c r="A1489" s="43" t="str">
        <f t="shared" si="351"/>
        <v>20193ma</v>
      </c>
      <c r="B1489" s="43">
        <f t="shared" ref="B1489:B1552" si="353">+B1482+1</f>
        <v>3</v>
      </c>
      <c r="C1489" s="44">
        <f t="shared" si="347"/>
        <v>43479</v>
      </c>
      <c r="D1489" s="43" t="str">
        <f t="shared" ref="D1489:D1552" si="354">+D1482</f>
        <v>ma</v>
      </c>
      <c r="E1489" s="43">
        <f t="shared" si="352"/>
        <v>2019</v>
      </c>
      <c r="I1489" s="43">
        <f t="shared" ref="I1489:I1552" si="355">+I1482+1</f>
        <v>3</v>
      </c>
      <c r="J1489">
        <f>IF(AND(Formulier!$E$44&lt;=C1489,Formulier!$O$38&gt;=C1489),"Verlof",0)</f>
        <v>0</v>
      </c>
      <c r="K1489">
        <f t="shared" si="348"/>
        <v>0</v>
      </c>
      <c r="L1489">
        <f t="shared" si="344"/>
        <v>0</v>
      </c>
      <c r="M1489">
        <f t="shared" si="345"/>
        <v>0</v>
      </c>
      <c r="N1489" s="56">
        <f t="shared" si="349"/>
        <v>0</v>
      </c>
      <c r="O1489" s="56">
        <f t="shared" si="350"/>
        <v>0</v>
      </c>
      <c r="R1489">
        <f t="shared" si="346"/>
        <v>0</v>
      </c>
    </row>
    <row r="1490" spans="1:18" x14ac:dyDescent="0.3">
      <c r="A1490" s="43" t="str">
        <f t="shared" si="351"/>
        <v>20193di</v>
      </c>
      <c r="B1490" s="43">
        <f t="shared" si="353"/>
        <v>3</v>
      </c>
      <c r="C1490" s="44">
        <f t="shared" si="347"/>
        <v>43480</v>
      </c>
      <c r="D1490" s="43" t="str">
        <f t="shared" si="354"/>
        <v>di</v>
      </c>
      <c r="E1490" s="43">
        <f t="shared" si="352"/>
        <v>2019</v>
      </c>
      <c r="I1490" s="43">
        <f t="shared" si="355"/>
        <v>3</v>
      </c>
      <c r="J1490">
        <f>IF(AND(Formulier!$E$44&lt;=C1490,Formulier!$O$38&gt;=C1490),"Verlof",0)</f>
        <v>0</v>
      </c>
      <c r="K1490">
        <f t="shared" si="348"/>
        <v>0</v>
      </c>
      <c r="L1490">
        <f t="shared" si="344"/>
        <v>0</v>
      </c>
      <c r="M1490">
        <f t="shared" si="345"/>
        <v>0</v>
      </c>
      <c r="N1490" s="56">
        <f t="shared" si="349"/>
        <v>0</v>
      </c>
      <c r="O1490" s="56">
        <f t="shared" si="350"/>
        <v>0</v>
      </c>
      <c r="R1490">
        <f t="shared" si="346"/>
        <v>0</v>
      </c>
    </row>
    <row r="1491" spans="1:18" x14ac:dyDescent="0.3">
      <c r="A1491" s="43" t="str">
        <f t="shared" si="351"/>
        <v>20193wo</v>
      </c>
      <c r="B1491" s="43">
        <f t="shared" si="353"/>
        <v>3</v>
      </c>
      <c r="C1491" s="44">
        <f t="shared" si="347"/>
        <v>43481</v>
      </c>
      <c r="D1491" s="43" t="str">
        <f t="shared" si="354"/>
        <v>wo</v>
      </c>
      <c r="E1491" s="43">
        <f t="shared" si="352"/>
        <v>2019</v>
      </c>
      <c r="I1491" s="43">
        <f t="shared" si="355"/>
        <v>3</v>
      </c>
      <c r="J1491">
        <f>IF(AND(Formulier!$E$44&lt;=C1491,Formulier!$O$38&gt;=C1491),"Verlof",0)</f>
        <v>0</v>
      </c>
      <c r="K1491">
        <f t="shared" si="348"/>
        <v>0</v>
      </c>
      <c r="L1491">
        <f t="shared" si="344"/>
        <v>0</v>
      </c>
      <c r="M1491">
        <f t="shared" si="345"/>
        <v>0</v>
      </c>
      <c r="N1491" s="56">
        <f t="shared" si="349"/>
        <v>0</v>
      </c>
      <c r="O1491" s="56">
        <f t="shared" si="350"/>
        <v>0</v>
      </c>
      <c r="R1491">
        <f t="shared" si="346"/>
        <v>0</v>
      </c>
    </row>
    <row r="1492" spans="1:18" x14ac:dyDescent="0.3">
      <c r="A1492" s="43" t="str">
        <f t="shared" si="351"/>
        <v>20193do</v>
      </c>
      <c r="B1492" s="43">
        <f t="shared" si="353"/>
        <v>3</v>
      </c>
      <c r="C1492" s="44">
        <f t="shared" si="347"/>
        <v>43482</v>
      </c>
      <c r="D1492" s="43" t="str">
        <f t="shared" si="354"/>
        <v>do</v>
      </c>
      <c r="E1492" s="43">
        <f t="shared" si="352"/>
        <v>2019</v>
      </c>
      <c r="I1492" s="43">
        <f t="shared" si="355"/>
        <v>3</v>
      </c>
      <c r="J1492">
        <f>IF(AND(Formulier!$E$44&lt;=C1492,Formulier!$O$38&gt;=C1492),"Verlof",0)</f>
        <v>0</v>
      </c>
      <c r="K1492">
        <f t="shared" si="348"/>
        <v>0</v>
      </c>
      <c r="L1492">
        <f t="shared" si="344"/>
        <v>0</v>
      </c>
      <c r="M1492">
        <f t="shared" si="345"/>
        <v>0</v>
      </c>
      <c r="N1492" s="56">
        <f t="shared" si="349"/>
        <v>0</v>
      </c>
      <c r="O1492" s="56">
        <f t="shared" si="350"/>
        <v>0</v>
      </c>
      <c r="R1492">
        <f t="shared" si="346"/>
        <v>0</v>
      </c>
    </row>
    <row r="1493" spans="1:18" x14ac:dyDescent="0.3">
      <c r="A1493" s="43" t="str">
        <f t="shared" si="351"/>
        <v>20193vr</v>
      </c>
      <c r="B1493" s="43">
        <f t="shared" si="353"/>
        <v>3</v>
      </c>
      <c r="C1493" s="44">
        <f t="shared" si="347"/>
        <v>43483</v>
      </c>
      <c r="D1493" s="43" t="str">
        <f t="shared" si="354"/>
        <v>vr</v>
      </c>
      <c r="E1493" s="43">
        <f t="shared" si="352"/>
        <v>2019</v>
      </c>
      <c r="I1493" s="43">
        <f t="shared" si="355"/>
        <v>3</v>
      </c>
      <c r="J1493">
        <f>IF(AND(Formulier!$E$44&lt;=C1493,Formulier!$O$38&gt;=C1493),"Verlof",0)</f>
        <v>0</v>
      </c>
      <c r="K1493">
        <f t="shared" si="348"/>
        <v>0</v>
      </c>
      <c r="L1493">
        <f t="shared" si="344"/>
        <v>0</v>
      </c>
      <c r="M1493">
        <f t="shared" si="345"/>
        <v>0</v>
      </c>
      <c r="N1493" s="56">
        <f t="shared" si="349"/>
        <v>0</v>
      </c>
      <c r="O1493" s="56">
        <f t="shared" si="350"/>
        <v>0</v>
      </c>
      <c r="R1493">
        <f t="shared" si="346"/>
        <v>0</v>
      </c>
    </row>
    <row r="1494" spans="1:18" x14ac:dyDescent="0.3">
      <c r="A1494" s="43" t="str">
        <f t="shared" si="351"/>
        <v>20193za</v>
      </c>
      <c r="B1494" s="43">
        <f t="shared" si="353"/>
        <v>3</v>
      </c>
      <c r="C1494" s="44">
        <f t="shared" si="347"/>
        <v>43484</v>
      </c>
      <c r="D1494" s="43" t="str">
        <f t="shared" si="354"/>
        <v>za</v>
      </c>
      <c r="E1494" s="43">
        <f t="shared" si="352"/>
        <v>2019</v>
      </c>
      <c r="I1494" s="43">
        <f t="shared" si="355"/>
        <v>3</v>
      </c>
      <c r="J1494">
        <f>IF(AND(Formulier!$E$44&lt;=C1494,Formulier!$O$38&gt;=C1494),"Verlof",0)</f>
        <v>0</v>
      </c>
      <c r="K1494">
        <f t="shared" si="348"/>
        <v>0</v>
      </c>
      <c r="L1494">
        <f t="shared" si="344"/>
        <v>0</v>
      </c>
      <c r="M1494">
        <f t="shared" si="345"/>
        <v>0</v>
      </c>
      <c r="N1494" s="56">
        <f t="shared" si="349"/>
        <v>0</v>
      </c>
      <c r="O1494" s="56">
        <f t="shared" si="350"/>
        <v>0</v>
      </c>
      <c r="R1494">
        <f t="shared" si="346"/>
        <v>0</v>
      </c>
    </row>
    <row r="1495" spans="1:18" x14ac:dyDescent="0.3">
      <c r="A1495" s="43" t="str">
        <f t="shared" si="351"/>
        <v>20193zo</v>
      </c>
      <c r="B1495" s="43">
        <f t="shared" si="353"/>
        <v>3</v>
      </c>
      <c r="C1495" s="44">
        <f t="shared" si="347"/>
        <v>43485</v>
      </c>
      <c r="D1495" s="43" t="str">
        <f t="shared" si="354"/>
        <v>zo</v>
      </c>
      <c r="E1495" s="43">
        <f t="shared" si="352"/>
        <v>2019</v>
      </c>
      <c r="I1495" s="43">
        <f t="shared" si="355"/>
        <v>3</v>
      </c>
      <c r="J1495">
        <f>IF(AND(Formulier!$E$44&lt;=C1495,Formulier!$O$38&gt;=C1495),"Verlof",0)</f>
        <v>0</v>
      </c>
      <c r="K1495">
        <f t="shared" si="348"/>
        <v>0</v>
      </c>
      <c r="L1495">
        <f t="shared" si="344"/>
        <v>0</v>
      </c>
      <c r="M1495">
        <f t="shared" si="345"/>
        <v>0</v>
      </c>
      <c r="N1495" s="56">
        <f t="shared" si="349"/>
        <v>0</v>
      </c>
      <c r="O1495" s="56">
        <f t="shared" si="350"/>
        <v>0</v>
      </c>
      <c r="R1495">
        <f t="shared" si="346"/>
        <v>0</v>
      </c>
    </row>
    <row r="1496" spans="1:18" x14ac:dyDescent="0.3">
      <c r="A1496" s="43" t="str">
        <f t="shared" si="351"/>
        <v>20194ma</v>
      </c>
      <c r="B1496" s="43">
        <f t="shared" si="353"/>
        <v>4</v>
      </c>
      <c r="C1496" s="44">
        <f t="shared" si="347"/>
        <v>43486</v>
      </c>
      <c r="D1496" s="43" t="str">
        <f t="shared" si="354"/>
        <v>ma</v>
      </c>
      <c r="E1496" s="43">
        <f t="shared" si="352"/>
        <v>2019</v>
      </c>
      <c r="I1496" s="43">
        <f t="shared" si="355"/>
        <v>4</v>
      </c>
      <c r="J1496">
        <f>IF(AND(Formulier!$E$44&lt;=C1496,Formulier!$O$38&gt;=C1496),"Verlof",0)</f>
        <v>0</v>
      </c>
      <c r="K1496">
        <f t="shared" si="348"/>
        <v>0</v>
      </c>
      <c r="L1496">
        <f t="shared" si="344"/>
        <v>0</v>
      </c>
      <c r="M1496">
        <f t="shared" si="345"/>
        <v>0</v>
      </c>
      <c r="N1496" s="56">
        <f t="shared" si="349"/>
        <v>0</v>
      </c>
      <c r="O1496" s="56">
        <f t="shared" si="350"/>
        <v>0</v>
      </c>
      <c r="R1496">
        <f t="shared" si="346"/>
        <v>0</v>
      </c>
    </row>
    <row r="1497" spans="1:18" x14ac:dyDescent="0.3">
      <c r="A1497" s="43" t="str">
        <f t="shared" si="351"/>
        <v>20194di</v>
      </c>
      <c r="B1497" s="43">
        <f t="shared" si="353"/>
        <v>4</v>
      </c>
      <c r="C1497" s="44">
        <f t="shared" si="347"/>
        <v>43487</v>
      </c>
      <c r="D1497" s="43" t="str">
        <f t="shared" si="354"/>
        <v>di</v>
      </c>
      <c r="E1497" s="43">
        <f t="shared" si="352"/>
        <v>2019</v>
      </c>
      <c r="I1497" s="43">
        <f t="shared" si="355"/>
        <v>4</v>
      </c>
      <c r="J1497">
        <f>IF(AND(Formulier!$E$44&lt;=C1497,Formulier!$O$38&gt;=C1497),"Verlof",0)</f>
        <v>0</v>
      </c>
      <c r="K1497">
        <f t="shared" si="348"/>
        <v>0</v>
      </c>
      <c r="L1497">
        <f t="shared" si="344"/>
        <v>0</v>
      </c>
      <c r="M1497">
        <f t="shared" si="345"/>
        <v>0</v>
      </c>
      <c r="N1497" s="56">
        <f t="shared" si="349"/>
        <v>0</v>
      </c>
      <c r="O1497" s="56">
        <f t="shared" si="350"/>
        <v>0</v>
      </c>
      <c r="R1497">
        <f t="shared" si="346"/>
        <v>0</v>
      </c>
    </row>
    <row r="1498" spans="1:18" x14ac:dyDescent="0.3">
      <c r="A1498" s="43" t="str">
        <f t="shared" si="351"/>
        <v>20194wo</v>
      </c>
      <c r="B1498" s="43">
        <f t="shared" si="353"/>
        <v>4</v>
      </c>
      <c r="C1498" s="44">
        <f t="shared" si="347"/>
        <v>43488</v>
      </c>
      <c r="D1498" s="43" t="str">
        <f t="shared" si="354"/>
        <v>wo</v>
      </c>
      <c r="E1498" s="43">
        <f t="shared" si="352"/>
        <v>2019</v>
      </c>
      <c r="I1498" s="43">
        <f t="shared" si="355"/>
        <v>4</v>
      </c>
      <c r="J1498">
        <f>IF(AND(Formulier!$E$44&lt;=C1498,Formulier!$O$38&gt;=C1498),"Verlof",0)</f>
        <v>0</v>
      </c>
      <c r="K1498">
        <f t="shared" si="348"/>
        <v>0</v>
      </c>
      <c r="L1498">
        <f t="shared" si="344"/>
        <v>0</v>
      </c>
      <c r="M1498">
        <f t="shared" si="345"/>
        <v>0</v>
      </c>
      <c r="N1498" s="56">
        <f t="shared" si="349"/>
        <v>0</v>
      </c>
      <c r="O1498" s="56">
        <f t="shared" si="350"/>
        <v>0</v>
      </c>
      <c r="R1498">
        <f t="shared" si="346"/>
        <v>0</v>
      </c>
    </row>
    <row r="1499" spans="1:18" x14ac:dyDescent="0.3">
      <c r="A1499" s="43" t="str">
        <f t="shared" si="351"/>
        <v>20194do</v>
      </c>
      <c r="B1499" s="43">
        <f t="shared" si="353"/>
        <v>4</v>
      </c>
      <c r="C1499" s="44">
        <f t="shared" si="347"/>
        <v>43489</v>
      </c>
      <c r="D1499" s="43" t="str">
        <f t="shared" si="354"/>
        <v>do</v>
      </c>
      <c r="E1499" s="43">
        <f t="shared" si="352"/>
        <v>2019</v>
      </c>
      <c r="I1499" s="43">
        <f t="shared" si="355"/>
        <v>4</v>
      </c>
      <c r="J1499">
        <f>IF(AND(Formulier!$E$44&lt;=C1499,Formulier!$O$38&gt;=C1499),"Verlof",0)</f>
        <v>0</v>
      </c>
      <c r="K1499">
        <f t="shared" si="348"/>
        <v>0</v>
      </c>
      <c r="L1499">
        <f t="shared" si="344"/>
        <v>0</v>
      </c>
      <c r="M1499">
        <f t="shared" si="345"/>
        <v>0</v>
      </c>
      <c r="N1499" s="56">
        <f t="shared" si="349"/>
        <v>0</v>
      </c>
      <c r="O1499" s="56">
        <f t="shared" si="350"/>
        <v>0</v>
      </c>
      <c r="R1499">
        <f t="shared" si="346"/>
        <v>0</v>
      </c>
    </row>
    <row r="1500" spans="1:18" x14ac:dyDescent="0.3">
      <c r="A1500" s="43" t="str">
        <f t="shared" si="351"/>
        <v>20194vr</v>
      </c>
      <c r="B1500" s="43">
        <f t="shared" si="353"/>
        <v>4</v>
      </c>
      <c r="C1500" s="44">
        <f t="shared" si="347"/>
        <v>43490</v>
      </c>
      <c r="D1500" s="43" t="str">
        <f t="shared" si="354"/>
        <v>vr</v>
      </c>
      <c r="E1500" s="43">
        <f t="shared" si="352"/>
        <v>2019</v>
      </c>
      <c r="I1500" s="43">
        <f t="shared" si="355"/>
        <v>4</v>
      </c>
      <c r="J1500">
        <f>IF(AND(Formulier!$E$44&lt;=C1500,Formulier!$O$38&gt;=C1500),"Verlof",0)</f>
        <v>0</v>
      </c>
      <c r="K1500">
        <f t="shared" si="348"/>
        <v>0</v>
      </c>
      <c r="L1500">
        <f t="shared" si="344"/>
        <v>0</v>
      </c>
      <c r="M1500">
        <f t="shared" si="345"/>
        <v>0</v>
      </c>
      <c r="N1500" s="56">
        <f t="shared" si="349"/>
        <v>0</v>
      </c>
      <c r="O1500" s="56">
        <f t="shared" si="350"/>
        <v>0</v>
      </c>
      <c r="R1500">
        <f t="shared" si="346"/>
        <v>0</v>
      </c>
    </row>
    <row r="1501" spans="1:18" x14ac:dyDescent="0.3">
      <c r="A1501" s="43" t="str">
        <f t="shared" si="351"/>
        <v>20194za</v>
      </c>
      <c r="B1501" s="43">
        <f t="shared" si="353"/>
        <v>4</v>
      </c>
      <c r="C1501" s="44">
        <f t="shared" si="347"/>
        <v>43491</v>
      </c>
      <c r="D1501" s="43" t="str">
        <f t="shared" si="354"/>
        <v>za</v>
      </c>
      <c r="E1501" s="43">
        <f t="shared" si="352"/>
        <v>2019</v>
      </c>
      <c r="I1501" s="43">
        <f t="shared" si="355"/>
        <v>4</v>
      </c>
      <c r="J1501">
        <f>IF(AND(Formulier!$E$44&lt;=C1501,Formulier!$O$38&gt;=C1501),"Verlof",0)</f>
        <v>0</v>
      </c>
      <c r="K1501">
        <f t="shared" si="348"/>
        <v>0</v>
      </c>
      <c r="L1501">
        <f t="shared" si="344"/>
        <v>0</v>
      </c>
      <c r="M1501">
        <f t="shared" si="345"/>
        <v>0</v>
      </c>
      <c r="N1501" s="56">
        <f t="shared" si="349"/>
        <v>0</v>
      </c>
      <c r="O1501" s="56">
        <f t="shared" si="350"/>
        <v>0</v>
      </c>
      <c r="R1501">
        <f t="shared" si="346"/>
        <v>0</v>
      </c>
    </row>
    <row r="1502" spans="1:18" x14ac:dyDescent="0.3">
      <c r="A1502" s="43" t="str">
        <f t="shared" si="351"/>
        <v>20194zo</v>
      </c>
      <c r="B1502" s="43">
        <f t="shared" si="353"/>
        <v>4</v>
      </c>
      <c r="C1502" s="44">
        <f t="shared" si="347"/>
        <v>43492</v>
      </c>
      <c r="D1502" s="43" t="str">
        <f t="shared" si="354"/>
        <v>zo</v>
      </c>
      <c r="E1502" s="43">
        <f t="shared" si="352"/>
        <v>2019</v>
      </c>
      <c r="I1502" s="43">
        <f t="shared" si="355"/>
        <v>4</v>
      </c>
      <c r="J1502">
        <f>IF(AND(Formulier!$E$44&lt;=C1502,Formulier!$O$38&gt;=C1502),"Verlof",0)</f>
        <v>0</v>
      </c>
      <c r="K1502">
        <f t="shared" si="348"/>
        <v>0</v>
      </c>
      <c r="L1502">
        <f t="shared" si="344"/>
        <v>0</v>
      </c>
      <c r="M1502">
        <f t="shared" si="345"/>
        <v>0</v>
      </c>
      <c r="N1502" s="56">
        <f t="shared" si="349"/>
        <v>0</v>
      </c>
      <c r="O1502" s="56">
        <f t="shared" si="350"/>
        <v>0</v>
      </c>
      <c r="R1502">
        <f t="shared" si="346"/>
        <v>0</v>
      </c>
    </row>
    <row r="1503" spans="1:18" x14ac:dyDescent="0.3">
      <c r="A1503" s="43" t="str">
        <f t="shared" si="351"/>
        <v>20195ma</v>
      </c>
      <c r="B1503" s="43">
        <f t="shared" si="353"/>
        <v>5</v>
      </c>
      <c r="C1503" s="44">
        <f t="shared" si="347"/>
        <v>43493</v>
      </c>
      <c r="D1503" s="43" t="str">
        <f t="shared" si="354"/>
        <v>ma</v>
      </c>
      <c r="E1503" s="43">
        <f t="shared" si="352"/>
        <v>2019</v>
      </c>
      <c r="I1503" s="43">
        <f t="shared" si="355"/>
        <v>5</v>
      </c>
      <c r="J1503">
        <f>IF(AND(Formulier!$E$44&lt;=C1503,Formulier!$O$38&gt;=C1503),"Verlof",0)</f>
        <v>0</v>
      </c>
      <c r="K1503">
        <f t="shared" si="348"/>
        <v>0</v>
      </c>
      <c r="L1503">
        <f t="shared" si="344"/>
        <v>0</v>
      </c>
      <c r="M1503">
        <f t="shared" si="345"/>
        <v>0</v>
      </c>
      <c r="N1503" s="56">
        <f t="shared" si="349"/>
        <v>0</v>
      </c>
      <c r="O1503" s="56">
        <f t="shared" si="350"/>
        <v>0</v>
      </c>
      <c r="R1503">
        <f t="shared" si="346"/>
        <v>0</v>
      </c>
    </row>
    <row r="1504" spans="1:18" x14ac:dyDescent="0.3">
      <c r="A1504" s="43" t="str">
        <f t="shared" si="351"/>
        <v>20195di</v>
      </c>
      <c r="B1504" s="43">
        <f t="shared" si="353"/>
        <v>5</v>
      </c>
      <c r="C1504" s="44">
        <f t="shared" si="347"/>
        <v>43494</v>
      </c>
      <c r="D1504" s="43" t="str">
        <f t="shared" si="354"/>
        <v>di</v>
      </c>
      <c r="E1504" s="43">
        <f t="shared" si="352"/>
        <v>2019</v>
      </c>
      <c r="I1504" s="43">
        <f t="shared" si="355"/>
        <v>5</v>
      </c>
      <c r="J1504">
        <f>IF(AND(Formulier!$E$44&lt;=C1504,Formulier!$O$38&gt;=C1504),"Verlof",0)</f>
        <v>0</v>
      </c>
      <c r="K1504">
        <f t="shared" si="348"/>
        <v>0</v>
      </c>
      <c r="L1504">
        <f t="shared" si="344"/>
        <v>0</v>
      </c>
      <c r="M1504">
        <f t="shared" si="345"/>
        <v>0</v>
      </c>
      <c r="N1504" s="56">
        <f t="shared" si="349"/>
        <v>0</v>
      </c>
      <c r="O1504" s="56">
        <f t="shared" si="350"/>
        <v>0</v>
      </c>
      <c r="R1504">
        <f t="shared" si="346"/>
        <v>0</v>
      </c>
    </row>
    <row r="1505" spans="1:18" x14ac:dyDescent="0.3">
      <c r="A1505" s="43" t="str">
        <f t="shared" si="351"/>
        <v>20195wo</v>
      </c>
      <c r="B1505" s="43">
        <f t="shared" si="353"/>
        <v>5</v>
      </c>
      <c r="C1505" s="44">
        <f t="shared" si="347"/>
        <v>43495</v>
      </c>
      <c r="D1505" s="43" t="str">
        <f t="shared" si="354"/>
        <v>wo</v>
      </c>
      <c r="E1505" s="43">
        <f t="shared" si="352"/>
        <v>2019</v>
      </c>
      <c r="I1505" s="43">
        <f t="shared" si="355"/>
        <v>5</v>
      </c>
      <c r="J1505">
        <f>IF(AND(Formulier!$E$44&lt;=C1505,Formulier!$O$38&gt;=C1505),"Verlof",0)</f>
        <v>0</v>
      </c>
      <c r="K1505">
        <f t="shared" si="348"/>
        <v>0</v>
      </c>
      <c r="L1505">
        <f t="shared" si="344"/>
        <v>0</v>
      </c>
      <c r="M1505">
        <f t="shared" si="345"/>
        <v>0</v>
      </c>
      <c r="N1505" s="56">
        <f t="shared" si="349"/>
        <v>0</v>
      </c>
      <c r="O1505" s="56">
        <f t="shared" si="350"/>
        <v>0</v>
      </c>
      <c r="R1505">
        <f t="shared" si="346"/>
        <v>0</v>
      </c>
    </row>
    <row r="1506" spans="1:18" x14ac:dyDescent="0.3">
      <c r="A1506" s="43" t="str">
        <f t="shared" si="351"/>
        <v>20195do</v>
      </c>
      <c r="B1506" s="43">
        <f t="shared" si="353"/>
        <v>5</v>
      </c>
      <c r="C1506" s="44">
        <f t="shared" si="347"/>
        <v>43496</v>
      </c>
      <c r="D1506" s="43" t="str">
        <f t="shared" si="354"/>
        <v>do</v>
      </c>
      <c r="E1506" s="43">
        <f t="shared" si="352"/>
        <v>2019</v>
      </c>
      <c r="I1506" s="43">
        <f t="shared" si="355"/>
        <v>5</v>
      </c>
      <c r="J1506">
        <f>IF(AND(Formulier!$E$44&lt;=C1506,Formulier!$O$38&gt;=C1506),"Verlof",0)</f>
        <v>0</v>
      </c>
      <c r="K1506">
        <f t="shared" si="348"/>
        <v>0</v>
      </c>
      <c r="L1506">
        <f t="shared" si="344"/>
        <v>0</v>
      </c>
      <c r="M1506">
        <f t="shared" si="345"/>
        <v>0</v>
      </c>
      <c r="N1506" s="56">
        <f t="shared" si="349"/>
        <v>0</v>
      </c>
      <c r="O1506" s="56">
        <f t="shared" si="350"/>
        <v>0</v>
      </c>
      <c r="R1506">
        <f t="shared" si="346"/>
        <v>0</v>
      </c>
    </row>
    <row r="1507" spans="1:18" x14ac:dyDescent="0.3">
      <c r="A1507" s="43" t="str">
        <f t="shared" si="351"/>
        <v>20195vr</v>
      </c>
      <c r="B1507" s="43">
        <f t="shared" si="353"/>
        <v>5</v>
      </c>
      <c r="C1507" s="44">
        <f t="shared" si="347"/>
        <v>43497</v>
      </c>
      <c r="D1507" s="43" t="str">
        <f t="shared" si="354"/>
        <v>vr</v>
      </c>
      <c r="E1507" s="43">
        <f t="shared" si="352"/>
        <v>2019</v>
      </c>
      <c r="I1507" s="43">
        <f t="shared" si="355"/>
        <v>5</v>
      </c>
      <c r="J1507">
        <f>IF(AND(Formulier!$E$44&lt;=C1507,Formulier!$O$38&gt;=C1507),"Verlof",0)</f>
        <v>0</v>
      </c>
      <c r="K1507">
        <f t="shared" si="348"/>
        <v>0</v>
      </c>
      <c r="L1507">
        <f t="shared" si="344"/>
        <v>0</v>
      </c>
      <c r="M1507">
        <f t="shared" si="345"/>
        <v>0</v>
      </c>
      <c r="N1507" s="56">
        <f t="shared" si="349"/>
        <v>0</v>
      </c>
      <c r="O1507" s="56">
        <f t="shared" si="350"/>
        <v>0</v>
      </c>
      <c r="R1507">
        <f t="shared" si="346"/>
        <v>0</v>
      </c>
    </row>
    <row r="1508" spans="1:18" x14ac:dyDescent="0.3">
      <c r="A1508" s="43" t="str">
        <f t="shared" si="351"/>
        <v>20195za</v>
      </c>
      <c r="B1508" s="43">
        <f t="shared" si="353"/>
        <v>5</v>
      </c>
      <c r="C1508" s="44">
        <f t="shared" si="347"/>
        <v>43498</v>
      </c>
      <c r="D1508" s="43" t="str">
        <f t="shared" si="354"/>
        <v>za</v>
      </c>
      <c r="E1508" s="43">
        <f t="shared" si="352"/>
        <v>2019</v>
      </c>
      <c r="I1508" s="43">
        <f t="shared" si="355"/>
        <v>5</v>
      </c>
      <c r="J1508">
        <f>IF(AND(Formulier!$E$44&lt;=C1508,Formulier!$O$38&gt;=C1508),"Verlof",0)</f>
        <v>0</v>
      </c>
      <c r="K1508">
        <f t="shared" si="348"/>
        <v>0</v>
      </c>
      <c r="L1508">
        <f t="shared" si="344"/>
        <v>0</v>
      </c>
      <c r="M1508">
        <f t="shared" si="345"/>
        <v>0</v>
      </c>
      <c r="N1508" s="56">
        <f t="shared" si="349"/>
        <v>0</v>
      </c>
      <c r="O1508" s="56">
        <f t="shared" si="350"/>
        <v>0</v>
      </c>
      <c r="R1508">
        <f t="shared" si="346"/>
        <v>0</v>
      </c>
    </row>
    <row r="1509" spans="1:18" x14ac:dyDescent="0.3">
      <c r="A1509" s="43" t="str">
        <f t="shared" si="351"/>
        <v>20195zo</v>
      </c>
      <c r="B1509" s="43">
        <f t="shared" si="353"/>
        <v>5</v>
      </c>
      <c r="C1509" s="44">
        <f t="shared" si="347"/>
        <v>43499</v>
      </c>
      <c r="D1509" s="43" t="str">
        <f t="shared" si="354"/>
        <v>zo</v>
      </c>
      <c r="E1509" s="43">
        <f t="shared" si="352"/>
        <v>2019</v>
      </c>
      <c r="I1509" s="43">
        <f t="shared" si="355"/>
        <v>5</v>
      </c>
      <c r="J1509">
        <f>IF(AND(Formulier!$E$44&lt;=C1509,Formulier!$O$38&gt;=C1509),"Verlof",0)</f>
        <v>0</v>
      </c>
      <c r="K1509">
        <f t="shared" si="348"/>
        <v>0</v>
      </c>
      <c r="L1509">
        <f t="shared" si="344"/>
        <v>0</v>
      </c>
      <c r="M1509">
        <f t="shared" si="345"/>
        <v>0</v>
      </c>
      <c r="N1509" s="56">
        <f t="shared" si="349"/>
        <v>0</v>
      </c>
      <c r="O1509" s="56">
        <f t="shared" si="350"/>
        <v>0</v>
      </c>
      <c r="R1509">
        <f t="shared" si="346"/>
        <v>0</v>
      </c>
    </row>
    <row r="1510" spans="1:18" x14ac:dyDescent="0.3">
      <c r="A1510" s="43" t="str">
        <f t="shared" si="351"/>
        <v>20196ma</v>
      </c>
      <c r="B1510" s="43">
        <f t="shared" si="353"/>
        <v>6</v>
      </c>
      <c r="C1510" s="44">
        <f t="shared" si="347"/>
        <v>43500</v>
      </c>
      <c r="D1510" s="43" t="str">
        <f t="shared" si="354"/>
        <v>ma</v>
      </c>
      <c r="E1510" s="43">
        <f t="shared" si="352"/>
        <v>2019</v>
      </c>
      <c r="I1510" s="43">
        <f t="shared" si="355"/>
        <v>6</v>
      </c>
      <c r="J1510">
        <f>IF(AND(Formulier!$E$44&lt;=C1510,Formulier!$O$38&gt;=C1510),"Verlof",0)</f>
        <v>0</v>
      </c>
      <c r="K1510">
        <f t="shared" si="348"/>
        <v>0</v>
      </c>
      <c r="L1510">
        <f t="shared" si="344"/>
        <v>0</v>
      </c>
      <c r="M1510">
        <f t="shared" si="345"/>
        <v>0</v>
      </c>
      <c r="N1510" s="56">
        <f t="shared" si="349"/>
        <v>0</v>
      </c>
      <c r="O1510" s="56">
        <f t="shared" si="350"/>
        <v>0</v>
      </c>
      <c r="R1510">
        <f t="shared" si="346"/>
        <v>0</v>
      </c>
    </row>
    <row r="1511" spans="1:18" x14ac:dyDescent="0.3">
      <c r="A1511" s="43" t="str">
        <f t="shared" si="351"/>
        <v>20196di</v>
      </c>
      <c r="B1511" s="43">
        <f t="shared" si="353"/>
        <v>6</v>
      </c>
      <c r="C1511" s="44">
        <f t="shared" si="347"/>
        <v>43501</v>
      </c>
      <c r="D1511" s="43" t="str">
        <f t="shared" si="354"/>
        <v>di</v>
      </c>
      <c r="E1511" s="43">
        <f t="shared" si="352"/>
        <v>2019</v>
      </c>
      <c r="I1511" s="43">
        <f t="shared" si="355"/>
        <v>6</v>
      </c>
      <c r="J1511">
        <f>IF(AND(Formulier!$E$44&lt;=C1511,Formulier!$O$38&gt;=C1511),"Verlof",0)</f>
        <v>0</v>
      </c>
      <c r="K1511">
        <f t="shared" si="348"/>
        <v>0</v>
      </c>
      <c r="L1511">
        <f t="shared" si="344"/>
        <v>0</v>
      </c>
      <c r="M1511">
        <f t="shared" si="345"/>
        <v>0</v>
      </c>
      <c r="N1511" s="56">
        <f t="shared" si="349"/>
        <v>0</v>
      </c>
      <c r="O1511" s="56">
        <f t="shared" si="350"/>
        <v>0</v>
      </c>
      <c r="R1511">
        <f t="shared" si="346"/>
        <v>0</v>
      </c>
    </row>
    <row r="1512" spans="1:18" x14ac:dyDescent="0.3">
      <c r="A1512" s="43" t="str">
        <f t="shared" si="351"/>
        <v>20196wo</v>
      </c>
      <c r="B1512" s="43">
        <f t="shared" si="353"/>
        <v>6</v>
      </c>
      <c r="C1512" s="44">
        <f t="shared" si="347"/>
        <v>43502</v>
      </c>
      <c r="D1512" s="43" t="str">
        <f t="shared" si="354"/>
        <v>wo</v>
      </c>
      <c r="E1512" s="43">
        <f t="shared" si="352"/>
        <v>2019</v>
      </c>
      <c r="I1512" s="43">
        <f t="shared" si="355"/>
        <v>6</v>
      </c>
      <c r="J1512">
        <f>IF(AND(Formulier!$E$44&lt;=C1512,Formulier!$O$38&gt;=C1512),"Verlof",0)</f>
        <v>0</v>
      </c>
      <c r="K1512">
        <f t="shared" si="348"/>
        <v>0</v>
      </c>
      <c r="L1512">
        <f t="shared" si="344"/>
        <v>0</v>
      </c>
      <c r="M1512">
        <f t="shared" si="345"/>
        <v>0</v>
      </c>
      <c r="N1512" s="56">
        <f t="shared" si="349"/>
        <v>0</v>
      </c>
      <c r="O1512" s="56">
        <f t="shared" si="350"/>
        <v>0</v>
      </c>
      <c r="R1512">
        <f t="shared" si="346"/>
        <v>0</v>
      </c>
    </row>
    <row r="1513" spans="1:18" x14ac:dyDescent="0.3">
      <c r="A1513" s="43" t="str">
        <f t="shared" si="351"/>
        <v>20196do</v>
      </c>
      <c r="B1513" s="43">
        <f t="shared" si="353"/>
        <v>6</v>
      </c>
      <c r="C1513" s="44">
        <f t="shared" si="347"/>
        <v>43503</v>
      </c>
      <c r="D1513" s="43" t="str">
        <f t="shared" si="354"/>
        <v>do</v>
      </c>
      <c r="E1513" s="43">
        <f t="shared" si="352"/>
        <v>2019</v>
      </c>
      <c r="I1513" s="43">
        <f t="shared" si="355"/>
        <v>6</v>
      </c>
      <c r="J1513">
        <f>IF(AND(Formulier!$E$44&lt;=C1513,Formulier!$O$38&gt;=C1513),"Verlof",0)</f>
        <v>0</v>
      </c>
      <c r="K1513">
        <f t="shared" si="348"/>
        <v>0</v>
      </c>
      <c r="L1513">
        <f t="shared" si="344"/>
        <v>0</v>
      </c>
      <c r="M1513">
        <f t="shared" si="345"/>
        <v>0</v>
      </c>
      <c r="N1513" s="56">
        <f t="shared" si="349"/>
        <v>0</v>
      </c>
      <c r="O1513" s="56">
        <f t="shared" si="350"/>
        <v>0</v>
      </c>
      <c r="R1513">
        <f t="shared" si="346"/>
        <v>0</v>
      </c>
    </row>
    <row r="1514" spans="1:18" x14ac:dyDescent="0.3">
      <c r="A1514" s="43" t="str">
        <f t="shared" si="351"/>
        <v>20196vr</v>
      </c>
      <c r="B1514" s="43">
        <f t="shared" si="353"/>
        <v>6</v>
      </c>
      <c r="C1514" s="44">
        <f t="shared" si="347"/>
        <v>43504</v>
      </c>
      <c r="D1514" s="43" t="str">
        <f t="shared" si="354"/>
        <v>vr</v>
      </c>
      <c r="E1514" s="43">
        <f t="shared" si="352"/>
        <v>2019</v>
      </c>
      <c r="I1514" s="43">
        <f t="shared" si="355"/>
        <v>6</v>
      </c>
      <c r="J1514">
        <f>IF(AND(Formulier!$E$44&lt;=C1514,Formulier!$O$38&gt;=C1514),"Verlof",0)</f>
        <v>0</v>
      </c>
      <c r="K1514">
        <f t="shared" si="348"/>
        <v>0</v>
      </c>
      <c r="L1514">
        <f t="shared" si="344"/>
        <v>0</v>
      </c>
      <c r="M1514">
        <f t="shared" si="345"/>
        <v>0</v>
      </c>
      <c r="N1514" s="56">
        <f t="shared" si="349"/>
        <v>0</v>
      </c>
      <c r="O1514" s="56">
        <f t="shared" si="350"/>
        <v>0</v>
      </c>
      <c r="R1514">
        <f t="shared" si="346"/>
        <v>0</v>
      </c>
    </row>
    <row r="1515" spans="1:18" x14ac:dyDescent="0.3">
      <c r="A1515" s="43" t="str">
        <f t="shared" si="351"/>
        <v>20196za</v>
      </c>
      <c r="B1515" s="43">
        <f t="shared" si="353"/>
        <v>6</v>
      </c>
      <c r="C1515" s="44">
        <f t="shared" si="347"/>
        <v>43505</v>
      </c>
      <c r="D1515" s="43" t="str">
        <f t="shared" si="354"/>
        <v>za</v>
      </c>
      <c r="E1515" s="43">
        <f t="shared" si="352"/>
        <v>2019</v>
      </c>
      <c r="I1515" s="43">
        <f t="shared" si="355"/>
        <v>6</v>
      </c>
      <c r="J1515">
        <f>IF(AND(Formulier!$E$44&lt;=C1515,Formulier!$O$38&gt;=C1515),"Verlof",0)</f>
        <v>0</v>
      </c>
      <c r="K1515">
        <f t="shared" si="348"/>
        <v>0</v>
      </c>
      <c r="L1515">
        <f t="shared" si="344"/>
        <v>0</v>
      </c>
      <c r="M1515">
        <f t="shared" si="345"/>
        <v>0</v>
      </c>
      <c r="N1515" s="56">
        <f t="shared" si="349"/>
        <v>0</v>
      </c>
      <c r="O1515" s="56">
        <f t="shared" si="350"/>
        <v>0</v>
      </c>
      <c r="R1515">
        <f t="shared" si="346"/>
        <v>0</v>
      </c>
    </row>
    <row r="1516" spans="1:18" x14ac:dyDescent="0.3">
      <c r="A1516" s="43" t="str">
        <f t="shared" si="351"/>
        <v>20196zo</v>
      </c>
      <c r="B1516" s="43">
        <f t="shared" si="353"/>
        <v>6</v>
      </c>
      <c r="C1516" s="44">
        <f t="shared" si="347"/>
        <v>43506</v>
      </c>
      <c r="D1516" s="43" t="str">
        <f t="shared" si="354"/>
        <v>zo</v>
      </c>
      <c r="E1516" s="43">
        <f t="shared" si="352"/>
        <v>2019</v>
      </c>
      <c r="I1516" s="43">
        <f t="shared" si="355"/>
        <v>6</v>
      </c>
      <c r="J1516">
        <f>IF(AND(Formulier!$E$44&lt;=C1516,Formulier!$O$38&gt;=C1516),"Verlof",0)</f>
        <v>0</v>
      </c>
      <c r="K1516">
        <f t="shared" si="348"/>
        <v>0</v>
      </c>
      <c r="L1516">
        <f t="shared" si="344"/>
        <v>0</v>
      </c>
      <c r="M1516">
        <f t="shared" si="345"/>
        <v>0</v>
      </c>
      <c r="N1516" s="56">
        <f t="shared" si="349"/>
        <v>0</v>
      </c>
      <c r="O1516" s="56">
        <f t="shared" si="350"/>
        <v>0</v>
      </c>
      <c r="R1516">
        <f t="shared" si="346"/>
        <v>0</v>
      </c>
    </row>
    <row r="1517" spans="1:18" x14ac:dyDescent="0.3">
      <c r="A1517" s="43" t="str">
        <f t="shared" si="351"/>
        <v>20197ma</v>
      </c>
      <c r="B1517" s="43">
        <f t="shared" si="353"/>
        <v>7</v>
      </c>
      <c r="C1517" s="44">
        <f t="shared" si="347"/>
        <v>43507</v>
      </c>
      <c r="D1517" s="43" t="str">
        <f t="shared" si="354"/>
        <v>ma</v>
      </c>
      <c r="E1517" s="43">
        <f t="shared" si="352"/>
        <v>2019</v>
      </c>
      <c r="I1517" s="43">
        <f t="shared" si="355"/>
        <v>7</v>
      </c>
      <c r="J1517">
        <f>IF(AND(Formulier!$E$44&lt;=C1517,Formulier!$O$38&gt;=C1517),"Verlof",0)</f>
        <v>0</v>
      </c>
      <c r="K1517">
        <f t="shared" si="348"/>
        <v>0</v>
      </c>
      <c r="L1517">
        <f t="shared" si="344"/>
        <v>0</v>
      </c>
      <c r="M1517">
        <f t="shared" si="345"/>
        <v>0</v>
      </c>
      <c r="N1517" s="56">
        <f t="shared" si="349"/>
        <v>0</v>
      </c>
      <c r="O1517" s="56">
        <f t="shared" si="350"/>
        <v>0</v>
      </c>
      <c r="R1517">
        <f t="shared" si="346"/>
        <v>0</v>
      </c>
    </row>
    <row r="1518" spans="1:18" x14ac:dyDescent="0.3">
      <c r="A1518" s="43" t="str">
        <f t="shared" si="351"/>
        <v>20197di</v>
      </c>
      <c r="B1518" s="43">
        <f t="shared" si="353"/>
        <v>7</v>
      </c>
      <c r="C1518" s="44">
        <f t="shared" si="347"/>
        <v>43508</v>
      </c>
      <c r="D1518" s="43" t="str">
        <f t="shared" si="354"/>
        <v>di</v>
      </c>
      <c r="E1518" s="43">
        <f t="shared" si="352"/>
        <v>2019</v>
      </c>
      <c r="I1518" s="43">
        <f t="shared" si="355"/>
        <v>7</v>
      </c>
      <c r="J1518">
        <f>IF(AND(Formulier!$E$44&lt;=C1518,Formulier!$O$38&gt;=C1518),"Verlof",0)</f>
        <v>0</v>
      </c>
      <c r="K1518">
        <f t="shared" si="348"/>
        <v>0</v>
      </c>
      <c r="L1518">
        <f t="shared" si="344"/>
        <v>0</v>
      </c>
      <c r="M1518">
        <f t="shared" si="345"/>
        <v>0</v>
      </c>
      <c r="N1518" s="56">
        <f t="shared" si="349"/>
        <v>0</v>
      </c>
      <c r="O1518" s="56">
        <f t="shared" si="350"/>
        <v>0</v>
      </c>
      <c r="R1518">
        <f t="shared" si="346"/>
        <v>0</v>
      </c>
    </row>
    <row r="1519" spans="1:18" x14ac:dyDescent="0.3">
      <c r="A1519" s="43" t="str">
        <f t="shared" si="351"/>
        <v>20197wo</v>
      </c>
      <c r="B1519" s="43">
        <f t="shared" si="353"/>
        <v>7</v>
      </c>
      <c r="C1519" s="44">
        <f t="shared" si="347"/>
        <v>43509</v>
      </c>
      <c r="D1519" s="43" t="str">
        <f t="shared" si="354"/>
        <v>wo</v>
      </c>
      <c r="E1519" s="43">
        <f t="shared" si="352"/>
        <v>2019</v>
      </c>
      <c r="I1519" s="43">
        <f t="shared" si="355"/>
        <v>7</v>
      </c>
      <c r="J1519">
        <f>IF(AND(Formulier!$E$44&lt;=C1519,Formulier!$O$38&gt;=C1519),"Verlof",0)</f>
        <v>0</v>
      </c>
      <c r="K1519">
        <f t="shared" si="348"/>
        <v>0</v>
      </c>
      <c r="L1519">
        <f t="shared" si="344"/>
        <v>0</v>
      </c>
      <c r="M1519">
        <f t="shared" si="345"/>
        <v>0</v>
      </c>
      <c r="N1519" s="56">
        <f t="shared" si="349"/>
        <v>0</v>
      </c>
      <c r="O1519" s="56">
        <f t="shared" si="350"/>
        <v>0</v>
      </c>
      <c r="R1519">
        <f t="shared" si="346"/>
        <v>0</v>
      </c>
    </row>
    <row r="1520" spans="1:18" x14ac:dyDescent="0.3">
      <c r="A1520" s="43" t="str">
        <f t="shared" si="351"/>
        <v>20197do</v>
      </c>
      <c r="B1520" s="43">
        <f t="shared" si="353"/>
        <v>7</v>
      </c>
      <c r="C1520" s="44">
        <f t="shared" si="347"/>
        <v>43510</v>
      </c>
      <c r="D1520" s="43" t="str">
        <f t="shared" si="354"/>
        <v>do</v>
      </c>
      <c r="E1520" s="43">
        <f t="shared" si="352"/>
        <v>2019</v>
      </c>
      <c r="I1520" s="43">
        <f t="shared" si="355"/>
        <v>7</v>
      </c>
      <c r="J1520">
        <f>IF(AND(Formulier!$E$44&lt;=C1520,Formulier!$O$38&gt;=C1520),"Verlof",0)</f>
        <v>0</v>
      </c>
      <c r="K1520">
        <f t="shared" si="348"/>
        <v>0</v>
      </c>
      <c r="L1520">
        <f t="shared" si="344"/>
        <v>0</v>
      </c>
      <c r="M1520">
        <f t="shared" si="345"/>
        <v>0</v>
      </c>
      <c r="N1520" s="56">
        <f t="shared" si="349"/>
        <v>0</v>
      </c>
      <c r="O1520" s="56">
        <f t="shared" si="350"/>
        <v>0</v>
      </c>
      <c r="R1520">
        <f t="shared" si="346"/>
        <v>0</v>
      </c>
    </row>
    <row r="1521" spans="1:18" x14ac:dyDescent="0.3">
      <c r="A1521" s="43" t="str">
        <f t="shared" si="351"/>
        <v>20197vr</v>
      </c>
      <c r="B1521" s="43">
        <f t="shared" si="353"/>
        <v>7</v>
      </c>
      <c r="C1521" s="44">
        <f t="shared" si="347"/>
        <v>43511</v>
      </c>
      <c r="D1521" s="43" t="str">
        <f t="shared" si="354"/>
        <v>vr</v>
      </c>
      <c r="E1521" s="43">
        <f t="shared" si="352"/>
        <v>2019</v>
      </c>
      <c r="I1521" s="43">
        <f t="shared" si="355"/>
        <v>7</v>
      </c>
      <c r="J1521">
        <f>IF(AND(Formulier!$E$44&lt;=C1521,Formulier!$O$38&gt;=C1521),"Verlof",0)</f>
        <v>0</v>
      </c>
      <c r="K1521">
        <f t="shared" si="348"/>
        <v>0</v>
      </c>
      <c r="L1521">
        <f t="shared" si="344"/>
        <v>0</v>
      </c>
      <c r="M1521">
        <f t="shared" si="345"/>
        <v>0</v>
      </c>
      <c r="N1521" s="56">
        <f t="shared" si="349"/>
        <v>0</v>
      </c>
      <c r="O1521" s="56">
        <f t="shared" si="350"/>
        <v>0</v>
      </c>
      <c r="R1521">
        <f t="shared" si="346"/>
        <v>0</v>
      </c>
    </row>
    <row r="1522" spans="1:18" x14ac:dyDescent="0.3">
      <c r="A1522" s="43" t="str">
        <f t="shared" si="351"/>
        <v>20197za</v>
      </c>
      <c r="B1522" s="43">
        <f t="shared" si="353"/>
        <v>7</v>
      </c>
      <c r="C1522" s="44">
        <f t="shared" si="347"/>
        <v>43512</v>
      </c>
      <c r="D1522" s="43" t="str">
        <f t="shared" si="354"/>
        <v>za</v>
      </c>
      <c r="E1522" s="43">
        <f t="shared" si="352"/>
        <v>2019</v>
      </c>
      <c r="I1522" s="43">
        <f t="shared" si="355"/>
        <v>7</v>
      </c>
      <c r="J1522">
        <f>IF(AND(Formulier!$E$44&lt;=C1522,Formulier!$O$38&gt;=C1522),"Verlof",0)</f>
        <v>0</v>
      </c>
      <c r="K1522">
        <f t="shared" si="348"/>
        <v>0</v>
      </c>
      <c r="L1522">
        <f t="shared" si="344"/>
        <v>0</v>
      </c>
      <c r="M1522">
        <f t="shared" si="345"/>
        <v>0</v>
      </c>
      <c r="N1522" s="56">
        <f t="shared" si="349"/>
        <v>0</v>
      </c>
      <c r="O1522" s="56">
        <f t="shared" si="350"/>
        <v>0</v>
      </c>
      <c r="R1522">
        <f t="shared" si="346"/>
        <v>0</v>
      </c>
    </row>
    <row r="1523" spans="1:18" x14ac:dyDescent="0.3">
      <c r="A1523" s="43" t="str">
        <f t="shared" si="351"/>
        <v>20197zo</v>
      </c>
      <c r="B1523" s="43">
        <f t="shared" si="353"/>
        <v>7</v>
      </c>
      <c r="C1523" s="44">
        <f t="shared" si="347"/>
        <v>43513</v>
      </c>
      <c r="D1523" s="43" t="str">
        <f t="shared" si="354"/>
        <v>zo</v>
      </c>
      <c r="E1523" s="43">
        <f t="shared" si="352"/>
        <v>2019</v>
      </c>
      <c r="I1523" s="43">
        <f t="shared" si="355"/>
        <v>7</v>
      </c>
      <c r="J1523">
        <f>IF(AND(Formulier!$E$44&lt;=C1523,Formulier!$O$38&gt;=C1523),"Verlof",0)</f>
        <v>0</v>
      </c>
      <c r="K1523">
        <f t="shared" si="348"/>
        <v>0</v>
      </c>
      <c r="L1523">
        <f t="shared" si="344"/>
        <v>0</v>
      </c>
      <c r="M1523">
        <f t="shared" si="345"/>
        <v>0</v>
      </c>
      <c r="N1523" s="56">
        <f t="shared" si="349"/>
        <v>0</v>
      </c>
      <c r="O1523" s="56">
        <f t="shared" si="350"/>
        <v>0</v>
      </c>
      <c r="R1523">
        <f t="shared" si="346"/>
        <v>0</v>
      </c>
    </row>
    <row r="1524" spans="1:18" x14ac:dyDescent="0.3">
      <c r="A1524" s="43" t="str">
        <f t="shared" si="351"/>
        <v>20198ma</v>
      </c>
      <c r="B1524" s="43">
        <f t="shared" si="353"/>
        <v>8</v>
      </c>
      <c r="C1524" s="44">
        <f t="shared" si="347"/>
        <v>43514</v>
      </c>
      <c r="D1524" s="43" t="str">
        <f t="shared" si="354"/>
        <v>ma</v>
      </c>
      <c r="E1524" s="43">
        <f t="shared" si="352"/>
        <v>2019</v>
      </c>
      <c r="I1524" s="43">
        <f t="shared" si="355"/>
        <v>8</v>
      </c>
      <c r="J1524">
        <f>IF(AND(Formulier!$E$44&lt;=C1524,Formulier!$O$38&gt;=C1524),"Verlof",0)</f>
        <v>0</v>
      </c>
      <c r="K1524">
        <f t="shared" si="348"/>
        <v>0</v>
      </c>
      <c r="L1524">
        <f t="shared" si="344"/>
        <v>0</v>
      </c>
      <c r="M1524">
        <f t="shared" si="345"/>
        <v>0</v>
      </c>
      <c r="N1524" s="56">
        <f t="shared" si="349"/>
        <v>0</v>
      </c>
      <c r="O1524" s="56">
        <f t="shared" si="350"/>
        <v>0</v>
      </c>
      <c r="R1524">
        <f t="shared" si="346"/>
        <v>0</v>
      </c>
    </row>
    <row r="1525" spans="1:18" x14ac:dyDescent="0.3">
      <c r="A1525" s="43" t="str">
        <f t="shared" si="351"/>
        <v>20198di</v>
      </c>
      <c r="B1525" s="43">
        <f t="shared" si="353"/>
        <v>8</v>
      </c>
      <c r="C1525" s="44">
        <f t="shared" si="347"/>
        <v>43515</v>
      </c>
      <c r="D1525" s="43" t="str">
        <f t="shared" si="354"/>
        <v>di</v>
      </c>
      <c r="E1525" s="43">
        <f t="shared" si="352"/>
        <v>2019</v>
      </c>
      <c r="I1525" s="43">
        <f t="shared" si="355"/>
        <v>8</v>
      </c>
      <c r="J1525">
        <f>IF(AND(Formulier!$E$44&lt;=C1525,Formulier!$O$38&gt;=C1525),"Verlof",0)</f>
        <v>0</v>
      </c>
      <c r="K1525">
        <f t="shared" si="348"/>
        <v>0</v>
      </c>
      <c r="L1525">
        <f t="shared" si="344"/>
        <v>0</v>
      </c>
      <c r="M1525">
        <f t="shared" si="345"/>
        <v>0</v>
      </c>
      <c r="N1525" s="56">
        <f t="shared" si="349"/>
        <v>0</v>
      </c>
      <c r="O1525" s="56">
        <f t="shared" si="350"/>
        <v>0</v>
      </c>
      <c r="R1525">
        <f t="shared" si="346"/>
        <v>0</v>
      </c>
    </row>
    <row r="1526" spans="1:18" x14ac:dyDescent="0.3">
      <c r="A1526" s="43" t="str">
        <f t="shared" si="351"/>
        <v>20198wo</v>
      </c>
      <c r="B1526" s="43">
        <f t="shared" si="353"/>
        <v>8</v>
      </c>
      <c r="C1526" s="44">
        <f t="shared" si="347"/>
        <v>43516</v>
      </c>
      <c r="D1526" s="43" t="str">
        <f t="shared" si="354"/>
        <v>wo</v>
      </c>
      <c r="E1526" s="43">
        <f t="shared" si="352"/>
        <v>2019</v>
      </c>
      <c r="I1526" s="43">
        <f t="shared" si="355"/>
        <v>8</v>
      </c>
      <c r="J1526">
        <f>IF(AND(Formulier!$E$44&lt;=C1526,Formulier!$O$38&gt;=C1526),"Verlof",0)</f>
        <v>0</v>
      </c>
      <c r="K1526">
        <f t="shared" si="348"/>
        <v>0</v>
      </c>
      <c r="L1526">
        <f t="shared" si="344"/>
        <v>0</v>
      </c>
      <c r="M1526">
        <f t="shared" si="345"/>
        <v>0</v>
      </c>
      <c r="N1526" s="56">
        <f t="shared" si="349"/>
        <v>0</v>
      </c>
      <c r="O1526" s="56">
        <f t="shared" si="350"/>
        <v>0</v>
      </c>
      <c r="R1526">
        <f t="shared" si="346"/>
        <v>0</v>
      </c>
    </row>
    <row r="1527" spans="1:18" x14ac:dyDescent="0.3">
      <c r="A1527" s="43" t="str">
        <f t="shared" si="351"/>
        <v>20198do</v>
      </c>
      <c r="B1527" s="43">
        <f t="shared" si="353"/>
        <v>8</v>
      </c>
      <c r="C1527" s="44">
        <f t="shared" si="347"/>
        <v>43517</v>
      </c>
      <c r="D1527" s="43" t="str">
        <f t="shared" si="354"/>
        <v>do</v>
      </c>
      <c r="E1527" s="43">
        <f t="shared" si="352"/>
        <v>2019</v>
      </c>
      <c r="I1527" s="43">
        <f t="shared" si="355"/>
        <v>8</v>
      </c>
      <c r="J1527">
        <f>IF(AND(Formulier!$E$44&lt;=C1527,Formulier!$O$38&gt;=C1527),"Verlof",0)</f>
        <v>0</v>
      </c>
      <c r="K1527">
        <f t="shared" si="348"/>
        <v>0</v>
      </c>
      <c r="L1527">
        <f t="shared" si="344"/>
        <v>0</v>
      </c>
      <c r="M1527">
        <f t="shared" si="345"/>
        <v>0</v>
      </c>
      <c r="N1527" s="56">
        <f t="shared" si="349"/>
        <v>0</v>
      </c>
      <c r="O1527" s="56">
        <f t="shared" si="350"/>
        <v>0</v>
      </c>
      <c r="R1527">
        <f t="shared" si="346"/>
        <v>0</v>
      </c>
    </row>
    <row r="1528" spans="1:18" x14ac:dyDescent="0.3">
      <c r="A1528" s="43" t="str">
        <f t="shared" si="351"/>
        <v>20198vr</v>
      </c>
      <c r="B1528" s="43">
        <f t="shared" si="353"/>
        <v>8</v>
      </c>
      <c r="C1528" s="44">
        <f t="shared" si="347"/>
        <v>43518</v>
      </c>
      <c r="D1528" s="43" t="str">
        <f t="shared" si="354"/>
        <v>vr</v>
      </c>
      <c r="E1528" s="43">
        <f t="shared" si="352"/>
        <v>2019</v>
      </c>
      <c r="I1528" s="43">
        <f t="shared" si="355"/>
        <v>8</v>
      </c>
      <c r="J1528">
        <f>IF(AND(Formulier!$E$44&lt;=C1528,Formulier!$O$38&gt;=C1528),"Verlof",0)</f>
        <v>0</v>
      </c>
      <c r="K1528">
        <f t="shared" si="348"/>
        <v>0</v>
      </c>
      <c r="L1528">
        <f t="shared" si="344"/>
        <v>0</v>
      </c>
      <c r="M1528">
        <f t="shared" si="345"/>
        <v>0</v>
      </c>
      <c r="N1528" s="56">
        <f t="shared" si="349"/>
        <v>0</v>
      </c>
      <c r="O1528" s="56">
        <f t="shared" si="350"/>
        <v>0</v>
      </c>
      <c r="R1528">
        <f t="shared" si="346"/>
        <v>0</v>
      </c>
    </row>
    <row r="1529" spans="1:18" x14ac:dyDescent="0.3">
      <c r="A1529" s="43" t="str">
        <f t="shared" si="351"/>
        <v>20198za</v>
      </c>
      <c r="B1529" s="43">
        <f t="shared" si="353"/>
        <v>8</v>
      </c>
      <c r="C1529" s="44">
        <f t="shared" si="347"/>
        <v>43519</v>
      </c>
      <c r="D1529" s="43" t="str">
        <f t="shared" si="354"/>
        <v>za</v>
      </c>
      <c r="E1529" s="43">
        <f t="shared" si="352"/>
        <v>2019</v>
      </c>
      <c r="I1529" s="43">
        <f t="shared" si="355"/>
        <v>8</v>
      </c>
      <c r="J1529">
        <f>IF(AND(Formulier!$E$44&lt;=C1529,Formulier!$O$38&gt;=C1529),"Verlof",0)</f>
        <v>0</v>
      </c>
      <c r="K1529">
        <f t="shared" si="348"/>
        <v>0</v>
      </c>
      <c r="L1529">
        <f t="shared" si="344"/>
        <v>0</v>
      </c>
      <c r="M1529">
        <f t="shared" si="345"/>
        <v>0</v>
      </c>
      <c r="N1529" s="56">
        <f t="shared" si="349"/>
        <v>0</v>
      </c>
      <c r="O1529" s="56">
        <f t="shared" si="350"/>
        <v>0</v>
      </c>
      <c r="R1529">
        <f t="shared" si="346"/>
        <v>0</v>
      </c>
    </row>
    <row r="1530" spans="1:18" x14ac:dyDescent="0.3">
      <c r="A1530" s="43" t="str">
        <f t="shared" si="351"/>
        <v>20198zo</v>
      </c>
      <c r="B1530" s="43">
        <f t="shared" si="353"/>
        <v>8</v>
      </c>
      <c r="C1530" s="44">
        <f t="shared" si="347"/>
        <v>43520</v>
      </c>
      <c r="D1530" s="43" t="str">
        <f t="shared" si="354"/>
        <v>zo</v>
      </c>
      <c r="E1530" s="43">
        <f t="shared" si="352"/>
        <v>2019</v>
      </c>
      <c r="I1530" s="43">
        <f t="shared" si="355"/>
        <v>8</v>
      </c>
      <c r="J1530">
        <f>IF(AND(Formulier!$E$44&lt;=C1530,Formulier!$O$38&gt;=C1530),"Verlof",0)</f>
        <v>0</v>
      </c>
      <c r="K1530">
        <f t="shared" si="348"/>
        <v>0</v>
      </c>
      <c r="L1530">
        <f t="shared" si="344"/>
        <v>0</v>
      </c>
      <c r="M1530">
        <f t="shared" si="345"/>
        <v>0</v>
      </c>
      <c r="N1530" s="56">
        <f t="shared" si="349"/>
        <v>0</v>
      </c>
      <c r="O1530" s="56">
        <f t="shared" si="350"/>
        <v>0</v>
      </c>
      <c r="R1530">
        <f t="shared" si="346"/>
        <v>0</v>
      </c>
    </row>
    <row r="1531" spans="1:18" x14ac:dyDescent="0.3">
      <c r="A1531" s="43" t="str">
        <f t="shared" si="351"/>
        <v>20199ma</v>
      </c>
      <c r="B1531" s="43">
        <f t="shared" si="353"/>
        <v>9</v>
      </c>
      <c r="C1531" s="44">
        <f t="shared" si="347"/>
        <v>43521</v>
      </c>
      <c r="D1531" s="43" t="str">
        <f t="shared" si="354"/>
        <v>ma</v>
      </c>
      <c r="E1531" s="43">
        <f t="shared" si="352"/>
        <v>2019</v>
      </c>
      <c r="I1531" s="43">
        <f t="shared" si="355"/>
        <v>9</v>
      </c>
      <c r="J1531">
        <f>IF(AND(Formulier!$E$44&lt;=C1531,Formulier!$O$38&gt;=C1531),"Verlof",0)</f>
        <v>0</v>
      </c>
      <c r="K1531">
        <f t="shared" si="348"/>
        <v>0</v>
      </c>
      <c r="L1531">
        <f t="shared" si="344"/>
        <v>0</v>
      </c>
      <c r="M1531">
        <f t="shared" si="345"/>
        <v>0</v>
      </c>
      <c r="N1531" s="56">
        <f t="shared" si="349"/>
        <v>0</v>
      </c>
      <c r="O1531" s="56">
        <f t="shared" si="350"/>
        <v>0</v>
      </c>
      <c r="R1531">
        <f t="shared" si="346"/>
        <v>0</v>
      </c>
    </row>
    <row r="1532" spans="1:18" x14ac:dyDescent="0.3">
      <c r="A1532" s="43" t="str">
        <f t="shared" si="351"/>
        <v>20199di</v>
      </c>
      <c r="B1532" s="43">
        <f t="shared" si="353"/>
        <v>9</v>
      </c>
      <c r="C1532" s="44">
        <f t="shared" si="347"/>
        <v>43522</v>
      </c>
      <c r="D1532" s="43" t="str">
        <f t="shared" si="354"/>
        <v>di</v>
      </c>
      <c r="E1532" s="43">
        <f t="shared" si="352"/>
        <v>2019</v>
      </c>
      <c r="I1532" s="43">
        <f t="shared" si="355"/>
        <v>9</v>
      </c>
      <c r="J1532">
        <f>IF(AND(Formulier!$E$44&lt;=C1532,Formulier!$O$38&gt;=C1532),"Verlof",0)</f>
        <v>0</v>
      </c>
      <c r="K1532">
        <f t="shared" si="348"/>
        <v>0</v>
      </c>
      <c r="L1532">
        <f t="shared" ref="L1532:L1595" si="356">IF(J1532=0,0,IF(G1532="",0,1))</f>
        <v>0</v>
      </c>
      <c r="M1532">
        <f t="shared" ref="M1532:M1595" si="357">IF(J1532=0,0,IF(H1532="",0,1))</f>
        <v>0</v>
      </c>
      <c r="N1532" s="56">
        <f t="shared" si="349"/>
        <v>0</v>
      </c>
      <c r="O1532" s="56">
        <f t="shared" si="350"/>
        <v>0</v>
      </c>
      <c r="R1532">
        <f t="shared" si="346"/>
        <v>0</v>
      </c>
    </row>
    <row r="1533" spans="1:18" x14ac:dyDescent="0.3">
      <c r="A1533" s="43" t="str">
        <f t="shared" si="351"/>
        <v>20199wo</v>
      </c>
      <c r="B1533" s="43">
        <f t="shared" si="353"/>
        <v>9</v>
      </c>
      <c r="C1533" s="44">
        <f t="shared" si="347"/>
        <v>43523</v>
      </c>
      <c r="D1533" s="43" t="str">
        <f t="shared" si="354"/>
        <v>wo</v>
      </c>
      <c r="E1533" s="43">
        <f t="shared" si="352"/>
        <v>2019</v>
      </c>
      <c r="I1533" s="43">
        <f t="shared" si="355"/>
        <v>9</v>
      </c>
      <c r="J1533">
        <f>IF(AND(Formulier!$E$44&lt;=C1533,Formulier!$O$38&gt;=C1533),"Verlof",0)</f>
        <v>0</v>
      </c>
      <c r="K1533">
        <f t="shared" si="348"/>
        <v>0</v>
      </c>
      <c r="L1533">
        <f t="shared" si="356"/>
        <v>0</v>
      </c>
      <c r="M1533">
        <f t="shared" si="357"/>
        <v>0</v>
      </c>
      <c r="N1533" s="56">
        <f t="shared" si="349"/>
        <v>0</v>
      </c>
      <c r="O1533" s="56">
        <f t="shared" si="350"/>
        <v>0</v>
      </c>
      <c r="R1533">
        <f t="shared" si="346"/>
        <v>0</v>
      </c>
    </row>
    <row r="1534" spans="1:18" x14ac:dyDescent="0.3">
      <c r="A1534" s="43" t="str">
        <f t="shared" si="351"/>
        <v>20199do</v>
      </c>
      <c r="B1534" s="43">
        <f t="shared" si="353"/>
        <v>9</v>
      </c>
      <c r="C1534" s="44">
        <f t="shared" si="347"/>
        <v>43524</v>
      </c>
      <c r="D1534" s="43" t="str">
        <f t="shared" si="354"/>
        <v>do</v>
      </c>
      <c r="E1534" s="43">
        <f t="shared" si="352"/>
        <v>2019</v>
      </c>
      <c r="I1534" s="43">
        <f t="shared" si="355"/>
        <v>9</v>
      </c>
      <c r="J1534">
        <f>IF(AND(Formulier!$E$44&lt;=C1534,Formulier!$O$38&gt;=C1534),"Verlof",0)</f>
        <v>0</v>
      </c>
      <c r="K1534">
        <f t="shared" si="348"/>
        <v>0</v>
      </c>
      <c r="L1534">
        <f t="shared" si="356"/>
        <v>0</v>
      </c>
      <c r="M1534">
        <f t="shared" si="357"/>
        <v>0</v>
      </c>
      <c r="N1534" s="56">
        <f t="shared" si="349"/>
        <v>0</v>
      </c>
      <c r="O1534" s="56">
        <f t="shared" si="350"/>
        <v>0</v>
      </c>
      <c r="R1534">
        <f t="shared" si="346"/>
        <v>0</v>
      </c>
    </row>
    <row r="1535" spans="1:18" x14ac:dyDescent="0.3">
      <c r="A1535" s="43" t="str">
        <f t="shared" si="351"/>
        <v>20199vr</v>
      </c>
      <c r="B1535" s="43">
        <f t="shared" si="353"/>
        <v>9</v>
      </c>
      <c r="C1535" s="44">
        <f t="shared" si="347"/>
        <v>43525</v>
      </c>
      <c r="D1535" s="43" t="str">
        <f t="shared" si="354"/>
        <v>vr</v>
      </c>
      <c r="E1535" s="43">
        <f t="shared" si="352"/>
        <v>2019</v>
      </c>
      <c r="I1535" s="43">
        <f t="shared" si="355"/>
        <v>9</v>
      </c>
      <c r="J1535">
        <f>IF(AND(Formulier!$E$44&lt;=C1535,Formulier!$O$38&gt;=C1535),"Verlof",0)</f>
        <v>0</v>
      </c>
      <c r="K1535">
        <f t="shared" si="348"/>
        <v>0</v>
      </c>
      <c r="L1535">
        <f t="shared" si="356"/>
        <v>0</v>
      </c>
      <c r="M1535">
        <f t="shared" si="357"/>
        <v>0</v>
      </c>
      <c r="N1535" s="56">
        <f t="shared" si="349"/>
        <v>0</v>
      </c>
      <c r="O1535" s="56">
        <f t="shared" si="350"/>
        <v>0</v>
      </c>
      <c r="R1535">
        <f t="shared" si="346"/>
        <v>0</v>
      </c>
    </row>
    <row r="1536" spans="1:18" x14ac:dyDescent="0.3">
      <c r="A1536" s="43" t="str">
        <f t="shared" si="351"/>
        <v>20199za</v>
      </c>
      <c r="B1536" s="43">
        <f t="shared" si="353"/>
        <v>9</v>
      </c>
      <c r="C1536" s="44">
        <f t="shared" si="347"/>
        <v>43526</v>
      </c>
      <c r="D1536" s="43" t="str">
        <f t="shared" si="354"/>
        <v>za</v>
      </c>
      <c r="E1536" s="43">
        <f t="shared" si="352"/>
        <v>2019</v>
      </c>
      <c r="I1536" s="43">
        <f t="shared" si="355"/>
        <v>9</v>
      </c>
      <c r="J1536">
        <f>IF(AND(Formulier!$E$44&lt;=C1536,Formulier!$O$38&gt;=C1536),"Verlof",0)</f>
        <v>0</v>
      </c>
      <c r="K1536">
        <f t="shared" si="348"/>
        <v>0</v>
      </c>
      <c r="L1536">
        <f t="shared" si="356"/>
        <v>0</v>
      </c>
      <c r="M1536">
        <f t="shared" si="357"/>
        <v>0</v>
      </c>
      <c r="N1536" s="56">
        <f t="shared" si="349"/>
        <v>0</v>
      </c>
      <c r="O1536" s="56">
        <f t="shared" si="350"/>
        <v>0</v>
      </c>
      <c r="R1536">
        <f t="shared" ref="R1536:R1599" si="358">IF(AND(OR(F1536="vakantie",G1536="vakantie",H1536="vakantie"),Q1536="Compensatieverlof"),1,0)</f>
        <v>0</v>
      </c>
    </row>
    <row r="1537" spans="1:18" x14ac:dyDescent="0.3">
      <c r="A1537" s="43" t="str">
        <f t="shared" si="351"/>
        <v>20199zo</v>
      </c>
      <c r="B1537" s="43">
        <f t="shared" si="353"/>
        <v>9</v>
      </c>
      <c r="C1537" s="44">
        <f t="shared" si="347"/>
        <v>43527</v>
      </c>
      <c r="D1537" s="43" t="str">
        <f t="shared" si="354"/>
        <v>zo</v>
      </c>
      <c r="E1537" s="43">
        <f t="shared" si="352"/>
        <v>2019</v>
      </c>
      <c r="I1537" s="43">
        <f t="shared" si="355"/>
        <v>9</v>
      </c>
      <c r="J1537">
        <f>IF(AND(Formulier!$E$44&lt;=C1537,Formulier!$O$38&gt;=C1537),"Verlof",0)</f>
        <v>0</v>
      </c>
      <c r="K1537">
        <f t="shared" si="348"/>
        <v>0</v>
      </c>
      <c r="L1537">
        <f t="shared" si="356"/>
        <v>0</v>
      </c>
      <c r="M1537">
        <f t="shared" si="357"/>
        <v>0</v>
      </c>
      <c r="N1537" s="56">
        <f t="shared" si="349"/>
        <v>0</v>
      </c>
      <c r="O1537" s="56">
        <f t="shared" si="350"/>
        <v>0</v>
      </c>
      <c r="R1537">
        <f t="shared" si="358"/>
        <v>0</v>
      </c>
    </row>
    <row r="1538" spans="1:18" x14ac:dyDescent="0.3">
      <c r="A1538" s="43" t="str">
        <f t="shared" si="351"/>
        <v>201910ma</v>
      </c>
      <c r="B1538" s="43">
        <f t="shared" si="353"/>
        <v>10</v>
      </c>
      <c r="C1538" s="44">
        <f t="shared" si="347"/>
        <v>43528</v>
      </c>
      <c r="D1538" s="43" t="str">
        <f t="shared" si="354"/>
        <v>ma</v>
      </c>
      <c r="E1538" s="43">
        <f t="shared" si="352"/>
        <v>2019</v>
      </c>
      <c r="I1538" s="43">
        <f t="shared" si="355"/>
        <v>10</v>
      </c>
      <c r="J1538">
        <f>IF(AND(Formulier!$E$44&lt;=C1538,Formulier!$O$38&gt;=C1538),"Verlof",0)</f>
        <v>0</v>
      </c>
      <c r="K1538">
        <f t="shared" si="348"/>
        <v>0</v>
      </c>
      <c r="L1538">
        <f t="shared" si="356"/>
        <v>0</v>
      </c>
      <c r="M1538">
        <f t="shared" si="357"/>
        <v>0</v>
      </c>
      <c r="N1538" s="56">
        <f t="shared" si="349"/>
        <v>0</v>
      </c>
      <c r="O1538" s="56">
        <f t="shared" si="350"/>
        <v>0</v>
      </c>
      <c r="R1538">
        <f t="shared" si="358"/>
        <v>0</v>
      </c>
    </row>
    <row r="1539" spans="1:18" x14ac:dyDescent="0.3">
      <c r="A1539" s="43" t="str">
        <f t="shared" si="351"/>
        <v>201910di</v>
      </c>
      <c r="B1539" s="43">
        <f t="shared" si="353"/>
        <v>10</v>
      </c>
      <c r="C1539" s="44">
        <f t="shared" ref="C1539:C1602" si="359">+C1538+1</f>
        <v>43529</v>
      </c>
      <c r="D1539" s="43" t="str">
        <f t="shared" si="354"/>
        <v>di</v>
      </c>
      <c r="E1539" s="43">
        <f t="shared" si="352"/>
        <v>2019</v>
      </c>
      <c r="I1539" s="43">
        <f t="shared" si="355"/>
        <v>10</v>
      </c>
      <c r="J1539">
        <f>IF(AND(Formulier!$E$44&lt;=C1539,Formulier!$O$38&gt;=C1539),"Verlof",0)</f>
        <v>0</v>
      </c>
      <c r="K1539">
        <f t="shared" ref="K1539:K1602" si="360">IF(J1539=0,0,IF(F1539="",0,1))</f>
        <v>0</v>
      </c>
      <c r="L1539">
        <f t="shared" si="356"/>
        <v>0</v>
      </c>
      <c r="M1539">
        <f t="shared" si="357"/>
        <v>0</v>
      </c>
      <c r="N1539" s="56">
        <f t="shared" ref="N1539:N1602" si="361">IF($N$1="Noord",K1539,IF($N$1="Midden",L1539,M1539))</f>
        <v>0</v>
      </c>
      <c r="O1539" s="56">
        <f t="shared" ref="O1539:O1602" si="362">IF(OR(D1539="za",D1539="zo"),0,N1539)</f>
        <v>0</v>
      </c>
      <c r="R1539">
        <f t="shared" si="358"/>
        <v>0</v>
      </c>
    </row>
    <row r="1540" spans="1:18" x14ac:dyDescent="0.3">
      <c r="A1540" s="43" t="str">
        <f t="shared" si="351"/>
        <v>201910wo</v>
      </c>
      <c r="B1540" s="43">
        <f t="shared" si="353"/>
        <v>10</v>
      </c>
      <c r="C1540" s="44">
        <f t="shared" si="359"/>
        <v>43530</v>
      </c>
      <c r="D1540" s="43" t="str">
        <f t="shared" si="354"/>
        <v>wo</v>
      </c>
      <c r="E1540" s="43">
        <f t="shared" si="352"/>
        <v>2019</v>
      </c>
      <c r="I1540" s="43">
        <f t="shared" si="355"/>
        <v>10</v>
      </c>
      <c r="J1540">
        <f>IF(AND(Formulier!$E$44&lt;=C1540,Formulier!$O$38&gt;=C1540),"Verlof",0)</f>
        <v>0</v>
      </c>
      <c r="K1540">
        <f t="shared" si="360"/>
        <v>0</v>
      </c>
      <c r="L1540">
        <f t="shared" si="356"/>
        <v>0</v>
      </c>
      <c r="M1540">
        <f t="shared" si="357"/>
        <v>0</v>
      </c>
      <c r="N1540" s="56">
        <f t="shared" si="361"/>
        <v>0</v>
      </c>
      <c r="O1540" s="56">
        <f t="shared" si="362"/>
        <v>0</v>
      </c>
      <c r="R1540">
        <f t="shared" si="358"/>
        <v>0</v>
      </c>
    </row>
    <row r="1541" spans="1:18" x14ac:dyDescent="0.3">
      <c r="A1541" s="43" t="str">
        <f t="shared" si="351"/>
        <v>201910do</v>
      </c>
      <c r="B1541" s="43">
        <f t="shared" si="353"/>
        <v>10</v>
      </c>
      <c r="C1541" s="44">
        <f t="shared" si="359"/>
        <v>43531</v>
      </c>
      <c r="D1541" s="43" t="str">
        <f t="shared" si="354"/>
        <v>do</v>
      </c>
      <c r="E1541" s="43">
        <f t="shared" si="352"/>
        <v>2019</v>
      </c>
      <c r="I1541" s="43">
        <f t="shared" si="355"/>
        <v>10</v>
      </c>
      <c r="J1541">
        <f>IF(AND(Formulier!$E$44&lt;=C1541,Formulier!$O$38&gt;=C1541),"Verlof",0)</f>
        <v>0</v>
      </c>
      <c r="K1541">
        <f t="shared" si="360"/>
        <v>0</v>
      </c>
      <c r="L1541">
        <f t="shared" si="356"/>
        <v>0</v>
      </c>
      <c r="M1541">
        <f t="shared" si="357"/>
        <v>0</v>
      </c>
      <c r="N1541" s="56">
        <f t="shared" si="361"/>
        <v>0</v>
      </c>
      <c r="O1541" s="56">
        <f t="shared" si="362"/>
        <v>0</v>
      </c>
      <c r="R1541">
        <f t="shared" si="358"/>
        <v>0</v>
      </c>
    </row>
    <row r="1542" spans="1:18" x14ac:dyDescent="0.3">
      <c r="A1542" s="43" t="str">
        <f t="shared" si="351"/>
        <v>201910vr</v>
      </c>
      <c r="B1542" s="43">
        <f t="shared" si="353"/>
        <v>10</v>
      </c>
      <c r="C1542" s="44">
        <f t="shared" si="359"/>
        <v>43532</v>
      </c>
      <c r="D1542" s="43" t="str">
        <f t="shared" si="354"/>
        <v>vr</v>
      </c>
      <c r="E1542" s="43">
        <f t="shared" si="352"/>
        <v>2019</v>
      </c>
      <c r="I1542" s="43">
        <f t="shared" si="355"/>
        <v>10</v>
      </c>
      <c r="J1542">
        <f>IF(AND(Formulier!$E$44&lt;=C1542,Formulier!$O$38&gt;=C1542),"Verlof",0)</f>
        <v>0</v>
      </c>
      <c r="K1542">
        <f t="shared" si="360"/>
        <v>0</v>
      </c>
      <c r="L1542">
        <f t="shared" si="356"/>
        <v>0</v>
      </c>
      <c r="M1542">
        <f t="shared" si="357"/>
        <v>0</v>
      </c>
      <c r="N1542" s="56">
        <f t="shared" si="361"/>
        <v>0</v>
      </c>
      <c r="O1542" s="56">
        <f t="shared" si="362"/>
        <v>0</v>
      </c>
      <c r="R1542">
        <f t="shared" si="358"/>
        <v>0</v>
      </c>
    </row>
    <row r="1543" spans="1:18" x14ac:dyDescent="0.3">
      <c r="A1543" s="43" t="str">
        <f t="shared" ref="A1543:A1606" si="363">E1543&amp;B1543&amp;D1543</f>
        <v>201910za</v>
      </c>
      <c r="B1543" s="43">
        <f t="shared" si="353"/>
        <v>10</v>
      </c>
      <c r="C1543" s="44">
        <f t="shared" si="359"/>
        <v>43533</v>
      </c>
      <c r="D1543" s="43" t="str">
        <f t="shared" si="354"/>
        <v>za</v>
      </c>
      <c r="E1543" s="43">
        <f t="shared" ref="E1543:E1606" si="364">YEAR(C1543)</f>
        <v>2019</v>
      </c>
      <c r="I1543" s="43">
        <f t="shared" si="355"/>
        <v>10</v>
      </c>
      <c r="J1543">
        <f>IF(AND(Formulier!$E$44&lt;=C1543,Formulier!$O$38&gt;=C1543),"Verlof",0)</f>
        <v>0</v>
      </c>
      <c r="K1543">
        <f t="shared" si="360"/>
        <v>0</v>
      </c>
      <c r="L1543">
        <f t="shared" si="356"/>
        <v>0</v>
      </c>
      <c r="M1543">
        <f t="shared" si="357"/>
        <v>0</v>
      </c>
      <c r="N1543" s="56">
        <f t="shared" si="361"/>
        <v>0</v>
      </c>
      <c r="O1543" s="56">
        <f t="shared" si="362"/>
        <v>0</v>
      </c>
      <c r="R1543">
        <f t="shared" si="358"/>
        <v>0</v>
      </c>
    </row>
    <row r="1544" spans="1:18" x14ac:dyDescent="0.3">
      <c r="A1544" s="43" t="str">
        <f t="shared" si="363"/>
        <v>201910zo</v>
      </c>
      <c r="B1544" s="43">
        <f t="shared" si="353"/>
        <v>10</v>
      </c>
      <c r="C1544" s="44">
        <f t="shared" si="359"/>
        <v>43534</v>
      </c>
      <c r="D1544" s="43" t="str">
        <f t="shared" si="354"/>
        <v>zo</v>
      </c>
      <c r="E1544" s="43">
        <f t="shared" si="364"/>
        <v>2019</v>
      </c>
      <c r="I1544" s="43">
        <f t="shared" si="355"/>
        <v>10</v>
      </c>
      <c r="J1544">
        <f>IF(AND(Formulier!$E$44&lt;=C1544,Formulier!$O$38&gt;=C1544),"Verlof",0)</f>
        <v>0</v>
      </c>
      <c r="K1544">
        <f t="shared" si="360"/>
        <v>0</v>
      </c>
      <c r="L1544">
        <f t="shared" si="356"/>
        <v>0</v>
      </c>
      <c r="M1544">
        <f t="shared" si="357"/>
        <v>0</v>
      </c>
      <c r="N1544" s="56">
        <f t="shared" si="361"/>
        <v>0</v>
      </c>
      <c r="O1544" s="56">
        <f t="shared" si="362"/>
        <v>0</v>
      </c>
      <c r="R1544">
        <f t="shared" si="358"/>
        <v>0</v>
      </c>
    </row>
    <row r="1545" spans="1:18" x14ac:dyDescent="0.3">
      <c r="A1545" s="43" t="str">
        <f t="shared" si="363"/>
        <v>201911ma</v>
      </c>
      <c r="B1545" s="43">
        <f t="shared" si="353"/>
        <v>11</v>
      </c>
      <c r="C1545" s="44">
        <f t="shared" si="359"/>
        <v>43535</v>
      </c>
      <c r="D1545" s="43" t="str">
        <f t="shared" si="354"/>
        <v>ma</v>
      </c>
      <c r="E1545" s="43">
        <f t="shared" si="364"/>
        <v>2019</v>
      </c>
      <c r="I1545" s="43">
        <f t="shared" si="355"/>
        <v>11</v>
      </c>
      <c r="J1545">
        <f>IF(AND(Formulier!$E$44&lt;=C1545,Formulier!$O$38&gt;=C1545),"Verlof",0)</f>
        <v>0</v>
      </c>
      <c r="K1545">
        <f t="shared" si="360"/>
        <v>0</v>
      </c>
      <c r="L1545">
        <f t="shared" si="356"/>
        <v>0</v>
      </c>
      <c r="M1545">
        <f t="shared" si="357"/>
        <v>0</v>
      </c>
      <c r="N1545" s="56">
        <f t="shared" si="361"/>
        <v>0</v>
      </c>
      <c r="O1545" s="56">
        <f t="shared" si="362"/>
        <v>0</v>
      </c>
      <c r="R1545">
        <f t="shared" si="358"/>
        <v>0</v>
      </c>
    </row>
    <row r="1546" spans="1:18" x14ac:dyDescent="0.3">
      <c r="A1546" s="43" t="str">
        <f t="shared" si="363"/>
        <v>201911di</v>
      </c>
      <c r="B1546" s="43">
        <f t="shared" si="353"/>
        <v>11</v>
      </c>
      <c r="C1546" s="44">
        <f t="shared" si="359"/>
        <v>43536</v>
      </c>
      <c r="D1546" s="43" t="str">
        <f t="shared" si="354"/>
        <v>di</v>
      </c>
      <c r="E1546" s="43">
        <f t="shared" si="364"/>
        <v>2019</v>
      </c>
      <c r="I1546" s="43">
        <f t="shared" si="355"/>
        <v>11</v>
      </c>
      <c r="J1546">
        <f>IF(AND(Formulier!$E$44&lt;=C1546,Formulier!$O$38&gt;=C1546),"Verlof",0)</f>
        <v>0</v>
      </c>
      <c r="K1546">
        <f t="shared" si="360"/>
        <v>0</v>
      </c>
      <c r="L1546">
        <f t="shared" si="356"/>
        <v>0</v>
      </c>
      <c r="M1546">
        <f t="shared" si="357"/>
        <v>0</v>
      </c>
      <c r="N1546" s="56">
        <f t="shared" si="361"/>
        <v>0</v>
      </c>
      <c r="O1546" s="56">
        <f t="shared" si="362"/>
        <v>0</v>
      </c>
      <c r="R1546">
        <f t="shared" si="358"/>
        <v>0</v>
      </c>
    </row>
    <row r="1547" spans="1:18" x14ac:dyDescent="0.3">
      <c r="A1547" s="43" t="str">
        <f t="shared" si="363"/>
        <v>201911wo</v>
      </c>
      <c r="B1547" s="43">
        <f t="shared" si="353"/>
        <v>11</v>
      </c>
      <c r="C1547" s="44">
        <f t="shared" si="359"/>
        <v>43537</v>
      </c>
      <c r="D1547" s="43" t="str">
        <f t="shared" si="354"/>
        <v>wo</v>
      </c>
      <c r="E1547" s="43">
        <f t="shared" si="364"/>
        <v>2019</v>
      </c>
      <c r="I1547" s="43">
        <f t="shared" si="355"/>
        <v>11</v>
      </c>
      <c r="J1547">
        <f>IF(AND(Formulier!$E$44&lt;=C1547,Formulier!$O$38&gt;=C1547),"Verlof",0)</f>
        <v>0</v>
      </c>
      <c r="K1547">
        <f t="shared" si="360"/>
        <v>0</v>
      </c>
      <c r="L1547">
        <f t="shared" si="356"/>
        <v>0</v>
      </c>
      <c r="M1547">
        <f t="shared" si="357"/>
        <v>0</v>
      </c>
      <c r="N1547" s="56">
        <f t="shared" si="361"/>
        <v>0</v>
      </c>
      <c r="O1547" s="56">
        <f t="shared" si="362"/>
        <v>0</v>
      </c>
      <c r="R1547">
        <f t="shared" si="358"/>
        <v>0</v>
      </c>
    </row>
    <row r="1548" spans="1:18" x14ac:dyDescent="0.3">
      <c r="A1548" s="43" t="str">
        <f t="shared" si="363"/>
        <v>201911do</v>
      </c>
      <c r="B1548" s="43">
        <f t="shared" si="353"/>
        <v>11</v>
      </c>
      <c r="C1548" s="44">
        <f t="shared" si="359"/>
        <v>43538</v>
      </c>
      <c r="D1548" s="43" t="str">
        <f t="shared" si="354"/>
        <v>do</v>
      </c>
      <c r="E1548" s="43">
        <f t="shared" si="364"/>
        <v>2019</v>
      </c>
      <c r="I1548" s="43">
        <f t="shared" si="355"/>
        <v>11</v>
      </c>
      <c r="J1548">
        <f>IF(AND(Formulier!$E$44&lt;=C1548,Formulier!$O$38&gt;=C1548),"Verlof",0)</f>
        <v>0</v>
      </c>
      <c r="K1548">
        <f t="shared" si="360"/>
        <v>0</v>
      </c>
      <c r="L1548">
        <f t="shared" si="356"/>
        <v>0</v>
      </c>
      <c r="M1548">
        <f t="shared" si="357"/>
        <v>0</v>
      </c>
      <c r="N1548" s="56">
        <f t="shared" si="361"/>
        <v>0</v>
      </c>
      <c r="O1548" s="56">
        <f t="shared" si="362"/>
        <v>0</v>
      </c>
      <c r="R1548">
        <f t="shared" si="358"/>
        <v>0</v>
      </c>
    </row>
    <row r="1549" spans="1:18" x14ac:dyDescent="0.3">
      <c r="A1549" s="43" t="str">
        <f t="shared" si="363"/>
        <v>201911vr</v>
      </c>
      <c r="B1549" s="43">
        <f t="shared" si="353"/>
        <v>11</v>
      </c>
      <c r="C1549" s="44">
        <f t="shared" si="359"/>
        <v>43539</v>
      </c>
      <c r="D1549" s="43" t="str">
        <f t="shared" si="354"/>
        <v>vr</v>
      </c>
      <c r="E1549" s="43">
        <f t="shared" si="364"/>
        <v>2019</v>
      </c>
      <c r="I1549" s="43">
        <f t="shared" si="355"/>
        <v>11</v>
      </c>
      <c r="J1549">
        <f>IF(AND(Formulier!$E$44&lt;=C1549,Formulier!$O$38&gt;=C1549),"Verlof",0)</f>
        <v>0</v>
      </c>
      <c r="K1549">
        <f t="shared" si="360"/>
        <v>0</v>
      </c>
      <c r="L1549">
        <f t="shared" si="356"/>
        <v>0</v>
      </c>
      <c r="M1549">
        <f t="shared" si="357"/>
        <v>0</v>
      </c>
      <c r="N1549" s="56">
        <f t="shared" si="361"/>
        <v>0</v>
      </c>
      <c r="O1549" s="56">
        <f t="shared" si="362"/>
        <v>0</v>
      </c>
      <c r="R1549">
        <f t="shared" si="358"/>
        <v>0</v>
      </c>
    </row>
    <row r="1550" spans="1:18" x14ac:dyDescent="0.3">
      <c r="A1550" s="43" t="str">
        <f t="shared" si="363"/>
        <v>201911za</v>
      </c>
      <c r="B1550" s="43">
        <f t="shared" si="353"/>
        <v>11</v>
      </c>
      <c r="C1550" s="44">
        <f t="shared" si="359"/>
        <v>43540</v>
      </c>
      <c r="D1550" s="43" t="str">
        <f t="shared" si="354"/>
        <v>za</v>
      </c>
      <c r="E1550" s="43">
        <f t="shared" si="364"/>
        <v>2019</v>
      </c>
      <c r="I1550" s="43">
        <f t="shared" si="355"/>
        <v>11</v>
      </c>
      <c r="J1550">
        <f>IF(AND(Formulier!$E$44&lt;=C1550,Formulier!$O$38&gt;=C1550),"Verlof",0)</f>
        <v>0</v>
      </c>
      <c r="K1550">
        <f t="shared" si="360"/>
        <v>0</v>
      </c>
      <c r="L1550">
        <f t="shared" si="356"/>
        <v>0</v>
      </c>
      <c r="M1550">
        <f t="shared" si="357"/>
        <v>0</v>
      </c>
      <c r="N1550" s="56">
        <f t="shared" si="361"/>
        <v>0</v>
      </c>
      <c r="O1550" s="56">
        <f t="shared" si="362"/>
        <v>0</v>
      </c>
      <c r="R1550">
        <f t="shared" si="358"/>
        <v>0</v>
      </c>
    </row>
    <row r="1551" spans="1:18" x14ac:dyDescent="0.3">
      <c r="A1551" s="43" t="str">
        <f t="shared" si="363"/>
        <v>201911zo</v>
      </c>
      <c r="B1551" s="43">
        <f t="shared" si="353"/>
        <v>11</v>
      </c>
      <c r="C1551" s="44">
        <f t="shared" si="359"/>
        <v>43541</v>
      </c>
      <c r="D1551" s="43" t="str">
        <f t="shared" si="354"/>
        <v>zo</v>
      </c>
      <c r="E1551" s="43">
        <f t="shared" si="364"/>
        <v>2019</v>
      </c>
      <c r="I1551" s="43">
        <f t="shared" si="355"/>
        <v>11</v>
      </c>
      <c r="J1551">
        <f>IF(AND(Formulier!$E$44&lt;=C1551,Formulier!$O$38&gt;=C1551),"Verlof",0)</f>
        <v>0</v>
      </c>
      <c r="K1551">
        <f t="shared" si="360"/>
        <v>0</v>
      </c>
      <c r="L1551">
        <f t="shared" si="356"/>
        <v>0</v>
      </c>
      <c r="M1551">
        <f t="shared" si="357"/>
        <v>0</v>
      </c>
      <c r="N1551" s="56">
        <f t="shared" si="361"/>
        <v>0</v>
      </c>
      <c r="O1551" s="56">
        <f t="shared" si="362"/>
        <v>0</v>
      </c>
      <c r="R1551">
        <f t="shared" si="358"/>
        <v>0</v>
      </c>
    </row>
    <row r="1552" spans="1:18" x14ac:dyDescent="0.3">
      <c r="A1552" s="43" t="str">
        <f t="shared" si="363"/>
        <v>201912ma</v>
      </c>
      <c r="B1552" s="43">
        <f t="shared" si="353"/>
        <v>12</v>
      </c>
      <c r="C1552" s="44">
        <f t="shared" si="359"/>
        <v>43542</v>
      </c>
      <c r="D1552" s="43" t="str">
        <f t="shared" si="354"/>
        <v>ma</v>
      </c>
      <c r="E1552" s="43">
        <f t="shared" si="364"/>
        <v>2019</v>
      </c>
      <c r="I1552" s="43">
        <f t="shared" si="355"/>
        <v>12</v>
      </c>
      <c r="J1552">
        <f>IF(AND(Formulier!$E$44&lt;=C1552,Formulier!$O$38&gt;=C1552),"Verlof",0)</f>
        <v>0</v>
      </c>
      <c r="K1552">
        <f t="shared" si="360"/>
        <v>0</v>
      </c>
      <c r="L1552">
        <f t="shared" si="356"/>
        <v>0</v>
      </c>
      <c r="M1552">
        <f t="shared" si="357"/>
        <v>0</v>
      </c>
      <c r="N1552" s="56">
        <f t="shared" si="361"/>
        <v>0</v>
      </c>
      <c r="O1552" s="56">
        <f t="shared" si="362"/>
        <v>0</v>
      </c>
      <c r="R1552">
        <f t="shared" si="358"/>
        <v>0</v>
      </c>
    </row>
    <row r="1553" spans="1:18" x14ac:dyDescent="0.3">
      <c r="A1553" s="43" t="str">
        <f t="shared" si="363"/>
        <v>201912di</v>
      </c>
      <c r="B1553" s="43">
        <f t="shared" ref="B1553:B1616" si="365">+B1546+1</f>
        <v>12</v>
      </c>
      <c r="C1553" s="44">
        <f t="shared" si="359"/>
        <v>43543</v>
      </c>
      <c r="D1553" s="43" t="str">
        <f t="shared" ref="D1553:D1616" si="366">+D1546</f>
        <v>di</v>
      </c>
      <c r="E1553" s="43">
        <f t="shared" si="364"/>
        <v>2019</v>
      </c>
      <c r="I1553" s="43">
        <f t="shared" ref="I1553:I1616" si="367">+I1546+1</f>
        <v>12</v>
      </c>
      <c r="J1553">
        <f>IF(AND(Formulier!$E$44&lt;=C1553,Formulier!$O$38&gt;=C1553),"Verlof",0)</f>
        <v>0</v>
      </c>
      <c r="K1553">
        <f t="shared" si="360"/>
        <v>0</v>
      </c>
      <c r="L1553">
        <f t="shared" si="356"/>
        <v>0</v>
      </c>
      <c r="M1553">
        <f t="shared" si="357"/>
        <v>0</v>
      </c>
      <c r="N1553" s="56">
        <f t="shared" si="361"/>
        <v>0</v>
      </c>
      <c r="O1553" s="56">
        <f t="shared" si="362"/>
        <v>0</v>
      </c>
      <c r="R1553">
        <f t="shared" si="358"/>
        <v>0</v>
      </c>
    </row>
    <row r="1554" spans="1:18" x14ac:dyDescent="0.3">
      <c r="A1554" s="43" t="str">
        <f t="shared" si="363"/>
        <v>201912wo</v>
      </c>
      <c r="B1554" s="43">
        <f t="shared" si="365"/>
        <v>12</v>
      </c>
      <c r="C1554" s="44">
        <f t="shared" si="359"/>
        <v>43544</v>
      </c>
      <c r="D1554" s="43" t="str">
        <f t="shared" si="366"/>
        <v>wo</v>
      </c>
      <c r="E1554" s="43">
        <f t="shared" si="364"/>
        <v>2019</v>
      </c>
      <c r="I1554" s="43">
        <f t="shared" si="367"/>
        <v>12</v>
      </c>
      <c r="J1554">
        <f>IF(AND(Formulier!$E$44&lt;=C1554,Formulier!$O$38&gt;=C1554),"Verlof",0)</f>
        <v>0</v>
      </c>
      <c r="K1554">
        <f t="shared" si="360"/>
        <v>0</v>
      </c>
      <c r="L1554">
        <f t="shared" si="356"/>
        <v>0</v>
      </c>
      <c r="M1554">
        <f t="shared" si="357"/>
        <v>0</v>
      </c>
      <c r="N1554" s="56">
        <f t="shared" si="361"/>
        <v>0</v>
      </c>
      <c r="O1554" s="56">
        <f t="shared" si="362"/>
        <v>0</v>
      </c>
      <c r="R1554">
        <f t="shared" si="358"/>
        <v>0</v>
      </c>
    </row>
    <row r="1555" spans="1:18" x14ac:dyDescent="0.3">
      <c r="A1555" s="43" t="str">
        <f t="shared" si="363"/>
        <v>201912do</v>
      </c>
      <c r="B1555" s="43">
        <f t="shared" si="365"/>
        <v>12</v>
      </c>
      <c r="C1555" s="44">
        <f t="shared" si="359"/>
        <v>43545</v>
      </c>
      <c r="D1555" s="43" t="str">
        <f t="shared" si="366"/>
        <v>do</v>
      </c>
      <c r="E1555" s="43">
        <f t="shared" si="364"/>
        <v>2019</v>
      </c>
      <c r="I1555" s="43">
        <f t="shared" si="367"/>
        <v>12</v>
      </c>
      <c r="J1555">
        <f>IF(AND(Formulier!$E$44&lt;=C1555,Formulier!$O$38&gt;=C1555),"Verlof",0)</f>
        <v>0</v>
      </c>
      <c r="K1555">
        <f t="shared" si="360"/>
        <v>0</v>
      </c>
      <c r="L1555">
        <f t="shared" si="356"/>
        <v>0</v>
      </c>
      <c r="M1555">
        <f t="shared" si="357"/>
        <v>0</v>
      </c>
      <c r="N1555" s="56">
        <f t="shared" si="361"/>
        <v>0</v>
      </c>
      <c r="O1555" s="56">
        <f t="shared" si="362"/>
        <v>0</v>
      </c>
      <c r="R1555">
        <f t="shared" si="358"/>
        <v>0</v>
      </c>
    </row>
    <row r="1556" spans="1:18" x14ac:dyDescent="0.3">
      <c r="A1556" s="43" t="str">
        <f t="shared" si="363"/>
        <v>201912vr</v>
      </c>
      <c r="B1556" s="43">
        <f t="shared" si="365"/>
        <v>12</v>
      </c>
      <c r="C1556" s="44">
        <f t="shared" si="359"/>
        <v>43546</v>
      </c>
      <c r="D1556" s="43" t="str">
        <f t="shared" si="366"/>
        <v>vr</v>
      </c>
      <c r="E1556" s="43">
        <f t="shared" si="364"/>
        <v>2019</v>
      </c>
      <c r="I1556" s="43">
        <f t="shared" si="367"/>
        <v>12</v>
      </c>
      <c r="J1556">
        <f>IF(AND(Formulier!$E$44&lt;=C1556,Formulier!$O$38&gt;=C1556),"Verlof",0)</f>
        <v>0</v>
      </c>
      <c r="K1556">
        <f t="shared" si="360"/>
        <v>0</v>
      </c>
      <c r="L1556">
        <f t="shared" si="356"/>
        <v>0</v>
      </c>
      <c r="M1556">
        <f t="shared" si="357"/>
        <v>0</v>
      </c>
      <c r="N1556" s="56">
        <f t="shared" si="361"/>
        <v>0</v>
      </c>
      <c r="O1556" s="56">
        <f t="shared" si="362"/>
        <v>0</v>
      </c>
      <c r="R1556">
        <f t="shared" si="358"/>
        <v>0</v>
      </c>
    </row>
    <row r="1557" spans="1:18" x14ac:dyDescent="0.3">
      <c r="A1557" s="43" t="str">
        <f t="shared" si="363"/>
        <v>201912za</v>
      </c>
      <c r="B1557" s="43">
        <f t="shared" si="365"/>
        <v>12</v>
      </c>
      <c r="C1557" s="44">
        <f t="shared" si="359"/>
        <v>43547</v>
      </c>
      <c r="D1557" s="43" t="str">
        <f t="shared" si="366"/>
        <v>za</v>
      </c>
      <c r="E1557" s="43">
        <f t="shared" si="364"/>
        <v>2019</v>
      </c>
      <c r="I1557" s="43">
        <f t="shared" si="367"/>
        <v>12</v>
      </c>
      <c r="J1557">
        <f>IF(AND(Formulier!$E$44&lt;=C1557,Formulier!$O$38&gt;=C1557),"Verlof",0)</f>
        <v>0</v>
      </c>
      <c r="K1557">
        <f t="shared" si="360"/>
        <v>0</v>
      </c>
      <c r="L1557">
        <f t="shared" si="356"/>
        <v>0</v>
      </c>
      <c r="M1557">
        <f t="shared" si="357"/>
        <v>0</v>
      </c>
      <c r="N1557" s="56">
        <f t="shared" si="361"/>
        <v>0</v>
      </c>
      <c r="O1557" s="56">
        <f t="shared" si="362"/>
        <v>0</v>
      </c>
      <c r="R1557">
        <f t="shared" si="358"/>
        <v>0</v>
      </c>
    </row>
    <row r="1558" spans="1:18" x14ac:dyDescent="0.3">
      <c r="A1558" s="43" t="str">
        <f t="shared" si="363"/>
        <v>201912zo</v>
      </c>
      <c r="B1558" s="43">
        <f t="shared" si="365"/>
        <v>12</v>
      </c>
      <c r="C1558" s="44">
        <f t="shared" si="359"/>
        <v>43548</v>
      </c>
      <c r="D1558" s="43" t="str">
        <f t="shared" si="366"/>
        <v>zo</v>
      </c>
      <c r="E1558" s="43">
        <f t="shared" si="364"/>
        <v>2019</v>
      </c>
      <c r="I1558" s="43">
        <f t="shared" si="367"/>
        <v>12</v>
      </c>
      <c r="J1558">
        <f>IF(AND(Formulier!$E$44&lt;=C1558,Formulier!$O$38&gt;=C1558),"Verlof",0)</f>
        <v>0</v>
      </c>
      <c r="K1558">
        <f t="shared" si="360"/>
        <v>0</v>
      </c>
      <c r="L1558">
        <f t="shared" si="356"/>
        <v>0</v>
      </c>
      <c r="M1558">
        <f t="shared" si="357"/>
        <v>0</v>
      </c>
      <c r="N1558" s="56">
        <f t="shared" si="361"/>
        <v>0</v>
      </c>
      <c r="O1558" s="56">
        <f t="shared" si="362"/>
        <v>0</v>
      </c>
      <c r="R1558">
        <f t="shared" si="358"/>
        <v>0</v>
      </c>
    </row>
    <row r="1559" spans="1:18" x14ac:dyDescent="0.3">
      <c r="A1559" s="43" t="str">
        <f t="shared" si="363"/>
        <v>201913ma</v>
      </c>
      <c r="B1559" s="43">
        <f t="shared" si="365"/>
        <v>13</v>
      </c>
      <c r="C1559" s="44">
        <f t="shared" si="359"/>
        <v>43549</v>
      </c>
      <c r="D1559" s="43" t="str">
        <f t="shared" si="366"/>
        <v>ma</v>
      </c>
      <c r="E1559" s="43">
        <f t="shared" si="364"/>
        <v>2019</v>
      </c>
      <c r="I1559" s="43">
        <f t="shared" si="367"/>
        <v>13</v>
      </c>
      <c r="J1559">
        <f>IF(AND(Formulier!$E$44&lt;=C1559,Formulier!$O$38&gt;=C1559),"Verlof",0)</f>
        <v>0</v>
      </c>
      <c r="K1559">
        <f t="shared" si="360"/>
        <v>0</v>
      </c>
      <c r="L1559">
        <f t="shared" si="356"/>
        <v>0</v>
      </c>
      <c r="M1559">
        <f t="shared" si="357"/>
        <v>0</v>
      </c>
      <c r="N1559" s="56">
        <f t="shared" si="361"/>
        <v>0</v>
      </c>
      <c r="O1559" s="56">
        <f t="shared" si="362"/>
        <v>0</v>
      </c>
      <c r="R1559">
        <f t="shared" si="358"/>
        <v>0</v>
      </c>
    </row>
    <row r="1560" spans="1:18" x14ac:dyDescent="0.3">
      <c r="A1560" s="43" t="str">
        <f t="shared" si="363"/>
        <v>201913di</v>
      </c>
      <c r="B1560" s="43">
        <f t="shared" si="365"/>
        <v>13</v>
      </c>
      <c r="C1560" s="44">
        <f t="shared" si="359"/>
        <v>43550</v>
      </c>
      <c r="D1560" s="43" t="str">
        <f t="shared" si="366"/>
        <v>di</v>
      </c>
      <c r="E1560" s="43">
        <f t="shared" si="364"/>
        <v>2019</v>
      </c>
      <c r="I1560" s="43">
        <f t="shared" si="367"/>
        <v>13</v>
      </c>
      <c r="J1560">
        <f>IF(AND(Formulier!$E$44&lt;=C1560,Formulier!$O$38&gt;=C1560),"Verlof",0)</f>
        <v>0</v>
      </c>
      <c r="K1560">
        <f t="shared" si="360"/>
        <v>0</v>
      </c>
      <c r="L1560">
        <f t="shared" si="356"/>
        <v>0</v>
      </c>
      <c r="M1560">
        <f t="shared" si="357"/>
        <v>0</v>
      </c>
      <c r="N1560" s="56">
        <f t="shared" si="361"/>
        <v>0</v>
      </c>
      <c r="O1560" s="56">
        <f t="shared" si="362"/>
        <v>0</v>
      </c>
      <c r="R1560">
        <f t="shared" si="358"/>
        <v>0</v>
      </c>
    </row>
    <row r="1561" spans="1:18" x14ac:dyDescent="0.3">
      <c r="A1561" s="43" t="str">
        <f t="shared" si="363"/>
        <v>201913wo</v>
      </c>
      <c r="B1561" s="43">
        <f t="shared" si="365"/>
        <v>13</v>
      </c>
      <c r="C1561" s="44">
        <f t="shared" si="359"/>
        <v>43551</v>
      </c>
      <c r="D1561" s="43" t="str">
        <f t="shared" si="366"/>
        <v>wo</v>
      </c>
      <c r="E1561" s="43">
        <f t="shared" si="364"/>
        <v>2019</v>
      </c>
      <c r="I1561" s="43">
        <f t="shared" si="367"/>
        <v>13</v>
      </c>
      <c r="J1561">
        <f>IF(AND(Formulier!$E$44&lt;=C1561,Formulier!$O$38&gt;=C1561),"Verlof",0)</f>
        <v>0</v>
      </c>
      <c r="K1561">
        <f t="shared" si="360"/>
        <v>0</v>
      </c>
      <c r="L1561">
        <f t="shared" si="356"/>
        <v>0</v>
      </c>
      <c r="M1561">
        <f t="shared" si="357"/>
        <v>0</v>
      </c>
      <c r="N1561" s="56">
        <f t="shared" si="361"/>
        <v>0</v>
      </c>
      <c r="O1561" s="56">
        <f t="shared" si="362"/>
        <v>0</v>
      </c>
      <c r="R1561">
        <f t="shared" si="358"/>
        <v>0</v>
      </c>
    </row>
    <row r="1562" spans="1:18" x14ac:dyDescent="0.3">
      <c r="A1562" s="43" t="str">
        <f t="shared" si="363"/>
        <v>201913do</v>
      </c>
      <c r="B1562" s="43">
        <f t="shared" si="365"/>
        <v>13</v>
      </c>
      <c r="C1562" s="44">
        <f t="shared" si="359"/>
        <v>43552</v>
      </c>
      <c r="D1562" s="43" t="str">
        <f t="shared" si="366"/>
        <v>do</v>
      </c>
      <c r="E1562" s="43">
        <f t="shared" si="364"/>
        <v>2019</v>
      </c>
      <c r="I1562" s="43">
        <f t="shared" si="367"/>
        <v>13</v>
      </c>
      <c r="J1562">
        <f>IF(AND(Formulier!$E$44&lt;=C1562,Formulier!$O$38&gt;=C1562),"Verlof",0)</f>
        <v>0</v>
      </c>
      <c r="K1562">
        <f t="shared" si="360"/>
        <v>0</v>
      </c>
      <c r="L1562">
        <f t="shared" si="356"/>
        <v>0</v>
      </c>
      <c r="M1562">
        <f t="shared" si="357"/>
        <v>0</v>
      </c>
      <c r="N1562" s="56">
        <f t="shared" si="361"/>
        <v>0</v>
      </c>
      <c r="O1562" s="56">
        <f t="shared" si="362"/>
        <v>0</v>
      </c>
      <c r="R1562">
        <f t="shared" si="358"/>
        <v>0</v>
      </c>
    </row>
    <row r="1563" spans="1:18" x14ac:dyDescent="0.3">
      <c r="A1563" s="43" t="str">
        <f t="shared" si="363"/>
        <v>201913vr</v>
      </c>
      <c r="B1563" s="43">
        <f t="shared" si="365"/>
        <v>13</v>
      </c>
      <c r="C1563" s="44">
        <f t="shared" si="359"/>
        <v>43553</v>
      </c>
      <c r="D1563" s="43" t="str">
        <f t="shared" si="366"/>
        <v>vr</v>
      </c>
      <c r="E1563" s="43">
        <f t="shared" si="364"/>
        <v>2019</v>
      </c>
      <c r="I1563" s="43">
        <f t="shared" si="367"/>
        <v>13</v>
      </c>
      <c r="J1563">
        <f>IF(AND(Formulier!$E$44&lt;=C1563,Formulier!$O$38&gt;=C1563),"Verlof",0)</f>
        <v>0</v>
      </c>
      <c r="K1563">
        <f t="shared" si="360"/>
        <v>0</v>
      </c>
      <c r="L1563">
        <f t="shared" si="356"/>
        <v>0</v>
      </c>
      <c r="M1563">
        <f t="shared" si="357"/>
        <v>0</v>
      </c>
      <c r="N1563" s="56">
        <f t="shared" si="361"/>
        <v>0</v>
      </c>
      <c r="O1563" s="56">
        <f t="shared" si="362"/>
        <v>0</v>
      </c>
      <c r="R1563">
        <f t="shared" si="358"/>
        <v>0</v>
      </c>
    </row>
    <row r="1564" spans="1:18" x14ac:dyDescent="0.3">
      <c r="A1564" s="43" t="str">
        <f t="shared" si="363"/>
        <v>201913za</v>
      </c>
      <c r="B1564" s="43">
        <f t="shared" si="365"/>
        <v>13</v>
      </c>
      <c r="C1564" s="44">
        <f t="shared" si="359"/>
        <v>43554</v>
      </c>
      <c r="D1564" s="43" t="str">
        <f t="shared" si="366"/>
        <v>za</v>
      </c>
      <c r="E1564" s="43">
        <f t="shared" si="364"/>
        <v>2019</v>
      </c>
      <c r="I1564" s="43">
        <f t="shared" si="367"/>
        <v>13</v>
      </c>
      <c r="J1564">
        <f>IF(AND(Formulier!$E$44&lt;=C1564,Formulier!$O$38&gt;=C1564),"Verlof",0)</f>
        <v>0</v>
      </c>
      <c r="K1564">
        <f t="shared" si="360"/>
        <v>0</v>
      </c>
      <c r="L1564">
        <f t="shared" si="356"/>
        <v>0</v>
      </c>
      <c r="M1564">
        <f t="shared" si="357"/>
        <v>0</v>
      </c>
      <c r="N1564" s="56">
        <f t="shared" si="361"/>
        <v>0</v>
      </c>
      <c r="O1564" s="56">
        <f t="shared" si="362"/>
        <v>0</v>
      </c>
      <c r="R1564">
        <f t="shared" si="358"/>
        <v>0</v>
      </c>
    </row>
    <row r="1565" spans="1:18" x14ac:dyDescent="0.3">
      <c r="A1565" s="43" t="str">
        <f t="shared" si="363"/>
        <v>201913zo</v>
      </c>
      <c r="B1565" s="43">
        <f t="shared" si="365"/>
        <v>13</v>
      </c>
      <c r="C1565" s="44">
        <f t="shared" si="359"/>
        <v>43555</v>
      </c>
      <c r="D1565" s="43" t="str">
        <f t="shared" si="366"/>
        <v>zo</v>
      </c>
      <c r="E1565" s="43">
        <f t="shared" si="364"/>
        <v>2019</v>
      </c>
      <c r="I1565" s="43">
        <f t="shared" si="367"/>
        <v>13</v>
      </c>
      <c r="J1565">
        <f>IF(AND(Formulier!$E$44&lt;=C1565,Formulier!$O$38&gt;=C1565),"Verlof",0)</f>
        <v>0</v>
      </c>
      <c r="K1565">
        <f t="shared" si="360"/>
        <v>0</v>
      </c>
      <c r="L1565">
        <f t="shared" si="356"/>
        <v>0</v>
      </c>
      <c r="M1565">
        <f t="shared" si="357"/>
        <v>0</v>
      </c>
      <c r="N1565" s="56">
        <f t="shared" si="361"/>
        <v>0</v>
      </c>
      <c r="O1565" s="56">
        <f t="shared" si="362"/>
        <v>0</v>
      </c>
      <c r="R1565">
        <f t="shared" si="358"/>
        <v>0</v>
      </c>
    </row>
    <row r="1566" spans="1:18" x14ac:dyDescent="0.3">
      <c r="A1566" s="43" t="str">
        <f t="shared" si="363"/>
        <v>201914ma</v>
      </c>
      <c r="B1566" s="43">
        <f t="shared" si="365"/>
        <v>14</v>
      </c>
      <c r="C1566" s="44">
        <f t="shared" si="359"/>
        <v>43556</v>
      </c>
      <c r="D1566" s="43" t="str">
        <f t="shared" si="366"/>
        <v>ma</v>
      </c>
      <c r="E1566" s="43">
        <f t="shared" si="364"/>
        <v>2019</v>
      </c>
      <c r="I1566" s="43">
        <f t="shared" si="367"/>
        <v>14</v>
      </c>
      <c r="J1566">
        <f>IF(AND(Formulier!$E$44&lt;=C1566,Formulier!$O$38&gt;=C1566),"Verlof",0)</f>
        <v>0</v>
      </c>
      <c r="K1566">
        <f t="shared" si="360"/>
        <v>0</v>
      </c>
      <c r="L1566">
        <f t="shared" si="356"/>
        <v>0</v>
      </c>
      <c r="M1566">
        <f t="shared" si="357"/>
        <v>0</v>
      </c>
      <c r="N1566" s="56">
        <f t="shared" si="361"/>
        <v>0</v>
      </c>
      <c r="O1566" s="56">
        <f t="shared" si="362"/>
        <v>0</v>
      </c>
      <c r="R1566">
        <f t="shared" si="358"/>
        <v>0</v>
      </c>
    </row>
    <row r="1567" spans="1:18" x14ac:dyDescent="0.3">
      <c r="A1567" s="43" t="str">
        <f t="shared" si="363"/>
        <v>201914di</v>
      </c>
      <c r="B1567" s="43">
        <f t="shared" si="365"/>
        <v>14</v>
      </c>
      <c r="C1567" s="44">
        <f t="shared" si="359"/>
        <v>43557</v>
      </c>
      <c r="D1567" s="43" t="str">
        <f t="shared" si="366"/>
        <v>di</v>
      </c>
      <c r="E1567" s="43">
        <f t="shared" si="364"/>
        <v>2019</v>
      </c>
      <c r="I1567" s="43">
        <f t="shared" si="367"/>
        <v>14</v>
      </c>
      <c r="J1567">
        <f>IF(AND(Formulier!$E$44&lt;=C1567,Formulier!$O$38&gt;=C1567),"Verlof",0)</f>
        <v>0</v>
      </c>
      <c r="K1567">
        <f t="shared" si="360"/>
        <v>0</v>
      </c>
      <c r="L1567">
        <f t="shared" si="356"/>
        <v>0</v>
      </c>
      <c r="M1567">
        <f t="shared" si="357"/>
        <v>0</v>
      </c>
      <c r="N1567" s="56">
        <f t="shared" si="361"/>
        <v>0</v>
      </c>
      <c r="O1567" s="56">
        <f t="shared" si="362"/>
        <v>0</v>
      </c>
      <c r="R1567">
        <f t="shared" si="358"/>
        <v>0</v>
      </c>
    </row>
    <row r="1568" spans="1:18" x14ac:dyDescent="0.3">
      <c r="A1568" s="43" t="str">
        <f t="shared" si="363"/>
        <v>201914wo</v>
      </c>
      <c r="B1568" s="43">
        <f t="shared" si="365"/>
        <v>14</v>
      </c>
      <c r="C1568" s="44">
        <f t="shared" si="359"/>
        <v>43558</v>
      </c>
      <c r="D1568" s="43" t="str">
        <f t="shared" si="366"/>
        <v>wo</v>
      </c>
      <c r="E1568" s="43">
        <f t="shared" si="364"/>
        <v>2019</v>
      </c>
      <c r="I1568" s="43">
        <f t="shared" si="367"/>
        <v>14</v>
      </c>
      <c r="J1568">
        <f>IF(AND(Formulier!$E$44&lt;=C1568,Formulier!$O$38&gt;=C1568),"Verlof",0)</f>
        <v>0</v>
      </c>
      <c r="K1568">
        <f t="shared" si="360"/>
        <v>0</v>
      </c>
      <c r="L1568">
        <f t="shared" si="356"/>
        <v>0</v>
      </c>
      <c r="M1568">
        <f t="shared" si="357"/>
        <v>0</v>
      </c>
      <c r="N1568" s="56">
        <f t="shared" si="361"/>
        <v>0</v>
      </c>
      <c r="O1568" s="56">
        <f t="shared" si="362"/>
        <v>0</v>
      </c>
      <c r="R1568">
        <f t="shared" si="358"/>
        <v>0</v>
      </c>
    </row>
    <row r="1569" spans="1:18" x14ac:dyDescent="0.3">
      <c r="A1569" s="43" t="str">
        <f t="shared" si="363"/>
        <v>201914do</v>
      </c>
      <c r="B1569" s="43">
        <f t="shared" si="365"/>
        <v>14</v>
      </c>
      <c r="C1569" s="44">
        <f t="shared" si="359"/>
        <v>43559</v>
      </c>
      <c r="D1569" s="43" t="str">
        <f t="shared" si="366"/>
        <v>do</v>
      </c>
      <c r="E1569" s="43">
        <f t="shared" si="364"/>
        <v>2019</v>
      </c>
      <c r="I1569" s="43">
        <f t="shared" si="367"/>
        <v>14</v>
      </c>
      <c r="J1569">
        <f>IF(AND(Formulier!$E$44&lt;=C1569,Formulier!$O$38&gt;=C1569),"Verlof",0)</f>
        <v>0</v>
      </c>
      <c r="K1569">
        <f t="shared" si="360"/>
        <v>0</v>
      </c>
      <c r="L1569">
        <f t="shared" si="356"/>
        <v>0</v>
      </c>
      <c r="M1569">
        <f t="shared" si="357"/>
        <v>0</v>
      </c>
      <c r="N1569" s="56">
        <f t="shared" si="361"/>
        <v>0</v>
      </c>
      <c r="O1569" s="56">
        <f t="shared" si="362"/>
        <v>0</v>
      </c>
      <c r="R1569">
        <f t="shared" si="358"/>
        <v>0</v>
      </c>
    </row>
    <row r="1570" spans="1:18" x14ac:dyDescent="0.3">
      <c r="A1570" s="43" t="str">
        <f t="shared" si="363"/>
        <v>201914vr</v>
      </c>
      <c r="B1570" s="43">
        <f t="shared" si="365"/>
        <v>14</v>
      </c>
      <c r="C1570" s="44">
        <f t="shared" si="359"/>
        <v>43560</v>
      </c>
      <c r="D1570" s="43" t="str">
        <f t="shared" si="366"/>
        <v>vr</v>
      </c>
      <c r="E1570" s="43">
        <f t="shared" si="364"/>
        <v>2019</v>
      </c>
      <c r="I1570" s="43">
        <f t="shared" si="367"/>
        <v>14</v>
      </c>
      <c r="J1570">
        <f>IF(AND(Formulier!$E$44&lt;=C1570,Formulier!$O$38&gt;=C1570),"Verlof",0)</f>
        <v>0</v>
      </c>
      <c r="K1570">
        <f t="shared" si="360"/>
        <v>0</v>
      </c>
      <c r="L1570">
        <f t="shared" si="356"/>
        <v>0</v>
      </c>
      <c r="M1570">
        <f t="shared" si="357"/>
        <v>0</v>
      </c>
      <c r="N1570" s="56">
        <f t="shared" si="361"/>
        <v>0</v>
      </c>
      <c r="O1570" s="56">
        <f t="shared" si="362"/>
        <v>0</v>
      </c>
      <c r="R1570">
        <f t="shared" si="358"/>
        <v>0</v>
      </c>
    </row>
    <row r="1571" spans="1:18" x14ac:dyDescent="0.3">
      <c r="A1571" s="43" t="str">
        <f t="shared" si="363"/>
        <v>201914za</v>
      </c>
      <c r="B1571" s="43">
        <f t="shared" si="365"/>
        <v>14</v>
      </c>
      <c r="C1571" s="44">
        <f t="shared" si="359"/>
        <v>43561</v>
      </c>
      <c r="D1571" s="43" t="str">
        <f t="shared" si="366"/>
        <v>za</v>
      </c>
      <c r="E1571" s="43">
        <f t="shared" si="364"/>
        <v>2019</v>
      </c>
      <c r="I1571" s="43">
        <f t="shared" si="367"/>
        <v>14</v>
      </c>
      <c r="J1571">
        <f>IF(AND(Formulier!$E$44&lt;=C1571,Formulier!$O$38&gt;=C1571),"Verlof",0)</f>
        <v>0</v>
      </c>
      <c r="K1571">
        <f t="shared" si="360"/>
        <v>0</v>
      </c>
      <c r="L1571">
        <f t="shared" si="356"/>
        <v>0</v>
      </c>
      <c r="M1571">
        <f t="shared" si="357"/>
        <v>0</v>
      </c>
      <c r="N1571" s="56">
        <f t="shared" si="361"/>
        <v>0</v>
      </c>
      <c r="O1571" s="56">
        <f t="shared" si="362"/>
        <v>0</v>
      </c>
      <c r="R1571">
        <f t="shared" si="358"/>
        <v>0</v>
      </c>
    </row>
    <row r="1572" spans="1:18" x14ac:dyDescent="0.3">
      <c r="A1572" s="43" t="str">
        <f t="shared" si="363"/>
        <v>201914zo</v>
      </c>
      <c r="B1572" s="43">
        <f t="shared" si="365"/>
        <v>14</v>
      </c>
      <c r="C1572" s="44">
        <f t="shared" si="359"/>
        <v>43562</v>
      </c>
      <c r="D1572" s="43" t="str">
        <f t="shared" si="366"/>
        <v>zo</v>
      </c>
      <c r="E1572" s="43">
        <f t="shared" si="364"/>
        <v>2019</v>
      </c>
      <c r="I1572" s="43">
        <f t="shared" si="367"/>
        <v>14</v>
      </c>
      <c r="J1572">
        <f>IF(AND(Formulier!$E$44&lt;=C1572,Formulier!$O$38&gt;=C1572),"Verlof",0)</f>
        <v>0</v>
      </c>
      <c r="K1572">
        <f t="shared" si="360"/>
        <v>0</v>
      </c>
      <c r="L1572">
        <f t="shared" si="356"/>
        <v>0</v>
      </c>
      <c r="M1572">
        <f t="shared" si="357"/>
        <v>0</v>
      </c>
      <c r="N1572" s="56">
        <f t="shared" si="361"/>
        <v>0</v>
      </c>
      <c r="O1572" s="56">
        <f t="shared" si="362"/>
        <v>0</v>
      </c>
      <c r="R1572">
        <f t="shared" si="358"/>
        <v>0</v>
      </c>
    </row>
    <row r="1573" spans="1:18" x14ac:dyDescent="0.3">
      <c r="A1573" s="43" t="str">
        <f t="shared" si="363"/>
        <v>201915ma</v>
      </c>
      <c r="B1573" s="43">
        <f t="shared" si="365"/>
        <v>15</v>
      </c>
      <c r="C1573" s="44">
        <f t="shared" si="359"/>
        <v>43563</v>
      </c>
      <c r="D1573" s="43" t="str">
        <f t="shared" si="366"/>
        <v>ma</v>
      </c>
      <c r="E1573" s="43">
        <f t="shared" si="364"/>
        <v>2019</v>
      </c>
      <c r="I1573" s="43">
        <f t="shared" si="367"/>
        <v>15</v>
      </c>
      <c r="J1573">
        <f>IF(AND(Formulier!$E$44&lt;=C1573,Formulier!$O$38&gt;=C1573),"Verlof",0)</f>
        <v>0</v>
      </c>
      <c r="K1573">
        <f t="shared" si="360"/>
        <v>0</v>
      </c>
      <c r="L1573">
        <f t="shared" si="356"/>
        <v>0</v>
      </c>
      <c r="M1573">
        <f t="shared" si="357"/>
        <v>0</v>
      </c>
      <c r="N1573" s="56">
        <f t="shared" si="361"/>
        <v>0</v>
      </c>
      <c r="O1573" s="56">
        <f t="shared" si="362"/>
        <v>0</v>
      </c>
      <c r="R1573">
        <f t="shared" si="358"/>
        <v>0</v>
      </c>
    </row>
    <row r="1574" spans="1:18" x14ac:dyDescent="0.3">
      <c r="A1574" s="43" t="str">
        <f t="shared" si="363"/>
        <v>201915di</v>
      </c>
      <c r="B1574" s="43">
        <f t="shared" si="365"/>
        <v>15</v>
      </c>
      <c r="C1574" s="44">
        <f t="shared" si="359"/>
        <v>43564</v>
      </c>
      <c r="D1574" s="43" t="str">
        <f t="shared" si="366"/>
        <v>di</v>
      </c>
      <c r="E1574" s="43">
        <f t="shared" si="364"/>
        <v>2019</v>
      </c>
      <c r="I1574" s="43">
        <f t="shared" si="367"/>
        <v>15</v>
      </c>
      <c r="J1574">
        <f>IF(AND(Formulier!$E$44&lt;=C1574,Formulier!$O$38&gt;=C1574),"Verlof",0)</f>
        <v>0</v>
      </c>
      <c r="K1574">
        <f t="shared" si="360"/>
        <v>0</v>
      </c>
      <c r="L1574">
        <f t="shared" si="356"/>
        <v>0</v>
      </c>
      <c r="M1574">
        <f t="shared" si="357"/>
        <v>0</v>
      </c>
      <c r="N1574" s="56">
        <f t="shared" si="361"/>
        <v>0</v>
      </c>
      <c r="O1574" s="56">
        <f t="shared" si="362"/>
        <v>0</v>
      </c>
      <c r="R1574">
        <f t="shared" si="358"/>
        <v>0</v>
      </c>
    </row>
    <row r="1575" spans="1:18" x14ac:dyDescent="0.3">
      <c r="A1575" s="43" t="str">
        <f t="shared" si="363"/>
        <v>201915wo</v>
      </c>
      <c r="B1575" s="43">
        <f t="shared" si="365"/>
        <v>15</v>
      </c>
      <c r="C1575" s="44">
        <f t="shared" si="359"/>
        <v>43565</v>
      </c>
      <c r="D1575" s="43" t="str">
        <f t="shared" si="366"/>
        <v>wo</v>
      </c>
      <c r="E1575" s="43">
        <f t="shared" si="364"/>
        <v>2019</v>
      </c>
      <c r="I1575" s="43">
        <f t="shared" si="367"/>
        <v>15</v>
      </c>
      <c r="J1575">
        <f>IF(AND(Formulier!$E$44&lt;=C1575,Formulier!$O$38&gt;=C1575),"Verlof",0)</f>
        <v>0</v>
      </c>
      <c r="K1575">
        <f t="shared" si="360"/>
        <v>0</v>
      </c>
      <c r="L1575">
        <f t="shared" si="356"/>
        <v>0</v>
      </c>
      <c r="M1575">
        <f t="shared" si="357"/>
        <v>0</v>
      </c>
      <c r="N1575" s="56">
        <f t="shared" si="361"/>
        <v>0</v>
      </c>
      <c r="O1575" s="56">
        <f t="shared" si="362"/>
        <v>0</v>
      </c>
      <c r="R1575">
        <f t="shared" si="358"/>
        <v>0</v>
      </c>
    </row>
    <row r="1576" spans="1:18" x14ac:dyDescent="0.3">
      <c r="A1576" s="43" t="str">
        <f t="shared" si="363"/>
        <v>201915do</v>
      </c>
      <c r="B1576" s="43">
        <f t="shared" si="365"/>
        <v>15</v>
      </c>
      <c r="C1576" s="44">
        <f t="shared" si="359"/>
        <v>43566</v>
      </c>
      <c r="D1576" s="43" t="str">
        <f t="shared" si="366"/>
        <v>do</v>
      </c>
      <c r="E1576" s="43">
        <f t="shared" si="364"/>
        <v>2019</v>
      </c>
      <c r="I1576" s="43">
        <f t="shared" si="367"/>
        <v>15</v>
      </c>
      <c r="J1576">
        <f>IF(AND(Formulier!$E$44&lt;=C1576,Formulier!$O$38&gt;=C1576),"Verlof",0)</f>
        <v>0</v>
      </c>
      <c r="K1576">
        <f t="shared" si="360"/>
        <v>0</v>
      </c>
      <c r="L1576">
        <f t="shared" si="356"/>
        <v>0</v>
      </c>
      <c r="M1576">
        <f t="shared" si="357"/>
        <v>0</v>
      </c>
      <c r="N1576" s="56">
        <f t="shared" si="361"/>
        <v>0</v>
      </c>
      <c r="O1576" s="56">
        <f t="shared" si="362"/>
        <v>0</v>
      </c>
      <c r="R1576">
        <f t="shared" si="358"/>
        <v>0</v>
      </c>
    </row>
    <row r="1577" spans="1:18" x14ac:dyDescent="0.3">
      <c r="A1577" s="43" t="str">
        <f t="shared" si="363"/>
        <v>201915vr</v>
      </c>
      <c r="B1577" s="43">
        <f t="shared" si="365"/>
        <v>15</v>
      </c>
      <c r="C1577" s="44">
        <f t="shared" si="359"/>
        <v>43567</v>
      </c>
      <c r="D1577" s="43" t="str">
        <f t="shared" si="366"/>
        <v>vr</v>
      </c>
      <c r="E1577" s="43">
        <f t="shared" si="364"/>
        <v>2019</v>
      </c>
      <c r="I1577" s="43">
        <f t="shared" si="367"/>
        <v>15</v>
      </c>
      <c r="J1577">
        <f>IF(AND(Formulier!$E$44&lt;=C1577,Formulier!$O$38&gt;=C1577),"Verlof",0)</f>
        <v>0</v>
      </c>
      <c r="K1577">
        <f t="shared" si="360"/>
        <v>0</v>
      </c>
      <c r="L1577">
        <f t="shared" si="356"/>
        <v>0</v>
      </c>
      <c r="M1577">
        <f t="shared" si="357"/>
        <v>0</v>
      </c>
      <c r="N1577" s="56">
        <f t="shared" si="361"/>
        <v>0</v>
      </c>
      <c r="O1577" s="56">
        <f t="shared" si="362"/>
        <v>0</v>
      </c>
      <c r="R1577">
        <f t="shared" si="358"/>
        <v>0</v>
      </c>
    </row>
    <row r="1578" spans="1:18" x14ac:dyDescent="0.3">
      <c r="A1578" s="43" t="str">
        <f t="shared" si="363"/>
        <v>201915za</v>
      </c>
      <c r="B1578" s="43">
        <f t="shared" si="365"/>
        <v>15</v>
      </c>
      <c r="C1578" s="44">
        <f t="shared" si="359"/>
        <v>43568</v>
      </c>
      <c r="D1578" s="43" t="str">
        <f t="shared" si="366"/>
        <v>za</v>
      </c>
      <c r="E1578" s="43">
        <f t="shared" si="364"/>
        <v>2019</v>
      </c>
      <c r="I1578" s="43">
        <f t="shared" si="367"/>
        <v>15</v>
      </c>
      <c r="J1578">
        <f>IF(AND(Formulier!$E$44&lt;=C1578,Formulier!$O$38&gt;=C1578),"Verlof",0)</f>
        <v>0</v>
      </c>
      <c r="K1578">
        <f t="shared" si="360"/>
        <v>0</v>
      </c>
      <c r="L1578">
        <f t="shared" si="356"/>
        <v>0</v>
      </c>
      <c r="M1578">
        <f t="shared" si="357"/>
        <v>0</v>
      </c>
      <c r="N1578" s="56">
        <f t="shared" si="361"/>
        <v>0</v>
      </c>
      <c r="O1578" s="56">
        <f t="shared" si="362"/>
        <v>0</v>
      </c>
      <c r="R1578">
        <f t="shared" si="358"/>
        <v>0</v>
      </c>
    </row>
    <row r="1579" spans="1:18" x14ac:dyDescent="0.3">
      <c r="A1579" s="43" t="str">
        <f t="shared" si="363"/>
        <v>201915zo</v>
      </c>
      <c r="B1579" s="43">
        <f t="shared" si="365"/>
        <v>15</v>
      </c>
      <c r="C1579" s="44">
        <f t="shared" si="359"/>
        <v>43569</v>
      </c>
      <c r="D1579" s="43" t="str">
        <f t="shared" si="366"/>
        <v>zo</v>
      </c>
      <c r="E1579" s="43">
        <f t="shared" si="364"/>
        <v>2019</v>
      </c>
      <c r="I1579" s="43">
        <f t="shared" si="367"/>
        <v>15</v>
      </c>
      <c r="J1579">
        <f>IF(AND(Formulier!$E$44&lt;=C1579,Formulier!$O$38&gt;=C1579),"Verlof",0)</f>
        <v>0</v>
      </c>
      <c r="K1579">
        <f t="shared" si="360"/>
        <v>0</v>
      </c>
      <c r="L1579">
        <f t="shared" si="356"/>
        <v>0</v>
      </c>
      <c r="M1579">
        <f t="shared" si="357"/>
        <v>0</v>
      </c>
      <c r="N1579" s="56">
        <f t="shared" si="361"/>
        <v>0</v>
      </c>
      <c r="O1579" s="56">
        <f t="shared" si="362"/>
        <v>0</v>
      </c>
      <c r="R1579">
        <f t="shared" si="358"/>
        <v>0</v>
      </c>
    </row>
    <row r="1580" spans="1:18" x14ac:dyDescent="0.3">
      <c r="A1580" s="43" t="str">
        <f t="shared" si="363"/>
        <v>201916ma</v>
      </c>
      <c r="B1580" s="43">
        <f t="shared" si="365"/>
        <v>16</v>
      </c>
      <c r="C1580" s="44">
        <f t="shared" si="359"/>
        <v>43570</v>
      </c>
      <c r="D1580" s="43" t="str">
        <f t="shared" si="366"/>
        <v>ma</v>
      </c>
      <c r="E1580" s="43">
        <f t="shared" si="364"/>
        <v>2019</v>
      </c>
      <c r="I1580" s="43">
        <f t="shared" si="367"/>
        <v>16</v>
      </c>
      <c r="J1580">
        <f>IF(AND(Formulier!$E$44&lt;=C1580,Formulier!$O$38&gt;=C1580),"Verlof",0)</f>
        <v>0</v>
      </c>
      <c r="K1580">
        <f t="shared" si="360"/>
        <v>0</v>
      </c>
      <c r="L1580">
        <f t="shared" si="356"/>
        <v>0</v>
      </c>
      <c r="M1580">
        <f t="shared" si="357"/>
        <v>0</v>
      </c>
      <c r="N1580" s="56">
        <f t="shared" si="361"/>
        <v>0</v>
      </c>
      <c r="O1580" s="56">
        <f t="shared" si="362"/>
        <v>0</v>
      </c>
      <c r="R1580">
        <f t="shared" si="358"/>
        <v>0</v>
      </c>
    </row>
    <row r="1581" spans="1:18" x14ac:dyDescent="0.3">
      <c r="A1581" s="43" t="str">
        <f t="shared" si="363"/>
        <v>201916di</v>
      </c>
      <c r="B1581" s="43">
        <f t="shared" si="365"/>
        <v>16</v>
      </c>
      <c r="C1581" s="44">
        <f t="shared" si="359"/>
        <v>43571</v>
      </c>
      <c r="D1581" s="43" t="str">
        <f t="shared" si="366"/>
        <v>di</v>
      </c>
      <c r="E1581" s="43">
        <f t="shared" si="364"/>
        <v>2019</v>
      </c>
      <c r="I1581" s="43">
        <f t="shared" si="367"/>
        <v>16</v>
      </c>
      <c r="J1581">
        <f>IF(AND(Formulier!$E$44&lt;=C1581,Formulier!$O$38&gt;=C1581),"Verlof",0)</f>
        <v>0</v>
      </c>
      <c r="K1581">
        <f t="shared" si="360"/>
        <v>0</v>
      </c>
      <c r="L1581">
        <f t="shared" si="356"/>
        <v>0</v>
      </c>
      <c r="M1581">
        <f t="shared" si="357"/>
        <v>0</v>
      </c>
      <c r="N1581" s="56">
        <f t="shared" si="361"/>
        <v>0</v>
      </c>
      <c r="O1581" s="56">
        <f t="shared" si="362"/>
        <v>0</v>
      </c>
      <c r="R1581">
        <f t="shared" si="358"/>
        <v>0</v>
      </c>
    </row>
    <row r="1582" spans="1:18" x14ac:dyDescent="0.3">
      <c r="A1582" s="43" t="str">
        <f t="shared" si="363"/>
        <v>201916wo</v>
      </c>
      <c r="B1582" s="43">
        <f t="shared" si="365"/>
        <v>16</v>
      </c>
      <c r="C1582" s="44">
        <f t="shared" si="359"/>
        <v>43572</v>
      </c>
      <c r="D1582" s="43" t="str">
        <f t="shared" si="366"/>
        <v>wo</v>
      </c>
      <c r="E1582" s="43">
        <f t="shared" si="364"/>
        <v>2019</v>
      </c>
      <c r="I1582" s="43">
        <f t="shared" si="367"/>
        <v>16</v>
      </c>
      <c r="J1582">
        <f>IF(AND(Formulier!$E$44&lt;=C1582,Formulier!$O$38&gt;=C1582),"Verlof",0)</f>
        <v>0</v>
      </c>
      <c r="K1582">
        <f t="shared" si="360"/>
        <v>0</v>
      </c>
      <c r="L1582">
        <f t="shared" si="356"/>
        <v>0</v>
      </c>
      <c r="M1582">
        <f t="shared" si="357"/>
        <v>0</v>
      </c>
      <c r="N1582" s="56">
        <f t="shared" si="361"/>
        <v>0</v>
      </c>
      <c r="O1582" s="56">
        <f t="shared" si="362"/>
        <v>0</v>
      </c>
      <c r="R1582">
        <f t="shared" si="358"/>
        <v>0</v>
      </c>
    </row>
    <row r="1583" spans="1:18" x14ac:dyDescent="0.3">
      <c r="A1583" s="43" t="str">
        <f t="shared" si="363"/>
        <v>201916do</v>
      </c>
      <c r="B1583" s="43">
        <f t="shared" si="365"/>
        <v>16</v>
      </c>
      <c r="C1583" s="44">
        <f t="shared" si="359"/>
        <v>43573</v>
      </c>
      <c r="D1583" s="43" t="str">
        <f t="shared" si="366"/>
        <v>do</v>
      </c>
      <c r="E1583" s="43">
        <f t="shared" si="364"/>
        <v>2019</v>
      </c>
      <c r="I1583" s="43">
        <f t="shared" si="367"/>
        <v>16</v>
      </c>
      <c r="J1583">
        <f>IF(AND(Formulier!$E$44&lt;=C1583,Formulier!$O$38&gt;=C1583),"Verlof",0)</f>
        <v>0</v>
      </c>
      <c r="K1583">
        <f t="shared" si="360"/>
        <v>0</v>
      </c>
      <c r="L1583">
        <f t="shared" si="356"/>
        <v>0</v>
      </c>
      <c r="M1583">
        <f t="shared" si="357"/>
        <v>0</v>
      </c>
      <c r="N1583" s="56">
        <f t="shared" si="361"/>
        <v>0</v>
      </c>
      <c r="O1583" s="56">
        <f t="shared" si="362"/>
        <v>0</v>
      </c>
      <c r="R1583">
        <f t="shared" si="358"/>
        <v>0</v>
      </c>
    </row>
    <row r="1584" spans="1:18" x14ac:dyDescent="0.3">
      <c r="A1584" s="43" t="str">
        <f t="shared" si="363"/>
        <v>201916vr</v>
      </c>
      <c r="B1584" s="43">
        <f t="shared" si="365"/>
        <v>16</v>
      </c>
      <c r="C1584" s="44">
        <f t="shared" si="359"/>
        <v>43574</v>
      </c>
      <c r="D1584" s="43" t="str">
        <f t="shared" si="366"/>
        <v>vr</v>
      </c>
      <c r="E1584" s="43">
        <f t="shared" si="364"/>
        <v>2019</v>
      </c>
      <c r="I1584" s="43">
        <f t="shared" si="367"/>
        <v>16</v>
      </c>
      <c r="J1584">
        <f>IF(AND(Formulier!$E$44&lt;=C1584,Formulier!$O$38&gt;=C1584),"Verlof",0)</f>
        <v>0</v>
      </c>
      <c r="K1584">
        <f t="shared" si="360"/>
        <v>0</v>
      </c>
      <c r="L1584">
        <f t="shared" si="356"/>
        <v>0</v>
      </c>
      <c r="M1584">
        <f t="shared" si="357"/>
        <v>0</v>
      </c>
      <c r="N1584" s="56">
        <f t="shared" si="361"/>
        <v>0</v>
      </c>
      <c r="O1584" s="56">
        <f t="shared" si="362"/>
        <v>0</v>
      </c>
      <c r="R1584">
        <f t="shared" si="358"/>
        <v>0</v>
      </c>
    </row>
    <row r="1585" spans="1:18" x14ac:dyDescent="0.3">
      <c r="A1585" s="43" t="str">
        <f t="shared" si="363"/>
        <v>201916za</v>
      </c>
      <c r="B1585" s="43">
        <f t="shared" si="365"/>
        <v>16</v>
      </c>
      <c r="C1585" s="44">
        <f t="shared" si="359"/>
        <v>43575</v>
      </c>
      <c r="D1585" s="43" t="str">
        <f t="shared" si="366"/>
        <v>za</v>
      </c>
      <c r="E1585" s="43">
        <f t="shared" si="364"/>
        <v>2019</v>
      </c>
      <c r="I1585" s="43">
        <f t="shared" si="367"/>
        <v>16</v>
      </c>
      <c r="J1585">
        <f>IF(AND(Formulier!$E$44&lt;=C1585,Formulier!$O$38&gt;=C1585),"Verlof",0)</f>
        <v>0</v>
      </c>
      <c r="K1585">
        <f t="shared" si="360"/>
        <v>0</v>
      </c>
      <c r="L1585">
        <f t="shared" si="356"/>
        <v>0</v>
      </c>
      <c r="M1585">
        <f t="shared" si="357"/>
        <v>0</v>
      </c>
      <c r="N1585" s="56">
        <f t="shared" si="361"/>
        <v>0</v>
      </c>
      <c r="O1585" s="56">
        <f t="shared" si="362"/>
        <v>0</v>
      </c>
      <c r="R1585">
        <f t="shared" si="358"/>
        <v>0</v>
      </c>
    </row>
    <row r="1586" spans="1:18" x14ac:dyDescent="0.3">
      <c r="A1586" s="43" t="str">
        <f t="shared" si="363"/>
        <v>201916zo</v>
      </c>
      <c r="B1586" s="43">
        <f t="shared" si="365"/>
        <v>16</v>
      </c>
      <c r="C1586" s="44">
        <f t="shared" si="359"/>
        <v>43576</v>
      </c>
      <c r="D1586" s="43" t="str">
        <f t="shared" si="366"/>
        <v>zo</v>
      </c>
      <c r="E1586" s="43">
        <f t="shared" si="364"/>
        <v>2019</v>
      </c>
      <c r="I1586" s="43">
        <f t="shared" si="367"/>
        <v>16</v>
      </c>
      <c r="J1586">
        <f>IF(AND(Formulier!$E$44&lt;=C1586,Formulier!$O$38&gt;=C1586),"Verlof",0)</f>
        <v>0</v>
      </c>
      <c r="K1586">
        <f t="shared" si="360"/>
        <v>0</v>
      </c>
      <c r="L1586">
        <f t="shared" si="356"/>
        <v>0</v>
      </c>
      <c r="M1586">
        <f t="shared" si="357"/>
        <v>0</v>
      </c>
      <c r="N1586" s="56">
        <f t="shared" si="361"/>
        <v>0</v>
      </c>
      <c r="O1586" s="56">
        <f t="shared" si="362"/>
        <v>0</v>
      </c>
      <c r="R1586">
        <f t="shared" si="358"/>
        <v>0</v>
      </c>
    </row>
    <row r="1587" spans="1:18" x14ac:dyDescent="0.3">
      <c r="A1587" s="43" t="str">
        <f t="shared" si="363"/>
        <v>201917ma</v>
      </c>
      <c r="B1587" s="43">
        <f t="shared" si="365"/>
        <v>17</v>
      </c>
      <c r="C1587" s="44">
        <f t="shared" si="359"/>
        <v>43577</v>
      </c>
      <c r="D1587" s="43" t="str">
        <f t="shared" si="366"/>
        <v>ma</v>
      </c>
      <c r="E1587" s="43">
        <f t="shared" si="364"/>
        <v>2019</v>
      </c>
      <c r="I1587" s="43">
        <f t="shared" si="367"/>
        <v>17</v>
      </c>
      <c r="J1587">
        <f>IF(AND(Formulier!$E$44&lt;=C1587,Formulier!$O$38&gt;=C1587),"Verlof",0)</f>
        <v>0</v>
      </c>
      <c r="K1587">
        <f t="shared" si="360"/>
        <v>0</v>
      </c>
      <c r="L1587">
        <f t="shared" si="356"/>
        <v>0</v>
      </c>
      <c r="M1587">
        <f t="shared" si="357"/>
        <v>0</v>
      </c>
      <c r="N1587" s="56">
        <f t="shared" si="361"/>
        <v>0</v>
      </c>
      <c r="O1587" s="56">
        <f t="shared" si="362"/>
        <v>0</v>
      </c>
      <c r="R1587">
        <f t="shared" si="358"/>
        <v>0</v>
      </c>
    </row>
    <row r="1588" spans="1:18" x14ac:dyDescent="0.3">
      <c r="A1588" s="43" t="str">
        <f t="shared" si="363"/>
        <v>201917di</v>
      </c>
      <c r="B1588" s="43">
        <f t="shared" si="365"/>
        <v>17</v>
      </c>
      <c r="C1588" s="44">
        <f t="shared" si="359"/>
        <v>43578</v>
      </c>
      <c r="D1588" s="43" t="str">
        <f t="shared" si="366"/>
        <v>di</v>
      </c>
      <c r="E1588" s="43">
        <f t="shared" si="364"/>
        <v>2019</v>
      </c>
      <c r="I1588" s="43">
        <f t="shared" si="367"/>
        <v>17</v>
      </c>
      <c r="J1588">
        <f>IF(AND(Formulier!$E$44&lt;=C1588,Formulier!$O$38&gt;=C1588),"Verlof",0)</f>
        <v>0</v>
      </c>
      <c r="K1588">
        <f t="shared" si="360"/>
        <v>0</v>
      </c>
      <c r="L1588">
        <f t="shared" si="356"/>
        <v>0</v>
      </c>
      <c r="M1588">
        <f t="shared" si="357"/>
        <v>0</v>
      </c>
      <c r="N1588" s="56">
        <f t="shared" si="361"/>
        <v>0</v>
      </c>
      <c r="O1588" s="56">
        <f t="shared" si="362"/>
        <v>0</v>
      </c>
      <c r="R1588">
        <f t="shared" si="358"/>
        <v>0</v>
      </c>
    </row>
    <row r="1589" spans="1:18" x14ac:dyDescent="0.3">
      <c r="A1589" s="43" t="str">
        <f t="shared" si="363"/>
        <v>201917wo</v>
      </c>
      <c r="B1589" s="43">
        <f t="shared" si="365"/>
        <v>17</v>
      </c>
      <c r="C1589" s="44">
        <f t="shared" si="359"/>
        <v>43579</v>
      </c>
      <c r="D1589" s="43" t="str">
        <f t="shared" si="366"/>
        <v>wo</v>
      </c>
      <c r="E1589" s="43">
        <f t="shared" si="364"/>
        <v>2019</v>
      </c>
      <c r="I1589" s="43">
        <f t="shared" si="367"/>
        <v>17</v>
      </c>
      <c r="J1589">
        <f>IF(AND(Formulier!$E$44&lt;=C1589,Formulier!$O$38&gt;=C1589),"Verlof",0)</f>
        <v>0</v>
      </c>
      <c r="K1589">
        <f t="shared" si="360"/>
        <v>0</v>
      </c>
      <c r="L1589">
        <f t="shared" si="356"/>
        <v>0</v>
      </c>
      <c r="M1589">
        <f t="shared" si="357"/>
        <v>0</v>
      </c>
      <c r="N1589" s="56">
        <f t="shared" si="361"/>
        <v>0</v>
      </c>
      <c r="O1589" s="56">
        <f t="shared" si="362"/>
        <v>0</v>
      </c>
      <c r="R1589">
        <f t="shared" si="358"/>
        <v>0</v>
      </c>
    </row>
    <row r="1590" spans="1:18" x14ac:dyDescent="0.3">
      <c r="A1590" s="43" t="str">
        <f t="shared" si="363"/>
        <v>201917do</v>
      </c>
      <c r="B1590" s="43">
        <f t="shared" si="365"/>
        <v>17</v>
      </c>
      <c r="C1590" s="44">
        <f t="shared" si="359"/>
        <v>43580</v>
      </c>
      <c r="D1590" s="43" t="str">
        <f t="shared" si="366"/>
        <v>do</v>
      </c>
      <c r="E1590" s="43">
        <f t="shared" si="364"/>
        <v>2019</v>
      </c>
      <c r="I1590" s="43">
        <f t="shared" si="367"/>
        <v>17</v>
      </c>
      <c r="J1590">
        <f>IF(AND(Formulier!$E$44&lt;=C1590,Formulier!$O$38&gt;=C1590),"Verlof",0)</f>
        <v>0</v>
      </c>
      <c r="K1590">
        <f t="shared" si="360"/>
        <v>0</v>
      </c>
      <c r="L1590">
        <f t="shared" si="356"/>
        <v>0</v>
      </c>
      <c r="M1590">
        <f t="shared" si="357"/>
        <v>0</v>
      </c>
      <c r="N1590" s="56">
        <f t="shared" si="361"/>
        <v>0</v>
      </c>
      <c r="O1590" s="56">
        <f t="shared" si="362"/>
        <v>0</v>
      </c>
      <c r="R1590">
        <f t="shared" si="358"/>
        <v>0</v>
      </c>
    </row>
    <row r="1591" spans="1:18" x14ac:dyDescent="0.3">
      <c r="A1591" s="43" t="str">
        <f t="shared" si="363"/>
        <v>201917vr</v>
      </c>
      <c r="B1591" s="43">
        <f t="shared" si="365"/>
        <v>17</v>
      </c>
      <c r="C1591" s="44">
        <f t="shared" si="359"/>
        <v>43581</v>
      </c>
      <c r="D1591" s="43" t="str">
        <f t="shared" si="366"/>
        <v>vr</v>
      </c>
      <c r="E1591" s="43">
        <f t="shared" si="364"/>
        <v>2019</v>
      </c>
      <c r="I1591" s="43">
        <f t="shared" si="367"/>
        <v>17</v>
      </c>
      <c r="J1591">
        <f>IF(AND(Formulier!$E$44&lt;=C1591,Formulier!$O$38&gt;=C1591),"Verlof",0)</f>
        <v>0</v>
      </c>
      <c r="K1591">
        <f t="shared" si="360"/>
        <v>0</v>
      </c>
      <c r="L1591">
        <f t="shared" si="356"/>
        <v>0</v>
      </c>
      <c r="M1591">
        <f t="shared" si="357"/>
        <v>0</v>
      </c>
      <c r="N1591" s="56">
        <f t="shared" si="361"/>
        <v>0</v>
      </c>
      <c r="O1591" s="56">
        <f t="shared" si="362"/>
        <v>0</v>
      </c>
      <c r="R1591">
        <f t="shared" si="358"/>
        <v>0</v>
      </c>
    </row>
    <row r="1592" spans="1:18" x14ac:dyDescent="0.3">
      <c r="A1592" s="43" t="str">
        <f t="shared" si="363"/>
        <v>201917za</v>
      </c>
      <c r="B1592" s="43">
        <f t="shared" si="365"/>
        <v>17</v>
      </c>
      <c r="C1592" s="44">
        <f t="shared" si="359"/>
        <v>43582</v>
      </c>
      <c r="D1592" s="43" t="str">
        <f t="shared" si="366"/>
        <v>za</v>
      </c>
      <c r="E1592" s="43">
        <f t="shared" si="364"/>
        <v>2019</v>
      </c>
      <c r="I1592" s="43">
        <f t="shared" si="367"/>
        <v>17</v>
      </c>
      <c r="J1592">
        <f>IF(AND(Formulier!$E$44&lt;=C1592,Formulier!$O$38&gt;=C1592),"Verlof",0)</f>
        <v>0</v>
      </c>
      <c r="K1592">
        <f t="shared" si="360"/>
        <v>0</v>
      </c>
      <c r="L1592">
        <f t="shared" si="356"/>
        <v>0</v>
      </c>
      <c r="M1592">
        <f t="shared" si="357"/>
        <v>0</v>
      </c>
      <c r="N1592" s="56">
        <f t="shared" si="361"/>
        <v>0</v>
      </c>
      <c r="O1592" s="56">
        <f t="shared" si="362"/>
        <v>0</v>
      </c>
      <c r="R1592">
        <f t="shared" si="358"/>
        <v>0</v>
      </c>
    </row>
    <row r="1593" spans="1:18" x14ac:dyDescent="0.3">
      <c r="A1593" s="43" t="str">
        <f t="shared" si="363"/>
        <v>201917zo</v>
      </c>
      <c r="B1593" s="43">
        <f t="shared" si="365"/>
        <v>17</v>
      </c>
      <c r="C1593" s="44">
        <f t="shared" si="359"/>
        <v>43583</v>
      </c>
      <c r="D1593" s="43" t="str">
        <f t="shared" si="366"/>
        <v>zo</v>
      </c>
      <c r="E1593" s="43">
        <f t="shared" si="364"/>
        <v>2019</v>
      </c>
      <c r="I1593" s="43">
        <f t="shared" si="367"/>
        <v>17</v>
      </c>
      <c r="J1593">
        <f>IF(AND(Formulier!$E$44&lt;=C1593,Formulier!$O$38&gt;=C1593),"Verlof",0)</f>
        <v>0</v>
      </c>
      <c r="K1593">
        <f t="shared" si="360"/>
        <v>0</v>
      </c>
      <c r="L1593">
        <f t="shared" si="356"/>
        <v>0</v>
      </c>
      <c r="M1593">
        <f t="shared" si="357"/>
        <v>0</v>
      </c>
      <c r="N1593" s="56">
        <f t="shared" si="361"/>
        <v>0</v>
      </c>
      <c r="O1593" s="56">
        <f t="shared" si="362"/>
        <v>0</v>
      </c>
      <c r="R1593">
        <f t="shared" si="358"/>
        <v>0</v>
      </c>
    </row>
    <row r="1594" spans="1:18" x14ac:dyDescent="0.3">
      <c r="A1594" s="43" t="str">
        <f t="shared" si="363"/>
        <v>201918ma</v>
      </c>
      <c r="B1594" s="43">
        <f t="shared" si="365"/>
        <v>18</v>
      </c>
      <c r="C1594" s="44">
        <f t="shared" si="359"/>
        <v>43584</v>
      </c>
      <c r="D1594" s="43" t="str">
        <f t="shared" si="366"/>
        <v>ma</v>
      </c>
      <c r="E1594" s="43">
        <f t="shared" si="364"/>
        <v>2019</v>
      </c>
      <c r="I1594" s="43">
        <f t="shared" si="367"/>
        <v>18</v>
      </c>
      <c r="J1594">
        <f>IF(AND(Formulier!$E$44&lt;=C1594,Formulier!$O$38&gt;=C1594),"Verlof",0)</f>
        <v>0</v>
      </c>
      <c r="K1594">
        <f t="shared" si="360"/>
        <v>0</v>
      </c>
      <c r="L1594">
        <f t="shared" si="356"/>
        <v>0</v>
      </c>
      <c r="M1594">
        <f t="shared" si="357"/>
        <v>0</v>
      </c>
      <c r="N1594" s="56">
        <f t="shared" si="361"/>
        <v>0</v>
      </c>
      <c r="O1594" s="56">
        <f t="shared" si="362"/>
        <v>0</v>
      </c>
      <c r="R1594">
        <f t="shared" si="358"/>
        <v>0</v>
      </c>
    </row>
    <row r="1595" spans="1:18" x14ac:dyDescent="0.3">
      <c r="A1595" s="43" t="str">
        <f t="shared" si="363"/>
        <v>201918di</v>
      </c>
      <c r="B1595" s="43">
        <f t="shared" si="365"/>
        <v>18</v>
      </c>
      <c r="C1595" s="44">
        <f t="shared" si="359"/>
        <v>43585</v>
      </c>
      <c r="D1595" s="43" t="str">
        <f t="shared" si="366"/>
        <v>di</v>
      </c>
      <c r="E1595" s="43">
        <f t="shared" si="364"/>
        <v>2019</v>
      </c>
      <c r="I1595" s="43">
        <f t="shared" si="367"/>
        <v>18</v>
      </c>
      <c r="J1595">
        <f>IF(AND(Formulier!$E$44&lt;=C1595,Formulier!$O$38&gt;=C1595),"Verlof",0)</f>
        <v>0</v>
      </c>
      <c r="K1595">
        <f t="shared" si="360"/>
        <v>0</v>
      </c>
      <c r="L1595">
        <f t="shared" si="356"/>
        <v>0</v>
      </c>
      <c r="M1595">
        <f t="shared" si="357"/>
        <v>0</v>
      </c>
      <c r="N1595" s="56">
        <f t="shared" si="361"/>
        <v>0</v>
      </c>
      <c r="O1595" s="56">
        <f t="shared" si="362"/>
        <v>0</v>
      </c>
      <c r="R1595">
        <f t="shared" si="358"/>
        <v>0</v>
      </c>
    </row>
    <row r="1596" spans="1:18" x14ac:dyDescent="0.3">
      <c r="A1596" s="43" t="str">
        <f t="shared" si="363"/>
        <v>201918wo</v>
      </c>
      <c r="B1596" s="43">
        <f t="shared" si="365"/>
        <v>18</v>
      </c>
      <c r="C1596" s="44">
        <f t="shared" si="359"/>
        <v>43586</v>
      </c>
      <c r="D1596" s="43" t="str">
        <f t="shared" si="366"/>
        <v>wo</v>
      </c>
      <c r="E1596" s="43">
        <f t="shared" si="364"/>
        <v>2019</v>
      </c>
      <c r="I1596" s="43">
        <f t="shared" si="367"/>
        <v>18</v>
      </c>
      <c r="J1596">
        <f>IF(AND(Formulier!$E$44&lt;=C1596,Formulier!$O$38&gt;=C1596),"Verlof",0)</f>
        <v>0</v>
      </c>
      <c r="K1596">
        <f t="shared" si="360"/>
        <v>0</v>
      </c>
      <c r="L1596">
        <f t="shared" ref="L1596:L1659" si="368">IF(J1596=0,0,IF(G1596="",0,1))</f>
        <v>0</v>
      </c>
      <c r="M1596">
        <f t="shared" ref="M1596:M1659" si="369">IF(J1596=0,0,IF(H1596="",0,1))</f>
        <v>0</v>
      </c>
      <c r="N1596" s="56">
        <f t="shared" si="361"/>
        <v>0</v>
      </c>
      <c r="O1596" s="56">
        <f t="shared" si="362"/>
        <v>0</v>
      </c>
      <c r="R1596">
        <f t="shared" si="358"/>
        <v>0</v>
      </c>
    </row>
    <row r="1597" spans="1:18" x14ac:dyDescent="0.3">
      <c r="A1597" s="43" t="str">
        <f t="shared" si="363"/>
        <v>201918do</v>
      </c>
      <c r="B1597" s="43">
        <f t="shared" si="365"/>
        <v>18</v>
      </c>
      <c r="C1597" s="44">
        <f t="shared" si="359"/>
        <v>43587</v>
      </c>
      <c r="D1597" s="43" t="str">
        <f t="shared" si="366"/>
        <v>do</v>
      </c>
      <c r="E1597" s="43">
        <f t="shared" si="364"/>
        <v>2019</v>
      </c>
      <c r="I1597" s="43">
        <f t="shared" si="367"/>
        <v>18</v>
      </c>
      <c r="J1597">
        <f>IF(AND(Formulier!$E$44&lt;=C1597,Formulier!$O$38&gt;=C1597),"Verlof",0)</f>
        <v>0</v>
      </c>
      <c r="K1597">
        <f t="shared" si="360"/>
        <v>0</v>
      </c>
      <c r="L1597">
        <f t="shared" si="368"/>
        <v>0</v>
      </c>
      <c r="M1597">
        <f t="shared" si="369"/>
        <v>0</v>
      </c>
      <c r="N1597" s="56">
        <f t="shared" si="361"/>
        <v>0</v>
      </c>
      <c r="O1597" s="56">
        <f t="shared" si="362"/>
        <v>0</v>
      </c>
      <c r="R1597">
        <f t="shared" si="358"/>
        <v>0</v>
      </c>
    </row>
    <row r="1598" spans="1:18" x14ac:dyDescent="0.3">
      <c r="A1598" s="43" t="str">
        <f t="shared" si="363"/>
        <v>201918vr</v>
      </c>
      <c r="B1598" s="43">
        <f t="shared" si="365"/>
        <v>18</v>
      </c>
      <c r="C1598" s="44">
        <f t="shared" si="359"/>
        <v>43588</v>
      </c>
      <c r="D1598" s="43" t="str">
        <f t="shared" si="366"/>
        <v>vr</v>
      </c>
      <c r="E1598" s="43">
        <f t="shared" si="364"/>
        <v>2019</v>
      </c>
      <c r="I1598" s="43">
        <f t="shared" si="367"/>
        <v>18</v>
      </c>
      <c r="J1598">
        <f>IF(AND(Formulier!$E$44&lt;=C1598,Formulier!$O$38&gt;=C1598),"Verlof",0)</f>
        <v>0</v>
      </c>
      <c r="K1598">
        <f t="shared" si="360"/>
        <v>0</v>
      </c>
      <c r="L1598">
        <f t="shared" si="368"/>
        <v>0</v>
      </c>
      <c r="M1598">
        <f t="shared" si="369"/>
        <v>0</v>
      </c>
      <c r="N1598" s="56">
        <f t="shared" si="361"/>
        <v>0</v>
      </c>
      <c r="O1598" s="56">
        <f t="shared" si="362"/>
        <v>0</v>
      </c>
      <c r="R1598">
        <f t="shared" si="358"/>
        <v>0</v>
      </c>
    </row>
    <row r="1599" spans="1:18" x14ac:dyDescent="0.3">
      <c r="A1599" s="43" t="str">
        <f t="shared" si="363"/>
        <v>201918za</v>
      </c>
      <c r="B1599" s="43">
        <f t="shared" si="365"/>
        <v>18</v>
      </c>
      <c r="C1599" s="44">
        <f t="shared" si="359"/>
        <v>43589</v>
      </c>
      <c r="D1599" s="43" t="str">
        <f t="shared" si="366"/>
        <v>za</v>
      </c>
      <c r="E1599" s="43">
        <f t="shared" si="364"/>
        <v>2019</v>
      </c>
      <c r="I1599" s="43">
        <f t="shared" si="367"/>
        <v>18</v>
      </c>
      <c r="J1599">
        <f>IF(AND(Formulier!$E$44&lt;=C1599,Formulier!$O$38&gt;=C1599),"Verlof",0)</f>
        <v>0</v>
      </c>
      <c r="K1599">
        <f t="shared" si="360"/>
        <v>0</v>
      </c>
      <c r="L1599">
        <f t="shared" si="368"/>
        <v>0</v>
      </c>
      <c r="M1599">
        <f t="shared" si="369"/>
        <v>0</v>
      </c>
      <c r="N1599" s="56">
        <f t="shared" si="361"/>
        <v>0</v>
      </c>
      <c r="O1599" s="56">
        <f t="shared" si="362"/>
        <v>0</v>
      </c>
      <c r="R1599">
        <f t="shared" si="358"/>
        <v>0</v>
      </c>
    </row>
    <row r="1600" spans="1:18" x14ac:dyDescent="0.3">
      <c r="A1600" s="43" t="str">
        <f t="shared" si="363"/>
        <v>201918zo</v>
      </c>
      <c r="B1600" s="43">
        <f t="shared" si="365"/>
        <v>18</v>
      </c>
      <c r="C1600" s="44">
        <f t="shared" si="359"/>
        <v>43590</v>
      </c>
      <c r="D1600" s="43" t="str">
        <f t="shared" si="366"/>
        <v>zo</v>
      </c>
      <c r="E1600" s="43">
        <f t="shared" si="364"/>
        <v>2019</v>
      </c>
      <c r="I1600" s="43">
        <f t="shared" si="367"/>
        <v>18</v>
      </c>
      <c r="J1600">
        <f>IF(AND(Formulier!$E$44&lt;=C1600,Formulier!$O$38&gt;=C1600),"Verlof",0)</f>
        <v>0</v>
      </c>
      <c r="K1600">
        <f t="shared" si="360"/>
        <v>0</v>
      </c>
      <c r="L1600">
        <f t="shared" si="368"/>
        <v>0</v>
      </c>
      <c r="M1600">
        <f t="shared" si="369"/>
        <v>0</v>
      </c>
      <c r="N1600" s="56">
        <f t="shared" si="361"/>
        <v>0</v>
      </c>
      <c r="O1600" s="56">
        <f t="shared" si="362"/>
        <v>0</v>
      </c>
      <c r="R1600">
        <f t="shared" ref="R1600:R1663" si="370">IF(AND(OR(F1600="vakantie",G1600="vakantie",H1600="vakantie"),Q1600="Compensatieverlof"),1,0)</f>
        <v>0</v>
      </c>
    </row>
    <row r="1601" spans="1:18" x14ac:dyDescent="0.3">
      <c r="A1601" s="43" t="str">
        <f t="shared" si="363"/>
        <v>201919ma</v>
      </c>
      <c r="B1601" s="43">
        <f t="shared" si="365"/>
        <v>19</v>
      </c>
      <c r="C1601" s="44">
        <f t="shared" si="359"/>
        <v>43591</v>
      </c>
      <c r="D1601" s="43" t="str">
        <f t="shared" si="366"/>
        <v>ma</v>
      </c>
      <c r="E1601" s="43">
        <f t="shared" si="364"/>
        <v>2019</v>
      </c>
      <c r="I1601" s="43">
        <f t="shared" si="367"/>
        <v>19</v>
      </c>
      <c r="J1601">
        <f>IF(AND(Formulier!$E$44&lt;=C1601,Formulier!$O$38&gt;=C1601),"Verlof",0)</f>
        <v>0</v>
      </c>
      <c r="K1601">
        <f t="shared" si="360"/>
        <v>0</v>
      </c>
      <c r="L1601">
        <f t="shared" si="368"/>
        <v>0</v>
      </c>
      <c r="M1601">
        <f t="shared" si="369"/>
        <v>0</v>
      </c>
      <c r="N1601" s="56">
        <f t="shared" si="361"/>
        <v>0</v>
      </c>
      <c r="O1601" s="56">
        <f t="shared" si="362"/>
        <v>0</v>
      </c>
      <c r="R1601">
        <f t="shared" si="370"/>
        <v>0</v>
      </c>
    </row>
    <row r="1602" spans="1:18" x14ac:dyDescent="0.3">
      <c r="A1602" s="43" t="str">
        <f t="shared" si="363"/>
        <v>201919di</v>
      </c>
      <c r="B1602" s="43">
        <f t="shared" si="365"/>
        <v>19</v>
      </c>
      <c r="C1602" s="44">
        <f t="shared" si="359"/>
        <v>43592</v>
      </c>
      <c r="D1602" s="43" t="str">
        <f t="shared" si="366"/>
        <v>di</v>
      </c>
      <c r="E1602" s="43">
        <f t="shared" si="364"/>
        <v>2019</v>
      </c>
      <c r="I1602" s="43">
        <f t="shared" si="367"/>
        <v>19</v>
      </c>
      <c r="J1602">
        <f>IF(AND(Formulier!$E$44&lt;=C1602,Formulier!$O$38&gt;=C1602),"Verlof",0)</f>
        <v>0</v>
      </c>
      <c r="K1602">
        <f t="shared" si="360"/>
        <v>0</v>
      </c>
      <c r="L1602">
        <f t="shared" si="368"/>
        <v>0</v>
      </c>
      <c r="M1602">
        <f t="shared" si="369"/>
        <v>0</v>
      </c>
      <c r="N1602" s="56">
        <f t="shared" si="361"/>
        <v>0</v>
      </c>
      <c r="O1602" s="56">
        <f t="shared" si="362"/>
        <v>0</v>
      </c>
      <c r="R1602">
        <f t="shared" si="370"/>
        <v>0</v>
      </c>
    </row>
    <row r="1603" spans="1:18" x14ac:dyDescent="0.3">
      <c r="A1603" s="43" t="str">
        <f t="shared" si="363"/>
        <v>201919wo</v>
      </c>
      <c r="B1603" s="43">
        <f t="shared" si="365"/>
        <v>19</v>
      </c>
      <c r="C1603" s="44">
        <f t="shared" ref="C1603:C1666" si="371">+C1602+1</f>
        <v>43593</v>
      </c>
      <c r="D1603" s="43" t="str">
        <f t="shared" si="366"/>
        <v>wo</v>
      </c>
      <c r="E1603" s="43">
        <f t="shared" si="364"/>
        <v>2019</v>
      </c>
      <c r="I1603" s="43">
        <f t="shared" si="367"/>
        <v>19</v>
      </c>
      <c r="J1603">
        <f>IF(AND(Formulier!$E$44&lt;=C1603,Formulier!$O$38&gt;=C1603),"Verlof",0)</f>
        <v>0</v>
      </c>
      <c r="K1603">
        <f t="shared" ref="K1603:K1666" si="372">IF(J1603=0,0,IF(F1603="",0,1))</f>
        <v>0</v>
      </c>
      <c r="L1603">
        <f t="shared" si="368"/>
        <v>0</v>
      </c>
      <c r="M1603">
        <f t="shared" si="369"/>
        <v>0</v>
      </c>
      <c r="N1603" s="56">
        <f t="shared" ref="N1603:N1666" si="373">IF($N$1="Noord",K1603,IF($N$1="Midden",L1603,M1603))</f>
        <v>0</v>
      </c>
      <c r="O1603" s="56">
        <f t="shared" ref="O1603:O1666" si="374">IF(OR(D1603="za",D1603="zo"),0,N1603)</f>
        <v>0</v>
      </c>
      <c r="R1603">
        <f t="shared" si="370"/>
        <v>0</v>
      </c>
    </row>
    <row r="1604" spans="1:18" x14ac:dyDescent="0.3">
      <c r="A1604" s="43" t="str">
        <f t="shared" si="363"/>
        <v>201919do</v>
      </c>
      <c r="B1604" s="43">
        <f t="shared" si="365"/>
        <v>19</v>
      </c>
      <c r="C1604" s="44">
        <f t="shared" si="371"/>
        <v>43594</v>
      </c>
      <c r="D1604" s="43" t="str">
        <f t="shared" si="366"/>
        <v>do</v>
      </c>
      <c r="E1604" s="43">
        <f t="shared" si="364"/>
        <v>2019</v>
      </c>
      <c r="I1604" s="43">
        <f t="shared" si="367"/>
        <v>19</v>
      </c>
      <c r="J1604">
        <f>IF(AND(Formulier!$E$44&lt;=C1604,Formulier!$O$38&gt;=C1604),"Verlof",0)</f>
        <v>0</v>
      </c>
      <c r="K1604">
        <f t="shared" si="372"/>
        <v>0</v>
      </c>
      <c r="L1604">
        <f t="shared" si="368"/>
        <v>0</v>
      </c>
      <c r="M1604">
        <f t="shared" si="369"/>
        <v>0</v>
      </c>
      <c r="N1604" s="56">
        <f t="shared" si="373"/>
        <v>0</v>
      </c>
      <c r="O1604" s="56">
        <f t="shared" si="374"/>
        <v>0</v>
      </c>
      <c r="R1604">
        <f t="shared" si="370"/>
        <v>0</v>
      </c>
    </row>
    <row r="1605" spans="1:18" x14ac:dyDescent="0.3">
      <c r="A1605" s="43" t="str">
        <f t="shared" si="363"/>
        <v>201919vr</v>
      </c>
      <c r="B1605" s="43">
        <f t="shared" si="365"/>
        <v>19</v>
      </c>
      <c r="C1605" s="44">
        <f t="shared" si="371"/>
        <v>43595</v>
      </c>
      <c r="D1605" s="43" t="str">
        <f t="shared" si="366"/>
        <v>vr</v>
      </c>
      <c r="E1605" s="43">
        <f t="shared" si="364"/>
        <v>2019</v>
      </c>
      <c r="I1605" s="43">
        <f t="shared" si="367"/>
        <v>19</v>
      </c>
      <c r="J1605">
        <f>IF(AND(Formulier!$E$44&lt;=C1605,Formulier!$O$38&gt;=C1605),"Verlof",0)</f>
        <v>0</v>
      </c>
      <c r="K1605">
        <f t="shared" si="372"/>
        <v>0</v>
      </c>
      <c r="L1605">
        <f t="shared" si="368"/>
        <v>0</v>
      </c>
      <c r="M1605">
        <f t="shared" si="369"/>
        <v>0</v>
      </c>
      <c r="N1605" s="56">
        <f t="shared" si="373"/>
        <v>0</v>
      </c>
      <c r="O1605" s="56">
        <f t="shared" si="374"/>
        <v>0</v>
      </c>
      <c r="R1605">
        <f t="shared" si="370"/>
        <v>0</v>
      </c>
    </row>
    <row r="1606" spans="1:18" x14ac:dyDescent="0.3">
      <c r="A1606" s="43" t="str">
        <f t="shared" si="363"/>
        <v>201919za</v>
      </c>
      <c r="B1606" s="43">
        <f t="shared" si="365"/>
        <v>19</v>
      </c>
      <c r="C1606" s="44">
        <f t="shared" si="371"/>
        <v>43596</v>
      </c>
      <c r="D1606" s="43" t="str">
        <f t="shared" si="366"/>
        <v>za</v>
      </c>
      <c r="E1606" s="43">
        <f t="shared" si="364"/>
        <v>2019</v>
      </c>
      <c r="I1606" s="43">
        <f t="shared" si="367"/>
        <v>19</v>
      </c>
      <c r="J1606">
        <f>IF(AND(Formulier!$E$44&lt;=C1606,Formulier!$O$38&gt;=C1606),"Verlof",0)</f>
        <v>0</v>
      </c>
      <c r="K1606">
        <f t="shared" si="372"/>
        <v>0</v>
      </c>
      <c r="L1606">
        <f t="shared" si="368"/>
        <v>0</v>
      </c>
      <c r="M1606">
        <f t="shared" si="369"/>
        <v>0</v>
      </c>
      <c r="N1606" s="56">
        <f t="shared" si="373"/>
        <v>0</v>
      </c>
      <c r="O1606" s="56">
        <f t="shared" si="374"/>
        <v>0</v>
      </c>
      <c r="R1606">
        <f t="shared" si="370"/>
        <v>0</v>
      </c>
    </row>
    <row r="1607" spans="1:18" x14ac:dyDescent="0.3">
      <c r="A1607" s="43" t="str">
        <f t="shared" ref="A1607:A1670" si="375">E1607&amp;B1607&amp;D1607</f>
        <v>201919zo</v>
      </c>
      <c r="B1607" s="43">
        <f t="shared" si="365"/>
        <v>19</v>
      </c>
      <c r="C1607" s="44">
        <f t="shared" si="371"/>
        <v>43597</v>
      </c>
      <c r="D1607" s="43" t="str">
        <f t="shared" si="366"/>
        <v>zo</v>
      </c>
      <c r="E1607" s="43">
        <f t="shared" ref="E1607:E1670" si="376">YEAR(C1607)</f>
        <v>2019</v>
      </c>
      <c r="I1607" s="43">
        <f t="shared" si="367"/>
        <v>19</v>
      </c>
      <c r="J1607">
        <f>IF(AND(Formulier!$E$44&lt;=C1607,Formulier!$O$38&gt;=C1607),"Verlof",0)</f>
        <v>0</v>
      </c>
      <c r="K1607">
        <f t="shared" si="372"/>
        <v>0</v>
      </c>
      <c r="L1607">
        <f t="shared" si="368"/>
        <v>0</v>
      </c>
      <c r="M1607">
        <f t="shared" si="369"/>
        <v>0</v>
      </c>
      <c r="N1607" s="56">
        <f t="shared" si="373"/>
        <v>0</v>
      </c>
      <c r="O1607" s="56">
        <f t="shared" si="374"/>
        <v>0</v>
      </c>
      <c r="R1607">
        <f t="shared" si="370"/>
        <v>0</v>
      </c>
    </row>
    <row r="1608" spans="1:18" x14ac:dyDescent="0.3">
      <c r="A1608" s="43" t="str">
        <f t="shared" si="375"/>
        <v>201920ma</v>
      </c>
      <c r="B1608" s="43">
        <f t="shared" si="365"/>
        <v>20</v>
      </c>
      <c r="C1608" s="44">
        <f t="shared" si="371"/>
        <v>43598</v>
      </c>
      <c r="D1608" s="43" t="str">
        <f t="shared" si="366"/>
        <v>ma</v>
      </c>
      <c r="E1608" s="43">
        <f t="shared" si="376"/>
        <v>2019</v>
      </c>
      <c r="I1608" s="43">
        <f t="shared" si="367"/>
        <v>20</v>
      </c>
      <c r="J1608">
        <f>IF(AND(Formulier!$E$44&lt;=C1608,Formulier!$O$38&gt;=C1608),"Verlof",0)</f>
        <v>0</v>
      </c>
      <c r="K1608">
        <f t="shared" si="372"/>
        <v>0</v>
      </c>
      <c r="L1608">
        <f t="shared" si="368"/>
        <v>0</v>
      </c>
      <c r="M1608">
        <f t="shared" si="369"/>
        <v>0</v>
      </c>
      <c r="N1608" s="56">
        <f t="shared" si="373"/>
        <v>0</v>
      </c>
      <c r="O1608" s="56">
        <f t="shared" si="374"/>
        <v>0</v>
      </c>
      <c r="R1608">
        <f t="shared" si="370"/>
        <v>0</v>
      </c>
    </row>
    <row r="1609" spans="1:18" x14ac:dyDescent="0.3">
      <c r="A1609" s="43" t="str">
        <f t="shared" si="375"/>
        <v>201920di</v>
      </c>
      <c r="B1609" s="43">
        <f t="shared" si="365"/>
        <v>20</v>
      </c>
      <c r="C1609" s="44">
        <f t="shared" si="371"/>
        <v>43599</v>
      </c>
      <c r="D1609" s="43" t="str">
        <f t="shared" si="366"/>
        <v>di</v>
      </c>
      <c r="E1609" s="43">
        <f t="shared" si="376"/>
        <v>2019</v>
      </c>
      <c r="I1609" s="43">
        <f t="shared" si="367"/>
        <v>20</v>
      </c>
      <c r="J1609">
        <f>IF(AND(Formulier!$E$44&lt;=C1609,Formulier!$O$38&gt;=C1609),"Verlof",0)</f>
        <v>0</v>
      </c>
      <c r="K1609">
        <f t="shared" si="372"/>
        <v>0</v>
      </c>
      <c r="L1609">
        <f t="shared" si="368"/>
        <v>0</v>
      </c>
      <c r="M1609">
        <f t="shared" si="369"/>
        <v>0</v>
      </c>
      <c r="N1609" s="56">
        <f t="shared" si="373"/>
        <v>0</v>
      </c>
      <c r="O1609" s="56">
        <f t="shared" si="374"/>
        <v>0</v>
      </c>
      <c r="R1609">
        <f t="shared" si="370"/>
        <v>0</v>
      </c>
    </row>
    <row r="1610" spans="1:18" x14ac:dyDescent="0.3">
      <c r="A1610" s="43" t="str">
        <f t="shared" si="375"/>
        <v>201920wo</v>
      </c>
      <c r="B1610" s="43">
        <f t="shared" si="365"/>
        <v>20</v>
      </c>
      <c r="C1610" s="44">
        <f t="shared" si="371"/>
        <v>43600</v>
      </c>
      <c r="D1610" s="43" t="str">
        <f t="shared" si="366"/>
        <v>wo</v>
      </c>
      <c r="E1610" s="43">
        <f t="shared" si="376"/>
        <v>2019</v>
      </c>
      <c r="I1610" s="43">
        <f t="shared" si="367"/>
        <v>20</v>
      </c>
      <c r="J1610">
        <f>IF(AND(Formulier!$E$44&lt;=C1610,Formulier!$O$38&gt;=C1610),"Verlof",0)</f>
        <v>0</v>
      </c>
      <c r="K1610">
        <f t="shared" si="372"/>
        <v>0</v>
      </c>
      <c r="L1610">
        <f t="shared" si="368"/>
        <v>0</v>
      </c>
      <c r="M1610">
        <f t="shared" si="369"/>
        <v>0</v>
      </c>
      <c r="N1610" s="56">
        <f t="shared" si="373"/>
        <v>0</v>
      </c>
      <c r="O1610" s="56">
        <f t="shared" si="374"/>
        <v>0</v>
      </c>
      <c r="R1610">
        <f t="shared" si="370"/>
        <v>0</v>
      </c>
    </row>
    <row r="1611" spans="1:18" x14ac:dyDescent="0.3">
      <c r="A1611" s="43" t="str">
        <f t="shared" si="375"/>
        <v>201920do</v>
      </c>
      <c r="B1611" s="43">
        <f t="shared" si="365"/>
        <v>20</v>
      </c>
      <c r="C1611" s="44">
        <f t="shared" si="371"/>
        <v>43601</v>
      </c>
      <c r="D1611" s="43" t="str">
        <f t="shared" si="366"/>
        <v>do</v>
      </c>
      <c r="E1611" s="43">
        <f t="shared" si="376"/>
        <v>2019</v>
      </c>
      <c r="I1611" s="43">
        <f t="shared" si="367"/>
        <v>20</v>
      </c>
      <c r="J1611">
        <f>IF(AND(Formulier!$E$44&lt;=C1611,Formulier!$O$38&gt;=C1611),"Verlof",0)</f>
        <v>0</v>
      </c>
      <c r="K1611">
        <f t="shared" si="372"/>
        <v>0</v>
      </c>
      <c r="L1611">
        <f t="shared" si="368"/>
        <v>0</v>
      </c>
      <c r="M1611">
        <f t="shared" si="369"/>
        <v>0</v>
      </c>
      <c r="N1611" s="56">
        <f t="shared" si="373"/>
        <v>0</v>
      </c>
      <c r="O1611" s="56">
        <f t="shared" si="374"/>
        <v>0</v>
      </c>
      <c r="R1611">
        <f t="shared" si="370"/>
        <v>0</v>
      </c>
    </row>
    <row r="1612" spans="1:18" x14ac:dyDescent="0.3">
      <c r="A1612" s="43" t="str">
        <f t="shared" si="375"/>
        <v>201920vr</v>
      </c>
      <c r="B1612" s="43">
        <f t="shared" si="365"/>
        <v>20</v>
      </c>
      <c r="C1612" s="44">
        <f t="shared" si="371"/>
        <v>43602</v>
      </c>
      <c r="D1612" s="43" t="str">
        <f t="shared" si="366"/>
        <v>vr</v>
      </c>
      <c r="E1612" s="43">
        <f t="shared" si="376"/>
        <v>2019</v>
      </c>
      <c r="I1612" s="43">
        <f t="shared" si="367"/>
        <v>20</v>
      </c>
      <c r="J1612">
        <f>IF(AND(Formulier!$E$44&lt;=C1612,Formulier!$O$38&gt;=C1612),"Verlof",0)</f>
        <v>0</v>
      </c>
      <c r="K1612">
        <f t="shared" si="372"/>
        <v>0</v>
      </c>
      <c r="L1612">
        <f t="shared" si="368"/>
        <v>0</v>
      </c>
      <c r="M1612">
        <f t="shared" si="369"/>
        <v>0</v>
      </c>
      <c r="N1612" s="56">
        <f t="shared" si="373"/>
        <v>0</v>
      </c>
      <c r="O1612" s="56">
        <f t="shared" si="374"/>
        <v>0</v>
      </c>
      <c r="R1612">
        <f t="shared" si="370"/>
        <v>0</v>
      </c>
    </row>
    <row r="1613" spans="1:18" x14ac:dyDescent="0.3">
      <c r="A1613" s="43" t="str">
        <f t="shared" si="375"/>
        <v>201920za</v>
      </c>
      <c r="B1613" s="43">
        <f t="shared" si="365"/>
        <v>20</v>
      </c>
      <c r="C1613" s="44">
        <f t="shared" si="371"/>
        <v>43603</v>
      </c>
      <c r="D1613" s="43" t="str">
        <f t="shared" si="366"/>
        <v>za</v>
      </c>
      <c r="E1613" s="43">
        <f t="shared" si="376"/>
        <v>2019</v>
      </c>
      <c r="I1613" s="43">
        <f t="shared" si="367"/>
        <v>20</v>
      </c>
      <c r="J1613">
        <f>IF(AND(Formulier!$E$44&lt;=C1613,Formulier!$O$38&gt;=C1613),"Verlof",0)</f>
        <v>0</v>
      </c>
      <c r="K1613">
        <f t="shared" si="372"/>
        <v>0</v>
      </c>
      <c r="L1613">
        <f t="shared" si="368"/>
        <v>0</v>
      </c>
      <c r="M1613">
        <f t="shared" si="369"/>
        <v>0</v>
      </c>
      <c r="N1613" s="56">
        <f t="shared" si="373"/>
        <v>0</v>
      </c>
      <c r="O1613" s="56">
        <f t="shared" si="374"/>
        <v>0</v>
      </c>
      <c r="R1613">
        <f t="shared" si="370"/>
        <v>0</v>
      </c>
    </row>
    <row r="1614" spans="1:18" x14ac:dyDescent="0.3">
      <c r="A1614" s="43" t="str">
        <f t="shared" si="375"/>
        <v>201920zo</v>
      </c>
      <c r="B1614" s="43">
        <f t="shared" si="365"/>
        <v>20</v>
      </c>
      <c r="C1614" s="44">
        <f t="shared" si="371"/>
        <v>43604</v>
      </c>
      <c r="D1614" s="43" t="str">
        <f t="shared" si="366"/>
        <v>zo</v>
      </c>
      <c r="E1614" s="43">
        <f t="shared" si="376"/>
        <v>2019</v>
      </c>
      <c r="I1614" s="43">
        <f t="shared" si="367"/>
        <v>20</v>
      </c>
      <c r="J1614">
        <f>IF(AND(Formulier!$E$44&lt;=C1614,Formulier!$O$38&gt;=C1614),"Verlof",0)</f>
        <v>0</v>
      </c>
      <c r="K1614">
        <f t="shared" si="372"/>
        <v>0</v>
      </c>
      <c r="L1614">
        <f t="shared" si="368"/>
        <v>0</v>
      </c>
      <c r="M1614">
        <f t="shared" si="369"/>
        <v>0</v>
      </c>
      <c r="N1614" s="56">
        <f t="shared" si="373"/>
        <v>0</v>
      </c>
      <c r="O1614" s="56">
        <f t="shared" si="374"/>
        <v>0</v>
      </c>
      <c r="R1614">
        <f t="shared" si="370"/>
        <v>0</v>
      </c>
    </row>
    <row r="1615" spans="1:18" x14ac:dyDescent="0.3">
      <c r="A1615" s="43" t="str">
        <f t="shared" si="375"/>
        <v>201921ma</v>
      </c>
      <c r="B1615" s="43">
        <f t="shared" si="365"/>
        <v>21</v>
      </c>
      <c r="C1615" s="44">
        <f t="shared" si="371"/>
        <v>43605</v>
      </c>
      <c r="D1615" s="43" t="str">
        <f t="shared" si="366"/>
        <v>ma</v>
      </c>
      <c r="E1615" s="43">
        <f t="shared" si="376"/>
        <v>2019</v>
      </c>
      <c r="I1615" s="43">
        <f t="shared" si="367"/>
        <v>21</v>
      </c>
      <c r="J1615">
        <f>IF(AND(Formulier!$E$44&lt;=C1615,Formulier!$O$38&gt;=C1615),"Verlof",0)</f>
        <v>0</v>
      </c>
      <c r="K1615">
        <f t="shared" si="372"/>
        <v>0</v>
      </c>
      <c r="L1615">
        <f t="shared" si="368"/>
        <v>0</v>
      </c>
      <c r="M1615">
        <f t="shared" si="369"/>
        <v>0</v>
      </c>
      <c r="N1615" s="56">
        <f t="shared" si="373"/>
        <v>0</v>
      </c>
      <c r="O1615" s="56">
        <f t="shared" si="374"/>
        <v>0</v>
      </c>
      <c r="R1615">
        <f t="shared" si="370"/>
        <v>0</v>
      </c>
    </row>
    <row r="1616" spans="1:18" x14ac:dyDescent="0.3">
      <c r="A1616" s="43" t="str">
        <f t="shared" si="375"/>
        <v>201921di</v>
      </c>
      <c r="B1616" s="43">
        <f t="shared" si="365"/>
        <v>21</v>
      </c>
      <c r="C1616" s="44">
        <f t="shared" si="371"/>
        <v>43606</v>
      </c>
      <c r="D1616" s="43" t="str">
        <f t="shared" si="366"/>
        <v>di</v>
      </c>
      <c r="E1616" s="43">
        <f t="shared" si="376"/>
        <v>2019</v>
      </c>
      <c r="I1616" s="43">
        <f t="shared" si="367"/>
        <v>21</v>
      </c>
      <c r="J1616">
        <f>IF(AND(Formulier!$E$44&lt;=C1616,Formulier!$O$38&gt;=C1616),"Verlof",0)</f>
        <v>0</v>
      </c>
      <c r="K1616">
        <f t="shared" si="372"/>
        <v>0</v>
      </c>
      <c r="L1616">
        <f t="shared" si="368"/>
        <v>0</v>
      </c>
      <c r="M1616">
        <f t="shared" si="369"/>
        <v>0</v>
      </c>
      <c r="N1616" s="56">
        <f t="shared" si="373"/>
        <v>0</v>
      </c>
      <c r="O1616" s="56">
        <f t="shared" si="374"/>
        <v>0</v>
      </c>
      <c r="R1616">
        <f t="shared" si="370"/>
        <v>0</v>
      </c>
    </row>
    <row r="1617" spans="1:18" x14ac:dyDescent="0.3">
      <c r="A1617" s="43" t="str">
        <f t="shared" si="375"/>
        <v>201921wo</v>
      </c>
      <c r="B1617" s="43">
        <f t="shared" ref="B1617:B1680" si="377">+B1610+1</f>
        <v>21</v>
      </c>
      <c r="C1617" s="44">
        <f t="shared" si="371"/>
        <v>43607</v>
      </c>
      <c r="D1617" s="43" t="str">
        <f t="shared" ref="D1617:D1680" si="378">+D1610</f>
        <v>wo</v>
      </c>
      <c r="E1617" s="43">
        <f t="shared" si="376"/>
        <v>2019</v>
      </c>
      <c r="I1617" s="43">
        <f t="shared" ref="I1617:I1680" si="379">+I1610+1</f>
        <v>21</v>
      </c>
      <c r="J1617">
        <f>IF(AND(Formulier!$E$44&lt;=C1617,Formulier!$O$38&gt;=C1617),"Verlof",0)</f>
        <v>0</v>
      </c>
      <c r="K1617">
        <f t="shared" si="372"/>
        <v>0</v>
      </c>
      <c r="L1617">
        <f t="shared" si="368"/>
        <v>0</v>
      </c>
      <c r="M1617">
        <f t="shared" si="369"/>
        <v>0</v>
      </c>
      <c r="N1617" s="56">
        <f t="shared" si="373"/>
        <v>0</v>
      </c>
      <c r="O1617" s="56">
        <f t="shared" si="374"/>
        <v>0</v>
      </c>
      <c r="R1617">
        <f t="shared" si="370"/>
        <v>0</v>
      </c>
    </row>
    <row r="1618" spans="1:18" x14ac:dyDescent="0.3">
      <c r="A1618" s="43" t="str">
        <f t="shared" si="375"/>
        <v>201921do</v>
      </c>
      <c r="B1618" s="43">
        <f t="shared" si="377"/>
        <v>21</v>
      </c>
      <c r="C1618" s="44">
        <f t="shared" si="371"/>
        <v>43608</v>
      </c>
      <c r="D1618" s="43" t="str">
        <f t="shared" si="378"/>
        <v>do</v>
      </c>
      <c r="E1618" s="43">
        <f t="shared" si="376"/>
        <v>2019</v>
      </c>
      <c r="I1618" s="43">
        <f t="shared" si="379"/>
        <v>21</v>
      </c>
      <c r="J1618">
        <f>IF(AND(Formulier!$E$44&lt;=C1618,Formulier!$O$38&gt;=C1618),"Verlof",0)</f>
        <v>0</v>
      </c>
      <c r="K1618">
        <f t="shared" si="372"/>
        <v>0</v>
      </c>
      <c r="L1618">
        <f t="shared" si="368"/>
        <v>0</v>
      </c>
      <c r="M1618">
        <f t="shared" si="369"/>
        <v>0</v>
      </c>
      <c r="N1618" s="56">
        <f t="shared" si="373"/>
        <v>0</v>
      </c>
      <c r="O1618" s="56">
        <f t="shared" si="374"/>
        <v>0</v>
      </c>
      <c r="R1618">
        <f t="shared" si="370"/>
        <v>0</v>
      </c>
    </row>
    <row r="1619" spans="1:18" x14ac:dyDescent="0.3">
      <c r="A1619" s="43" t="str">
        <f t="shared" si="375"/>
        <v>201921vr</v>
      </c>
      <c r="B1619" s="43">
        <f t="shared" si="377"/>
        <v>21</v>
      </c>
      <c r="C1619" s="44">
        <f t="shared" si="371"/>
        <v>43609</v>
      </c>
      <c r="D1619" s="43" t="str">
        <f t="shared" si="378"/>
        <v>vr</v>
      </c>
      <c r="E1619" s="43">
        <f t="shared" si="376"/>
        <v>2019</v>
      </c>
      <c r="I1619" s="43">
        <f t="shared" si="379"/>
        <v>21</v>
      </c>
      <c r="J1619">
        <f>IF(AND(Formulier!$E$44&lt;=C1619,Formulier!$O$38&gt;=C1619),"Verlof",0)</f>
        <v>0</v>
      </c>
      <c r="K1619">
        <f t="shared" si="372"/>
        <v>0</v>
      </c>
      <c r="L1619">
        <f t="shared" si="368"/>
        <v>0</v>
      </c>
      <c r="M1619">
        <f t="shared" si="369"/>
        <v>0</v>
      </c>
      <c r="N1619" s="56">
        <f t="shared" si="373"/>
        <v>0</v>
      </c>
      <c r="O1619" s="56">
        <f t="shared" si="374"/>
        <v>0</v>
      </c>
      <c r="R1619">
        <f t="shared" si="370"/>
        <v>0</v>
      </c>
    </row>
    <row r="1620" spans="1:18" x14ac:dyDescent="0.3">
      <c r="A1620" s="43" t="str">
        <f t="shared" si="375"/>
        <v>201921za</v>
      </c>
      <c r="B1620" s="43">
        <f t="shared" si="377"/>
        <v>21</v>
      </c>
      <c r="C1620" s="44">
        <f t="shared" si="371"/>
        <v>43610</v>
      </c>
      <c r="D1620" s="43" t="str">
        <f t="shared" si="378"/>
        <v>za</v>
      </c>
      <c r="E1620" s="43">
        <f t="shared" si="376"/>
        <v>2019</v>
      </c>
      <c r="I1620" s="43">
        <f t="shared" si="379"/>
        <v>21</v>
      </c>
      <c r="J1620">
        <f>IF(AND(Formulier!$E$44&lt;=C1620,Formulier!$O$38&gt;=C1620),"Verlof",0)</f>
        <v>0</v>
      </c>
      <c r="K1620">
        <f t="shared" si="372"/>
        <v>0</v>
      </c>
      <c r="L1620">
        <f t="shared" si="368"/>
        <v>0</v>
      </c>
      <c r="M1620">
        <f t="shared" si="369"/>
        <v>0</v>
      </c>
      <c r="N1620" s="56">
        <f t="shared" si="373"/>
        <v>0</v>
      </c>
      <c r="O1620" s="56">
        <f t="shared" si="374"/>
        <v>0</v>
      </c>
      <c r="R1620">
        <f t="shared" si="370"/>
        <v>0</v>
      </c>
    </row>
    <row r="1621" spans="1:18" x14ac:dyDescent="0.3">
      <c r="A1621" s="43" t="str">
        <f t="shared" si="375"/>
        <v>201921zo</v>
      </c>
      <c r="B1621" s="43">
        <f t="shared" si="377"/>
        <v>21</v>
      </c>
      <c r="C1621" s="44">
        <f t="shared" si="371"/>
        <v>43611</v>
      </c>
      <c r="D1621" s="43" t="str">
        <f t="shared" si="378"/>
        <v>zo</v>
      </c>
      <c r="E1621" s="43">
        <f t="shared" si="376"/>
        <v>2019</v>
      </c>
      <c r="I1621" s="43">
        <f t="shared" si="379"/>
        <v>21</v>
      </c>
      <c r="J1621">
        <f>IF(AND(Formulier!$E$44&lt;=C1621,Formulier!$O$38&gt;=C1621),"Verlof",0)</f>
        <v>0</v>
      </c>
      <c r="K1621">
        <f t="shared" si="372"/>
        <v>0</v>
      </c>
      <c r="L1621">
        <f t="shared" si="368"/>
        <v>0</v>
      </c>
      <c r="M1621">
        <f t="shared" si="369"/>
        <v>0</v>
      </c>
      <c r="N1621" s="56">
        <f t="shared" si="373"/>
        <v>0</v>
      </c>
      <c r="O1621" s="56">
        <f t="shared" si="374"/>
        <v>0</v>
      </c>
      <c r="R1621">
        <f t="shared" si="370"/>
        <v>0</v>
      </c>
    </row>
    <row r="1622" spans="1:18" x14ac:dyDescent="0.3">
      <c r="A1622" s="43" t="str">
        <f t="shared" si="375"/>
        <v>201922ma</v>
      </c>
      <c r="B1622" s="43">
        <f t="shared" si="377"/>
        <v>22</v>
      </c>
      <c r="C1622" s="44">
        <f t="shared" si="371"/>
        <v>43612</v>
      </c>
      <c r="D1622" s="43" t="str">
        <f t="shared" si="378"/>
        <v>ma</v>
      </c>
      <c r="E1622" s="43">
        <f t="shared" si="376"/>
        <v>2019</v>
      </c>
      <c r="I1622" s="43">
        <f t="shared" si="379"/>
        <v>22</v>
      </c>
      <c r="J1622">
        <f>IF(AND(Formulier!$E$44&lt;=C1622,Formulier!$O$38&gt;=C1622),"Verlof",0)</f>
        <v>0</v>
      </c>
      <c r="K1622">
        <f t="shared" si="372"/>
        <v>0</v>
      </c>
      <c r="L1622">
        <f t="shared" si="368"/>
        <v>0</v>
      </c>
      <c r="M1622">
        <f t="shared" si="369"/>
        <v>0</v>
      </c>
      <c r="N1622" s="56">
        <f t="shared" si="373"/>
        <v>0</v>
      </c>
      <c r="O1622" s="56">
        <f t="shared" si="374"/>
        <v>0</v>
      </c>
      <c r="R1622">
        <f t="shared" si="370"/>
        <v>0</v>
      </c>
    </row>
    <row r="1623" spans="1:18" x14ac:dyDescent="0.3">
      <c r="A1623" s="43" t="str">
        <f t="shared" si="375"/>
        <v>201922di</v>
      </c>
      <c r="B1623" s="43">
        <f t="shared" si="377"/>
        <v>22</v>
      </c>
      <c r="C1623" s="44">
        <f t="shared" si="371"/>
        <v>43613</v>
      </c>
      <c r="D1623" s="43" t="str">
        <f t="shared" si="378"/>
        <v>di</v>
      </c>
      <c r="E1623" s="43">
        <f t="shared" si="376"/>
        <v>2019</v>
      </c>
      <c r="I1623" s="43">
        <f t="shared" si="379"/>
        <v>22</v>
      </c>
      <c r="J1623">
        <f>IF(AND(Formulier!$E$44&lt;=C1623,Formulier!$O$38&gt;=C1623),"Verlof",0)</f>
        <v>0</v>
      </c>
      <c r="K1623">
        <f t="shared" si="372"/>
        <v>0</v>
      </c>
      <c r="L1623">
        <f t="shared" si="368"/>
        <v>0</v>
      </c>
      <c r="M1623">
        <f t="shared" si="369"/>
        <v>0</v>
      </c>
      <c r="N1623" s="56">
        <f t="shared" si="373"/>
        <v>0</v>
      </c>
      <c r="O1623" s="56">
        <f t="shared" si="374"/>
        <v>0</v>
      </c>
      <c r="R1623">
        <f t="shared" si="370"/>
        <v>0</v>
      </c>
    </row>
    <row r="1624" spans="1:18" x14ac:dyDescent="0.3">
      <c r="A1624" s="43" t="str">
        <f t="shared" si="375"/>
        <v>201922wo</v>
      </c>
      <c r="B1624" s="43">
        <f t="shared" si="377"/>
        <v>22</v>
      </c>
      <c r="C1624" s="44">
        <f t="shared" si="371"/>
        <v>43614</v>
      </c>
      <c r="D1624" s="43" t="str">
        <f t="shared" si="378"/>
        <v>wo</v>
      </c>
      <c r="E1624" s="43">
        <f t="shared" si="376"/>
        <v>2019</v>
      </c>
      <c r="I1624" s="43">
        <f t="shared" si="379"/>
        <v>22</v>
      </c>
      <c r="J1624">
        <f>IF(AND(Formulier!$E$44&lt;=C1624,Formulier!$O$38&gt;=C1624),"Verlof",0)</f>
        <v>0</v>
      </c>
      <c r="K1624">
        <f t="shared" si="372"/>
        <v>0</v>
      </c>
      <c r="L1624">
        <f t="shared" si="368"/>
        <v>0</v>
      </c>
      <c r="M1624">
        <f t="shared" si="369"/>
        <v>0</v>
      </c>
      <c r="N1624" s="56">
        <f t="shared" si="373"/>
        <v>0</v>
      </c>
      <c r="O1624" s="56">
        <f t="shared" si="374"/>
        <v>0</v>
      </c>
      <c r="R1624">
        <f t="shared" si="370"/>
        <v>0</v>
      </c>
    </row>
    <row r="1625" spans="1:18" x14ac:dyDescent="0.3">
      <c r="A1625" s="43" t="str">
        <f t="shared" si="375"/>
        <v>201922do</v>
      </c>
      <c r="B1625" s="43">
        <f t="shared" si="377"/>
        <v>22</v>
      </c>
      <c r="C1625" s="44">
        <f t="shared" si="371"/>
        <v>43615</v>
      </c>
      <c r="D1625" s="43" t="str">
        <f t="shared" si="378"/>
        <v>do</v>
      </c>
      <c r="E1625" s="43">
        <f t="shared" si="376"/>
        <v>2019</v>
      </c>
      <c r="I1625" s="43">
        <f t="shared" si="379"/>
        <v>22</v>
      </c>
      <c r="J1625">
        <f>IF(AND(Formulier!$E$44&lt;=C1625,Formulier!$O$38&gt;=C1625),"Verlof",0)</f>
        <v>0</v>
      </c>
      <c r="K1625">
        <f t="shared" si="372"/>
        <v>0</v>
      </c>
      <c r="L1625">
        <f t="shared" si="368"/>
        <v>0</v>
      </c>
      <c r="M1625">
        <f t="shared" si="369"/>
        <v>0</v>
      </c>
      <c r="N1625" s="56">
        <f t="shared" si="373"/>
        <v>0</v>
      </c>
      <c r="O1625" s="56">
        <f t="shared" si="374"/>
        <v>0</v>
      </c>
      <c r="R1625">
        <f t="shared" si="370"/>
        <v>0</v>
      </c>
    </row>
    <row r="1626" spans="1:18" x14ac:dyDescent="0.3">
      <c r="A1626" s="43" t="str">
        <f t="shared" si="375"/>
        <v>201922vr</v>
      </c>
      <c r="B1626" s="43">
        <f t="shared" si="377"/>
        <v>22</v>
      </c>
      <c r="C1626" s="44">
        <f t="shared" si="371"/>
        <v>43616</v>
      </c>
      <c r="D1626" s="43" t="str">
        <f t="shared" si="378"/>
        <v>vr</v>
      </c>
      <c r="E1626" s="43">
        <f t="shared" si="376"/>
        <v>2019</v>
      </c>
      <c r="I1626" s="43">
        <f t="shared" si="379"/>
        <v>22</v>
      </c>
      <c r="J1626">
        <f>IF(AND(Formulier!$E$44&lt;=C1626,Formulier!$O$38&gt;=C1626),"Verlof",0)</f>
        <v>0</v>
      </c>
      <c r="K1626">
        <f t="shared" si="372"/>
        <v>0</v>
      </c>
      <c r="L1626">
        <f t="shared" si="368"/>
        <v>0</v>
      </c>
      <c r="M1626">
        <f t="shared" si="369"/>
        <v>0</v>
      </c>
      <c r="N1626" s="56">
        <f t="shared" si="373"/>
        <v>0</v>
      </c>
      <c r="O1626" s="56">
        <f t="shared" si="374"/>
        <v>0</v>
      </c>
      <c r="R1626">
        <f t="shared" si="370"/>
        <v>0</v>
      </c>
    </row>
    <row r="1627" spans="1:18" x14ac:dyDescent="0.3">
      <c r="A1627" s="43" t="str">
        <f t="shared" si="375"/>
        <v>201922za</v>
      </c>
      <c r="B1627" s="43">
        <f t="shared" si="377"/>
        <v>22</v>
      </c>
      <c r="C1627" s="44">
        <f t="shared" si="371"/>
        <v>43617</v>
      </c>
      <c r="D1627" s="43" t="str">
        <f t="shared" si="378"/>
        <v>za</v>
      </c>
      <c r="E1627" s="43">
        <f t="shared" si="376"/>
        <v>2019</v>
      </c>
      <c r="I1627" s="43">
        <f t="shared" si="379"/>
        <v>22</v>
      </c>
      <c r="J1627">
        <f>IF(AND(Formulier!$E$44&lt;=C1627,Formulier!$O$38&gt;=C1627),"Verlof",0)</f>
        <v>0</v>
      </c>
      <c r="K1627">
        <f t="shared" si="372"/>
        <v>0</v>
      </c>
      <c r="L1627">
        <f t="shared" si="368"/>
        <v>0</v>
      </c>
      <c r="M1627">
        <f t="shared" si="369"/>
        <v>0</v>
      </c>
      <c r="N1627" s="56">
        <f t="shared" si="373"/>
        <v>0</v>
      </c>
      <c r="O1627" s="56">
        <f t="shared" si="374"/>
        <v>0</v>
      </c>
      <c r="R1627">
        <f t="shared" si="370"/>
        <v>0</v>
      </c>
    </row>
    <row r="1628" spans="1:18" x14ac:dyDescent="0.3">
      <c r="A1628" s="43" t="str">
        <f t="shared" si="375"/>
        <v>201922zo</v>
      </c>
      <c r="B1628" s="43">
        <f t="shared" si="377"/>
        <v>22</v>
      </c>
      <c r="C1628" s="44">
        <f t="shared" si="371"/>
        <v>43618</v>
      </c>
      <c r="D1628" s="43" t="str">
        <f t="shared" si="378"/>
        <v>zo</v>
      </c>
      <c r="E1628" s="43">
        <f t="shared" si="376"/>
        <v>2019</v>
      </c>
      <c r="I1628" s="43">
        <f t="shared" si="379"/>
        <v>22</v>
      </c>
      <c r="J1628">
        <f>IF(AND(Formulier!$E$44&lt;=C1628,Formulier!$O$38&gt;=C1628),"Verlof",0)</f>
        <v>0</v>
      </c>
      <c r="K1628">
        <f t="shared" si="372"/>
        <v>0</v>
      </c>
      <c r="L1628">
        <f t="shared" si="368"/>
        <v>0</v>
      </c>
      <c r="M1628">
        <f t="shared" si="369"/>
        <v>0</v>
      </c>
      <c r="N1628" s="56">
        <f t="shared" si="373"/>
        <v>0</v>
      </c>
      <c r="O1628" s="56">
        <f t="shared" si="374"/>
        <v>0</v>
      </c>
      <c r="R1628">
        <f t="shared" si="370"/>
        <v>0</v>
      </c>
    </row>
    <row r="1629" spans="1:18" x14ac:dyDescent="0.3">
      <c r="A1629" s="43" t="str">
        <f t="shared" si="375"/>
        <v>201923ma</v>
      </c>
      <c r="B1629" s="43">
        <f t="shared" si="377"/>
        <v>23</v>
      </c>
      <c r="C1629" s="44">
        <f t="shared" si="371"/>
        <v>43619</v>
      </c>
      <c r="D1629" s="43" t="str">
        <f t="shared" si="378"/>
        <v>ma</v>
      </c>
      <c r="E1629" s="43">
        <f t="shared" si="376"/>
        <v>2019</v>
      </c>
      <c r="I1629" s="43">
        <f t="shared" si="379"/>
        <v>23</v>
      </c>
      <c r="J1629">
        <f>IF(AND(Formulier!$E$44&lt;=C1629,Formulier!$O$38&gt;=C1629),"Verlof",0)</f>
        <v>0</v>
      </c>
      <c r="K1629">
        <f t="shared" si="372"/>
        <v>0</v>
      </c>
      <c r="L1629">
        <f t="shared" si="368"/>
        <v>0</v>
      </c>
      <c r="M1629">
        <f t="shared" si="369"/>
        <v>0</v>
      </c>
      <c r="N1629" s="56">
        <f t="shared" si="373"/>
        <v>0</v>
      </c>
      <c r="O1629" s="56">
        <f t="shared" si="374"/>
        <v>0</v>
      </c>
      <c r="R1629">
        <f t="shared" si="370"/>
        <v>0</v>
      </c>
    </row>
    <row r="1630" spans="1:18" x14ac:dyDescent="0.3">
      <c r="A1630" s="43" t="str">
        <f t="shared" si="375"/>
        <v>201923di</v>
      </c>
      <c r="B1630" s="43">
        <f t="shared" si="377"/>
        <v>23</v>
      </c>
      <c r="C1630" s="44">
        <f t="shared" si="371"/>
        <v>43620</v>
      </c>
      <c r="D1630" s="43" t="str">
        <f t="shared" si="378"/>
        <v>di</v>
      </c>
      <c r="E1630" s="43">
        <f t="shared" si="376"/>
        <v>2019</v>
      </c>
      <c r="I1630" s="43">
        <f t="shared" si="379"/>
        <v>23</v>
      </c>
      <c r="J1630">
        <f>IF(AND(Formulier!$E$44&lt;=C1630,Formulier!$O$38&gt;=C1630),"Verlof",0)</f>
        <v>0</v>
      </c>
      <c r="K1630">
        <f t="shared" si="372"/>
        <v>0</v>
      </c>
      <c r="L1630">
        <f t="shared" si="368"/>
        <v>0</v>
      </c>
      <c r="M1630">
        <f t="shared" si="369"/>
        <v>0</v>
      </c>
      <c r="N1630" s="56">
        <f t="shared" si="373"/>
        <v>0</v>
      </c>
      <c r="O1630" s="56">
        <f t="shared" si="374"/>
        <v>0</v>
      </c>
      <c r="R1630">
        <f t="shared" si="370"/>
        <v>0</v>
      </c>
    </row>
    <row r="1631" spans="1:18" x14ac:dyDescent="0.3">
      <c r="A1631" s="43" t="str">
        <f t="shared" si="375"/>
        <v>201923wo</v>
      </c>
      <c r="B1631" s="43">
        <f t="shared" si="377"/>
        <v>23</v>
      </c>
      <c r="C1631" s="44">
        <f t="shared" si="371"/>
        <v>43621</v>
      </c>
      <c r="D1631" s="43" t="str">
        <f t="shared" si="378"/>
        <v>wo</v>
      </c>
      <c r="E1631" s="43">
        <f t="shared" si="376"/>
        <v>2019</v>
      </c>
      <c r="I1631" s="43">
        <f t="shared" si="379"/>
        <v>23</v>
      </c>
      <c r="J1631">
        <f>IF(AND(Formulier!$E$44&lt;=C1631,Formulier!$O$38&gt;=C1631),"Verlof",0)</f>
        <v>0</v>
      </c>
      <c r="K1631">
        <f t="shared" si="372"/>
        <v>0</v>
      </c>
      <c r="L1631">
        <f t="shared" si="368"/>
        <v>0</v>
      </c>
      <c r="M1631">
        <f t="shared" si="369"/>
        <v>0</v>
      </c>
      <c r="N1631" s="56">
        <f t="shared" si="373"/>
        <v>0</v>
      </c>
      <c r="O1631" s="56">
        <f t="shared" si="374"/>
        <v>0</v>
      </c>
      <c r="R1631">
        <f t="shared" si="370"/>
        <v>0</v>
      </c>
    </row>
    <row r="1632" spans="1:18" x14ac:dyDescent="0.3">
      <c r="A1632" s="43" t="str">
        <f t="shared" si="375"/>
        <v>201923do</v>
      </c>
      <c r="B1632" s="43">
        <f t="shared" si="377"/>
        <v>23</v>
      </c>
      <c r="C1632" s="44">
        <f t="shared" si="371"/>
        <v>43622</v>
      </c>
      <c r="D1632" s="43" t="str">
        <f t="shared" si="378"/>
        <v>do</v>
      </c>
      <c r="E1632" s="43">
        <f t="shared" si="376"/>
        <v>2019</v>
      </c>
      <c r="I1632" s="43">
        <f t="shared" si="379"/>
        <v>23</v>
      </c>
      <c r="J1632">
        <f>IF(AND(Formulier!$E$44&lt;=C1632,Formulier!$O$38&gt;=C1632),"Verlof",0)</f>
        <v>0</v>
      </c>
      <c r="K1632">
        <f t="shared" si="372"/>
        <v>0</v>
      </c>
      <c r="L1632">
        <f t="shared" si="368"/>
        <v>0</v>
      </c>
      <c r="M1632">
        <f t="shared" si="369"/>
        <v>0</v>
      </c>
      <c r="N1632" s="56">
        <f t="shared" si="373"/>
        <v>0</v>
      </c>
      <c r="O1632" s="56">
        <f t="shared" si="374"/>
        <v>0</v>
      </c>
      <c r="R1632">
        <f t="shared" si="370"/>
        <v>0</v>
      </c>
    </row>
    <row r="1633" spans="1:18" x14ac:dyDescent="0.3">
      <c r="A1633" s="43" t="str">
        <f t="shared" si="375"/>
        <v>201923vr</v>
      </c>
      <c r="B1633" s="43">
        <f t="shared" si="377"/>
        <v>23</v>
      </c>
      <c r="C1633" s="44">
        <f t="shared" si="371"/>
        <v>43623</v>
      </c>
      <c r="D1633" s="43" t="str">
        <f t="shared" si="378"/>
        <v>vr</v>
      </c>
      <c r="E1633" s="43">
        <f t="shared" si="376"/>
        <v>2019</v>
      </c>
      <c r="I1633" s="43">
        <f t="shared" si="379"/>
        <v>23</v>
      </c>
      <c r="J1633">
        <f>IF(AND(Formulier!$E$44&lt;=C1633,Formulier!$O$38&gt;=C1633),"Verlof",0)</f>
        <v>0</v>
      </c>
      <c r="K1633">
        <f t="shared" si="372"/>
        <v>0</v>
      </c>
      <c r="L1633">
        <f t="shared" si="368"/>
        <v>0</v>
      </c>
      <c r="M1633">
        <f t="shared" si="369"/>
        <v>0</v>
      </c>
      <c r="N1633" s="56">
        <f t="shared" si="373"/>
        <v>0</v>
      </c>
      <c r="O1633" s="56">
        <f t="shared" si="374"/>
        <v>0</v>
      </c>
      <c r="R1633">
        <f t="shared" si="370"/>
        <v>0</v>
      </c>
    </row>
    <row r="1634" spans="1:18" x14ac:dyDescent="0.3">
      <c r="A1634" s="43" t="str">
        <f t="shared" si="375"/>
        <v>201923za</v>
      </c>
      <c r="B1634" s="43">
        <f t="shared" si="377"/>
        <v>23</v>
      </c>
      <c r="C1634" s="44">
        <f t="shared" si="371"/>
        <v>43624</v>
      </c>
      <c r="D1634" s="43" t="str">
        <f t="shared" si="378"/>
        <v>za</v>
      </c>
      <c r="E1634" s="43">
        <f t="shared" si="376"/>
        <v>2019</v>
      </c>
      <c r="I1634" s="43">
        <f t="shared" si="379"/>
        <v>23</v>
      </c>
      <c r="J1634">
        <f>IF(AND(Formulier!$E$44&lt;=C1634,Formulier!$O$38&gt;=C1634),"Verlof",0)</f>
        <v>0</v>
      </c>
      <c r="K1634">
        <f t="shared" si="372"/>
        <v>0</v>
      </c>
      <c r="L1634">
        <f t="shared" si="368"/>
        <v>0</v>
      </c>
      <c r="M1634">
        <f t="shared" si="369"/>
        <v>0</v>
      </c>
      <c r="N1634" s="56">
        <f t="shared" si="373"/>
        <v>0</v>
      </c>
      <c r="O1634" s="56">
        <f t="shared" si="374"/>
        <v>0</v>
      </c>
      <c r="R1634">
        <f t="shared" si="370"/>
        <v>0</v>
      </c>
    </row>
    <row r="1635" spans="1:18" x14ac:dyDescent="0.3">
      <c r="A1635" s="43" t="str">
        <f t="shared" si="375"/>
        <v>201923zo</v>
      </c>
      <c r="B1635" s="43">
        <f t="shared" si="377"/>
        <v>23</v>
      </c>
      <c r="C1635" s="44">
        <f t="shared" si="371"/>
        <v>43625</v>
      </c>
      <c r="D1635" s="43" t="str">
        <f t="shared" si="378"/>
        <v>zo</v>
      </c>
      <c r="E1635" s="43">
        <f t="shared" si="376"/>
        <v>2019</v>
      </c>
      <c r="I1635" s="43">
        <f t="shared" si="379"/>
        <v>23</v>
      </c>
      <c r="J1635">
        <f>IF(AND(Formulier!$E$44&lt;=C1635,Formulier!$O$38&gt;=C1635),"Verlof",0)</f>
        <v>0</v>
      </c>
      <c r="K1635">
        <f t="shared" si="372"/>
        <v>0</v>
      </c>
      <c r="L1635">
        <f t="shared" si="368"/>
        <v>0</v>
      </c>
      <c r="M1635">
        <f t="shared" si="369"/>
        <v>0</v>
      </c>
      <c r="N1635" s="56">
        <f t="shared" si="373"/>
        <v>0</v>
      </c>
      <c r="O1635" s="56">
        <f t="shared" si="374"/>
        <v>0</v>
      </c>
      <c r="R1635">
        <f t="shared" si="370"/>
        <v>0</v>
      </c>
    </row>
    <row r="1636" spans="1:18" x14ac:dyDescent="0.3">
      <c r="A1636" s="43" t="str">
        <f t="shared" si="375"/>
        <v>201924ma</v>
      </c>
      <c r="B1636" s="43">
        <f t="shared" si="377"/>
        <v>24</v>
      </c>
      <c r="C1636" s="44">
        <f t="shared" si="371"/>
        <v>43626</v>
      </c>
      <c r="D1636" s="43" t="str">
        <f t="shared" si="378"/>
        <v>ma</v>
      </c>
      <c r="E1636" s="43">
        <f t="shared" si="376"/>
        <v>2019</v>
      </c>
      <c r="I1636" s="43">
        <f t="shared" si="379"/>
        <v>24</v>
      </c>
      <c r="J1636">
        <f>IF(AND(Formulier!$E$44&lt;=C1636,Formulier!$O$38&gt;=C1636),"Verlof",0)</f>
        <v>0</v>
      </c>
      <c r="K1636">
        <f t="shared" si="372"/>
        <v>0</v>
      </c>
      <c r="L1636">
        <f t="shared" si="368"/>
        <v>0</v>
      </c>
      <c r="M1636">
        <f t="shared" si="369"/>
        <v>0</v>
      </c>
      <c r="N1636" s="56">
        <f t="shared" si="373"/>
        <v>0</v>
      </c>
      <c r="O1636" s="56">
        <f t="shared" si="374"/>
        <v>0</v>
      </c>
      <c r="R1636">
        <f t="shared" si="370"/>
        <v>0</v>
      </c>
    </row>
    <row r="1637" spans="1:18" x14ac:dyDescent="0.3">
      <c r="A1637" s="43" t="str">
        <f t="shared" si="375"/>
        <v>201924di</v>
      </c>
      <c r="B1637" s="43">
        <f t="shared" si="377"/>
        <v>24</v>
      </c>
      <c r="C1637" s="44">
        <f t="shared" si="371"/>
        <v>43627</v>
      </c>
      <c r="D1637" s="43" t="str">
        <f t="shared" si="378"/>
        <v>di</v>
      </c>
      <c r="E1637" s="43">
        <f t="shared" si="376"/>
        <v>2019</v>
      </c>
      <c r="I1637" s="43">
        <f t="shared" si="379"/>
        <v>24</v>
      </c>
      <c r="J1637">
        <f>IF(AND(Formulier!$E$44&lt;=C1637,Formulier!$O$38&gt;=C1637),"Verlof",0)</f>
        <v>0</v>
      </c>
      <c r="K1637">
        <f t="shared" si="372"/>
        <v>0</v>
      </c>
      <c r="L1637">
        <f t="shared" si="368"/>
        <v>0</v>
      </c>
      <c r="M1637">
        <f t="shared" si="369"/>
        <v>0</v>
      </c>
      <c r="N1637" s="56">
        <f t="shared" si="373"/>
        <v>0</v>
      </c>
      <c r="O1637" s="56">
        <f t="shared" si="374"/>
        <v>0</v>
      </c>
      <c r="R1637">
        <f t="shared" si="370"/>
        <v>0</v>
      </c>
    </row>
    <row r="1638" spans="1:18" x14ac:dyDescent="0.3">
      <c r="A1638" s="43" t="str">
        <f t="shared" si="375"/>
        <v>201924wo</v>
      </c>
      <c r="B1638" s="43">
        <f t="shared" si="377"/>
        <v>24</v>
      </c>
      <c r="C1638" s="44">
        <f t="shared" si="371"/>
        <v>43628</v>
      </c>
      <c r="D1638" s="43" t="str">
        <f t="shared" si="378"/>
        <v>wo</v>
      </c>
      <c r="E1638" s="43">
        <f t="shared" si="376"/>
        <v>2019</v>
      </c>
      <c r="I1638" s="43">
        <f t="shared" si="379"/>
        <v>24</v>
      </c>
      <c r="J1638">
        <f>IF(AND(Formulier!$E$44&lt;=C1638,Formulier!$O$38&gt;=C1638),"Verlof",0)</f>
        <v>0</v>
      </c>
      <c r="K1638">
        <f t="shared" si="372"/>
        <v>0</v>
      </c>
      <c r="L1638">
        <f t="shared" si="368"/>
        <v>0</v>
      </c>
      <c r="M1638">
        <f t="shared" si="369"/>
        <v>0</v>
      </c>
      <c r="N1638" s="56">
        <f t="shared" si="373"/>
        <v>0</v>
      </c>
      <c r="O1638" s="56">
        <f t="shared" si="374"/>
        <v>0</v>
      </c>
      <c r="R1638">
        <f t="shared" si="370"/>
        <v>0</v>
      </c>
    </row>
    <row r="1639" spans="1:18" x14ac:dyDescent="0.3">
      <c r="A1639" s="43" t="str">
        <f t="shared" si="375"/>
        <v>201924do</v>
      </c>
      <c r="B1639" s="43">
        <f t="shared" si="377"/>
        <v>24</v>
      </c>
      <c r="C1639" s="44">
        <f t="shared" si="371"/>
        <v>43629</v>
      </c>
      <c r="D1639" s="43" t="str">
        <f t="shared" si="378"/>
        <v>do</v>
      </c>
      <c r="E1639" s="43">
        <f t="shared" si="376"/>
        <v>2019</v>
      </c>
      <c r="I1639" s="43">
        <f t="shared" si="379"/>
        <v>24</v>
      </c>
      <c r="J1639">
        <f>IF(AND(Formulier!$E$44&lt;=C1639,Formulier!$O$38&gt;=C1639),"Verlof",0)</f>
        <v>0</v>
      </c>
      <c r="K1639">
        <f t="shared" si="372"/>
        <v>0</v>
      </c>
      <c r="L1639">
        <f t="shared" si="368"/>
        <v>0</v>
      </c>
      <c r="M1639">
        <f t="shared" si="369"/>
        <v>0</v>
      </c>
      <c r="N1639" s="56">
        <f t="shared" si="373"/>
        <v>0</v>
      </c>
      <c r="O1639" s="56">
        <f t="shared" si="374"/>
        <v>0</v>
      </c>
      <c r="R1639">
        <f t="shared" si="370"/>
        <v>0</v>
      </c>
    </row>
    <row r="1640" spans="1:18" x14ac:dyDescent="0.3">
      <c r="A1640" s="43" t="str">
        <f t="shared" si="375"/>
        <v>201924vr</v>
      </c>
      <c r="B1640" s="43">
        <f t="shared" si="377"/>
        <v>24</v>
      </c>
      <c r="C1640" s="44">
        <f t="shared" si="371"/>
        <v>43630</v>
      </c>
      <c r="D1640" s="43" t="str">
        <f t="shared" si="378"/>
        <v>vr</v>
      </c>
      <c r="E1640" s="43">
        <f t="shared" si="376"/>
        <v>2019</v>
      </c>
      <c r="I1640" s="43">
        <f t="shared" si="379"/>
        <v>24</v>
      </c>
      <c r="J1640">
        <f>IF(AND(Formulier!$E$44&lt;=C1640,Formulier!$O$38&gt;=C1640),"Verlof",0)</f>
        <v>0</v>
      </c>
      <c r="K1640">
        <f t="shared" si="372"/>
        <v>0</v>
      </c>
      <c r="L1640">
        <f t="shared" si="368"/>
        <v>0</v>
      </c>
      <c r="M1640">
        <f t="shared" si="369"/>
        <v>0</v>
      </c>
      <c r="N1640" s="56">
        <f t="shared" si="373"/>
        <v>0</v>
      </c>
      <c r="O1640" s="56">
        <f t="shared" si="374"/>
        <v>0</v>
      </c>
      <c r="R1640">
        <f t="shared" si="370"/>
        <v>0</v>
      </c>
    </row>
    <row r="1641" spans="1:18" x14ac:dyDescent="0.3">
      <c r="A1641" s="43" t="str">
        <f t="shared" si="375"/>
        <v>201924za</v>
      </c>
      <c r="B1641" s="43">
        <f t="shared" si="377"/>
        <v>24</v>
      </c>
      <c r="C1641" s="44">
        <f t="shared" si="371"/>
        <v>43631</v>
      </c>
      <c r="D1641" s="43" t="str">
        <f t="shared" si="378"/>
        <v>za</v>
      </c>
      <c r="E1641" s="43">
        <f t="shared" si="376"/>
        <v>2019</v>
      </c>
      <c r="I1641" s="43">
        <f t="shared" si="379"/>
        <v>24</v>
      </c>
      <c r="J1641">
        <f>IF(AND(Formulier!$E$44&lt;=C1641,Formulier!$O$38&gt;=C1641),"Verlof",0)</f>
        <v>0</v>
      </c>
      <c r="K1641">
        <f t="shared" si="372"/>
        <v>0</v>
      </c>
      <c r="L1641">
        <f t="shared" si="368"/>
        <v>0</v>
      </c>
      <c r="M1641">
        <f t="shared" si="369"/>
        <v>0</v>
      </c>
      <c r="N1641" s="56">
        <f t="shared" si="373"/>
        <v>0</v>
      </c>
      <c r="O1641" s="56">
        <f t="shared" si="374"/>
        <v>0</v>
      </c>
      <c r="R1641">
        <f t="shared" si="370"/>
        <v>0</v>
      </c>
    </row>
    <row r="1642" spans="1:18" x14ac:dyDescent="0.3">
      <c r="A1642" s="43" t="str">
        <f t="shared" si="375"/>
        <v>201924zo</v>
      </c>
      <c r="B1642" s="43">
        <f t="shared" si="377"/>
        <v>24</v>
      </c>
      <c r="C1642" s="44">
        <f t="shared" si="371"/>
        <v>43632</v>
      </c>
      <c r="D1642" s="43" t="str">
        <f t="shared" si="378"/>
        <v>zo</v>
      </c>
      <c r="E1642" s="43">
        <f t="shared" si="376"/>
        <v>2019</v>
      </c>
      <c r="I1642" s="43">
        <f t="shared" si="379"/>
        <v>24</v>
      </c>
      <c r="J1642">
        <f>IF(AND(Formulier!$E$44&lt;=C1642,Formulier!$O$38&gt;=C1642),"Verlof",0)</f>
        <v>0</v>
      </c>
      <c r="K1642">
        <f t="shared" si="372"/>
        <v>0</v>
      </c>
      <c r="L1642">
        <f t="shared" si="368"/>
        <v>0</v>
      </c>
      <c r="M1642">
        <f t="shared" si="369"/>
        <v>0</v>
      </c>
      <c r="N1642" s="56">
        <f t="shared" si="373"/>
        <v>0</v>
      </c>
      <c r="O1642" s="56">
        <f t="shared" si="374"/>
        <v>0</v>
      </c>
      <c r="R1642">
        <f t="shared" si="370"/>
        <v>0</v>
      </c>
    </row>
    <row r="1643" spans="1:18" x14ac:dyDescent="0.3">
      <c r="A1643" s="43" t="str">
        <f t="shared" si="375"/>
        <v>201925ma</v>
      </c>
      <c r="B1643" s="43">
        <f t="shared" si="377"/>
        <v>25</v>
      </c>
      <c r="C1643" s="44">
        <f t="shared" si="371"/>
        <v>43633</v>
      </c>
      <c r="D1643" s="43" t="str">
        <f t="shared" si="378"/>
        <v>ma</v>
      </c>
      <c r="E1643" s="43">
        <f t="shared" si="376"/>
        <v>2019</v>
      </c>
      <c r="I1643" s="43">
        <f t="shared" si="379"/>
        <v>25</v>
      </c>
      <c r="J1643">
        <f>IF(AND(Formulier!$E$44&lt;=C1643,Formulier!$O$38&gt;=C1643),"Verlof",0)</f>
        <v>0</v>
      </c>
      <c r="K1643">
        <f t="shared" si="372"/>
        <v>0</v>
      </c>
      <c r="L1643">
        <f t="shared" si="368"/>
        <v>0</v>
      </c>
      <c r="M1643">
        <f t="shared" si="369"/>
        <v>0</v>
      </c>
      <c r="N1643" s="56">
        <f t="shared" si="373"/>
        <v>0</v>
      </c>
      <c r="O1643" s="56">
        <f t="shared" si="374"/>
        <v>0</v>
      </c>
      <c r="R1643">
        <f t="shared" si="370"/>
        <v>0</v>
      </c>
    </row>
    <row r="1644" spans="1:18" x14ac:dyDescent="0.3">
      <c r="A1644" s="43" t="str">
        <f t="shared" si="375"/>
        <v>201925di</v>
      </c>
      <c r="B1644" s="43">
        <f t="shared" si="377"/>
        <v>25</v>
      </c>
      <c r="C1644" s="44">
        <f t="shared" si="371"/>
        <v>43634</v>
      </c>
      <c r="D1644" s="43" t="str">
        <f t="shared" si="378"/>
        <v>di</v>
      </c>
      <c r="E1644" s="43">
        <f t="shared" si="376"/>
        <v>2019</v>
      </c>
      <c r="I1644" s="43">
        <f t="shared" si="379"/>
        <v>25</v>
      </c>
      <c r="J1644">
        <f>IF(AND(Formulier!$E$44&lt;=C1644,Formulier!$O$38&gt;=C1644),"Verlof",0)</f>
        <v>0</v>
      </c>
      <c r="K1644">
        <f t="shared" si="372"/>
        <v>0</v>
      </c>
      <c r="L1644">
        <f t="shared" si="368"/>
        <v>0</v>
      </c>
      <c r="M1644">
        <f t="shared" si="369"/>
        <v>0</v>
      </c>
      <c r="N1644" s="56">
        <f t="shared" si="373"/>
        <v>0</v>
      </c>
      <c r="O1644" s="56">
        <f t="shared" si="374"/>
        <v>0</v>
      </c>
      <c r="R1644">
        <f t="shared" si="370"/>
        <v>0</v>
      </c>
    </row>
    <row r="1645" spans="1:18" x14ac:dyDescent="0.3">
      <c r="A1645" s="43" t="str">
        <f t="shared" si="375"/>
        <v>201925wo</v>
      </c>
      <c r="B1645" s="43">
        <f t="shared" si="377"/>
        <v>25</v>
      </c>
      <c r="C1645" s="44">
        <f t="shared" si="371"/>
        <v>43635</v>
      </c>
      <c r="D1645" s="43" t="str">
        <f t="shared" si="378"/>
        <v>wo</v>
      </c>
      <c r="E1645" s="43">
        <f t="shared" si="376"/>
        <v>2019</v>
      </c>
      <c r="I1645" s="43">
        <f t="shared" si="379"/>
        <v>25</v>
      </c>
      <c r="J1645">
        <f>IF(AND(Formulier!$E$44&lt;=C1645,Formulier!$O$38&gt;=C1645),"Verlof",0)</f>
        <v>0</v>
      </c>
      <c r="K1645">
        <f t="shared" si="372"/>
        <v>0</v>
      </c>
      <c r="L1645">
        <f t="shared" si="368"/>
        <v>0</v>
      </c>
      <c r="M1645">
        <f t="shared" si="369"/>
        <v>0</v>
      </c>
      <c r="N1645" s="56">
        <f t="shared" si="373"/>
        <v>0</v>
      </c>
      <c r="O1645" s="56">
        <f t="shared" si="374"/>
        <v>0</v>
      </c>
      <c r="R1645">
        <f t="shared" si="370"/>
        <v>0</v>
      </c>
    </row>
    <row r="1646" spans="1:18" x14ac:dyDescent="0.3">
      <c r="A1646" s="43" t="str">
        <f t="shared" si="375"/>
        <v>201925do</v>
      </c>
      <c r="B1646" s="43">
        <f t="shared" si="377"/>
        <v>25</v>
      </c>
      <c r="C1646" s="44">
        <f t="shared" si="371"/>
        <v>43636</v>
      </c>
      <c r="D1646" s="43" t="str">
        <f t="shared" si="378"/>
        <v>do</v>
      </c>
      <c r="E1646" s="43">
        <f t="shared" si="376"/>
        <v>2019</v>
      </c>
      <c r="I1646" s="43">
        <f t="shared" si="379"/>
        <v>25</v>
      </c>
      <c r="J1646">
        <f>IF(AND(Formulier!$E$44&lt;=C1646,Formulier!$O$38&gt;=C1646),"Verlof",0)</f>
        <v>0</v>
      </c>
      <c r="K1646">
        <f t="shared" si="372"/>
        <v>0</v>
      </c>
      <c r="L1646">
        <f t="shared" si="368"/>
        <v>0</v>
      </c>
      <c r="M1646">
        <f t="shared" si="369"/>
        <v>0</v>
      </c>
      <c r="N1646" s="56">
        <f t="shared" si="373"/>
        <v>0</v>
      </c>
      <c r="O1646" s="56">
        <f t="shared" si="374"/>
        <v>0</v>
      </c>
      <c r="R1646">
        <f t="shared" si="370"/>
        <v>0</v>
      </c>
    </row>
    <row r="1647" spans="1:18" x14ac:dyDescent="0.3">
      <c r="A1647" s="43" t="str">
        <f t="shared" si="375"/>
        <v>201925vr</v>
      </c>
      <c r="B1647" s="43">
        <f t="shared" si="377"/>
        <v>25</v>
      </c>
      <c r="C1647" s="44">
        <f t="shared" si="371"/>
        <v>43637</v>
      </c>
      <c r="D1647" s="43" t="str">
        <f t="shared" si="378"/>
        <v>vr</v>
      </c>
      <c r="E1647" s="43">
        <f t="shared" si="376"/>
        <v>2019</v>
      </c>
      <c r="I1647" s="43">
        <f t="shared" si="379"/>
        <v>25</v>
      </c>
      <c r="J1647">
        <f>IF(AND(Formulier!$E$44&lt;=C1647,Formulier!$O$38&gt;=C1647),"Verlof",0)</f>
        <v>0</v>
      </c>
      <c r="K1647">
        <f t="shared" si="372"/>
        <v>0</v>
      </c>
      <c r="L1647">
        <f t="shared" si="368"/>
        <v>0</v>
      </c>
      <c r="M1647">
        <f t="shared" si="369"/>
        <v>0</v>
      </c>
      <c r="N1647" s="56">
        <f t="shared" si="373"/>
        <v>0</v>
      </c>
      <c r="O1647" s="56">
        <f t="shared" si="374"/>
        <v>0</v>
      </c>
      <c r="R1647">
        <f t="shared" si="370"/>
        <v>0</v>
      </c>
    </row>
    <row r="1648" spans="1:18" x14ac:dyDescent="0.3">
      <c r="A1648" s="43" t="str">
        <f t="shared" si="375"/>
        <v>201925za</v>
      </c>
      <c r="B1648" s="43">
        <f t="shared" si="377"/>
        <v>25</v>
      </c>
      <c r="C1648" s="44">
        <f t="shared" si="371"/>
        <v>43638</v>
      </c>
      <c r="D1648" s="43" t="str">
        <f t="shared" si="378"/>
        <v>za</v>
      </c>
      <c r="E1648" s="43">
        <f t="shared" si="376"/>
        <v>2019</v>
      </c>
      <c r="I1648" s="43">
        <f t="shared" si="379"/>
        <v>25</v>
      </c>
      <c r="J1648">
        <f>IF(AND(Formulier!$E$44&lt;=C1648,Formulier!$O$38&gt;=C1648),"Verlof",0)</f>
        <v>0</v>
      </c>
      <c r="K1648">
        <f t="shared" si="372"/>
        <v>0</v>
      </c>
      <c r="L1648">
        <f t="shared" si="368"/>
        <v>0</v>
      </c>
      <c r="M1648">
        <f t="shared" si="369"/>
        <v>0</v>
      </c>
      <c r="N1648" s="56">
        <f t="shared" si="373"/>
        <v>0</v>
      </c>
      <c r="O1648" s="56">
        <f t="shared" si="374"/>
        <v>0</v>
      </c>
      <c r="R1648">
        <f t="shared" si="370"/>
        <v>0</v>
      </c>
    </row>
    <row r="1649" spans="1:18" x14ac:dyDescent="0.3">
      <c r="A1649" s="43" t="str">
        <f t="shared" si="375"/>
        <v>201925zo</v>
      </c>
      <c r="B1649" s="43">
        <f t="shared" si="377"/>
        <v>25</v>
      </c>
      <c r="C1649" s="44">
        <f t="shared" si="371"/>
        <v>43639</v>
      </c>
      <c r="D1649" s="43" t="str">
        <f t="shared" si="378"/>
        <v>zo</v>
      </c>
      <c r="E1649" s="43">
        <f t="shared" si="376"/>
        <v>2019</v>
      </c>
      <c r="I1649" s="43">
        <f t="shared" si="379"/>
        <v>25</v>
      </c>
      <c r="J1649">
        <f>IF(AND(Formulier!$E$44&lt;=C1649,Formulier!$O$38&gt;=C1649),"Verlof",0)</f>
        <v>0</v>
      </c>
      <c r="K1649">
        <f t="shared" si="372"/>
        <v>0</v>
      </c>
      <c r="L1649">
        <f t="shared" si="368"/>
        <v>0</v>
      </c>
      <c r="M1649">
        <f t="shared" si="369"/>
        <v>0</v>
      </c>
      <c r="N1649" s="56">
        <f t="shared" si="373"/>
        <v>0</v>
      </c>
      <c r="O1649" s="56">
        <f t="shared" si="374"/>
        <v>0</v>
      </c>
      <c r="R1649">
        <f t="shared" si="370"/>
        <v>0</v>
      </c>
    </row>
    <row r="1650" spans="1:18" x14ac:dyDescent="0.3">
      <c r="A1650" s="43" t="str">
        <f t="shared" si="375"/>
        <v>201926ma</v>
      </c>
      <c r="B1650" s="43">
        <f t="shared" si="377"/>
        <v>26</v>
      </c>
      <c r="C1650" s="44">
        <f t="shared" si="371"/>
        <v>43640</v>
      </c>
      <c r="D1650" s="43" t="str">
        <f t="shared" si="378"/>
        <v>ma</v>
      </c>
      <c r="E1650" s="43">
        <f t="shared" si="376"/>
        <v>2019</v>
      </c>
      <c r="I1650" s="43">
        <f t="shared" si="379"/>
        <v>26</v>
      </c>
      <c r="J1650">
        <f>IF(AND(Formulier!$E$44&lt;=C1650,Formulier!$O$38&gt;=C1650),"Verlof",0)</f>
        <v>0</v>
      </c>
      <c r="K1650">
        <f t="shared" si="372"/>
        <v>0</v>
      </c>
      <c r="L1650">
        <f t="shared" si="368"/>
        <v>0</v>
      </c>
      <c r="M1650">
        <f t="shared" si="369"/>
        <v>0</v>
      </c>
      <c r="N1650" s="56">
        <f t="shared" si="373"/>
        <v>0</v>
      </c>
      <c r="O1650" s="56">
        <f t="shared" si="374"/>
        <v>0</v>
      </c>
      <c r="R1650">
        <f t="shared" si="370"/>
        <v>0</v>
      </c>
    </row>
    <row r="1651" spans="1:18" x14ac:dyDescent="0.3">
      <c r="A1651" s="43" t="str">
        <f t="shared" si="375"/>
        <v>201926di</v>
      </c>
      <c r="B1651" s="43">
        <f t="shared" si="377"/>
        <v>26</v>
      </c>
      <c r="C1651" s="44">
        <f t="shared" si="371"/>
        <v>43641</v>
      </c>
      <c r="D1651" s="43" t="str">
        <f t="shared" si="378"/>
        <v>di</v>
      </c>
      <c r="E1651" s="43">
        <f t="shared" si="376"/>
        <v>2019</v>
      </c>
      <c r="I1651" s="43">
        <f t="shared" si="379"/>
        <v>26</v>
      </c>
      <c r="J1651">
        <f>IF(AND(Formulier!$E$44&lt;=C1651,Formulier!$O$38&gt;=C1651),"Verlof",0)</f>
        <v>0</v>
      </c>
      <c r="K1651">
        <f t="shared" si="372"/>
        <v>0</v>
      </c>
      <c r="L1651">
        <f t="shared" si="368"/>
        <v>0</v>
      </c>
      <c r="M1651">
        <f t="shared" si="369"/>
        <v>0</v>
      </c>
      <c r="N1651" s="56">
        <f t="shared" si="373"/>
        <v>0</v>
      </c>
      <c r="O1651" s="56">
        <f t="shared" si="374"/>
        <v>0</v>
      </c>
      <c r="R1651">
        <f t="shared" si="370"/>
        <v>0</v>
      </c>
    </row>
    <row r="1652" spans="1:18" x14ac:dyDescent="0.3">
      <c r="A1652" s="43" t="str">
        <f t="shared" si="375"/>
        <v>201926wo</v>
      </c>
      <c r="B1652" s="43">
        <f t="shared" si="377"/>
        <v>26</v>
      </c>
      <c r="C1652" s="44">
        <f t="shared" si="371"/>
        <v>43642</v>
      </c>
      <c r="D1652" s="43" t="str">
        <f t="shared" si="378"/>
        <v>wo</v>
      </c>
      <c r="E1652" s="43">
        <f t="shared" si="376"/>
        <v>2019</v>
      </c>
      <c r="I1652" s="43">
        <f t="shared" si="379"/>
        <v>26</v>
      </c>
      <c r="J1652">
        <f>IF(AND(Formulier!$E$44&lt;=C1652,Formulier!$O$38&gt;=C1652),"Verlof",0)</f>
        <v>0</v>
      </c>
      <c r="K1652">
        <f t="shared" si="372"/>
        <v>0</v>
      </c>
      <c r="L1652">
        <f t="shared" si="368"/>
        <v>0</v>
      </c>
      <c r="M1652">
        <f t="shared" si="369"/>
        <v>0</v>
      </c>
      <c r="N1652" s="56">
        <f t="shared" si="373"/>
        <v>0</v>
      </c>
      <c r="O1652" s="56">
        <f t="shared" si="374"/>
        <v>0</v>
      </c>
      <c r="R1652">
        <f t="shared" si="370"/>
        <v>0</v>
      </c>
    </row>
    <row r="1653" spans="1:18" x14ac:dyDescent="0.3">
      <c r="A1653" s="43" t="str">
        <f t="shared" si="375"/>
        <v>201926do</v>
      </c>
      <c r="B1653" s="43">
        <f t="shared" si="377"/>
        <v>26</v>
      </c>
      <c r="C1653" s="44">
        <f t="shared" si="371"/>
        <v>43643</v>
      </c>
      <c r="D1653" s="43" t="str">
        <f t="shared" si="378"/>
        <v>do</v>
      </c>
      <c r="E1653" s="43">
        <f t="shared" si="376"/>
        <v>2019</v>
      </c>
      <c r="I1653" s="43">
        <f t="shared" si="379"/>
        <v>26</v>
      </c>
      <c r="J1653">
        <f>IF(AND(Formulier!$E$44&lt;=C1653,Formulier!$O$38&gt;=C1653),"Verlof",0)</f>
        <v>0</v>
      </c>
      <c r="K1653">
        <f t="shared" si="372"/>
        <v>0</v>
      </c>
      <c r="L1653">
        <f t="shared" si="368"/>
        <v>0</v>
      </c>
      <c r="M1653">
        <f t="shared" si="369"/>
        <v>0</v>
      </c>
      <c r="N1653" s="56">
        <f t="shared" si="373"/>
        <v>0</v>
      </c>
      <c r="O1653" s="56">
        <f t="shared" si="374"/>
        <v>0</v>
      </c>
      <c r="R1653">
        <f t="shared" si="370"/>
        <v>0</v>
      </c>
    </row>
    <row r="1654" spans="1:18" x14ac:dyDescent="0.3">
      <c r="A1654" s="43" t="str">
        <f t="shared" si="375"/>
        <v>201926vr</v>
      </c>
      <c r="B1654" s="43">
        <f t="shared" si="377"/>
        <v>26</v>
      </c>
      <c r="C1654" s="44">
        <f t="shared" si="371"/>
        <v>43644</v>
      </c>
      <c r="D1654" s="43" t="str">
        <f t="shared" si="378"/>
        <v>vr</v>
      </c>
      <c r="E1654" s="43">
        <f t="shared" si="376"/>
        <v>2019</v>
      </c>
      <c r="I1654" s="43">
        <f t="shared" si="379"/>
        <v>26</v>
      </c>
      <c r="J1654">
        <f>IF(AND(Formulier!$E$44&lt;=C1654,Formulier!$O$38&gt;=C1654),"Verlof",0)</f>
        <v>0</v>
      </c>
      <c r="K1654">
        <f t="shared" si="372"/>
        <v>0</v>
      </c>
      <c r="L1654">
        <f t="shared" si="368"/>
        <v>0</v>
      </c>
      <c r="M1654">
        <f t="shared" si="369"/>
        <v>0</v>
      </c>
      <c r="N1654" s="56">
        <f t="shared" si="373"/>
        <v>0</v>
      </c>
      <c r="O1654" s="56">
        <f t="shared" si="374"/>
        <v>0</v>
      </c>
      <c r="R1654">
        <f t="shared" si="370"/>
        <v>0</v>
      </c>
    </row>
    <row r="1655" spans="1:18" x14ac:dyDescent="0.3">
      <c r="A1655" s="43" t="str">
        <f t="shared" si="375"/>
        <v>201926za</v>
      </c>
      <c r="B1655" s="43">
        <f t="shared" si="377"/>
        <v>26</v>
      </c>
      <c r="C1655" s="44">
        <f t="shared" si="371"/>
        <v>43645</v>
      </c>
      <c r="D1655" s="43" t="str">
        <f t="shared" si="378"/>
        <v>za</v>
      </c>
      <c r="E1655" s="43">
        <f t="shared" si="376"/>
        <v>2019</v>
      </c>
      <c r="I1655" s="43">
        <f t="shared" si="379"/>
        <v>26</v>
      </c>
      <c r="J1655">
        <f>IF(AND(Formulier!$E$44&lt;=C1655,Formulier!$O$38&gt;=C1655),"Verlof",0)</f>
        <v>0</v>
      </c>
      <c r="K1655">
        <f t="shared" si="372"/>
        <v>0</v>
      </c>
      <c r="L1655">
        <f t="shared" si="368"/>
        <v>0</v>
      </c>
      <c r="M1655">
        <f t="shared" si="369"/>
        <v>0</v>
      </c>
      <c r="N1655" s="56">
        <f t="shared" si="373"/>
        <v>0</v>
      </c>
      <c r="O1655" s="56">
        <f t="shared" si="374"/>
        <v>0</v>
      </c>
      <c r="R1655">
        <f t="shared" si="370"/>
        <v>0</v>
      </c>
    </row>
    <row r="1656" spans="1:18" x14ac:dyDescent="0.3">
      <c r="A1656" s="43" t="str">
        <f t="shared" si="375"/>
        <v>201926zo</v>
      </c>
      <c r="B1656" s="43">
        <f t="shared" si="377"/>
        <v>26</v>
      </c>
      <c r="C1656" s="44">
        <f t="shared" si="371"/>
        <v>43646</v>
      </c>
      <c r="D1656" s="43" t="str">
        <f t="shared" si="378"/>
        <v>zo</v>
      </c>
      <c r="E1656" s="43">
        <f t="shared" si="376"/>
        <v>2019</v>
      </c>
      <c r="I1656" s="43">
        <f t="shared" si="379"/>
        <v>26</v>
      </c>
      <c r="J1656">
        <f>IF(AND(Formulier!$E$44&lt;=C1656,Formulier!$O$38&gt;=C1656),"Verlof",0)</f>
        <v>0</v>
      </c>
      <c r="K1656">
        <f t="shared" si="372"/>
        <v>0</v>
      </c>
      <c r="L1656">
        <f t="shared" si="368"/>
        <v>0</v>
      </c>
      <c r="M1656">
        <f t="shared" si="369"/>
        <v>0</v>
      </c>
      <c r="N1656" s="56">
        <f t="shared" si="373"/>
        <v>0</v>
      </c>
      <c r="O1656" s="56">
        <f t="shared" si="374"/>
        <v>0</v>
      </c>
      <c r="R1656">
        <f t="shared" si="370"/>
        <v>0</v>
      </c>
    </row>
    <row r="1657" spans="1:18" x14ac:dyDescent="0.3">
      <c r="A1657" s="43" t="str">
        <f t="shared" si="375"/>
        <v>201927ma</v>
      </c>
      <c r="B1657" s="43">
        <f t="shared" si="377"/>
        <v>27</v>
      </c>
      <c r="C1657" s="44">
        <f t="shared" si="371"/>
        <v>43647</v>
      </c>
      <c r="D1657" s="43" t="str">
        <f t="shared" si="378"/>
        <v>ma</v>
      </c>
      <c r="E1657" s="43">
        <f t="shared" si="376"/>
        <v>2019</v>
      </c>
      <c r="I1657" s="43">
        <f t="shared" si="379"/>
        <v>27</v>
      </c>
      <c r="J1657">
        <f>IF(AND(Formulier!$E$44&lt;=C1657,Formulier!$O$38&gt;=C1657),"Verlof",0)</f>
        <v>0</v>
      </c>
      <c r="K1657">
        <f t="shared" si="372"/>
        <v>0</v>
      </c>
      <c r="L1657">
        <f t="shared" si="368"/>
        <v>0</v>
      </c>
      <c r="M1657">
        <f t="shared" si="369"/>
        <v>0</v>
      </c>
      <c r="N1657" s="56">
        <f t="shared" si="373"/>
        <v>0</v>
      </c>
      <c r="O1657" s="56">
        <f t="shared" si="374"/>
        <v>0</v>
      </c>
      <c r="R1657">
        <f t="shared" si="370"/>
        <v>0</v>
      </c>
    </row>
    <row r="1658" spans="1:18" x14ac:dyDescent="0.3">
      <c r="A1658" s="43" t="str">
        <f t="shared" si="375"/>
        <v>201927di</v>
      </c>
      <c r="B1658" s="43">
        <f t="shared" si="377"/>
        <v>27</v>
      </c>
      <c r="C1658" s="44">
        <f t="shared" si="371"/>
        <v>43648</v>
      </c>
      <c r="D1658" s="43" t="str">
        <f t="shared" si="378"/>
        <v>di</v>
      </c>
      <c r="E1658" s="43">
        <f t="shared" si="376"/>
        <v>2019</v>
      </c>
      <c r="I1658" s="43">
        <f t="shared" si="379"/>
        <v>27</v>
      </c>
      <c r="J1658">
        <f>IF(AND(Formulier!$E$44&lt;=C1658,Formulier!$O$38&gt;=C1658),"Verlof",0)</f>
        <v>0</v>
      </c>
      <c r="K1658">
        <f t="shared" si="372"/>
        <v>0</v>
      </c>
      <c r="L1658">
        <f t="shared" si="368"/>
        <v>0</v>
      </c>
      <c r="M1658">
        <f t="shared" si="369"/>
        <v>0</v>
      </c>
      <c r="N1658" s="56">
        <f t="shared" si="373"/>
        <v>0</v>
      </c>
      <c r="O1658" s="56">
        <f t="shared" si="374"/>
        <v>0</v>
      </c>
      <c r="R1658">
        <f t="shared" si="370"/>
        <v>0</v>
      </c>
    </row>
    <row r="1659" spans="1:18" x14ac:dyDescent="0.3">
      <c r="A1659" s="43" t="str">
        <f t="shared" si="375"/>
        <v>201927wo</v>
      </c>
      <c r="B1659" s="43">
        <f t="shared" si="377"/>
        <v>27</v>
      </c>
      <c r="C1659" s="44">
        <f t="shared" si="371"/>
        <v>43649</v>
      </c>
      <c r="D1659" s="43" t="str">
        <f t="shared" si="378"/>
        <v>wo</v>
      </c>
      <c r="E1659" s="43">
        <f t="shared" si="376"/>
        <v>2019</v>
      </c>
      <c r="I1659" s="43">
        <f t="shared" si="379"/>
        <v>27</v>
      </c>
      <c r="J1659">
        <f>IF(AND(Formulier!$E$44&lt;=C1659,Formulier!$O$38&gt;=C1659),"Verlof",0)</f>
        <v>0</v>
      </c>
      <c r="K1659">
        <f t="shared" si="372"/>
        <v>0</v>
      </c>
      <c r="L1659">
        <f t="shared" si="368"/>
        <v>0</v>
      </c>
      <c r="M1659">
        <f t="shared" si="369"/>
        <v>0</v>
      </c>
      <c r="N1659" s="56">
        <f t="shared" si="373"/>
        <v>0</v>
      </c>
      <c r="O1659" s="56">
        <f t="shared" si="374"/>
        <v>0</v>
      </c>
      <c r="R1659">
        <f t="shared" si="370"/>
        <v>0</v>
      </c>
    </row>
    <row r="1660" spans="1:18" x14ac:dyDescent="0.3">
      <c r="A1660" s="43" t="str">
        <f t="shared" si="375"/>
        <v>201927do</v>
      </c>
      <c r="B1660" s="43">
        <f t="shared" si="377"/>
        <v>27</v>
      </c>
      <c r="C1660" s="44">
        <f t="shared" si="371"/>
        <v>43650</v>
      </c>
      <c r="D1660" s="43" t="str">
        <f t="shared" si="378"/>
        <v>do</v>
      </c>
      <c r="E1660" s="43">
        <f t="shared" si="376"/>
        <v>2019</v>
      </c>
      <c r="I1660" s="43">
        <f t="shared" si="379"/>
        <v>27</v>
      </c>
      <c r="J1660">
        <f>IF(AND(Formulier!$E$44&lt;=C1660,Formulier!$O$38&gt;=C1660),"Verlof",0)</f>
        <v>0</v>
      </c>
      <c r="K1660">
        <f t="shared" si="372"/>
        <v>0</v>
      </c>
      <c r="L1660">
        <f t="shared" ref="L1660:L1723" si="380">IF(J1660=0,0,IF(G1660="",0,1))</f>
        <v>0</v>
      </c>
      <c r="M1660">
        <f t="shared" ref="M1660:M1723" si="381">IF(J1660=0,0,IF(H1660="",0,1))</f>
        <v>0</v>
      </c>
      <c r="N1660" s="56">
        <f t="shared" si="373"/>
        <v>0</v>
      </c>
      <c r="O1660" s="56">
        <f t="shared" si="374"/>
        <v>0</v>
      </c>
      <c r="R1660">
        <f t="shared" si="370"/>
        <v>0</v>
      </c>
    </row>
    <row r="1661" spans="1:18" x14ac:dyDescent="0.3">
      <c r="A1661" s="43" t="str">
        <f t="shared" si="375"/>
        <v>201927vr</v>
      </c>
      <c r="B1661" s="43">
        <f t="shared" si="377"/>
        <v>27</v>
      </c>
      <c r="C1661" s="44">
        <f t="shared" si="371"/>
        <v>43651</v>
      </c>
      <c r="D1661" s="43" t="str">
        <f t="shared" si="378"/>
        <v>vr</v>
      </c>
      <c r="E1661" s="43">
        <f t="shared" si="376"/>
        <v>2019</v>
      </c>
      <c r="I1661" s="43">
        <f t="shared" si="379"/>
        <v>27</v>
      </c>
      <c r="J1661">
        <f>IF(AND(Formulier!$E$44&lt;=C1661,Formulier!$O$38&gt;=C1661),"Verlof",0)</f>
        <v>0</v>
      </c>
      <c r="K1661">
        <f t="shared" si="372"/>
        <v>0</v>
      </c>
      <c r="L1661">
        <f t="shared" si="380"/>
        <v>0</v>
      </c>
      <c r="M1661">
        <f t="shared" si="381"/>
        <v>0</v>
      </c>
      <c r="N1661" s="56">
        <f t="shared" si="373"/>
        <v>0</v>
      </c>
      <c r="O1661" s="56">
        <f t="shared" si="374"/>
        <v>0</v>
      </c>
      <c r="R1661">
        <f t="shared" si="370"/>
        <v>0</v>
      </c>
    </row>
    <row r="1662" spans="1:18" x14ac:dyDescent="0.3">
      <c r="A1662" s="43" t="str">
        <f t="shared" si="375"/>
        <v>201927za</v>
      </c>
      <c r="B1662" s="43">
        <f t="shared" si="377"/>
        <v>27</v>
      </c>
      <c r="C1662" s="44">
        <f t="shared" si="371"/>
        <v>43652</v>
      </c>
      <c r="D1662" s="43" t="str">
        <f t="shared" si="378"/>
        <v>za</v>
      </c>
      <c r="E1662" s="43">
        <f t="shared" si="376"/>
        <v>2019</v>
      </c>
      <c r="I1662" s="43">
        <f t="shared" si="379"/>
        <v>27</v>
      </c>
      <c r="J1662">
        <f>IF(AND(Formulier!$E$44&lt;=C1662,Formulier!$O$38&gt;=C1662),"Verlof",0)</f>
        <v>0</v>
      </c>
      <c r="K1662">
        <f t="shared" si="372"/>
        <v>0</v>
      </c>
      <c r="L1662">
        <f t="shared" si="380"/>
        <v>0</v>
      </c>
      <c r="M1662">
        <f t="shared" si="381"/>
        <v>0</v>
      </c>
      <c r="N1662" s="56">
        <f t="shared" si="373"/>
        <v>0</v>
      </c>
      <c r="O1662" s="56">
        <f t="shared" si="374"/>
        <v>0</v>
      </c>
      <c r="R1662">
        <f t="shared" si="370"/>
        <v>0</v>
      </c>
    </row>
    <row r="1663" spans="1:18" x14ac:dyDescent="0.3">
      <c r="A1663" s="43" t="str">
        <f t="shared" si="375"/>
        <v>201927zo</v>
      </c>
      <c r="B1663" s="43">
        <f t="shared" si="377"/>
        <v>27</v>
      </c>
      <c r="C1663" s="44">
        <f t="shared" si="371"/>
        <v>43653</v>
      </c>
      <c r="D1663" s="43" t="str">
        <f t="shared" si="378"/>
        <v>zo</v>
      </c>
      <c r="E1663" s="43">
        <f t="shared" si="376"/>
        <v>2019</v>
      </c>
      <c r="I1663" s="43">
        <f t="shared" si="379"/>
        <v>27</v>
      </c>
      <c r="J1663">
        <f>IF(AND(Formulier!$E$44&lt;=C1663,Formulier!$O$38&gt;=C1663),"Verlof",0)</f>
        <v>0</v>
      </c>
      <c r="K1663">
        <f t="shared" si="372"/>
        <v>0</v>
      </c>
      <c r="L1663">
        <f t="shared" si="380"/>
        <v>0</v>
      </c>
      <c r="M1663">
        <f t="shared" si="381"/>
        <v>0</v>
      </c>
      <c r="N1663" s="56">
        <f t="shared" si="373"/>
        <v>0</v>
      </c>
      <c r="O1663" s="56">
        <f t="shared" si="374"/>
        <v>0</v>
      </c>
      <c r="R1663">
        <f t="shared" si="370"/>
        <v>0</v>
      </c>
    </row>
    <row r="1664" spans="1:18" x14ac:dyDescent="0.3">
      <c r="A1664" s="43" t="str">
        <f t="shared" si="375"/>
        <v>201928ma</v>
      </c>
      <c r="B1664" s="43">
        <f t="shared" si="377"/>
        <v>28</v>
      </c>
      <c r="C1664" s="44">
        <f t="shared" si="371"/>
        <v>43654</v>
      </c>
      <c r="D1664" s="43" t="str">
        <f t="shared" si="378"/>
        <v>ma</v>
      </c>
      <c r="E1664" s="43">
        <f t="shared" si="376"/>
        <v>2019</v>
      </c>
      <c r="I1664" s="43">
        <f t="shared" si="379"/>
        <v>28</v>
      </c>
      <c r="J1664">
        <f>IF(AND(Formulier!$E$44&lt;=C1664,Formulier!$O$38&gt;=C1664),"Verlof",0)</f>
        <v>0</v>
      </c>
      <c r="K1664">
        <f t="shared" si="372"/>
        <v>0</v>
      </c>
      <c r="L1664">
        <f t="shared" si="380"/>
        <v>0</v>
      </c>
      <c r="M1664">
        <f t="shared" si="381"/>
        <v>0</v>
      </c>
      <c r="N1664" s="56">
        <f t="shared" si="373"/>
        <v>0</v>
      </c>
      <c r="O1664" s="56">
        <f t="shared" si="374"/>
        <v>0</v>
      </c>
      <c r="R1664">
        <f t="shared" ref="R1664:R1727" si="382">IF(AND(OR(F1664="vakantie",G1664="vakantie",H1664="vakantie"),Q1664="Compensatieverlof"),1,0)</f>
        <v>0</v>
      </c>
    </row>
    <row r="1665" spans="1:18" x14ac:dyDescent="0.3">
      <c r="A1665" s="43" t="str">
        <f t="shared" si="375"/>
        <v>201928di</v>
      </c>
      <c r="B1665" s="43">
        <f t="shared" si="377"/>
        <v>28</v>
      </c>
      <c r="C1665" s="44">
        <f t="shared" si="371"/>
        <v>43655</v>
      </c>
      <c r="D1665" s="43" t="str">
        <f t="shared" si="378"/>
        <v>di</v>
      </c>
      <c r="E1665" s="43">
        <f t="shared" si="376"/>
        <v>2019</v>
      </c>
      <c r="I1665" s="43">
        <f t="shared" si="379"/>
        <v>28</v>
      </c>
      <c r="J1665">
        <f>IF(AND(Formulier!$E$44&lt;=C1665,Formulier!$O$38&gt;=C1665),"Verlof",0)</f>
        <v>0</v>
      </c>
      <c r="K1665">
        <f t="shared" si="372"/>
        <v>0</v>
      </c>
      <c r="L1665">
        <f t="shared" si="380"/>
        <v>0</v>
      </c>
      <c r="M1665">
        <f t="shared" si="381"/>
        <v>0</v>
      </c>
      <c r="N1665" s="56">
        <f t="shared" si="373"/>
        <v>0</v>
      </c>
      <c r="O1665" s="56">
        <f t="shared" si="374"/>
        <v>0</v>
      </c>
      <c r="R1665">
        <f t="shared" si="382"/>
        <v>0</v>
      </c>
    </row>
    <row r="1666" spans="1:18" x14ac:dyDescent="0.3">
      <c r="A1666" s="43" t="str">
        <f t="shared" si="375"/>
        <v>201928wo</v>
      </c>
      <c r="B1666" s="43">
        <f t="shared" si="377"/>
        <v>28</v>
      </c>
      <c r="C1666" s="44">
        <f t="shared" si="371"/>
        <v>43656</v>
      </c>
      <c r="D1666" s="43" t="str">
        <f t="shared" si="378"/>
        <v>wo</v>
      </c>
      <c r="E1666" s="43">
        <f t="shared" si="376"/>
        <v>2019</v>
      </c>
      <c r="I1666" s="43">
        <f t="shared" si="379"/>
        <v>28</v>
      </c>
      <c r="J1666">
        <f>IF(AND(Formulier!$E$44&lt;=C1666,Formulier!$O$38&gt;=C1666),"Verlof",0)</f>
        <v>0</v>
      </c>
      <c r="K1666">
        <f t="shared" si="372"/>
        <v>0</v>
      </c>
      <c r="L1666">
        <f t="shared" si="380"/>
        <v>0</v>
      </c>
      <c r="M1666">
        <f t="shared" si="381"/>
        <v>0</v>
      </c>
      <c r="N1666" s="56">
        <f t="shared" si="373"/>
        <v>0</v>
      </c>
      <c r="O1666" s="56">
        <f t="shared" si="374"/>
        <v>0</v>
      </c>
      <c r="R1666">
        <f t="shared" si="382"/>
        <v>0</v>
      </c>
    </row>
    <row r="1667" spans="1:18" x14ac:dyDescent="0.3">
      <c r="A1667" s="43" t="str">
        <f t="shared" si="375"/>
        <v>201928do</v>
      </c>
      <c r="B1667" s="43">
        <f t="shared" si="377"/>
        <v>28</v>
      </c>
      <c r="C1667" s="44">
        <f t="shared" ref="C1667:C1730" si="383">+C1666+1</f>
        <v>43657</v>
      </c>
      <c r="D1667" s="43" t="str">
        <f t="shared" si="378"/>
        <v>do</v>
      </c>
      <c r="E1667" s="43">
        <f t="shared" si="376"/>
        <v>2019</v>
      </c>
      <c r="I1667" s="43">
        <f t="shared" si="379"/>
        <v>28</v>
      </c>
      <c r="J1667">
        <f>IF(AND(Formulier!$E$44&lt;=C1667,Formulier!$O$38&gt;=C1667),"Verlof",0)</f>
        <v>0</v>
      </c>
      <c r="K1667">
        <f t="shared" ref="K1667:K1730" si="384">IF(J1667=0,0,IF(F1667="",0,1))</f>
        <v>0</v>
      </c>
      <c r="L1667">
        <f t="shared" si="380"/>
        <v>0</v>
      </c>
      <c r="M1667">
        <f t="shared" si="381"/>
        <v>0</v>
      </c>
      <c r="N1667" s="56">
        <f t="shared" ref="N1667:N1730" si="385">IF($N$1="Noord",K1667,IF($N$1="Midden",L1667,M1667))</f>
        <v>0</v>
      </c>
      <c r="O1667" s="56">
        <f t="shared" ref="O1667:O1730" si="386">IF(OR(D1667="za",D1667="zo"),0,N1667)</f>
        <v>0</v>
      </c>
      <c r="R1667">
        <f t="shared" si="382"/>
        <v>0</v>
      </c>
    </row>
    <row r="1668" spans="1:18" x14ac:dyDescent="0.3">
      <c r="A1668" s="43" t="str">
        <f t="shared" si="375"/>
        <v>201928vr</v>
      </c>
      <c r="B1668" s="43">
        <f t="shared" si="377"/>
        <v>28</v>
      </c>
      <c r="C1668" s="44">
        <f t="shared" si="383"/>
        <v>43658</v>
      </c>
      <c r="D1668" s="43" t="str">
        <f t="shared" si="378"/>
        <v>vr</v>
      </c>
      <c r="E1668" s="43">
        <f t="shared" si="376"/>
        <v>2019</v>
      </c>
      <c r="I1668" s="43">
        <f t="shared" si="379"/>
        <v>28</v>
      </c>
      <c r="J1668">
        <f>IF(AND(Formulier!$E$44&lt;=C1668,Formulier!$O$38&gt;=C1668),"Verlof",0)</f>
        <v>0</v>
      </c>
      <c r="K1668">
        <f t="shared" si="384"/>
        <v>0</v>
      </c>
      <c r="L1668">
        <f t="shared" si="380"/>
        <v>0</v>
      </c>
      <c r="M1668">
        <f t="shared" si="381"/>
        <v>0</v>
      </c>
      <c r="N1668" s="56">
        <f t="shared" si="385"/>
        <v>0</v>
      </c>
      <c r="O1668" s="56">
        <f t="shared" si="386"/>
        <v>0</v>
      </c>
      <c r="R1668">
        <f t="shared" si="382"/>
        <v>0</v>
      </c>
    </row>
    <row r="1669" spans="1:18" x14ac:dyDescent="0.3">
      <c r="A1669" s="43" t="str">
        <f t="shared" si="375"/>
        <v>201928za</v>
      </c>
      <c r="B1669" s="43">
        <f t="shared" si="377"/>
        <v>28</v>
      </c>
      <c r="C1669" s="44">
        <f t="shared" si="383"/>
        <v>43659</v>
      </c>
      <c r="D1669" s="43" t="str">
        <f t="shared" si="378"/>
        <v>za</v>
      </c>
      <c r="E1669" s="43">
        <f t="shared" si="376"/>
        <v>2019</v>
      </c>
      <c r="I1669" s="43">
        <f t="shared" si="379"/>
        <v>28</v>
      </c>
      <c r="J1669">
        <f>IF(AND(Formulier!$E$44&lt;=C1669,Formulier!$O$38&gt;=C1669),"Verlof",0)</f>
        <v>0</v>
      </c>
      <c r="K1669">
        <f t="shared" si="384"/>
        <v>0</v>
      </c>
      <c r="L1669">
        <f t="shared" si="380"/>
        <v>0</v>
      </c>
      <c r="M1669">
        <f t="shared" si="381"/>
        <v>0</v>
      </c>
      <c r="N1669" s="56">
        <f t="shared" si="385"/>
        <v>0</v>
      </c>
      <c r="O1669" s="56">
        <f t="shared" si="386"/>
        <v>0</v>
      </c>
      <c r="R1669">
        <f t="shared" si="382"/>
        <v>0</v>
      </c>
    </row>
    <row r="1670" spans="1:18" x14ac:dyDescent="0.3">
      <c r="A1670" s="43" t="str">
        <f t="shared" si="375"/>
        <v>201928zo</v>
      </c>
      <c r="B1670" s="43">
        <f t="shared" si="377"/>
        <v>28</v>
      </c>
      <c r="C1670" s="44">
        <f t="shared" si="383"/>
        <v>43660</v>
      </c>
      <c r="D1670" s="43" t="str">
        <f t="shared" si="378"/>
        <v>zo</v>
      </c>
      <c r="E1670" s="43">
        <f t="shared" si="376"/>
        <v>2019</v>
      </c>
      <c r="I1670" s="43">
        <f t="shared" si="379"/>
        <v>28</v>
      </c>
      <c r="J1670">
        <f>IF(AND(Formulier!$E$44&lt;=C1670,Formulier!$O$38&gt;=C1670),"Verlof",0)</f>
        <v>0</v>
      </c>
      <c r="K1670">
        <f t="shared" si="384"/>
        <v>0</v>
      </c>
      <c r="L1670">
        <f t="shared" si="380"/>
        <v>0</v>
      </c>
      <c r="M1670">
        <f t="shared" si="381"/>
        <v>0</v>
      </c>
      <c r="N1670" s="56">
        <f t="shared" si="385"/>
        <v>0</v>
      </c>
      <c r="O1670" s="56">
        <f t="shared" si="386"/>
        <v>0</v>
      </c>
      <c r="R1670">
        <f t="shared" si="382"/>
        <v>0</v>
      </c>
    </row>
    <row r="1671" spans="1:18" x14ac:dyDescent="0.3">
      <c r="A1671" s="43" t="str">
        <f t="shared" ref="A1671:A1734" si="387">E1671&amp;B1671&amp;D1671</f>
        <v>201929ma</v>
      </c>
      <c r="B1671" s="43">
        <f t="shared" si="377"/>
        <v>29</v>
      </c>
      <c r="C1671" s="44">
        <f t="shared" si="383"/>
        <v>43661</v>
      </c>
      <c r="D1671" s="43" t="str">
        <f t="shared" si="378"/>
        <v>ma</v>
      </c>
      <c r="E1671" s="43">
        <f t="shared" ref="E1671:E1734" si="388">YEAR(C1671)</f>
        <v>2019</v>
      </c>
      <c r="I1671" s="43">
        <f t="shared" si="379"/>
        <v>29</v>
      </c>
      <c r="J1671">
        <f>IF(AND(Formulier!$E$44&lt;=C1671,Formulier!$O$38&gt;=C1671),"Verlof",0)</f>
        <v>0</v>
      </c>
      <c r="K1671">
        <f t="shared" si="384"/>
        <v>0</v>
      </c>
      <c r="L1671">
        <f t="shared" si="380"/>
        <v>0</v>
      </c>
      <c r="M1671">
        <f t="shared" si="381"/>
        <v>0</v>
      </c>
      <c r="N1671" s="56">
        <f t="shared" si="385"/>
        <v>0</v>
      </c>
      <c r="O1671" s="56">
        <f t="shared" si="386"/>
        <v>0</v>
      </c>
      <c r="R1671">
        <f t="shared" si="382"/>
        <v>0</v>
      </c>
    </row>
    <row r="1672" spans="1:18" x14ac:dyDescent="0.3">
      <c r="A1672" s="43" t="str">
        <f t="shared" si="387"/>
        <v>201929di</v>
      </c>
      <c r="B1672" s="43">
        <f t="shared" si="377"/>
        <v>29</v>
      </c>
      <c r="C1672" s="44">
        <f t="shared" si="383"/>
        <v>43662</v>
      </c>
      <c r="D1672" s="43" t="str">
        <f t="shared" si="378"/>
        <v>di</v>
      </c>
      <c r="E1672" s="43">
        <f t="shared" si="388"/>
        <v>2019</v>
      </c>
      <c r="I1672" s="43">
        <f t="shared" si="379"/>
        <v>29</v>
      </c>
      <c r="J1672">
        <f>IF(AND(Formulier!$E$44&lt;=C1672,Formulier!$O$38&gt;=C1672),"Verlof",0)</f>
        <v>0</v>
      </c>
      <c r="K1672">
        <f t="shared" si="384"/>
        <v>0</v>
      </c>
      <c r="L1672">
        <f t="shared" si="380"/>
        <v>0</v>
      </c>
      <c r="M1672">
        <f t="shared" si="381"/>
        <v>0</v>
      </c>
      <c r="N1672" s="56">
        <f t="shared" si="385"/>
        <v>0</v>
      </c>
      <c r="O1672" s="56">
        <f t="shared" si="386"/>
        <v>0</v>
      </c>
      <c r="R1672">
        <f t="shared" si="382"/>
        <v>0</v>
      </c>
    </row>
    <row r="1673" spans="1:18" x14ac:dyDescent="0.3">
      <c r="A1673" s="43" t="str">
        <f t="shared" si="387"/>
        <v>201929wo</v>
      </c>
      <c r="B1673" s="43">
        <f t="shared" si="377"/>
        <v>29</v>
      </c>
      <c r="C1673" s="44">
        <f t="shared" si="383"/>
        <v>43663</v>
      </c>
      <c r="D1673" s="43" t="str">
        <f t="shared" si="378"/>
        <v>wo</v>
      </c>
      <c r="E1673" s="43">
        <f t="shared" si="388"/>
        <v>2019</v>
      </c>
      <c r="I1673" s="43">
        <f t="shared" si="379"/>
        <v>29</v>
      </c>
      <c r="J1673">
        <f>IF(AND(Formulier!$E$44&lt;=C1673,Formulier!$O$38&gt;=C1673),"Verlof",0)</f>
        <v>0</v>
      </c>
      <c r="K1673">
        <f t="shared" si="384"/>
        <v>0</v>
      </c>
      <c r="L1673">
        <f t="shared" si="380"/>
        <v>0</v>
      </c>
      <c r="M1673">
        <f t="shared" si="381"/>
        <v>0</v>
      </c>
      <c r="N1673" s="56">
        <f t="shared" si="385"/>
        <v>0</v>
      </c>
      <c r="O1673" s="56">
        <f t="shared" si="386"/>
        <v>0</v>
      </c>
      <c r="R1673">
        <f t="shared" si="382"/>
        <v>0</v>
      </c>
    </row>
    <row r="1674" spans="1:18" x14ac:dyDescent="0.3">
      <c r="A1674" s="43" t="str">
        <f t="shared" si="387"/>
        <v>201929do</v>
      </c>
      <c r="B1674" s="43">
        <f t="shared" si="377"/>
        <v>29</v>
      </c>
      <c r="C1674" s="44">
        <f t="shared" si="383"/>
        <v>43664</v>
      </c>
      <c r="D1674" s="43" t="str">
        <f t="shared" si="378"/>
        <v>do</v>
      </c>
      <c r="E1674" s="43">
        <f t="shared" si="388"/>
        <v>2019</v>
      </c>
      <c r="I1674" s="43">
        <f t="shared" si="379"/>
        <v>29</v>
      </c>
      <c r="J1674">
        <f>IF(AND(Formulier!$E$44&lt;=C1674,Formulier!$O$38&gt;=C1674),"Verlof",0)</f>
        <v>0</v>
      </c>
      <c r="K1674">
        <f t="shared" si="384"/>
        <v>0</v>
      </c>
      <c r="L1674">
        <f t="shared" si="380"/>
        <v>0</v>
      </c>
      <c r="M1674">
        <f t="shared" si="381"/>
        <v>0</v>
      </c>
      <c r="N1674" s="56">
        <f t="shared" si="385"/>
        <v>0</v>
      </c>
      <c r="O1674" s="56">
        <f t="shared" si="386"/>
        <v>0</v>
      </c>
      <c r="R1674">
        <f t="shared" si="382"/>
        <v>0</v>
      </c>
    </row>
    <row r="1675" spans="1:18" x14ac:dyDescent="0.3">
      <c r="A1675" s="43" t="str">
        <f t="shared" si="387"/>
        <v>201929vr</v>
      </c>
      <c r="B1675" s="43">
        <f t="shared" si="377"/>
        <v>29</v>
      </c>
      <c r="C1675" s="44">
        <f t="shared" si="383"/>
        <v>43665</v>
      </c>
      <c r="D1675" s="43" t="str">
        <f t="shared" si="378"/>
        <v>vr</v>
      </c>
      <c r="E1675" s="43">
        <f t="shared" si="388"/>
        <v>2019</v>
      </c>
      <c r="I1675" s="43">
        <f t="shared" si="379"/>
        <v>29</v>
      </c>
      <c r="J1675">
        <f>IF(AND(Formulier!$E$44&lt;=C1675,Formulier!$O$38&gt;=C1675),"Verlof",0)</f>
        <v>0</v>
      </c>
      <c r="K1675">
        <f t="shared" si="384"/>
        <v>0</v>
      </c>
      <c r="L1675">
        <f t="shared" si="380"/>
        <v>0</v>
      </c>
      <c r="M1675">
        <f t="shared" si="381"/>
        <v>0</v>
      </c>
      <c r="N1675" s="56">
        <f t="shared" si="385"/>
        <v>0</v>
      </c>
      <c r="O1675" s="56">
        <f t="shared" si="386"/>
        <v>0</v>
      </c>
      <c r="R1675">
        <f t="shared" si="382"/>
        <v>0</v>
      </c>
    </row>
    <row r="1676" spans="1:18" x14ac:dyDescent="0.3">
      <c r="A1676" s="43" t="str">
        <f t="shared" si="387"/>
        <v>201929za</v>
      </c>
      <c r="B1676" s="43">
        <f t="shared" si="377"/>
        <v>29</v>
      </c>
      <c r="C1676" s="44">
        <f t="shared" si="383"/>
        <v>43666</v>
      </c>
      <c r="D1676" s="43" t="str">
        <f t="shared" si="378"/>
        <v>za</v>
      </c>
      <c r="E1676" s="43">
        <f t="shared" si="388"/>
        <v>2019</v>
      </c>
      <c r="I1676" s="43">
        <f t="shared" si="379"/>
        <v>29</v>
      </c>
      <c r="J1676">
        <f>IF(AND(Formulier!$E$44&lt;=C1676,Formulier!$O$38&gt;=C1676),"Verlof",0)</f>
        <v>0</v>
      </c>
      <c r="K1676">
        <f t="shared" si="384"/>
        <v>0</v>
      </c>
      <c r="L1676">
        <f t="shared" si="380"/>
        <v>0</v>
      </c>
      <c r="M1676">
        <f t="shared" si="381"/>
        <v>0</v>
      </c>
      <c r="N1676" s="56">
        <f t="shared" si="385"/>
        <v>0</v>
      </c>
      <c r="O1676" s="56">
        <f t="shared" si="386"/>
        <v>0</v>
      </c>
      <c r="R1676">
        <f t="shared" si="382"/>
        <v>0</v>
      </c>
    </row>
    <row r="1677" spans="1:18" x14ac:dyDescent="0.3">
      <c r="A1677" s="43" t="str">
        <f t="shared" si="387"/>
        <v>201929zo</v>
      </c>
      <c r="B1677" s="43">
        <f t="shared" si="377"/>
        <v>29</v>
      </c>
      <c r="C1677" s="44">
        <f t="shared" si="383"/>
        <v>43667</v>
      </c>
      <c r="D1677" s="43" t="str">
        <f t="shared" si="378"/>
        <v>zo</v>
      </c>
      <c r="E1677" s="43">
        <f t="shared" si="388"/>
        <v>2019</v>
      </c>
      <c r="I1677" s="43">
        <f t="shared" si="379"/>
        <v>29</v>
      </c>
      <c r="J1677">
        <f>IF(AND(Formulier!$E$44&lt;=C1677,Formulier!$O$38&gt;=C1677),"Verlof",0)</f>
        <v>0</v>
      </c>
      <c r="K1677">
        <f t="shared" si="384"/>
        <v>0</v>
      </c>
      <c r="L1677">
        <f t="shared" si="380"/>
        <v>0</v>
      </c>
      <c r="M1677">
        <f t="shared" si="381"/>
        <v>0</v>
      </c>
      <c r="N1677" s="56">
        <f t="shared" si="385"/>
        <v>0</v>
      </c>
      <c r="O1677" s="56">
        <f t="shared" si="386"/>
        <v>0</v>
      </c>
      <c r="R1677">
        <f t="shared" si="382"/>
        <v>0</v>
      </c>
    </row>
    <row r="1678" spans="1:18" x14ac:dyDescent="0.3">
      <c r="A1678" s="43" t="str">
        <f t="shared" si="387"/>
        <v>201930ma</v>
      </c>
      <c r="B1678" s="43">
        <f t="shared" si="377"/>
        <v>30</v>
      </c>
      <c r="C1678" s="44">
        <f t="shared" si="383"/>
        <v>43668</v>
      </c>
      <c r="D1678" s="43" t="str">
        <f t="shared" si="378"/>
        <v>ma</v>
      </c>
      <c r="E1678" s="43">
        <f t="shared" si="388"/>
        <v>2019</v>
      </c>
      <c r="I1678" s="43">
        <f t="shared" si="379"/>
        <v>30</v>
      </c>
      <c r="J1678">
        <f>IF(AND(Formulier!$E$44&lt;=C1678,Formulier!$O$38&gt;=C1678),"Verlof",0)</f>
        <v>0</v>
      </c>
      <c r="K1678">
        <f t="shared" si="384"/>
        <v>0</v>
      </c>
      <c r="L1678">
        <f t="shared" si="380"/>
        <v>0</v>
      </c>
      <c r="M1678">
        <f t="shared" si="381"/>
        <v>0</v>
      </c>
      <c r="N1678" s="56">
        <f t="shared" si="385"/>
        <v>0</v>
      </c>
      <c r="O1678" s="56">
        <f t="shared" si="386"/>
        <v>0</v>
      </c>
      <c r="R1678">
        <f t="shared" si="382"/>
        <v>0</v>
      </c>
    </row>
    <row r="1679" spans="1:18" x14ac:dyDescent="0.3">
      <c r="A1679" s="43" t="str">
        <f t="shared" si="387"/>
        <v>201930di</v>
      </c>
      <c r="B1679" s="43">
        <f t="shared" si="377"/>
        <v>30</v>
      </c>
      <c r="C1679" s="44">
        <f t="shared" si="383"/>
        <v>43669</v>
      </c>
      <c r="D1679" s="43" t="str">
        <f t="shared" si="378"/>
        <v>di</v>
      </c>
      <c r="E1679" s="43">
        <f t="shared" si="388"/>
        <v>2019</v>
      </c>
      <c r="I1679" s="43">
        <f t="shared" si="379"/>
        <v>30</v>
      </c>
      <c r="J1679">
        <f>IF(AND(Formulier!$E$44&lt;=C1679,Formulier!$O$38&gt;=C1679),"Verlof",0)</f>
        <v>0</v>
      </c>
      <c r="K1679">
        <f t="shared" si="384"/>
        <v>0</v>
      </c>
      <c r="L1679">
        <f t="shared" si="380"/>
        <v>0</v>
      </c>
      <c r="M1679">
        <f t="shared" si="381"/>
        <v>0</v>
      </c>
      <c r="N1679" s="56">
        <f t="shared" si="385"/>
        <v>0</v>
      </c>
      <c r="O1679" s="56">
        <f t="shared" si="386"/>
        <v>0</v>
      </c>
      <c r="R1679">
        <f t="shared" si="382"/>
        <v>0</v>
      </c>
    </row>
    <row r="1680" spans="1:18" x14ac:dyDescent="0.3">
      <c r="A1680" s="43" t="str">
        <f t="shared" si="387"/>
        <v>201930wo</v>
      </c>
      <c r="B1680" s="43">
        <f t="shared" si="377"/>
        <v>30</v>
      </c>
      <c r="C1680" s="44">
        <f t="shared" si="383"/>
        <v>43670</v>
      </c>
      <c r="D1680" s="43" t="str">
        <f t="shared" si="378"/>
        <v>wo</v>
      </c>
      <c r="E1680" s="43">
        <f t="shared" si="388"/>
        <v>2019</v>
      </c>
      <c r="I1680" s="43">
        <f t="shared" si="379"/>
        <v>30</v>
      </c>
      <c r="J1680">
        <f>IF(AND(Formulier!$E$44&lt;=C1680,Formulier!$O$38&gt;=C1680),"Verlof",0)</f>
        <v>0</v>
      </c>
      <c r="K1680">
        <f t="shared" si="384"/>
        <v>0</v>
      </c>
      <c r="L1680">
        <f t="shared" si="380"/>
        <v>0</v>
      </c>
      <c r="M1680">
        <f t="shared" si="381"/>
        <v>0</v>
      </c>
      <c r="N1680" s="56">
        <f t="shared" si="385"/>
        <v>0</v>
      </c>
      <c r="O1680" s="56">
        <f t="shared" si="386"/>
        <v>0</v>
      </c>
      <c r="R1680">
        <f t="shared" si="382"/>
        <v>0</v>
      </c>
    </row>
    <row r="1681" spans="1:18" x14ac:dyDescent="0.3">
      <c r="A1681" s="43" t="str">
        <f t="shared" si="387"/>
        <v>201930do</v>
      </c>
      <c r="B1681" s="43">
        <f t="shared" ref="B1681:B1744" si="389">+B1674+1</f>
        <v>30</v>
      </c>
      <c r="C1681" s="44">
        <f t="shared" si="383"/>
        <v>43671</v>
      </c>
      <c r="D1681" s="43" t="str">
        <f t="shared" ref="D1681:D1744" si="390">+D1674</f>
        <v>do</v>
      </c>
      <c r="E1681" s="43">
        <f t="shared" si="388"/>
        <v>2019</v>
      </c>
      <c r="I1681" s="43">
        <f t="shared" ref="I1681:I1744" si="391">+I1674+1</f>
        <v>30</v>
      </c>
      <c r="J1681">
        <f>IF(AND(Formulier!$E$44&lt;=C1681,Formulier!$O$38&gt;=C1681),"Verlof",0)</f>
        <v>0</v>
      </c>
      <c r="K1681">
        <f t="shared" si="384"/>
        <v>0</v>
      </c>
      <c r="L1681">
        <f t="shared" si="380"/>
        <v>0</v>
      </c>
      <c r="M1681">
        <f t="shared" si="381"/>
        <v>0</v>
      </c>
      <c r="N1681" s="56">
        <f t="shared" si="385"/>
        <v>0</v>
      </c>
      <c r="O1681" s="56">
        <f t="shared" si="386"/>
        <v>0</v>
      </c>
      <c r="R1681">
        <f t="shared" si="382"/>
        <v>0</v>
      </c>
    </row>
    <row r="1682" spans="1:18" x14ac:dyDescent="0.3">
      <c r="A1682" s="43" t="str">
        <f t="shared" si="387"/>
        <v>201930vr</v>
      </c>
      <c r="B1682" s="43">
        <f t="shared" si="389"/>
        <v>30</v>
      </c>
      <c r="C1682" s="44">
        <f t="shared" si="383"/>
        <v>43672</v>
      </c>
      <c r="D1682" s="43" t="str">
        <f t="shared" si="390"/>
        <v>vr</v>
      </c>
      <c r="E1682" s="43">
        <f t="shared" si="388"/>
        <v>2019</v>
      </c>
      <c r="I1682" s="43">
        <f t="shared" si="391"/>
        <v>30</v>
      </c>
      <c r="J1682">
        <f>IF(AND(Formulier!$E$44&lt;=C1682,Formulier!$O$38&gt;=C1682),"Verlof",0)</f>
        <v>0</v>
      </c>
      <c r="K1682">
        <f t="shared" si="384"/>
        <v>0</v>
      </c>
      <c r="L1682">
        <f t="shared" si="380"/>
        <v>0</v>
      </c>
      <c r="M1682">
        <f t="shared" si="381"/>
        <v>0</v>
      </c>
      <c r="N1682" s="56">
        <f t="shared" si="385"/>
        <v>0</v>
      </c>
      <c r="O1682" s="56">
        <f t="shared" si="386"/>
        <v>0</v>
      </c>
      <c r="R1682">
        <f t="shared" si="382"/>
        <v>0</v>
      </c>
    </row>
    <row r="1683" spans="1:18" x14ac:dyDescent="0.3">
      <c r="A1683" s="43" t="str">
        <f t="shared" si="387"/>
        <v>201930za</v>
      </c>
      <c r="B1683" s="43">
        <f t="shared" si="389"/>
        <v>30</v>
      </c>
      <c r="C1683" s="44">
        <f t="shared" si="383"/>
        <v>43673</v>
      </c>
      <c r="D1683" s="43" t="str">
        <f t="shared" si="390"/>
        <v>za</v>
      </c>
      <c r="E1683" s="43">
        <f t="shared" si="388"/>
        <v>2019</v>
      </c>
      <c r="I1683" s="43">
        <f t="shared" si="391"/>
        <v>30</v>
      </c>
      <c r="J1683">
        <f>IF(AND(Formulier!$E$44&lt;=C1683,Formulier!$O$38&gt;=C1683),"Verlof",0)</f>
        <v>0</v>
      </c>
      <c r="K1683">
        <f t="shared" si="384"/>
        <v>0</v>
      </c>
      <c r="L1683">
        <f t="shared" si="380"/>
        <v>0</v>
      </c>
      <c r="M1683">
        <f t="shared" si="381"/>
        <v>0</v>
      </c>
      <c r="N1683" s="56">
        <f t="shared" si="385"/>
        <v>0</v>
      </c>
      <c r="O1683" s="56">
        <f t="shared" si="386"/>
        <v>0</v>
      </c>
      <c r="R1683">
        <f t="shared" si="382"/>
        <v>0</v>
      </c>
    </row>
    <row r="1684" spans="1:18" x14ac:dyDescent="0.3">
      <c r="A1684" s="43" t="str">
        <f t="shared" si="387"/>
        <v>201930zo</v>
      </c>
      <c r="B1684" s="43">
        <f t="shared" si="389"/>
        <v>30</v>
      </c>
      <c r="C1684" s="44">
        <f t="shared" si="383"/>
        <v>43674</v>
      </c>
      <c r="D1684" s="43" t="str">
        <f t="shared" si="390"/>
        <v>zo</v>
      </c>
      <c r="E1684" s="43">
        <f t="shared" si="388"/>
        <v>2019</v>
      </c>
      <c r="I1684" s="43">
        <f t="shared" si="391"/>
        <v>30</v>
      </c>
      <c r="J1684">
        <f>IF(AND(Formulier!$E$44&lt;=C1684,Formulier!$O$38&gt;=C1684),"Verlof",0)</f>
        <v>0</v>
      </c>
      <c r="K1684">
        <f t="shared" si="384"/>
        <v>0</v>
      </c>
      <c r="L1684">
        <f t="shared" si="380"/>
        <v>0</v>
      </c>
      <c r="M1684">
        <f t="shared" si="381"/>
        <v>0</v>
      </c>
      <c r="N1684" s="56">
        <f t="shared" si="385"/>
        <v>0</v>
      </c>
      <c r="O1684" s="56">
        <f t="shared" si="386"/>
        <v>0</v>
      </c>
      <c r="R1684">
        <f t="shared" si="382"/>
        <v>0</v>
      </c>
    </row>
    <row r="1685" spans="1:18" x14ac:dyDescent="0.3">
      <c r="A1685" s="43" t="str">
        <f t="shared" si="387"/>
        <v>201931ma</v>
      </c>
      <c r="B1685" s="43">
        <f t="shared" si="389"/>
        <v>31</v>
      </c>
      <c r="C1685" s="44">
        <f t="shared" si="383"/>
        <v>43675</v>
      </c>
      <c r="D1685" s="43" t="str">
        <f t="shared" si="390"/>
        <v>ma</v>
      </c>
      <c r="E1685" s="43">
        <f t="shared" si="388"/>
        <v>2019</v>
      </c>
      <c r="I1685" s="43">
        <f t="shared" si="391"/>
        <v>31</v>
      </c>
      <c r="J1685">
        <f>IF(AND(Formulier!$E$44&lt;=C1685,Formulier!$O$38&gt;=C1685),"Verlof",0)</f>
        <v>0</v>
      </c>
      <c r="K1685">
        <f t="shared" si="384"/>
        <v>0</v>
      </c>
      <c r="L1685">
        <f t="shared" si="380"/>
        <v>0</v>
      </c>
      <c r="M1685">
        <f t="shared" si="381"/>
        <v>0</v>
      </c>
      <c r="N1685" s="56">
        <f t="shared" si="385"/>
        <v>0</v>
      </c>
      <c r="O1685" s="56">
        <f t="shared" si="386"/>
        <v>0</v>
      </c>
      <c r="R1685">
        <f t="shared" si="382"/>
        <v>0</v>
      </c>
    </row>
    <row r="1686" spans="1:18" x14ac:dyDescent="0.3">
      <c r="A1686" s="43" t="str">
        <f t="shared" si="387"/>
        <v>201931di</v>
      </c>
      <c r="B1686" s="43">
        <f t="shared" si="389"/>
        <v>31</v>
      </c>
      <c r="C1686" s="44">
        <f t="shared" si="383"/>
        <v>43676</v>
      </c>
      <c r="D1686" s="43" t="str">
        <f t="shared" si="390"/>
        <v>di</v>
      </c>
      <c r="E1686" s="43">
        <f t="shared" si="388"/>
        <v>2019</v>
      </c>
      <c r="I1686" s="43">
        <f t="shared" si="391"/>
        <v>31</v>
      </c>
      <c r="J1686">
        <f>IF(AND(Formulier!$E$44&lt;=C1686,Formulier!$O$38&gt;=C1686),"Verlof",0)</f>
        <v>0</v>
      </c>
      <c r="K1686">
        <f t="shared" si="384"/>
        <v>0</v>
      </c>
      <c r="L1686">
        <f t="shared" si="380"/>
        <v>0</v>
      </c>
      <c r="M1686">
        <f t="shared" si="381"/>
        <v>0</v>
      </c>
      <c r="N1686" s="56">
        <f t="shared" si="385"/>
        <v>0</v>
      </c>
      <c r="O1686" s="56">
        <f t="shared" si="386"/>
        <v>0</v>
      </c>
      <c r="R1686">
        <f t="shared" si="382"/>
        <v>0</v>
      </c>
    </row>
    <row r="1687" spans="1:18" x14ac:dyDescent="0.3">
      <c r="A1687" s="43" t="str">
        <f t="shared" si="387"/>
        <v>201931wo</v>
      </c>
      <c r="B1687" s="43">
        <f t="shared" si="389"/>
        <v>31</v>
      </c>
      <c r="C1687" s="44">
        <f t="shared" si="383"/>
        <v>43677</v>
      </c>
      <c r="D1687" s="43" t="str">
        <f t="shared" si="390"/>
        <v>wo</v>
      </c>
      <c r="E1687" s="43">
        <f t="shared" si="388"/>
        <v>2019</v>
      </c>
      <c r="I1687" s="43">
        <f t="shared" si="391"/>
        <v>31</v>
      </c>
      <c r="J1687">
        <f>IF(AND(Formulier!$E$44&lt;=C1687,Formulier!$O$38&gt;=C1687),"Verlof",0)</f>
        <v>0</v>
      </c>
      <c r="K1687">
        <f t="shared" si="384"/>
        <v>0</v>
      </c>
      <c r="L1687">
        <f t="shared" si="380"/>
        <v>0</v>
      </c>
      <c r="M1687">
        <f t="shared" si="381"/>
        <v>0</v>
      </c>
      <c r="N1687" s="56">
        <f t="shared" si="385"/>
        <v>0</v>
      </c>
      <c r="O1687" s="56">
        <f t="shared" si="386"/>
        <v>0</v>
      </c>
      <c r="R1687">
        <f t="shared" si="382"/>
        <v>0</v>
      </c>
    </row>
    <row r="1688" spans="1:18" x14ac:dyDescent="0.3">
      <c r="A1688" s="43" t="str">
        <f t="shared" si="387"/>
        <v>201931do</v>
      </c>
      <c r="B1688" s="43">
        <f t="shared" si="389"/>
        <v>31</v>
      </c>
      <c r="C1688" s="44">
        <f t="shared" si="383"/>
        <v>43678</v>
      </c>
      <c r="D1688" s="43" t="str">
        <f t="shared" si="390"/>
        <v>do</v>
      </c>
      <c r="E1688" s="43">
        <f t="shared" si="388"/>
        <v>2019</v>
      </c>
      <c r="I1688" s="43">
        <f t="shared" si="391"/>
        <v>31</v>
      </c>
      <c r="J1688">
        <f>IF(AND(Formulier!$E$44&lt;=C1688,Formulier!$O$38&gt;=C1688),"Verlof",0)</f>
        <v>0</v>
      </c>
      <c r="K1688">
        <f t="shared" si="384"/>
        <v>0</v>
      </c>
      <c r="L1688">
        <f t="shared" si="380"/>
        <v>0</v>
      </c>
      <c r="M1688">
        <f t="shared" si="381"/>
        <v>0</v>
      </c>
      <c r="N1688" s="56">
        <f t="shared" si="385"/>
        <v>0</v>
      </c>
      <c r="O1688" s="56">
        <f t="shared" si="386"/>
        <v>0</v>
      </c>
      <c r="R1688">
        <f t="shared" si="382"/>
        <v>0</v>
      </c>
    </row>
    <row r="1689" spans="1:18" x14ac:dyDescent="0.3">
      <c r="A1689" s="43" t="str">
        <f t="shared" si="387"/>
        <v>201931vr</v>
      </c>
      <c r="B1689" s="43">
        <f t="shared" si="389"/>
        <v>31</v>
      </c>
      <c r="C1689" s="44">
        <f t="shared" si="383"/>
        <v>43679</v>
      </c>
      <c r="D1689" s="43" t="str">
        <f t="shared" si="390"/>
        <v>vr</v>
      </c>
      <c r="E1689" s="43">
        <f t="shared" si="388"/>
        <v>2019</v>
      </c>
      <c r="I1689" s="43">
        <f t="shared" si="391"/>
        <v>31</v>
      </c>
      <c r="J1689">
        <f>IF(AND(Formulier!$E$44&lt;=C1689,Formulier!$O$38&gt;=C1689),"Verlof",0)</f>
        <v>0</v>
      </c>
      <c r="K1689">
        <f t="shared" si="384"/>
        <v>0</v>
      </c>
      <c r="L1689">
        <f t="shared" si="380"/>
        <v>0</v>
      </c>
      <c r="M1689">
        <f t="shared" si="381"/>
        <v>0</v>
      </c>
      <c r="N1689" s="56">
        <f t="shared" si="385"/>
        <v>0</v>
      </c>
      <c r="O1689" s="56">
        <f t="shared" si="386"/>
        <v>0</v>
      </c>
      <c r="R1689">
        <f t="shared" si="382"/>
        <v>0</v>
      </c>
    </row>
    <row r="1690" spans="1:18" x14ac:dyDescent="0.3">
      <c r="A1690" s="43" t="str">
        <f t="shared" si="387"/>
        <v>201931za</v>
      </c>
      <c r="B1690" s="43">
        <f t="shared" si="389"/>
        <v>31</v>
      </c>
      <c r="C1690" s="44">
        <f t="shared" si="383"/>
        <v>43680</v>
      </c>
      <c r="D1690" s="43" t="str">
        <f t="shared" si="390"/>
        <v>za</v>
      </c>
      <c r="E1690" s="43">
        <f t="shared" si="388"/>
        <v>2019</v>
      </c>
      <c r="I1690" s="43">
        <f t="shared" si="391"/>
        <v>31</v>
      </c>
      <c r="J1690">
        <f>IF(AND(Formulier!$E$44&lt;=C1690,Formulier!$O$38&gt;=C1690),"Verlof",0)</f>
        <v>0</v>
      </c>
      <c r="K1690">
        <f t="shared" si="384"/>
        <v>0</v>
      </c>
      <c r="L1690">
        <f t="shared" si="380"/>
        <v>0</v>
      </c>
      <c r="M1690">
        <f t="shared" si="381"/>
        <v>0</v>
      </c>
      <c r="N1690" s="56">
        <f t="shared" si="385"/>
        <v>0</v>
      </c>
      <c r="O1690" s="56">
        <f t="shared" si="386"/>
        <v>0</v>
      </c>
      <c r="R1690">
        <f t="shared" si="382"/>
        <v>0</v>
      </c>
    </row>
    <row r="1691" spans="1:18" x14ac:dyDescent="0.3">
      <c r="A1691" s="43" t="str">
        <f t="shared" si="387"/>
        <v>201931zo</v>
      </c>
      <c r="B1691" s="43">
        <f t="shared" si="389"/>
        <v>31</v>
      </c>
      <c r="C1691" s="44">
        <f t="shared" si="383"/>
        <v>43681</v>
      </c>
      <c r="D1691" s="43" t="str">
        <f t="shared" si="390"/>
        <v>zo</v>
      </c>
      <c r="E1691" s="43">
        <f t="shared" si="388"/>
        <v>2019</v>
      </c>
      <c r="I1691" s="43">
        <f t="shared" si="391"/>
        <v>31</v>
      </c>
      <c r="J1691">
        <f>IF(AND(Formulier!$E$44&lt;=C1691,Formulier!$O$38&gt;=C1691),"Verlof",0)</f>
        <v>0</v>
      </c>
      <c r="K1691">
        <f t="shared" si="384"/>
        <v>0</v>
      </c>
      <c r="L1691">
        <f t="shared" si="380"/>
        <v>0</v>
      </c>
      <c r="M1691">
        <f t="shared" si="381"/>
        <v>0</v>
      </c>
      <c r="N1691" s="56">
        <f t="shared" si="385"/>
        <v>0</v>
      </c>
      <c r="O1691" s="56">
        <f t="shared" si="386"/>
        <v>0</v>
      </c>
      <c r="R1691">
        <f t="shared" si="382"/>
        <v>0</v>
      </c>
    </row>
    <row r="1692" spans="1:18" x14ac:dyDescent="0.3">
      <c r="A1692" s="43" t="str">
        <f t="shared" si="387"/>
        <v>201932ma</v>
      </c>
      <c r="B1692" s="43">
        <f t="shared" si="389"/>
        <v>32</v>
      </c>
      <c r="C1692" s="44">
        <f t="shared" si="383"/>
        <v>43682</v>
      </c>
      <c r="D1692" s="43" t="str">
        <f t="shared" si="390"/>
        <v>ma</v>
      </c>
      <c r="E1692" s="43">
        <f t="shared" si="388"/>
        <v>2019</v>
      </c>
      <c r="I1692" s="43">
        <f t="shared" si="391"/>
        <v>32</v>
      </c>
      <c r="J1692">
        <f>IF(AND(Formulier!$E$44&lt;=C1692,Formulier!$O$38&gt;=C1692),"Verlof",0)</f>
        <v>0</v>
      </c>
      <c r="K1692">
        <f t="shared" si="384"/>
        <v>0</v>
      </c>
      <c r="L1692">
        <f t="shared" si="380"/>
        <v>0</v>
      </c>
      <c r="M1692">
        <f t="shared" si="381"/>
        <v>0</v>
      </c>
      <c r="N1692" s="56">
        <f t="shared" si="385"/>
        <v>0</v>
      </c>
      <c r="O1692" s="56">
        <f t="shared" si="386"/>
        <v>0</v>
      </c>
      <c r="R1692">
        <f t="shared" si="382"/>
        <v>0</v>
      </c>
    </row>
    <row r="1693" spans="1:18" x14ac:dyDescent="0.3">
      <c r="A1693" s="43" t="str">
        <f t="shared" si="387"/>
        <v>201932di</v>
      </c>
      <c r="B1693" s="43">
        <f t="shared" si="389"/>
        <v>32</v>
      </c>
      <c r="C1693" s="44">
        <f t="shared" si="383"/>
        <v>43683</v>
      </c>
      <c r="D1693" s="43" t="str">
        <f t="shared" si="390"/>
        <v>di</v>
      </c>
      <c r="E1693" s="43">
        <f t="shared" si="388"/>
        <v>2019</v>
      </c>
      <c r="I1693" s="43">
        <f t="shared" si="391"/>
        <v>32</v>
      </c>
      <c r="J1693">
        <f>IF(AND(Formulier!$E$44&lt;=C1693,Formulier!$O$38&gt;=C1693),"Verlof",0)</f>
        <v>0</v>
      </c>
      <c r="K1693">
        <f t="shared" si="384"/>
        <v>0</v>
      </c>
      <c r="L1693">
        <f t="shared" si="380"/>
        <v>0</v>
      </c>
      <c r="M1693">
        <f t="shared" si="381"/>
        <v>0</v>
      </c>
      <c r="N1693" s="56">
        <f t="shared" si="385"/>
        <v>0</v>
      </c>
      <c r="O1693" s="56">
        <f t="shared" si="386"/>
        <v>0</v>
      </c>
      <c r="R1693">
        <f t="shared" si="382"/>
        <v>0</v>
      </c>
    </row>
    <row r="1694" spans="1:18" x14ac:dyDescent="0.3">
      <c r="A1694" s="43" t="str">
        <f t="shared" si="387"/>
        <v>201932wo</v>
      </c>
      <c r="B1694" s="43">
        <f t="shared" si="389"/>
        <v>32</v>
      </c>
      <c r="C1694" s="44">
        <f t="shared" si="383"/>
        <v>43684</v>
      </c>
      <c r="D1694" s="43" t="str">
        <f t="shared" si="390"/>
        <v>wo</v>
      </c>
      <c r="E1694" s="43">
        <f t="shared" si="388"/>
        <v>2019</v>
      </c>
      <c r="I1694" s="43">
        <f t="shared" si="391"/>
        <v>32</v>
      </c>
      <c r="J1694">
        <f>IF(AND(Formulier!$E$44&lt;=C1694,Formulier!$O$38&gt;=C1694),"Verlof",0)</f>
        <v>0</v>
      </c>
      <c r="K1694">
        <f t="shared" si="384"/>
        <v>0</v>
      </c>
      <c r="L1694">
        <f t="shared" si="380"/>
        <v>0</v>
      </c>
      <c r="M1694">
        <f t="shared" si="381"/>
        <v>0</v>
      </c>
      <c r="N1694" s="56">
        <f t="shared" si="385"/>
        <v>0</v>
      </c>
      <c r="O1694" s="56">
        <f t="shared" si="386"/>
        <v>0</v>
      </c>
      <c r="R1694">
        <f t="shared" si="382"/>
        <v>0</v>
      </c>
    </row>
    <row r="1695" spans="1:18" x14ac:dyDescent="0.3">
      <c r="A1695" s="43" t="str">
        <f t="shared" si="387"/>
        <v>201932do</v>
      </c>
      <c r="B1695" s="43">
        <f t="shared" si="389"/>
        <v>32</v>
      </c>
      <c r="C1695" s="44">
        <f t="shared" si="383"/>
        <v>43685</v>
      </c>
      <c r="D1695" s="43" t="str">
        <f t="shared" si="390"/>
        <v>do</v>
      </c>
      <c r="E1695" s="43">
        <f t="shared" si="388"/>
        <v>2019</v>
      </c>
      <c r="I1695" s="43">
        <f t="shared" si="391"/>
        <v>32</v>
      </c>
      <c r="J1695">
        <f>IF(AND(Formulier!$E$44&lt;=C1695,Formulier!$O$38&gt;=C1695),"Verlof",0)</f>
        <v>0</v>
      </c>
      <c r="K1695">
        <f t="shared" si="384"/>
        <v>0</v>
      </c>
      <c r="L1695">
        <f t="shared" si="380"/>
        <v>0</v>
      </c>
      <c r="M1695">
        <f t="shared" si="381"/>
        <v>0</v>
      </c>
      <c r="N1695" s="56">
        <f t="shared" si="385"/>
        <v>0</v>
      </c>
      <c r="O1695" s="56">
        <f t="shared" si="386"/>
        <v>0</v>
      </c>
      <c r="R1695">
        <f t="shared" si="382"/>
        <v>0</v>
      </c>
    </row>
    <row r="1696" spans="1:18" x14ac:dyDescent="0.3">
      <c r="A1696" s="43" t="str">
        <f t="shared" si="387"/>
        <v>201932vr</v>
      </c>
      <c r="B1696" s="43">
        <f t="shared" si="389"/>
        <v>32</v>
      </c>
      <c r="C1696" s="44">
        <f t="shared" si="383"/>
        <v>43686</v>
      </c>
      <c r="D1696" s="43" t="str">
        <f t="shared" si="390"/>
        <v>vr</v>
      </c>
      <c r="E1696" s="43">
        <f t="shared" si="388"/>
        <v>2019</v>
      </c>
      <c r="I1696" s="43">
        <f t="shared" si="391"/>
        <v>32</v>
      </c>
      <c r="J1696">
        <f>IF(AND(Formulier!$E$44&lt;=C1696,Formulier!$O$38&gt;=C1696),"Verlof",0)</f>
        <v>0</v>
      </c>
      <c r="K1696">
        <f t="shared" si="384"/>
        <v>0</v>
      </c>
      <c r="L1696">
        <f t="shared" si="380"/>
        <v>0</v>
      </c>
      <c r="M1696">
        <f t="shared" si="381"/>
        <v>0</v>
      </c>
      <c r="N1696" s="56">
        <f t="shared" si="385"/>
        <v>0</v>
      </c>
      <c r="O1696" s="56">
        <f t="shared" si="386"/>
        <v>0</v>
      </c>
      <c r="R1696">
        <f t="shared" si="382"/>
        <v>0</v>
      </c>
    </row>
    <row r="1697" spans="1:18" x14ac:dyDescent="0.3">
      <c r="A1697" s="43" t="str">
        <f t="shared" si="387"/>
        <v>201932za</v>
      </c>
      <c r="B1697" s="43">
        <f t="shared" si="389"/>
        <v>32</v>
      </c>
      <c r="C1697" s="44">
        <f t="shared" si="383"/>
        <v>43687</v>
      </c>
      <c r="D1697" s="43" t="str">
        <f t="shared" si="390"/>
        <v>za</v>
      </c>
      <c r="E1697" s="43">
        <f t="shared" si="388"/>
        <v>2019</v>
      </c>
      <c r="I1697" s="43">
        <f t="shared" si="391"/>
        <v>32</v>
      </c>
      <c r="J1697">
        <f>IF(AND(Formulier!$E$44&lt;=C1697,Formulier!$O$38&gt;=C1697),"Verlof",0)</f>
        <v>0</v>
      </c>
      <c r="K1697">
        <f t="shared" si="384"/>
        <v>0</v>
      </c>
      <c r="L1697">
        <f t="shared" si="380"/>
        <v>0</v>
      </c>
      <c r="M1697">
        <f t="shared" si="381"/>
        <v>0</v>
      </c>
      <c r="N1697" s="56">
        <f t="shared" si="385"/>
        <v>0</v>
      </c>
      <c r="O1697" s="56">
        <f t="shared" si="386"/>
        <v>0</v>
      </c>
      <c r="R1697">
        <f t="shared" si="382"/>
        <v>0</v>
      </c>
    </row>
    <row r="1698" spans="1:18" x14ac:dyDescent="0.3">
      <c r="A1698" s="43" t="str">
        <f t="shared" si="387"/>
        <v>201932zo</v>
      </c>
      <c r="B1698" s="43">
        <f t="shared" si="389"/>
        <v>32</v>
      </c>
      <c r="C1698" s="44">
        <f t="shared" si="383"/>
        <v>43688</v>
      </c>
      <c r="D1698" s="43" t="str">
        <f t="shared" si="390"/>
        <v>zo</v>
      </c>
      <c r="E1698" s="43">
        <f t="shared" si="388"/>
        <v>2019</v>
      </c>
      <c r="I1698" s="43">
        <f t="shared" si="391"/>
        <v>32</v>
      </c>
      <c r="J1698">
        <f>IF(AND(Formulier!$E$44&lt;=C1698,Formulier!$O$38&gt;=C1698),"Verlof",0)</f>
        <v>0</v>
      </c>
      <c r="K1698">
        <f t="shared" si="384"/>
        <v>0</v>
      </c>
      <c r="L1698">
        <f t="shared" si="380"/>
        <v>0</v>
      </c>
      <c r="M1698">
        <f t="shared" si="381"/>
        <v>0</v>
      </c>
      <c r="N1698" s="56">
        <f t="shared" si="385"/>
        <v>0</v>
      </c>
      <c r="O1698" s="56">
        <f t="shared" si="386"/>
        <v>0</v>
      </c>
      <c r="R1698">
        <f t="shared" si="382"/>
        <v>0</v>
      </c>
    </row>
    <row r="1699" spans="1:18" x14ac:dyDescent="0.3">
      <c r="A1699" s="43" t="str">
        <f t="shared" si="387"/>
        <v>201933ma</v>
      </c>
      <c r="B1699" s="43">
        <f t="shared" si="389"/>
        <v>33</v>
      </c>
      <c r="C1699" s="44">
        <f t="shared" si="383"/>
        <v>43689</v>
      </c>
      <c r="D1699" s="43" t="str">
        <f t="shared" si="390"/>
        <v>ma</v>
      </c>
      <c r="E1699" s="43">
        <f t="shared" si="388"/>
        <v>2019</v>
      </c>
      <c r="I1699" s="43">
        <f t="shared" si="391"/>
        <v>33</v>
      </c>
      <c r="J1699">
        <f>IF(AND(Formulier!$E$44&lt;=C1699,Formulier!$O$38&gt;=C1699),"Verlof",0)</f>
        <v>0</v>
      </c>
      <c r="K1699">
        <f t="shared" si="384"/>
        <v>0</v>
      </c>
      <c r="L1699">
        <f t="shared" si="380"/>
        <v>0</v>
      </c>
      <c r="M1699">
        <f t="shared" si="381"/>
        <v>0</v>
      </c>
      <c r="N1699" s="56">
        <f t="shared" si="385"/>
        <v>0</v>
      </c>
      <c r="O1699" s="56">
        <f t="shared" si="386"/>
        <v>0</v>
      </c>
      <c r="R1699">
        <f t="shared" si="382"/>
        <v>0</v>
      </c>
    </row>
    <row r="1700" spans="1:18" x14ac:dyDescent="0.3">
      <c r="A1700" s="43" t="str">
        <f t="shared" si="387"/>
        <v>201933di</v>
      </c>
      <c r="B1700" s="43">
        <f t="shared" si="389"/>
        <v>33</v>
      </c>
      <c r="C1700" s="44">
        <f t="shared" si="383"/>
        <v>43690</v>
      </c>
      <c r="D1700" s="43" t="str">
        <f t="shared" si="390"/>
        <v>di</v>
      </c>
      <c r="E1700" s="43">
        <f t="shared" si="388"/>
        <v>2019</v>
      </c>
      <c r="I1700" s="43">
        <f t="shared" si="391"/>
        <v>33</v>
      </c>
      <c r="J1700">
        <f>IF(AND(Formulier!$E$44&lt;=C1700,Formulier!$O$38&gt;=C1700),"Verlof",0)</f>
        <v>0</v>
      </c>
      <c r="K1700">
        <f t="shared" si="384"/>
        <v>0</v>
      </c>
      <c r="L1700">
        <f t="shared" si="380"/>
        <v>0</v>
      </c>
      <c r="M1700">
        <f t="shared" si="381"/>
        <v>0</v>
      </c>
      <c r="N1700" s="56">
        <f t="shared" si="385"/>
        <v>0</v>
      </c>
      <c r="O1700" s="56">
        <f t="shared" si="386"/>
        <v>0</v>
      </c>
      <c r="R1700">
        <f t="shared" si="382"/>
        <v>0</v>
      </c>
    </row>
    <row r="1701" spans="1:18" x14ac:dyDescent="0.3">
      <c r="A1701" s="43" t="str">
        <f t="shared" si="387"/>
        <v>201933wo</v>
      </c>
      <c r="B1701" s="43">
        <f t="shared" si="389"/>
        <v>33</v>
      </c>
      <c r="C1701" s="44">
        <f t="shared" si="383"/>
        <v>43691</v>
      </c>
      <c r="D1701" s="43" t="str">
        <f t="shared" si="390"/>
        <v>wo</v>
      </c>
      <c r="E1701" s="43">
        <f t="shared" si="388"/>
        <v>2019</v>
      </c>
      <c r="I1701" s="43">
        <f t="shared" si="391"/>
        <v>33</v>
      </c>
      <c r="J1701">
        <f>IF(AND(Formulier!$E$44&lt;=C1701,Formulier!$O$38&gt;=C1701),"Verlof",0)</f>
        <v>0</v>
      </c>
      <c r="K1701">
        <f t="shared" si="384"/>
        <v>0</v>
      </c>
      <c r="L1701">
        <f t="shared" si="380"/>
        <v>0</v>
      </c>
      <c r="M1701">
        <f t="shared" si="381"/>
        <v>0</v>
      </c>
      <c r="N1701" s="56">
        <f t="shared" si="385"/>
        <v>0</v>
      </c>
      <c r="O1701" s="56">
        <f t="shared" si="386"/>
        <v>0</v>
      </c>
      <c r="R1701">
        <f t="shared" si="382"/>
        <v>0</v>
      </c>
    </row>
    <row r="1702" spans="1:18" x14ac:dyDescent="0.3">
      <c r="A1702" s="43" t="str">
        <f t="shared" si="387"/>
        <v>201933do</v>
      </c>
      <c r="B1702" s="43">
        <f t="shared" si="389"/>
        <v>33</v>
      </c>
      <c r="C1702" s="44">
        <f t="shared" si="383"/>
        <v>43692</v>
      </c>
      <c r="D1702" s="43" t="str">
        <f t="shared" si="390"/>
        <v>do</v>
      </c>
      <c r="E1702" s="43">
        <f t="shared" si="388"/>
        <v>2019</v>
      </c>
      <c r="I1702" s="43">
        <f t="shared" si="391"/>
        <v>33</v>
      </c>
      <c r="J1702">
        <f>IF(AND(Formulier!$E$44&lt;=C1702,Formulier!$O$38&gt;=C1702),"Verlof",0)</f>
        <v>0</v>
      </c>
      <c r="K1702">
        <f t="shared" si="384"/>
        <v>0</v>
      </c>
      <c r="L1702">
        <f t="shared" si="380"/>
        <v>0</v>
      </c>
      <c r="M1702">
        <f t="shared" si="381"/>
        <v>0</v>
      </c>
      <c r="N1702" s="56">
        <f t="shared" si="385"/>
        <v>0</v>
      </c>
      <c r="O1702" s="56">
        <f t="shared" si="386"/>
        <v>0</v>
      </c>
      <c r="R1702">
        <f t="shared" si="382"/>
        <v>0</v>
      </c>
    </row>
    <row r="1703" spans="1:18" x14ac:dyDescent="0.3">
      <c r="A1703" s="43" t="str">
        <f t="shared" si="387"/>
        <v>201933vr</v>
      </c>
      <c r="B1703" s="43">
        <f t="shared" si="389"/>
        <v>33</v>
      </c>
      <c r="C1703" s="44">
        <f t="shared" si="383"/>
        <v>43693</v>
      </c>
      <c r="D1703" s="43" t="str">
        <f t="shared" si="390"/>
        <v>vr</v>
      </c>
      <c r="E1703" s="43">
        <f t="shared" si="388"/>
        <v>2019</v>
      </c>
      <c r="I1703" s="43">
        <f t="shared" si="391"/>
        <v>33</v>
      </c>
      <c r="J1703">
        <f>IF(AND(Formulier!$E$44&lt;=C1703,Formulier!$O$38&gt;=C1703),"Verlof",0)</f>
        <v>0</v>
      </c>
      <c r="K1703">
        <f t="shared" si="384"/>
        <v>0</v>
      </c>
      <c r="L1703">
        <f t="shared" si="380"/>
        <v>0</v>
      </c>
      <c r="M1703">
        <f t="shared" si="381"/>
        <v>0</v>
      </c>
      <c r="N1703" s="56">
        <f t="shared" si="385"/>
        <v>0</v>
      </c>
      <c r="O1703" s="56">
        <f t="shared" si="386"/>
        <v>0</v>
      </c>
      <c r="R1703">
        <f t="shared" si="382"/>
        <v>0</v>
      </c>
    </row>
    <row r="1704" spans="1:18" x14ac:dyDescent="0.3">
      <c r="A1704" s="43" t="str">
        <f t="shared" si="387"/>
        <v>201933za</v>
      </c>
      <c r="B1704" s="43">
        <f t="shared" si="389"/>
        <v>33</v>
      </c>
      <c r="C1704" s="44">
        <f t="shared" si="383"/>
        <v>43694</v>
      </c>
      <c r="D1704" s="43" t="str">
        <f t="shared" si="390"/>
        <v>za</v>
      </c>
      <c r="E1704" s="43">
        <f t="shared" si="388"/>
        <v>2019</v>
      </c>
      <c r="I1704" s="43">
        <f t="shared" si="391"/>
        <v>33</v>
      </c>
      <c r="J1704">
        <f>IF(AND(Formulier!$E$44&lt;=C1704,Formulier!$O$38&gt;=C1704),"Verlof",0)</f>
        <v>0</v>
      </c>
      <c r="K1704">
        <f t="shared" si="384"/>
        <v>0</v>
      </c>
      <c r="L1704">
        <f t="shared" si="380"/>
        <v>0</v>
      </c>
      <c r="M1704">
        <f t="shared" si="381"/>
        <v>0</v>
      </c>
      <c r="N1704" s="56">
        <f t="shared" si="385"/>
        <v>0</v>
      </c>
      <c r="O1704" s="56">
        <f t="shared" si="386"/>
        <v>0</v>
      </c>
      <c r="R1704">
        <f t="shared" si="382"/>
        <v>0</v>
      </c>
    </row>
    <row r="1705" spans="1:18" x14ac:dyDescent="0.3">
      <c r="A1705" s="43" t="str">
        <f t="shared" si="387"/>
        <v>201933zo</v>
      </c>
      <c r="B1705" s="43">
        <f t="shared" si="389"/>
        <v>33</v>
      </c>
      <c r="C1705" s="44">
        <f t="shared" si="383"/>
        <v>43695</v>
      </c>
      <c r="D1705" s="43" t="str">
        <f t="shared" si="390"/>
        <v>zo</v>
      </c>
      <c r="E1705" s="43">
        <f t="shared" si="388"/>
        <v>2019</v>
      </c>
      <c r="I1705" s="43">
        <f t="shared" si="391"/>
        <v>33</v>
      </c>
      <c r="J1705">
        <f>IF(AND(Formulier!$E$44&lt;=C1705,Formulier!$O$38&gt;=C1705),"Verlof",0)</f>
        <v>0</v>
      </c>
      <c r="K1705">
        <f t="shared" si="384"/>
        <v>0</v>
      </c>
      <c r="L1705">
        <f t="shared" si="380"/>
        <v>0</v>
      </c>
      <c r="M1705">
        <f t="shared" si="381"/>
        <v>0</v>
      </c>
      <c r="N1705" s="56">
        <f t="shared" si="385"/>
        <v>0</v>
      </c>
      <c r="O1705" s="56">
        <f t="shared" si="386"/>
        <v>0</v>
      </c>
      <c r="R1705">
        <f t="shared" si="382"/>
        <v>0</v>
      </c>
    </row>
    <row r="1706" spans="1:18" x14ac:dyDescent="0.3">
      <c r="A1706" s="43" t="str">
        <f t="shared" si="387"/>
        <v>201934ma</v>
      </c>
      <c r="B1706" s="43">
        <f t="shared" si="389"/>
        <v>34</v>
      </c>
      <c r="C1706" s="44">
        <f t="shared" si="383"/>
        <v>43696</v>
      </c>
      <c r="D1706" s="43" t="str">
        <f t="shared" si="390"/>
        <v>ma</v>
      </c>
      <c r="E1706" s="43">
        <f t="shared" si="388"/>
        <v>2019</v>
      </c>
      <c r="I1706" s="43">
        <f t="shared" si="391"/>
        <v>34</v>
      </c>
      <c r="J1706">
        <f>IF(AND(Formulier!$E$44&lt;=C1706,Formulier!$O$38&gt;=C1706),"Verlof",0)</f>
        <v>0</v>
      </c>
      <c r="K1706">
        <f t="shared" si="384"/>
        <v>0</v>
      </c>
      <c r="L1706">
        <f t="shared" si="380"/>
        <v>0</v>
      </c>
      <c r="M1706">
        <f t="shared" si="381"/>
        <v>0</v>
      </c>
      <c r="N1706" s="56">
        <f t="shared" si="385"/>
        <v>0</v>
      </c>
      <c r="O1706" s="56">
        <f t="shared" si="386"/>
        <v>0</v>
      </c>
      <c r="R1706">
        <f t="shared" si="382"/>
        <v>0</v>
      </c>
    </row>
    <row r="1707" spans="1:18" x14ac:dyDescent="0.3">
      <c r="A1707" s="43" t="str">
        <f t="shared" si="387"/>
        <v>201934di</v>
      </c>
      <c r="B1707" s="43">
        <f t="shared" si="389"/>
        <v>34</v>
      </c>
      <c r="C1707" s="44">
        <f t="shared" si="383"/>
        <v>43697</v>
      </c>
      <c r="D1707" s="43" t="str">
        <f t="shared" si="390"/>
        <v>di</v>
      </c>
      <c r="E1707" s="43">
        <f t="shared" si="388"/>
        <v>2019</v>
      </c>
      <c r="I1707" s="43">
        <f t="shared" si="391"/>
        <v>34</v>
      </c>
      <c r="J1707">
        <f>IF(AND(Formulier!$E$44&lt;=C1707,Formulier!$O$38&gt;=C1707),"Verlof",0)</f>
        <v>0</v>
      </c>
      <c r="K1707">
        <f t="shared" si="384"/>
        <v>0</v>
      </c>
      <c r="L1707">
        <f t="shared" si="380"/>
        <v>0</v>
      </c>
      <c r="M1707">
        <f t="shared" si="381"/>
        <v>0</v>
      </c>
      <c r="N1707" s="56">
        <f t="shared" si="385"/>
        <v>0</v>
      </c>
      <c r="O1707" s="56">
        <f t="shared" si="386"/>
        <v>0</v>
      </c>
      <c r="R1707">
        <f t="shared" si="382"/>
        <v>0</v>
      </c>
    </row>
    <row r="1708" spans="1:18" x14ac:dyDescent="0.3">
      <c r="A1708" s="43" t="str">
        <f t="shared" si="387"/>
        <v>201934wo</v>
      </c>
      <c r="B1708" s="43">
        <f t="shared" si="389"/>
        <v>34</v>
      </c>
      <c r="C1708" s="44">
        <f t="shared" si="383"/>
        <v>43698</v>
      </c>
      <c r="D1708" s="43" t="str">
        <f t="shared" si="390"/>
        <v>wo</v>
      </c>
      <c r="E1708" s="43">
        <f t="shared" si="388"/>
        <v>2019</v>
      </c>
      <c r="I1708" s="43">
        <f t="shared" si="391"/>
        <v>34</v>
      </c>
      <c r="J1708">
        <f>IF(AND(Formulier!$E$44&lt;=C1708,Formulier!$O$38&gt;=C1708),"Verlof",0)</f>
        <v>0</v>
      </c>
      <c r="K1708">
        <f t="shared" si="384"/>
        <v>0</v>
      </c>
      <c r="L1708">
        <f t="shared" si="380"/>
        <v>0</v>
      </c>
      <c r="M1708">
        <f t="shared" si="381"/>
        <v>0</v>
      </c>
      <c r="N1708" s="56">
        <f t="shared" si="385"/>
        <v>0</v>
      </c>
      <c r="O1708" s="56">
        <f t="shared" si="386"/>
        <v>0</v>
      </c>
      <c r="R1708">
        <f t="shared" si="382"/>
        <v>0</v>
      </c>
    </row>
    <row r="1709" spans="1:18" x14ac:dyDescent="0.3">
      <c r="A1709" s="43" t="str">
        <f t="shared" si="387"/>
        <v>201934do</v>
      </c>
      <c r="B1709" s="43">
        <f t="shared" si="389"/>
        <v>34</v>
      </c>
      <c r="C1709" s="44">
        <f t="shared" si="383"/>
        <v>43699</v>
      </c>
      <c r="D1709" s="43" t="str">
        <f t="shared" si="390"/>
        <v>do</v>
      </c>
      <c r="E1709" s="43">
        <f t="shared" si="388"/>
        <v>2019</v>
      </c>
      <c r="I1709" s="43">
        <f t="shared" si="391"/>
        <v>34</v>
      </c>
      <c r="J1709">
        <f>IF(AND(Formulier!$E$44&lt;=C1709,Formulier!$O$38&gt;=C1709),"Verlof",0)</f>
        <v>0</v>
      </c>
      <c r="K1709">
        <f t="shared" si="384"/>
        <v>0</v>
      </c>
      <c r="L1709">
        <f t="shared" si="380"/>
        <v>0</v>
      </c>
      <c r="M1709">
        <f t="shared" si="381"/>
        <v>0</v>
      </c>
      <c r="N1709" s="56">
        <f t="shared" si="385"/>
        <v>0</v>
      </c>
      <c r="O1709" s="56">
        <f t="shared" si="386"/>
        <v>0</v>
      </c>
      <c r="R1709">
        <f t="shared" si="382"/>
        <v>0</v>
      </c>
    </row>
    <row r="1710" spans="1:18" x14ac:dyDescent="0.3">
      <c r="A1710" s="43" t="str">
        <f t="shared" si="387"/>
        <v>201934vr</v>
      </c>
      <c r="B1710" s="43">
        <f t="shared" si="389"/>
        <v>34</v>
      </c>
      <c r="C1710" s="44">
        <f t="shared" si="383"/>
        <v>43700</v>
      </c>
      <c r="D1710" s="43" t="str">
        <f t="shared" si="390"/>
        <v>vr</v>
      </c>
      <c r="E1710" s="43">
        <f t="shared" si="388"/>
        <v>2019</v>
      </c>
      <c r="I1710" s="43">
        <f t="shared" si="391"/>
        <v>34</v>
      </c>
      <c r="J1710">
        <f>IF(AND(Formulier!$E$44&lt;=C1710,Formulier!$O$38&gt;=C1710),"Verlof",0)</f>
        <v>0</v>
      </c>
      <c r="K1710">
        <f t="shared" si="384"/>
        <v>0</v>
      </c>
      <c r="L1710">
        <f t="shared" si="380"/>
        <v>0</v>
      </c>
      <c r="M1710">
        <f t="shared" si="381"/>
        <v>0</v>
      </c>
      <c r="N1710" s="56">
        <f t="shared" si="385"/>
        <v>0</v>
      </c>
      <c r="O1710" s="56">
        <f t="shared" si="386"/>
        <v>0</v>
      </c>
      <c r="R1710">
        <f t="shared" si="382"/>
        <v>0</v>
      </c>
    </row>
    <row r="1711" spans="1:18" x14ac:dyDescent="0.3">
      <c r="A1711" s="43" t="str">
        <f t="shared" si="387"/>
        <v>201934za</v>
      </c>
      <c r="B1711" s="43">
        <f t="shared" si="389"/>
        <v>34</v>
      </c>
      <c r="C1711" s="44">
        <f t="shared" si="383"/>
        <v>43701</v>
      </c>
      <c r="D1711" s="43" t="str">
        <f t="shared" si="390"/>
        <v>za</v>
      </c>
      <c r="E1711" s="43">
        <f t="shared" si="388"/>
        <v>2019</v>
      </c>
      <c r="I1711" s="43">
        <f t="shared" si="391"/>
        <v>34</v>
      </c>
      <c r="J1711">
        <f>IF(AND(Formulier!$E$44&lt;=C1711,Formulier!$O$38&gt;=C1711),"Verlof",0)</f>
        <v>0</v>
      </c>
      <c r="K1711">
        <f t="shared" si="384"/>
        <v>0</v>
      </c>
      <c r="L1711">
        <f t="shared" si="380"/>
        <v>0</v>
      </c>
      <c r="M1711">
        <f t="shared" si="381"/>
        <v>0</v>
      </c>
      <c r="N1711" s="56">
        <f t="shared" si="385"/>
        <v>0</v>
      </c>
      <c r="O1711" s="56">
        <f t="shared" si="386"/>
        <v>0</v>
      </c>
      <c r="R1711">
        <f t="shared" si="382"/>
        <v>0</v>
      </c>
    </row>
    <row r="1712" spans="1:18" x14ac:dyDescent="0.3">
      <c r="A1712" s="43" t="str">
        <f t="shared" si="387"/>
        <v>201934zo</v>
      </c>
      <c r="B1712" s="43">
        <f t="shared" si="389"/>
        <v>34</v>
      </c>
      <c r="C1712" s="44">
        <f t="shared" si="383"/>
        <v>43702</v>
      </c>
      <c r="D1712" s="43" t="str">
        <f t="shared" si="390"/>
        <v>zo</v>
      </c>
      <c r="E1712" s="43">
        <f t="shared" si="388"/>
        <v>2019</v>
      </c>
      <c r="I1712" s="43">
        <f t="shared" si="391"/>
        <v>34</v>
      </c>
      <c r="J1712">
        <f>IF(AND(Formulier!$E$44&lt;=C1712,Formulier!$O$38&gt;=C1712),"Verlof",0)</f>
        <v>0</v>
      </c>
      <c r="K1712">
        <f t="shared" si="384"/>
        <v>0</v>
      </c>
      <c r="L1712">
        <f t="shared" si="380"/>
        <v>0</v>
      </c>
      <c r="M1712">
        <f t="shared" si="381"/>
        <v>0</v>
      </c>
      <c r="N1712" s="56">
        <f t="shared" si="385"/>
        <v>0</v>
      </c>
      <c r="O1712" s="56">
        <f t="shared" si="386"/>
        <v>0</v>
      </c>
      <c r="R1712">
        <f t="shared" si="382"/>
        <v>0</v>
      </c>
    </row>
    <row r="1713" spans="1:18" x14ac:dyDescent="0.3">
      <c r="A1713" s="43" t="str">
        <f t="shared" si="387"/>
        <v>201935ma</v>
      </c>
      <c r="B1713" s="43">
        <f t="shared" si="389"/>
        <v>35</v>
      </c>
      <c r="C1713" s="44">
        <f t="shared" si="383"/>
        <v>43703</v>
      </c>
      <c r="D1713" s="43" t="str">
        <f t="shared" si="390"/>
        <v>ma</v>
      </c>
      <c r="E1713" s="43">
        <f t="shared" si="388"/>
        <v>2019</v>
      </c>
      <c r="I1713" s="43">
        <f t="shared" si="391"/>
        <v>35</v>
      </c>
      <c r="J1713">
        <f>IF(AND(Formulier!$E$44&lt;=C1713,Formulier!$O$38&gt;=C1713),"Verlof",0)</f>
        <v>0</v>
      </c>
      <c r="K1713">
        <f t="shared" si="384"/>
        <v>0</v>
      </c>
      <c r="L1713">
        <f t="shared" si="380"/>
        <v>0</v>
      </c>
      <c r="M1713">
        <f t="shared" si="381"/>
        <v>0</v>
      </c>
      <c r="N1713" s="56">
        <f t="shared" si="385"/>
        <v>0</v>
      </c>
      <c r="O1713" s="56">
        <f t="shared" si="386"/>
        <v>0</v>
      </c>
      <c r="R1713">
        <f t="shared" si="382"/>
        <v>0</v>
      </c>
    </row>
    <row r="1714" spans="1:18" x14ac:dyDescent="0.3">
      <c r="A1714" s="43" t="str">
        <f t="shared" si="387"/>
        <v>201935di</v>
      </c>
      <c r="B1714" s="43">
        <f t="shared" si="389"/>
        <v>35</v>
      </c>
      <c r="C1714" s="44">
        <f t="shared" si="383"/>
        <v>43704</v>
      </c>
      <c r="D1714" s="43" t="str">
        <f t="shared" si="390"/>
        <v>di</v>
      </c>
      <c r="E1714" s="43">
        <f t="shared" si="388"/>
        <v>2019</v>
      </c>
      <c r="I1714" s="43">
        <f t="shared" si="391"/>
        <v>35</v>
      </c>
      <c r="J1714">
        <f>IF(AND(Formulier!$E$44&lt;=C1714,Formulier!$O$38&gt;=C1714),"Verlof",0)</f>
        <v>0</v>
      </c>
      <c r="K1714">
        <f t="shared" si="384"/>
        <v>0</v>
      </c>
      <c r="L1714">
        <f t="shared" si="380"/>
        <v>0</v>
      </c>
      <c r="M1714">
        <f t="shared" si="381"/>
        <v>0</v>
      </c>
      <c r="N1714" s="56">
        <f t="shared" si="385"/>
        <v>0</v>
      </c>
      <c r="O1714" s="56">
        <f t="shared" si="386"/>
        <v>0</v>
      </c>
      <c r="R1714">
        <f t="shared" si="382"/>
        <v>0</v>
      </c>
    </row>
    <row r="1715" spans="1:18" x14ac:dyDescent="0.3">
      <c r="A1715" s="43" t="str">
        <f t="shared" si="387"/>
        <v>201935wo</v>
      </c>
      <c r="B1715" s="43">
        <f t="shared" si="389"/>
        <v>35</v>
      </c>
      <c r="C1715" s="44">
        <f t="shared" si="383"/>
        <v>43705</v>
      </c>
      <c r="D1715" s="43" t="str">
        <f t="shared" si="390"/>
        <v>wo</v>
      </c>
      <c r="E1715" s="43">
        <f t="shared" si="388"/>
        <v>2019</v>
      </c>
      <c r="I1715" s="43">
        <f t="shared" si="391"/>
        <v>35</v>
      </c>
      <c r="J1715">
        <f>IF(AND(Formulier!$E$44&lt;=C1715,Formulier!$O$38&gt;=C1715),"Verlof",0)</f>
        <v>0</v>
      </c>
      <c r="K1715">
        <f t="shared" si="384"/>
        <v>0</v>
      </c>
      <c r="L1715">
        <f t="shared" si="380"/>
        <v>0</v>
      </c>
      <c r="M1715">
        <f t="shared" si="381"/>
        <v>0</v>
      </c>
      <c r="N1715" s="56">
        <f t="shared" si="385"/>
        <v>0</v>
      </c>
      <c r="O1715" s="56">
        <f t="shared" si="386"/>
        <v>0</v>
      </c>
      <c r="R1715">
        <f t="shared" si="382"/>
        <v>0</v>
      </c>
    </row>
    <row r="1716" spans="1:18" x14ac:dyDescent="0.3">
      <c r="A1716" s="43" t="str">
        <f t="shared" si="387"/>
        <v>201935do</v>
      </c>
      <c r="B1716" s="43">
        <f t="shared" si="389"/>
        <v>35</v>
      </c>
      <c r="C1716" s="44">
        <f t="shared" si="383"/>
        <v>43706</v>
      </c>
      <c r="D1716" s="43" t="str">
        <f t="shared" si="390"/>
        <v>do</v>
      </c>
      <c r="E1716" s="43">
        <f t="shared" si="388"/>
        <v>2019</v>
      </c>
      <c r="I1716" s="43">
        <f t="shared" si="391"/>
        <v>35</v>
      </c>
      <c r="J1716">
        <f>IF(AND(Formulier!$E$44&lt;=C1716,Formulier!$O$38&gt;=C1716),"Verlof",0)</f>
        <v>0</v>
      </c>
      <c r="K1716">
        <f t="shared" si="384"/>
        <v>0</v>
      </c>
      <c r="L1716">
        <f t="shared" si="380"/>
        <v>0</v>
      </c>
      <c r="M1716">
        <f t="shared" si="381"/>
        <v>0</v>
      </c>
      <c r="N1716" s="56">
        <f t="shared" si="385"/>
        <v>0</v>
      </c>
      <c r="O1716" s="56">
        <f t="shared" si="386"/>
        <v>0</v>
      </c>
      <c r="R1716">
        <f t="shared" si="382"/>
        <v>0</v>
      </c>
    </row>
    <row r="1717" spans="1:18" x14ac:dyDescent="0.3">
      <c r="A1717" s="43" t="str">
        <f t="shared" si="387"/>
        <v>201935vr</v>
      </c>
      <c r="B1717" s="43">
        <f t="shared" si="389"/>
        <v>35</v>
      </c>
      <c r="C1717" s="44">
        <f t="shared" si="383"/>
        <v>43707</v>
      </c>
      <c r="D1717" s="43" t="str">
        <f t="shared" si="390"/>
        <v>vr</v>
      </c>
      <c r="E1717" s="43">
        <f t="shared" si="388"/>
        <v>2019</v>
      </c>
      <c r="I1717" s="43">
        <f t="shared" si="391"/>
        <v>35</v>
      </c>
      <c r="J1717">
        <f>IF(AND(Formulier!$E$44&lt;=C1717,Formulier!$O$38&gt;=C1717),"Verlof",0)</f>
        <v>0</v>
      </c>
      <c r="K1717">
        <f t="shared" si="384"/>
        <v>0</v>
      </c>
      <c r="L1717">
        <f t="shared" si="380"/>
        <v>0</v>
      </c>
      <c r="M1717">
        <f t="shared" si="381"/>
        <v>0</v>
      </c>
      <c r="N1717" s="56">
        <f t="shared" si="385"/>
        <v>0</v>
      </c>
      <c r="O1717" s="56">
        <f t="shared" si="386"/>
        <v>0</v>
      </c>
      <c r="R1717">
        <f t="shared" si="382"/>
        <v>0</v>
      </c>
    </row>
    <row r="1718" spans="1:18" x14ac:dyDescent="0.3">
      <c r="A1718" s="43" t="str">
        <f t="shared" si="387"/>
        <v>201935za</v>
      </c>
      <c r="B1718" s="43">
        <f t="shared" si="389"/>
        <v>35</v>
      </c>
      <c r="C1718" s="44">
        <f t="shared" si="383"/>
        <v>43708</v>
      </c>
      <c r="D1718" s="43" t="str">
        <f t="shared" si="390"/>
        <v>za</v>
      </c>
      <c r="E1718" s="43">
        <f t="shared" si="388"/>
        <v>2019</v>
      </c>
      <c r="I1718" s="43">
        <f t="shared" si="391"/>
        <v>35</v>
      </c>
      <c r="J1718">
        <f>IF(AND(Formulier!$E$44&lt;=C1718,Formulier!$O$38&gt;=C1718),"Verlof",0)</f>
        <v>0</v>
      </c>
      <c r="K1718">
        <f t="shared" si="384"/>
        <v>0</v>
      </c>
      <c r="L1718">
        <f t="shared" si="380"/>
        <v>0</v>
      </c>
      <c r="M1718">
        <f t="shared" si="381"/>
        <v>0</v>
      </c>
      <c r="N1718" s="56">
        <f t="shared" si="385"/>
        <v>0</v>
      </c>
      <c r="O1718" s="56">
        <f t="shared" si="386"/>
        <v>0</v>
      </c>
      <c r="R1718">
        <f t="shared" si="382"/>
        <v>0</v>
      </c>
    </row>
    <row r="1719" spans="1:18" x14ac:dyDescent="0.3">
      <c r="A1719" s="43" t="str">
        <f t="shared" si="387"/>
        <v>201935zo</v>
      </c>
      <c r="B1719" s="43">
        <f t="shared" si="389"/>
        <v>35</v>
      </c>
      <c r="C1719" s="44">
        <f t="shared" si="383"/>
        <v>43709</v>
      </c>
      <c r="D1719" s="43" t="str">
        <f t="shared" si="390"/>
        <v>zo</v>
      </c>
      <c r="E1719" s="43">
        <f t="shared" si="388"/>
        <v>2019</v>
      </c>
      <c r="I1719" s="43">
        <f t="shared" si="391"/>
        <v>35</v>
      </c>
      <c r="J1719">
        <f>IF(AND(Formulier!$E$44&lt;=C1719,Formulier!$O$38&gt;=C1719),"Verlof",0)</f>
        <v>0</v>
      </c>
      <c r="K1719">
        <f t="shared" si="384"/>
        <v>0</v>
      </c>
      <c r="L1719">
        <f t="shared" si="380"/>
        <v>0</v>
      </c>
      <c r="M1719">
        <f t="shared" si="381"/>
        <v>0</v>
      </c>
      <c r="N1719" s="56">
        <f t="shared" si="385"/>
        <v>0</v>
      </c>
      <c r="O1719" s="56">
        <f t="shared" si="386"/>
        <v>0</v>
      </c>
      <c r="R1719">
        <f t="shared" si="382"/>
        <v>0</v>
      </c>
    </row>
    <row r="1720" spans="1:18" x14ac:dyDescent="0.3">
      <c r="A1720" s="43" t="str">
        <f t="shared" si="387"/>
        <v>201936ma</v>
      </c>
      <c r="B1720" s="43">
        <f t="shared" si="389"/>
        <v>36</v>
      </c>
      <c r="C1720" s="44">
        <f t="shared" si="383"/>
        <v>43710</v>
      </c>
      <c r="D1720" s="43" t="str">
        <f t="shared" si="390"/>
        <v>ma</v>
      </c>
      <c r="E1720" s="43">
        <f t="shared" si="388"/>
        <v>2019</v>
      </c>
      <c r="I1720" s="43">
        <f t="shared" si="391"/>
        <v>36</v>
      </c>
      <c r="J1720">
        <f>IF(AND(Formulier!$E$44&lt;=C1720,Formulier!$O$38&gt;=C1720),"Verlof",0)</f>
        <v>0</v>
      </c>
      <c r="K1720">
        <f t="shared" si="384"/>
        <v>0</v>
      </c>
      <c r="L1720">
        <f t="shared" si="380"/>
        <v>0</v>
      </c>
      <c r="M1720">
        <f t="shared" si="381"/>
        <v>0</v>
      </c>
      <c r="N1720" s="56">
        <f t="shared" si="385"/>
        <v>0</v>
      </c>
      <c r="O1720" s="56">
        <f t="shared" si="386"/>
        <v>0</v>
      </c>
      <c r="R1720">
        <f t="shared" si="382"/>
        <v>0</v>
      </c>
    </row>
    <row r="1721" spans="1:18" x14ac:dyDescent="0.3">
      <c r="A1721" s="43" t="str">
        <f t="shared" si="387"/>
        <v>201936di</v>
      </c>
      <c r="B1721" s="43">
        <f t="shared" si="389"/>
        <v>36</v>
      </c>
      <c r="C1721" s="44">
        <f t="shared" si="383"/>
        <v>43711</v>
      </c>
      <c r="D1721" s="43" t="str">
        <f t="shared" si="390"/>
        <v>di</v>
      </c>
      <c r="E1721" s="43">
        <f t="shared" si="388"/>
        <v>2019</v>
      </c>
      <c r="I1721" s="43">
        <f t="shared" si="391"/>
        <v>36</v>
      </c>
      <c r="J1721">
        <f>IF(AND(Formulier!$E$44&lt;=C1721,Formulier!$O$38&gt;=C1721),"Verlof",0)</f>
        <v>0</v>
      </c>
      <c r="K1721">
        <f t="shared" si="384"/>
        <v>0</v>
      </c>
      <c r="L1721">
        <f t="shared" si="380"/>
        <v>0</v>
      </c>
      <c r="M1721">
        <f t="shared" si="381"/>
        <v>0</v>
      </c>
      <c r="N1721" s="56">
        <f t="shared" si="385"/>
        <v>0</v>
      </c>
      <c r="O1721" s="56">
        <f t="shared" si="386"/>
        <v>0</v>
      </c>
      <c r="R1721">
        <f t="shared" si="382"/>
        <v>0</v>
      </c>
    </row>
    <row r="1722" spans="1:18" x14ac:dyDescent="0.3">
      <c r="A1722" s="43" t="str">
        <f t="shared" si="387"/>
        <v>201936wo</v>
      </c>
      <c r="B1722" s="43">
        <f t="shared" si="389"/>
        <v>36</v>
      </c>
      <c r="C1722" s="44">
        <f t="shared" si="383"/>
        <v>43712</v>
      </c>
      <c r="D1722" s="43" t="str">
        <f t="shared" si="390"/>
        <v>wo</v>
      </c>
      <c r="E1722" s="43">
        <f t="shared" si="388"/>
        <v>2019</v>
      </c>
      <c r="I1722" s="43">
        <f t="shared" si="391"/>
        <v>36</v>
      </c>
      <c r="J1722">
        <f>IF(AND(Formulier!$E$44&lt;=C1722,Formulier!$O$38&gt;=C1722),"Verlof",0)</f>
        <v>0</v>
      </c>
      <c r="K1722">
        <f t="shared" si="384"/>
        <v>0</v>
      </c>
      <c r="L1722">
        <f t="shared" si="380"/>
        <v>0</v>
      </c>
      <c r="M1722">
        <f t="shared" si="381"/>
        <v>0</v>
      </c>
      <c r="N1722" s="56">
        <f t="shared" si="385"/>
        <v>0</v>
      </c>
      <c r="O1722" s="56">
        <f t="shared" si="386"/>
        <v>0</v>
      </c>
      <c r="R1722">
        <f t="shared" si="382"/>
        <v>0</v>
      </c>
    </row>
    <row r="1723" spans="1:18" x14ac:dyDescent="0.3">
      <c r="A1723" s="43" t="str">
        <f t="shared" si="387"/>
        <v>201936do</v>
      </c>
      <c r="B1723" s="43">
        <f t="shared" si="389"/>
        <v>36</v>
      </c>
      <c r="C1723" s="44">
        <f t="shared" si="383"/>
        <v>43713</v>
      </c>
      <c r="D1723" s="43" t="str">
        <f t="shared" si="390"/>
        <v>do</v>
      </c>
      <c r="E1723" s="43">
        <f t="shared" si="388"/>
        <v>2019</v>
      </c>
      <c r="I1723" s="43">
        <f t="shared" si="391"/>
        <v>36</v>
      </c>
      <c r="J1723">
        <f>IF(AND(Formulier!$E$44&lt;=C1723,Formulier!$O$38&gt;=C1723),"Verlof",0)</f>
        <v>0</v>
      </c>
      <c r="K1723">
        <f t="shared" si="384"/>
        <v>0</v>
      </c>
      <c r="L1723">
        <f t="shared" si="380"/>
        <v>0</v>
      </c>
      <c r="M1723">
        <f t="shared" si="381"/>
        <v>0</v>
      </c>
      <c r="N1723" s="56">
        <f t="shared" si="385"/>
        <v>0</v>
      </c>
      <c r="O1723" s="56">
        <f t="shared" si="386"/>
        <v>0</v>
      </c>
      <c r="R1723">
        <f t="shared" si="382"/>
        <v>0</v>
      </c>
    </row>
    <row r="1724" spans="1:18" x14ac:dyDescent="0.3">
      <c r="A1724" s="43" t="str">
        <f t="shared" si="387"/>
        <v>201936vr</v>
      </c>
      <c r="B1724" s="43">
        <f t="shared" si="389"/>
        <v>36</v>
      </c>
      <c r="C1724" s="44">
        <f t="shared" si="383"/>
        <v>43714</v>
      </c>
      <c r="D1724" s="43" t="str">
        <f t="shared" si="390"/>
        <v>vr</v>
      </c>
      <c r="E1724" s="43">
        <f t="shared" si="388"/>
        <v>2019</v>
      </c>
      <c r="I1724" s="43">
        <f t="shared" si="391"/>
        <v>36</v>
      </c>
      <c r="J1724">
        <f>IF(AND(Formulier!$E$44&lt;=C1724,Formulier!$O$38&gt;=C1724),"Verlof",0)</f>
        <v>0</v>
      </c>
      <c r="K1724">
        <f t="shared" si="384"/>
        <v>0</v>
      </c>
      <c r="L1724">
        <f t="shared" ref="L1724:L1787" si="392">IF(J1724=0,0,IF(G1724="",0,1))</f>
        <v>0</v>
      </c>
      <c r="M1724">
        <f t="shared" ref="M1724:M1787" si="393">IF(J1724=0,0,IF(H1724="",0,1))</f>
        <v>0</v>
      </c>
      <c r="N1724" s="56">
        <f t="shared" si="385"/>
        <v>0</v>
      </c>
      <c r="O1724" s="56">
        <f t="shared" si="386"/>
        <v>0</v>
      </c>
      <c r="R1724">
        <f t="shared" si="382"/>
        <v>0</v>
      </c>
    </row>
    <row r="1725" spans="1:18" x14ac:dyDescent="0.3">
      <c r="A1725" s="43" t="str">
        <f t="shared" si="387"/>
        <v>201936za</v>
      </c>
      <c r="B1725" s="43">
        <f t="shared" si="389"/>
        <v>36</v>
      </c>
      <c r="C1725" s="44">
        <f t="shared" si="383"/>
        <v>43715</v>
      </c>
      <c r="D1725" s="43" t="str">
        <f t="shared" si="390"/>
        <v>za</v>
      </c>
      <c r="E1725" s="43">
        <f t="shared" si="388"/>
        <v>2019</v>
      </c>
      <c r="I1725" s="43">
        <f t="shared" si="391"/>
        <v>36</v>
      </c>
      <c r="J1725">
        <f>IF(AND(Formulier!$E$44&lt;=C1725,Formulier!$O$38&gt;=C1725),"Verlof",0)</f>
        <v>0</v>
      </c>
      <c r="K1725">
        <f t="shared" si="384"/>
        <v>0</v>
      </c>
      <c r="L1725">
        <f t="shared" si="392"/>
        <v>0</v>
      </c>
      <c r="M1725">
        <f t="shared" si="393"/>
        <v>0</v>
      </c>
      <c r="N1725" s="56">
        <f t="shared" si="385"/>
        <v>0</v>
      </c>
      <c r="O1725" s="56">
        <f t="shared" si="386"/>
        <v>0</v>
      </c>
      <c r="R1725">
        <f t="shared" si="382"/>
        <v>0</v>
      </c>
    </row>
    <row r="1726" spans="1:18" x14ac:dyDescent="0.3">
      <c r="A1726" s="43" t="str">
        <f t="shared" si="387"/>
        <v>201936zo</v>
      </c>
      <c r="B1726" s="43">
        <f t="shared" si="389"/>
        <v>36</v>
      </c>
      <c r="C1726" s="44">
        <f t="shared" si="383"/>
        <v>43716</v>
      </c>
      <c r="D1726" s="43" t="str">
        <f t="shared" si="390"/>
        <v>zo</v>
      </c>
      <c r="E1726" s="43">
        <f t="shared" si="388"/>
        <v>2019</v>
      </c>
      <c r="I1726" s="43">
        <f t="shared" si="391"/>
        <v>36</v>
      </c>
      <c r="J1726">
        <f>IF(AND(Formulier!$E$44&lt;=C1726,Formulier!$O$38&gt;=C1726),"Verlof",0)</f>
        <v>0</v>
      </c>
      <c r="K1726">
        <f t="shared" si="384"/>
        <v>0</v>
      </c>
      <c r="L1726">
        <f t="shared" si="392"/>
        <v>0</v>
      </c>
      <c r="M1726">
        <f t="shared" si="393"/>
        <v>0</v>
      </c>
      <c r="N1726" s="56">
        <f t="shared" si="385"/>
        <v>0</v>
      </c>
      <c r="O1726" s="56">
        <f t="shared" si="386"/>
        <v>0</v>
      </c>
      <c r="R1726">
        <f t="shared" si="382"/>
        <v>0</v>
      </c>
    </row>
    <row r="1727" spans="1:18" x14ac:dyDescent="0.3">
      <c r="A1727" s="43" t="str">
        <f t="shared" si="387"/>
        <v>201937ma</v>
      </c>
      <c r="B1727" s="43">
        <f t="shared" si="389"/>
        <v>37</v>
      </c>
      <c r="C1727" s="44">
        <f t="shared" si="383"/>
        <v>43717</v>
      </c>
      <c r="D1727" s="43" t="str">
        <f t="shared" si="390"/>
        <v>ma</v>
      </c>
      <c r="E1727" s="43">
        <f t="shared" si="388"/>
        <v>2019</v>
      </c>
      <c r="I1727" s="43">
        <f t="shared" si="391"/>
        <v>37</v>
      </c>
      <c r="J1727">
        <f>IF(AND(Formulier!$E$44&lt;=C1727,Formulier!$O$38&gt;=C1727),"Verlof",0)</f>
        <v>0</v>
      </c>
      <c r="K1727">
        <f t="shared" si="384"/>
        <v>0</v>
      </c>
      <c r="L1727">
        <f t="shared" si="392"/>
        <v>0</v>
      </c>
      <c r="M1727">
        <f t="shared" si="393"/>
        <v>0</v>
      </c>
      <c r="N1727" s="56">
        <f t="shared" si="385"/>
        <v>0</v>
      </c>
      <c r="O1727" s="56">
        <f t="shared" si="386"/>
        <v>0</v>
      </c>
      <c r="R1727">
        <f t="shared" si="382"/>
        <v>0</v>
      </c>
    </row>
    <row r="1728" spans="1:18" x14ac:dyDescent="0.3">
      <c r="A1728" s="43" t="str">
        <f t="shared" si="387"/>
        <v>201937di</v>
      </c>
      <c r="B1728" s="43">
        <f t="shared" si="389"/>
        <v>37</v>
      </c>
      <c r="C1728" s="44">
        <f t="shared" si="383"/>
        <v>43718</v>
      </c>
      <c r="D1728" s="43" t="str">
        <f t="shared" si="390"/>
        <v>di</v>
      </c>
      <c r="E1728" s="43">
        <f t="shared" si="388"/>
        <v>2019</v>
      </c>
      <c r="I1728" s="43">
        <f t="shared" si="391"/>
        <v>37</v>
      </c>
      <c r="J1728">
        <f>IF(AND(Formulier!$E$44&lt;=C1728,Formulier!$O$38&gt;=C1728),"Verlof",0)</f>
        <v>0</v>
      </c>
      <c r="K1728">
        <f t="shared" si="384"/>
        <v>0</v>
      </c>
      <c r="L1728">
        <f t="shared" si="392"/>
        <v>0</v>
      </c>
      <c r="M1728">
        <f t="shared" si="393"/>
        <v>0</v>
      </c>
      <c r="N1728" s="56">
        <f t="shared" si="385"/>
        <v>0</v>
      </c>
      <c r="O1728" s="56">
        <f t="shared" si="386"/>
        <v>0</v>
      </c>
      <c r="R1728">
        <f t="shared" ref="R1728:R1791" si="394">IF(AND(OR(F1728="vakantie",G1728="vakantie",H1728="vakantie"),Q1728="Compensatieverlof"),1,0)</f>
        <v>0</v>
      </c>
    </row>
    <row r="1729" spans="1:18" x14ac:dyDescent="0.3">
      <c r="A1729" s="43" t="str">
        <f t="shared" si="387"/>
        <v>201937wo</v>
      </c>
      <c r="B1729" s="43">
        <f t="shared" si="389"/>
        <v>37</v>
      </c>
      <c r="C1729" s="44">
        <f t="shared" si="383"/>
        <v>43719</v>
      </c>
      <c r="D1729" s="43" t="str">
        <f t="shared" si="390"/>
        <v>wo</v>
      </c>
      <c r="E1729" s="43">
        <f t="shared" si="388"/>
        <v>2019</v>
      </c>
      <c r="I1729" s="43">
        <f t="shared" si="391"/>
        <v>37</v>
      </c>
      <c r="J1729">
        <f>IF(AND(Formulier!$E$44&lt;=C1729,Formulier!$O$38&gt;=C1729),"Verlof",0)</f>
        <v>0</v>
      </c>
      <c r="K1729">
        <f t="shared" si="384"/>
        <v>0</v>
      </c>
      <c r="L1729">
        <f t="shared" si="392"/>
        <v>0</v>
      </c>
      <c r="M1729">
        <f t="shared" si="393"/>
        <v>0</v>
      </c>
      <c r="N1729" s="56">
        <f t="shared" si="385"/>
        <v>0</v>
      </c>
      <c r="O1729" s="56">
        <f t="shared" si="386"/>
        <v>0</v>
      </c>
      <c r="R1729">
        <f t="shared" si="394"/>
        <v>0</v>
      </c>
    </row>
    <row r="1730" spans="1:18" x14ac:dyDescent="0.3">
      <c r="A1730" s="43" t="str">
        <f t="shared" si="387"/>
        <v>201937do</v>
      </c>
      <c r="B1730" s="43">
        <f t="shared" si="389"/>
        <v>37</v>
      </c>
      <c r="C1730" s="44">
        <f t="shared" si="383"/>
        <v>43720</v>
      </c>
      <c r="D1730" s="43" t="str">
        <f t="shared" si="390"/>
        <v>do</v>
      </c>
      <c r="E1730" s="43">
        <f t="shared" si="388"/>
        <v>2019</v>
      </c>
      <c r="I1730" s="43">
        <f t="shared" si="391"/>
        <v>37</v>
      </c>
      <c r="J1730">
        <f>IF(AND(Formulier!$E$44&lt;=C1730,Formulier!$O$38&gt;=C1730),"Verlof",0)</f>
        <v>0</v>
      </c>
      <c r="K1730">
        <f t="shared" si="384"/>
        <v>0</v>
      </c>
      <c r="L1730">
        <f t="shared" si="392"/>
        <v>0</v>
      </c>
      <c r="M1730">
        <f t="shared" si="393"/>
        <v>0</v>
      </c>
      <c r="N1730" s="56">
        <f t="shared" si="385"/>
        <v>0</v>
      </c>
      <c r="O1730" s="56">
        <f t="shared" si="386"/>
        <v>0</v>
      </c>
      <c r="R1730">
        <f t="shared" si="394"/>
        <v>0</v>
      </c>
    </row>
    <row r="1731" spans="1:18" x14ac:dyDescent="0.3">
      <c r="A1731" s="43" t="str">
        <f t="shared" si="387"/>
        <v>201937vr</v>
      </c>
      <c r="B1731" s="43">
        <f t="shared" si="389"/>
        <v>37</v>
      </c>
      <c r="C1731" s="44">
        <f t="shared" ref="C1731:C1794" si="395">+C1730+1</f>
        <v>43721</v>
      </c>
      <c r="D1731" s="43" t="str">
        <f t="shared" si="390"/>
        <v>vr</v>
      </c>
      <c r="E1731" s="43">
        <f t="shared" si="388"/>
        <v>2019</v>
      </c>
      <c r="I1731" s="43">
        <f t="shared" si="391"/>
        <v>37</v>
      </c>
      <c r="J1731">
        <f>IF(AND(Formulier!$E$44&lt;=C1731,Formulier!$O$38&gt;=C1731),"Verlof",0)</f>
        <v>0</v>
      </c>
      <c r="K1731">
        <f t="shared" ref="K1731:K1794" si="396">IF(J1731=0,0,IF(F1731="",0,1))</f>
        <v>0</v>
      </c>
      <c r="L1731">
        <f t="shared" si="392"/>
        <v>0</v>
      </c>
      <c r="M1731">
        <f t="shared" si="393"/>
        <v>0</v>
      </c>
      <c r="N1731" s="56">
        <f t="shared" ref="N1731:N1794" si="397">IF($N$1="Noord",K1731,IF($N$1="Midden",L1731,M1731))</f>
        <v>0</v>
      </c>
      <c r="O1731" s="56">
        <f t="shared" ref="O1731:O1794" si="398">IF(OR(D1731="za",D1731="zo"),0,N1731)</f>
        <v>0</v>
      </c>
      <c r="R1731">
        <f t="shared" si="394"/>
        <v>0</v>
      </c>
    </row>
    <row r="1732" spans="1:18" x14ac:dyDescent="0.3">
      <c r="A1732" s="43" t="str">
        <f t="shared" si="387"/>
        <v>201937za</v>
      </c>
      <c r="B1732" s="43">
        <f t="shared" si="389"/>
        <v>37</v>
      </c>
      <c r="C1732" s="44">
        <f t="shared" si="395"/>
        <v>43722</v>
      </c>
      <c r="D1732" s="43" t="str">
        <f t="shared" si="390"/>
        <v>za</v>
      </c>
      <c r="E1732" s="43">
        <f t="shared" si="388"/>
        <v>2019</v>
      </c>
      <c r="I1732" s="43">
        <f t="shared" si="391"/>
        <v>37</v>
      </c>
      <c r="J1732">
        <f>IF(AND(Formulier!$E$44&lt;=C1732,Formulier!$O$38&gt;=C1732),"Verlof",0)</f>
        <v>0</v>
      </c>
      <c r="K1732">
        <f t="shared" si="396"/>
        <v>0</v>
      </c>
      <c r="L1732">
        <f t="shared" si="392"/>
        <v>0</v>
      </c>
      <c r="M1732">
        <f t="shared" si="393"/>
        <v>0</v>
      </c>
      <c r="N1732" s="56">
        <f t="shared" si="397"/>
        <v>0</v>
      </c>
      <c r="O1732" s="56">
        <f t="shared" si="398"/>
        <v>0</v>
      </c>
      <c r="R1732">
        <f t="shared" si="394"/>
        <v>0</v>
      </c>
    </row>
    <row r="1733" spans="1:18" x14ac:dyDescent="0.3">
      <c r="A1733" s="43" t="str">
        <f t="shared" si="387"/>
        <v>201937zo</v>
      </c>
      <c r="B1733" s="43">
        <f t="shared" si="389"/>
        <v>37</v>
      </c>
      <c r="C1733" s="44">
        <f t="shared" si="395"/>
        <v>43723</v>
      </c>
      <c r="D1733" s="43" t="str">
        <f t="shared" si="390"/>
        <v>zo</v>
      </c>
      <c r="E1733" s="43">
        <f t="shared" si="388"/>
        <v>2019</v>
      </c>
      <c r="I1733" s="43">
        <f t="shared" si="391"/>
        <v>37</v>
      </c>
      <c r="J1733">
        <f>IF(AND(Formulier!$E$44&lt;=C1733,Formulier!$O$38&gt;=C1733),"Verlof",0)</f>
        <v>0</v>
      </c>
      <c r="K1733">
        <f t="shared" si="396"/>
        <v>0</v>
      </c>
      <c r="L1733">
        <f t="shared" si="392"/>
        <v>0</v>
      </c>
      <c r="M1733">
        <f t="shared" si="393"/>
        <v>0</v>
      </c>
      <c r="N1733" s="56">
        <f t="shared" si="397"/>
        <v>0</v>
      </c>
      <c r="O1733" s="56">
        <f t="shared" si="398"/>
        <v>0</v>
      </c>
      <c r="R1733">
        <f t="shared" si="394"/>
        <v>0</v>
      </c>
    </row>
    <row r="1734" spans="1:18" x14ac:dyDescent="0.3">
      <c r="A1734" s="43" t="str">
        <f t="shared" si="387"/>
        <v>201938ma</v>
      </c>
      <c r="B1734" s="43">
        <f t="shared" si="389"/>
        <v>38</v>
      </c>
      <c r="C1734" s="44">
        <f t="shared" si="395"/>
        <v>43724</v>
      </c>
      <c r="D1734" s="43" t="str">
        <f t="shared" si="390"/>
        <v>ma</v>
      </c>
      <c r="E1734" s="43">
        <f t="shared" si="388"/>
        <v>2019</v>
      </c>
      <c r="I1734" s="43">
        <f t="shared" si="391"/>
        <v>38</v>
      </c>
      <c r="J1734">
        <f>IF(AND(Formulier!$E$44&lt;=C1734,Formulier!$O$38&gt;=C1734),"Verlof",0)</f>
        <v>0</v>
      </c>
      <c r="K1734">
        <f t="shared" si="396"/>
        <v>0</v>
      </c>
      <c r="L1734">
        <f t="shared" si="392"/>
        <v>0</v>
      </c>
      <c r="M1734">
        <f t="shared" si="393"/>
        <v>0</v>
      </c>
      <c r="N1734" s="56">
        <f t="shared" si="397"/>
        <v>0</v>
      </c>
      <c r="O1734" s="56">
        <f t="shared" si="398"/>
        <v>0</v>
      </c>
      <c r="R1734">
        <f t="shared" si="394"/>
        <v>0</v>
      </c>
    </row>
    <row r="1735" spans="1:18" x14ac:dyDescent="0.3">
      <c r="A1735" s="43" t="str">
        <f t="shared" ref="A1735:A1798" si="399">E1735&amp;B1735&amp;D1735</f>
        <v>201938di</v>
      </c>
      <c r="B1735" s="43">
        <f t="shared" si="389"/>
        <v>38</v>
      </c>
      <c r="C1735" s="44">
        <f t="shared" si="395"/>
        <v>43725</v>
      </c>
      <c r="D1735" s="43" t="str">
        <f t="shared" si="390"/>
        <v>di</v>
      </c>
      <c r="E1735" s="43">
        <f t="shared" ref="E1735:E1798" si="400">YEAR(C1735)</f>
        <v>2019</v>
      </c>
      <c r="I1735" s="43">
        <f t="shared" si="391"/>
        <v>38</v>
      </c>
      <c r="J1735">
        <f>IF(AND(Formulier!$E$44&lt;=C1735,Formulier!$O$38&gt;=C1735),"Verlof",0)</f>
        <v>0</v>
      </c>
      <c r="K1735">
        <f t="shared" si="396"/>
        <v>0</v>
      </c>
      <c r="L1735">
        <f t="shared" si="392"/>
        <v>0</v>
      </c>
      <c r="M1735">
        <f t="shared" si="393"/>
        <v>0</v>
      </c>
      <c r="N1735" s="56">
        <f t="shared" si="397"/>
        <v>0</v>
      </c>
      <c r="O1735" s="56">
        <f t="shared" si="398"/>
        <v>0</v>
      </c>
      <c r="R1735">
        <f t="shared" si="394"/>
        <v>0</v>
      </c>
    </row>
    <row r="1736" spans="1:18" x14ac:dyDescent="0.3">
      <c r="A1736" s="43" t="str">
        <f t="shared" si="399"/>
        <v>201938wo</v>
      </c>
      <c r="B1736" s="43">
        <f t="shared" si="389"/>
        <v>38</v>
      </c>
      <c r="C1736" s="44">
        <f t="shared" si="395"/>
        <v>43726</v>
      </c>
      <c r="D1736" s="43" t="str">
        <f t="shared" si="390"/>
        <v>wo</v>
      </c>
      <c r="E1736" s="43">
        <f t="shared" si="400"/>
        <v>2019</v>
      </c>
      <c r="I1736" s="43">
        <f t="shared" si="391"/>
        <v>38</v>
      </c>
      <c r="J1736">
        <f>IF(AND(Formulier!$E$44&lt;=C1736,Formulier!$O$38&gt;=C1736),"Verlof",0)</f>
        <v>0</v>
      </c>
      <c r="K1736">
        <f t="shared" si="396"/>
        <v>0</v>
      </c>
      <c r="L1736">
        <f t="shared" si="392"/>
        <v>0</v>
      </c>
      <c r="M1736">
        <f t="shared" si="393"/>
        <v>0</v>
      </c>
      <c r="N1736" s="56">
        <f t="shared" si="397"/>
        <v>0</v>
      </c>
      <c r="O1736" s="56">
        <f t="shared" si="398"/>
        <v>0</v>
      </c>
      <c r="R1736">
        <f t="shared" si="394"/>
        <v>0</v>
      </c>
    </row>
    <row r="1737" spans="1:18" x14ac:dyDescent="0.3">
      <c r="A1737" s="43" t="str">
        <f t="shared" si="399"/>
        <v>201938do</v>
      </c>
      <c r="B1737" s="43">
        <f t="shared" si="389"/>
        <v>38</v>
      </c>
      <c r="C1737" s="44">
        <f t="shared" si="395"/>
        <v>43727</v>
      </c>
      <c r="D1737" s="43" t="str">
        <f t="shared" si="390"/>
        <v>do</v>
      </c>
      <c r="E1737" s="43">
        <f t="shared" si="400"/>
        <v>2019</v>
      </c>
      <c r="I1737" s="43">
        <f t="shared" si="391"/>
        <v>38</v>
      </c>
      <c r="J1737">
        <f>IF(AND(Formulier!$E$44&lt;=C1737,Formulier!$O$38&gt;=C1737),"Verlof",0)</f>
        <v>0</v>
      </c>
      <c r="K1737">
        <f t="shared" si="396"/>
        <v>0</v>
      </c>
      <c r="L1737">
        <f t="shared" si="392"/>
        <v>0</v>
      </c>
      <c r="M1737">
        <f t="shared" si="393"/>
        <v>0</v>
      </c>
      <c r="N1737" s="56">
        <f t="shared" si="397"/>
        <v>0</v>
      </c>
      <c r="O1737" s="56">
        <f t="shared" si="398"/>
        <v>0</v>
      </c>
      <c r="R1737">
        <f t="shared" si="394"/>
        <v>0</v>
      </c>
    </row>
    <row r="1738" spans="1:18" x14ac:dyDescent="0.3">
      <c r="A1738" s="43" t="str">
        <f t="shared" si="399"/>
        <v>201938vr</v>
      </c>
      <c r="B1738" s="43">
        <f t="shared" si="389"/>
        <v>38</v>
      </c>
      <c r="C1738" s="44">
        <f t="shared" si="395"/>
        <v>43728</v>
      </c>
      <c r="D1738" s="43" t="str">
        <f t="shared" si="390"/>
        <v>vr</v>
      </c>
      <c r="E1738" s="43">
        <f t="shared" si="400"/>
        <v>2019</v>
      </c>
      <c r="I1738" s="43">
        <f t="shared" si="391"/>
        <v>38</v>
      </c>
      <c r="J1738">
        <f>IF(AND(Formulier!$E$44&lt;=C1738,Formulier!$O$38&gt;=C1738),"Verlof",0)</f>
        <v>0</v>
      </c>
      <c r="K1738">
        <f t="shared" si="396"/>
        <v>0</v>
      </c>
      <c r="L1738">
        <f t="shared" si="392"/>
        <v>0</v>
      </c>
      <c r="M1738">
        <f t="shared" si="393"/>
        <v>0</v>
      </c>
      <c r="N1738" s="56">
        <f t="shared" si="397"/>
        <v>0</v>
      </c>
      <c r="O1738" s="56">
        <f t="shared" si="398"/>
        <v>0</v>
      </c>
      <c r="R1738">
        <f t="shared" si="394"/>
        <v>0</v>
      </c>
    </row>
    <row r="1739" spans="1:18" x14ac:dyDescent="0.3">
      <c r="A1739" s="43" t="str">
        <f t="shared" si="399"/>
        <v>201938za</v>
      </c>
      <c r="B1739" s="43">
        <f t="shared" si="389"/>
        <v>38</v>
      </c>
      <c r="C1739" s="44">
        <f t="shared" si="395"/>
        <v>43729</v>
      </c>
      <c r="D1739" s="43" t="str">
        <f t="shared" si="390"/>
        <v>za</v>
      </c>
      <c r="E1739" s="43">
        <f t="shared" si="400"/>
        <v>2019</v>
      </c>
      <c r="I1739" s="43">
        <f t="shared" si="391"/>
        <v>38</v>
      </c>
      <c r="J1739">
        <f>IF(AND(Formulier!$E$44&lt;=C1739,Formulier!$O$38&gt;=C1739),"Verlof",0)</f>
        <v>0</v>
      </c>
      <c r="K1739">
        <f t="shared" si="396"/>
        <v>0</v>
      </c>
      <c r="L1739">
        <f t="shared" si="392"/>
        <v>0</v>
      </c>
      <c r="M1739">
        <f t="shared" si="393"/>
        <v>0</v>
      </c>
      <c r="N1739" s="56">
        <f t="shared" si="397"/>
        <v>0</v>
      </c>
      <c r="O1739" s="56">
        <f t="shared" si="398"/>
        <v>0</v>
      </c>
      <c r="R1739">
        <f t="shared" si="394"/>
        <v>0</v>
      </c>
    </row>
    <row r="1740" spans="1:18" x14ac:dyDescent="0.3">
      <c r="A1740" s="43" t="str">
        <f t="shared" si="399"/>
        <v>201938zo</v>
      </c>
      <c r="B1740" s="43">
        <f t="shared" si="389"/>
        <v>38</v>
      </c>
      <c r="C1740" s="44">
        <f t="shared" si="395"/>
        <v>43730</v>
      </c>
      <c r="D1740" s="43" t="str">
        <f t="shared" si="390"/>
        <v>zo</v>
      </c>
      <c r="E1740" s="43">
        <f t="shared" si="400"/>
        <v>2019</v>
      </c>
      <c r="I1740" s="43">
        <f t="shared" si="391"/>
        <v>38</v>
      </c>
      <c r="J1740">
        <f>IF(AND(Formulier!$E$44&lt;=C1740,Formulier!$O$38&gt;=C1740),"Verlof",0)</f>
        <v>0</v>
      </c>
      <c r="K1740">
        <f t="shared" si="396"/>
        <v>0</v>
      </c>
      <c r="L1740">
        <f t="shared" si="392"/>
        <v>0</v>
      </c>
      <c r="M1740">
        <f t="shared" si="393"/>
        <v>0</v>
      </c>
      <c r="N1740" s="56">
        <f t="shared" si="397"/>
        <v>0</v>
      </c>
      <c r="O1740" s="56">
        <f t="shared" si="398"/>
        <v>0</v>
      </c>
      <c r="R1740">
        <f t="shared" si="394"/>
        <v>0</v>
      </c>
    </row>
    <row r="1741" spans="1:18" x14ac:dyDescent="0.3">
      <c r="A1741" s="43" t="str">
        <f t="shared" si="399"/>
        <v>201939ma</v>
      </c>
      <c r="B1741" s="43">
        <f t="shared" si="389"/>
        <v>39</v>
      </c>
      <c r="C1741" s="44">
        <f t="shared" si="395"/>
        <v>43731</v>
      </c>
      <c r="D1741" s="43" t="str">
        <f t="shared" si="390"/>
        <v>ma</v>
      </c>
      <c r="E1741" s="43">
        <f t="shared" si="400"/>
        <v>2019</v>
      </c>
      <c r="I1741" s="43">
        <f t="shared" si="391"/>
        <v>39</v>
      </c>
      <c r="J1741">
        <f>IF(AND(Formulier!$E$44&lt;=C1741,Formulier!$O$38&gt;=C1741),"Verlof",0)</f>
        <v>0</v>
      </c>
      <c r="K1741">
        <f t="shared" si="396"/>
        <v>0</v>
      </c>
      <c r="L1741">
        <f t="shared" si="392"/>
        <v>0</v>
      </c>
      <c r="M1741">
        <f t="shared" si="393"/>
        <v>0</v>
      </c>
      <c r="N1741" s="56">
        <f t="shared" si="397"/>
        <v>0</v>
      </c>
      <c r="O1741" s="56">
        <f t="shared" si="398"/>
        <v>0</v>
      </c>
      <c r="R1741">
        <f t="shared" si="394"/>
        <v>0</v>
      </c>
    </row>
    <row r="1742" spans="1:18" x14ac:dyDescent="0.3">
      <c r="A1742" s="43" t="str">
        <f t="shared" si="399"/>
        <v>201939di</v>
      </c>
      <c r="B1742" s="43">
        <f t="shared" si="389"/>
        <v>39</v>
      </c>
      <c r="C1742" s="44">
        <f t="shared" si="395"/>
        <v>43732</v>
      </c>
      <c r="D1742" s="43" t="str">
        <f t="shared" si="390"/>
        <v>di</v>
      </c>
      <c r="E1742" s="43">
        <f t="shared" si="400"/>
        <v>2019</v>
      </c>
      <c r="I1742" s="43">
        <f t="shared" si="391"/>
        <v>39</v>
      </c>
      <c r="J1742">
        <f>IF(AND(Formulier!$E$44&lt;=C1742,Formulier!$O$38&gt;=C1742),"Verlof",0)</f>
        <v>0</v>
      </c>
      <c r="K1742">
        <f t="shared" si="396"/>
        <v>0</v>
      </c>
      <c r="L1742">
        <f t="shared" si="392"/>
        <v>0</v>
      </c>
      <c r="M1742">
        <f t="shared" si="393"/>
        <v>0</v>
      </c>
      <c r="N1742" s="56">
        <f t="shared" si="397"/>
        <v>0</v>
      </c>
      <c r="O1742" s="56">
        <f t="shared" si="398"/>
        <v>0</v>
      </c>
      <c r="R1742">
        <f t="shared" si="394"/>
        <v>0</v>
      </c>
    </row>
    <row r="1743" spans="1:18" x14ac:dyDescent="0.3">
      <c r="A1743" s="43" t="str">
        <f t="shared" si="399"/>
        <v>201939wo</v>
      </c>
      <c r="B1743" s="43">
        <f t="shared" si="389"/>
        <v>39</v>
      </c>
      <c r="C1743" s="44">
        <f t="shared" si="395"/>
        <v>43733</v>
      </c>
      <c r="D1743" s="43" t="str">
        <f t="shared" si="390"/>
        <v>wo</v>
      </c>
      <c r="E1743" s="43">
        <f t="shared" si="400"/>
        <v>2019</v>
      </c>
      <c r="I1743" s="43">
        <f t="shared" si="391"/>
        <v>39</v>
      </c>
      <c r="J1743">
        <f>IF(AND(Formulier!$E$44&lt;=C1743,Formulier!$O$38&gt;=C1743),"Verlof",0)</f>
        <v>0</v>
      </c>
      <c r="K1743">
        <f t="shared" si="396"/>
        <v>0</v>
      </c>
      <c r="L1743">
        <f t="shared" si="392"/>
        <v>0</v>
      </c>
      <c r="M1743">
        <f t="shared" si="393"/>
        <v>0</v>
      </c>
      <c r="N1743" s="56">
        <f t="shared" si="397"/>
        <v>0</v>
      </c>
      <c r="O1743" s="56">
        <f t="shared" si="398"/>
        <v>0</v>
      </c>
      <c r="R1743">
        <f t="shared" si="394"/>
        <v>0</v>
      </c>
    </row>
    <row r="1744" spans="1:18" x14ac:dyDescent="0.3">
      <c r="A1744" s="43" t="str">
        <f t="shared" si="399"/>
        <v>201939do</v>
      </c>
      <c r="B1744" s="43">
        <f t="shared" si="389"/>
        <v>39</v>
      </c>
      <c r="C1744" s="44">
        <f t="shared" si="395"/>
        <v>43734</v>
      </c>
      <c r="D1744" s="43" t="str">
        <f t="shared" si="390"/>
        <v>do</v>
      </c>
      <c r="E1744" s="43">
        <f t="shared" si="400"/>
        <v>2019</v>
      </c>
      <c r="I1744" s="43">
        <f t="shared" si="391"/>
        <v>39</v>
      </c>
      <c r="J1744">
        <f>IF(AND(Formulier!$E$44&lt;=C1744,Formulier!$O$38&gt;=C1744),"Verlof",0)</f>
        <v>0</v>
      </c>
      <c r="K1744">
        <f t="shared" si="396"/>
        <v>0</v>
      </c>
      <c r="L1744">
        <f t="shared" si="392"/>
        <v>0</v>
      </c>
      <c r="M1744">
        <f t="shared" si="393"/>
        <v>0</v>
      </c>
      <c r="N1744" s="56">
        <f t="shared" si="397"/>
        <v>0</v>
      </c>
      <c r="O1744" s="56">
        <f t="shared" si="398"/>
        <v>0</v>
      </c>
      <c r="R1744">
        <f t="shared" si="394"/>
        <v>0</v>
      </c>
    </row>
    <row r="1745" spans="1:18" x14ac:dyDescent="0.3">
      <c r="A1745" s="43" t="str">
        <f t="shared" si="399"/>
        <v>201939vr</v>
      </c>
      <c r="B1745" s="43">
        <f t="shared" ref="B1745:B1808" si="401">+B1738+1</f>
        <v>39</v>
      </c>
      <c r="C1745" s="44">
        <f t="shared" si="395"/>
        <v>43735</v>
      </c>
      <c r="D1745" s="43" t="str">
        <f t="shared" ref="D1745:D1808" si="402">+D1738</f>
        <v>vr</v>
      </c>
      <c r="E1745" s="43">
        <f t="shared" si="400"/>
        <v>2019</v>
      </c>
      <c r="I1745" s="43">
        <f t="shared" ref="I1745:I1808" si="403">+I1738+1</f>
        <v>39</v>
      </c>
      <c r="J1745">
        <f>IF(AND(Formulier!$E$44&lt;=C1745,Formulier!$O$38&gt;=C1745),"Verlof",0)</f>
        <v>0</v>
      </c>
      <c r="K1745">
        <f t="shared" si="396"/>
        <v>0</v>
      </c>
      <c r="L1745">
        <f t="shared" si="392"/>
        <v>0</v>
      </c>
      <c r="M1745">
        <f t="shared" si="393"/>
        <v>0</v>
      </c>
      <c r="N1745" s="56">
        <f t="shared" si="397"/>
        <v>0</v>
      </c>
      <c r="O1745" s="56">
        <f t="shared" si="398"/>
        <v>0</v>
      </c>
      <c r="R1745">
        <f t="shared" si="394"/>
        <v>0</v>
      </c>
    </row>
    <row r="1746" spans="1:18" x14ac:dyDescent="0.3">
      <c r="A1746" s="43" t="str">
        <f t="shared" si="399"/>
        <v>201939za</v>
      </c>
      <c r="B1746" s="43">
        <f t="shared" si="401"/>
        <v>39</v>
      </c>
      <c r="C1746" s="44">
        <f t="shared" si="395"/>
        <v>43736</v>
      </c>
      <c r="D1746" s="43" t="str">
        <f t="shared" si="402"/>
        <v>za</v>
      </c>
      <c r="E1746" s="43">
        <f t="shared" si="400"/>
        <v>2019</v>
      </c>
      <c r="I1746" s="43">
        <f t="shared" si="403"/>
        <v>39</v>
      </c>
      <c r="J1746">
        <f>IF(AND(Formulier!$E$44&lt;=C1746,Formulier!$O$38&gt;=C1746),"Verlof",0)</f>
        <v>0</v>
      </c>
      <c r="K1746">
        <f t="shared" si="396"/>
        <v>0</v>
      </c>
      <c r="L1746">
        <f t="shared" si="392"/>
        <v>0</v>
      </c>
      <c r="M1746">
        <f t="shared" si="393"/>
        <v>0</v>
      </c>
      <c r="N1746" s="56">
        <f t="shared" si="397"/>
        <v>0</v>
      </c>
      <c r="O1746" s="56">
        <f t="shared" si="398"/>
        <v>0</v>
      </c>
      <c r="R1746">
        <f t="shared" si="394"/>
        <v>0</v>
      </c>
    </row>
    <row r="1747" spans="1:18" x14ac:dyDescent="0.3">
      <c r="A1747" s="43" t="str">
        <f t="shared" si="399"/>
        <v>201939zo</v>
      </c>
      <c r="B1747" s="43">
        <f t="shared" si="401"/>
        <v>39</v>
      </c>
      <c r="C1747" s="44">
        <f t="shared" si="395"/>
        <v>43737</v>
      </c>
      <c r="D1747" s="43" t="str">
        <f t="shared" si="402"/>
        <v>zo</v>
      </c>
      <c r="E1747" s="43">
        <f t="shared" si="400"/>
        <v>2019</v>
      </c>
      <c r="I1747" s="43">
        <f t="shared" si="403"/>
        <v>39</v>
      </c>
      <c r="J1747">
        <f>IF(AND(Formulier!$E$44&lt;=C1747,Formulier!$O$38&gt;=C1747),"Verlof",0)</f>
        <v>0</v>
      </c>
      <c r="K1747">
        <f t="shared" si="396"/>
        <v>0</v>
      </c>
      <c r="L1747">
        <f t="shared" si="392"/>
        <v>0</v>
      </c>
      <c r="M1747">
        <f t="shared" si="393"/>
        <v>0</v>
      </c>
      <c r="N1747" s="56">
        <f t="shared" si="397"/>
        <v>0</v>
      </c>
      <c r="O1747" s="56">
        <f t="shared" si="398"/>
        <v>0</v>
      </c>
      <c r="R1747">
        <f t="shared" si="394"/>
        <v>0</v>
      </c>
    </row>
    <row r="1748" spans="1:18" x14ac:dyDescent="0.3">
      <c r="A1748" s="43" t="str">
        <f t="shared" si="399"/>
        <v>201940ma</v>
      </c>
      <c r="B1748" s="43">
        <f t="shared" si="401"/>
        <v>40</v>
      </c>
      <c r="C1748" s="44">
        <f t="shared" si="395"/>
        <v>43738</v>
      </c>
      <c r="D1748" s="43" t="str">
        <f t="shared" si="402"/>
        <v>ma</v>
      </c>
      <c r="E1748" s="43">
        <f t="shared" si="400"/>
        <v>2019</v>
      </c>
      <c r="I1748" s="43">
        <f t="shared" si="403"/>
        <v>40</v>
      </c>
      <c r="J1748">
        <f>IF(AND(Formulier!$E$44&lt;=C1748,Formulier!$O$38&gt;=C1748),"Verlof",0)</f>
        <v>0</v>
      </c>
      <c r="K1748">
        <f t="shared" si="396"/>
        <v>0</v>
      </c>
      <c r="L1748">
        <f t="shared" si="392"/>
        <v>0</v>
      </c>
      <c r="M1748">
        <f t="shared" si="393"/>
        <v>0</v>
      </c>
      <c r="N1748" s="56">
        <f t="shared" si="397"/>
        <v>0</v>
      </c>
      <c r="O1748" s="56">
        <f t="shared" si="398"/>
        <v>0</v>
      </c>
      <c r="R1748">
        <f t="shared" si="394"/>
        <v>0</v>
      </c>
    </row>
    <row r="1749" spans="1:18" x14ac:dyDescent="0.3">
      <c r="A1749" s="43" t="str">
        <f t="shared" si="399"/>
        <v>201940di</v>
      </c>
      <c r="B1749" s="43">
        <f t="shared" si="401"/>
        <v>40</v>
      </c>
      <c r="C1749" s="44">
        <f t="shared" si="395"/>
        <v>43739</v>
      </c>
      <c r="D1749" s="43" t="str">
        <f t="shared" si="402"/>
        <v>di</v>
      </c>
      <c r="E1749" s="43">
        <f t="shared" si="400"/>
        <v>2019</v>
      </c>
      <c r="I1749" s="43">
        <f t="shared" si="403"/>
        <v>40</v>
      </c>
      <c r="J1749">
        <f>IF(AND(Formulier!$E$44&lt;=C1749,Formulier!$O$38&gt;=C1749),"Verlof",0)</f>
        <v>0</v>
      </c>
      <c r="K1749">
        <f t="shared" si="396"/>
        <v>0</v>
      </c>
      <c r="L1749">
        <f t="shared" si="392"/>
        <v>0</v>
      </c>
      <c r="M1749">
        <f t="shared" si="393"/>
        <v>0</v>
      </c>
      <c r="N1749" s="56">
        <f t="shared" si="397"/>
        <v>0</v>
      </c>
      <c r="O1749" s="56">
        <f t="shared" si="398"/>
        <v>0</v>
      </c>
      <c r="R1749">
        <f t="shared" si="394"/>
        <v>0</v>
      </c>
    </row>
    <row r="1750" spans="1:18" x14ac:dyDescent="0.3">
      <c r="A1750" s="43" t="str">
        <f t="shared" si="399"/>
        <v>201940wo</v>
      </c>
      <c r="B1750" s="43">
        <f t="shared" si="401"/>
        <v>40</v>
      </c>
      <c r="C1750" s="44">
        <f t="shared" si="395"/>
        <v>43740</v>
      </c>
      <c r="D1750" s="43" t="str">
        <f t="shared" si="402"/>
        <v>wo</v>
      </c>
      <c r="E1750" s="43">
        <f t="shared" si="400"/>
        <v>2019</v>
      </c>
      <c r="I1750" s="43">
        <f t="shared" si="403"/>
        <v>40</v>
      </c>
      <c r="J1750">
        <f>IF(AND(Formulier!$E$44&lt;=C1750,Formulier!$O$38&gt;=C1750),"Verlof",0)</f>
        <v>0</v>
      </c>
      <c r="K1750">
        <f t="shared" si="396"/>
        <v>0</v>
      </c>
      <c r="L1750">
        <f t="shared" si="392"/>
        <v>0</v>
      </c>
      <c r="M1750">
        <f t="shared" si="393"/>
        <v>0</v>
      </c>
      <c r="N1750" s="56">
        <f t="shared" si="397"/>
        <v>0</v>
      </c>
      <c r="O1750" s="56">
        <f t="shared" si="398"/>
        <v>0</v>
      </c>
      <c r="R1750">
        <f t="shared" si="394"/>
        <v>0</v>
      </c>
    </row>
    <row r="1751" spans="1:18" x14ac:dyDescent="0.3">
      <c r="A1751" s="43" t="str">
        <f t="shared" si="399"/>
        <v>201940do</v>
      </c>
      <c r="B1751" s="43">
        <f t="shared" si="401"/>
        <v>40</v>
      </c>
      <c r="C1751" s="44">
        <f t="shared" si="395"/>
        <v>43741</v>
      </c>
      <c r="D1751" s="43" t="str">
        <f t="shared" si="402"/>
        <v>do</v>
      </c>
      <c r="E1751" s="43">
        <f t="shared" si="400"/>
        <v>2019</v>
      </c>
      <c r="I1751" s="43">
        <f t="shared" si="403"/>
        <v>40</v>
      </c>
      <c r="J1751">
        <f>IF(AND(Formulier!$E$44&lt;=C1751,Formulier!$O$38&gt;=C1751),"Verlof",0)</f>
        <v>0</v>
      </c>
      <c r="K1751">
        <f t="shared" si="396"/>
        <v>0</v>
      </c>
      <c r="L1751">
        <f t="shared" si="392"/>
        <v>0</v>
      </c>
      <c r="M1751">
        <f t="shared" si="393"/>
        <v>0</v>
      </c>
      <c r="N1751" s="56">
        <f t="shared" si="397"/>
        <v>0</v>
      </c>
      <c r="O1751" s="56">
        <f t="shared" si="398"/>
        <v>0</v>
      </c>
      <c r="R1751">
        <f t="shared" si="394"/>
        <v>0</v>
      </c>
    </row>
    <row r="1752" spans="1:18" x14ac:dyDescent="0.3">
      <c r="A1752" s="43" t="str">
        <f t="shared" si="399"/>
        <v>201940vr</v>
      </c>
      <c r="B1752" s="43">
        <f t="shared" si="401"/>
        <v>40</v>
      </c>
      <c r="C1752" s="44">
        <f t="shared" si="395"/>
        <v>43742</v>
      </c>
      <c r="D1752" s="43" t="str">
        <f t="shared" si="402"/>
        <v>vr</v>
      </c>
      <c r="E1752" s="43">
        <f t="shared" si="400"/>
        <v>2019</v>
      </c>
      <c r="I1752" s="43">
        <f t="shared" si="403"/>
        <v>40</v>
      </c>
      <c r="J1752">
        <f>IF(AND(Formulier!$E$44&lt;=C1752,Formulier!$O$38&gt;=C1752),"Verlof",0)</f>
        <v>0</v>
      </c>
      <c r="K1752">
        <f t="shared" si="396"/>
        <v>0</v>
      </c>
      <c r="L1752">
        <f t="shared" si="392"/>
        <v>0</v>
      </c>
      <c r="M1752">
        <f t="shared" si="393"/>
        <v>0</v>
      </c>
      <c r="N1752" s="56">
        <f t="shared" si="397"/>
        <v>0</v>
      </c>
      <c r="O1752" s="56">
        <f t="shared" si="398"/>
        <v>0</v>
      </c>
      <c r="R1752">
        <f t="shared" si="394"/>
        <v>0</v>
      </c>
    </row>
    <row r="1753" spans="1:18" x14ac:dyDescent="0.3">
      <c r="A1753" s="43" t="str">
        <f t="shared" si="399"/>
        <v>201940za</v>
      </c>
      <c r="B1753" s="43">
        <f t="shared" si="401"/>
        <v>40</v>
      </c>
      <c r="C1753" s="44">
        <f t="shared" si="395"/>
        <v>43743</v>
      </c>
      <c r="D1753" s="43" t="str">
        <f t="shared" si="402"/>
        <v>za</v>
      </c>
      <c r="E1753" s="43">
        <f t="shared" si="400"/>
        <v>2019</v>
      </c>
      <c r="I1753" s="43">
        <f t="shared" si="403"/>
        <v>40</v>
      </c>
      <c r="J1753">
        <f>IF(AND(Formulier!$E$44&lt;=C1753,Formulier!$O$38&gt;=C1753),"Verlof",0)</f>
        <v>0</v>
      </c>
      <c r="K1753">
        <f t="shared" si="396"/>
        <v>0</v>
      </c>
      <c r="L1753">
        <f t="shared" si="392"/>
        <v>0</v>
      </c>
      <c r="M1753">
        <f t="shared" si="393"/>
        <v>0</v>
      </c>
      <c r="N1753" s="56">
        <f t="shared" si="397"/>
        <v>0</v>
      </c>
      <c r="O1753" s="56">
        <f t="shared" si="398"/>
        <v>0</v>
      </c>
      <c r="R1753">
        <f t="shared" si="394"/>
        <v>0</v>
      </c>
    </row>
    <row r="1754" spans="1:18" x14ac:dyDescent="0.3">
      <c r="A1754" s="43" t="str">
        <f t="shared" si="399"/>
        <v>201940zo</v>
      </c>
      <c r="B1754" s="43">
        <f t="shared" si="401"/>
        <v>40</v>
      </c>
      <c r="C1754" s="44">
        <f t="shared" si="395"/>
        <v>43744</v>
      </c>
      <c r="D1754" s="43" t="str">
        <f t="shared" si="402"/>
        <v>zo</v>
      </c>
      <c r="E1754" s="43">
        <f t="shared" si="400"/>
        <v>2019</v>
      </c>
      <c r="I1754" s="43">
        <f t="shared" si="403"/>
        <v>40</v>
      </c>
      <c r="J1754">
        <f>IF(AND(Formulier!$E$44&lt;=C1754,Formulier!$O$38&gt;=C1754),"Verlof",0)</f>
        <v>0</v>
      </c>
      <c r="K1754">
        <f t="shared" si="396"/>
        <v>0</v>
      </c>
      <c r="L1754">
        <f t="shared" si="392"/>
        <v>0</v>
      </c>
      <c r="M1754">
        <f t="shared" si="393"/>
        <v>0</v>
      </c>
      <c r="N1754" s="56">
        <f t="shared" si="397"/>
        <v>0</v>
      </c>
      <c r="O1754" s="56">
        <f t="shared" si="398"/>
        <v>0</v>
      </c>
      <c r="R1754">
        <f t="shared" si="394"/>
        <v>0</v>
      </c>
    </row>
    <row r="1755" spans="1:18" x14ac:dyDescent="0.3">
      <c r="A1755" s="43" t="str">
        <f t="shared" si="399"/>
        <v>201941ma</v>
      </c>
      <c r="B1755" s="43">
        <f t="shared" si="401"/>
        <v>41</v>
      </c>
      <c r="C1755" s="44">
        <f t="shared" si="395"/>
        <v>43745</v>
      </c>
      <c r="D1755" s="43" t="str">
        <f t="shared" si="402"/>
        <v>ma</v>
      </c>
      <c r="E1755" s="43">
        <f t="shared" si="400"/>
        <v>2019</v>
      </c>
      <c r="I1755" s="43">
        <f t="shared" si="403"/>
        <v>41</v>
      </c>
      <c r="J1755">
        <f>IF(AND(Formulier!$E$44&lt;=C1755,Formulier!$O$38&gt;=C1755),"Verlof",0)</f>
        <v>0</v>
      </c>
      <c r="K1755">
        <f t="shared" si="396"/>
        <v>0</v>
      </c>
      <c r="L1755">
        <f t="shared" si="392"/>
        <v>0</v>
      </c>
      <c r="M1755">
        <f t="shared" si="393"/>
        <v>0</v>
      </c>
      <c r="N1755" s="56">
        <f t="shared" si="397"/>
        <v>0</v>
      </c>
      <c r="O1755" s="56">
        <f t="shared" si="398"/>
        <v>0</v>
      </c>
      <c r="R1755">
        <f t="shared" si="394"/>
        <v>0</v>
      </c>
    </row>
    <row r="1756" spans="1:18" x14ac:dyDescent="0.3">
      <c r="A1756" s="43" t="str">
        <f t="shared" si="399"/>
        <v>201941di</v>
      </c>
      <c r="B1756" s="43">
        <f t="shared" si="401"/>
        <v>41</v>
      </c>
      <c r="C1756" s="44">
        <f t="shared" si="395"/>
        <v>43746</v>
      </c>
      <c r="D1756" s="43" t="str">
        <f t="shared" si="402"/>
        <v>di</v>
      </c>
      <c r="E1756" s="43">
        <f t="shared" si="400"/>
        <v>2019</v>
      </c>
      <c r="I1756" s="43">
        <f t="shared" si="403"/>
        <v>41</v>
      </c>
      <c r="J1756">
        <f>IF(AND(Formulier!$E$44&lt;=C1756,Formulier!$O$38&gt;=C1756),"Verlof",0)</f>
        <v>0</v>
      </c>
      <c r="K1756">
        <f t="shared" si="396"/>
        <v>0</v>
      </c>
      <c r="L1756">
        <f t="shared" si="392"/>
        <v>0</v>
      </c>
      <c r="M1756">
        <f t="shared" si="393"/>
        <v>0</v>
      </c>
      <c r="N1756" s="56">
        <f t="shared" si="397"/>
        <v>0</v>
      </c>
      <c r="O1756" s="56">
        <f t="shared" si="398"/>
        <v>0</v>
      </c>
      <c r="R1756">
        <f t="shared" si="394"/>
        <v>0</v>
      </c>
    </row>
    <row r="1757" spans="1:18" x14ac:dyDescent="0.3">
      <c r="A1757" s="43" t="str">
        <f t="shared" si="399"/>
        <v>201941wo</v>
      </c>
      <c r="B1757" s="43">
        <f t="shared" si="401"/>
        <v>41</v>
      </c>
      <c r="C1757" s="44">
        <f t="shared" si="395"/>
        <v>43747</v>
      </c>
      <c r="D1757" s="43" t="str">
        <f t="shared" si="402"/>
        <v>wo</v>
      </c>
      <c r="E1757" s="43">
        <f t="shared" si="400"/>
        <v>2019</v>
      </c>
      <c r="I1757" s="43">
        <f t="shared" si="403"/>
        <v>41</v>
      </c>
      <c r="J1757">
        <f>IF(AND(Formulier!$E$44&lt;=C1757,Formulier!$O$38&gt;=C1757),"Verlof",0)</f>
        <v>0</v>
      </c>
      <c r="K1757">
        <f t="shared" si="396"/>
        <v>0</v>
      </c>
      <c r="L1757">
        <f t="shared" si="392"/>
        <v>0</v>
      </c>
      <c r="M1757">
        <f t="shared" si="393"/>
        <v>0</v>
      </c>
      <c r="N1757" s="56">
        <f t="shared" si="397"/>
        <v>0</v>
      </c>
      <c r="O1757" s="56">
        <f t="shared" si="398"/>
        <v>0</v>
      </c>
      <c r="R1757">
        <f t="shared" si="394"/>
        <v>0</v>
      </c>
    </row>
    <row r="1758" spans="1:18" x14ac:dyDescent="0.3">
      <c r="A1758" s="43" t="str">
        <f t="shared" si="399"/>
        <v>201941do</v>
      </c>
      <c r="B1758" s="43">
        <f t="shared" si="401"/>
        <v>41</v>
      </c>
      <c r="C1758" s="44">
        <f t="shared" si="395"/>
        <v>43748</v>
      </c>
      <c r="D1758" s="43" t="str">
        <f t="shared" si="402"/>
        <v>do</v>
      </c>
      <c r="E1758" s="43">
        <f t="shared" si="400"/>
        <v>2019</v>
      </c>
      <c r="I1758" s="43">
        <f t="shared" si="403"/>
        <v>41</v>
      </c>
      <c r="J1758">
        <f>IF(AND(Formulier!$E$44&lt;=C1758,Formulier!$O$38&gt;=C1758),"Verlof",0)</f>
        <v>0</v>
      </c>
      <c r="K1758">
        <f t="shared" si="396"/>
        <v>0</v>
      </c>
      <c r="L1758">
        <f t="shared" si="392"/>
        <v>0</v>
      </c>
      <c r="M1758">
        <f t="shared" si="393"/>
        <v>0</v>
      </c>
      <c r="N1758" s="56">
        <f t="shared" si="397"/>
        <v>0</v>
      </c>
      <c r="O1758" s="56">
        <f t="shared" si="398"/>
        <v>0</v>
      </c>
      <c r="R1758">
        <f t="shared" si="394"/>
        <v>0</v>
      </c>
    </row>
    <row r="1759" spans="1:18" x14ac:dyDescent="0.3">
      <c r="A1759" s="43" t="str">
        <f t="shared" si="399"/>
        <v>201941vr</v>
      </c>
      <c r="B1759" s="43">
        <f t="shared" si="401"/>
        <v>41</v>
      </c>
      <c r="C1759" s="44">
        <f t="shared" si="395"/>
        <v>43749</v>
      </c>
      <c r="D1759" s="43" t="str">
        <f t="shared" si="402"/>
        <v>vr</v>
      </c>
      <c r="E1759" s="43">
        <f t="shared" si="400"/>
        <v>2019</v>
      </c>
      <c r="I1759" s="43">
        <f t="shared" si="403"/>
        <v>41</v>
      </c>
      <c r="J1759">
        <f>IF(AND(Formulier!$E$44&lt;=C1759,Formulier!$O$38&gt;=C1759),"Verlof",0)</f>
        <v>0</v>
      </c>
      <c r="K1759">
        <f t="shared" si="396"/>
        <v>0</v>
      </c>
      <c r="L1759">
        <f t="shared" si="392"/>
        <v>0</v>
      </c>
      <c r="M1759">
        <f t="shared" si="393"/>
        <v>0</v>
      </c>
      <c r="N1759" s="56">
        <f t="shared" si="397"/>
        <v>0</v>
      </c>
      <c r="O1759" s="56">
        <f t="shared" si="398"/>
        <v>0</v>
      </c>
      <c r="R1759">
        <f t="shared" si="394"/>
        <v>0</v>
      </c>
    </row>
    <row r="1760" spans="1:18" x14ac:dyDescent="0.3">
      <c r="A1760" s="43" t="str">
        <f t="shared" si="399"/>
        <v>201941za</v>
      </c>
      <c r="B1760" s="43">
        <f t="shared" si="401"/>
        <v>41</v>
      </c>
      <c r="C1760" s="44">
        <f t="shared" si="395"/>
        <v>43750</v>
      </c>
      <c r="D1760" s="43" t="str">
        <f t="shared" si="402"/>
        <v>za</v>
      </c>
      <c r="E1760" s="43">
        <f t="shared" si="400"/>
        <v>2019</v>
      </c>
      <c r="I1760" s="43">
        <f t="shared" si="403"/>
        <v>41</v>
      </c>
      <c r="J1760">
        <f>IF(AND(Formulier!$E$44&lt;=C1760,Formulier!$O$38&gt;=C1760),"Verlof",0)</f>
        <v>0</v>
      </c>
      <c r="K1760">
        <f t="shared" si="396"/>
        <v>0</v>
      </c>
      <c r="L1760">
        <f t="shared" si="392"/>
        <v>0</v>
      </c>
      <c r="M1760">
        <f t="shared" si="393"/>
        <v>0</v>
      </c>
      <c r="N1760" s="56">
        <f t="shared" si="397"/>
        <v>0</v>
      </c>
      <c r="O1760" s="56">
        <f t="shared" si="398"/>
        <v>0</v>
      </c>
      <c r="R1760">
        <f t="shared" si="394"/>
        <v>0</v>
      </c>
    </row>
    <row r="1761" spans="1:18" x14ac:dyDescent="0.3">
      <c r="A1761" s="43" t="str">
        <f t="shared" si="399"/>
        <v>201941zo</v>
      </c>
      <c r="B1761" s="43">
        <f t="shared" si="401"/>
        <v>41</v>
      </c>
      <c r="C1761" s="44">
        <f t="shared" si="395"/>
        <v>43751</v>
      </c>
      <c r="D1761" s="43" t="str">
        <f t="shared" si="402"/>
        <v>zo</v>
      </c>
      <c r="E1761" s="43">
        <f t="shared" si="400"/>
        <v>2019</v>
      </c>
      <c r="I1761" s="43">
        <f t="shared" si="403"/>
        <v>41</v>
      </c>
      <c r="J1761">
        <f>IF(AND(Formulier!$E$44&lt;=C1761,Formulier!$O$38&gt;=C1761),"Verlof",0)</f>
        <v>0</v>
      </c>
      <c r="K1761">
        <f t="shared" si="396"/>
        <v>0</v>
      </c>
      <c r="L1761">
        <f t="shared" si="392"/>
        <v>0</v>
      </c>
      <c r="M1761">
        <f t="shared" si="393"/>
        <v>0</v>
      </c>
      <c r="N1761" s="56">
        <f t="shared" si="397"/>
        <v>0</v>
      </c>
      <c r="O1761" s="56">
        <f t="shared" si="398"/>
        <v>0</v>
      </c>
      <c r="R1761">
        <f t="shared" si="394"/>
        <v>0</v>
      </c>
    </row>
    <row r="1762" spans="1:18" x14ac:dyDescent="0.3">
      <c r="A1762" s="43" t="str">
        <f t="shared" si="399"/>
        <v>201942ma</v>
      </c>
      <c r="B1762" s="43">
        <f t="shared" si="401"/>
        <v>42</v>
      </c>
      <c r="C1762" s="44">
        <f t="shared" si="395"/>
        <v>43752</v>
      </c>
      <c r="D1762" s="43" t="str">
        <f t="shared" si="402"/>
        <v>ma</v>
      </c>
      <c r="E1762" s="43">
        <f t="shared" si="400"/>
        <v>2019</v>
      </c>
      <c r="I1762" s="43">
        <f t="shared" si="403"/>
        <v>42</v>
      </c>
      <c r="J1762">
        <f>IF(AND(Formulier!$E$44&lt;=C1762,Formulier!$O$38&gt;=C1762),"Verlof",0)</f>
        <v>0</v>
      </c>
      <c r="K1762">
        <f t="shared" si="396"/>
        <v>0</v>
      </c>
      <c r="L1762">
        <f t="shared" si="392"/>
        <v>0</v>
      </c>
      <c r="M1762">
        <f t="shared" si="393"/>
        <v>0</v>
      </c>
      <c r="N1762" s="56">
        <f t="shared" si="397"/>
        <v>0</v>
      </c>
      <c r="O1762" s="56">
        <f t="shared" si="398"/>
        <v>0</v>
      </c>
      <c r="R1762">
        <f t="shared" si="394"/>
        <v>0</v>
      </c>
    </row>
    <row r="1763" spans="1:18" x14ac:dyDescent="0.3">
      <c r="A1763" s="43" t="str">
        <f t="shared" si="399"/>
        <v>201942di</v>
      </c>
      <c r="B1763" s="43">
        <f t="shared" si="401"/>
        <v>42</v>
      </c>
      <c r="C1763" s="44">
        <f t="shared" si="395"/>
        <v>43753</v>
      </c>
      <c r="D1763" s="43" t="str">
        <f t="shared" si="402"/>
        <v>di</v>
      </c>
      <c r="E1763" s="43">
        <f t="shared" si="400"/>
        <v>2019</v>
      </c>
      <c r="I1763" s="43">
        <f t="shared" si="403"/>
        <v>42</v>
      </c>
      <c r="J1763">
        <f>IF(AND(Formulier!$E$44&lt;=C1763,Formulier!$O$38&gt;=C1763),"Verlof",0)</f>
        <v>0</v>
      </c>
      <c r="K1763">
        <f t="shared" si="396"/>
        <v>0</v>
      </c>
      <c r="L1763">
        <f t="shared" si="392"/>
        <v>0</v>
      </c>
      <c r="M1763">
        <f t="shared" si="393"/>
        <v>0</v>
      </c>
      <c r="N1763" s="56">
        <f t="shared" si="397"/>
        <v>0</v>
      </c>
      <c r="O1763" s="56">
        <f t="shared" si="398"/>
        <v>0</v>
      </c>
      <c r="R1763">
        <f t="shared" si="394"/>
        <v>0</v>
      </c>
    </row>
    <row r="1764" spans="1:18" x14ac:dyDescent="0.3">
      <c r="A1764" s="43" t="str">
        <f t="shared" si="399"/>
        <v>201942wo</v>
      </c>
      <c r="B1764" s="43">
        <f t="shared" si="401"/>
        <v>42</v>
      </c>
      <c r="C1764" s="44">
        <f t="shared" si="395"/>
        <v>43754</v>
      </c>
      <c r="D1764" s="43" t="str">
        <f t="shared" si="402"/>
        <v>wo</v>
      </c>
      <c r="E1764" s="43">
        <f t="shared" si="400"/>
        <v>2019</v>
      </c>
      <c r="I1764" s="43">
        <f t="shared" si="403"/>
        <v>42</v>
      </c>
      <c r="J1764">
        <f>IF(AND(Formulier!$E$44&lt;=C1764,Formulier!$O$38&gt;=C1764),"Verlof",0)</f>
        <v>0</v>
      </c>
      <c r="K1764">
        <f t="shared" si="396"/>
        <v>0</v>
      </c>
      <c r="L1764">
        <f t="shared" si="392"/>
        <v>0</v>
      </c>
      <c r="M1764">
        <f t="shared" si="393"/>
        <v>0</v>
      </c>
      <c r="N1764" s="56">
        <f t="shared" si="397"/>
        <v>0</v>
      </c>
      <c r="O1764" s="56">
        <f t="shared" si="398"/>
        <v>0</v>
      </c>
      <c r="R1764">
        <f t="shared" si="394"/>
        <v>0</v>
      </c>
    </row>
    <row r="1765" spans="1:18" x14ac:dyDescent="0.3">
      <c r="A1765" s="43" t="str">
        <f t="shared" si="399"/>
        <v>201942do</v>
      </c>
      <c r="B1765" s="43">
        <f t="shared" si="401"/>
        <v>42</v>
      </c>
      <c r="C1765" s="44">
        <f t="shared" si="395"/>
        <v>43755</v>
      </c>
      <c r="D1765" s="43" t="str">
        <f t="shared" si="402"/>
        <v>do</v>
      </c>
      <c r="E1765" s="43">
        <f t="shared" si="400"/>
        <v>2019</v>
      </c>
      <c r="I1765" s="43">
        <f t="shared" si="403"/>
        <v>42</v>
      </c>
      <c r="J1765">
        <f>IF(AND(Formulier!$E$44&lt;=C1765,Formulier!$O$38&gt;=C1765),"Verlof",0)</f>
        <v>0</v>
      </c>
      <c r="K1765">
        <f t="shared" si="396"/>
        <v>0</v>
      </c>
      <c r="L1765">
        <f t="shared" si="392"/>
        <v>0</v>
      </c>
      <c r="M1765">
        <f t="shared" si="393"/>
        <v>0</v>
      </c>
      <c r="N1765" s="56">
        <f t="shared" si="397"/>
        <v>0</v>
      </c>
      <c r="O1765" s="56">
        <f t="shared" si="398"/>
        <v>0</v>
      </c>
      <c r="R1765">
        <f t="shared" si="394"/>
        <v>0</v>
      </c>
    </row>
    <row r="1766" spans="1:18" x14ac:dyDescent="0.3">
      <c r="A1766" s="43" t="str">
        <f t="shared" si="399"/>
        <v>201942vr</v>
      </c>
      <c r="B1766" s="43">
        <f t="shared" si="401"/>
        <v>42</v>
      </c>
      <c r="C1766" s="44">
        <f t="shared" si="395"/>
        <v>43756</v>
      </c>
      <c r="D1766" s="43" t="str">
        <f t="shared" si="402"/>
        <v>vr</v>
      </c>
      <c r="E1766" s="43">
        <f t="shared" si="400"/>
        <v>2019</v>
      </c>
      <c r="I1766" s="43">
        <f t="shared" si="403"/>
        <v>42</v>
      </c>
      <c r="J1766">
        <f>IF(AND(Formulier!$E$44&lt;=C1766,Formulier!$O$38&gt;=C1766),"Verlof",0)</f>
        <v>0</v>
      </c>
      <c r="K1766">
        <f t="shared" si="396"/>
        <v>0</v>
      </c>
      <c r="L1766">
        <f t="shared" si="392"/>
        <v>0</v>
      </c>
      <c r="M1766">
        <f t="shared" si="393"/>
        <v>0</v>
      </c>
      <c r="N1766" s="56">
        <f t="shared" si="397"/>
        <v>0</v>
      </c>
      <c r="O1766" s="56">
        <f t="shared" si="398"/>
        <v>0</v>
      </c>
      <c r="R1766">
        <f t="shared" si="394"/>
        <v>0</v>
      </c>
    </row>
    <row r="1767" spans="1:18" x14ac:dyDescent="0.3">
      <c r="A1767" s="43" t="str">
        <f t="shared" si="399"/>
        <v>201942za</v>
      </c>
      <c r="B1767" s="43">
        <f t="shared" si="401"/>
        <v>42</v>
      </c>
      <c r="C1767" s="44">
        <f t="shared" si="395"/>
        <v>43757</v>
      </c>
      <c r="D1767" s="43" t="str">
        <f t="shared" si="402"/>
        <v>za</v>
      </c>
      <c r="E1767" s="43">
        <f t="shared" si="400"/>
        <v>2019</v>
      </c>
      <c r="I1767" s="43">
        <f t="shared" si="403"/>
        <v>42</v>
      </c>
      <c r="J1767">
        <f>IF(AND(Formulier!$E$44&lt;=C1767,Formulier!$O$38&gt;=C1767),"Verlof",0)</f>
        <v>0</v>
      </c>
      <c r="K1767">
        <f t="shared" si="396"/>
        <v>0</v>
      </c>
      <c r="L1767">
        <f t="shared" si="392"/>
        <v>0</v>
      </c>
      <c r="M1767">
        <f t="shared" si="393"/>
        <v>0</v>
      </c>
      <c r="N1767" s="56">
        <f t="shared" si="397"/>
        <v>0</v>
      </c>
      <c r="O1767" s="56">
        <f t="shared" si="398"/>
        <v>0</v>
      </c>
      <c r="R1767">
        <f t="shared" si="394"/>
        <v>0</v>
      </c>
    </row>
    <row r="1768" spans="1:18" x14ac:dyDescent="0.3">
      <c r="A1768" s="43" t="str">
        <f t="shared" si="399"/>
        <v>201942zo</v>
      </c>
      <c r="B1768" s="43">
        <f t="shared" si="401"/>
        <v>42</v>
      </c>
      <c r="C1768" s="44">
        <f t="shared" si="395"/>
        <v>43758</v>
      </c>
      <c r="D1768" s="43" t="str">
        <f t="shared" si="402"/>
        <v>zo</v>
      </c>
      <c r="E1768" s="43">
        <f t="shared" si="400"/>
        <v>2019</v>
      </c>
      <c r="I1768" s="43">
        <f t="shared" si="403"/>
        <v>42</v>
      </c>
      <c r="J1768">
        <f>IF(AND(Formulier!$E$44&lt;=C1768,Formulier!$O$38&gt;=C1768),"Verlof",0)</f>
        <v>0</v>
      </c>
      <c r="K1768">
        <f t="shared" si="396"/>
        <v>0</v>
      </c>
      <c r="L1768">
        <f t="shared" si="392"/>
        <v>0</v>
      </c>
      <c r="M1768">
        <f t="shared" si="393"/>
        <v>0</v>
      </c>
      <c r="N1768" s="56">
        <f t="shared" si="397"/>
        <v>0</v>
      </c>
      <c r="O1768" s="56">
        <f t="shared" si="398"/>
        <v>0</v>
      </c>
      <c r="R1768">
        <f t="shared" si="394"/>
        <v>0</v>
      </c>
    </row>
    <row r="1769" spans="1:18" x14ac:dyDescent="0.3">
      <c r="A1769" s="43" t="str">
        <f t="shared" si="399"/>
        <v>201943ma</v>
      </c>
      <c r="B1769" s="43">
        <f t="shared" si="401"/>
        <v>43</v>
      </c>
      <c r="C1769" s="44">
        <f t="shared" si="395"/>
        <v>43759</v>
      </c>
      <c r="D1769" s="43" t="str">
        <f t="shared" si="402"/>
        <v>ma</v>
      </c>
      <c r="E1769" s="43">
        <f t="shared" si="400"/>
        <v>2019</v>
      </c>
      <c r="I1769" s="43">
        <f t="shared" si="403"/>
        <v>43</v>
      </c>
      <c r="J1769">
        <f>IF(AND(Formulier!$E$44&lt;=C1769,Formulier!$O$38&gt;=C1769),"Verlof",0)</f>
        <v>0</v>
      </c>
      <c r="K1769">
        <f t="shared" si="396"/>
        <v>0</v>
      </c>
      <c r="L1769">
        <f t="shared" si="392"/>
        <v>0</v>
      </c>
      <c r="M1769">
        <f t="shared" si="393"/>
        <v>0</v>
      </c>
      <c r="N1769" s="56">
        <f t="shared" si="397"/>
        <v>0</v>
      </c>
      <c r="O1769" s="56">
        <f t="shared" si="398"/>
        <v>0</v>
      </c>
      <c r="R1769">
        <f t="shared" si="394"/>
        <v>0</v>
      </c>
    </row>
    <row r="1770" spans="1:18" x14ac:dyDescent="0.3">
      <c r="A1770" s="43" t="str">
        <f t="shared" si="399"/>
        <v>201943di</v>
      </c>
      <c r="B1770" s="43">
        <f t="shared" si="401"/>
        <v>43</v>
      </c>
      <c r="C1770" s="44">
        <f t="shared" si="395"/>
        <v>43760</v>
      </c>
      <c r="D1770" s="43" t="str">
        <f t="shared" si="402"/>
        <v>di</v>
      </c>
      <c r="E1770" s="43">
        <f t="shared" si="400"/>
        <v>2019</v>
      </c>
      <c r="I1770" s="43">
        <f t="shared" si="403"/>
        <v>43</v>
      </c>
      <c r="J1770">
        <f>IF(AND(Formulier!$E$44&lt;=C1770,Formulier!$O$38&gt;=C1770),"Verlof",0)</f>
        <v>0</v>
      </c>
      <c r="K1770">
        <f t="shared" si="396"/>
        <v>0</v>
      </c>
      <c r="L1770">
        <f t="shared" si="392"/>
        <v>0</v>
      </c>
      <c r="M1770">
        <f t="shared" si="393"/>
        <v>0</v>
      </c>
      <c r="N1770" s="56">
        <f t="shared" si="397"/>
        <v>0</v>
      </c>
      <c r="O1770" s="56">
        <f t="shared" si="398"/>
        <v>0</v>
      </c>
      <c r="R1770">
        <f t="shared" si="394"/>
        <v>0</v>
      </c>
    </row>
    <row r="1771" spans="1:18" x14ac:dyDescent="0.3">
      <c r="A1771" s="43" t="str">
        <f t="shared" si="399"/>
        <v>201943wo</v>
      </c>
      <c r="B1771" s="43">
        <f t="shared" si="401"/>
        <v>43</v>
      </c>
      <c r="C1771" s="44">
        <f t="shared" si="395"/>
        <v>43761</v>
      </c>
      <c r="D1771" s="43" t="str">
        <f t="shared" si="402"/>
        <v>wo</v>
      </c>
      <c r="E1771" s="43">
        <f t="shared" si="400"/>
        <v>2019</v>
      </c>
      <c r="I1771" s="43">
        <f t="shared" si="403"/>
        <v>43</v>
      </c>
      <c r="J1771">
        <f>IF(AND(Formulier!$E$44&lt;=C1771,Formulier!$O$38&gt;=C1771),"Verlof",0)</f>
        <v>0</v>
      </c>
      <c r="K1771">
        <f t="shared" si="396"/>
        <v>0</v>
      </c>
      <c r="L1771">
        <f t="shared" si="392"/>
        <v>0</v>
      </c>
      <c r="M1771">
        <f t="shared" si="393"/>
        <v>0</v>
      </c>
      <c r="N1771" s="56">
        <f t="shared" si="397"/>
        <v>0</v>
      </c>
      <c r="O1771" s="56">
        <f t="shared" si="398"/>
        <v>0</v>
      </c>
      <c r="R1771">
        <f t="shared" si="394"/>
        <v>0</v>
      </c>
    </row>
    <row r="1772" spans="1:18" x14ac:dyDescent="0.3">
      <c r="A1772" s="43" t="str">
        <f t="shared" si="399"/>
        <v>201943do</v>
      </c>
      <c r="B1772" s="43">
        <f t="shared" si="401"/>
        <v>43</v>
      </c>
      <c r="C1772" s="44">
        <f t="shared" si="395"/>
        <v>43762</v>
      </c>
      <c r="D1772" s="43" t="str">
        <f t="shared" si="402"/>
        <v>do</v>
      </c>
      <c r="E1772" s="43">
        <f t="shared" si="400"/>
        <v>2019</v>
      </c>
      <c r="I1772" s="43">
        <f t="shared" si="403"/>
        <v>43</v>
      </c>
      <c r="J1772">
        <f>IF(AND(Formulier!$E$44&lt;=C1772,Formulier!$O$38&gt;=C1772),"Verlof",0)</f>
        <v>0</v>
      </c>
      <c r="K1772">
        <f t="shared" si="396"/>
        <v>0</v>
      </c>
      <c r="L1772">
        <f t="shared" si="392"/>
        <v>0</v>
      </c>
      <c r="M1772">
        <f t="shared" si="393"/>
        <v>0</v>
      </c>
      <c r="N1772" s="56">
        <f t="shared" si="397"/>
        <v>0</v>
      </c>
      <c r="O1772" s="56">
        <f t="shared" si="398"/>
        <v>0</v>
      </c>
      <c r="R1772">
        <f t="shared" si="394"/>
        <v>0</v>
      </c>
    </row>
    <row r="1773" spans="1:18" x14ac:dyDescent="0.3">
      <c r="A1773" s="43" t="str">
        <f t="shared" si="399"/>
        <v>201943vr</v>
      </c>
      <c r="B1773" s="43">
        <f t="shared" si="401"/>
        <v>43</v>
      </c>
      <c r="C1773" s="44">
        <f t="shared" si="395"/>
        <v>43763</v>
      </c>
      <c r="D1773" s="43" t="str">
        <f t="shared" si="402"/>
        <v>vr</v>
      </c>
      <c r="E1773" s="43">
        <f t="shared" si="400"/>
        <v>2019</v>
      </c>
      <c r="I1773" s="43">
        <f t="shared" si="403"/>
        <v>43</v>
      </c>
      <c r="J1773">
        <f>IF(AND(Formulier!$E$44&lt;=C1773,Formulier!$O$38&gt;=C1773),"Verlof",0)</f>
        <v>0</v>
      </c>
      <c r="K1773">
        <f t="shared" si="396"/>
        <v>0</v>
      </c>
      <c r="L1773">
        <f t="shared" si="392"/>
        <v>0</v>
      </c>
      <c r="M1773">
        <f t="shared" si="393"/>
        <v>0</v>
      </c>
      <c r="N1773" s="56">
        <f t="shared" si="397"/>
        <v>0</v>
      </c>
      <c r="O1773" s="56">
        <f t="shared" si="398"/>
        <v>0</v>
      </c>
      <c r="R1773">
        <f t="shared" si="394"/>
        <v>0</v>
      </c>
    </row>
    <row r="1774" spans="1:18" x14ac:dyDescent="0.3">
      <c r="A1774" s="43" t="str">
        <f t="shared" si="399"/>
        <v>201943za</v>
      </c>
      <c r="B1774" s="43">
        <f t="shared" si="401"/>
        <v>43</v>
      </c>
      <c r="C1774" s="44">
        <f t="shared" si="395"/>
        <v>43764</v>
      </c>
      <c r="D1774" s="43" t="str">
        <f t="shared" si="402"/>
        <v>za</v>
      </c>
      <c r="E1774" s="43">
        <f t="shared" si="400"/>
        <v>2019</v>
      </c>
      <c r="I1774" s="43">
        <f t="shared" si="403"/>
        <v>43</v>
      </c>
      <c r="J1774">
        <f>IF(AND(Formulier!$E$44&lt;=C1774,Formulier!$O$38&gt;=C1774),"Verlof",0)</f>
        <v>0</v>
      </c>
      <c r="K1774">
        <f t="shared" si="396"/>
        <v>0</v>
      </c>
      <c r="L1774">
        <f t="shared" si="392"/>
        <v>0</v>
      </c>
      <c r="M1774">
        <f t="shared" si="393"/>
        <v>0</v>
      </c>
      <c r="N1774" s="56">
        <f t="shared" si="397"/>
        <v>0</v>
      </c>
      <c r="O1774" s="56">
        <f t="shared" si="398"/>
        <v>0</v>
      </c>
      <c r="R1774">
        <f t="shared" si="394"/>
        <v>0</v>
      </c>
    </row>
    <row r="1775" spans="1:18" x14ac:dyDescent="0.3">
      <c r="A1775" s="43" t="str">
        <f t="shared" si="399"/>
        <v>201943zo</v>
      </c>
      <c r="B1775" s="43">
        <f t="shared" si="401"/>
        <v>43</v>
      </c>
      <c r="C1775" s="44">
        <f t="shared" si="395"/>
        <v>43765</v>
      </c>
      <c r="D1775" s="43" t="str">
        <f t="shared" si="402"/>
        <v>zo</v>
      </c>
      <c r="E1775" s="43">
        <f t="shared" si="400"/>
        <v>2019</v>
      </c>
      <c r="I1775" s="43">
        <f t="shared" si="403"/>
        <v>43</v>
      </c>
      <c r="J1775">
        <f>IF(AND(Formulier!$E$44&lt;=C1775,Formulier!$O$38&gt;=C1775),"Verlof",0)</f>
        <v>0</v>
      </c>
      <c r="K1775">
        <f t="shared" si="396"/>
        <v>0</v>
      </c>
      <c r="L1775">
        <f t="shared" si="392"/>
        <v>0</v>
      </c>
      <c r="M1775">
        <f t="shared" si="393"/>
        <v>0</v>
      </c>
      <c r="N1775" s="56">
        <f t="shared" si="397"/>
        <v>0</v>
      </c>
      <c r="O1775" s="56">
        <f t="shared" si="398"/>
        <v>0</v>
      </c>
      <c r="R1775">
        <f t="shared" si="394"/>
        <v>0</v>
      </c>
    </row>
    <row r="1776" spans="1:18" x14ac:dyDescent="0.3">
      <c r="A1776" s="43" t="str">
        <f t="shared" si="399"/>
        <v>201944ma</v>
      </c>
      <c r="B1776" s="43">
        <f t="shared" si="401"/>
        <v>44</v>
      </c>
      <c r="C1776" s="44">
        <f t="shared" si="395"/>
        <v>43766</v>
      </c>
      <c r="D1776" s="43" t="str">
        <f t="shared" si="402"/>
        <v>ma</v>
      </c>
      <c r="E1776" s="43">
        <f t="shared" si="400"/>
        <v>2019</v>
      </c>
      <c r="I1776" s="43">
        <f t="shared" si="403"/>
        <v>44</v>
      </c>
      <c r="J1776">
        <f>IF(AND(Formulier!$E$44&lt;=C1776,Formulier!$O$38&gt;=C1776),"Verlof",0)</f>
        <v>0</v>
      </c>
      <c r="K1776">
        <f t="shared" si="396"/>
        <v>0</v>
      </c>
      <c r="L1776">
        <f t="shared" si="392"/>
        <v>0</v>
      </c>
      <c r="M1776">
        <f t="shared" si="393"/>
        <v>0</v>
      </c>
      <c r="N1776" s="56">
        <f t="shared" si="397"/>
        <v>0</v>
      </c>
      <c r="O1776" s="56">
        <f t="shared" si="398"/>
        <v>0</v>
      </c>
      <c r="R1776">
        <f t="shared" si="394"/>
        <v>0</v>
      </c>
    </row>
    <row r="1777" spans="1:18" x14ac:dyDescent="0.3">
      <c r="A1777" s="43" t="str">
        <f t="shared" si="399"/>
        <v>201944di</v>
      </c>
      <c r="B1777" s="43">
        <f t="shared" si="401"/>
        <v>44</v>
      </c>
      <c r="C1777" s="44">
        <f t="shared" si="395"/>
        <v>43767</v>
      </c>
      <c r="D1777" s="43" t="str">
        <f t="shared" si="402"/>
        <v>di</v>
      </c>
      <c r="E1777" s="43">
        <f t="shared" si="400"/>
        <v>2019</v>
      </c>
      <c r="I1777" s="43">
        <f t="shared" si="403"/>
        <v>44</v>
      </c>
      <c r="J1777">
        <f>IF(AND(Formulier!$E$44&lt;=C1777,Formulier!$O$38&gt;=C1777),"Verlof",0)</f>
        <v>0</v>
      </c>
      <c r="K1777">
        <f t="shared" si="396"/>
        <v>0</v>
      </c>
      <c r="L1777">
        <f t="shared" si="392"/>
        <v>0</v>
      </c>
      <c r="M1777">
        <f t="shared" si="393"/>
        <v>0</v>
      </c>
      <c r="N1777" s="56">
        <f t="shared" si="397"/>
        <v>0</v>
      </c>
      <c r="O1777" s="56">
        <f t="shared" si="398"/>
        <v>0</v>
      </c>
      <c r="R1777">
        <f t="shared" si="394"/>
        <v>0</v>
      </c>
    </row>
    <row r="1778" spans="1:18" x14ac:dyDescent="0.3">
      <c r="A1778" s="43" t="str">
        <f t="shared" si="399"/>
        <v>201944wo</v>
      </c>
      <c r="B1778" s="43">
        <f t="shared" si="401"/>
        <v>44</v>
      </c>
      <c r="C1778" s="44">
        <f t="shared" si="395"/>
        <v>43768</v>
      </c>
      <c r="D1778" s="43" t="str">
        <f t="shared" si="402"/>
        <v>wo</v>
      </c>
      <c r="E1778" s="43">
        <f t="shared" si="400"/>
        <v>2019</v>
      </c>
      <c r="I1778" s="43">
        <f t="shared" si="403"/>
        <v>44</v>
      </c>
      <c r="J1778">
        <f>IF(AND(Formulier!$E$44&lt;=C1778,Formulier!$O$38&gt;=C1778),"Verlof",0)</f>
        <v>0</v>
      </c>
      <c r="K1778">
        <f t="shared" si="396"/>
        <v>0</v>
      </c>
      <c r="L1778">
        <f t="shared" si="392"/>
        <v>0</v>
      </c>
      <c r="M1778">
        <f t="shared" si="393"/>
        <v>0</v>
      </c>
      <c r="N1778" s="56">
        <f t="shared" si="397"/>
        <v>0</v>
      </c>
      <c r="O1778" s="56">
        <f t="shared" si="398"/>
        <v>0</v>
      </c>
      <c r="R1778">
        <f t="shared" si="394"/>
        <v>0</v>
      </c>
    </row>
    <row r="1779" spans="1:18" x14ac:dyDescent="0.3">
      <c r="A1779" s="43" t="str">
        <f t="shared" si="399"/>
        <v>201944do</v>
      </c>
      <c r="B1779" s="43">
        <f t="shared" si="401"/>
        <v>44</v>
      </c>
      <c r="C1779" s="44">
        <f t="shared" si="395"/>
        <v>43769</v>
      </c>
      <c r="D1779" s="43" t="str">
        <f t="shared" si="402"/>
        <v>do</v>
      </c>
      <c r="E1779" s="43">
        <f t="shared" si="400"/>
        <v>2019</v>
      </c>
      <c r="I1779" s="43">
        <f t="shared" si="403"/>
        <v>44</v>
      </c>
      <c r="J1779">
        <f>IF(AND(Formulier!$E$44&lt;=C1779,Formulier!$O$38&gt;=C1779),"Verlof",0)</f>
        <v>0</v>
      </c>
      <c r="K1779">
        <f t="shared" si="396"/>
        <v>0</v>
      </c>
      <c r="L1779">
        <f t="shared" si="392"/>
        <v>0</v>
      </c>
      <c r="M1779">
        <f t="shared" si="393"/>
        <v>0</v>
      </c>
      <c r="N1779" s="56">
        <f t="shared" si="397"/>
        <v>0</v>
      </c>
      <c r="O1779" s="56">
        <f t="shared" si="398"/>
        <v>0</v>
      </c>
      <c r="R1779">
        <f t="shared" si="394"/>
        <v>0</v>
      </c>
    </row>
    <row r="1780" spans="1:18" x14ac:dyDescent="0.3">
      <c r="A1780" s="43" t="str">
        <f t="shared" si="399"/>
        <v>201944vr</v>
      </c>
      <c r="B1780" s="43">
        <f t="shared" si="401"/>
        <v>44</v>
      </c>
      <c r="C1780" s="44">
        <f t="shared" si="395"/>
        <v>43770</v>
      </c>
      <c r="D1780" s="43" t="str">
        <f t="shared" si="402"/>
        <v>vr</v>
      </c>
      <c r="E1780" s="43">
        <f t="shared" si="400"/>
        <v>2019</v>
      </c>
      <c r="I1780" s="43">
        <f t="shared" si="403"/>
        <v>44</v>
      </c>
      <c r="J1780">
        <f>IF(AND(Formulier!$E$44&lt;=C1780,Formulier!$O$38&gt;=C1780),"Verlof",0)</f>
        <v>0</v>
      </c>
      <c r="K1780">
        <f t="shared" si="396"/>
        <v>0</v>
      </c>
      <c r="L1780">
        <f t="shared" si="392"/>
        <v>0</v>
      </c>
      <c r="M1780">
        <f t="shared" si="393"/>
        <v>0</v>
      </c>
      <c r="N1780" s="56">
        <f t="shared" si="397"/>
        <v>0</v>
      </c>
      <c r="O1780" s="56">
        <f t="shared" si="398"/>
        <v>0</v>
      </c>
      <c r="R1780">
        <f t="shared" si="394"/>
        <v>0</v>
      </c>
    </row>
    <row r="1781" spans="1:18" x14ac:dyDescent="0.3">
      <c r="A1781" s="43" t="str">
        <f t="shared" si="399"/>
        <v>201944za</v>
      </c>
      <c r="B1781" s="43">
        <f t="shared" si="401"/>
        <v>44</v>
      </c>
      <c r="C1781" s="44">
        <f t="shared" si="395"/>
        <v>43771</v>
      </c>
      <c r="D1781" s="43" t="str">
        <f t="shared" si="402"/>
        <v>za</v>
      </c>
      <c r="E1781" s="43">
        <f t="shared" si="400"/>
        <v>2019</v>
      </c>
      <c r="I1781" s="43">
        <f t="shared" si="403"/>
        <v>44</v>
      </c>
      <c r="J1781">
        <f>IF(AND(Formulier!$E$44&lt;=C1781,Formulier!$O$38&gt;=C1781),"Verlof",0)</f>
        <v>0</v>
      </c>
      <c r="K1781">
        <f t="shared" si="396"/>
        <v>0</v>
      </c>
      <c r="L1781">
        <f t="shared" si="392"/>
        <v>0</v>
      </c>
      <c r="M1781">
        <f t="shared" si="393"/>
        <v>0</v>
      </c>
      <c r="N1781" s="56">
        <f t="shared" si="397"/>
        <v>0</v>
      </c>
      <c r="O1781" s="56">
        <f t="shared" si="398"/>
        <v>0</v>
      </c>
      <c r="R1781">
        <f t="shared" si="394"/>
        <v>0</v>
      </c>
    </row>
    <row r="1782" spans="1:18" x14ac:dyDescent="0.3">
      <c r="A1782" s="43" t="str">
        <f t="shared" si="399"/>
        <v>201944zo</v>
      </c>
      <c r="B1782" s="43">
        <f t="shared" si="401"/>
        <v>44</v>
      </c>
      <c r="C1782" s="44">
        <f t="shared" si="395"/>
        <v>43772</v>
      </c>
      <c r="D1782" s="43" t="str">
        <f t="shared" si="402"/>
        <v>zo</v>
      </c>
      <c r="E1782" s="43">
        <f t="shared" si="400"/>
        <v>2019</v>
      </c>
      <c r="I1782" s="43">
        <f t="shared" si="403"/>
        <v>44</v>
      </c>
      <c r="J1782">
        <f>IF(AND(Formulier!$E$44&lt;=C1782,Formulier!$O$38&gt;=C1782),"Verlof",0)</f>
        <v>0</v>
      </c>
      <c r="K1782">
        <f t="shared" si="396"/>
        <v>0</v>
      </c>
      <c r="L1782">
        <f t="shared" si="392"/>
        <v>0</v>
      </c>
      <c r="M1782">
        <f t="shared" si="393"/>
        <v>0</v>
      </c>
      <c r="N1782" s="56">
        <f t="shared" si="397"/>
        <v>0</v>
      </c>
      <c r="O1782" s="56">
        <f t="shared" si="398"/>
        <v>0</v>
      </c>
      <c r="R1782">
        <f t="shared" si="394"/>
        <v>0</v>
      </c>
    </row>
    <row r="1783" spans="1:18" x14ac:dyDescent="0.3">
      <c r="A1783" s="43" t="str">
        <f t="shared" si="399"/>
        <v>201945ma</v>
      </c>
      <c r="B1783" s="43">
        <f t="shared" si="401"/>
        <v>45</v>
      </c>
      <c r="C1783" s="44">
        <f t="shared" si="395"/>
        <v>43773</v>
      </c>
      <c r="D1783" s="43" t="str">
        <f t="shared" si="402"/>
        <v>ma</v>
      </c>
      <c r="E1783" s="43">
        <f t="shared" si="400"/>
        <v>2019</v>
      </c>
      <c r="I1783" s="43">
        <f t="shared" si="403"/>
        <v>45</v>
      </c>
      <c r="J1783">
        <f>IF(AND(Formulier!$E$44&lt;=C1783,Formulier!$O$38&gt;=C1783),"Verlof",0)</f>
        <v>0</v>
      </c>
      <c r="K1783">
        <f t="shared" si="396"/>
        <v>0</v>
      </c>
      <c r="L1783">
        <f t="shared" si="392"/>
        <v>0</v>
      </c>
      <c r="M1783">
        <f t="shared" si="393"/>
        <v>0</v>
      </c>
      <c r="N1783" s="56">
        <f t="shared" si="397"/>
        <v>0</v>
      </c>
      <c r="O1783" s="56">
        <f t="shared" si="398"/>
        <v>0</v>
      </c>
      <c r="R1783">
        <f t="shared" si="394"/>
        <v>0</v>
      </c>
    </row>
    <row r="1784" spans="1:18" x14ac:dyDescent="0.3">
      <c r="A1784" s="43" t="str">
        <f t="shared" si="399"/>
        <v>201945di</v>
      </c>
      <c r="B1784" s="43">
        <f t="shared" si="401"/>
        <v>45</v>
      </c>
      <c r="C1784" s="44">
        <f t="shared" si="395"/>
        <v>43774</v>
      </c>
      <c r="D1784" s="43" t="str">
        <f t="shared" si="402"/>
        <v>di</v>
      </c>
      <c r="E1784" s="43">
        <f t="shared" si="400"/>
        <v>2019</v>
      </c>
      <c r="I1784" s="43">
        <f t="shared" si="403"/>
        <v>45</v>
      </c>
      <c r="J1784">
        <f>IF(AND(Formulier!$E$44&lt;=C1784,Formulier!$O$38&gt;=C1784),"Verlof",0)</f>
        <v>0</v>
      </c>
      <c r="K1784">
        <f t="shared" si="396"/>
        <v>0</v>
      </c>
      <c r="L1784">
        <f t="shared" si="392"/>
        <v>0</v>
      </c>
      <c r="M1784">
        <f t="shared" si="393"/>
        <v>0</v>
      </c>
      <c r="N1784" s="56">
        <f t="shared" si="397"/>
        <v>0</v>
      </c>
      <c r="O1784" s="56">
        <f t="shared" si="398"/>
        <v>0</v>
      </c>
      <c r="R1784">
        <f t="shared" si="394"/>
        <v>0</v>
      </c>
    </row>
    <row r="1785" spans="1:18" x14ac:dyDescent="0.3">
      <c r="A1785" s="43" t="str">
        <f t="shared" si="399"/>
        <v>201945wo</v>
      </c>
      <c r="B1785" s="43">
        <f t="shared" si="401"/>
        <v>45</v>
      </c>
      <c r="C1785" s="44">
        <f t="shared" si="395"/>
        <v>43775</v>
      </c>
      <c r="D1785" s="43" t="str">
        <f t="shared" si="402"/>
        <v>wo</v>
      </c>
      <c r="E1785" s="43">
        <f t="shared" si="400"/>
        <v>2019</v>
      </c>
      <c r="I1785" s="43">
        <f t="shared" si="403"/>
        <v>45</v>
      </c>
      <c r="J1785">
        <f>IF(AND(Formulier!$E$44&lt;=C1785,Formulier!$O$38&gt;=C1785),"Verlof",0)</f>
        <v>0</v>
      </c>
      <c r="K1785">
        <f t="shared" si="396"/>
        <v>0</v>
      </c>
      <c r="L1785">
        <f t="shared" si="392"/>
        <v>0</v>
      </c>
      <c r="M1785">
        <f t="shared" si="393"/>
        <v>0</v>
      </c>
      <c r="N1785" s="56">
        <f t="shared" si="397"/>
        <v>0</v>
      </c>
      <c r="O1785" s="56">
        <f t="shared" si="398"/>
        <v>0</v>
      </c>
      <c r="R1785">
        <f t="shared" si="394"/>
        <v>0</v>
      </c>
    </row>
    <row r="1786" spans="1:18" x14ac:dyDescent="0.3">
      <c r="A1786" s="43" t="str">
        <f t="shared" si="399"/>
        <v>201945do</v>
      </c>
      <c r="B1786" s="43">
        <f t="shared" si="401"/>
        <v>45</v>
      </c>
      <c r="C1786" s="44">
        <f t="shared" si="395"/>
        <v>43776</v>
      </c>
      <c r="D1786" s="43" t="str">
        <f t="shared" si="402"/>
        <v>do</v>
      </c>
      <c r="E1786" s="43">
        <f t="shared" si="400"/>
        <v>2019</v>
      </c>
      <c r="I1786" s="43">
        <f t="shared" si="403"/>
        <v>45</v>
      </c>
      <c r="J1786">
        <f>IF(AND(Formulier!$E$44&lt;=C1786,Formulier!$O$38&gt;=C1786),"Verlof",0)</f>
        <v>0</v>
      </c>
      <c r="K1786">
        <f t="shared" si="396"/>
        <v>0</v>
      </c>
      <c r="L1786">
        <f t="shared" si="392"/>
        <v>0</v>
      </c>
      <c r="M1786">
        <f t="shared" si="393"/>
        <v>0</v>
      </c>
      <c r="N1786" s="56">
        <f t="shared" si="397"/>
        <v>0</v>
      </c>
      <c r="O1786" s="56">
        <f t="shared" si="398"/>
        <v>0</v>
      </c>
      <c r="R1786">
        <f t="shared" si="394"/>
        <v>0</v>
      </c>
    </row>
    <row r="1787" spans="1:18" x14ac:dyDescent="0.3">
      <c r="A1787" s="43" t="str">
        <f t="shared" si="399"/>
        <v>201945vr</v>
      </c>
      <c r="B1787" s="43">
        <f t="shared" si="401"/>
        <v>45</v>
      </c>
      <c r="C1787" s="44">
        <f t="shared" si="395"/>
        <v>43777</v>
      </c>
      <c r="D1787" s="43" t="str">
        <f t="shared" si="402"/>
        <v>vr</v>
      </c>
      <c r="E1787" s="43">
        <f t="shared" si="400"/>
        <v>2019</v>
      </c>
      <c r="I1787" s="43">
        <f t="shared" si="403"/>
        <v>45</v>
      </c>
      <c r="J1787">
        <f>IF(AND(Formulier!$E$44&lt;=C1787,Formulier!$O$38&gt;=C1787),"Verlof",0)</f>
        <v>0</v>
      </c>
      <c r="K1787">
        <f t="shared" si="396"/>
        <v>0</v>
      </c>
      <c r="L1787">
        <f t="shared" si="392"/>
        <v>0</v>
      </c>
      <c r="M1787">
        <f t="shared" si="393"/>
        <v>0</v>
      </c>
      <c r="N1787" s="56">
        <f t="shared" si="397"/>
        <v>0</v>
      </c>
      <c r="O1787" s="56">
        <f t="shared" si="398"/>
        <v>0</v>
      </c>
      <c r="R1787">
        <f t="shared" si="394"/>
        <v>0</v>
      </c>
    </row>
    <row r="1788" spans="1:18" x14ac:dyDescent="0.3">
      <c r="A1788" s="43" t="str">
        <f t="shared" si="399"/>
        <v>201945za</v>
      </c>
      <c r="B1788" s="43">
        <f t="shared" si="401"/>
        <v>45</v>
      </c>
      <c r="C1788" s="44">
        <f t="shared" si="395"/>
        <v>43778</v>
      </c>
      <c r="D1788" s="43" t="str">
        <f t="shared" si="402"/>
        <v>za</v>
      </c>
      <c r="E1788" s="43">
        <f t="shared" si="400"/>
        <v>2019</v>
      </c>
      <c r="I1788" s="43">
        <f t="shared" si="403"/>
        <v>45</v>
      </c>
      <c r="J1788">
        <f>IF(AND(Formulier!$E$44&lt;=C1788,Formulier!$O$38&gt;=C1788),"Verlof",0)</f>
        <v>0</v>
      </c>
      <c r="K1788">
        <f t="shared" si="396"/>
        <v>0</v>
      </c>
      <c r="L1788">
        <f t="shared" ref="L1788:L1851" si="404">IF(J1788=0,0,IF(G1788="",0,1))</f>
        <v>0</v>
      </c>
      <c r="M1788">
        <f t="shared" ref="M1788:M1851" si="405">IF(J1788=0,0,IF(H1788="",0,1))</f>
        <v>0</v>
      </c>
      <c r="N1788" s="56">
        <f t="shared" si="397"/>
        <v>0</v>
      </c>
      <c r="O1788" s="56">
        <f t="shared" si="398"/>
        <v>0</v>
      </c>
      <c r="R1788">
        <f t="shared" si="394"/>
        <v>0</v>
      </c>
    </row>
    <row r="1789" spans="1:18" x14ac:dyDescent="0.3">
      <c r="A1789" s="43" t="str">
        <f t="shared" si="399"/>
        <v>201945zo</v>
      </c>
      <c r="B1789" s="43">
        <f t="shared" si="401"/>
        <v>45</v>
      </c>
      <c r="C1789" s="44">
        <f t="shared" si="395"/>
        <v>43779</v>
      </c>
      <c r="D1789" s="43" t="str">
        <f t="shared" si="402"/>
        <v>zo</v>
      </c>
      <c r="E1789" s="43">
        <f t="shared" si="400"/>
        <v>2019</v>
      </c>
      <c r="I1789" s="43">
        <f t="shared" si="403"/>
        <v>45</v>
      </c>
      <c r="J1789">
        <f>IF(AND(Formulier!$E$44&lt;=C1789,Formulier!$O$38&gt;=C1789),"Verlof",0)</f>
        <v>0</v>
      </c>
      <c r="K1789">
        <f t="shared" si="396"/>
        <v>0</v>
      </c>
      <c r="L1789">
        <f t="shared" si="404"/>
        <v>0</v>
      </c>
      <c r="M1789">
        <f t="shared" si="405"/>
        <v>0</v>
      </c>
      <c r="N1789" s="56">
        <f t="shared" si="397"/>
        <v>0</v>
      </c>
      <c r="O1789" s="56">
        <f t="shared" si="398"/>
        <v>0</v>
      </c>
      <c r="R1789">
        <f t="shared" si="394"/>
        <v>0</v>
      </c>
    </row>
    <row r="1790" spans="1:18" x14ac:dyDescent="0.3">
      <c r="A1790" s="43" t="str">
        <f t="shared" si="399"/>
        <v>201946ma</v>
      </c>
      <c r="B1790" s="43">
        <f t="shared" si="401"/>
        <v>46</v>
      </c>
      <c r="C1790" s="44">
        <f t="shared" si="395"/>
        <v>43780</v>
      </c>
      <c r="D1790" s="43" t="str">
        <f t="shared" si="402"/>
        <v>ma</v>
      </c>
      <c r="E1790" s="43">
        <f t="shared" si="400"/>
        <v>2019</v>
      </c>
      <c r="I1790" s="43">
        <f t="shared" si="403"/>
        <v>46</v>
      </c>
      <c r="J1790">
        <f>IF(AND(Formulier!$E$44&lt;=C1790,Formulier!$O$38&gt;=C1790),"Verlof",0)</f>
        <v>0</v>
      </c>
      <c r="K1790">
        <f t="shared" si="396"/>
        <v>0</v>
      </c>
      <c r="L1790">
        <f t="shared" si="404"/>
        <v>0</v>
      </c>
      <c r="M1790">
        <f t="shared" si="405"/>
        <v>0</v>
      </c>
      <c r="N1790" s="56">
        <f t="shared" si="397"/>
        <v>0</v>
      </c>
      <c r="O1790" s="56">
        <f t="shared" si="398"/>
        <v>0</v>
      </c>
      <c r="R1790">
        <f t="shared" si="394"/>
        <v>0</v>
      </c>
    </row>
    <row r="1791" spans="1:18" x14ac:dyDescent="0.3">
      <c r="A1791" s="43" t="str">
        <f t="shared" si="399"/>
        <v>201946di</v>
      </c>
      <c r="B1791" s="43">
        <f t="shared" si="401"/>
        <v>46</v>
      </c>
      <c r="C1791" s="44">
        <f t="shared" si="395"/>
        <v>43781</v>
      </c>
      <c r="D1791" s="43" t="str">
        <f t="shared" si="402"/>
        <v>di</v>
      </c>
      <c r="E1791" s="43">
        <f t="shared" si="400"/>
        <v>2019</v>
      </c>
      <c r="I1791" s="43">
        <f t="shared" si="403"/>
        <v>46</v>
      </c>
      <c r="J1791">
        <f>IF(AND(Formulier!$E$44&lt;=C1791,Formulier!$O$38&gt;=C1791),"Verlof",0)</f>
        <v>0</v>
      </c>
      <c r="K1791">
        <f t="shared" si="396"/>
        <v>0</v>
      </c>
      <c r="L1791">
        <f t="shared" si="404"/>
        <v>0</v>
      </c>
      <c r="M1791">
        <f t="shared" si="405"/>
        <v>0</v>
      </c>
      <c r="N1791" s="56">
        <f t="shared" si="397"/>
        <v>0</v>
      </c>
      <c r="O1791" s="56">
        <f t="shared" si="398"/>
        <v>0</v>
      </c>
      <c r="R1791">
        <f t="shared" si="394"/>
        <v>0</v>
      </c>
    </row>
    <row r="1792" spans="1:18" x14ac:dyDescent="0.3">
      <c r="A1792" s="43" t="str">
        <f t="shared" si="399"/>
        <v>201946wo</v>
      </c>
      <c r="B1792" s="43">
        <f t="shared" si="401"/>
        <v>46</v>
      </c>
      <c r="C1792" s="44">
        <f t="shared" si="395"/>
        <v>43782</v>
      </c>
      <c r="D1792" s="43" t="str">
        <f t="shared" si="402"/>
        <v>wo</v>
      </c>
      <c r="E1792" s="43">
        <f t="shared" si="400"/>
        <v>2019</v>
      </c>
      <c r="I1792" s="43">
        <f t="shared" si="403"/>
        <v>46</v>
      </c>
      <c r="J1792">
        <f>IF(AND(Formulier!$E$44&lt;=C1792,Formulier!$O$38&gt;=C1792),"Verlof",0)</f>
        <v>0</v>
      </c>
      <c r="K1792">
        <f t="shared" si="396"/>
        <v>0</v>
      </c>
      <c r="L1792">
        <f t="shared" si="404"/>
        <v>0</v>
      </c>
      <c r="M1792">
        <f t="shared" si="405"/>
        <v>0</v>
      </c>
      <c r="N1792" s="56">
        <f t="shared" si="397"/>
        <v>0</v>
      </c>
      <c r="O1792" s="56">
        <f t="shared" si="398"/>
        <v>0</v>
      </c>
      <c r="R1792">
        <f t="shared" ref="R1792:R1855" si="406">IF(AND(OR(F1792="vakantie",G1792="vakantie",H1792="vakantie"),Q1792="Compensatieverlof"),1,0)</f>
        <v>0</v>
      </c>
    </row>
    <row r="1793" spans="1:18" x14ac:dyDescent="0.3">
      <c r="A1793" s="43" t="str">
        <f t="shared" si="399"/>
        <v>201946do</v>
      </c>
      <c r="B1793" s="43">
        <f t="shared" si="401"/>
        <v>46</v>
      </c>
      <c r="C1793" s="44">
        <f t="shared" si="395"/>
        <v>43783</v>
      </c>
      <c r="D1793" s="43" t="str">
        <f t="shared" si="402"/>
        <v>do</v>
      </c>
      <c r="E1793" s="43">
        <f t="shared" si="400"/>
        <v>2019</v>
      </c>
      <c r="I1793" s="43">
        <f t="shared" si="403"/>
        <v>46</v>
      </c>
      <c r="J1793">
        <f>IF(AND(Formulier!$E$44&lt;=C1793,Formulier!$O$38&gt;=C1793),"Verlof",0)</f>
        <v>0</v>
      </c>
      <c r="K1793">
        <f t="shared" si="396"/>
        <v>0</v>
      </c>
      <c r="L1793">
        <f t="shared" si="404"/>
        <v>0</v>
      </c>
      <c r="M1793">
        <f t="shared" si="405"/>
        <v>0</v>
      </c>
      <c r="N1793" s="56">
        <f t="shared" si="397"/>
        <v>0</v>
      </c>
      <c r="O1793" s="56">
        <f t="shared" si="398"/>
        <v>0</v>
      </c>
      <c r="R1793">
        <f t="shared" si="406"/>
        <v>0</v>
      </c>
    </row>
    <row r="1794" spans="1:18" x14ac:dyDescent="0.3">
      <c r="A1794" s="43" t="str">
        <f t="shared" si="399"/>
        <v>201946vr</v>
      </c>
      <c r="B1794" s="43">
        <f t="shared" si="401"/>
        <v>46</v>
      </c>
      <c r="C1794" s="44">
        <f t="shared" si="395"/>
        <v>43784</v>
      </c>
      <c r="D1794" s="43" t="str">
        <f t="shared" si="402"/>
        <v>vr</v>
      </c>
      <c r="E1794" s="43">
        <f t="shared" si="400"/>
        <v>2019</v>
      </c>
      <c r="I1794" s="43">
        <f t="shared" si="403"/>
        <v>46</v>
      </c>
      <c r="J1794">
        <f>IF(AND(Formulier!$E$44&lt;=C1794,Formulier!$O$38&gt;=C1794),"Verlof",0)</f>
        <v>0</v>
      </c>
      <c r="K1794">
        <f t="shared" si="396"/>
        <v>0</v>
      </c>
      <c r="L1794">
        <f t="shared" si="404"/>
        <v>0</v>
      </c>
      <c r="M1794">
        <f t="shared" si="405"/>
        <v>0</v>
      </c>
      <c r="N1794" s="56">
        <f t="shared" si="397"/>
        <v>0</v>
      </c>
      <c r="O1794" s="56">
        <f t="shared" si="398"/>
        <v>0</v>
      </c>
      <c r="R1794">
        <f t="shared" si="406"/>
        <v>0</v>
      </c>
    </row>
    <row r="1795" spans="1:18" x14ac:dyDescent="0.3">
      <c r="A1795" s="43" t="str">
        <f t="shared" si="399"/>
        <v>201946za</v>
      </c>
      <c r="B1795" s="43">
        <f t="shared" si="401"/>
        <v>46</v>
      </c>
      <c r="C1795" s="44">
        <f t="shared" ref="C1795:C1858" si="407">+C1794+1</f>
        <v>43785</v>
      </c>
      <c r="D1795" s="43" t="str">
        <f t="shared" si="402"/>
        <v>za</v>
      </c>
      <c r="E1795" s="43">
        <f t="shared" si="400"/>
        <v>2019</v>
      </c>
      <c r="I1795" s="43">
        <f t="shared" si="403"/>
        <v>46</v>
      </c>
      <c r="J1795">
        <f>IF(AND(Formulier!$E$44&lt;=C1795,Formulier!$O$38&gt;=C1795),"Verlof",0)</f>
        <v>0</v>
      </c>
      <c r="K1795">
        <f t="shared" ref="K1795:K1858" si="408">IF(J1795=0,0,IF(F1795="",0,1))</f>
        <v>0</v>
      </c>
      <c r="L1795">
        <f t="shared" si="404"/>
        <v>0</v>
      </c>
      <c r="M1795">
        <f t="shared" si="405"/>
        <v>0</v>
      </c>
      <c r="N1795" s="56">
        <f t="shared" ref="N1795:N1858" si="409">IF($N$1="Noord",K1795,IF($N$1="Midden",L1795,M1795))</f>
        <v>0</v>
      </c>
      <c r="O1795" s="56">
        <f t="shared" ref="O1795:O1858" si="410">IF(OR(D1795="za",D1795="zo"),0,N1795)</f>
        <v>0</v>
      </c>
      <c r="R1795">
        <f t="shared" si="406"/>
        <v>0</v>
      </c>
    </row>
    <row r="1796" spans="1:18" x14ac:dyDescent="0.3">
      <c r="A1796" s="43" t="str">
        <f t="shared" si="399"/>
        <v>201946zo</v>
      </c>
      <c r="B1796" s="43">
        <f t="shared" si="401"/>
        <v>46</v>
      </c>
      <c r="C1796" s="44">
        <f t="shared" si="407"/>
        <v>43786</v>
      </c>
      <c r="D1796" s="43" t="str">
        <f t="shared" si="402"/>
        <v>zo</v>
      </c>
      <c r="E1796" s="43">
        <f t="shared" si="400"/>
        <v>2019</v>
      </c>
      <c r="I1796" s="43">
        <f t="shared" si="403"/>
        <v>46</v>
      </c>
      <c r="J1796">
        <f>IF(AND(Formulier!$E$44&lt;=C1796,Formulier!$O$38&gt;=C1796),"Verlof",0)</f>
        <v>0</v>
      </c>
      <c r="K1796">
        <f t="shared" si="408"/>
        <v>0</v>
      </c>
      <c r="L1796">
        <f t="shared" si="404"/>
        <v>0</v>
      </c>
      <c r="M1796">
        <f t="shared" si="405"/>
        <v>0</v>
      </c>
      <c r="N1796" s="56">
        <f t="shared" si="409"/>
        <v>0</v>
      </c>
      <c r="O1796" s="56">
        <f t="shared" si="410"/>
        <v>0</v>
      </c>
      <c r="R1796">
        <f t="shared" si="406"/>
        <v>0</v>
      </c>
    </row>
    <row r="1797" spans="1:18" x14ac:dyDescent="0.3">
      <c r="A1797" s="43" t="str">
        <f t="shared" si="399"/>
        <v>201947ma</v>
      </c>
      <c r="B1797" s="43">
        <f t="shared" si="401"/>
        <v>47</v>
      </c>
      <c r="C1797" s="44">
        <f t="shared" si="407"/>
        <v>43787</v>
      </c>
      <c r="D1797" s="43" t="str">
        <f t="shared" si="402"/>
        <v>ma</v>
      </c>
      <c r="E1797" s="43">
        <f t="shared" si="400"/>
        <v>2019</v>
      </c>
      <c r="I1797" s="43">
        <f t="shared" si="403"/>
        <v>47</v>
      </c>
      <c r="J1797">
        <f>IF(AND(Formulier!$E$44&lt;=C1797,Formulier!$O$38&gt;=C1797),"Verlof",0)</f>
        <v>0</v>
      </c>
      <c r="K1797">
        <f t="shared" si="408"/>
        <v>0</v>
      </c>
      <c r="L1797">
        <f t="shared" si="404"/>
        <v>0</v>
      </c>
      <c r="M1797">
        <f t="shared" si="405"/>
        <v>0</v>
      </c>
      <c r="N1797" s="56">
        <f t="shared" si="409"/>
        <v>0</v>
      </c>
      <c r="O1797" s="56">
        <f t="shared" si="410"/>
        <v>0</v>
      </c>
      <c r="R1797">
        <f t="shared" si="406"/>
        <v>0</v>
      </c>
    </row>
    <row r="1798" spans="1:18" x14ac:dyDescent="0.3">
      <c r="A1798" s="43" t="str">
        <f t="shared" si="399"/>
        <v>201947di</v>
      </c>
      <c r="B1798" s="43">
        <f t="shared" si="401"/>
        <v>47</v>
      </c>
      <c r="C1798" s="44">
        <f t="shared" si="407"/>
        <v>43788</v>
      </c>
      <c r="D1798" s="43" t="str">
        <f t="shared" si="402"/>
        <v>di</v>
      </c>
      <c r="E1798" s="43">
        <f t="shared" si="400"/>
        <v>2019</v>
      </c>
      <c r="I1798" s="43">
        <f t="shared" si="403"/>
        <v>47</v>
      </c>
      <c r="J1798">
        <f>IF(AND(Formulier!$E$44&lt;=C1798,Formulier!$O$38&gt;=C1798),"Verlof",0)</f>
        <v>0</v>
      </c>
      <c r="K1798">
        <f t="shared" si="408"/>
        <v>0</v>
      </c>
      <c r="L1798">
        <f t="shared" si="404"/>
        <v>0</v>
      </c>
      <c r="M1798">
        <f t="shared" si="405"/>
        <v>0</v>
      </c>
      <c r="N1798" s="56">
        <f t="shared" si="409"/>
        <v>0</v>
      </c>
      <c r="O1798" s="56">
        <f t="shared" si="410"/>
        <v>0</v>
      </c>
      <c r="R1798">
        <f t="shared" si="406"/>
        <v>0</v>
      </c>
    </row>
    <row r="1799" spans="1:18" x14ac:dyDescent="0.3">
      <c r="A1799" s="43" t="str">
        <f t="shared" ref="A1799:A1862" si="411">E1799&amp;B1799&amp;D1799</f>
        <v>201947wo</v>
      </c>
      <c r="B1799" s="43">
        <f t="shared" si="401"/>
        <v>47</v>
      </c>
      <c r="C1799" s="44">
        <f t="shared" si="407"/>
        <v>43789</v>
      </c>
      <c r="D1799" s="43" t="str">
        <f t="shared" si="402"/>
        <v>wo</v>
      </c>
      <c r="E1799" s="43">
        <f t="shared" ref="E1799:E1862" si="412">YEAR(C1799)</f>
        <v>2019</v>
      </c>
      <c r="I1799" s="43">
        <f t="shared" si="403"/>
        <v>47</v>
      </c>
      <c r="J1799">
        <f>IF(AND(Formulier!$E$44&lt;=C1799,Formulier!$O$38&gt;=C1799),"Verlof",0)</f>
        <v>0</v>
      </c>
      <c r="K1799">
        <f t="shared" si="408"/>
        <v>0</v>
      </c>
      <c r="L1799">
        <f t="shared" si="404"/>
        <v>0</v>
      </c>
      <c r="M1799">
        <f t="shared" si="405"/>
        <v>0</v>
      </c>
      <c r="N1799" s="56">
        <f t="shared" si="409"/>
        <v>0</v>
      </c>
      <c r="O1799" s="56">
        <f t="shared" si="410"/>
        <v>0</v>
      </c>
      <c r="R1799">
        <f t="shared" si="406"/>
        <v>0</v>
      </c>
    </row>
    <row r="1800" spans="1:18" x14ac:dyDescent="0.3">
      <c r="A1800" s="43" t="str">
        <f t="shared" si="411"/>
        <v>201947do</v>
      </c>
      <c r="B1800" s="43">
        <f t="shared" si="401"/>
        <v>47</v>
      </c>
      <c r="C1800" s="44">
        <f t="shared" si="407"/>
        <v>43790</v>
      </c>
      <c r="D1800" s="43" t="str">
        <f t="shared" si="402"/>
        <v>do</v>
      </c>
      <c r="E1800" s="43">
        <f t="shared" si="412"/>
        <v>2019</v>
      </c>
      <c r="I1800" s="43">
        <f t="shared" si="403"/>
        <v>47</v>
      </c>
      <c r="J1800">
        <f>IF(AND(Formulier!$E$44&lt;=C1800,Formulier!$O$38&gt;=C1800),"Verlof",0)</f>
        <v>0</v>
      </c>
      <c r="K1800">
        <f t="shared" si="408"/>
        <v>0</v>
      </c>
      <c r="L1800">
        <f t="shared" si="404"/>
        <v>0</v>
      </c>
      <c r="M1800">
        <f t="shared" si="405"/>
        <v>0</v>
      </c>
      <c r="N1800" s="56">
        <f t="shared" si="409"/>
        <v>0</v>
      </c>
      <c r="O1800" s="56">
        <f t="shared" si="410"/>
        <v>0</v>
      </c>
      <c r="R1800">
        <f t="shared" si="406"/>
        <v>0</v>
      </c>
    </row>
    <row r="1801" spans="1:18" x14ac:dyDescent="0.3">
      <c r="A1801" s="43" t="str">
        <f t="shared" si="411"/>
        <v>201947vr</v>
      </c>
      <c r="B1801" s="43">
        <f t="shared" si="401"/>
        <v>47</v>
      </c>
      <c r="C1801" s="44">
        <f t="shared" si="407"/>
        <v>43791</v>
      </c>
      <c r="D1801" s="43" t="str">
        <f t="shared" si="402"/>
        <v>vr</v>
      </c>
      <c r="E1801" s="43">
        <f t="shared" si="412"/>
        <v>2019</v>
      </c>
      <c r="I1801" s="43">
        <f t="shared" si="403"/>
        <v>47</v>
      </c>
      <c r="J1801">
        <f>IF(AND(Formulier!$E$44&lt;=C1801,Formulier!$O$38&gt;=C1801),"Verlof",0)</f>
        <v>0</v>
      </c>
      <c r="K1801">
        <f t="shared" si="408"/>
        <v>0</v>
      </c>
      <c r="L1801">
        <f t="shared" si="404"/>
        <v>0</v>
      </c>
      <c r="M1801">
        <f t="shared" si="405"/>
        <v>0</v>
      </c>
      <c r="N1801" s="56">
        <f t="shared" si="409"/>
        <v>0</v>
      </c>
      <c r="O1801" s="56">
        <f t="shared" si="410"/>
        <v>0</v>
      </c>
      <c r="R1801">
        <f t="shared" si="406"/>
        <v>0</v>
      </c>
    </row>
    <row r="1802" spans="1:18" x14ac:dyDescent="0.3">
      <c r="A1802" s="43" t="str">
        <f t="shared" si="411"/>
        <v>201947za</v>
      </c>
      <c r="B1802" s="43">
        <f t="shared" si="401"/>
        <v>47</v>
      </c>
      <c r="C1802" s="44">
        <f t="shared" si="407"/>
        <v>43792</v>
      </c>
      <c r="D1802" s="43" t="str">
        <f t="shared" si="402"/>
        <v>za</v>
      </c>
      <c r="E1802" s="43">
        <f t="shared" si="412"/>
        <v>2019</v>
      </c>
      <c r="I1802" s="43">
        <f t="shared" si="403"/>
        <v>47</v>
      </c>
      <c r="J1802">
        <f>IF(AND(Formulier!$E$44&lt;=C1802,Formulier!$O$38&gt;=C1802),"Verlof",0)</f>
        <v>0</v>
      </c>
      <c r="K1802">
        <f t="shared" si="408"/>
        <v>0</v>
      </c>
      <c r="L1802">
        <f t="shared" si="404"/>
        <v>0</v>
      </c>
      <c r="M1802">
        <f t="shared" si="405"/>
        <v>0</v>
      </c>
      <c r="N1802" s="56">
        <f t="shared" si="409"/>
        <v>0</v>
      </c>
      <c r="O1802" s="56">
        <f t="shared" si="410"/>
        <v>0</v>
      </c>
      <c r="R1802">
        <f t="shared" si="406"/>
        <v>0</v>
      </c>
    </row>
    <row r="1803" spans="1:18" x14ac:dyDescent="0.3">
      <c r="A1803" s="43" t="str">
        <f t="shared" si="411"/>
        <v>201947zo</v>
      </c>
      <c r="B1803" s="43">
        <f t="shared" si="401"/>
        <v>47</v>
      </c>
      <c r="C1803" s="44">
        <f t="shared" si="407"/>
        <v>43793</v>
      </c>
      <c r="D1803" s="43" t="str">
        <f t="shared" si="402"/>
        <v>zo</v>
      </c>
      <c r="E1803" s="43">
        <f t="shared" si="412"/>
        <v>2019</v>
      </c>
      <c r="I1803" s="43">
        <f t="shared" si="403"/>
        <v>47</v>
      </c>
      <c r="J1803">
        <f>IF(AND(Formulier!$E$44&lt;=C1803,Formulier!$O$38&gt;=C1803),"Verlof",0)</f>
        <v>0</v>
      </c>
      <c r="K1803">
        <f t="shared" si="408"/>
        <v>0</v>
      </c>
      <c r="L1803">
        <f t="shared" si="404"/>
        <v>0</v>
      </c>
      <c r="M1803">
        <f t="shared" si="405"/>
        <v>0</v>
      </c>
      <c r="N1803" s="56">
        <f t="shared" si="409"/>
        <v>0</v>
      </c>
      <c r="O1803" s="56">
        <f t="shared" si="410"/>
        <v>0</v>
      </c>
      <c r="R1803">
        <f t="shared" si="406"/>
        <v>0</v>
      </c>
    </row>
    <row r="1804" spans="1:18" x14ac:dyDescent="0.3">
      <c r="A1804" s="43" t="str">
        <f t="shared" si="411"/>
        <v>201948ma</v>
      </c>
      <c r="B1804" s="43">
        <f t="shared" si="401"/>
        <v>48</v>
      </c>
      <c r="C1804" s="44">
        <f t="shared" si="407"/>
        <v>43794</v>
      </c>
      <c r="D1804" s="43" t="str">
        <f t="shared" si="402"/>
        <v>ma</v>
      </c>
      <c r="E1804" s="43">
        <f t="shared" si="412"/>
        <v>2019</v>
      </c>
      <c r="I1804" s="43">
        <f t="shared" si="403"/>
        <v>48</v>
      </c>
      <c r="J1804">
        <f>IF(AND(Formulier!$E$44&lt;=C1804,Formulier!$O$38&gt;=C1804),"Verlof",0)</f>
        <v>0</v>
      </c>
      <c r="K1804">
        <f t="shared" si="408"/>
        <v>0</v>
      </c>
      <c r="L1804">
        <f t="shared" si="404"/>
        <v>0</v>
      </c>
      <c r="M1804">
        <f t="shared" si="405"/>
        <v>0</v>
      </c>
      <c r="N1804" s="56">
        <f t="shared" si="409"/>
        <v>0</v>
      </c>
      <c r="O1804" s="56">
        <f t="shared" si="410"/>
        <v>0</v>
      </c>
      <c r="R1804">
        <f t="shared" si="406"/>
        <v>0</v>
      </c>
    </row>
    <row r="1805" spans="1:18" x14ac:dyDescent="0.3">
      <c r="A1805" s="43" t="str">
        <f t="shared" si="411"/>
        <v>201948di</v>
      </c>
      <c r="B1805" s="43">
        <f t="shared" si="401"/>
        <v>48</v>
      </c>
      <c r="C1805" s="44">
        <f t="shared" si="407"/>
        <v>43795</v>
      </c>
      <c r="D1805" s="43" t="str">
        <f t="shared" si="402"/>
        <v>di</v>
      </c>
      <c r="E1805" s="43">
        <f t="shared" si="412"/>
        <v>2019</v>
      </c>
      <c r="I1805" s="43">
        <f t="shared" si="403"/>
        <v>48</v>
      </c>
      <c r="J1805">
        <f>IF(AND(Formulier!$E$44&lt;=C1805,Formulier!$O$38&gt;=C1805),"Verlof",0)</f>
        <v>0</v>
      </c>
      <c r="K1805">
        <f t="shared" si="408"/>
        <v>0</v>
      </c>
      <c r="L1805">
        <f t="shared" si="404"/>
        <v>0</v>
      </c>
      <c r="M1805">
        <f t="shared" si="405"/>
        <v>0</v>
      </c>
      <c r="N1805" s="56">
        <f t="shared" si="409"/>
        <v>0</v>
      </c>
      <c r="O1805" s="56">
        <f t="shared" si="410"/>
        <v>0</v>
      </c>
      <c r="R1805">
        <f t="shared" si="406"/>
        <v>0</v>
      </c>
    </row>
    <row r="1806" spans="1:18" x14ac:dyDescent="0.3">
      <c r="A1806" s="43" t="str">
        <f t="shared" si="411"/>
        <v>201948wo</v>
      </c>
      <c r="B1806" s="43">
        <f t="shared" si="401"/>
        <v>48</v>
      </c>
      <c r="C1806" s="44">
        <f t="shared" si="407"/>
        <v>43796</v>
      </c>
      <c r="D1806" s="43" t="str">
        <f t="shared" si="402"/>
        <v>wo</v>
      </c>
      <c r="E1806" s="43">
        <f t="shared" si="412"/>
        <v>2019</v>
      </c>
      <c r="I1806" s="43">
        <f t="shared" si="403"/>
        <v>48</v>
      </c>
      <c r="J1806">
        <f>IF(AND(Formulier!$E$44&lt;=C1806,Formulier!$O$38&gt;=C1806),"Verlof",0)</f>
        <v>0</v>
      </c>
      <c r="K1806">
        <f t="shared" si="408"/>
        <v>0</v>
      </c>
      <c r="L1806">
        <f t="shared" si="404"/>
        <v>0</v>
      </c>
      <c r="M1806">
        <f t="shared" si="405"/>
        <v>0</v>
      </c>
      <c r="N1806" s="56">
        <f t="shared" si="409"/>
        <v>0</v>
      </c>
      <c r="O1806" s="56">
        <f t="shared" si="410"/>
        <v>0</v>
      </c>
      <c r="R1806">
        <f t="shared" si="406"/>
        <v>0</v>
      </c>
    </row>
    <row r="1807" spans="1:18" x14ac:dyDescent="0.3">
      <c r="A1807" s="43" t="str">
        <f t="shared" si="411"/>
        <v>201948do</v>
      </c>
      <c r="B1807" s="43">
        <f t="shared" si="401"/>
        <v>48</v>
      </c>
      <c r="C1807" s="44">
        <f t="shared" si="407"/>
        <v>43797</v>
      </c>
      <c r="D1807" s="43" t="str">
        <f t="shared" si="402"/>
        <v>do</v>
      </c>
      <c r="E1807" s="43">
        <f t="shared" si="412"/>
        <v>2019</v>
      </c>
      <c r="I1807" s="43">
        <f t="shared" si="403"/>
        <v>48</v>
      </c>
      <c r="J1807">
        <f>IF(AND(Formulier!$E$44&lt;=C1807,Formulier!$O$38&gt;=C1807),"Verlof",0)</f>
        <v>0</v>
      </c>
      <c r="K1807">
        <f t="shared" si="408"/>
        <v>0</v>
      </c>
      <c r="L1807">
        <f t="shared" si="404"/>
        <v>0</v>
      </c>
      <c r="M1807">
        <f t="shared" si="405"/>
        <v>0</v>
      </c>
      <c r="N1807" s="56">
        <f t="shared" si="409"/>
        <v>0</v>
      </c>
      <c r="O1807" s="56">
        <f t="shared" si="410"/>
        <v>0</v>
      </c>
      <c r="R1807">
        <f t="shared" si="406"/>
        <v>0</v>
      </c>
    </row>
    <row r="1808" spans="1:18" x14ac:dyDescent="0.3">
      <c r="A1808" s="43" t="str">
        <f t="shared" si="411"/>
        <v>201948vr</v>
      </c>
      <c r="B1808" s="43">
        <f t="shared" si="401"/>
        <v>48</v>
      </c>
      <c r="C1808" s="44">
        <f t="shared" si="407"/>
        <v>43798</v>
      </c>
      <c r="D1808" s="43" t="str">
        <f t="shared" si="402"/>
        <v>vr</v>
      </c>
      <c r="E1808" s="43">
        <f t="shared" si="412"/>
        <v>2019</v>
      </c>
      <c r="I1808" s="43">
        <f t="shared" si="403"/>
        <v>48</v>
      </c>
      <c r="J1808">
        <f>IF(AND(Formulier!$E$44&lt;=C1808,Formulier!$O$38&gt;=C1808),"Verlof",0)</f>
        <v>0</v>
      </c>
      <c r="K1808">
        <f t="shared" si="408"/>
        <v>0</v>
      </c>
      <c r="L1808">
        <f t="shared" si="404"/>
        <v>0</v>
      </c>
      <c r="M1808">
        <f t="shared" si="405"/>
        <v>0</v>
      </c>
      <c r="N1808" s="56">
        <f t="shared" si="409"/>
        <v>0</v>
      </c>
      <c r="O1808" s="56">
        <f t="shared" si="410"/>
        <v>0</v>
      </c>
      <c r="R1808">
        <f t="shared" si="406"/>
        <v>0</v>
      </c>
    </row>
    <row r="1809" spans="1:18" x14ac:dyDescent="0.3">
      <c r="A1809" s="43" t="str">
        <f t="shared" si="411"/>
        <v>201948za</v>
      </c>
      <c r="B1809" s="43">
        <f t="shared" ref="B1809:B1872" si="413">+B1802+1</f>
        <v>48</v>
      </c>
      <c r="C1809" s="44">
        <f t="shared" si="407"/>
        <v>43799</v>
      </c>
      <c r="D1809" s="43" t="str">
        <f t="shared" ref="D1809:D1872" si="414">+D1802</f>
        <v>za</v>
      </c>
      <c r="E1809" s="43">
        <f t="shared" si="412"/>
        <v>2019</v>
      </c>
      <c r="I1809" s="43">
        <f t="shared" ref="I1809:I1872" si="415">+I1802+1</f>
        <v>48</v>
      </c>
      <c r="J1809">
        <f>IF(AND(Formulier!$E$44&lt;=C1809,Formulier!$O$38&gt;=C1809),"Verlof",0)</f>
        <v>0</v>
      </c>
      <c r="K1809">
        <f t="shared" si="408"/>
        <v>0</v>
      </c>
      <c r="L1809">
        <f t="shared" si="404"/>
        <v>0</v>
      </c>
      <c r="M1809">
        <f t="shared" si="405"/>
        <v>0</v>
      </c>
      <c r="N1809" s="56">
        <f t="shared" si="409"/>
        <v>0</v>
      </c>
      <c r="O1809" s="56">
        <f t="shared" si="410"/>
        <v>0</v>
      </c>
      <c r="R1809">
        <f t="shared" si="406"/>
        <v>0</v>
      </c>
    </row>
    <row r="1810" spans="1:18" x14ac:dyDescent="0.3">
      <c r="A1810" s="43" t="str">
        <f t="shared" si="411"/>
        <v>201948zo</v>
      </c>
      <c r="B1810" s="43">
        <f t="shared" si="413"/>
        <v>48</v>
      </c>
      <c r="C1810" s="44">
        <f t="shared" si="407"/>
        <v>43800</v>
      </c>
      <c r="D1810" s="43" t="str">
        <f t="shared" si="414"/>
        <v>zo</v>
      </c>
      <c r="E1810" s="43">
        <f t="shared" si="412"/>
        <v>2019</v>
      </c>
      <c r="I1810" s="43">
        <f t="shared" si="415"/>
        <v>48</v>
      </c>
      <c r="J1810">
        <f>IF(AND(Formulier!$E$44&lt;=C1810,Formulier!$O$38&gt;=C1810),"Verlof",0)</f>
        <v>0</v>
      </c>
      <c r="K1810">
        <f t="shared" si="408"/>
        <v>0</v>
      </c>
      <c r="L1810">
        <f t="shared" si="404"/>
        <v>0</v>
      </c>
      <c r="M1810">
        <f t="shared" si="405"/>
        <v>0</v>
      </c>
      <c r="N1810" s="56">
        <f t="shared" si="409"/>
        <v>0</v>
      </c>
      <c r="O1810" s="56">
        <f t="shared" si="410"/>
        <v>0</v>
      </c>
      <c r="R1810">
        <f t="shared" si="406"/>
        <v>0</v>
      </c>
    </row>
    <row r="1811" spans="1:18" x14ac:dyDescent="0.3">
      <c r="A1811" s="43" t="str">
        <f t="shared" si="411"/>
        <v>201949ma</v>
      </c>
      <c r="B1811" s="43">
        <f t="shared" si="413"/>
        <v>49</v>
      </c>
      <c r="C1811" s="44">
        <f t="shared" si="407"/>
        <v>43801</v>
      </c>
      <c r="D1811" s="43" t="str">
        <f t="shared" si="414"/>
        <v>ma</v>
      </c>
      <c r="E1811" s="43">
        <f t="shared" si="412"/>
        <v>2019</v>
      </c>
      <c r="I1811" s="43">
        <f t="shared" si="415"/>
        <v>49</v>
      </c>
      <c r="J1811">
        <f>IF(AND(Formulier!$E$44&lt;=C1811,Formulier!$O$38&gt;=C1811),"Verlof",0)</f>
        <v>0</v>
      </c>
      <c r="K1811">
        <f t="shared" si="408"/>
        <v>0</v>
      </c>
      <c r="L1811">
        <f t="shared" si="404"/>
        <v>0</v>
      </c>
      <c r="M1811">
        <f t="shared" si="405"/>
        <v>0</v>
      </c>
      <c r="N1811" s="56">
        <f t="shared" si="409"/>
        <v>0</v>
      </c>
      <c r="O1811" s="56">
        <f t="shared" si="410"/>
        <v>0</v>
      </c>
      <c r="R1811">
        <f t="shared" si="406"/>
        <v>0</v>
      </c>
    </row>
    <row r="1812" spans="1:18" x14ac:dyDescent="0.3">
      <c r="A1812" s="43" t="str">
        <f t="shared" si="411"/>
        <v>201949di</v>
      </c>
      <c r="B1812" s="43">
        <f t="shared" si="413"/>
        <v>49</v>
      </c>
      <c r="C1812" s="44">
        <f t="shared" si="407"/>
        <v>43802</v>
      </c>
      <c r="D1812" s="43" t="str">
        <f t="shared" si="414"/>
        <v>di</v>
      </c>
      <c r="E1812" s="43">
        <f t="shared" si="412"/>
        <v>2019</v>
      </c>
      <c r="I1812" s="43">
        <f t="shared" si="415"/>
        <v>49</v>
      </c>
      <c r="J1812">
        <f>IF(AND(Formulier!$E$44&lt;=C1812,Formulier!$O$38&gt;=C1812),"Verlof",0)</f>
        <v>0</v>
      </c>
      <c r="K1812">
        <f t="shared" si="408"/>
        <v>0</v>
      </c>
      <c r="L1812">
        <f t="shared" si="404"/>
        <v>0</v>
      </c>
      <c r="M1812">
        <f t="shared" si="405"/>
        <v>0</v>
      </c>
      <c r="N1812" s="56">
        <f t="shared" si="409"/>
        <v>0</v>
      </c>
      <c r="O1812" s="56">
        <f t="shared" si="410"/>
        <v>0</v>
      </c>
      <c r="R1812">
        <f t="shared" si="406"/>
        <v>0</v>
      </c>
    </row>
    <row r="1813" spans="1:18" x14ac:dyDescent="0.3">
      <c r="A1813" s="43" t="str">
        <f t="shared" si="411"/>
        <v>201949wo</v>
      </c>
      <c r="B1813" s="43">
        <f t="shared" si="413"/>
        <v>49</v>
      </c>
      <c r="C1813" s="44">
        <f t="shared" si="407"/>
        <v>43803</v>
      </c>
      <c r="D1813" s="43" t="str">
        <f t="shared" si="414"/>
        <v>wo</v>
      </c>
      <c r="E1813" s="43">
        <f t="shared" si="412"/>
        <v>2019</v>
      </c>
      <c r="I1813" s="43">
        <f t="shared" si="415"/>
        <v>49</v>
      </c>
      <c r="J1813">
        <f>IF(AND(Formulier!$E$44&lt;=C1813,Formulier!$O$38&gt;=C1813),"Verlof",0)</f>
        <v>0</v>
      </c>
      <c r="K1813">
        <f t="shared" si="408"/>
        <v>0</v>
      </c>
      <c r="L1813">
        <f t="shared" si="404"/>
        <v>0</v>
      </c>
      <c r="M1813">
        <f t="shared" si="405"/>
        <v>0</v>
      </c>
      <c r="N1813" s="56">
        <f t="shared" si="409"/>
        <v>0</v>
      </c>
      <c r="O1813" s="56">
        <f t="shared" si="410"/>
        <v>0</v>
      </c>
      <c r="R1813">
        <f t="shared" si="406"/>
        <v>0</v>
      </c>
    </row>
    <row r="1814" spans="1:18" x14ac:dyDescent="0.3">
      <c r="A1814" s="43" t="str">
        <f t="shared" si="411"/>
        <v>201949do</v>
      </c>
      <c r="B1814" s="43">
        <f t="shared" si="413"/>
        <v>49</v>
      </c>
      <c r="C1814" s="44">
        <f t="shared" si="407"/>
        <v>43804</v>
      </c>
      <c r="D1814" s="43" t="str">
        <f t="shared" si="414"/>
        <v>do</v>
      </c>
      <c r="E1814" s="43">
        <f t="shared" si="412"/>
        <v>2019</v>
      </c>
      <c r="I1814" s="43">
        <f t="shared" si="415"/>
        <v>49</v>
      </c>
      <c r="J1814">
        <f>IF(AND(Formulier!$E$44&lt;=C1814,Formulier!$O$38&gt;=C1814),"Verlof",0)</f>
        <v>0</v>
      </c>
      <c r="K1814">
        <f t="shared" si="408"/>
        <v>0</v>
      </c>
      <c r="L1814">
        <f t="shared" si="404"/>
        <v>0</v>
      </c>
      <c r="M1814">
        <f t="shared" si="405"/>
        <v>0</v>
      </c>
      <c r="N1814" s="56">
        <f t="shared" si="409"/>
        <v>0</v>
      </c>
      <c r="O1814" s="56">
        <f t="shared" si="410"/>
        <v>0</v>
      </c>
      <c r="R1814">
        <f t="shared" si="406"/>
        <v>0</v>
      </c>
    </row>
    <row r="1815" spans="1:18" x14ac:dyDescent="0.3">
      <c r="A1815" s="43" t="str">
        <f t="shared" si="411"/>
        <v>201949vr</v>
      </c>
      <c r="B1815" s="43">
        <f t="shared" si="413"/>
        <v>49</v>
      </c>
      <c r="C1815" s="44">
        <f t="shared" si="407"/>
        <v>43805</v>
      </c>
      <c r="D1815" s="43" t="str">
        <f t="shared" si="414"/>
        <v>vr</v>
      </c>
      <c r="E1815" s="43">
        <f t="shared" si="412"/>
        <v>2019</v>
      </c>
      <c r="I1815" s="43">
        <f t="shared" si="415"/>
        <v>49</v>
      </c>
      <c r="J1815">
        <f>IF(AND(Formulier!$E$44&lt;=C1815,Formulier!$O$38&gt;=C1815),"Verlof",0)</f>
        <v>0</v>
      </c>
      <c r="K1815">
        <f t="shared" si="408"/>
        <v>0</v>
      </c>
      <c r="L1815">
        <f t="shared" si="404"/>
        <v>0</v>
      </c>
      <c r="M1815">
        <f t="shared" si="405"/>
        <v>0</v>
      </c>
      <c r="N1815" s="56">
        <f t="shared" si="409"/>
        <v>0</v>
      </c>
      <c r="O1815" s="56">
        <f t="shared" si="410"/>
        <v>0</v>
      </c>
      <c r="R1815">
        <f t="shared" si="406"/>
        <v>0</v>
      </c>
    </row>
    <row r="1816" spans="1:18" x14ac:dyDescent="0.3">
      <c r="A1816" s="43" t="str">
        <f t="shared" si="411"/>
        <v>201949za</v>
      </c>
      <c r="B1816" s="43">
        <f t="shared" si="413"/>
        <v>49</v>
      </c>
      <c r="C1816" s="44">
        <f t="shared" si="407"/>
        <v>43806</v>
      </c>
      <c r="D1816" s="43" t="str">
        <f t="shared" si="414"/>
        <v>za</v>
      </c>
      <c r="E1816" s="43">
        <f t="shared" si="412"/>
        <v>2019</v>
      </c>
      <c r="I1816" s="43">
        <f t="shared" si="415"/>
        <v>49</v>
      </c>
      <c r="J1816">
        <f>IF(AND(Formulier!$E$44&lt;=C1816,Formulier!$O$38&gt;=C1816),"Verlof",0)</f>
        <v>0</v>
      </c>
      <c r="K1816">
        <f t="shared" si="408"/>
        <v>0</v>
      </c>
      <c r="L1816">
        <f t="shared" si="404"/>
        <v>0</v>
      </c>
      <c r="M1816">
        <f t="shared" si="405"/>
        <v>0</v>
      </c>
      <c r="N1816" s="56">
        <f t="shared" si="409"/>
        <v>0</v>
      </c>
      <c r="O1816" s="56">
        <f t="shared" si="410"/>
        <v>0</v>
      </c>
      <c r="R1816">
        <f t="shared" si="406"/>
        <v>0</v>
      </c>
    </row>
    <row r="1817" spans="1:18" x14ac:dyDescent="0.3">
      <c r="A1817" s="43" t="str">
        <f t="shared" si="411"/>
        <v>201949zo</v>
      </c>
      <c r="B1817" s="43">
        <f t="shared" si="413"/>
        <v>49</v>
      </c>
      <c r="C1817" s="44">
        <f t="shared" si="407"/>
        <v>43807</v>
      </c>
      <c r="D1817" s="43" t="str">
        <f t="shared" si="414"/>
        <v>zo</v>
      </c>
      <c r="E1817" s="43">
        <f t="shared" si="412"/>
        <v>2019</v>
      </c>
      <c r="I1817" s="43">
        <f t="shared" si="415"/>
        <v>49</v>
      </c>
      <c r="J1817">
        <f>IF(AND(Formulier!$E$44&lt;=C1817,Formulier!$O$38&gt;=C1817),"Verlof",0)</f>
        <v>0</v>
      </c>
      <c r="K1817">
        <f t="shared" si="408"/>
        <v>0</v>
      </c>
      <c r="L1817">
        <f t="shared" si="404"/>
        <v>0</v>
      </c>
      <c r="M1817">
        <f t="shared" si="405"/>
        <v>0</v>
      </c>
      <c r="N1817" s="56">
        <f t="shared" si="409"/>
        <v>0</v>
      </c>
      <c r="O1817" s="56">
        <f t="shared" si="410"/>
        <v>0</v>
      </c>
      <c r="R1817">
        <f t="shared" si="406"/>
        <v>0</v>
      </c>
    </row>
    <row r="1818" spans="1:18" x14ac:dyDescent="0.3">
      <c r="A1818" s="43" t="str">
        <f t="shared" si="411"/>
        <v>201950ma</v>
      </c>
      <c r="B1818" s="43">
        <f t="shared" si="413"/>
        <v>50</v>
      </c>
      <c r="C1818" s="44">
        <f t="shared" si="407"/>
        <v>43808</v>
      </c>
      <c r="D1818" s="43" t="str">
        <f t="shared" si="414"/>
        <v>ma</v>
      </c>
      <c r="E1818" s="43">
        <f t="shared" si="412"/>
        <v>2019</v>
      </c>
      <c r="I1818" s="43">
        <f t="shared" si="415"/>
        <v>50</v>
      </c>
      <c r="J1818">
        <f>IF(AND(Formulier!$E$44&lt;=C1818,Formulier!$O$38&gt;=C1818),"Verlof",0)</f>
        <v>0</v>
      </c>
      <c r="K1818">
        <f t="shared" si="408"/>
        <v>0</v>
      </c>
      <c r="L1818">
        <f t="shared" si="404"/>
        <v>0</v>
      </c>
      <c r="M1818">
        <f t="shared" si="405"/>
        <v>0</v>
      </c>
      <c r="N1818" s="56">
        <f t="shared" si="409"/>
        <v>0</v>
      </c>
      <c r="O1818" s="56">
        <f t="shared" si="410"/>
        <v>0</v>
      </c>
      <c r="R1818">
        <f t="shared" si="406"/>
        <v>0</v>
      </c>
    </row>
    <row r="1819" spans="1:18" x14ac:dyDescent="0.3">
      <c r="A1819" s="43" t="str">
        <f t="shared" si="411"/>
        <v>201950di</v>
      </c>
      <c r="B1819" s="43">
        <f t="shared" si="413"/>
        <v>50</v>
      </c>
      <c r="C1819" s="44">
        <f t="shared" si="407"/>
        <v>43809</v>
      </c>
      <c r="D1819" s="43" t="str">
        <f t="shared" si="414"/>
        <v>di</v>
      </c>
      <c r="E1819" s="43">
        <f t="shared" si="412"/>
        <v>2019</v>
      </c>
      <c r="I1819" s="43">
        <f t="shared" si="415"/>
        <v>50</v>
      </c>
      <c r="J1819">
        <f>IF(AND(Formulier!$E$44&lt;=C1819,Formulier!$O$38&gt;=C1819),"Verlof",0)</f>
        <v>0</v>
      </c>
      <c r="K1819">
        <f t="shared" si="408"/>
        <v>0</v>
      </c>
      <c r="L1819">
        <f t="shared" si="404"/>
        <v>0</v>
      </c>
      <c r="M1819">
        <f t="shared" si="405"/>
        <v>0</v>
      </c>
      <c r="N1819" s="56">
        <f t="shared" si="409"/>
        <v>0</v>
      </c>
      <c r="O1819" s="56">
        <f t="shared" si="410"/>
        <v>0</v>
      </c>
      <c r="R1819">
        <f t="shared" si="406"/>
        <v>0</v>
      </c>
    </row>
    <row r="1820" spans="1:18" x14ac:dyDescent="0.3">
      <c r="A1820" s="43" t="str">
        <f t="shared" si="411"/>
        <v>201950wo</v>
      </c>
      <c r="B1820" s="43">
        <f t="shared" si="413"/>
        <v>50</v>
      </c>
      <c r="C1820" s="44">
        <f t="shared" si="407"/>
        <v>43810</v>
      </c>
      <c r="D1820" s="43" t="str">
        <f t="shared" si="414"/>
        <v>wo</v>
      </c>
      <c r="E1820" s="43">
        <f t="shared" si="412"/>
        <v>2019</v>
      </c>
      <c r="I1820" s="43">
        <f t="shared" si="415"/>
        <v>50</v>
      </c>
      <c r="J1820">
        <f>IF(AND(Formulier!$E$44&lt;=C1820,Formulier!$O$38&gt;=C1820),"Verlof",0)</f>
        <v>0</v>
      </c>
      <c r="K1820">
        <f t="shared" si="408"/>
        <v>0</v>
      </c>
      <c r="L1820">
        <f t="shared" si="404"/>
        <v>0</v>
      </c>
      <c r="M1820">
        <f t="shared" si="405"/>
        <v>0</v>
      </c>
      <c r="N1820" s="56">
        <f t="shared" si="409"/>
        <v>0</v>
      </c>
      <c r="O1820" s="56">
        <f t="shared" si="410"/>
        <v>0</v>
      </c>
      <c r="R1820">
        <f t="shared" si="406"/>
        <v>0</v>
      </c>
    </row>
    <row r="1821" spans="1:18" x14ac:dyDescent="0.3">
      <c r="A1821" s="43" t="str">
        <f t="shared" si="411"/>
        <v>201950do</v>
      </c>
      <c r="B1821" s="43">
        <f t="shared" si="413"/>
        <v>50</v>
      </c>
      <c r="C1821" s="44">
        <f t="shared" si="407"/>
        <v>43811</v>
      </c>
      <c r="D1821" s="43" t="str">
        <f t="shared" si="414"/>
        <v>do</v>
      </c>
      <c r="E1821" s="43">
        <f t="shared" si="412"/>
        <v>2019</v>
      </c>
      <c r="I1821" s="43">
        <f t="shared" si="415"/>
        <v>50</v>
      </c>
      <c r="J1821">
        <f>IF(AND(Formulier!$E$44&lt;=C1821,Formulier!$O$38&gt;=C1821),"Verlof",0)</f>
        <v>0</v>
      </c>
      <c r="K1821">
        <f t="shared" si="408"/>
        <v>0</v>
      </c>
      <c r="L1821">
        <f t="shared" si="404"/>
        <v>0</v>
      </c>
      <c r="M1821">
        <f t="shared" si="405"/>
        <v>0</v>
      </c>
      <c r="N1821" s="56">
        <f t="shared" si="409"/>
        <v>0</v>
      </c>
      <c r="O1821" s="56">
        <f t="shared" si="410"/>
        <v>0</v>
      </c>
      <c r="R1821">
        <f t="shared" si="406"/>
        <v>0</v>
      </c>
    </row>
    <row r="1822" spans="1:18" x14ac:dyDescent="0.3">
      <c r="A1822" s="43" t="str">
        <f t="shared" si="411"/>
        <v>201950vr</v>
      </c>
      <c r="B1822" s="43">
        <f t="shared" si="413"/>
        <v>50</v>
      </c>
      <c r="C1822" s="44">
        <f t="shared" si="407"/>
        <v>43812</v>
      </c>
      <c r="D1822" s="43" t="str">
        <f t="shared" si="414"/>
        <v>vr</v>
      </c>
      <c r="E1822" s="43">
        <f t="shared" si="412"/>
        <v>2019</v>
      </c>
      <c r="I1822" s="43">
        <f t="shared" si="415"/>
        <v>50</v>
      </c>
      <c r="J1822">
        <f>IF(AND(Formulier!$E$44&lt;=C1822,Formulier!$O$38&gt;=C1822),"Verlof",0)</f>
        <v>0</v>
      </c>
      <c r="K1822">
        <f t="shared" si="408"/>
        <v>0</v>
      </c>
      <c r="L1822">
        <f t="shared" si="404"/>
        <v>0</v>
      </c>
      <c r="M1822">
        <f t="shared" si="405"/>
        <v>0</v>
      </c>
      <c r="N1822" s="56">
        <f t="shared" si="409"/>
        <v>0</v>
      </c>
      <c r="O1822" s="56">
        <f t="shared" si="410"/>
        <v>0</v>
      </c>
      <c r="R1822">
        <f t="shared" si="406"/>
        <v>0</v>
      </c>
    </row>
    <row r="1823" spans="1:18" x14ac:dyDescent="0.3">
      <c r="A1823" s="43" t="str">
        <f t="shared" si="411"/>
        <v>201950za</v>
      </c>
      <c r="B1823" s="43">
        <f t="shared" si="413"/>
        <v>50</v>
      </c>
      <c r="C1823" s="44">
        <f t="shared" si="407"/>
        <v>43813</v>
      </c>
      <c r="D1823" s="43" t="str">
        <f t="shared" si="414"/>
        <v>za</v>
      </c>
      <c r="E1823" s="43">
        <f t="shared" si="412"/>
        <v>2019</v>
      </c>
      <c r="I1823" s="43">
        <f t="shared" si="415"/>
        <v>50</v>
      </c>
      <c r="J1823">
        <f>IF(AND(Formulier!$E$44&lt;=C1823,Formulier!$O$38&gt;=C1823),"Verlof",0)</f>
        <v>0</v>
      </c>
      <c r="K1823">
        <f t="shared" si="408"/>
        <v>0</v>
      </c>
      <c r="L1823">
        <f t="shared" si="404"/>
        <v>0</v>
      </c>
      <c r="M1823">
        <f t="shared" si="405"/>
        <v>0</v>
      </c>
      <c r="N1823" s="56">
        <f t="shared" si="409"/>
        <v>0</v>
      </c>
      <c r="O1823" s="56">
        <f t="shared" si="410"/>
        <v>0</v>
      </c>
      <c r="R1823">
        <f t="shared" si="406"/>
        <v>0</v>
      </c>
    </row>
    <row r="1824" spans="1:18" x14ac:dyDescent="0.3">
      <c r="A1824" s="43" t="str">
        <f t="shared" si="411"/>
        <v>201950zo</v>
      </c>
      <c r="B1824" s="43">
        <f t="shared" si="413"/>
        <v>50</v>
      </c>
      <c r="C1824" s="44">
        <f t="shared" si="407"/>
        <v>43814</v>
      </c>
      <c r="D1824" s="43" t="str">
        <f t="shared" si="414"/>
        <v>zo</v>
      </c>
      <c r="E1824" s="43">
        <f t="shared" si="412"/>
        <v>2019</v>
      </c>
      <c r="I1824" s="43">
        <f t="shared" si="415"/>
        <v>50</v>
      </c>
      <c r="J1824">
        <f>IF(AND(Formulier!$E$44&lt;=C1824,Formulier!$O$38&gt;=C1824),"Verlof",0)</f>
        <v>0</v>
      </c>
      <c r="K1824">
        <f t="shared" si="408"/>
        <v>0</v>
      </c>
      <c r="L1824">
        <f t="shared" si="404"/>
        <v>0</v>
      </c>
      <c r="M1824">
        <f t="shared" si="405"/>
        <v>0</v>
      </c>
      <c r="N1824" s="56">
        <f t="shared" si="409"/>
        <v>0</v>
      </c>
      <c r="O1824" s="56">
        <f t="shared" si="410"/>
        <v>0</v>
      </c>
      <c r="R1824">
        <f t="shared" si="406"/>
        <v>0</v>
      </c>
    </row>
    <row r="1825" spans="1:18" x14ac:dyDescent="0.3">
      <c r="A1825" s="43" t="str">
        <f t="shared" si="411"/>
        <v>201951ma</v>
      </c>
      <c r="B1825" s="43">
        <f t="shared" si="413"/>
        <v>51</v>
      </c>
      <c r="C1825" s="44">
        <f t="shared" si="407"/>
        <v>43815</v>
      </c>
      <c r="D1825" s="43" t="str">
        <f t="shared" si="414"/>
        <v>ma</v>
      </c>
      <c r="E1825" s="43">
        <f t="shared" si="412"/>
        <v>2019</v>
      </c>
      <c r="I1825" s="43">
        <f t="shared" si="415"/>
        <v>51</v>
      </c>
      <c r="J1825">
        <f>IF(AND(Formulier!$E$44&lt;=C1825,Formulier!$O$38&gt;=C1825),"Verlof",0)</f>
        <v>0</v>
      </c>
      <c r="K1825">
        <f t="shared" si="408"/>
        <v>0</v>
      </c>
      <c r="L1825">
        <f t="shared" si="404"/>
        <v>0</v>
      </c>
      <c r="M1825">
        <f t="shared" si="405"/>
        <v>0</v>
      </c>
      <c r="N1825" s="56">
        <f t="shared" si="409"/>
        <v>0</v>
      </c>
      <c r="O1825" s="56">
        <f t="shared" si="410"/>
        <v>0</v>
      </c>
      <c r="R1825">
        <f t="shared" si="406"/>
        <v>0</v>
      </c>
    </row>
    <row r="1826" spans="1:18" x14ac:dyDescent="0.3">
      <c r="A1826" s="43" t="str">
        <f t="shared" si="411"/>
        <v>201951di</v>
      </c>
      <c r="B1826" s="43">
        <f t="shared" si="413"/>
        <v>51</v>
      </c>
      <c r="C1826" s="44">
        <f t="shared" si="407"/>
        <v>43816</v>
      </c>
      <c r="D1826" s="43" t="str">
        <f t="shared" si="414"/>
        <v>di</v>
      </c>
      <c r="E1826" s="43">
        <f t="shared" si="412"/>
        <v>2019</v>
      </c>
      <c r="I1826" s="43">
        <f t="shared" si="415"/>
        <v>51</v>
      </c>
      <c r="J1826">
        <f>IF(AND(Formulier!$E$44&lt;=C1826,Formulier!$O$38&gt;=C1826),"Verlof",0)</f>
        <v>0</v>
      </c>
      <c r="K1826">
        <f t="shared" si="408"/>
        <v>0</v>
      </c>
      <c r="L1826">
        <f t="shared" si="404"/>
        <v>0</v>
      </c>
      <c r="M1826">
        <f t="shared" si="405"/>
        <v>0</v>
      </c>
      <c r="N1826" s="56">
        <f t="shared" si="409"/>
        <v>0</v>
      </c>
      <c r="O1826" s="56">
        <f t="shared" si="410"/>
        <v>0</v>
      </c>
      <c r="R1826">
        <f t="shared" si="406"/>
        <v>0</v>
      </c>
    </row>
    <row r="1827" spans="1:18" x14ac:dyDescent="0.3">
      <c r="A1827" s="43" t="str">
        <f t="shared" si="411"/>
        <v>201951wo</v>
      </c>
      <c r="B1827" s="43">
        <f t="shared" si="413"/>
        <v>51</v>
      </c>
      <c r="C1827" s="44">
        <f t="shared" si="407"/>
        <v>43817</v>
      </c>
      <c r="D1827" s="43" t="str">
        <f t="shared" si="414"/>
        <v>wo</v>
      </c>
      <c r="E1827" s="43">
        <f t="shared" si="412"/>
        <v>2019</v>
      </c>
      <c r="I1827" s="43">
        <f t="shared" si="415"/>
        <v>51</v>
      </c>
      <c r="J1827">
        <f>IF(AND(Formulier!$E$44&lt;=C1827,Formulier!$O$38&gt;=C1827),"Verlof",0)</f>
        <v>0</v>
      </c>
      <c r="K1827">
        <f t="shared" si="408"/>
        <v>0</v>
      </c>
      <c r="L1827">
        <f t="shared" si="404"/>
        <v>0</v>
      </c>
      <c r="M1827">
        <f t="shared" si="405"/>
        <v>0</v>
      </c>
      <c r="N1827" s="56">
        <f t="shared" si="409"/>
        <v>0</v>
      </c>
      <c r="O1827" s="56">
        <f t="shared" si="410"/>
        <v>0</v>
      </c>
      <c r="R1827">
        <f t="shared" si="406"/>
        <v>0</v>
      </c>
    </row>
    <row r="1828" spans="1:18" x14ac:dyDescent="0.3">
      <c r="A1828" s="43" t="str">
        <f t="shared" si="411"/>
        <v>201951do</v>
      </c>
      <c r="B1828" s="43">
        <f t="shared" si="413"/>
        <v>51</v>
      </c>
      <c r="C1828" s="44">
        <f t="shared" si="407"/>
        <v>43818</v>
      </c>
      <c r="D1828" s="43" t="str">
        <f t="shared" si="414"/>
        <v>do</v>
      </c>
      <c r="E1828" s="43">
        <f t="shared" si="412"/>
        <v>2019</v>
      </c>
      <c r="I1828" s="43">
        <f t="shared" si="415"/>
        <v>51</v>
      </c>
      <c r="J1828">
        <f>IF(AND(Formulier!$E$44&lt;=C1828,Formulier!$O$38&gt;=C1828),"Verlof",0)</f>
        <v>0</v>
      </c>
      <c r="K1828">
        <f t="shared" si="408"/>
        <v>0</v>
      </c>
      <c r="L1828">
        <f t="shared" si="404"/>
        <v>0</v>
      </c>
      <c r="M1828">
        <f t="shared" si="405"/>
        <v>0</v>
      </c>
      <c r="N1828" s="56">
        <f t="shared" si="409"/>
        <v>0</v>
      </c>
      <c r="O1828" s="56">
        <f t="shared" si="410"/>
        <v>0</v>
      </c>
      <c r="R1828">
        <f t="shared" si="406"/>
        <v>0</v>
      </c>
    </row>
    <row r="1829" spans="1:18" x14ac:dyDescent="0.3">
      <c r="A1829" s="43" t="str">
        <f t="shared" si="411"/>
        <v>201951vr</v>
      </c>
      <c r="B1829" s="43">
        <f t="shared" si="413"/>
        <v>51</v>
      </c>
      <c r="C1829" s="44">
        <f t="shared" si="407"/>
        <v>43819</v>
      </c>
      <c r="D1829" s="43" t="str">
        <f t="shared" si="414"/>
        <v>vr</v>
      </c>
      <c r="E1829" s="43">
        <f t="shared" si="412"/>
        <v>2019</v>
      </c>
      <c r="I1829" s="43">
        <f t="shared" si="415"/>
        <v>51</v>
      </c>
      <c r="J1829">
        <f>IF(AND(Formulier!$E$44&lt;=C1829,Formulier!$O$38&gt;=C1829),"Verlof",0)</f>
        <v>0</v>
      </c>
      <c r="K1829">
        <f t="shared" si="408"/>
        <v>0</v>
      </c>
      <c r="L1829">
        <f t="shared" si="404"/>
        <v>0</v>
      </c>
      <c r="M1829">
        <f t="shared" si="405"/>
        <v>0</v>
      </c>
      <c r="N1829" s="56">
        <f t="shared" si="409"/>
        <v>0</v>
      </c>
      <c r="O1829" s="56">
        <f t="shared" si="410"/>
        <v>0</v>
      </c>
      <c r="R1829">
        <f t="shared" si="406"/>
        <v>0</v>
      </c>
    </row>
    <row r="1830" spans="1:18" x14ac:dyDescent="0.3">
      <c r="A1830" s="43" t="str">
        <f t="shared" si="411"/>
        <v>201951za</v>
      </c>
      <c r="B1830" s="43">
        <f t="shared" si="413"/>
        <v>51</v>
      </c>
      <c r="C1830" s="44">
        <f t="shared" si="407"/>
        <v>43820</v>
      </c>
      <c r="D1830" s="43" t="str">
        <f t="shared" si="414"/>
        <v>za</v>
      </c>
      <c r="E1830" s="43">
        <f t="shared" si="412"/>
        <v>2019</v>
      </c>
      <c r="I1830" s="43">
        <f t="shared" si="415"/>
        <v>51</v>
      </c>
      <c r="J1830">
        <f>IF(AND(Formulier!$E$44&lt;=C1830,Formulier!$O$38&gt;=C1830),"Verlof",0)</f>
        <v>0</v>
      </c>
      <c r="K1830">
        <f t="shared" si="408"/>
        <v>0</v>
      </c>
      <c r="L1830">
        <f t="shared" si="404"/>
        <v>0</v>
      </c>
      <c r="M1830">
        <f t="shared" si="405"/>
        <v>0</v>
      </c>
      <c r="N1830" s="56">
        <f t="shared" si="409"/>
        <v>0</v>
      </c>
      <c r="O1830" s="56">
        <f t="shared" si="410"/>
        <v>0</v>
      </c>
      <c r="R1830">
        <f t="shared" si="406"/>
        <v>0</v>
      </c>
    </row>
    <row r="1831" spans="1:18" x14ac:dyDescent="0.3">
      <c r="A1831" s="43" t="str">
        <f t="shared" si="411"/>
        <v>201951zo</v>
      </c>
      <c r="B1831" s="43">
        <f t="shared" si="413"/>
        <v>51</v>
      </c>
      <c r="C1831" s="44">
        <f t="shared" si="407"/>
        <v>43821</v>
      </c>
      <c r="D1831" s="43" t="str">
        <f t="shared" si="414"/>
        <v>zo</v>
      </c>
      <c r="E1831" s="43">
        <f t="shared" si="412"/>
        <v>2019</v>
      </c>
      <c r="I1831" s="43">
        <f t="shared" si="415"/>
        <v>51</v>
      </c>
      <c r="J1831">
        <f>IF(AND(Formulier!$E$44&lt;=C1831,Formulier!$O$38&gt;=C1831),"Verlof",0)</f>
        <v>0</v>
      </c>
      <c r="K1831">
        <f t="shared" si="408"/>
        <v>0</v>
      </c>
      <c r="L1831">
        <f t="shared" si="404"/>
        <v>0</v>
      </c>
      <c r="M1831">
        <f t="shared" si="405"/>
        <v>0</v>
      </c>
      <c r="N1831" s="56">
        <f t="shared" si="409"/>
        <v>0</v>
      </c>
      <c r="O1831" s="56">
        <f t="shared" si="410"/>
        <v>0</v>
      </c>
      <c r="R1831">
        <f t="shared" si="406"/>
        <v>0</v>
      </c>
    </row>
    <row r="1832" spans="1:18" x14ac:dyDescent="0.3">
      <c r="A1832" s="43" t="str">
        <f t="shared" si="411"/>
        <v>201952ma</v>
      </c>
      <c r="B1832" s="43">
        <f t="shared" si="413"/>
        <v>52</v>
      </c>
      <c r="C1832" s="44">
        <f t="shared" si="407"/>
        <v>43822</v>
      </c>
      <c r="D1832" s="43" t="str">
        <f t="shared" si="414"/>
        <v>ma</v>
      </c>
      <c r="E1832" s="43">
        <f t="shared" si="412"/>
        <v>2019</v>
      </c>
      <c r="I1832" s="43">
        <f t="shared" si="415"/>
        <v>52</v>
      </c>
      <c r="J1832">
        <f>IF(AND(Formulier!$E$44&lt;=C1832,Formulier!$O$38&gt;=C1832),"Verlof",0)</f>
        <v>0</v>
      </c>
      <c r="K1832">
        <f t="shared" si="408"/>
        <v>0</v>
      </c>
      <c r="L1832">
        <f t="shared" si="404"/>
        <v>0</v>
      </c>
      <c r="M1832">
        <f t="shared" si="405"/>
        <v>0</v>
      </c>
      <c r="N1832" s="56">
        <f t="shared" si="409"/>
        <v>0</v>
      </c>
      <c r="O1832" s="56">
        <f t="shared" si="410"/>
        <v>0</v>
      </c>
      <c r="R1832">
        <f t="shared" si="406"/>
        <v>0</v>
      </c>
    </row>
    <row r="1833" spans="1:18" x14ac:dyDescent="0.3">
      <c r="A1833" s="43" t="str">
        <f t="shared" si="411"/>
        <v>201952di</v>
      </c>
      <c r="B1833" s="43">
        <f t="shared" si="413"/>
        <v>52</v>
      </c>
      <c r="C1833" s="44">
        <f t="shared" si="407"/>
        <v>43823</v>
      </c>
      <c r="D1833" s="43" t="str">
        <f t="shared" si="414"/>
        <v>di</v>
      </c>
      <c r="E1833" s="43">
        <f t="shared" si="412"/>
        <v>2019</v>
      </c>
      <c r="I1833" s="43">
        <f t="shared" si="415"/>
        <v>52</v>
      </c>
      <c r="J1833">
        <f>IF(AND(Formulier!$E$44&lt;=C1833,Formulier!$O$38&gt;=C1833),"Verlof",0)</f>
        <v>0</v>
      </c>
      <c r="K1833">
        <f t="shared" si="408"/>
        <v>0</v>
      </c>
      <c r="L1833">
        <f t="shared" si="404"/>
        <v>0</v>
      </c>
      <c r="M1833">
        <f t="shared" si="405"/>
        <v>0</v>
      </c>
      <c r="N1833" s="56">
        <f t="shared" si="409"/>
        <v>0</v>
      </c>
      <c r="O1833" s="56">
        <f t="shared" si="410"/>
        <v>0</v>
      </c>
      <c r="R1833">
        <f t="shared" si="406"/>
        <v>0</v>
      </c>
    </row>
    <row r="1834" spans="1:18" x14ac:dyDescent="0.3">
      <c r="A1834" s="43" t="str">
        <f t="shared" si="411"/>
        <v>201952wo</v>
      </c>
      <c r="B1834" s="43">
        <f t="shared" si="413"/>
        <v>52</v>
      </c>
      <c r="C1834" s="44">
        <f t="shared" si="407"/>
        <v>43824</v>
      </c>
      <c r="D1834" s="43" t="str">
        <f t="shared" si="414"/>
        <v>wo</v>
      </c>
      <c r="E1834" s="43">
        <f t="shared" si="412"/>
        <v>2019</v>
      </c>
      <c r="I1834" s="43">
        <f t="shared" si="415"/>
        <v>52</v>
      </c>
      <c r="J1834">
        <f>IF(AND(Formulier!$E$44&lt;=C1834,Formulier!$O$38&gt;=C1834),"Verlof",0)</f>
        <v>0</v>
      </c>
      <c r="K1834">
        <f t="shared" si="408"/>
        <v>0</v>
      </c>
      <c r="L1834">
        <f t="shared" si="404"/>
        <v>0</v>
      </c>
      <c r="M1834">
        <f t="shared" si="405"/>
        <v>0</v>
      </c>
      <c r="N1834" s="56">
        <f t="shared" si="409"/>
        <v>0</v>
      </c>
      <c r="O1834" s="56">
        <f t="shared" si="410"/>
        <v>0</v>
      </c>
      <c r="R1834">
        <f t="shared" si="406"/>
        <v>0</v>
      </c>
    </row>
    <row r="1835" spans="1:18" x14ac:dyDescent="0.3">
      <c r="A1835" s="43" t="str">
        <f t="shared" si="411"/>
        <v>201952do</v>
      </c>
      <c r="B1835" s="43">
        <f t="shared" si="413"/>
        <v>52</v>
      </c>
      <c r="C1835" s="44">
        <f t="shared" si="407"/>
        <v>43825</v>
      </c>
      <c r="D1835" s="43" t="str">
        <f t="shared" si="414"/>
        <v>do</v>
      </c>
      <c r="E1835" s="43">
        <f t="shared" si="412"/>
        <v>2019</v>
      </c>
      <c r="I1835" s="43">
        <f t="shared" si="415"/>
        <v>52</v>
      </c>
      <c r="J1835">
        <f>IF(AND(Formulier!$E$44&lt;=C1835,Formulier!$O$38&gt;=C1835),"Verlof",0)</f>
        <v>0</v>
      </c>
      <c r="K1835">
        <f t="shared" si="408"/>
        <v>0</v>
      </c>
      <c r="L1835">
        <f t="shared" si="404"/>
        <v>0</v>
      </c>
      <c r="M1835">
        <f t="shared" si="405"/>
        <v>0</v>
      </c>
      <c r="N1835" s="56">
        <f t="shared" si="409"/>
        <v>0</v>
      </c>
      <c r="O1835" s="56">
        <f t="shared" si="410"/>
        <v>0</v>
      </c>
      <c r="R1835">
        <f t="shared" si="406"/>
        <v>0</v>
      </c>
    </row>
    <row r="1836" spans="1:18" x14ac:dyDescent="0.3">
      <c r="A1836" s="43" t="str">
        <f t="shared" si="411"/>
        <v>201952vr</v>
      </c>
      <c r="B1836" s="43">
        <f t="shared" si="413"/>
        <v>52</v>
      </c>
      <c r="C1836" s="44">
        <f t="shared" si="407"/>
        <v>43826</v>
      </c>
      <c r="D1836" s="43" t="str">
        <f t="shared" si="414"/>
        <v>vr</v>
      </c>
      <c r="E1836" s="43">
        <f t="shared" si="412"/>
        <v>2019</v>
      </c>
      <c r="I1836" s="43">
        <f t="shared" si="415"/>
        <v>52</v>
      </c>
      <c r="J1836">
        <f>IF(AND(Formulier!$E$44&lt;=C1836,Formulier!$O$38&gt;=C1836),"Verlof",0)</f>
        <v>0</v>
      </c>
      <c r="K1836">
        <f t="shared" si="408"/>
        <v>0</v>
      </c>
      <c r="L1836">
        <f t="shared" si="404"/>
        <v>0</v>
      </c>
      <c r="M1836">
        <f t="shared" si="405"/>
        <v>0</v>
      </c>
      <c r="N1836" s="56">
        <f t="shared" si="409"/>
        <v>0</v>
      </c>
      <c r="O1836" s="56">
        <f t="shared" si="410"/>
        <v>0</v>
      </c>
      <c r="R1836">
        <f t="shared" si="406"/>
        <v>0</v>
      </c>
    </row>
    <row r="1837" spans="1:18" x14ac:dyDescent="0.3">
      <c r="A1837" s="43" t="str">
        <f t="shared" si="411"/>
        <v>201952za</v>
      </c>
      <c r="B1837" s="43">
        <f t="shared" si="413"/>
        <v>52</v>
      </c>
      <c r="C1837" s="44">
        <f t="shared" si="407"/>
        <v>43827</v>
      </c>
      <c r="D1837" s="43" t="str">
        <f t="shared" si="414"/>
        <v>za</v>
      </c>
      <c r="E1837" s="43">
        <f t="shared" si="412"/>
        <v>2019</v>
      </c>
      <c r="I1837" s="43">
        <f t="shared" si="415"/>
        <v>52</v>
      </c>
      <c r="J1837">
        <f>IF(AND(Formulier!$E$44&lt;=C1837,Formulier!$O$38&gt;=C1837),"Verlof",0)</f>
        <v>0</v>
      </c>
      <c r="K1837">
        <f t="shared" si="408"/>
        <v>0</v>
      </c>
      <c r="L1837">
        <f t="shared" si="404"/>
        <v>0</v>
      </c>
      <c r="M1837">
        <f t="shared" si="405"/>
        <v>0</v>
      </c>
      <c r="N1837" s="56">
        <f t="shared" si="409"/>
        <v>0</v>
      </c>
      <c r="O1837" s="56">
        <f t="shared" si="410"/>
        <v>0</v>
      </c>
      <c r="R1837">
        <f t="shared" si="406"/>
        <v>0</v>
      </c>
    </row>
    <row r="1838" spans="1:18" x14ac:dyDescent="0.3">
      <c r="A1838" s="43" t="str">
        <f t="shared" si="411"/>
        <v>201952zo</v>
      </c>
      <c r="B1838" s="43">
        <f t="shared" si="413"/>
        <v>52</v>
      </c>
      <c r="C1838" s="44">
        <f t="shared" si="407"/>
        <v>43828</v>
      </c>
      <c r="D1838" s="43" t="str">
        <f t="shared" si="414"/>
        <v>zo</v>
      </c>
      <c r="E1838" s="43">
        <f t="shared" si="412"/>
        <v>2019</v>
      </c>
      <c r="I1838" s="43">
        <f t="shared" si="415"/>
        <v>52</v>
      </c>
      <c r="J1838">
        <f>IF(AND(Formulier!$E$44&lt;=C1838,Formulier!$O$38&gt;=C1838),"Verlof",0)</f>
        <v>0</v>
      </c>
      <c r="K1838">
        <f t="shared" si="408"/>
        <v>0</v>
      </c>
      <c r="L1838">
        <f t="shared" si="404"/>
        <v>0</v>
      </c>
      <c r="M1838">
        <f t="shared" si="405"/>
        <v>0</v>
      </c>
      <c r="N1838" s="56">
        <f t="shared" si="409"/>
        <v>0</v>
      </c>
      <c r="O1838" s="56">
        <f t="shared" si="410"/>
        <v>0</v>
      </c>
      <c r="R1838">
        <f t="shared" si="406"/>
        <v>0</v>
      </c>
    </row>
    <row r="1839" spans="1:18" x14ac:dyDescent="0.3">
      <c r="A1839" s="43" t="str">
        <f t="shared" si="411"/>
        <v>20191ma</v>
      </c>
      <c r="B1839" s="43">
        <v>1</v>
      </c>
      <c r="C1839" s="44">
        <f t="shared" si="407"/>
        <v>43829</v>
      </c>
      <c r="D1839" s="43" t="str">
        <f t="shared" si="414"/>
        <v>ma</v>
      </c>
      <c r="E1839" s="43">
        <f t="shared" si="412"/>
        <v>2019</v>
      </c>
      <c r="I1839" s="43">
        <v>1</v>
      </c>
      <c r="J1839">
        <f>IF(AND(Formulier!$E$44&lt;=C1839,Formulier!$O$38&gt;=C1839),"Verlof",0)</f>
        <v>0</v>
      </c>
      <c r="K1839">
        <f t="shared" si="408"/>
        <v>0</v>
      </c>
      <c r="L1839">
        <f t="shared" si="404"/>
        <v>0</v>
      </c>
      <c r="M1839">
        <f t="shared" si="405"/>
        <v>0</v>
      </c>
      <c r="N1839" s="56">
        <f t="shared" si="409"/>
        <v>0</v>
      </c>
      <c r="O1839" s="56">
        <f t="shared" si="410"/>
        <v>0</v>
      </c>
      <c r="R1839">
        <f t="shared" si="406"/>
        <v>0</v>
      </c>
    </row>
    <row r="1840" spans="1:18" x14ac:dyDescent="0.3">
      <c r="A1840" s="43" t="str">
        <f t="shared" si="411"/>
        <v>20191di</v>
      </c>
      <c r="B1840" s="43">
        <v>1</v>
      </c>
      <c r="C1840" s="44">
        <f t="shared" si="407"/>
        <v>43830</v>
      </c>
      <c r="D1840" s="43" t="str">
        <f t="shared" si="414"/>
        <v>di</v>
      </c>
      <c r="E1840" s="43">
        <f t="shared" si="412"/>
        <v>2019</v>
      </c>
      <c r="I1840" s="43">
        <v>1</v>
      </c>
      <c r="J1840">
        <f>IF(AND(Formulier!$E$44&lt;=C1840,Formulier!$O$38&gt;=C1840),"Verlof",0)</f>
        <v>0</v>
      </c>
      <c r="K1840">
        <f t="shared" si="408"/>
        <v>0</v>
      </c>
      <c r="L1840">
        <f t="shared" si="404"/>
        <v>0</v>
      </c>
      <c r="M1840">
        <f t="shared" si="405"/>
        <v>0</v>
      </c>
      <c r="N1840" s="56">
        <f t="shared" si="409"/>
        <v>0</v>
      </c>
      <c r="O1840" s="56">
        <f t="shared" si="410"/>
        <v>0</v>
      </c>
      <c r="R1840">
        <f t="shared" si="406"/>
        <v>0</v>
      </c>
    </row>
    <row r="1841" spans="1:18" x14ac:dyDescent="0.3">
      <c r="A1841" s="43" t="str">
        <f t="shared" si="411"/>
        <v>20201wo</v>
      </c>
      <c r="B1841" s="43">
        <v>1</v>
      </c>
      <c r="C1841" s="44">
        <f t="shared" si="407"/>
        <v>43831</v>
      </c>
      <c r="D1841" s="43" t="str">
        <f t="shared" si="414"/>
        <v>wo</v>
      </c>
      <c r="E1841" s="43">
        <f t="shared" si="412"/>
        <v>2020</v>
      </c>
      <c r="I1841" s="43">
        <v>1</v>
      </c>
      <c r="J1841">
        <f>IF(AND(Formulier!$E$44&lt;=C1841,Formulier!$O$38&gt;=C1841),"Verlof",0)</f>
        <v>0</v>
      </c>
      <c r="K1841">
        <f t="shared" si="408"/>
        <v>0</v>
      </c>
      <c r="L1841">
        <f t="shared" si="404"/>
        <v>0</v>
      </c>
      <c r="M1841">
        <f t="shared" si="405"/>
        <v>0</v>
      </c>
      <c r="N1841" s="56">
        <f t="shared" si="409"/>
        <v>0</v>
      </c>
      <c r="O1841" s="56">
        <f t="shared" si="410"/>
        <v>0</v>
      </c>
      <c r="R1841">
        <f t="shared" si="406"/>
        <v>0</v>
      </c>
    </row>
    <row r="1842" spans="1:18" x14ac:dyDescent="0.3">
      <c r="A1842" s="43" t="str">
        <f t="shared" si="411"/>
        <v>20201do</v>
      </c>
      <c r="B1842" s="43">
        <v>1</v>
      </c>
      <c r="C1842" s="44">
        <f t="shared" si="407"/>
        <v>43832</v>
      </c>
      <c r="D1842" s="43" t="str">
        <f t="shared" si="414"/>
        <v>do</v>
      </c>
      <c r="E1842" s="43">
        <f t="shared" si="412"/>
        <v>2020</v>
      </c>
      <c r="I1842" s="43">
        <v>1</v>
      </c>
      <c r="J1842">
        <f>IF(AND(Formulier!$E$44&lt;=C1842,Formulier!$O$38&gt;=C1842),"Verlof",0)</f>
        <v>0</v>
      </c>
      <c r="K1842">
        <f t="shared" si="408"/>
        <v>0</v>
      </c>
      <c r="L1842">
        <f t="shared" si="404"/>
        <v>0</v>
      </c>
      <c r="M1842">
        <f t="shared" si="405"/>
        <v>0</v>
      </c>
      <c r="N1842" s="56">
        <f t="shared" si="409"/>
        <v>0</v>
      </c>
      <c r="O1842" s="56">
        <f t="shared" si="410"/>
        <v>0</v>
      </c>
      <c r="R1842">
        <f t="shared" si="406"/>
        <v>0</v>
      </c>
    </row>
    <row r="1843" spans="1:18" x14ac:dyDescent="0.3">
      <c r="A1843" s="43" t="str">
        <f t="shared" si="411"/>
        <v>20201vr</v>
      </c>
      <c r="B1843" s="43">
        <v>1</v>
      </c>
      <c r="C1843" s="44">
        <f t="shared" si="407"/>
        <v>43833</v>
      </c>
      <c r="D1843" s="43" t="str">
        <f t="shared" si="414"/>
        <v>vr</v>
      </c>
      <c r="E1843" s="43">
        <f t="shared" si="412"/>
        <v>2020</v>
      </c>
      <c r="I1843" s="43">
        <v>1</v>
      </c>
      <c r="J1843">
        <f>IF(AND(Formulier!$E$44&lt;=C1843,Formulier!$O$38&gt;=C1843),"Verlof",0)</f>
        <v>0</v>
      </c>
      <c r="K1843">
        <f t="shared" si="408"/>
        <v>0</v>
      </c>
      <c r="L1843">
        <f t="shared" si="404"/>
        <v>0</v>
      </c>
      <c r="M1843">
        <f t="shared" si="405"/>
        <v>0</v>
      </c>
      <c r="N1843" s="56">
        <f t="shared" si="409"/>
        <v>0</v>
      </c>
      <c r="O1843" s="56">
        <f t="shared" si="410"/>
        <v>0</v>
      </c>
      <c r="R1843">
        <f t="shared" si="406"/>
        <v>0</v>
      </c>
    </row>
    <row r="1844" spans="1:18" x14ac:dyDescent="0.3">
      <c r="A1844" s="43" t="str">
        <f t="shared" si="411"/>
        <v>20201za</v>
      </c>
      <c r="B1844" s="43">
        <v>1</v>
      </c>
      <c r="C1844" s="44">
        <f t="shared" si="407"/>
        <v>43834</v>
      </c>
      <c r="D1844" s="43" t="str">
        <f t="shared" si="414"/>
        <v>za</v>
      </c>
      <c r="E1844" s="43">
        <f t="shared" si="412"/>
        <v>2020</v>
      </c>
      <c r="I1844" s="43">
        <v>1</v>
      </c>
      <c r="J1844">
        <f>IF(AND(Formulier!$E$44&lt;=C1844,Formulier!$O$38&gt;=C1844),"Verlof",0)</f>
        <v>0</v>
      </c>
      <c r="K1844">
        <f t="shared" si="408"/>
        <v>0</v>
      </c>
      <c r="L1844">
        <f t="shared" si="404"/>
        <v>0</v>
      </c>
      <c r="M1844">
        <f t="shared" si="405"/>
        <v>0</v>
      </c>
      <c r="N1844" s="56">
        <f t="shared" si="409"/>
        <v>0</v>
      </c>
      <c r="O1844" s="56">
        <f t="shared" si="410"/>
        <v>0</v>
      </c>
      <c r="R1844">
        <f t="shared" si="406"/>
        <v>0</v>
      </c>
    </row>
    <row r="1845" spans="1:18" x14ac:dyDescent="0.3">
      <c r="A1845" s="43" t="str">
        <f t="shared" si="411"/>
        <v>20201zo</v>
      </c>
      <c r="B1845" s="43">
        <v>1</v>
      </c>
      <c r="C1845" s="44">
        <f t="shared" si="407"/>
        <v>43835</v>
      </c>
      <c r="D1845" s="43" t="str">
        <f t="shared" si="414"/>
        <v>zo</v>
      </c>
      <c r="E1845" s="43">
        <f t="shared" si="412"/>
        <v>2020</v>
      </c>
      <c r="I1845" s="43">
        <v>1</v>
      </c>
      <c r="J1845">
        <f>IF(AND(Formulier!$E$44&lt;=C1845,Formulier!$O$38&gt;=C1845),"Verlof",0)</f>
        <v>0</v>
      </c>
      <c r="K1845">
        <f t="shared" si="408"/>
        <v>0</v>
      </c>
      <c r="L1845">
        <f t="shared" si="404"/>
        <v>0</v>
      </c>
      <c r="M1845">
        <f t="shared" si="405"/>
        <v>0</v>
      </c>
      <c r="N1845" s="56">
        <f t="shared" si="409"/>
        <v>0</v>
      </c>
      <c r="O1845" s="56">
        <f t="shared" si="410"/>
        <v>0</v>
      </c>
      <c r="R1845">
        <f t="shared" si="406"/>
        <v>0</v>
      </c>
    </row>
    <row r="1846" spans="1:18" x14ac:dyDescent="0.3">
      <c r="A1846" s="43" t="str">
        <f t="shared" si="411"/>
        <v>20202ma</v>
      </c>
      <c r="B1846" s="43">
        <f t="shared" si="413"/>
        <v>2</v>
      </c>
      <c r="C1846" s="44">
        <f t="shared" si="407"/>
        <v>43836</v>
      </c>
      <c r="D1846" s="43" t="str">
        <f t="shared" si="414"/>
        <v>ma</v>
      </c>
      <c r="E1846" s="43">
        <f t="shared" si="412"/>
        <v>2020</v>
      </c>
      <c r="I1846" s="43">
        <f t="shared" si="415"/>
        <v>2</v>
      </c>
      <c r="J1846">
        <f>IF(AND(Formulier!$E$44&lt;=C1846,Formulier!$O$38&gt;=C1846),"Verlof",0)</f>
        <v>0</v>
      </c>
      <c r="K1846">
        <f t="shared" si="408"/>
        <v>0</v>
      </c>
      <c r="L1846">
        <f t="shared" si="404"/>
        <v>0</v>
      </c>
      <c r="M1846">
        <f t="shared" si="405"/>
        <v>0</v>
      </c>
      <c r="N1846" s="56">
        <f t="shared" si="409"/>
        <v>0</v>
      </c>
      <c r="O1846" s="56">
        <f t="shared" si="410"/>
        <v>0</v>
      </c>
      <c r="R1846">
        <f t="shared" si="406"/>
        <v>0</v>
      </c>
    </row>
    <row r="1847" spans="1:18" x14ac:dyDescent="0.3">
      <c r="A1847" s="43" t="str">
        <f t="shared" si="411"/>
        <v>20202di</v>
      </c>
      <c r="B1847" s="43">
        <f t="shared" si="413"/>
        <v>2</v>
      </c>
      <c r="C1847" s="44">
        <f t="shared" si="407"/>
        <v>43837</v>
      </c>
      <c r="D1847" s="43" t="str">
        <f t="shared" si="414"/>
        <v>di</v>
      </c>
      <c r="E1847" s="43">
        <f t="shared" si="412"/>
        <v>2020</v>
      </c>
      <c r="I1847" s="43">
        <f t="shared" si="415"/>
        <v>2</v>
      </c>
      <c r="J1847">
        <f>IF(AND(Formulier!$E$44&lt;=C1847,Formulier!$O$38&gt;=C1847),"Verlof",0)</f>
        <v>0</v>
      </c>
      <c r="K1847">
        <f t="shared" si="408"/>
        <v>0</v>
      </c>
      <c r="L1847">
        <f t="shared" si="404"/>
        <v>0</v>
      </c>
      <c r="M1847">
        <f t="shared" si="405"/>
        <v>0</v>
      </c>
      <c r="N1847" s="56">
        <f t="shared" si="409"/>
        <v>0</v>
      </c>
      <c r="O1847" s="56">
        <f t="shared" si="410"/>
        <v>0</v>
      </c>
      <c r="R1847">
        <f t="shared" si="406"/>
        <v>0</v>
      </c>
    </row>
    <row r="1848" spans="1:18" x14ac:dyDescent="0.3">
      <c r="A1848" s="43" t="str">
        <f t="shared" si="411"/>
        <v>20202wo</v>
      </c>
      <c r="B1848" s="43">
        <f t="shared" si="413"/>
        <v>2</v>
      </c>
      <c r="C1848" s="44">
        <f t="shared" si="407"/>
        <v>43838</v>
      </c>
      <c r="D1848" s="43" t="str">
        <f t="shared" si="414"/>
        <v>wo</v>
      </c>
      <c r="E1848" s="43">
        <f t="shared" si="412"/>
        <v>2020</v>
      </c>
      <c r="I1848" s="43">
        <f t="shared" si="415"/>
        <v>2</v>
      </c>
      <c r="J1848">
        <f>IF(AND(Formulier!$E$44&lt;=C1848,Formulier!$O$38&gt;=C1848),"Verlof",0)</f>
        <v>0</v>
      </c>
      <c r="K1848">
        <f t="shared" si="408"/>
        <v>0</v>
      </c>
      <c r="L1848">
        <f t="shared" si="404"/>
        <v>0</v>
      </c>
      <c r="M1848">
        <f t="shared" si="405"/>
        <v>0</v>
      </c>
      <c r="N1848" s="56">
        <f t="shared" si="409"/>
        <v>0</v>
      </c>
      <c r="O1848" s="56">
        <f t="shared" si="410"/>
        <v>0</v>
      </c>
      <c r="R1848">
        <f t="shared" si="406"/>
        <v>0</v>
      </c>
    </row>
    <row r="1849" spans="1:18" x14ac:dyDescent="0.3">
      <c r="A1849" s="43" t="str">
        <f t="shared" si="411"/>
        <v>20202do</v>
      </c>
      <c r="B1849" s="43">
        <f t="shared" si="413"/>
        <v>2</v>
      </c>
      <c r="C1849" s="44">
        <f t="shared" si="407"/>
        <v>43839</v>
      </c>
      <c r="D1849" s="43" t="str">
        <f t="shared" si="414"/>
        <v>do</v>
      </c>
      <c r="E1849" s="43">
        <f t="shared" si="412"/>
        <v>2020</v>
      </c>
      <c r="I1849" s="43">
        <f t="shared" si="415"/>
        <v>2</v>
      </c>
      <c r="J1849">
        <f>IF(AND(Formulier!$E$44&lt;=C1849,Formulier!$O$38&gt;=C1849),"Verlof",0)</f>
        <v>0</v>
      </c>
      <c r="K1849">
        <f t="shared" si="408"/>
        <v>0</v>
      </c>
      <c r="L1849">
        <f t="shared" si="404"/>
        <v>0</v>
      </c>
      <c r="M1849">
        <f t="shared" si="405"/>
        <v>0</v>
      </c>
      <c r="N1849" s="56">
        <f t="shared" si="409"/>
        <v>0</v>
      </c>
      <c r="O1849" s="56">
        <f t="shared" si="410"/>
        <v>0</v>
      </c>
      <c r="R1849">
        <f t="shared" si="406"/>
        <v>0</v>
      </c>
    </row>
    <row r="1850" spans="1:18" x14ac:dyDescent="0.3">
      <c r="A1850" s="43" t="str">
        <f t="shared" si="411"/>
        <v>20202vr</v>
      </c>
      <c r="B1850" s="43">
        <f t="shared" si="413"/>
        <v>2</v>
      </c>
      <c r="C1850" s="44">
        <f t="shared" si="407"/>
        <v>43840</v>
      </c>
      <c r="D1850" s="43" t="str">
        <f t="shared" si="414"/>
        <v>vr</v>
      </c>
      <c r="E1850" s="43">
        <f t="shared" si="412"/>
        <v>2020</v>
      </c>
      <c r="I1850" s="43">
        <f t="shared" si="415"/>
        <v>2</v>
      </c>
      <c r="J1850">
        <f>IF(AND(Formulier!$E$44&lt;=C1850,Formulier!$O$38&gt;=C1850),"Verlof",0)</f>
        <v>0</v>
      </c>
      <c r="K1850">
        <f t="shared" si="408"/>
        <v>0</v>
      </c>
      <c r="L1850">
        <f t="shared" si="404"/>
        <v>0</v>
      </c>
      <c r="M1850">
        <f t="shared" si="405"/>
        <v>0</v>
      </c>
      <c r="N1850" s="56">
        <f t="shared" si="409"/>
        <v>0</v>
      </c>
      <c r="O1850" s="56">
        <f t="shared" si="410"/>
        <v>0</v>
      </c>
      <c r="R1850">
        <f t="shared" si="406"/>
        <v>0</v>
      </c>
    </row>
    <row r="1851" spans="1:18" x14ac:dyDescent="0.3">
      <c r="A1851" s="43" t="str">
        <f t="shared" si="411"/>
        <v>20202za</v>
      </c>
      <c r="B1851" s="43">
        <f t="shared" si="413"/>
        <v>2</v>
      </c>
      <c r="C1851" s="44">
        <f t="shared" si="407"/>
        <v>43841</v>
      </c>
      <c r="D1851" s="43" t="str">
        <f t="shared" si="414"/>
        <v>za</v>
      </c>
      <c r="E1851" s="43">
        <f t="shared" si="412"/>
        <v>2020</v>
      </c>
      <c r="I1851" s="43">
        <f t="shared" si="415"/>
        <v>2</v>
      </c>
      <c r="J1851">
        <f>IF(AND(Formulier!$E$44&lt;=C1851,Formulier!$O$38&gt;=C1851),"Verlof",0)</f>
        <v>0</v>
      </c>
      <c r="K1851">
        <f t="shared" si="408"/>
        <v>0</v>
      </c>
      <c r="L1851">
        <f t="shared" si="404"/>
        <v>0</v>
      </c>
      <c r="M1851">
        <f t="shared" si="405"/>
        <v>0</v>
      </c>
      <c r="N1851" s="56">
        <f t="shared" si="409"/>
        <v>0</v>
      </c>
      <c r="O1851" s="56">
        <f t="shared" si="410"/>
        <v>0</v>
      </c>
      <c r="R1851">
        <f t="shared" si="406"/>
        <v>0</v>
      </c>
    </row>
    <row r="1852" spans="1:18" x14ac:dyDescent="0.3">
      <c r="A1852" s="43" t="str">
        <f t="shared" si="411"/>
        <v>20202zo</v>
      </c>
      <c r="B1852" s="43">
        <f t="shared" si="413"/>
        <v>2</v>
      </c>
      <c r="C1852" s="44">
        <f t="shared" si="407"/>
        <v>43842</v>
      </c>
      <c r="D1852" s="43" t="str">
        <f t="shared" si="414"/>
        <v>zo</v>
      </c>
      <c r="E1852" s="43">
        <f t="shared" si="412"/>
        <v>2020</v>
      </c>
      <c r="I1852" s="43">
        <f t="shared" si="415"/>
        <v>2</v>
      </c>
      <c r="J1852">
        <f>IF(AND(Formulier!$E$44&lt;=C1852,Formulier!$O$38&gt;=C1852),"Verlof",0)</f>
        <v>0</v>
      </c>
      <c r="K1852">
        <f t="shared" si="408"/>
        <v>0</v>
      </c>
      <c r="L1852">
        <f t="shared" ref="L1852:L1915" si="416">IF(J1852=0,0,IF(G1852="",0,1))</f>
        <v>0</v>
      </c>
      <c r="M1852">
        <f t="shared" ref="M1852:M1915" si="417">IF(J1852=0,0,IF(H1852="",0,1))</f>
        <v>0</v>
      </c>
      <c r="N1852" s="56">
        <f t="shared" si="409"/>
        <v>0</v>
      </c>
      <c r="O1852" s="56">
        <f t="shared" si="410"/>
        <v>0</v>
      </c>
      <c r="R1852">
        <f t="shared" si="406"/>
        <v>0</v>
      </c>
    </row>
    <row r="1853" spans="1:18" x14ac:dyDescent="0.3">
      <c r="A1853" s="43" t="str">
        <f t="shared" si="411"/>
        <v>20203ma</v>
      </c>
      <c r="B1853" s="43">
        <f t="shared" si="413"/>
        <v>3</v>
      </c>
      <c r="C1853" s="44">
        <f t="shared" si="407"/>
        <v>43843</v>
      </c>
      <c r="D1853" s="43" t="str">
        <f t="shared" si="414"/>
        <v>ma</v>
      </c>
      <c r="E1853" s="43">
        <f t="shared" si="412"/>
        <v>2020</v>
      </c>
      <c r="I1853" s="43">
        <f t="shared" si="415"/>
        <v>3</v>
      </c>
      <c r="J1853">
        <f>IF(AND(Formulier!$E$44&lt;=C1853,Formulier!$O$38&gt;=C1853),"Verlof",0)</f>
        <v>0</v>
      </c>
      <c r="K1853">
        <f t="shared" si="408"/>
        <v>0</v>
      </c>
      <c r="L1853">
        <f t="shared" si="416"/>
        <v>0</v>
      </c>
      <c r="M1853">
        <f t="shared" si="417"/>
        <v>0</v>
      </c>
      <c r="N1853" s="56">
        <f t="shared" si="409"/>
        <v>0</v>
      </c>
      <c r="O1853" s="56">
        <f t="shared" si="410"/>
        <v>0</v>
      </c>
      <c r="R1853">
        <f t="shared" si="406"/>
        <v>0</v>
      </c>
    </row>
    <row r="1854" spans="1:18" x14ac:dyDescent="0.3">
      <c r="A1854" s="43" t="str">
        <f t="shared" si="411"/>
        <v>20203di</v>
      </c>
      <c r="B1854" s="43">
        <f t="shared" si="413"/>
        <v>3</v>
      </c>
      <c r="C1854" s="44">
        <f t="shared" si="407"/>
        <v>43844</v>
      </c>
      <c r="D1854" s="43" t="str">
        <f t="shared" si="414"/>
        <v>di</v>
      </c>
      <c r="E1854" s="43">
        <f t="shared" si="412"/>
        <v>2020</v>
      </c>
      <c r="I1854" s="43">
        <f t="shared" si="415"/>
        <v>3</v>
      </c>
      <c r="J1854">
        <f>IF(AND(Formulier!$E$44&lt;=C1854,Formulier!$O$38&gt;=C1854),"Verlof",0)</f>
        <v>0</v>
      </c>
      <c r="K1854">
        <f t="shared" si="408"/>
        <v>0</v>
      </c>
      <c r="L1854">
        <f t="shared" si="416"/>
        <v>0</v>
      </c>
      <c r="M1854">
        <f t="shared" si="417"/>
        <v>0</v>
      </c>
      <c r="N1854" s="56">
        <f t="shared" si="409"/>
        <v>0</v>
      </c>
      <c r="O1854" s="56">
        <f t="shared" si="410"/>
        <v>0</v>
      </c>
      <c r="R1854">
        <f t="shared" si="406"/>
        <v>0</v>
      </c>
    </row>
    <row r="1855" spans="1:18" x14ac:dyDescent="0.3">
      <c r="A1855" s="43" t="str">
        <f t="shared" si="411"/>
        <v>20203wo</v>
      </c>
      <c r="B1855" s="43">
        <f t="shared" si="413"/>
        <v>3</v>
      </c>
      <c r="C1855" s="44">
        <f t="shared" si="407"/>
        <v>43845</v>
      </c>
      <c r="D1855" s="43" t="str">
        <f t="shared" si="414"/>
        <v>wo</v>
      </c>
      <c r="E1855" s="43">
        <f t="shared" si="412"/>
        <v>2020</v>
      </c>
      <c r="I1855" s="43">
        <f t="shared" si="415"/>
        <v>3</v>
      </c>
      <c r="J1855">
        <f>IF(AND(Formulier!$E$44&lt;=C1855,Formulier!$O$38&gt;=C1855),"Verlof",0)</f>
        <v>0</v>
      </c>
      <c r="K1855">
        <f t="shared" si="408"/>
        <v>0</v>
      </c>
      <c r="L1855">
        <f t="shared" si="416"/>
        <v>0</v>
      </c>
      <c r="M1855">
        <f t="shared" si="417"/>
        <v>0</v>
      </c>
      <c r="N1855" s="56">
        <f t="shared" si="409"/>
        <v>0</v>
      </c>
      <c r="O1855" s="56">
        <f t="shared" si="410"/>
        <v>0</v>
      </c>
      <c r="R1855">
        <f t="shared" si="406"/>
        <v>0</v>
      </c>
    </row>
    <row r="1856" spans="1:18" x14ac:dyDescent="0.3">
      <c r="A1856" s="43" t="str">
        <f t="shared" si="411"/>
        <v>20203do</v>
      </c>
      <c r="B1856" s="43">
        <f t="shared" si="413"/>
        <v>3</v>
      </c>
      <c r="C1856" s="44">
        <f t="shared" si="407"/>
        <v>43846</v>
      </c>
      <c r="D1856" s="43" t="str">
        <f t="shared" si="414"/>
        <v>do</v>
      </c>
      <c r="E1856" s="43">
        <f t="shared" si="412"/>
        <v>2020</v>
      </c>
      <c r="I1856" s="43">
        <f t="shared" si="415"/>
        <v>3</v>
      </c>
      <c r="J1856">
        <f>IF(AND(Formulier!$E$44&lt;=C1856,Formulier!$O$38&gt;=C1856),"Verlof",0)</f>
        <v>0</v>
      </c>
      <c r="K1856">
        <f t="shared" si="408"/>
        <v>0</v>
      </c>
      <c r="L1856">
        <f t="shared" si="416"/>
        <v>0</v>
      </c>
      <c r="M1856">
        <f t="shared" si="417"/>
        <v>0</v>
      </c>
      <c r="N1856" s="56">
        <f t="shared" si="409"/>
        <v>0</v>
      </c>
      <c r="O1856" s="56">
        <f t="shared" si="410"/>
        <v>0</v>
      </c>
      <c r="R1856">
        <f t="shared" ref="R1856:R1919" si="418">IF(AND(OR(F1856="vakantie",G1856="vakantie",H1856="vakantie"),Q1856="Compensatieverlof"),1,0)</f>
        <v>0</v>
      </c>
    </row>
    <row r="1857" spans="1:18" x14ac:dyDescent="0.3">
      <c r="A1857" s="43" t="str">
        <f t="shared" si="411"/>
        <v>20203vr</v>
      </c>
      <c r="B1857" s="43">
        <f t="shared" si="413"/>
        <v>3</v>
      </c>
      <c r="C1857" s="44">
        <f t="shared" si="407"/>
        <v>43847</v>
      </c>
      <c r="D1857" s="43" t="str">
        <f t="shared" si="414"/>
        <v>vr</v>
      </c>
      <c r="E1857" s="43">
        <f t="shared" si="412"/>
        <v>2020</v>
      </c>
      <c r="I1857" s="43">
        <f t="shared" si="415"/>
        <v>3</v>
      </c>
      <c r="J1857">
        <f>IF(AND(Formulier!$E$44&lt;=C1857,Formulier!$O$38&gt;=C1857),"Verlof",0)</f>
        <v>0</v>
      </c>
      <c r="K1857">
        <f t="shared" si="408"/>
        <v>0</v>
      </c>
      <c r="L1857">
        <f t="shared" si="416"/>
        <v>0</v>
      </c>
      <c r="M1857">
        <f t="shared" si="417"/>
        <v>0</v>
      </c>
      <c r="N1857" s="56">
        <f t="shared" si="409"/>
        <v>0</v>
      </c>
      <c r="O1857" s="56">
        <f t="shared" si="410"/>
        <v>0</v>
      </c>
      <c r="R1857">
        <f t="shared" si="418"/>
        <v>0</v>
      </c>
    </row>
    <row r="1858" spans="1:18" x14ac:dyDescent="0.3">
      <c r="A1858" s="43" t="str">
        <f t="shared" si="411"/>
        <v>20203za</v>
      </c>
      <c r="B1858" s="43">
        <f t="shared" si="413"/>
        <v>3</v>
      </c>
      <c r="C1858" s="44">
        <f t="shared" si="407"/>
        <v>43848</v>
      </c>
      <c r="D1858" s="43" t="str">
        <f t="shared" si="414"/>
        <v>za</v>
      </c>
      <c r="E1858" s="43">
        <f t="shared" si="412"/>
        <v>2020</v>
      </c>
      <c r="I1858" s="43">
        <f t="shared" si="415"/>
        <v>3</v>
      </c>
      <c r="J1858">
        <f>IF(AND(Formulier!$E$44&lt;=C1858,Formulier!$O$38&gt;=C1858),"Verlof",0)</f>
        <v>0</v>
      </c>
      <c r="K1858">
        <f t="shared" si="408"/>
        <v>0</v>
      </c>
      <c r="L1858">
        <f t="shared" si="416"/>
        <v>0</v>
      </c>
      <c r="M1858">
        <f t="shared" si="417"/>
        <v>0</v>
      </c>
      <c r="N1858" s="56">
        <f t="shared" si="409"/>
        <v>0</v>
      </c>
      <c r="O1858" s="56">
        <f t="shared" si="410"/>
        <v>0</v>
      </c>
      <c r="R1858">
        <f t="shared" si="418"/>
        <v>0</v>
      </c>
    </row>
    <row r="1859" spans="1:18" x14ac:dyDescent="0.3">
      <c r="A1859" s="43" t="str">
        <f t="shared" si="411"/>
        <v>20203zo</v>
      </c>
      <c r="B1859" s="43">
        <f t="shared" si="413"/>
        <v>3</v>
      </c>
      <c r="C1859" s="44">
        <f t="shared" ref="C1859:C1922" si="419">+C1858+1</f>
        <v>43849</v>
      </c>
      <c r="D1859" s="43" t="str">
        <f t="shared" si="414"/>
        <v>zo</v>
      </c>
      <c r="E1859" s="43">
        <f t="shared" si="412"/>
        <v>2020</v>
      </c>
      <c r="I1859" s="43">
        <f t="shared" si="415"/>
        <v>3</v>
      </c>
      <c r="J1859">
        <f>IF(AND(Formulier!$E$44&lt;=C1859,Formulier!$O$38&gt;=C1859),"Verlof",0)</f>
        <v>0</v>
      </c>
      <c r="K1859">
        <f t="shared" ref="K1859:K1922" si="420">IF(J1859=0,0,IF(F1859="",0,1))</f>
        <v>0</v>
      </c>
      <c r="L1859">
        <f t="shared" si="416"/>
        <v>0</v>
      </c>
      <c r="M1859">
        <f t="shared" si="417"/>
        <v>0</v>
      </c>
      <c r="N1859" s="56">
        <f t="shared" ref="N1859:N1922" si="421">IF($N$1="Noord",K1859,IF($N$1="Midden",L1859,M1859))</f>
        <v>0</v>
      </c>
      <c r="O1859" s="56">
        <f t="shared" ref="O1859:O1922" si="422">IF(OR(D1859="za",D1859="zo"),0,N1859)</f>
        <v>0</v>
      </c>
      <c r="R1859">
        <f t="shared" si="418"/>
        <v>0</v>
      </c>
    </row>
    <row r="1860" spans="1:18" x14ac:dyDescent="0.3">
      <c r="A1860" s="43" t="str">
        <f t="shared" si="411"/>
        <v>20204ma</v>
      </c>
      <c r="B1860" s="43">
        <f t="shared" si="413"/>
        <v>4</v>
      </c>
      <c r="C1860" s="44">
        <f t="shared" si="419"/>
        <v>43850</v>
      </c>
      <c r="D1860" s="43" t="str">
        <f t="shared" si="414"/>
        <v>ma</v>
      </c>
      <c r="E1860" s="43">
        <f t="shared" si="412"/>
        <v>2020</v>
      </c>
      <c r="I1860" s="43">
        <f t="shared" si="415"/>
        <v>4</v>
      </c>
      <c r="J1860">
        <f>IF(AND(Formulier!$E$44&lt;=C1860,Formulier!$O$38&gt;=C1860),"Verlof",0)</f>
        <v>0</v>
      </c>
      <c r="K1860">
        <f t="shared" si="420"/>
        <v>0</v>
      </c>
      <c r="L1860">
        <f t="shared" si="416"/>
        <v>0</v>
      </c>
      <c r="M1860">
        <f t="shared" si="417"/>
        <v>0</v>
      </c>
      <c r="N1860" s="56">
        <f t="shared" si="421"/>
        <v>0</v>
      </c>
      <c r="O1860" s="56">
        <f t="shared" si="422"/>
        <v>0</v>
      </c>
      <c r="R1860">
        <f t="shared" si="418"/>
        <v>0</v>
      </c>
    </row>
    <row r="1861" spans="1:18" x14ac:dyDescent="0.3">
      <c r="A1861" s="43" t="str">
        <f t="shared" si="411"/>
        <v>20204di</v>
      </c>
      <c r="B1861" s="43">
        <f t="shared" si="413"/>
        <v>4</v>
      </c>
      <c r="C1861" s="44">
        <f t="shared" si="419"/>
        <v>43851</v>
      </c>
      <c r="D1861" s="43" t="str">
        <f t="shared" si="414"/>
        <v>di</v>
      </c>
      <c r="E1861" s="43">
        <f t="shared" si="412"/>
        <v>2020</v>
      </c>
      <c r="I1861" s="43">
        <f t="shared" si="415"/>
        <v>4</v>
      </c>
      <c r="J1861">
        <f>IF(AND(Formulier!$E$44&lt;=C1861,Formulier!$O$38&gt;=C1861),"Verlof",0)</f>
        <v>0</v>
      </c>
      <c r="K1861">
        <f t="shared" si="420"/>
        <v>0</v>
      </c>
      <c r="L1861">
        <f t="shared" si="416"/>
        <v>0</v>
      </c>
      <c r="M1861">
        <f t="shared" si="417"/>
        <v>0</v>
      </c>
      <c r="N1861" s="56">
        <f t="shared" si="421"/>
        <v>0</v>
      </c>
      <c r="O1861" s="56">
        <f t="shared" si="422"/>
        <v>0</v>
      </c>
      <c r="R1861">
        <f t="shared" si="418"/>
        <v>0</v>
      </c>
    </row>
    <row r="1862" spans="1:18" x14ac:dyDescent="0.3">
      <c r="A1862" s="43" t="str">
        <f t="shared" si="411"/>
        <v>20204wo</v>
      </c>
      <c r="B1862" s="43">
        <f t="shared" si="413"/>
        <v>4</v>
      </c>
      <c r="C1862" s="44">
        <f t="shared" si="419"/>
        <v>43852</v>
      </c>
      <c r="D1862" s="43" t="str">
        <f t="shared" si="414"/>
        <v>wo</v>
      </c>
      <c r="E1862" s="43">
        <f t="shared" si="412"/>
        <v>2020</v>
      </c>
      <c r="I1862" s="43">
        <f t="shared" si="415"/>
        <v>4</v>
      </c>
      <c r="J1862">
        <f>IF(AND(Formulier!$E$44&lt;=C1862,Formulier!$O$38&gt;=C1862),"Verlof",0)</f>
        <v>0</v>
      </c>
      <c r="K1862">
        <f t="shared" si="420"/>
        <v>0</v>
      </c>
      <c r="L1862">
        <f t="shared" si="416"/>
        <v>0</v>
      </c>
      <c r="M1862">
        <f t="shared" si="417"/>
        <v>0</v>
      </c>
      <c r="N1862" s="56">
        <f t="shared" si="421"/>
        <v>0</v>
      </c>
      <c r="O1862" s="56">
        <f t="shared" si="422"/>
        <v>0</v>
      </c>
      <c r="R1862">
        <f t="shared" si="418"/>
        <v>0</v>
      </c>
    </row>
    <row r="1863" spans="1:18" x14ac:dyDescent="0.3">
      <c r="A1863" s="43" t="str">
        <f t="shared" ref="A1863:A1926" si="423">E1863&amp;B1863&amp;D1863</f>
        <v>20204do</v>
      </c>
      <c r="B1863" s="43">
        <f t="shared" si="413"/>
        <v>4</v>
      </c>
      <c r="C1863" s="44">
        <f t="shared" si="419"/>
        <v>43853</v>
      </c>
      <c r="D1863" s="43" t="str">
        <f t="shared" si="414"/>
        <v>do</v>
      </c>
      <c r="E1863" s="43">
        <f t="shared" ref="E1863:E1926" si="424">YEAR(C1863)</f>
        <v>2020</v>
      </c>
      <c r="I1863" s="43">
        <f t="shared" si="415"/>
        <v>4</v>
      </c>
      <c r="J1863">
        <f>IF(AND(Formulier!$E$44&lt;=C1863,Formulier!$O$38&gt;=C1863),"Verlof",0)</f>
        <v>0</v>
      </c>
      <c r="K1863">
        <f t="shared" si="420"/>
        <v>0</v>
      </c>
      <c r="L1863">
        <f t="shared" si="416"/>
        <v>0</v>
      </c>
      <c r="M1863">
        <f t="shared" si="417"/>
        <v>0</v>
      </c>
      <c r="N1863" s="56">
        <f t="shared" si="421"/>
        <v>0</v>
      </c>
      <c r="O1863" s="56">
        <f t="shared" si="422"/>
        <v>0</v>
      </c>
      <c r="R1863">
        <f t="shared" si="418"/>
        <v>0</v>
      </c>
    </row>
    <row r="1864" spans="1:18" x14ac:dyDescent="0.3">
      <c r="A1864" s="43" t="str">
        <f t="shared" si="423"/>
        <v>20204vr</v>
      </c>
      <c r="B1864" s="43">
        <f t="shared" si="413"/>
        <v>4</v>
      </c>
      <c r="C1864" s="44">
        <f t="shared" si="419"/>
        <v>43854</v>
      </c>
      <c r="D1864" s="43" t="str">
        <f t="shared" si="414"/>
        <v>vr</v>
      </c>
      <c r="E1864" s="43">
        <f t="shared" si="424"/>
        <v>2020</v>
      </c>
      <c r="I1864" s="43">
        <f t="shared" si="415"/>
        <v>4</v>
      </c>
      <c r="J1864">
        <f>IF(AND(Formulier!$E$44&lt;=C1864,Formulier!$O$38&gt;=C1864),"Verlof",0)</f>
        <v>0</v>
      </c>
      <c r="K1864">
        <f t="shared" si="420"/>
        <v>0</v>
      </c>
      <c r="L1864">
        <f t="shared" si="416"/>
        <v>0</v>
      </c>
      <c r="M1864">
        <f t="shared" si="417"/>
        <v>0</v>
      </c>
      <c r="N1864" s="56">
        <f t="shared" si="421"/>
        <v>0</v>
      </c>
      <c r="O1864" s="56">
        <f t="shared" si="422"/>
        <v>0</v>
      </c>
      <c r="R1864">
        <f t="shared" si="418"/>
        <v>0</v>
      </c>
    </row>
    <row r="1865" spans="1:18" x14ac:dyDescent="0.3">
      <c r="A1865" s="43" t="str">
        <f t="shared" si="423"/>
        <v>20204za</v>
      </c>
      <c r="B1865" s="43">
        <f t="shared" si="413"/>
        <v>4</v>
      </c>
      <c r="C1865" s="44">
        <f t="shared" si="419"/>
        <v>43855</v>
      </c>
      <c r="D1865" s="43" t="str">
        <f t="shared" si="414"/>
        <v>za</v>
      </c>
      <c r="E1865" s="43">
        <f t="shared" si="424"/>
        <v>2020</v>
      </c>
      <c r="I1865" s="43">
        <f t="shared" si="415"/>
        <v>4</v>
      </c>
      <c r="J1865">
        <f>IF(AND(Formulier!$E$44&lt;=C1865,Formulier!$O$38&gt;=C1865),"Verlof",0)</f>
        <v>0</v>
      </c>
      <c r="K1865">
        <f t="shared" si="420"/>
        <v>0</v>
      </c>
      <c r="L1865">
        <f t="shared" si="416"/>
        <v>0</v>
      </c>
      <c r="M1865">
        <f t="shared" si="417"/>
        <v>0</v>
      </c>
      <c r="N1865" s="56">
        <f t="shared" si="421"/>
        <v>0</v>
      </c>
      <c r="O1865" s="56">
        <f t="shared" si="422"/>
        <v>0</v>
      </c>
      <c r="R1865">
        <f t="shared" si="418"/>
        <v>0</v>
      </c>
    </row>
    <row r="1866" spans="1:18" x14ac:dyDescent="0.3">
      <c r="A1866" s="43" t="str">
        <f t="shared" si="423"/>
        <v>20204zo</v>
      </c>
      <c r="B1866" s="43">
        <f t="shared" si="413"/>
        <v>4</v>
      </c>
      <c r="C1866" s="44">
        <f t="shared" si="419"/>
        <v>43856</v>
      </c>
      <c r="D1866" s="43" t="str">
        <f t="shared" si="414"/>
        <v>zo</v>
      </c>
      <c r="E1866" s="43">
        <f t="shared" si="424"/>
        <v>2020</v>
      </c>
      <c r="I1866" s="43">
        <f t="shared" si="415"/>
        <v>4</v>
      </c>
      <c r="J1866">
        <f>IF(AND(Formulier!$E$44&lt;=C1866,Formulier!$O$38&gt;=C1866),"Verlof",0)</f>
        <v>0</v>
      </c>
      <c r="K1866">
        <f t="shared" si="420"/>
        <v>0</v>
      </c>
      <c r="L1866">
        <f t="shared" si="416"/>
        <v>0</v>
      </c>
      <c r="M1866">
        <f t="shared" si="417"/>
        <v>0</v>
      </c>
      <c r="N1866" s="56">
        <f t="shared" si="421"/>
        <v>0</v>
      </c>
      <c r="O1866" s="56">
        <f t="shared" si="422"/>
        <v>0</v>
      </c>
      <c r="R1866">
        <f t="shared" si="418"/>
        <v>0</v>
      </c>
    </row>
    <row r="1867" spans="1:18" x14ac:dyDescent="0.3">
      <c r="A1867" s="43" t="str">
        <f t="shared" si="423"/>
        <v>20205ma</v>
      </c>
      <c r="B1867" s="43">
        <f t="shared" si="413"/>
        <v>5</v>
      </c>
      <c r="C1867" s="44">
        <f t="shared" si="419"/>
        <v>43857</v>
      </c>
      <c r="D1867" s="43" t="str">
        <f t="shared" si="414"/>
        <v>ma</v>
      </c>
      <c r="E1867" s="43">
        <f t="shared" si="424"/>
        <v>2020</v>
      </c>
      <c r="I1867" s="43">
        <f t="shared" si="415"/>
        <v>5</v>
      </c>
      <c r="J1867">
        <f>IF(AND(Formulier!$E$44&lt;=C1867,Formulier!$O$38&gt;=C1867),"Verlof",0)</f>
        <v>0</v>
      </c>
      <c r="K1867">
        <f t="shared" si="420"/>
        <v>0</v>
      </c>
      <c r="L1867">
        <f t="shared" si="416"/>
        <v>0</v>
      </c>
      <c r="M1867">
        <f t="shared" si="417"/>
        <v>0</v>
      </c>
      <c r="N1867" s="56">
        <f t="shared" si="421"/>
        <v>0</v>
      </c>
      <c r="O1867" s="56">
        <f t="shared" si="422"/>
        <v>0</v>
      </c>
      <c r="R1867">
        <f t="shared" si="418"/>
        <v>0</v>
      </c>
    </row>
    <row r="1868" spans="1:18" x14ac:dyDescent="0.3">
      <c r="A1868" s="43" t="str">
        <f t="shared" si="423"/>
        <v>20205di</v>
      </c>
      <c r="B1868" s="43">
        <f t="shared" si="413"/>
        <v>5</v>
      </c>
      <c r="C1868" s="44">
        <f t="shared" si="419"/>
        <v>43858</v>
      </c>
      <c r="D1868" s="43" t="str">
        <f t="shared" si="414"/>
        <v>di</v>
      </c>
      <c r="E1868" s="43">
        <f t="shared" si="424"/>
        <v>2020</v>
      </c>
      <c r="I1868" s="43">
        <f t="shared" si="415"/>
        <v>5</v>
      </c>
      <c r="J1868">
        <f>IF(AND(Formulier!$E$44&lt;=C1868,Formulier!$O$38&gt;=C1868),"Verlof",0)</f>
        <v>0</v>
      </c>
      <c r="K1868">
        <f t="shared" si="420"/>
        <v>0</v>
      </c>
      <c r="L1868">
        <f t="shared" si="416"/>
        <v>0</v>
      </c>
      <c r="M1868">
        <f t="shared" si="417"/>
        <v>0</v>
      </c>
      <c r="N1868" s="56">
        <f t="shared" si="421"/>
        <v>0</v>
      </c>
      <c r="O1868" s="56">
        <f t="shared" si="422"/>
        <v>0</v>
      </c>
      <c r="R1868">
        <f t="shared" si="418"/>
        <v>0</v>
      </c>
    </row>
    <row r="1869" spans="1:18" x14ac:dyDescent="0.3">
      <c r="A1869" s="43" t="str">
        <f t="shared" si="423"/>
        <v>20205wo</v>
      </c>
      <c r="B1869" s="43">
        <f t="shared" si="413"/>
        <v>5</v>
      </c>
      <c r="C1869" s="44">
        <f t="shared" si="419"/>
        <v>43859</v>
      </c>
      <c r="D1869" s="43" t="str">
        <f t="shared" si="414"/>
        <v>wo</v>
      </c>
      <c r="E1869" s="43">
        <f t="shared" si="424"/>
        <v>2020</v>
      </c>
      <c r="I1869" s="43">
        <f t="shared" si="415"/>
        <v>5</v>
      </c>
      <c r="J1869">
        <f>IF(AND(Formulier!$E$44&lt;=C1869,Formulier!$O$38&gt;=C1869),"Verlof",0)</f>
        <v>0</v>
      </c>
      <c r="K1869">
        <f t="shared" si="420"/>
        <v>0</v>
      </c>
      <c r="L1869">
        <f t="shared" si="416"/>
        <v>0</v>
      </c>
      <c r="M1869">
        <f t="shared" si="417"/>
        <v>0</v>
      </c>
      <c r="N1869" s="56">
        <f t="shared" si="421"/>
        <v>0</v>
      </c>
      <c r="O1869" s="56">
        <f t="shared" si="422"/>
        <v>0</v>
      </c>
      <c r="R1869">
        <f t="shared" si="418"/>
        <v>0</v>
      </c>
    </row>
    <row r="1870" spans="1:18" x14ac:dyDescent="0.3">
      <c r="A1870" s="43" t="str">
        <f t="shared" si="423"/>
        <v>20205do</v>
      </c>
      <c r="B1870" s="43">
        <f t="shared" si="413"/>
        <v>5</v>
      </c>
      <c r="C1870" s="44">
        <f t="shared" si="419"/>
        <v>43860</v>
      </c>
      <c r="D1870" s="43" t="str">
        <f t="shared" si="414"/>
        <v>do</v>
      </c>
      <c r="E1870" s="43">
        <f t="shared" si="424"/>
        <v>2020</v>
      </c>
      <c r="I1870" s="43">
        <f t="shared" si="415"/>
        <v>5</v>
      </c>
      <c r="J1870">
        <f>IF(AND(Formulier!$E$44&lt;=C1870,Formulier!$O$38&gt;=C1870),"Verlof",0)</f>
        <v>0</v>
      </c>
      <c r="K1870">
        <f t="shared" si="420"/>
        <v>0</v>
      </c>
      <c r="L1870">
        <f t="shared" si="416"/>
        <v>0</v>
      </c>
      <c r="M1870">
        <f t="shared" si="417"/>
        <v>0</v>
      </c>
      <c r="N1870" s="56">
        <f t="shared" si="421"/>
        <v>0</v>
      </c>
      <c r="O1870" s="56">
        <f t="shared" si="422"/>
        <v>0</v>
      </c>
      <c r="R1870">
        <f t="shared" si="418"/>
        <v>0</v>
      </c>
    </row>
    <row r="1871" spans="1:18" x14ac:dyDescent="0.3">
      <c r="A1871" s="43" t="str">
        <f t="shared" si="423"/>
        <v>20205vr</v>
      </c>
      <c r="B1871" s="43">
        <f t="shared" si="413"/>
        <v>5</v>
      </c>
      <c r="C1871" s="44">
        <f t="shared" si="419"/>
        <v>43861</v>
      </c>
      <c r="D1871" s="43" t="str">
        <f t="shared" si="414"/>
        <v>vr</v>
      </c>
      <c r="E1871" s="43">
        <f t="shared" si="424"/>
        <v>2020</v>
      </c>
      <c r="I1871" s="43">
        <f t="shared" si="415"/>
        <v>5</v>
      </c>
      <c r="J1871">
        <f>IF(AND(Formulier!$E$44&lt;=C1871,Formulier!$O$38&gt;=C1871),"Verlof",0)</f>
        <v>0</v>
      </c>
      <c r="K1871">
        <f t="shared" si="420"/>
        <v>0</v>
      </c>
      <c r="L1871">
        <f t="shared" si="416"/>
        <v>0</v>
      </c>
      <c r="M1871">
        <f t="shared" si="417"/>
        <v>0</v>
      </c>
      <c r="N1871" s="56">
        <f t="shared" si="421"/>
        <v>0</v>
      </c>
      <c r="O1871" s="56">
        <f t="shared" si="422"/>
        <v>0</v>
      </c>
      <c r="R1871">
        <f t="shared" si="418"/>
        <v>0</v>
      </c>
    </row>
    <row r="1872" spans="1:18" x14ac:dyDescent="0.3">
      <c r="A1872" s="43" t="str">
        <f t="shared" si="423"/>
        <v>20205za</v>
      </c>
      <c r="B1872" s="43">
        <f t="shared" si="413"/>
        <v>5</v>
      </c>
      <c r="C1872" s="44">
        <f t="shared" si="419"/>
        <v>43862</v>
      </c>
      <c r="D1872" s="43" t="str">
        <f t="shared" si="414"/>
        <v>za</v>
      </c>
      <c r="E1872" s="43">
        <f t="shared" si="424"/>
        <v>2020</v>
      </c>
      <c r="I1872" s="43">
        <f t="shared" si="415"/>
        <v>5</v>
      </c>
      <c r="J1872">
        <f>IF(AND(Formulier!$E$44&lt;=C1872,Formulier!$O$38&gt;=C1872),"Verlof",0)</f>
        <v>0</v>
      </c>
      <c r="K1872">
        <f t="shared" si="420"/>
        <v>0</v>
      </c>
      <c r="L1872">
        <f t="shared" si="416"/>
        <v>0</v>
      </c>
      <c r="M1872">
        <f t="shared" si="417"/>
        <v>0</v>
      </c>
      <c r="N1872" s="56">
        <f t="shared" si="421"/>
        <v>0</v>
      </c>
      <c r="O1872" s="56">
        <f t="shared" si="422"/>
        <v>0</v>
      </c>
      <c r="R1872">
        <f t="shared" si="418"/>
        <v>0</v>
      </c>
    </row>
    <row r="1873" spans="1:18" x14ac:dyDescent="0.3">
      <c r="A1873" s="43" t="str">
        <f t="shared" si="423"/>
        <v>20205zo</v>
      </c>
      <c r="B1873" s="43">
        <f t="shared" ref="B1873:B1936" si="425">+B1866+1</f>
        <v>5</v>
      </c>
      <c r="C1873" s="44">
        <f t="shared" si="419"/>
        <v>43863</v>
      </c>
      <c r="D1873" s="43" t="str">
        <f t="shared" ref="D1873:D1936" si="426">+D1866</f>
        <v>zo</v>
      </c>
      <c r="E1873" s="43">
        <f t="shared" si="424"/>
        <v>2020</v>
      </c>
      <c r="I1873" s="43">
        <f t="shared" ref="I1873:I1936" si="427">+I1866+1</f>
        <v>5</v>
      </c>
      <c r="J1873">
        <f>IF(AND(Formulier!$E$44&lt;=C1873,Formulier!$O$38&gt;=C1873),"Verlof",0)</f>
        <v>0</v>
      </c>
      <c r="K1873">
        <f t="shared" si="420"/>
        <v>0</v>
      </c>
      <c r="L1873">
        <f t="shared" si="416"/>
        <v>0</v>
      </c>
      <c r="M1873">
        <f t="shared" si="417"/>
        <v>0</v>
      </c>
      <c r="N1873" s="56">
        <f t="shared" si="421"/>
        <v>0</v>
      </c>
      <c r="O1873" s="56">
        <f t="shared" si="422"/>
        <v>0</v>
      </c>
      <c r="R1873">
        <f t="shared" si="418"/>
        <v>0</v>
      </c>
    </row>
    <row r="1874" spans="1:18" x14ac:dyDescent="0.3">
      <c r="A1874" s="43" t="str">
        <f t="shared" si="423"/>
        <v>20206ma</v>
      </c>
      <c r="B1874" s="43">
        <f t="shared" si="425"/>
        <v>6</v>
      </c>
      <c r="C1874" s="44">
        <f t="shared" si="419"/>
        <v>43864</v>
      </c>
      <c r="D1874" s="43" t="str">
        <f t="shared" si="426"/>
        <v>ma</v>
      </c>
      <c r="E1874" s="43">
        <f t="shared" si="424"/>
        <v>2020</v>
      </c>
      <c r="I1874" s="43">
        <f t="shared" si="427"/>
        <v>6</v>
      </c>
      <c r="J1874">
        <f>IF(AND(Formulier!$E$44&lt;=C1874,Formulier!$O$38&gt;=C1874),"Verlof",0)</f>
        <v>0</v>
      </c>
      <c r="K1874">
        <f t="shared" si="420"/>
        <v>0</v>
      </c>
      <c r="L1874">
        <f t="shared" si="416"/>
        <v>0</v>
      </c>
      <c r="M1874">
        <f t="shared" si="417"/>
        <v>0</v>
      </c>
      <c r="N1874" s="56">
        <f t="shared" si="421"/>
        <v>0</v>
      </c>
      <c r="O1874" s="56">
        <f t="shared" si="422"/>
        <v>0</v>
      </c>
      <c r="R1874">
        <f t="shared" si="418"/>
        <v>0</v>
      </c>
    </row>
    <row r="1875" spans="1:18" x14ac:dyDescent="0.3">
      <c r="A1875" s="43" t="str">
        <f t="shared" si="423"/>
        <v>20206di</v>
      </c>
      <c r="B1875" s="43">
        <f t="shared" si="425"/>
        <v>6</v>
      </c>
      <c r="C1875" s="44">
        <f t="shared" si="419"/>
        <v>43865</v>
      </c>
      <c r="D1875" s="43" t="str">
        <f t="shared" si="426"/>
        <v>di</v>
      </c>
      <c r="E1875" s="43">
        <f t="shared" si="424"/>
        <v>2020</v>
      </c>
      <c r="I1875" s="43">
        <f t="shared" si="427"/>
        <v>6</v>
      </c>
      <c r="J1875">
        <f>IF(AND(Formulier!$E$44&lt;=C1875,Formulier!$O$38&gt;=C1875),"Verlof",0)</f>
        <v>0</v>
      </c>
      <c r="K1875">
        <f t="shared" si="420"/>
        <v>0</v>
      </c>
      <c r="L1875">
        <f t="shared" si="416"/>
        <v>0</v>
      </c>
      <c r="M1875">
        <f t="shared" si="417"/>
        <v>0</v>
      </c>
      <c r="N1875" s="56">
        <f t="shared" si="421"/>
        <v>0</v>
      </c>
      <c r="O1875" s="56">
        <f t="shared" si="422"/>
        <v>0</v>
      </c>
      <c r="R1875">
        <f t="shared" si="418"/>
        <v>0</v>
      </c>
    </row>
    <row r="1876" spans="1:18" x14ac:dyDescent="0.3">
      <c r="A1876" s="43" t="str">
        <f t="shared" si="423"/>
        <v>20206wo</v>
      </c>
      <c r="B1876" s="43">
        <f t="shared" si="425"/>
        <v>6</v>
      </c>
      <c r="C1876" s="44">
        <f t="shared" si="419"/>
        <v>43866</v>
      </c>
      <c r="D1876" s="43" t="str">
        <f t="shared" si="426"/>
        <v>wo</v>
      </c>
      <c r="E1876" s="43">
        <f t="shared" si="424"/>
        <v>2020</v>
      </c>
      <c r="I1876" s="43">
        <f t="shared" si="427"/>
        <v>6</v>
      </c>
      <c r="J1876">
        <f>IF(AND(Formulier!$E$44&lt;=C1876,Formulier!$O$38&gt;=C1876),"Verlof",0)</f>
        <v>0</v>
      </c>
      <c r="K1876">
        <f t="shared" si="420"/>
        <v>0</v>
      </c>
      <c r="L1876">
        <f t="shared" si="416"/>
        <v>0</v>
      </c>
      <c r="M1876">
        <f t="shared" si="417"/>
        <v>0</v>
      </c>
      <c r="N1876" s="56">
        <f t="shared" si="421"/>
        <v>0</v>
      </c>
      <c r="O1876" s="56">
        <f t="shared" si="422"/>
        <v>0</v>
      </c>
      <c r="R1876">
        <f t="shared" si="418"/>
        <v>0</v>
      </c>
    </row>
    <row r="1877" spans="1:18" x14ac:dyDescent="0.3">
      <c r="A1877" s="43" t="str">
        <f t="shared" si="423"/>
        <v>20206do</v>
      </c>
      <c r="B1877" s="43">
        <f t="shared" si="425"/>
        <v>6</v>
      </c>
      <c r="C1877" s="44">
        <f t="shared" si="419"/>
        <v>43867</v>
      </c>
      <c r="D1877" s="43" t="str">
        <f t="shared" si="426"/>
        <v>do</v>
      </c>
      <c r="E1877" s="43">
        <f t="shared" si="424"/>
        <v>2020</v>
      </c>
      <c r="I1877" s="43">
        <f t="shared" si="427"/>
        <v>6</v>
      </c>
      <c r="J1877">
        <f>IF(AND(Formulier!$E$44&lt;=C1877,Formulier!$O$38&gt;=C1877),"Verlof",0)</f>
        <v>0</v>
      </c>
      <c r="K1877">
        <f t="shared" si="420"/>
        <v>0</v>
      </c>
      <c r="L1877">
        <f t="shared" si="416"/>
        <v>0</v>
      </c>
      <c r="M1877">
        <f t="shared" si="417"/>
        <v>0</v>
      </c>
      <c r="N1877" s="56">
        <f t="shared" si="421"/>
        <v>0</v>
      </c>
      <c r="O1877" s="56">
        <f t="shared" si="422"/>
        <v>0</v>
      </c>
      <c r="R1877">
        <f t="shared" si="418"/>
        <v>0</v>
      </c>
    </row>
    <row r="1878" spans="1:18" x14ac:dyDescent="0.3">
      <c r="A1878" s="43" t="str">
        <f t="shared" si="423"/>
        <v>20206vr</v>
      </c>
      <c r="B1878" s="43">
        <f t="shared" si="425"/>
        <v>6</v>
      </c>
      <c r="C1878" s="44">
        <f t="shared" si="419"/>
        <v>43868</v>
      </c>
      <c r="D1878" s="43" t="str">
        <f t="shared" si="426"/>
        <v>vr</v>
      </c>
      <c r="E1878" s="43">
        <f t="shared" si="424"/>
        <v>2020</v>
      </c>
      <c r="I1878" s="43">
        <f t="shared" si="427"/>
        <v>6</v>
      </c>
      <c r="J1878">
        <f>IF(AND(Formulier!$E$44&lt;=C1878,Formulier!$O$38&gt;=C1878),"Verlof",0)</f>
        <v>0</v>
      </c>
      <c r="K1878">
        <f t="shared" si="420"/>
        <v>0</v>
      </c>
      <c r="L1878">
        <f t="shared" si="416"/>
        <v>0</v>
      </c>
      <c r="M1878">
        <f t="shared" si="417"/>
        <v>0</v>
      </c>
      <c r="N1878" s="56">
        <f t="shared" si="421"/>
        <v>0</v>
      </c>
      <c r="O1878" s="56">
        <f t="shared" si="422"/>
        <v>0</v>
      </c>
      <c r="R1878">
        <f t="shared" si="418"/>
        <v>0</v>
      </c>
    </row>
    <row r="1879" spans="1:18" x14ac:dyDescent="0.3">
      <c r="A1879" s="43" t="str">
        <f t="shared" si="423"/>
        <v>20206za</v>
      </c>
      <c r="B1879" s="43">
        <f t="shared" si="425"/>
        <v>6</v>
      </c>
      <c r="C1879" s="44">
        <f t="shared" si="419"/>
        <v>43869</v>
      </c>
      <c r="D1879" s="43" t="str">
        <f t="shared" si="426"/>
        <v>za</v>
      </c>
      <c r="E1879" s="43">
        <f t="shared" si="424"/>
        <v>2020</v>
      </c>
      <c r="I1879" s="43">
        <f t="shared" si="427"/>
        <v>6</v>
      </c>
      <c r="J1879">
        <f>IF(AND(Formulier!$E$44&lt;=C1879,Formulier!$O$38&gt;=C1879),"Verlof",0)</f>
        <v>0</v>
      </c>
      <c r="K1879">
        <f t="shared" si="420"/>
        <v>0</v>
      </c>
      <c r="L1879">
        <f t="shared" si="416"/>
        <v>0</v>
      </c>
      <c r="M1879">
        <f t="shared" si="417"/>
        <v>0</v>
      </c>
      <c r="N1879" s="56">
        <f t="shared" si="421"/>
        <v>0</v>
      </c>
      <c r="O1879" s="56">
        <f t="shared" si="422"/>
        <v>0</v>
      </c>
      <c r="R1879">
        <f t="shared" si="418"/>
        <v>0</v>
      </c>
    </row>
    <row r="1880" spans="1:18" x14ac:dyDescent="0.3">
      <c r="A1880" s="43" t="str">
        <f t="shared" si="423"/>
        <v>20206zo</v>
      </c>
      <c r="B1880" s="43">
        <f t="shared" si="425"/>
        <v>6</v>
      </c>
      <c r="C1880" s="44">
        <f t="shared" si="419"/>
        <v>43870</v>
      </c>
      <c r="D1880" s="43" t="str">
        <f t="shared" si="426"/>
        <v>zo</v>
      </c>
      <c r="E1880" s="43">
        <f t="shared" si="424"/>
        <v>2020</v>
      </c>
      <c r="I1880" s="43">
        <f t="shared" si="427"/>
        <v>6</v>
      </c>
      <c r="J1880">
        <f>IF(AND(Formulier!$E$44&lt;=C1880,Formulier!$O$38&gt;=C1880),"Verlof",0)</f>
        <v>0</v>
      </c>
      <c r="K1880">
        <f t="shared" si="420"/>
        <v>0</v>
      </c>
      <c r="L1880">
        <f t="shared" si="416"/>
        <v>0</v>
      </c>
      <c r="M1880">
        <f t="shared" si="417"/>
        <v>0</v>
      </c>
      <c r="N1880" s="56">
        <f t="shared" si="421"/>
        <v>0</v>
      </c>
      <c r="O1880" s="56">
        <f t="shared" si="422"/>
        <v>0</v>
      </c>
      <c r="R1880">
        <f t="shared" si="418"/>
        <v>0</v>
      </c>
    </row>
    <row r="1881" spans="1:18" x14ac:dyDescent="0.3">
      <c r="A1881" s="43" t="str">
        <f t="shared" si="423"/>
        <v>20207ma</v>
      </c>
      <c r="B1881" s="43">
        <f t="shared" si="425"/>
        <v>7</v>
      </c>
      <c r="C1881" s="44">
        <f t="shared" si="419"/>
        <v>43871</v>
      </c>
      <c r="D1881" s="43" t="str">
        <f t="shared" si="426"/>
        <v>ma</v>
      </c>
      <c r="E1881" s="43">
        <f t="shared" si="424"/>
        <v>2020</v>
      </c>
      <c r="I1881" s="43">
        <f t="shared" si="427"/>
        <v>7</v>
      </c>
      <c r="J1881">
        <f>IF(AND(Formulier!$E$44&lt;=C1881,Formulier!$O$38&gt;=C1881),"Verlof",0)</f>
        <v>0</v>
      </c>
      <c r="K1881">
        <f t="shared" si="420"/>
        <v>0</v>
      </c>
      <c r="L1881">
        <f t="shared" si="416"/>
        <v>0</v>
      </c>
      <c r="M1881">
        <f t="shared" si="417"/>
        <v>0</v>
      </c>
      <c r="N1881" s="56">
        <f t="shared" si="421"/>
        <v>0</v>
      </c>
      <c r="O1881" s="56">
        <f t="shared" si="422"/>
        <v>0</v>
      </c>
      <c r="R1881">
        <f t="shared" si="418"/>
        <v>0</v>
      </c>
    </row>
    <row r="1882" spans="1:18" x14ac:dyDescent="0.3">
      <c r="A1882" s="43" t="str">
        <f t="shared" si="423"/>
        <v>20207di</v>
      </c>
      <c r="B1882" s="43">
        <f t="shared" si="425"/>
        <v>7</v>
      </c>
      <c r="C1882" s="44">
        <f t="shared" si="419"/>
        <v>43872</v>
      </c>
      <c r="D1882" s="43" t="str">
        <f t="shared" si="426"/>
        <v>di</v>
      </c>
      <c r="E1882" s="43">
        <f t="shared" si="424"/>
        <v>2020</v>
      </c>
      <c r="I1882" s="43">
        <f t="shared" si="427"/>
        <v>7</v>
      </c>
      <c r="J1882">
        <f>IF(AND(Formulier!$E$44&lt;=C1882,Formulier!$O$38&gt;=C1882),"Verlof",0)</f>
        <v>0</v>
      </c>
      <c r="K1882">
        <f t="shared" si="420"/>
        <v>0</v>
      </c>
      <c r="L1882">
        <f t="shared" si="416"/>
        <v>0</v>
      </c>
      <c r="M1882">
        <f t="shared" si="417"/>
        <v>0</v>
      </c>
      <c r="N1882" s="56">
        <f t="shared" si="421"/>
        <v>0</v>
      </c>
      <c r="O1882" s="56">
        <f t="shared" si="422"/>
        <v>0</v>
      </c>
      <c r="R1882">
        <f t="shared" si="418"/>
        <v>0</v>
      </c>
    </row>
    <row r="1883" spans="1:18" x14ac:dyDescent="0.3">
      <c r="A1883" s="43" t="str">
        <f t="shared" si="423"/>
        <v>20207wo</v>
      </c>
      <c r="B1883" s="43">
        <f t="shared" si="425"/>
        <v>7</v>
      </c>
      <c r="C1883" s="44">
        <f t="shared" si="419"/>
        <v>43873</v>
      </c>
      <c r="D1883" s="43" t="str">
        <f t="shared" si="426"/>
        <v>wo</v>
      </c>
      <c r="E1883" s="43">
        <f t="shared" si="424"/>
        <v>2020</v>
      </c>
      <c r="I1883" s="43">
        <f t="shared" si="427"/>
        <v>7</v>
      </c>
      <c r="J1883">
        <f>IF(AND(Formulier!$E$44&lt;=C1883,Formulier!$O$38&gt;=C1883),"Verlof",0)</f>
        <v>0</v>
      </c>
      <c r="K1883">
        <f t="shared" si="420"/>
        <v>0</v>
      </c>
      <c r="L1883">
        <f t="shared" si="416"/>
        <v>0</v>
      </c>
      <c r="M1883">
        <f t="shared" si="417"/>
        <v>0</v>
      </c>
      <c r="N1883" s="56">
        <f t="shared" si="421"/>
        <v>0</v>
      </c>
      <c r="O1883" s="56">
        <f t="shared" si="422"/>
        <v>0</v>
      </c>
      <c r="R1883">
        <f t="shared" si="418"/>
        <v>0</v>
      </c>
    </row>
    <row r="1884" spans="1:18" x14ac:dyDescent="0.3">
      <c r="A1884" s="43" t="str">
        <f t="shared" si="423"/>
        <v>20207do</v>
      </c>
      <c r="B1884" s="43">
        <f t="shared" si="425"/>
        <v>7</v>
      </c>
      <c r="C1884" s="44">
        <f t="shared" si="419"/>
        <v>43874</v>
      </c>
      <c r="D1884" s="43" t="str">
        <f t="shared" si="426"/>
        <v>do</v>
      </c>
      <c r="E1884" s="43">
        <f t="shared" si="424"/>
        <v>2020</v>
      </c>
      <c r="I1884" s="43">
        <f t="shared" si="427"/>
        <v>7</v>
      </c>
      <c r="J1884">
        <f>IF(AND(Formulier!$E$44&lt;=C1884,Formulier!$O$38&gt;=C1884),"Verlof",0)</f>
        <v>0</v>
      </c>
      <c r="K1884">
        <f t="shared" si="420"/>
        <v>0</v>
      </c>
      <c r="L1884">
        <f t="shared" si="416"/>
        <v>0</v>
      </c>
      <c r="M1884">
        <f t="shared" si="417"/>
        <v>0</v>
      </c>
      <c r="N1884" s="56">
        <f t="shared" si="421"/>
        <v>0</v>
      </c>
      <c r="O1884" s="56">
        <f t="shared" si="422"/>
        <v>0</v>
      </c>
      <c r="R1884">
        <f t="shared" si="418"/>
        <v>0</v>
      </c>
    </row>
    <row r="1885" spans="1:18" x14ac:dyDescent="0.3">
      <c r="A1885" s="43" t="str">
        <f t="shared" si="423"/>
        <v>20207vr</v>
      </c>
      <c r="B1885" s="43">
        <f t="shared" si="425"/>
        <v>7</v>
      </c>
      <c r="C1885" s="44">
        <f t="shared" si="419"/>
        <v>43875</v>
      </c>
      <c r="D1885" s="43" t="str">
        <f t="shared" si="426"/>
        <v>vr</v>
      </c>
      <c r="E1885" s="43">
        <f t="shared" si="424"/>
        <v>2020</v>
      </c>
      <c r="I1885" s="43">
        <f t="shared" si="427"/>
        <v>7</v>
      </c>
      <c r="J1885">
        <f>IF(AND(Formulier!$E$44&lt;=C1885,Formulier!$O$38&gt;=C1885),"Verlof",0)</f>
        <v>0</v>
      </c>
      <c r="K1885">
        <f t="shared" si="420"/>
        <v>0</v>
      </c>
      <c r="L1885">
        <f t="shared" si="416"/>
        <v>0</v>
      </c>
      <c r="M1885">
        <f t="shared" si="417"/>
        <v>0</v>
      </c>
      <c r="N1885" s="56">
        <f t="shared" si="421"/>
        <v>0</v>
      </c>
      <c r="O1885" s="56">
        <f t="shared" si="422"/>
        <v>0</v>
      </c>
      <c r="R1885">
        <f t="shared" si="418"/>
        <v>0</v>
      </c>
    </row>
    <row r="1886" spans="1:18" x14ac:dyDescent="0.3">
      <c r="A1886" s="43" t="str">
        <f t="shared" si="423"/>
        <v>20207za</v>
      </c>
      <c r="B1886" s="43">
        <f t="shared" si="425"/>
        <v>7</v>
      </c>
      <c r="C1886" s="44">
        <f t="shared" si="419"/>
        <v>43876</v>
      </c>
      <c r="D1886" s="43" t="str">
        <f t="shared" si="426"/>
        <v>za</v>
      </c>
      <c r="E1886" s="43">
        <f t="shared" si="424"/>
        <v>2020</v>
      </c>
      <c r="I1886" s="43">
        <f t="shared" si="427"/>
        <v>7</v>
      </c>
      <c r="J1886">
        <f>IF(AND(Formulier!$E$44&lt;=C1886,Formulier!$O$38&gt;=C1886),"Verlof",0)</f>
        <v>0</v>
      </c>
      <c r="K1886">
        <f t="shared" si="420"/>
        <v>0</v>
      </c>
      <c r="L1886">
        <f t="shared" si="416"/>
        <v>0</v>
      </c>
      <c r="M1886">
        <f t="shared" si="417"/>
        <v>0</v>
      </c>
      <c r="N1886" s="56">
        <f t="shared" si="421"/>
        <v>0</v>
      </c>
      <c r="O1886" s="56">
        <f t="shared" si="422"/>
        <v>0</v>
      </c>
      <c r="R1886">
        <f t="shared" si="418"/>
        <v>0</v>
      </c>
    </row>
    <row r="1887" spans="1:18" x14ac:dyDescent="0.3">
      <c r="A1887" s="43" t="str">
        <f t="shared" si="423"/>
        <v>20207zo</v>
      </c>
      <c r="B1887" s="43">
        <f t="shared" si="425"/>
        <v>7</v>
      </c>
      <c r="C1887" s="44">
        <f t="shared" si="419"/>
        <v>43877</v>
      </c>
      <c r="D1887" s="43" t="str">
        <f t="shared" si="426"/>
        <v>zo</v>
      </c>
      <c r="E1887" s="43">
        <f t="shared" si="424"/>
        <v>2020</v>
      </c>
      <c r="I1887" s="43">
        <f t="shared" si="427"/>
        <v>7</v>
      </c>
      <c r="J1887">
        <f>IF(AND(Formulier!$E$44&lt;=C1887,Formulier!$O$38&gt;=C1887),"Verlof",0)</f>
        <v>0</v>
      </c>
      <c r="K1887">
        <f t="shared" si="420"/>
        <v>0</v>
      </c>
      <c r="L1887">
        <f t="shared" si="416"/>
        <v>0</v>
      </c>
      <c r="M1887">
        <f t="shared" si="417"/>
        <v>0</v>
      </c>
      <c r="N1887" s="56">
        <f t="shared" si="421"/>
        <v>0</v>
      </c>
      <c r="O1887" s="56">
        <f t="shared" si="422"/>
        <v>0</v>
      </c>
      <c r="R1887">
        <f t="shared" si="418"/>
        <v>0</v>
      </c>
    </row>
    <row r="1888" spans="1:18" x14ac:dyDescent="0.3">
      <c r="A1888" s="43" t="str">
        <f t="shared" si="423"/>
        <v>20208ma</v>
      </c>
      <c r="B1888" s="43">
        <f t="shared" si="425"/>
        <v>8</v>
      </c>
      <c r="C1888" s="44">
        <f t="shared" si="419"/>
        <v>43878</v>
      </c>
      <c r="D1888" s="43" t="str">
        <f t="shared" si="426"/>
        <v>ma</v>
      </c>
      <c r="E1888" s="43">
        <f t="shared" si="424"/>
        <v>2020</v>
      </c>
      <c r="I1888" s="43">
        <f t="shared" si="427"/>
        <v>8</v>
      </c>
      <c r="J1888">
        <f>IF(AND(Formulier!$E$44&lt;=C1888,Formulier!$O$38&gt;=C1888),"Verlof",0)</f>
        <v>0</v>
      </c>
      <c r="K1888">
        <f t="shared" si="420"/>
        <v>0</v>
      </c>
      <c r="L1888">
        <f t="shared" si="416"/>
        <v>0</v>
      </c>
      <c r="M1888">
        <f t="shared" si="417"/>
        <v>0</v>
      </c>
      <c r="N1888" s="56">
        <f t="shared" si="421"/>
        <v>0</v>
      </c>
      <c r="O1888" s="56">
        <f t="shared" si="422"/>
        <v>0</v>
      </c>
      <c r="R1888">
        <f t="shared" si="418"/>
        <v>0</v>
      </c>
    </row>
    <row r="1889" spans="1:18" x14ac:dyDescent="0.3">
      <c r="A1889" s="43" t="str">
        <f t="shared" si="423"/>
        <v>20208di</v>
      </c>
      <c r="B1889" s="43">
        <f t="shared" si="425"/>
        <v>8</v>
      </c>
      <c r="C1889" s="44">
        <f t="shared" si="419"/>
        <v>43879</v>
      </c>
      <c r="D1889" s="43" t="str">
        <f t="shared" si="426"/>
        <v>di</v>
      </c>
      <c r="E1889" s="43">
        <f t="shared" si="424"/>
        <v>2020</v>
      </c>
      <c r="I1889" s="43">
        <f t="shared" si="427"/>
        <v>8</v>
      </c>
      <c r="J1889">
        <f>IF(AND(Formulier!$E$44&lt;=C1889,Formulier!$O$38&gt;=C1889),"Verlof",0)</f>
        <v>0</v>
      </c>
      <c r="K1889">
        <f t="shared" si="420"/>
        <v>0</v>
      </c>
      <c r="L1889">
        <f t="shared" si="416"/>
        <v>0</v>
      </c>
      <c r="M1889">
        <f t="shared" si="417"/>
        <v>0</v>
      </c>
      <c r="N1889" s="56">
        <f t="shared" si="421"/>
        <v>0</v>
      </c>
      <c r="O1889" s="56">
        <f t="shared" si="422"/>
        <v>0</v>
      </c>
      <c r="R1889">
        <f t="shared" si="418"/>
        <v>0</v>
      </c>
    </row>
    <row r="1890" spans="1:18" x14ac:dyDescent="0.3">
      <c r="A1890" s="43" t="str">
        <f t="shared" si="423"/>
        <v>20208wo</v>
      </c>
      <c r="B1890" s="43">
        <f t="shared" si="425"/>
        <v>8</v>
      </c>
      <c r="C1890" s="44">
        <f t="shared" si="419"/>
        <v>43880</v>
      </c>
      <c r="D1890" s="43" t="str">
        <f t="shared" si="426"/>
        <v>wo</v>
      </c>
      <c r="E1890" s="43">
        <f t="shared" si="424"/>
        <v>2020</v>
      </c>
      <c r="I1890" s="43">
        <f t="shared" si="427"/>
        <v>8</v>
      </c>
      <c r="J1890">
        <f>IF(AND(Formulier!$E$44&lt;=C1890,Formulier!$O$38&gt;=C1890),"Verlof",0)</f>
        <v>0</v>
      </c>
      <c r="K1890">
        <f t="shared" si="420"/>
        <v>0</v>
      </c>
      <c r="L1890">
        <f t="shared" si="416"/>
        <v>0</v>
      </c>
      <c r="M1890">
        <f t="shared" si="417"/>
        <v>0</v>
      </c>
      <c r="N1890" s="56">
        <f t="shared" si="421"/>
        <v>0</v>
      </c>
      <c r="O1890" s="56">
        <f t="shared" si="422"/>
        <v>0</v>
      </c>
      <c r="R1890">
        <f t="shared" si="418"/>
        <v>0</v>
      </c>
    </row>
    <row r="1891" spans="1:18" x14ac:dyDescent="0.3">
      <c r="A1891" s="43" t="str">
        <f t="shared" si="423"/>
        <v>20208do</v>
      </c>
      <c r="B1891" s="43">
        <f t="shared" si="425"/>
        <v>8</v>
      </c>
      <c r="C1891" s="44">
        <f t="shared" si="419"/>
        <v>43881</v>
      </c>
      <c r="D1891" s="43" t="str">
        <f t="shared" si="426"/>
        <v>do</v>
      </c>
      <c r="E1891" s="43">
        <f t="shared" si="424"/>
        <v>2020</v>
      </c>
      <c r="I1891" s="43">
        <f t="shared" si="427"/>
        <v>8</v>
      </c>
      <c r="J1891">
        <f>IF(AND(Formulier!$E$44&lt;=C1891,Formulier!$O$38&gt;=C1891),"Verlof",0)</f>
        <v>0</v>
      </c>
      <c r="K1891">
        <f t="shared" si="420"/>
        <v>0</v>
      </c>
      <c r="L1891">
        <f t="shared" si="416"/>
        <v>0</v>
      </c>
      <c r="M1891">
        <f t="shared" si="417"/>
        <v>0</v>
      </c>
      <c r="N1891" s="56">
        <f t="shared" si="421"/>
        <v>0</v>
      </c>
      <c r="O1891" s="56">
        <f t="shared" si="422"/>
        <v>0</v>
      </c>
      <c r="R1891">
        <f t="shared" si="418"/>
        <v>0</v>
      </c>
    </row>
    <row r="1892" spans="1:18" x14ac:dyDescent="0.3">
      <c r="A1892" s="43" t="str">
        <f t="shared" si="423"/>
        <v>20208vr</v>
      </c>
      <c r="B1892" s="43">
        <f t="shared" si="425"/>
        <v>8</v>
      </c>
      <c r="C1892" s="44">
        <f t="shared" si="419"/>
        <v>43882</v>
      </c>
      <c r="D1892" s="43" t="str">
        <f t="shared" si="426"/>
        <v>vr</v>
      </c>
      <c r="E1892" s="43">
        <f t="shared" si="424"/>
        <v>2020</v>
      </c>
      <c r="I1892" s="43">
        <f t="shared" si="427"/>
        <v>8</v>
      </c>
      <c r="J1892">
        <f>IF(AND(Formulier!$E$44&lt;=C1892,Formulier!$O$38&gt;=C1892),"Verlof",0)</f>
        <v>0</v>
      </c>
      <c r="K1892">
        <f t="shared" si="420"/>
        <v>0</v>
      </c>
      <c r="L1892">
        <f t="shared" si="416"/>
        <v>0</v>
      </c>
      <c r="M1892">
        <f t="shared" si="417"/>
        <v>0</v>
      </c>
      <c r="N1892" s="56">
        <f t="shared" si="421"/>
        <v>0</v>
      </c>
      <c r="O1892" s="56">
        <f t="shared" si="422"/>
        <v>0</v>
      </c>
      <c r="R1892">
        <f t="shared" si="418"/>
        <v>0</v>
      </c>
    </row>
    <row r="1893" spans="1:18" x14ac:dyDescent="0.3">
      <c r="A1893" s="43" t="str">
        <f t="shared" si="423"/>
        <v>20208za</v>
      </c>
      <c r="B1893" s="43">
        <f t="shared" si="425"/>
        <v>8</v>
      </c>
      <c r="C1893" s="44">
        <f t="shared" si="419"/>
        <v>43883</v>
      </c>
      <c r="D1893" s="43" t="str">
        <f t="shared" si="426"/>
        <v>za</v>
      </c>
      <c r="E1893" s="43">
        <f t="shared" si="424"/>
        <v>2020</v>
      </c>
      <c r="I1893" s="43">
        <f t="shared" si="427"/>
        <v>8</v>
      </c>
      <c r="J1893">
        <f>IF(AND(Formulier!$E$44&lt;=C1893,Formulier!$O$38&gt;=C1893),"Verlof",0)</f>
        <v>0</v>
      </c>
      <c r="K1893">
        <f t="shared" si="420"/>
        <v>0</v>
      </c>
      <c r="L1893">
        <f t="shared" si="416"/>
        <v>0</v>
      </c>
      <c r="M1893">
        <f t="shared" si="417"/>
        <v>0</v>
      </c>
      <c r="N1893" s="56">
        <f t="shared" si="421"/>
        <v>0</v>
      </c>
      <c r="O1893" s="56">
        <f t="shared" si="422"/>
        <v>0</v>
      </c>
      <c r="R1893">
        <f t="shared" si="418"/>
        <v>0</v>
      </c>
    </row>
    <row r="1894" spans="1:18" x14ac:dyDescent="0.3">
      <c r="A1894" s="43" t="str">
        <f t="shared" si="423"/>
        <v>20208zo</v>
      </c>
      <c r="B1894" s="43">
        <f t="shared" si="425"/>
        <v>8</v>
      </c>
      <c r="C1894" s="44">
        <f t="shared" si="419"/>
        <v>43884</v>
      </c>
      <c r="D1894" s="43" t="str">
        <f t="shared" si="426"/>
        <v>zo</v>
      </c>
      <c r="E1894" s="43">
        <f t="shared" si="424"/>
        <v>2020</v>
      </c>
      <c r="I1894" s="43">
        <f t="shared" si="427"/>
        <v>8</v>
      </c>
      <c r="J1894">
        <f>IF(AND(Formulier!$E$44&lt;=C1894,Formulier!$O$38&gt;=C1894),"Verlof",0)</f>
        <v>0</v>
      </c>
      <c r="K1894">
        <f t="shared" si="420"/>
        <v>0</v>
      </c>
      <c r="L1894">
        <f t="shared" si="416"/>
        <v>0</v>
      </c>
      <c r="M1894">
        <f t="shared" si="417"/>
        <v>0</v>
      </c>
      <c r="N1894" s="56">
        <f t="shared" si="421"/>
        <v>0</v>
      </c>
      <c r="O1894" s="56">
        <f t="shared" si="422"/>
        <v>0</v>
      </c>
      <c r="R1894">
        <f t="shared" si="418"/>
        <v>0</v>
      </c>
    </row>
    <row r="1895" spans="1:18" x14ac:dyDescent="0.3">
      <c r="A1895" s="43" t="str">
        <f t="shared" si="423"/>
        <v>20209ma</v>
      </c>
      <c r="B1895" s="43">
        <f t="shared" si="425"/>
        <v>9</v>
      </c>
      <c r="C1895" s="44">
        <f t="shared" si="419"/>
        <v>43885</v>
      </c>
      <c r="D1895" s="43" t="str">
        <f t="shared" si="426"/>
        <v>ma</v>
      </c>
      <c r="E1895" s="43">
        <f t="shared" si="424"/>
        <v>2020</v>
      </c>
      <c r="I1895" s="43">
        <f t="shared" si="427"/>
        <v>9</v>
      </c>
      <c r="J1895">
        <f>IF(AND(Formulier!$E$44&lt;=C1895,Formulier!$O$38&gt;=C1895),"Verlof",0)</f>
        <v>0</v>
      </c>
      <c r="K1895">
        <f t="shared" si="420"/>
        <v>0</v>
      </c>
      <c r="L1895">
        <f t="shared" si="416"/>
        <v>0</v>
      </c>
      <c r="M1895">
        <f t="shared" si="417"/>
        <v>0</v>
      </c>
      <c r="N1895" s="56">
        <f t="shared" si="421"/>
        <v>0</v>
      </c>
      <c r="O1895" s="56">
        <f t="shared" si="422"/>
        <v>0</v>
      </c>
      <c r="R1895">
        <f t="shared" si="418"/>
        <v>0</v>
      </c>
    </row>
    <row r="1896" spans="1:18" x14ac:dyDescent="0.3">
      <c r="A1896" s="43" t="str">
        <f t="shared" si="423"/>
        <v>20209di</v>
      </c>
      <c r="B1896" s="43">
        <f t="shared" si="425"/>
        <v>9</v>
      </c>
      <c r="C1896" s="44">
        <f t="shared" si="419"/>
        <v>43886</v>
      </c>
      <c r="D1896" s="43" t="str">
        <f t="shared" si="426"/>
        <v>di</v>
      </c>
      <c r="E1896" s="43">
        <f t="shared" si="424"/>
        <v>2020</v>
      </c>
      <c r="I1896" s="43">
        <f t="shared" si="427"/>
        <v>9</v>
      </c>
      <c r="J1896">
        <f>IF(AND(Formulier!$E$44&lt;=C1896,Formulier!$O$38&gt;=C1896),"Verlof",0)</f>
        <v>0</v>
      </c>
      <c r="K1896">
        <f t="shared" si="420"/>
        <v>0</v>
      </c>
      <c r="L1896">
        <f t="shared" si="416"/>
        <v>0</v>
      </c>
      <c r="M1896">
        <f t="shared" si="417"/>
        <v>0</v>
      </c>
      <c r="N1896" s="56">
        <f t="shared" si="421"/>
        <v>0</v>
      </c>
      <c r="O1896" s="56">
        <f t="shared" si="422"/>
        <v>0</v>
      </c>
      <c r="R1896">
        <f t="shared" si="418"/>
        <v>0</v>
      </c>
    </row>
    <row r="1897" spans="1:18" x14ac:dyDescent="0.3">
      <c r="A1897" s="43" t="str">
        <f t="shared" si="423"/>
        <v>20209wo</v>
      </c>
      <c r="B1897" s="43">
        <f t="shared" si="425"/>
        <v>9</v>
      </c>
      <c r="C1897" s="44">
        <f t="shared" si="419"/>
        <v>43887</v>
      </c>
      <c r="D1897" s="43" t="str">
        <f t="shared" si="426"/>
        <v>wo</v>
      </c>
      <c r="E1897" s="43">
        <f t="shared" si="424"/>
        <v>2020</v>
      </c>
      <c r="I1897" s="43">
        <f t="shared" si="427"/>
        <v>9</v>
      </c>
      <c r="J1897">
        <f>IF(AND(Formulier!$E$44&lt;=C1897,Formulier!$O$38&gt;=C1897),"Verlof",0)</f>
        <v>0</v>
      </c>
      <c r="K1897">
        <f t="shared" si="420"/>
        <v>0</v>
      </c>
      <c r="L1897">
        <f t="shared" si="416"/>
        <v>0</v>
      </c>
      <c r="M1897">
        <f t="shared" si="417"/>
        <v>0</v>
      </c>
      <c r="N1897" s="56">
        <f t="shared" si="421"/>
        <v>0</v>
      </c>
      <c r="O1897" s="56">
        <f t="shared" si="422"/>
        <v>0</v>
      </c>
      <c r="R1897">
        <f t="shared" si="418"/>
        <v>0</v>
      </c>
    </row>
    <row r="1898" spans="1:18" x14ac:dyDescent="0.3">
      <c r="A1898" s="43" t="str">
        <f t="shared" si="423"/>
        <v>20209do</v>
      </c>
      <c r="B1898" s="43">
        <f t="shared" si="425"/>
        <v>9</v>
      </c>
      <c r="C1898" s="44">
        <f t="shared" si="419"/>
        <v>43888</v>
      </c>
      <c r="D1898" s="43" t="str">
        <f t="shared" si="426"/>
        <v>do</v>
      </c>
      <c r="E1898" s="43">
        <f t="shared" si="424"/>
        <v>2020</v>
      </c>
      <c r="I1898" s="43">
        <f t="shared" si="427"/>
        <v>9</v>
      </c>
      <c r="J1898">
        <f>IF(AND(Formulier!$E$44&lt;=C1898,Formulier!$O$38&gt;=C1898),"Verlof",0)</f>
        <v>0</v>
      </c>
      <c r="K1898">
        <f t="shared" si="420"/>
        <v>0</v>
      </c>
      <c r="L1898">
        <f t="shared" si="416"/>
        <v>0</v>
      </c>
      <c r="M1898">
        <f t="shared" si="417"/>
        <v>0</v>
      </c>
      <c r="N1898" s="56">
        <f t="shared" si="421"/>
        <v>0</v>
      </c>
      <c r="O1898" s="56">
        <f t="shared" si="422"/>
        <v>0</v>
      </c>
      <c r="R1898">
        <f t="shared" si="418"/>
        <v>0</v>
      </c>
    </row>
    <row r="1899" spans="1:18" x14ac:dyDescent="0.3">
      <c r="A1899" s="43" t="str">
        <f t="shared" si="423"/>
        <v>20209vr</v>
      </c>
      <c r="B1899" s="43">
        <f t="shared" si="425"/>
        <v>9</v>
      </c>
      <c r="C1899" s="44">
        <f t="shared" si="419"/>
        <v>43889</v>
      </c>
      <c r="D1899" s="43" t="str">
        <f t="shared" si="426"/>
        <v>vr</v>
      </c>
      <c r="E1899" s="43">
        <f t="shared" si="424"/>
        <v>2020</v>
      </c>
      <c r="I1899" s="43">
        <f t="shared" si="427"/>
        <v>9</v>
      </c>
      <c r="J1899">
        <f>IF(AND(Formulier!$E$44&lt;=C1899,Formulier!$O$38&gt;=C1899),"Verlof",0)</f>
        <v>0</v>
      </c>
      <c r="K1899">
        <f t="shared" si="420"/>
        <v>0</v>
      </c>
      <c r="L1899">
        <f t="shared" si="416"/>
        <v>0</v>
      </c>
      <c r="M1899">
        <f t="shared" si="417"/>
        <v>0</v>
      </c>
      <c r="N1899" s="56">
        <f t="shared" si="421"/>
        <v>0</v>
      </c>
      <c r="O1899" s="56">
        <f t="shared" si="422"/>
        <v>0</v>
      </c>
      <c r="R1899">
        <f t="shared" si="418"/>
        <v>0</v>
      </c>
    </row>
    <row r="1900" spans="1:18" x14ac:dyDescent="0.3">
      <c r="A1900" s="43" t="str">
        <f t="shared" si="423"/>
        <v>20209za</v>
      </c>
      <c r="B1900" s="43">
        <f t="shared" si="425"/>
        <v>9</v>
      </c>
      <c r="C1900" s="44">
        <f t="shared" si="419"/>
        <v>43890</v>
      </c>
      <c r="D1900" s="43" t="str">
        <f t="shared" si="426"/>
        <v>za</v>
      </c>
      <c r="E1900" s="43">
        <f t="shared" si="424"/>
        <v>2020</v>
      </c>
      <c r="I1900" s="43">
        <f t="shared" si="427"/>
        <v>9</v>
      </c>
      <c r="J1900">
        <f>IF(AND(Formulier!$E$44&lt;=C1900,Formulier!$O$38&gt;=C1900),"Verlof",0)</f>
        <v>0</v>
      </c>
      <c r="K1900">
        <f t="shared" si="420"/>
        <v>0</v>
      </c>
      <c r="L1900">
        <f t="shared" si="416"/>
        <v>0</v>
      </c>
      <c r="M1900">
        <f t="shared" si="417"/>
        <v>0</v>
      </c>
      <c r="N1900" s="56">
        <f t="shared" si="421"/>
        <v>0</v>
      </c>
      <c r="O1900" s="56">
        <f t="shared" si="422"/>
        <v>0</v>
      </c>
      <c r="R1900">
        <f t="shared" si="418"/>
        <v>0</v>
      </c>
    </row>
    <row r="1901" spans="1:18" x14ac:dyDescent="0.3">
      <c r="A1901" s="43" t="str">
        <f t="shared" si="423"/>
        <v>20209zo</v>
      </c>
      <c r="B1901" s="43">
        <f t="shared" si="425"/>
        <v>9</v>
      </c>
      <c r="C1901" s="44">
        <f t="shared" si="419"/>
        <v>43891</v>
      </c>
      <c r="D1901" s="43" t="str">
        <f t="shared" si="426"/>
        <v>zo</v>
      </c>
      <c r="E1901" s="43">
        <f t="shared" si="424"/>
        <v>2020</v>
      </c>
      <c r="I1901" s="43">
        <f t="shared" si="427"/>
        <v>9</v>
      </c>
      <c r="J1901">
        <f>IF(AND(Formulier!$E$44&lt;=C1901,Formulier!$O$38&gt;=C1901),"Verlof",0)</f>
        <v>0</v>
      </c>
      <c r="K1901">
        <f t="shared" si="420"/>
        <v>0</v>
      </c>
      <c r="L1901">
        <f t="shared" si="416"/>
        <v>0</v>
      </c>
      <c r="M1901">
        <f t="shared" si="417"/>
        <v>0</v>
      </c>
      <c r="N1901" s="56">
        <f t="shared" si="421"/>
        <v>0</v>
      </c>
      <c r="O1901" s="56">
        <f t="shared" si="422"/>
        <v>0</v>
      </c>
      <c r="R1901">
        <f t="shared" si="418"/>
        <v>0</v>
      </c>
    </row>
    <row r="1902" spans="1:18" x14ac:dyDescent="0.3">
      <c r="A1902" s="43" t="str">
        <f t="shared" si="423"/>
        <v>202010ma</v>
      </c>
      <c r="B1902" s="43">
        <f t="shared" si="425"/>
        <v>10</v>
      </c>
      <c r="C1902" s="44">
        <f t="shared" si="419"/>
        <v>43892</v>
      </c>
      <c r="D1902" s="43" t="str">
        <f t="shared" si="426"/>
        <v>ma</v>
      </c>
      <c r="E1902" s="43">
        <f t="shared" si="424"/>
        <v>2020</v>
      </c>
      <c r="I1902" s="43">
        <f t="shared" si="427"/>
        <v>10</v>
      </c>
      <c r="J1902">
        <f>IF(AND(Formulier!$E$44&lt;=C1902,Formulier!$O$38&gt;=C1902),"Verlof",0)</f>
        <v>0</v>
      </c>
      <c r="K1902">
        <f t="shared" si="420"/>
        <v>0</v>
      </c>
      <c r="L1902">
        <f t="shared" si="416"/>
        <v>0</v>
      </c>
      <c r="M1902">
        <f t="shared" si="417"/>
        <v>0</v>
      </c>
      <c r="N1902" s="56">
        <f t="shared" si="421"/>
        <v>0</v>
      </c>
      <c r="O1902" s="56">
        <f t="shared" si="422"/>
        <v>0</v>
      </c>
      <c r="R1902">
        <f t="shared" si="418"/>
        <v>0</v>
      </c>
    </row>
    <row r="1903" spans="1:18" x14ac:dyDescent="0.3">
      <c r="A1903" s="43" t="str">
        <f t="shared" si="423"/>
        <v>202010di</v>
      </c>
      <c r="B1903" s="43">
        <f t="shared" si="425"/>
        <v>10</v>
      </c>
      <c r="C1903" s="44">
        <f t="shared" si="419"/>
        <v>43893</v>
      </c>
      <c r="D1903" s="43" t="str">
        <f t="shared" si="426"/>
        <v>di</v>
      </c>
      <c r="E1903" s="43">
        <f t="shared" si="424"/>
        <v>2020</v>
      </c>
      <c r="I1903" s="43">
        <f t="shared" si="427"/>
        <v>10</v>
      </c>
      <c r="J1903">
        <f>IF(AND(Formulier!$E$44&lt;=C1903,Formulier!$O$38&gt;=C1903),"Verlof",0)</f>
        <v>0</v>
      </c>
      <c r="K1903">
        <f t="shared" si="420"/>
        <v>0</v>
      </c>
      <c r="L1903">
        <f t="shared" si="416"/>
        <v>0</v>
      </c>
      <c r="M1903">
        <f t="shared" si="417"/>
        <v>0</v>
      </c>
      <c r="N1903" s="56">
        <f t="shared" si="421"/>
        <v>0</v>
      </c>
      <c r="O1903" s="56">
        <f t="shared" si="422"/>
        <v>0</v>
      </c>
      <c r="R1903">
        <f t="shared" si="418"/>
        <v>0</v>
      </c>
    </row>
    <row r="1904" spans="1:18" x14ac:dyDescent="0.3">
      <c r="A1904" s="43" t="str">
        <f t="shared" si="423"/>
        <v>202010wo</v>
      </c>
      <c r="B1904" s="43">
        <f t="shared" si="425"/>
        <v>10</v>
      </c>
      <c r="C1904" s="44">
        <f t="shared" si="419"/>
        <v>43894</v>
      </c>
      <c r="D1904" s="43" t="str">
        <f t="shared" si="426"/>
        <v>wo</v>
      </c>
      <c r="E1904" s="43">
        <f t="shared" si="424"/>
        <v>2020</v>
      </c>
      <c r="I1904" s="43">
        <f t="shared" si="427"/>
        <v>10</v>
      </c>
      <c r="J1904">
        <f>IF(AND(Formulier!$E$44&lt;=C1904,Formulier!$O$38&gt;=C1904),"Verlof",0)</f>
        <v>0</v>
      </c>
      <c r="K1904">
        <f t="shared" si="420"/>
        <v>0</v>
      </c>
      <c r="L1904">
        <f t="shared" si="416"/>
        <v>0</v>
      </c>
      <c r="M1904">
        <f t="shared" si="417"/>
        <v>0</v>
      </c>
      <c r="N1904" s="56">
        <f t="shared" si="421"/>
        <v>0</v>
      </c>
      <c r="O1904" s="56">
        <f t="shared" si="422"/>
        <v>0</v>
      </c>
      <c r="R1904">
        <f t="shared" si="418"/>
        <v>0</v>
      </c>
    </row>
    <row r="1905" spans="1:18" x14ac:dyDescent="0.3">
      <c r="A1905" s="43" t="str">
        <f t="shared" si="423"/>
        <v>202010do</v>
      </c>
      <c r="B1905" s="43">
        <f t="shared" si="425"/>
        <v>10</v>
      </c>
      <c r="C1905" s="44">
        <f t="shared" si="419"/>
        <v>43895</v>
      </c>
      <c r="D1905" s="43" t="str">
        <f t="shared" si="426"/>
        <v>do</v>
      </c>
      <c r="E1905" s="43">
        <f t="shared" si="424"/>
        <v>2020</v>
      </c>
      <c r="I1905" s="43">
        <f t="shared" si="427"/>
        <v>10</v>
      </c>
      <c r="J1905">
        <f>IF(AND(Formulier!$E$44&lt;=C1905,Formulier!$O$38&gt;=C1905),"Verlof",0)</f>
        <v>0</v>
      </c>
      <c r="K1905">
        <f t="shared" si="420"/>
        <v>0</v>
      </c>
      <c r="L1905">
        <f t="shared" si="416"/>
        <v>0</v>
      </c>
      <c r="M1905">
        <f t="shared" si="417"/>
        <v>0</v>
      </c>
      <c r="N1905" s="56">
        <f t="shared" si="421"/>
        <v>0</v>
      </c>
      <c r="O1905" s="56">
        <f t="shared" si="422"/>
        <v>0</v>
      </c>
      <c r="R1905">
        <f t="shared" si="418"/>
        <v>0</v>
      </c>
    </row>
    <row r="1906" spans="1:18" x14ac:dyDescent="0.3">
      <c r="A1906" s="43" t="str">
        <f t="shared" si="423"/>
        <v>202010vr</v>
      </c>
      <c r="B1906" s="43">
        <f t="shared" si="425"/>
        <v>10</v>
      </c>
      <c r="C1906" s="44">
        <f t="shared" si="419"/>
        <v>43896</v>
      </c>
      <c r="D1906" s="43" t="str">
        <f t="shared" si="426"/>
        <v>vr</v>
      </c>
      <c r="E1906" s="43">
        <f t="shared" si="424"/>
        <v>2020</v>
      </c>
      <c r="I1906" s="43">
        <f t="shared" si="427"/>
        <v>10</v>
      </c>
      <c r="J1906">
        <f>IF(AND(Formulier!$E$44&lt;=C1906,Formulier!$O$38&gt;=C1906),"Verlof",0)</f>
        <v>0</v>
      </c>
      <c r="K1906">
        <f t="shared" si="420"/>
        <v>0</v>
      </c>
      <c r="L1906">
        <f t="shared" si="416"/>
        <v>0</v>
      </c>
      <c r="M1906">
        <f t="shared" si="417"/>
        <v>0</v>
      </c>
      <c r="N1906" s="56">
        <f t="shared" si="421"/>
        <v>0</v>
      </c>
      <c r="O1906" s="56">
        <f t="shared" si="422"/>
        <v>0</v>
      </c>
      <c r="R1906">
        <f t="shared" si="418"/>
        <v>0</v>
      </c>
    </row>
    <row r="1907" spans="1:18" x14ac:dyDescent="0.3">
      <c r="A1907" s="43" t="str">
        <f t="shared" si="423"/>
        <v>202010za</v>
      </c>
      <c r="B1907" s="43">
        <f t="shared" si="425"/>
        <v>10</v>
      </c>
      <c r="C1907" s="44">
        <f t="shared" si="419"/>
        <v>43897</v>
      </c>
      <c r="D1907" s="43" t="str">
        <f t="shared" si="426"/>
        <v>za</v>
      </c>
      <c r="E1907" s="43">
        <f t="shared" si="424"/>
        <v>2020</v>
      </c>
      <c r="I1907" s="43">
        <f t="shared" si="427"/>
        <v>10</v>
      </c>
      <c r="J1907">
        <f>IF(AND(Formulier!$E$44&lt;=C1907,Formulier!$O$38&gt;=C1907),"Verlof",0)</f>
        <v>0</v>
      </c>
      <c r="K1907">
        <f t="shared" si="420"/>
        <v>0</v>
      </c>
      <c r="L1907">
        <f t="shared" si="416"/>
        <v>0</v>
      </c>
      <c r="M1907">
        <f t="shared" si="417"/>
        <v>0</v>
      </c>
      <c r="N1907" s="56">
        <f t="shared" si="421"/>
        <v>0</v>
      </c>
      <c r="O1907" s="56">
        <f t="shared" si="422"/>
        <v>0</v>
      </c>
      <c r="R1907">
        <f t="shared" si="418"/>
        <v>0</v>
      </c>
    </row>
    <row r="1908" spans="1:18" x14ac:dyDescent="0.3">
      <c r="A1908" s="43" t="str">
        <f t="shared" si="423"/>
        <v>202010zo</v>
      </c>
      <c r="B1908" s="43">
        <f t="shared" si="425"/>
        <v>10</v>
      </c>
      <c r="C1908" s="44">
        <f t="shared" si="419"/>
        <v>43898</v>
      </c>
      <c r="D1908" s="43" t="str">
        <f t="shared" si="426"/>
        <v>zo</v>
      </c>
      <c r="E1908" s="43">
        <f t="shared" si="424"/>
        <v>2020</v>
      </c>
      <c r="I1908" s="43">
        <f t="shared" si="427"/>
        <v>10</v>
      </c>
      <c r="J1908">
        <f>IF(AND(Formulier!$E$44&lt;=C1908,Formulier!$O$38&gt;=C1908),"Verlof",0)</f>
        <v>0</v>
      </c>
      <c r="K1908">
        <f t="shared" si="420"/>
        <v>0</v>
      </c>
      <c r="L1908">
        <f t="shared" si="416"/>
        <v>0</v>
      </c>
      <c r="M1908">
        <f t="shared" si="417"/>
        <v>0</v>
      </c>
      <c r="N1908" s="56">
        <f t="shared" si="421"/>
        <v>0</v>
      </c>
      <c r="O1908" s="56">
        <f t="shared" si="422"/>
        <v>0</v>
      </c>
      <c r="R1908">
        <f t="shared" si="418"/>
        <v>0</v>
      </c>
    </row>
    <row r="1909" spans="1:18" x14ac:dyDescent="0.3">
      <c r="A1909" s="43" t="str">
        <f t="shared" si="423"/>
        <v>202011ma</v>
      </c>
      <c r="B1909" s="43">
        <f t="shared" si="425"/>
        <v>11</v>
      </c>
      <c r="C1909" s="44">
        <f t="shared" si="419"/>
        <v>43899</v>
      </c>
      <c r="D1909" s="43" t="str">
        <f t="shared" si="426"/>
        <v>ma</v>
      </c>
      <c r="E1909" s="43">
        <f t="shared" si="424"/>
        <v>2020</v>
      </c>
      <c r="I1909" s="43">
        <f t="shared" si="427"/>
        <v>11</v>
      </c>
      <c r="J1909">
        <f>IF(AND(Formulier!$E$44&lt;=C1909,Formulier!$O$38&gt;=C1909),"Verlof",0)</f>
        <v>0</v>
      </c>
      <c r="K1909">
        <f t="shared" si="420"/>
        <v>0</v>
      </c>
      <c r="L1909">
        <f t="shared" si="416"/>
        <v>0</v>
      </c>
      <c r="M1909">
        <f t="shared" si="417"/>
        <v>0</v>
      </c>
      <c r="N1909" s="56">
        <f t="shared" si="421"/>
        <v>0</v>
      </c>
      <c r="O1909" s="56">
        <f t="shared" si="422"/>
        <v>0</v>
      </c>
      <c r="R1909">
        <f t="shared" si="418"/>
        <v>0</v>
      </c>
    </row>
    <row r="1910" spans="1:18" x14ac:dyDescent="0.3">
      <c r="A1910" s="43" t="str">
        <f t="shared" si="423"/>
        <v>202011di</v>
      </c>
      <c r="B1910" s="43">
        <f t="shared" si="425"/>
        <v>11</v>
      </c>
      <c r="C1910" s="44">
        <f t="shared" si="419"/>
        <v>43900</v>
      </c>
      <c r="D1910" s="43" t="str">
        <f t="shared" si="426"/>
        <v>di</v>
      </c>
      <c r="E1910" s="43">
        <f t="shared" si="424"/>
        <v>2020</v>
      </c>
      <c r="I1910" s="43">
        <f t="shared" si="427"/>
        <v>11</v>
      </c>
      <c r="J1910">
        <f>IF(AND(Formulier!$E$44&lt;=C1910,Formulier!$O$38&gt;=C1910),"Verlof",0)</f>
        <v>0</v>
      </c>
      <c r="K1910">
        <f t="shared" si="420"/>
        <v>0</v>
      </c>
      <c r="L1910">
        <f t="shared" si="416"/>
        <v>0</v>
      </c>
      <c r="M1910">
        <f t="shared" si="417"/>
        <v>0</v>
      </c>
      <c r="N1910" s="56">
        <f t="shared" si="421"/>
        <v>0</v>
      </c>
      <c r="O1910" s="56">
        <f t="shared" si="422"/>
        <v>0</v>
      </c>
      <c r="R1910">
        <f t="shared" si="418"/>
        <v>0</v>
      </c>
    </row>
    <row r="1911" spans="1:18" x14ac:dyDescent="0.3">
      <c r="A1911" s="43" t="str">
        <f t="shared" si="423"/>
        <v>202011wo</v>
      </c>
      <c r="B1911" s="43">
        <f t="shared" si="425"/>
        <v>11</v>
      </c>
      <c r="C1911" s="44">
        <f t="shared" si="419"/>
        <v>43901</v>
      </c>
      <c r="D1911" s="43" t="str">
        <f t="shared" si="426"/>
        <v>wo</v>
      </c>
      <c r="E1911" s="43">
        <f t="shared" si="424"/>
        <v>2020</v>
      </c>
      <c r="I1911" s="43">
        <f t="shared" si="427"/>
        <v>11</v>
      </c>
      <c r="J1911">
        <f>IF(AND(Formulier!$E$44&lt;=C1911,Formulier!$O$38&gt;=C1911),"Verlof",0)</f>
        <v>0</v>
      </c>
      <c r="K1911">
        <f t="shared" si="420"/>
        <v>0</v>
      </c>
      <c r="L1911">
        <f t="shared" si="416"/>
        <v>0</v>
      </c>
      <c r="M1911">
        <f t="shared" si="417"/>
        <v>0</v>
      </c>
      <c r="N1911" s="56">
        <f t="shared" si="421"/>
        <v>0</v>
      </c>
      <c r="O1911" s="56">
        <f t="shared" si="422"/>
        <v>0</v>
      </c>
      <c r="R1911">
        <f t="shared" si="418"/>
        <v>0</v>
      </c>
    </row>
    <row r="1912" spans="1:18" x14ac:dyDescent="0.3">
      <c r="A1912" s="43" t="str">
        <f t="shared" si="423"/>
        <v>202011do</v>
      </c>
      <c r="B1912" s="43">
        <f t="shared" si="425"/>
        <v>11</v>
      </c>
      <c r="C1912" s="44">
        <f t="shared" si="419"/>
        <v>43902</v>
      </c>
      <c r="D1912" s="43" t="str">
        <f t="shared" si="426"/>
        <v>do</v>
      </c>
      <c r="E1912" s="43">
        <f t="shared" si="424"/>
        <v>2020</v>
      </c>
      <c r="I1912" s="43">
        <f t="shared" si="427"/>
        <v>11</v>
      </c>
      <c r="J1912">
        <f>IF(AND(Formulier!$E$44&lt;=C1912,Formulier!$O$38&gt;=C1912),"Verlof",0)</f>
        <v>0</v>
      </c>
      <c r="K1912">
        <f t="shared" si="420"/>
        <v>0</v>
      </c>
      <c r="L1912">
        <f t="shared" si="416"/>
        <v>0</v>
      </c>
      <c r="M1912">
        <f t="shared" si="417"/>
        <v>0</v>
      </c>
      <c r="N1912" s="56">
        <f t="shared" si="421"/>
        <v>0</v>
      </c>
      <c r="O1912" s="56">
        <f t="shared" si="422"/>
        <v>0</v>
      </c>
      <c r="R1912">
        <f t="shared" si="418"/>
        <v>0</v>
      </c>
    </row>
    <row r="1913" spans="1:18" x14ac:dyDescent="0.3">
      <c r="A1913" s="43" t="str">
        <f t="shared" si="423"/>
        <v>202011vr</v>
      </c>
      <c r="B1913" s="43">
        <f t="shared" si="425"/>
        <v>11</v>
      </c>
      <c r="C1913" s="44">
        <f t="shared" si="419"/>
        <v>43903</v>
      </c>
      <c r="D1913" s="43" t="str">
        <f t="shared" si="426"/>
        <v>vr</v>
      </c>
      <c r="E1913" s="43">
        <f t="shared" si="424"/>
        <v>2020</v>
      </c>
      <c r="I1913" s="43">
        <f t="shared" si="427"/>
        <v>11</v>
      </c>
      <c r="J1913">
        <f>IF(AND(Formulier!$E$44&lt;=C1913,Formulier!$O$38&gt;=C1913),"Verlof",0)</f>
        <v>0</v>
      </c>
      <c r="K1913">
        <f t="shared" si="420"/>
        <v>0</v>
      </c>
      <c r="L1913">
        <f t="shared" si="416"/>
        <v>0</v>
      </c>
      <c r="M1913">
        <f t="shared" si="417"/>
        <v>0</v>
      </c>
      <c r="N1913" s="56">
        <f t="shared" si="421"/>
        <v>0</v>
      </c>
      <c r="O1913" s="56">
        <f t="shared" si="422"/>
        <v>0</v>
      </c>
      <c r="R1913">
        <f t="shared" si="418"/>
        <v>0</v>
      </c>
    </row>
    <row r="1914" spans="1:18" x14ac:dyDescent="0.3">
      <c r="A1914" s="43" t="str">
        <f t="shared" si="423"/>
        <v>202011za</v>
      </c>
      <c r="B1914" s="43">
        <f t="shared" si="425"/>
        <v>11</v>
      </c>
      <c r="C1914" s="44">
        <f t="shared" si="419"/>
        <v>43904</v>
      </c>
      <c r="D1914" s="43" t="str">
        <f t="shared" si="426"/>
        <v>za</v>
      </c>
      <c r="E1914" s="43">
        <f t="shared" si="424"/>
        <v>2020</v>
      </c>
      <c r="I1914" s="43">
        <f t="shared" si="427"/>
        <v>11</v>
      </c>
      <c r="J1914">
        <f>IF(AND(Formulier!$E$44&lt;=C1914,Formulier!$O$38&gt;=C1914),"Verlof",0)</f>
        <v>0</v>
      </c>
      <c r="K1914">
        <f t="shared" si="420"/>
        <v>0</v>
      </c>
      <c r="L1914">
        <f t="shared" si="416"/>
        <v>0</v>
      </c>
      <c r="M1914">
        <f t="shared" si="417"/>
        <v>0</v>
      </c>
      <c r="N1914" s="56">
        <f t="shared" si="421"/>
        <v>0</v>
      </c>
      <c r="O1914" s="56">
        <f t="shared" si="422"/>
        <v>0</v>
      </c>
      <c r="R1914">
        <f t="shared" si="418"/>
        <v>0</v>
      </c>
    </row>
    <row r="1915" spans="1:18" x14ac:dyDescent="0.3">
      <c r="A1915" s="43" t="str">
        <f t="shared" si="423"/>
        <v>202011zo</v>
      </c>
      <c r="B1915" s="43">
        <f t="shared" si="425"/>
        <v>11</v>
      </c>
      <c r="C1915" s="44">
        <f t="shared" si="419"/>
        <v>43905</v>
      </c>
      <c r="D1915" s="43" t="str">
        <f t="shared" si="426"/>
        <v>zo</v>
      </c>
      <c r="E1915" s="43">
        <f t="shared" si="424"/>
        <v>2020</v>
      </c>
      <c r="I1915" s="43">
        <f t="shared" si="427"/>
        <v>11</v>
      </c>
      <c r="J1915">
        <f>IF(AND(Formulier!$E$44&lt;=C1915,Formulier!$O$38&gt;=C1915),"Verlof",0)</f>
        <v>0</v>
      </c>
      <c r="K1915">
        <f t="shared" si="420"/>
        <v>0</v>
      </c>
      <c r="L1915">
        <f t="shared" si="416"/>
        <v>0</v>
      </c>
      <c r="M1915">
        <f t="shared" si="417"/>
        <v>0</v>
      </c>
      <c r="N1915" s="56">
        <f t="shared" si="421"/>
        <v>0</v>
      </c>
      <c r="O1915" s="56">
        <f t="shared" si="422"/>
        <v>0</v>
      </c>
      <c r="R1915">
        <f t="shared" si="418"/>
        <v>0</v>
      </c>
    </row>
    <row r="1916" spans="1:18" x14ac:dyDescent="0.3">
      <c r="A1916" s="43" t="str">
        <f t="shared" si="423"/>
        <v>202012ma</v>
      </c>
      <c r="B1916" s="43">
        <f t="shared" si="425"/>
        <v>12</v>
      </c>
      <c r="C1916" s="44">
        <f t="shared" si="419"/>
        <v>43906</v>
      </c>
      <c r="D1916" s="43" t="str">
        <f t="shared" si="426"/>
        <v>ma</v>
      </c>
      <c r="E1916" s="43">
        <f t="shared" si="424"/>
        <v>2020</v>
      </c>
      <c r="I1916" s="43">
        <f t="shared" si="427"/>
        <v>12</v>
      </c>
      <c r="J1916">
        <f>IF(AND(Formulier!$E$44&lt;=C1916,Formulier!$O$38&gt;=C1916),"Verlof",0)</f>
        <v>0</v>
      </c>
      <c r="K1916">
        <f t="shared" si="420"/>
        <v>0</v>
      </c>
      <c r="L1916">
        <f t="shared" ref="L1916:L1979" si="428">IF(J1916=0,0,IF(G1916="",0,1))</f>
        <v>0</v>
      </c>
      <c r="M1916">
        <f t="shared" ref="M1916:M1979" si="429">IF(J1916=0,0,IF(H1916="",0,1))</f>
        <v>0</v>
      </c>
      <c r="N1916" s="56">
        <f t="shared" si="421"/>
        <v>0</v>
      </c>
      <c r="O1916" s="56">
        <f t="shared" si="422"/>
        <v>0</v>
      </c>
      <c r="R1916">
        <f t="shared" si="418"/>
        <v>0</v>
      </c>
    </row>
    <row r="1917" spans="1:18" x14ac:dyDescent="0.3">
      <c r="A1917" s="43" t="str">
        <f t="shared" si="423"/>
        <v>202012di</v>
      </c>
      <c r="B1917" s="43">
        <f t="shared" si="425"/>
        <v>12</v>
      </c>
      <c r="C1917" s="44">
        <f t="shared" si="419"/>
        <v>43907</v>
      </c>
      <c r="D1917" s="43" t="str">
        <f t="shared" si="426"/>
        <v>di</v>
      </c>
      <c r="E1917" s="43">
        <f t="shared" si="424"/>
        <v>2020</v>
      </c>
      <c r="I1917" s="43">
        <f t="shared" si="427"/>
        <v>12</v>
      </c>
      <c r="J1917">
        <f>IF(AND(Formulier!$E$44&lt;=C1917,Formulier!$O$38&gt;=C1917),"Verlof",0)</f>
        <v>0</v>
      </c>
      <c r="K1917">
        <f t="shared" si="420"/>
        <v>0</v>
      </c>
      <c r="L1917">
        <f t="shared" si="428"/>
        <v>0</v>
      </c>
      <c r="M1917">
        <f t="shared" si="429"/>
        <v>0</v>
      </c>
      <c r="N1917" s="56">
        <f t="shared" si="421"/>
        <v>0</v>
      </c>
      <c r="O1917" s="56">
        <f t="shared" si="422"/>
        <v>0</v>
      </c>
      <c r="R1917">
        <f t="shared" si="418"/>
        <v>0</v>
      </c>
    </row>
    <row r="1918" spans="1:18" x14ac:dyDescent="0.3">
      <c r="A1918" s="43" t="str">
        <f t="shared" si="423"/>
        <v>202012wo</v>
      </c>
      <c r="B1918" s="43">
        <f t="shared" si="425"/>
        <v>12</v>
      </c>
      <c r="C1918" s="44">
        <f t="shared" si="419"/>
        <v>43908</v>
      </c>
      <c r="D1918" s="43" t="str">
        <f t="shared" si="426"/>
        <v>wo</v>
      </c>
      <c r="E1918" s="43">
        <f t="shared" si="424"/>
        <v>2020</v>
      </c>
      <c r="I1918" s="43">
        <f t="shared" si="427"/>
        <v>12</v>
      </c>
      <c r="J1918">
        <f>IF(AND(Formulier!$E$44&lt;=C1918,Formulier!$O$38&gt;=C1918),"Verlof",0)</f>
        <v>0</v>
      </c>
      <c r="K1918">
        <f t="shared" si="420"/>
        <v>0</v>
      </c>
      <c r="L1918">
        <f t="shared" si="428"/>
        <v>0</v>
      </c>
      <c r="M1918">
        <f t="shared" si="429"/>
        <v>0</v>
      </c>
      <c r="N1918" s="56">
        <f t="shared" si="421"/>
        <v>0</v>
      </c>
      <c r="O1918" s="56">
        <f t="shared" si="422"/>
        <v>0</v>
      </c>
      <c r="R1918">
        <f t="shared" si="418"/>
        <v>0</v>
      </c>
    </row>
    <row r="1919" spans="1:18" x14ac:dyDescent="0.3">
      <c r="A1919" s="43" t="str">
        <f t="shared" si="423"/>
        <v>202012do</v>
      </c>
      <c r="B1919" s="43">
        <f t="shared" si="425"/>
        <v>12</v>
      </c>
      <c r="C1919" s="44">
        <f t="shared" si="419"/>
        <v>43909</v>
      </c>
      <c r="D1919" s="43" t="str">
        <f t="shared" si="426"/>
        <v>do</v>
      </c>
      <c r="E1919" s="43">
        <f t="shared" si="424"/>
        <v>2020</v>
      </c>
      <c r="I1919" s="43">
        <f t="shared" si="427"/>
        <v>12</v>
      </c>
      <c r="J1919">
        <f>IF(AND(Formulier!$E$44&lt;=C1919,Formulier!$O$38&gt;=C1919),"Verlof",0)</f>
        <v>0</v>
      </c>
      <c r="K1919">
        <f t="shared" si="420"/>
        <v>0</v>
      </c>
      <c r="L1919">
        <f t="shared" si="428"/>
        <v>0</v>
      </c>
      <c r="M1919">
        <f t="shared" si="429"/>
        <v>0</v>
      </c>
      <c r="N1919" s="56">
        <f t="shared" si="421"/>
        <v>0</v>
      </c>
      <c r="O1919" s="56">
        <f t="shared" si="422"/>
        <v>0</v>
      </c>
      <c r="R1919">
        <f t="shared" si="418"/>
        <v>0</v>
      </c>
    </row>
    <row r="1920" spans="1:18" x14ac:dyDescent="0.3">
      <c r="A1920" s="43" t="str">
        <f t="shared" si="423"/>
        <v>202012vr</v>
      </c>
      <c r="B1920" s="43">
        <f t="shared" si="425"/>
        <v>12</v>
      </c>
      <c r="C1920" s="44">
        <f t="shared" si="419"/>
        <v>43910</v>
      </c>
      <c r="D1920" s="43" t="str">
        <f t="shared" si="426"/>
        <v>vr</v>
      </c>
      <c r="E1920" s="43">
        <f t="shared" si="424"/>
        <v>2020</v>
      </c>
      <c r="I1920" s="43">
        <f t="shared" si="427"/>
        <v>12</v>
      </c>
      <c r="J1920">
        <f>IF(AND(Formulier!$E$44&lt;=C1920,Formulier!$O$38&gt;=C1920),"Verlof",0)</f>
        <v>0</v>
      </c>
      <c r="K1920">
        <f t="shared" si="420"/>
        <v>0</v>
      </c>
      <c r="L1920">
        <f t="shared" si="428"/>
        <v>0</v>
      </c>
      <c r="M1920">
        <f t="shared" si="429"/>
        <v>0</v>
      </c>
      <c r="N1920" s="56">
        <f t="shared" si="421"/>
        <v>0</v>
      </c>
      <c r="O1920" s="56">
        <f t="shared" si="422"/>
        <v>0</v>
      </c>
      <c r="R1920">
        <f t="shared" ref="R1920:R1983" si="430">IF(AND(OR(F1920="vakantie",G1920="vakantie",H1920="vakantie"),Q1920="Compensatieverlof"),1,0)</f>
        <v>0</v>
      </c>
    </row>
    <row r="1921" spans="1:18" x14ac:dyDescent="0.3">
      <c r="A1921" s="43" t="str">
        <f t="shared" si="423"/>
        <v>202012za</v>
      </c>
      <c r="B1921" s="43">
        <f t="shared" si="425"/>
        <v>12</v>
      </c>
      <c r="C1921" s="44">
        <f t="shared" si="419"/>
        <v>43911</v>
      </c>
      <c r="D1921" s="43" t="str">
        <f t="shared" si="426"/>
        <v>za</v>
      </c>
      <c r="E1921" s="43">
        <f t="shared" si="424"/>
        <v>2020</v>
      </c>
      <c r="I1921" s="43">
        <f t="shared" si="427"/>
        <v>12</v>
      </c>
      <c r="J1921">
        <f>IF(AND(Formulier!$E$44&lt;=C1921,Formulier!$O$38&gt;=C1921),"Verlof",0)</f>
        <v>0</v>
      </c>
      <c r="K1921">
        <f t="shared" si="420"/>
        <v>0</v>
      </c>
      <c r="L1921">
        <f t="shared" si="428"/>
        <v>0</v>
      </c>
      <c r="M1921">
        <f t="shared" si="429"/>
        <v>0</v>
      </c>
      <c r="N1921" s="56">
        <f t="shared" si="421"/>
        <v>0</v>
      </c>
      <c r="O1921" s="56">
        <f t="shared" si="422"/>
        <v>0</v>
      </c>
      <c r="R1921">
        <f t="shared" si="430"/>
        <v>0</v>
      </c>
    </row>
    <row r="1922" spans="1:18" x14ac:dyDescent="0.3">
      <c r="A1922" s="43" t="str">
        <f t="shared" si="423"/>
        <v>202012zo</v>
      </c>
      <c r="B1922" s="43">
        <f t="shared" si="425"/>
        <v>12</v>
      </c>
      <c r="C1922" s="44">
        <f t="shared" si="419"/>
        <v>43912</v>
      </c>
      <c r="D1922" s="43" t="str">
        <f t="shared" si="426"/>
        <v>zo</v>
      </c>
      <c r="E1922" s="43">
        <f t="shared" si="424"/>
        <v>2020</v>
      </c>
      <c r="I1922" s="43">
        <f t="shared" si="427"/>
        <v>12</v>
      </c>
      <c r="J1922">
        <f>IF(AND(Formulier!$E$44&lt;=C1922,Formulier!$O$38&gt;=C1922),"Verlof",0)</f>
        <v>0</v>
      </c>
      <c r="K1922">
        <f t="shared" si="420"/>
        <v>0</v>
      </c>
      <c r="L1922">
        <f t="shared" si="428"/>
        <v>0</v>
      </c>
      <c r="M1922">
        <f t="shared" si="429"/>
        <v>0</v>
      </c>
      <c r="N1922" s="56">
        <f t="shared" si="421"/>
        <v>0</v>
      </c>
      <c r="O1922" s="56">
        <f t="shared" si="422"/>
        <v>0</v>
      </c>
      <c r="R1922">
        <f t="shared" si="430"/>
        <v>0</v>
      </c>
    </row>
    <row r="1923" spans="1:18" x14ac:dyDescent="0.3">
      <c r="A1923" s="43" t="str">
        <f t="shared" si="423"/>
        <v>202013ma</v>
      </c>
      <c r="B1923" s="43">
        <f t="shared" si="425"/>
        <v>13</v>
      </c>
      <c r="C1923" s="44">
        <f t="shared" ref="C1923:C1986" si="431">+C1922+1</f>
        <v>43913</v>
      </c>
      <c r="D1923" s="43" t="str">
        <f t="shared" si="426"/>
        <v>ma</v>
      </c>
      <c r="E1923" s="43">
        <f t="shared" si="424"/>
        <v>2020</v>
      </c>
      <c r="I1923" s="43">
        <f t="shared" si="427"/>
        <v>13</v>
      </c>
      <c r="J1923">
        <f>IF(AND(Formulier!$E$44&lt;=C1923,Formulier!$O$38&gt;=C1923),"Verlof",0)</f>
        <v>0</v>
      </c>
      <c r="K1923">
        <f t="shared" ref="K1923:K1986" si="432">IF(J1923=0,0,IF(F1923="",0,1))</f>
        <v>0</v>
      </c>
      <c r="L1923">
        <f t="shared" si="428"/>
        <v>0</v>
      </c>
      <c r="M1923">
        <f t="shared" si="429"/>
        <v>0</v>
      </c>
      <c r="N1923" s="56">
        <f t="shared" ref="N1923:N1986" si="433">IF($N$1="Noord",K1923,IF($N$1="Midden",L1923,M1923))</f>
        <v>0</v>
      </c>
      <c r="O1923" s="56">
        <f t="shared" ref="O1923:O1986" si="434">IF(OR(D1923="za",D1923="zo"),0,N1923)</f>
        <v>0</v>
      </c>
      <c r="R1923">
        <f t="shared" si="430"/>
        <v>0</v>
      </c>
    </row>
    <row r="1924" spans="1:18" x14ac:dyDescent="0.3">
      <c r="A1924" s="43" t="str">
        <f t="shared" si="423"/>
        <v>202013di</v>
      </c>
      <c r="B1924" s="43">
        <f t="shared" si="425"/>
        <v>13</v>
      </c>
      <c r="C1924" s="44">
        <f t="shared" si="431"/>
        <v>43914</v>
      </c>
      <c r="D1924" s="43" t="str">
        <f t="shared" si="426"/>
        <v>di</v>
      </c>
      <c r="E1924" s="43">
        <f t="shared" si="424"/>
        <v>2020</v>
      </c>
      <c r="I1924" s="43">
        <f t="shared" si="427"/>
        <v>13</v>
      </c>
      <c r="J1924">
        <f>IF(AND(Formulier!$E$44&lt;=C1924,Formulier!$O$38&gt;=C1924),"Verlof",0)</f>
        <v>0</v>
      </c>
      <c r="K1924">
        <f t="shared" si="432"/>
        <v>0</v>
      </c>
      <c r="L1924">
        <f t="shared" si="428"/>
        <v>0</v>
      </c>
      <c r="M1924">
        <f t="shared" si="429"/>
        <v>0</v>
      </c>
      <c r="N1924" s="56">
        <f t="shared" si="433"/>
        <v>0</v>
      </c>
      <c r="O1924" s="56">
        <f t="shared" si="434"/>
        <v>0</v>
      </c>
      <c r="R1924">
        <f t="shared" si="430"/>
        <v>0</v>
      </c>
    </row>
    <row r="1925" spans="1:18" x14ac:dyDescent="0.3">
      <c r="A1925" s="43" t="str">
        <f t="shared" si="423"/>
        <v>202013wo</v>
      </c>
      <c r="B1925" s="43">
        <f t="shared" si="425"/>
        <v>13</v>
      </c>
      <c r="C1925" s="44">
        <f t="shared" si="431"/>
        <v>43915</v>
      </c>
      <c r="D1925" s="43" t="str">
        <f t="shared" si="426"/>
        <v>wo</v>
      </c>
      <c r="E1925" s="43">
        <f t="shared" si="424"/>
        <v>2020</v>
      </c>
      <c r="I1925" s="43">
        <f t="shared" si="427"/>
        <v>13</v>
      </c>
      <c r="J1925">
        <f>IF(AND(Formulier!$E$44&lt;=C1925,Formulier!$O$38&gt;=C1925),"Verlof",0)</f>
        <v>0</v>
      </c>
      <c r="K1925">
        <f t="shared" si="432"/>
        <v>0</v>
      </c>
      <c r="L1925">
        <f t="shared" si="428"/>
        <v>0</v>
      </c>
      <c r="M1925">
        <f t="shared" si="429"/>
        <v>0</v>
      </c>
      <c r="N1925" s="56">
        <f t="shared" si="433"/>
        <v>0</v>
      </c>
      <c r="O1925" s="56">
        <f t="shared" si="434"/>
        <v>0</v>
      </c>
      <c r="R1925">
        <f t="shared" si="430"/>
        <v>0</v>
      </c>
    </row>
    <row r="1926" spans="1:18" x14ac:dyDescent="0.3">
      <c r="A1926" s="43" t="str">
        <f t="shared" si="423"/>
        <v>202013do</v>
      </c>
      <c r="B1926" s="43">
        <f t="shared" si="425"/>
        <v>13</v>
      </c>
      <c r="C1926" s="44">
        <f t="shared" si="431"/>
        <v>43916</v>
      </c>
      <c r="D1926" s="43" t="str">
        <f t="shared" si="426"/>
        <v>do</v>
      </c>
      <c r="E1926" s="43">
        <f t="shared" si="424"/>
        <v>2020</v>
      </c>
      <c r="I1926" s="43">
        <f t="shared" si="427"/>
        <v>13</v>
      </c>
      <c r="J1926">
        <f>IF(AND(Formulier!$E$44&lt;=C1926,Formulier!$O$38&gt;=C1926),"Verlof",0)</f>
        <v>0</v>
      </c>
      <c r="K1926">
        <f t="shared" si="432"/>
        <v>0</v>
      </c>
      <c r="L1926">
        <f t="shared" si="428"/>
        <v>0</v>
      </c>
      <c r="M1926">
        <f t="shared" si="429"/>
        <v>0</v>
      </c>
      <c r="N1926" s="56">
        <f t="shared" si="433"/>
        <v>0</v>
      </c>
      <c r="O1926" s="56">
        <f t="shared" si="434"/>
        <v>0</v>
      </c>
      <c r="R1926">
        <f t="shared" si="430"/>
        <v>0</v>
      </c>
    </row>
    <row r="1927" spans="1:18" x14ac:dyDescent="0.3">
      <c r="A1927" s="43" t="str">
        <f t="shared" ref="A1927:A1990" si="435">E1927&amp;B1927&amp;D1927</f>
        <v>202013vr</v>
      </c>
      <c r="B1927" s="43">
        <f t="shared" si="425"/>
        <v>13</v>
      </c>
      <c r="C1927" s="44">
        <f t="shared" si="431"/>
        <v>43917</v>
      </c>
      <c r="D1927" s="43" t="str">
        <f t="shared" si="426"/>
        <v>vr</v>
      </c>
      <c r="E1927" s="43">
        <f t="shared" ref="E1927:E1990" si="436">YEAR(C1927)</f>
        <v>2020</v>
      </c>
      <c r="I1927" s="43">
        <f t="shared" si="427"/>
        <v>13</v>
      </c>
      <c r="J1927">
        <f>IF(AND(Formulier!$E$44&lt;=C1927,Formulier!$O$38&gt;=C1927),"Verlof",0)</f>
        <v>0</v>
      </c>
      <c r="K1927">
        <f t="shared" si="432"/>
        <v>0</v>
      </c>
      <c r="L1927">
        <f t="shared" si="428"/>
        <v>0</v>
      </c>
      <c r="M1927">
        <f t="shared" si="429"/>
        <v>0</v>
      </c>
      <c r="N1927" s="56">
        <f t="shared" si="433"/>
        <v>0</v>
      </c>
      <c r="O1927" s="56">
        <f t="shared" si="434"/>
        <v>0</v>
      </c>
      <c r="R1927">
        <f t="shared" si="430"/>
        <v>0</v>
      </c>
    </row>
    <row r="1928" spans="1:18" x14ac:dyDescent="0.3">
      <c r="A1928" s="43" t="str">
        <f t="shared" si="435"/>
        <v>202013za</v>
      </c>
      <c r="B1928" s="43">
        <f t="shared" si="425"/>
        <v>13</v>
      </c>
      <c r="C1928" s="44">
        <f t="shared" si="431"/>
        <v>43918</v>
      </c>
      <c r="D1928" s="43" t="str">
        <f t="shared" si="426"/>
        <v>za</v>
      </c>
      <c r="E1928" s="43">
        <f t="shared" si="436"/>
        <v>2020</v>
      </c>
      <c r="I1928" s="43">
        <f t="shared" si="427"/>
        <v>13</v>
      </c>
      <c r="J1928">
        <f>IF(AND(Formulier!$E$44&lt;=C1928,Formulier!$O$38&gt;=C1928),"Verlof",0)</f>
        <v>0</v>
      </c>
      <c r="K1928">
        <f t="shared" si="432"/>
        <v>0</v>
      </c>
      <c r="L1928">
        <f t="shared" si="428"/>
        <v>0</v>
      </c>
      <c r="M1928">
        <f t="shared" si="429"/>
        <v>0</v>
      </c>
      <c r="N1928" s="56">
        <f t="shared" si="433"/>
        <v>0</v>
      </c>
      <c r="O1928" s="56">
        <f t="shared" si="434"/>
        <v>0</v>
      </c>
      <c r="R1928">
        <f t="shared" si="430"/>
        <v>0</v>
      </c>
    </row>
    <row r="1929" spans="1:18" x14ac:dyDescent="0.3">
      <c r="A1929" s="43" t="str">
        <f t="shared" si="435"/>
        <v>202013zo</v>
      </c>
      <c r="B1929" s="43">
        <f t="shared" si="425"/>
        <v>13</v>
      </c>
      <c r="C1929" s="44">
        <f t="shared" si="431"/>
        <v>43919</v>
      </c>
      <c r="D1929" s="43" t="str">
        <f t="shared" si="426"/>
        <v>zo</v>
      </c>
      <c r="E1929" s="43">
        <f t="shared" si="436"/>
        <v>2020</v>
      </c>
      <c r="I1929" s="43">
        <f t="shared" si="427"/>
        <v>13</v>
      </c>
      <c r="J1929">
        <f>IF(AND(Formulier!$E$44&lt;=C1929,Formulier!$O$38&gt;=C1929),"Verlof",0)</f>
        <v>0</v>
      </c>
      <c r="K1929">
        <f t="shared" si="432"/>
        <v>0</v>
      </c>
      <c r="L1929">
        <f t="shared" si="428"/>
        <v>0</v>
      </c>
      <c r="M1929">
        <f t="shared" si="429"/>
        <v>0</v>
      </c>
      <c r="N1929" s="56">
        <f t="shared" si="433"/>
        <v>0</v>
      </c>
      <c r="O1929" s="56">
        <f t="shared" si="434"/>
        <v>0</v>
      </c>
      <c r="R1929">
        <f t="shared" si="430"/>
        <v>0</v>
      </c>
    </row>
    <row r="1930" spans="1:18" x14ac:dyDescent="0.3">
      <c r="A1930" s="43" t="str">
        <f t="shared" si="435"/>
        <v>202014ma</v>
      </c>
      <c r="B1930" s="43">
        <f t="shared" si="425"/>
        <v>14</v>
      </c>
      <c r="C1930" s="44">
        <f t="shared" si="431"/>
        <v>43920</v>
      </c>
      <c r="D1930" s="43" t="str">
        <f t="shared" si="426"/>
        <v>ma</v>
      </c>
      <c r="E1930" s="43">
        <f t="shared" si="436"/>
        <v>2020</v>
      </c>
      <c r="I1930" s="43">
        <f t="shared" si="427"/>
        <v>14</v>
      </c>
      <c r="J1930">
        <f>IF(AND(Formulier!$E$44&lt;=C1930,Formulier!$O$38&gt;=C1930),"Verlof",0)</f>
        <v>0</v>
      </c>
      <c r="K1930">
        <f t="shared" si="432"/>
        <v>0</v>
      </c>
      <c r="L1930">
        <f t="shared" si="428"/>
        <v>0</v>
      </c>
      <c r="M1930">
        <f t="shared" si="429"/>
        <v>0</v>
      </c>
      <c r="N1930" s="56">
        <f t="shared" si="433"/>
        <v>0</v>
      </c>
      <c r="O1930" s="56">
        <f t="shared" si="434"/>
        <v>0</v>
      </c>
      <c r="R1930">
        <f t="shared" si="430"/>
        <v>0</v>
      </c>
    </row>
    <row r="1931" spans="1:18" x14ac:dyDescent="0.3">
      <c r="A1931" s="43" t="str">
        <f t="shared" si="435"/>
        <v>202014di</v>
      </c>
      <c r="B1931" s="43">
        <f t="shared" si="425"/>
        <v>14</v>
      </c>
      <c r="C1931" s="44">
        <f t="shared" si="431"/>
        <v>43921</v>
      </c>
      <c r="D1931" s="43" t="str">
        <f t="shared" si="426"/>
        <v>di</v>
      </c>
      <c r="E1931" s="43">
        <f t="shared" si="436"/>
        <v>2020</v>
      </c>
      <c r="I1931" s="43">
        <f t="shared" si="427"/>
        <v>14</v>
      </c>
      <c r="J1931">
        <f>IF(AND(Formulier!$E$44&lt;=C1931,Formulier!$O$38&gt;=C1931),"Verlof",0)</f>
        <v>0</v>
      </c>
      <c r="K1931">
        <f t="shared" si="432"/>
        <v>0</v>
      </c>
      <c r="L1931">
        <f t="shared" si="428"/>
        <v>0</v>
      </c>
      <c r="M1931">
        <f t="shared" si="429"/>
        <v>0</v>
      </c>
      <c r="N1931" s="56">
        <f t="shared" si="433"/>
        <v>0</v>
      </c>
      <c r="O1931" s="56">
        <f t="shared" si="434"/>
        <v>0</v>
      </c>
      <c r="R1931">
        <f t="shared" si="430"/>
        <v>0</v>
      </c>
    </row>
    <row r="1932" spans="1:18" x14ac:dyDescent="0.3">
      <c r="A1932" s="43" t="str">
        <f t="shared" si="435"/>
        <v>202014wo</v>
      </c>
      <c r="B1932" s="43">
        <f t="shared" si="425"/>
        <v>14</v>
      </c>
      <c r="C1932" s="44">
        <f t="shared" si="431"/>
        <v>43922</v>
      </c>
      <c r="D1932" s="43" t="str">
        <f t="shared" si="426"/>
        <v>wo</v>
      </c>
      <c r="E1932" s="43">
        <f t="shared" si="436"/>
        <v>2020</v>
      </c>
      <c r="I1932" s="43">
        <f t="shared" si="427"/>
        <v>14</v>
      </c>
      <c r="J1932">
        <f>IF(AND(Formulier!$E$44&lt;=C1932,Formulier!$O$38&gt;=C1932),"Verlof",0)</f>
        <v>0</v>
      </c>
      <c r="K1932">
        <f t="shared" si="432"/>
        <v>0</v>
      </c>
      <c r="L1932">
        <f t="shared" si="428"/>
        <v>0</v>
      </c>
      <c r="M1932">
        <f t="shared" si="429"/>
        <v>0</v>
      </c>
      <c r="N1932" s="56">
        <f t="shared" si="433"/>
        <v>0</v>
      </c>
      <c r="O1932" s="56">
        <f t="shared" si="434"/>
        <v>0</v>
      </c>
      <c r="R1932">
        <f t="shared" si="430"/>
        <v>0</v>
      </c>
    </row>
    <row r="1933" spans="1:18" x14ac:dyDescent="0.3">
      <c r="A1933" s="43" t="str">
        <f t="shared" si="435"/>
        <v>202014do</v>
      </c>
      <c r="B1933" s="43">
        <f t="shared" si="425"/>
        <v>14</v>
      </c>
      <c r="C1933" s="44">
        <f t="shared" si="431"/>
        <v>43923</v>
      </c>
      <c r="D1933" s="43" t="str">
        <f t="shared" si="426"/>
        <v>do</v>
      </c>
      <c r="E1933" s="43">
        <f t="shared" si="436"/>
        <v>2020</v>
      </c>
      <c r="I1933" s="43">
        <f t="shared" si="427"/>
        <v>14</v>
      </c>
      <c r="J1933">
        <f>IF(AND(Formulier!$E$44&lt;=C1933,Formulier!$O$38&gt;=C1933),"Verlof",0)</f>
        <v>0</v>
      </c>
      <c r="K1933">
        <f t="shared" si="432"/>
        <v>0</v>
      </c>
      <c r="L1933">
        <f t="shared" si="428"/>
        <v>0</v>
      </c>
      <c r="M1933">
        <f t="shared" si="429"/>
        <v>0</v>
      </c>
      <c r="N1933" s="56">
        <f t="shared" si="433"/>
        <v>0</v>
      </c>
      <c r="O1933" s="56">
        <f t="shared" si="434"/>
        <v>0</v>
      </c>
      <c r="R1933">
        <f t="shared" si="430"/>
        <v>0</v>
      </c>
    </row>
    <row r="1934" spans="1:18" x14ac:dyDescent="0.3">
      <c r="A1934" s="43" t="str">
        <f t="shared" si="435"/>
        <v>202014vr</v>
      </c>
      <c r="B1934" s="43">
        <f t="shared" si="425"/>
        <v>14</v>
      </c>
      <c r="C1934" s="44">
        <f t="shared" si="431"/>
        <v>43924</v>
      </c>
      <c r="D1934" s="43" t="str">
        <f t="shared" si="426"/>
        <v>vr</v>
      </c>
      <c r="E1934" s="43">
        <f t="shared" si="436"/>
        <v>2020</v>
      </c>
      <c r="I1934" s="43">
        <f t="shared" si="427"/>
        <v>14</v>
      </c>
      <c r="J1934">
        <f>IF(AND(Formulier!$E$44&lt;=C1934,Formulier!$O$38&gt;=C1934),"Verlof",0)</f>
        <v>0</v>
      </c>
      <c r="K1934">
        <f t="shared" si="432"/>
        <v>0</v>
      </c>
      <c r="L1934">
        <f t="shared" si="428"/>
        <v>0</v>
      </c>
      <c r="M1934">
        <f t="shared" si="429"/>
        <v>0</v>
      </c>
      <c r="N1934" s="56">
        <f t="shared" si="433"/>
        <v>0</v>
      </c>
      <c r="O1934" s="56">
        <f t="shared" si="434"/>
        <v>0</v>
      </c>
      <c r="R1934">
        <f t="shared" si="430"/>
        <v>0</v>
      </c>
    </row>
    <row r="1935" spans="1:18" x14ac:dyDescent="0.3">
      <c r="A1935" s="43" t="str">
        <f t="shared" si="435"/>
        <v>202014za</v>
      </c>
      <c r="B1935" s="43">
        <f t="shared" si="425"/>
        <v>14</v>
      </c>
      <c r="C1935" s="44">
        <f t="shared" si="431"/>
        <v>43925</v>
      </c>
      <c r="D1935" s="43" t="str">
        <f t="shared" si="426"/>
        <v>za</v>
      </c>
      <c r="E1935" s="43">
        <f t="shared" si="436"/>
        <v>2020</v>
      </c>
      <c r="I1935" s="43">
        <f t="shared" si="427"/>
        <v>14</v>
      </c>
      <c r="J1935">
        <f>IF(AND(Formulier!$E$44&lt;=C1935,Formulier!$O$38&gt;=C1935),"Verlof",0)</f>
        <v>0</v>
      </c>
      <c r="K1935">
        <f t="shared" si="432"/>
        <v>0</v>
      </c>
      <c r="L1935">
        <f t="shared" si="428"/>
        <v>0</v>
      </c>
      <c r="M1935">
        <f t="shared" si="429"/>
        <v>0</v>
      </c>
      <c r="N1935" s="56">
        <f t="shared" si="433"/>
        <v>0</v>
      </c>
      <c r="O1935" s="56">
        <f t="shared" si="434"/>
        <v>0</v>
      </c>
      <c r="R1935">
        <f t="shared" si="430"/>
        <v>0</v>
      </c>
    </row>
    <row r="1936" spans="1:18" x14ac:dyDescent="0.3">
      <c r="A1936" s="43" t="str">
        <f t="shared" si="435"/>
        <v>202014zo</v>
      </c>
      <c r="B1936" s="43">
        <f t="shared" si="425"/>
        <v>14</v>
      </c>
      <c r="C1936" s="44">
        <f t="shared" si="431"/>
        <v>43926</v>
      </c>
      <c r="D1936" s="43" t="str">
        <f t="shared" si="426"/>
        <v>zo</v>
      </c>
      <c r="E1936" s="43">
        <f t="shared" si="436"/>
        <v>2020</v>
      </c>
      <c r="I1936" s="43">
        <f t="shared" si="427"/>
        <v>14</v>
      </c>
      <c r="J1936">
        <f>IF(AND(Formulier!$E$44&lt;=C1936,Formulier!$O$38&gt;=C1936),"Verlof",0)</f>
        <v>0</v>
      </c>
      <c r="K1936">
        <f t="shared" si="432"/>
        <v>0</v>
      </c>
      <c r="L1936">
        <f t="shared" si="428"/>
        <v>0</v>
      </c>
      <c r="M1936">
        <f t="shared" si="429"/>
        <v>0</v>
      </c>
      <c r="N1936" s="56">
        <f t="shared" si="433"/>
        <v>0</v>
      </c>
      <c r="O1936" s="56">
        <f t="shared" si="434"/>
        <v>0</v>
      </c>
      <c r="R1936">
        <f t="shared" si="430"/>
        <v>0</v>
      </c>
    </row>
    <row r="1937" spans="1:18" x14ac:dyDescent="0.3">
      <c r="A1937" s="43" t="str">
        <f t="shared" si="435"/>
        <v>202015ma</v>
      </c>
      <c r="B1937" s="43">
        <f t="shared" ref="B1937:B2000" si="437">+B1930+1</f>
        <v>15</v>
      </c>
      <c r="C1937" s="44">
        <f t="shared" si="431"/>
        <v>43927</v>
      </c>
      <c r="D1937" s="43" t="str">
        <f t="shared" ref="D1937:D2000" si="438">+D1930</f>
        <v>ma</v>
      </c>
      <c r="E1937" s="43">
        <f t="shared" si="436"/>
        <v>2020</v>
      </c>
      <c r="I1937" s="43">
        <f t="shared" ref="I1937:I2000" si="439">+I1930+1</f>
        <v>15</v>
      </c>
      <c r="J1937">
        <f>IF(AND(Formulier!$E$44&lt;=C1937,Formulier!$O$38&gt;=C1937),"Verlof",0)</f>
        <v>0</v>
      </c>
      <c r="K1937">
        <f t="shared" si="432"/>
        <v>0</v>
      </c>
      <c r="L1937">
        <f t="shared" si="428"/>
        <v>0</v>
      </c>
      <c r="M1937">
        <f t="shared" si="429"/>
        <v>0</v>
      </c>
      <c r="N1937" s="56">
        <f t="shared" si="433"/>
        <v>0</v>
      </c>
      <c r="O1937" s="56">
        <f t="shared" si="434"/>
        <v>0</v>
      </c>
      <c r="R1937">
        <f t="shared" si="430"/>
        <v>0</v>
      </c>
    </row>
    <row r="1938" spans="1:18" x14ac:dyDescent="0.3">
      <c r="A1938" s="43" t="str">
        <f t="shared" si="435"/>
        <v>202015di</v>
      </c>
      <c r="B1938" s="43">
        <f t="shared" si="437"/>
        <v>15</v>
      </c>
      <c r="C1938" s="44">
        <f t="shared" si="431"/>
        <v>43928</v>
      </c>
      <c r="D1938" s="43" t="str">
        <f t="shared" si="438"/>
        <v>di</v>
      </c>
      <c r="E1938" s="43">
        <f t="shared" si="436"/>
        <v>2020</v>
      </c>
      <c r="I1938" s="43">
        <f t="shared" si="439"/>
        <v>15</v>
      </c>
      <c r="J1938">
        <f>IF(AND(Formulier!$E$44&lt;=C1938,Formulier!$O$38&gt;=C1938),"Verlof",0)</f>
        <v>0</v>
      </c>
      <c r="K1938">
        <f t="shared" si="432"/>
        <v>0</v>
      </c>
      <c r="L1938">
        <f t="shared" si="428"/>
        <v>0</v>
      </c>
      <c r="M1938">
        <f t="shared" si="429"/>
        <v>0</v>
      </c>
      <c r="N1938" s="56">
        <f t="shared" si="433"/>
        <v>0</v>
      </c>
      <c r="O1938" s="56">
        <f t="shared" si="434"/>
        <v>0</v>
      </c>
      <c r="R1938">
        <f t="shared" si="430"/>
        <v>0</v>
      </c>
    </row>
    <row r="1939" spans="1:18" x14ac:dyDescent="0.3">
      <c r="A1939" s="43" t="str">
        <f t="shared" si="435"/>
        <v>202015wo</v>
      </c>
      <c r="B1939" s="43">
        <f t="shared" si="437"/>
        <v>15</v>
      </c>
      <c r="C1939" s="44">
        <f t="shared" si="431"/>
        <v>43929</v>
      </c>
      <c r="D1939" s="43" t="str">
        <f t="shared" si="438"/>
        <v>wo</v>
      </c>
      <c r="E1939" s="43">
        <f t="shared" si="436"/>
        <v>2020</v>
      </c>
      <c r="I1939" s="43">
        <f t="shared" si="439"/>
        <v>15</v>
      </c>
      <c r="J1939">
        <f>IF(AND(Formulier!$E$44&lt;=C1939,Formulier!$O$38&gt;=C1939),"Verlof",0)</f>
        <v>0</v>
      </c>
      <c r="K1939">
        <f t="shared" si="432"/>
        <v>0</v>
      </c>
      <c r="L1939">
        <f t="shared" si="428"/>
        <v>0</v>
      </c>
      <c r="M1939">
        <f t="shared" si="429"/>
        <v>0</v>
      </c>
      <c r="N1939" s="56">
        <f t="shared" si="433"/>
        <v>0</v>
      </c>
      <c r="O1939" s="56">
        <f t="shared" si="434"/>
        <v>0</v>
      </c>
      <c r="R1939">
        <f t="shared" si="430"/>
        <v>0</v>
      </c>
    </row>
    <row r="1940" spans="1:18" x14ac:dyDescent="0.3">
      <c r="A1940" s="43" t="str">
        <f t="shared" si="435"/>
        <v>202015do</v>
      </c>
      <c r="B1940" s="43">
        <f t="shared" si="437"/>
        <v>15</v>
      </c>
      <c r="C1940" s="44">
        <f t="shared" si="431"/>
        <v>43930</v>
      </c>
      <c r="D1940" s="43" t="str">
        <f t="shared" si="438"/>
        <v>do</v>
      </c>
      <c r="E1940" s="43">
        <f t="shared" si="436"/>
        <v>2020</v>
      </c>
      <c r="I1940" s="43">
        <f t="shared" si="439"/>
        <v>15</v>
      </c>
      <c r="J1940">
        <f>IF(AND(Formulier!$E$44&lt;=C1940,Formulier!$O$38&gt;=C1940),"Verlof",0)</f>
        <v>0</v>
      </c>
      <c r="K1940">
        <f t="shared" si="432"/>
        <v>0</v>
      </c>
      <c r="L1940">
        <f t="shared" si="428"/>
        <v>0</v>
      </c>
      <c r="M1940">
        <f t="shared" si="429"/>
        <v>0</v>
      </c>
      <c r="N1940" s="56">
        <f t="shared" si="433"/>
        <v>0</v>
      </c>
      <c r="O1940" s="56">
        <f t="shared" si="434"/>
        <v>0</v>
      </c>
      <c r="R1940">
        <f t="shared" si="430"/>
        <v>0</v>
      </c>
    </row>
    <row r="1941" spans="1:18" x14ac:dyDescent="0.3">
      <c r="A1941" s="43" t="str">
        <f t="shared" si="435"/>
        <v>202015vr</v>
      </c>
      <c r="B1941" s="43">
        <f t="shared" si="437"/>
        <v>15</v>
      </c>
      <c r="C1941" s="44">
        <f t="shared" si="431"/>
        <v>43931</v>
      </c>
      <c r="D1941" s="43" t="str">
        <f t="shared" si="438"/>
        <v>vr</v>
      </c>
      <c r="E1941" s="43">
        <f t="shared" si="436"/>
        <v>2020</v>
      </c>
      <c r="I1941" s="43">
        <f t="shared" si="439"/>
        <v>15</v>
      </c>
      <c r="J1941">
        <f>IF(AND(Formulier!$E$44&lt;=C1941,Formulier!$O$38&gt;=C1941),"Verlof",0)</f>
        <v>0</v>
      </c>
      <c r="K1941">
        <f t="shared" si="432"/>
        <v>0</v>
      </c>
      <c r="L1941">
        <f t="shared" si="428"/>
        <v>0</v>
      </c>
      <c r="M1941">
        <f t="shared" si="429"/>
        <v>0</v>
      </c>
      <c r="N1941" s="56">
        <f t="shared" si="433"/>
        <v>0</v>
      </c>
      <c r="O1941" s="56">
        <f t="shared" si="434"/>
        <v>0</v>
      </c>
      <c r="R1941">
        <f t="shared" si="430"/>
        <v>0</v>
      </c>
    </row>
    <row r="1942" spans="1:18" x14ac:dyDescent="0.3">
      <c r="A1942" s="43" t="str">
        <f t="shared" si="435"/>
        <v>202015za</v>
      </c>
      <c r="B1942" s="43">
        <f t="shared" si="437"/>
        <v>15</v>
      </c>
      <c r="C1942" s="44">
        <f t="shared" si="431"/>
        <v>43932</v>
      </c>
      <c r="D1942" s="43" t="str">
        <f t="shared" si="438"/>
        <v>za</v>
      </c>
      <c r="E1942" s="43">
        <f t="shared" si="436"/>
        <v>2020</v>
      </c>
      <c r="I1942" s="43">
        <f t="shared" si="439"/>
        <v>15</v>
      </c>
      <c r="J1942">
        <f>IF(AND(Formulier!$E$44&lt;=C1942,Formulier!$O$38&gt;=C1942),"Verlof",0)</f>
        <v>0</v>
      </c>
      <c r="K1942">
        <f t="shared" si="432"/>
        <v>0</v>
      </c>
      <c r="L1942">
        <f t="shared" si="428"/>
        <v>0</v>
      </c>
      <c r="M1942">
        <f t="shared" si="429"/>
        <v>0</v>
      </c>
      <c r="N1942" s="56">
        <f t="shared" si="433"/>
        <v>0</v>
      </c>
      <c r="O1942" s="56">
        <f t="shared" si="434"/>
        <v>0</v>
      </c>
      <c r="R1942">
        <f t="shared" si="430"/>
        <v>0</v>
      </c>
    </row>
    <row r="1943" spans="1:18" x14ac:dyDescent="0.3">
      <c r="A1943" s="43" t="str">
        <f t="shared" si="435"/>
        <v>202015zo</v>
      </c>
      <c r="B1943" s="43">
        <f t="shared" si="437"/>
        <v>15</v>
      </c>
      <c r="C1943" s="44">
        <f t="shared" si="431"/>
        <v>43933</v>
      </c>
      <c r="D1943" s="43" t="str">
        <f t="shared" si="438"/>
        <v>zo</v>
      </c>
      <c r="E1943" s="43">
        <f t="shared" si="436"/>
        <v>2020</v>
      </c>
      <c r="I1943" s="43">
        <f t="shared" si="439"/>
        <v>15</v>
      </c>
      <c r="J1943">
        <f>IF(AND(Formulier!$E$44&lt;=C1943,Formulier!$O$38&gt;=C1943),"Verlof",0)</f>
        <v>0</v>
      </c>
      <c r="K1943">
        <f t="shared" si="432"/>
        <v>0</v>
      </c>
      <c r="L1943">
        <f t="shared" si="428"/>
        <v>0</v>
      </c>
      <c r="M1943">
        <f t="shared" si="429"/>
        <v>0</v>
      </c>
      <c r="N1943" s="56">
        <f t="shared" si="433"/>
        <v>0</v>
      </c>
      <c r="O1943" s="56">
        <f t="shared" si="434"/>
        <v>0</v>
      </c>
      <c r="R1943">
        <f t="shared" si="430"/>
        <v>0</v>
      </c>
    </row>
    <row r="1944" spans="1:18" x14ac:dyDescent="0.3">
      <c r="A1944" s="43" t="str">
        <f t="shared" si="435"/>
        <v>202016ma</v>
      </c>
      <c r="B1944" s="43">
        <f t="shared" si="437"/>
        <v>16</v>
      </c>
      <c r="C1944" s="44">
        <f t="shared" si="431"/>
        <v>43934</v>
      </c>
      <c r="D1944" s="43" t="str">
        <f t="shared" si="438"/>
        <v>ma</v>
      </c>
      <c r="E1944" s="43">
        <f t="shared" si="436"/>
        <v>2020</v>
      </c>
      <c r="I1944" s="43">
        <f t="shared" si="439"/>
        <v>16</v>
      </c>
      <c r="J1944">
        <f>IF(AND(Formulier!$E$44&lt;=C1944,Formulier!$O$38&gt;=C1944),"Verlof",0)</f>
        <v>0</v>
      </c>
      <c r="K1944">
        <f t="shared" si="432"/>
        <v>0</v>
      </c>
      <c r="L1944">
        <f t="shared" si="428"/>
        <v>0</v>
      </c>
      <c r="M1944">
        <f t="shared" si="429"/>
        <v>0</v>
      </c>
      <c r="N1944" s="56">
        <f t="shared" si="433"/>
        <v>0</v>
      </c>
      <c r="O1944" s="56">
        <f t="shared" si="434"/>
        <v>0</v>
      </c>
      <c r="R1944">
        <f t="shared" si="430"/>
        <v>0</v>
      </c>
    </row>
    <row r="1945" spans="1:18" x14ac:dyDescent="0.3">
      <c r="A1945" s="43" t="str">
        <f t="shared" si="435"/>
        <v>202016di</v>
      </c>
      <c r="B1945" s="43">
        <f t="shared" si="437"/>
        <v>16</v>
      </c>
      <c r="C1945" s="44">
        <f t="shared" si="431"/>
        <v>43935</v>
      </c>
      <c r="D1945" s="43" t="str">
        <f t="shared" si="438"/>
        <v>di</v>
      </c>
      <c r="E1945" s="43">
        <f t="shared" si="436"/>
        <v>2020</v>
      </c>
      <c r="I1945" s="43">
        <f t="shared" si="439"/>
        <v>16</v>
      </c>
      <c r="J1945">
        <f>IF(AND(Formulier!$E$44&lt;=C1945,Formulier!$O$38&gt;=C1945),"Verlof",0)</f>
        <v>0</v>
      </c>
      <c r="K1945">
        <f t="shared" si="432"/>
        <v>0</v>
      </c>
      <c r="L1945">
        <f t="shared" si="428"/>
        <v>0</v>
      </c>
      <c r="M1945">
        <f t="shared" si="429"/>
        <v>0</v>
      </c>
      <c r="N1945" s="56">
        <f t="shared" si="433"/>
        <v>0</v>
      </c>
      <c r="O1945" s="56">
        <f t="shared" si="434"/>
        <v>0</v>
      </c>
      <c r="R1945">
        <f t="shared" si="430"/>
        <v>0</v>
      </c>
    </row>
    <row r="1946" spans="1:18" x14ac:dyDescent="0.3">
      <c r="A1946" s="43" t="str">
        <f t="shared" si="435"/>
        <v>202016wo</v>
      </c>
      <c r="B1946" s="43">
        <f t="shared" si="437"/>
        <v>16</v>
      </c>
      <c r="C1946" s="44">
        <f t="shared" si="431"/>
        <v>43936</v>
      </c>
      <c r="D1946" s="43" t="str">
        <f t="shared" si="438"/>
        <v>wo</v>
      </c>
      <c r="E1946" s="43">
        <f t="shared" si="436"/>
        <v>2020</v>
      </c>
      <c r="I1946" s="43">
        <f t="shared" si="439"/>
        <v>16</v>
      </c>
      <c r="J1946">
        <f>IF(AND(Formulier!$E$44&lt;=C1946,Formulier!$O$38&gt;=C1946),"Verlof",0)</f>
        <v>0</v>
      </c>
      <c r="K1946">
        <f t="shared" si="432"/>
        <v>0</v>
      </c>
      <c r="L1946">
        <f t="shared" si="428"/>
        <v>0</v>
      </c>
      <c r="M1946">
        <f t="shared" si="429"/>
        <v>0</v>
      </c>
      <c r="N1946" s="56">
        <f t="shared" si="433"/>
        <v>0</v>
      </c>
      <c r="O1946" s="56">
        <f t="shared" si="434"/>
        <v>0</v>
      </c>
      <c r="R1946">
        <f t="shared" si="430"/>
        <v>0</v>
      </c>
    </row>
    <row r="1947" spans="1:18" x14ac:dyDescent="0.3">
      <c r="A1947" s="43" t="str">
        <f t="shared" si="435"/>
        <v>202016do</v>
      </c>
      <c r="B1947" s="43">
        <f t="shared" si="437"/>
        <v>16</v>
      </c>
      <c r="C1947" s="44">
        <f t="shared" si="431"/>
        <v>43937</v>
      </c>
      <c r="D1947" s="43" t="str">
        <f t="shared" si="438"/>
        <v>do</v>
      </c>
      <c r="E1947" s="43">
        <f t="shared" si="436"/>
        <v>2020</v>
      </c>
      <c r="I1947" s="43">
        <f t="shared" si="439"/>
        <v>16</v>
      </c>
      <c r="J1947">
        <f>IF(AND(Formulier!$E$44&lt;=C1947,Formulier!$O$38&gt;=C1947),"Verlof",0)</f>
        <v>0</v>
      </c>
      <c r="K1947">
        <f t="shared" si="432"/>
        <v>0</v>
      </c>
      <c r="L1947">
        <f t="shared" si="428"/>
        <v>0</v>
      </c>
      <c r="M1947">
        <f t="shared" si="429"/>
        <v>0</v>
      </c>
      <c r="N1947" s="56">
        <f t="shared" si="433"/>
        <v>0</v>
      </c>
      <c r="O1947" s="56">
        <f t="shared" si="434"/>
        <v>0</v>
      </c>
      <c r="R1947">
        <f t="shared" si="430"/>
        <v>0</v>
      </c>
    </row>
    <row r="1948" spans="1:18" x14ac:dyDescent="0.3">
      <c r="A1948" s="43" t="str">
        <f t="shared" si="435"/>
        <v>202016vr</v>
      </c>
      <c r="B1948" s="43">
        <f t="shared" si="437"/>
        <v>16</v>
      </c>
      <c r="C1948" s="44">
        <f t="shared" si="431"/>
        <v>43938</v>
      </c>
      <c r="D1948" s="43" t="str">
        <f t="shared" si="438"/>
        <v>vr</v>
      </c>
      <c r="E1948" s="43">
        <f t="shared" si="436"/>
        <v>2020</v>
      </c>
      <c r="I1948" s="43">
        <f t="shared" si="439"/>
        <v>16</v>
      </c>
      <c r="J1948">
        <f>IF(AND(Formulier!$E$44&lt;=C1948,Formulier!$O$38&gt;=C1948),"Verlof",0)</f>
        <v>0</v>
      </c>
      <c r="K1948">
        <f t="shared" si="432"/>
        <v>0</v>
      </c>
      <c r="L1948">
        <f t="shared" si="428"/>
        <v>0</v>
      </c>
      <c r="M1948">
        <f t="shared" si="429"/>
        <v>0</v>
      </c>
      <c r="N1948" s="56">
        <f t="shared" si="433"/>
        <v>0</v>
      </c>
      <c r="O1948" s="56">
        <f t="shared" si="434"/>
        <v>0</v>
      </c>
      <c r="R1948">
        <f t="shared" si="430"/>
        <v>0</v>
      </c>
    </row>
    <row r="1949" spans="1:18" x14ac:dyDescent="0.3">
      <c r="A1949" s="43" t="str">
        <f t="shared" si="435"/>
        <v>202016za</v>
      </c>
      <c r="B1949" s="43">
        <f t="shared" si="437"/>
        <v>16</v>
      </c>
      <c r="C1949" s="44">
        <f t="shared" si="431"/>
        <v>43939</v>
      </c>
      <c r="D1949" s="43" t="str">
        <f t="shared" si="438"/>
        <v>za</v>
      </c>
      <c r="E1949" s="43">
        <f t="shared" si="436"/>
        <v>2020</v>
      </c>
      <c r="I1949" s="43">
        <f t="shared" si="439"/>
        <v>16</v>
      </c>
      <c r="J1949">
        <f>IF(AND(Formulier!$E$44&lt;=C1949,Formulier!$O$38&gt;=C1949),"Verlof",0)</f>
        <v>0</v>
      </c>
      <c r="K1949">
        <f t="shared" si="432"/>
        <v>0</v>
      </c>
      <c r="L1949">
        <f t="shared" si="428"/>
        <v>0</v>
      </c>
      <c r="M1949">
        <f t="shared" si="429"/>
        <v>0</v>
      </c>
      <c r="N1949" s="56">
        <f t="shared" si="433"/>
        <v>0</v>
      </c>
      <c r="O1949" s="56">
        <f t="shared" si="434"/>
        <v>0</v>
      </c>
      <c r="R1949">
        <f t="shared" si="430"/>
        <v>0</v>
      </c>
    </row>
    <row r="1950" spans="1:18" x14ac:dyDescent="0.3">
      <c r="A1950" s="43" t="str">
        <f t="shared" si="435"/>
        <v>202016zo</v>
      </c>
      <c r="B1950" s="43">
        <f t="shared" si="437"/>
        <v>16</v>
      </c>
      <c r="C1950" s="44">
        <f t="shared" si="431"/>
        <v>43940</v>
      </c>
      <c r="D1950" s="43" t="str">
        <f t="shared" si="438"/>
        <v>zo</v>
      </c>
      <c r="E1950" s="43">
        <f t="shared" si="436"/>
        <v>2020</v>
      </c>
      <c r="I1950" s="43">
        <f t="shared" si="439"/>
        <v>16</v>
      </c>
      <c r="J1950">
        <f>IF(AND(Formulier!$E$44&lt;=C1950,Formulier!$O$38&gt;=C1950),"Verlof",0)</f>
        <v>0</v>
      </c>
      <c r="K1950">
        <f t="shared" si="432"/>
        <v>0</v>
      </c>
      <c r="L1950">
        <f t="shared" si="428"/>
        <v>0</v>
      </c>
      <c r="M1950">
        <f t="shared" si="429"/>
        <v>0</v>
      </c>
      <c r="N1950" s="56">
        <f t="shared" si="433"/>
        <v>0</v>
      </c>
      <c r="O1950" s="56">
        <f t="shared" si="434"/>
        <v>0</v>
      </c>
      <c r="R1950">
        <f t="shared" si="430"/>
        <v>0</v>
      </c>
    </row>
    <row r="1951" spans="1:18" x14ac:dyDescent="0.3">
      <c r="A1951" s="43" t="str">
        <f t="shared" si="435"/>
        <v>202017ma</v>
      </c>
      <c r="B1951" s="43">
        <f t="shared" si="437"/>
        <v>17</v>
      </c>
      <c r="C1951" s="44">
        <f t="shared" si="431"/>
        <v>43941</v>
      </c>
      <c r="D1951" s="43" t="str">
        <f t="shared" si="438"/>
        <v>ma</v>
      </c>
      <c r="E1951" s="43">
        <f t="shared" si="436"/>
        <v>2020</v>
      </c>
      <c r="I1951" s="43">
        <f t="shared" si="439"/>
        <v>17</v>
      </c>
      <c r="J1951">
        <f>IF(AND(Formulier!$E$44&lt;=C1951,Formulier!$O$38&gt;=C1951),"Verlof",0)</f>
        <v>0</v>
      </c>
      <c r="K1951">
        <f t="shared" si="432"/>
        <v>0</v>
      </c>
      <c r="L1951">
        <f t="shared" si="428"/>
        <v>0</v>
      </c>
      <c r="M1951">
        <f t="shared" si="429"/>
        <v>0</v>
      </c>
      <c r="N1951" s="56">
        <f t="shared" si="433"/>
        <v>0</v>
      </c>
      <c r="O1951" s="56">
        <f t="shared" si="434"/>
        <v>0</v>
      </c>
      <c r="R1951">
        <f t="shared" si="430"/>
        <v>0</v>
      </c>
    </row>
    <row r="1952" spans="1:18" x14ac:dyDescent="0.3">
      <c r="A1952" s="43" t="str">
        <f t="shared" si="435"/>
        <v>202017di</v>
      </c>
      <c r="B1952" s="43">
        <f t="shared" si="437"/>
        <v>17</v>
      </c>
      <c r="C1952" s="44">
        <f t="shared" si="431"/>
        <v>43942</v>
      </c>
      <c r="D1952" s="43" t="str">
        <f t="shared" si="438"/>
        <v>di</v>
      </c>
      <c r="E1952" s="43">
        <f t="shared" si="436"/>
        <v>2020</v>
      </c>
      <c r="I1952" s="43">
        <f t="shared" si="439"/>
        <v>17</v>
      </c>
      <c r="J1952">
        <f>IF(AND(Formulier!$E$44&lt;=C1952,Formulier!$O$38&gt;=C1952),"Verlof",0)</f>
        <v>0</v>
      </c>
      <c r="K1952">
        <f t="shared" si="432"/>
        <v>0</v>
      </c>
      <c r="L1952">
        <f t="shared" si="428"/>
        <v>0</v>
      </c>
      <c r="M1952">
        <f t="shared" si="429"/>
        <v>0</v>
      </c>
      <c r="N1952" s="56">
        <f t="shared" si="433"/>
        <v>0</v>
      </c>
      <c r="O1952" s="56">
        <f t="shared" si="434"/>
        <v>0</v>
      </c>
      <c r="R1952">
        <f t="shared" si="430"/>
        <v>0</v>
      </c>
    </row>
    <row r="1953" spans="1:18" x14ac:dyDescent="0.3">
      <c r="A1953" s="43" t="str">
        <f t="shared" si="435"/>
        <v>202017wo</v>
      </c>
      <c r="B1953" s="43">
        <f t="shared" si="437"/>
        <v>17</v>
      </c>
      <c r="C1953" s="44">
        <f t="shared" si="431"/>
        <v>43943</v>
      </c>
      <c r="D1953" s="43" t="str">
        <f t="shared" si="438"/>
        <v>wo</v>
      </c>
      <c r="E1953" s="43">
        <f t="shared" si="436"/>
        <v>2020</v>
      </c>
      <c r="I1953" s="43">
        <f t="shared" si="439"/>
        <v>17</v>
      </c>
      <c r="J1953">
        <f>IF(AND(Formulier!$E$44&lt;=C1953,Formulier!$O$38&gt;=C1953),"Verlof",0)</f>
        <v>0</v>
      </c>
      <c r="K1953">
        <f t="shared" si="432"/>
        <v>0</v>
      </c>
      <c r="L1953">
        <f t="shared" si="428"/>
        <v>0</v>
      </c>
      <c r="M1953">
        <f t="shared" si="429"/>
        <v>0</v>
      </c>
      <c r="N1953" s="56">
        <f t="shared" si="433"/>
        <v>0</v>
      </c>
      <c r="O1953" s="56">
        <f t="shared" si="434"/>
        <v>0</v>
      </c>
      <c r="R1953">
        <f t="shared" si="430"/>
        <v>0</v>
      </c>
    </row>
    <row r="1954" spans="1:18" x14ac:dyDescent="0.3">
      <c r="A1954" s="43" t="str">
        <f t="shared" si="435"/>
        <v>202017do</v>
      </c>
      <c r="B1954" s="43">
        <f t="shared" si="437"/>
        <v>17</v>
      </c>
      <c r="C1954" s="44">
        <f t="shared" si="431"/>
        <v>43944</v>
      </c>
      <c r="D1954" s="43" t="str">
        <f t="shared" si="438"/>
        <v>do</v>
      </c>
      <c r="E1954" s="43">
        <f t="shared" si="436"/>
        <v>2020</v>
      </c>
      <c r="I1954" s="43">
        <f t="shared" si="439"/>
        <v>17</v>
      </c>
      <c r="J1954">
        <f>IF(AND(Formulier!$E$44&lt;=C1954,Formulier!$O$38&gt;=C1954),"Verlof",0)</f>
        <v>0</v>
      </c>
      <c r="K1954">
        <f t="shared" si="432"/>
        <v>0</v>
      </c>
      <c r="L1954">
        <f t="shared" si="428"/>
        <v>0</v>
      </c>
      <c r="M1954">
        <f t="shared" si="429"/>
        <v>0</v>
      </c>
      <c r="N1954" s="56">
        <f t="shared" si="433"/>
        <v>0</v>
      </c>
      <c r="O1954" s="56">
        <f t="shared" si="434"/>
        <v>0</v>
      </c>
      <c r="R1954">
        <f t="shared" si="430"/>
        <v>0</v>
      </c>
    </row>
    <row r="1955" spans="1:18" x14ac:dyDescent="0.3">
      <c r="A1955" s="43" t="str">
        <f t="shared" si="435"/>
        <v>202017vr</v>
      </c>
      <c r="B1955" s="43">
        <f t="shared" si="437"/>
        <v>17</v>
      </c>
      <c r="C1955" s="44">
        <f t="shared" si="431"/>
        <v>43945</v>
      </c>
      <c r="D1955" s="43" t="str">
        <f t="shared" si="438"/>
        <v>vr</v>
      </c>
      <c r="E1955" s="43">
        <f t="shared" si="436"/>
        <v>2020</v>
      </c>
      <c r="I1955" s="43">
        <f t="shared" si="439"/>
        <v>17</v>
      </c>
      <c r="J1955">
        <f>IF(AND(Formulier!$E$44&lt;=C1955,Formulier!$O$38&gt;=C1955),"Verlof",0)</f>
        <v>0</v>
      </c>
      <c r="K1955">
        <f t="shared" si="432"/>
        <v>0</v>
      </c>
      <c r="L1955">
        <f t="shared" si="428"/>
        <v>0</v>
      </c>
      <c r="M1955">
        <f t="shared" si="429"/>
        <v>0</v>
      </c>
      <c r="N1955" s="56">
        <f t="shared" si="433"/>
        <v>0</v>
      </c>
      <c r="O1955" s="56">
        <f t="shared" si="434"/>
        <v>0</v>
      </c>
      <c r="R1955">
        <f t="shared" si="430"/>
        <v>0</v>
      </c>
    </row>
    <row r="1956" spans="1:18" x14ac:dyDescent="0.3">
      <c r="A1956" s="43" t="str">
        <f t="shared" si="435"/>
        <v>202017za</v>
      </c>
      <c r="B1956" s="43">
        <f t="shared" si="437"/>
        <v>17</v>
      </c>
      <c r="C1956" s="44">
        <f t="shared" si="431"/>
        <v>43946</v>
      </c>
      <c r="D1956" s="43" t="str">
        <f t="shared" si="438"/>
        <v>za</v>
      </c>
      <c r="E1956" s="43">
        <f t="shared" si="436"/>
        <v>2020</v>
      </c>
      <c r="I1956" s="43">
        <f t="shared" si="439"/>
        <v>17</v>
      </c>
      <c r="J1956">
        <f>IF(AND(Formulier!$E$44&lt;=C1956,Formulier!$O$38&gt;=C1956),"Verlof",0)</f>
        <v>0</v>
      </c>
      <c r="K1956">
        <f t="shared" si="432"/>
        <v>0</v>
      </c>
      <c r="L1956">
        <f t="shared" si="428"/>
        <v>0</v>
      </c>
      <c r="M1956">
        <f t="shared" si="429"/>
        <v>0</v>
      </c>
      <c r="N1956" s="56">
        <f t="shared" si="433"/>
        <v>0</v>
      </c>
      <c r="O1956" s="56">
        <f t="shared" si="434"/>
        <v>0</v>
      </c>
      <c r="R1956">
        <f t="shared" si="430"/>
        <v>0</v>
      </c>
    </row>
    <row r="1957" spans="1:18" x14ac:dyDescent="0.3">
      <c r="A1957" s="43" t="str">
        <f t="shared" si="435"/>
        <v>202017zo</v>
      </c>
      <c r="B1957" s="43">
        <f t="shared" si="437"/>
        <v>17</v>
      </c>
      <c r="C1957" s="44">
        <f t="shared" si="431"/>
        <v>43947</v>
      </c>
      <c r="D1957" s="43" t="str">
        <f t="shared" si="438"/>
        <v>zo</v>
      </c>
      <c r="E1957" s="43">
        <f t="shared" si="436"/>
        <v>2020</v>
      </c>
      <c r="I1957" s="43">
        <f t="shared" si="439"/>
        <v>17</v>
      </c>
      <c r="J1957">
        <f>IF(AND(Formulier!$E$44&lt;=C1957,Formulier!$O$38&gt;=C1957),"Verlof",0)</f>
        <v>0</v>
      </c>
      <c r="K1957">
        <f t="shared" si="432"/>
        <v>0</v>
      </c>
      <c r="L1957">
        <f t="shared" si="428"/>
        <v>0</v>
      </c>
      <c r="M1957">
        <f t="shared" si="429"/>
        <v>0</v>
      </c>
      <c r="N1957" s="56">
        <f t="shared" si="433"/>
        <v>0</v>
      </c>
      <c r="O1957" s="56">
        <f t="shared" si="434"/>
        <v>0</v>
      </c>
      <c r="R1957">
        <f t="shared" si="430"/>
        <v>0</v>
      </c>
    </row>
    <row r="1958" spans="1:18" x14ac:dyDescent="0.3">
      <c r="A1958" s="43" t="str">
        <f t="shared" si="435"/>
        <v>202018ma</v>
      </c>
      <c r="B1958" s="43">
        <f t="shared" si="437"/>
        <v>18</v>
      </c>
      <c r="C1958" s="44">
        <f t="shared" si="431"/>
        <v>43948</v>
      </c>
      <c r="D1958" s="43" t="str">
        <f t="shared" si="438"/>
        <v>ma</v>
      </c>
      <c r="E1958" s="43">
        <f t="shared" si="436"/>
        <v>2020</v>
      </c>
      <c r="I1958" s="43">
        <f t="shared" si="439"/>
        <v>18</v>
      </c>
      <c r="J1958">
        <f>IF(AND(Formulier!$E$44&lt;=C1958,Formulier!$O$38&gt;=C1958),"Verlof",0)</f>
        <v>0</v>
      </c>
      <c r="K1958">
        <f t="shared" si="432"/>
        <v>0</v>
      </c>
      <c r="L1958">
        <f t="shared" si="428"/>
        <v>0</v>
      </c>
      <c r="M1958">
        <f t="shared" si="429"/>
        <v>0</v>
      </c>
      <c r="N1958" s="56">
        <f t="shared" si="433"/>
        <v>0</v>
      </c>
      <c r="O1958" s="56">
        <f t="shared" si="434"/>
        <v>0</v>
      </c>
      <c r="R1958">
        <f t="shared" si="430"/>
        <v>0</v>
      </c>
    </row>
    <row r="1959" spans="1:18" x14ac:dyDescent="0.3">
      <c r="A1959" s="43" t="str">
        <f t="shared" si="435"/>
        <v>202018di</v>
      </c>
      <c r="B1959" s="43">
        <f t="shared" si="437"/>
        <v>18</v>
      </c>
      <c r="C1959" s="44">
        <f t="shared" si="431"/>
        <v>43949</v>
      </c>
      <c r="D1959" s="43" t="str">
        <f t="shared" si="438"/>
        <v>di</v>
      </c>
      <c r="E1959" s="43">
        <f t="shared" si="436"/>
        <v>2020</v>
      </c>
      <c r="I1959" s="43">
        <f t="shared" si="439"/>
        <v>18</v>
      </c>
      <c r="J1959">
        <f>IF(AND(Formulier!$E$44&lt;=C1959,Formulier!$O$38&gt;=C1959),"Verlof",0)</f>
        <v>0</v>
      </c>
      <c r="K1959">
        <f t="shared" si="432"/>
        <v>0</v>
      </c>
      <c r="L1959">
        <f t="shared" si="428"/>
        <v>0</v>
      </c>
      <c r="M1959">
        <f t="shared" si="429"/>
        <v>0</v>
      </c>
      <c r="N1959" s="56">
        <f t="shared" si="433"/>
        <v>0</v>
      </c>
      <c r="O1959" s="56">
        <f t="shared" si="434"/>
        <v>0</v>
      </c>
      <c r="R1959">
        <f t="shared" si="430"/>
        <v>0</v>
      </c>
    </row>
    <row r="1960" spans="1:18" x14ac:dyDescent="0.3">
      <c r="A1960" s="43" t="str">
        <f t="shared" si="435"/>
        <v>202018wo</v>
      </c>
      <c r="B1960" s="43">
        <f t="shared" si="437"/>
        <v>18</v>
      </c>
      <c r="C1960" s="44">
        <f t="shared" si="431"/>
        <v>43950</v>
      </c>
      <c r="D1960" s="43" t="str">
        <f t="shared" si="438"/>
        <v>wo</v>
      </c>
      <c r="E1960" s="43">
        <f t="shared" si="436"/>
        <v>2020</v>
      </c>
      <c r="I1960" s="43">
        <f t="shared" si="439"/>
        <v>18</v>
      </c>
      <c r="J1960">
        <f>IF(AND(Formulier!$E$44&lt;=C1960,Formulier!$O$38&gt;=C1960),"Verlof",0)</f>
        <v>0</v>
      </c>
      <c r="K1960">
        <f t="shared" si="432"/>
        <v>0</v>
      </c>
      <c r="L1960">
        <f t="shared" si="428"/>
        <v>0</v>
      </c>
      <c r="M1960">
        <f t="shared" si="429"/>
        <v>0</v>
      </c>
      <c r="N1960" s="56">
        <f t="shared" si="433"/>
        <v>0</v>
      </c>
      <c r="O1960" s="56">
        <f t="shared" si="434"/>
        <v>0</v>
      </c>
      <c r="R1960">
        <f t="shared" si="430"/>
        <v>0</v>
      </c>
    </row>
    <row r="1961" spans="1:18" x14ac:dyDescent="0.3">
      <c r="A1961" s="43" t="str">
        <f t="shared" si="435"/>
        <v>202018do</v>
      </c>
      <c r="B1961" s="43">
        <f t="shared" si="437"/>
        <v>18</v>
      </c>
      <c r="C1961" s="44">
        <f t="shared" si="431"/>
        <v>43951</v>
      </c>
      <c r="D1961" s="43" t="str">
        <f t="shared" si="438"/>
        <v>do</v>
      </c>
      <c r="E1961" s="43">
        <f t="shared" si="436"/>
        <v>2020</v>
      </c>
      <c r="I1961" s="43">
        <f t="shared" si="439"/>
        <v>18</v>
      </c>
      <c r="J1961">
        <f>IF(AND(Formulier!$E$44&lt;=C1961,Formulier!$O$38&gt;=C1961),"Verlof",0)</f>
        <v>0</v>
      </c>
      <c r="K1961">
        <f t="shared" si="432"/>
        <v>0</v>
      </c>
      <c r="L1961">
        <f t="shared" si="428"/>
        <v>0</v>
      </c>
      <c r="M1961">
        <f t="shared" si="429"/>
        <v>0</v>
      </c>
      <c r="N1961" s="56">
        <f t="shared" si="433"/>
        <v>0</v>
      </c>
      <c r="O1961" s="56">
        <f t="shared" si="434"/>
        <v>0</v>
      </c>
      <c r="R1961">
        <f t="shared" si="430"/>
        <v>0</v>
      </c>
    </row>
    <row r="1962" spans="1:18" x14ac:dyDescent="0.3">
      <c r="A1962" s="43" t="str">
        <f t="shared" si="435"/>
        <v>202018vr</v>
      </c>
      <c r="B1962" s="43">
        <f t="shared" si="437"/>
        <v>18</v>
      </c>
      <c r="C1962" s="44">
        <f t="shared" si="431"/>
        <v>43952</v>
      </c>
      <c r="D1962" s="43" t="str">
        <f t="shared" si="438"/>
        <v>vr</v>
      </c>
      <c r="E1962" s="43">
        <f t="shared" si="436"/>
        <v>2020</v>
      </c>
      <c r="I1962" s="43">
        <f t="shared" si="439"/>
        <v>18</v>
      </c>
      <c r="J1962">
        <f>IF(AND(Formulier!$E$44&lt;=C1962,Formulier!$O$38&gt;=C1962),"Verlof",0)</f>
        <v>0</v>
      </c>
      <c r="K1962">
        <f t="shared" si="432"/>
        <v>0</v>
      </c>
      <c r="L1962">
        <f t="shared" si="428"/>
        <v>0</v>
      </c>
      <c r="M1962">
        <f t="shared" si="429"/>
        <v>0</v>
      </c>
      <c r="N1962" s="56">
        <f t="shared" si="433"/>
        <v>0</v>
      </c>
      <c r="O1962" s="56">
        <f t="shared" si="434"/>
        <v>0</v>
      </c>
      <c r="R1962">
        <f t="shared" si="430"/>
        <v>0</v>
      </c>
    </row>
    <row r="1963" spans="1:18" x14ac:dyDescent="0.3">
      <c r="A1963" s="43" t="str">
        <f t="shared" si="435"/>
        <v>202018za</v>
      </c>
      <c r="B1963" s="43">
        <f t="shared" si="437"/>
        <v>18</v>
      </c>
      <c r="C1963" s="44">
        <f t="shared" si="431"/>
        <v>43953</v>
      </c>
      <c r="D1963" s="43" t="str">
        <f t="shared" si="438"/>
        <v>za</v>
      </c>
      <c r="E1963" s="43">
        <f t="shared" si="436"/>
        <v>2020</v>
      </c>
      <c r="I1963" s="43">
        <f t="shared" si="439"/>
        <v>18</v>
      </c>
      <c r="J1963">
        <f>IF(AND(Formulier!$E$44&lt;=C1963,Formulier!$O$38&gt;=C1963),"Verlof",0)</f>
        <v>0</v>
      </c>
      <c r="K1963">
        <f t="shared" si="432"/>
        <v>0</v>
      </c>
      <c r="L1963">
        <f t="shared" si="428"/>
        <v>0</v>
      </c>
      <c r="M1963">
        <f t="shared" si="429"/>
        <v>0</v>
      </c>
      <c r="N1963" s="56">
        <f t="shared" si="433"/>
        <v>0</v>
      </c>
      <c r="O1963" s="56">
        <f t="shared" si="434"/>
        <v>0</v>
      </c>
      <c r="R1963">
        <f t="shared" si="430"/>
        <v>0</v>
      </c>
    </row>
    <row r="1964" spans="1:18" x14ac:dyDescent="0.3">
      <c r="A1964" s="43" t="str">
        <f t="shared" si="435"/>
        <v>202018zo</v>
      </c>
      <c r="B1964" s="43">
        <f t="shared" si="437"/>
        <v>18</v>
      </c>
      <c r="C1964" s="44">
        <f t="shared" si="431"/>
        <v>43954</v>
      </c>
      <c r="D1964" s="43" t="str">
        <f t="shared" si="438"/>
        <v>zo</v>
      </c>
      <c r="E1964" s="43">
        <f t="shared" si="436"/>
        <v>2020</v>
      </c>
      <c r="I1964" s="43">
        <f t="shared" si="439"/>
        <v>18</v>
      </c>
      <c r="J1964">
        <f>IF(AND(Formulier!$E$44&lt;=C1964,Formulier!$O$38&gt;=C1964),"Verlof",0)</f>
        <v>0</v>
      </c>
      <c r="K1964">
        <f t="shared" si="432"/>
        <v>0</v>
      </c>
      <c r="L1964">
        <f t="shared" si="428"/>
        <v>0</v>
      </c>
      <c r="M1964">
        <f t="shared" si="429"/>
        <v>0</v>
      </c>
      <c r="N1964" s="56">
        <f t="shared" si="433"/>
        <v>0</v>
      </c>
      <c r="O1964" s="56">
        <f t="shared" si="434"/>
        <v>0</v>
      </c>
      <c r="R1964">
        <f t="shared" si="430"/>
        <v>0</v>
      </c>
    </row>
    <row r="1965" spans="1:18" x14ac:dyDescent="0.3">
      <c r="A1965" s="43" t="str">
        <f t="shared" si="435"/>
        <v>202019ma</v>
      </c>
      <c r="B1965" s="43">
        <f t="shared" si="437"/>
        <v>19</v>
      </c>
      <c r="C1965" s="44">
        <f t="shared" si="431"/>
        <v>43955</v>
      </c>
      <c r="D1965" s="43" t="str">
        <f t="shared" si="438"/>
        <v>ma</v>
      </c>
      <c r="E1965" s="43">
        <f t="shared" si="436"/>
        <v>2020</v>
      </c>
      <c r="I1965" s="43">
        <f t="shared" si="439"/>
        <v>19</v>
      </c>
      <c r="J1965">
        <f>IF(AND(Formulier!$E$44&lt;=C1965,Formulier!$O$38&gt;=C1965),"Verlof",0)</f>
        <v>0</v>
      </c>
      <c r="K1965">
        <f t="shared" si="432"/>
        <v>0</v>
      </c>
      <c r="L1965">
        <f t="shared" si="428"/>
        <v>0</v>
      </c>
      <c r="M1965">
        <f t="shared" si="429"/>
        <v>0</v>
      </c>
      <c r="N1965" s="56">
        <f t="shared" si="433"/>
        <v>0</v>
      </c>
      <c r="O1965" s="56">
        <f t="shared" si="434"/>
        <v>0</v>
      </c>
      <c r="R1965">
        <f t="shared" si="430"/>
        <v>0</v>
      </c>
    </row>
    <row r="1966" spans="1:18" x14ac:dyDescent="0.3">
      <c r="A1966" s="43" t="str">
        <f t="shared" si="435"/>
        <v>202019di</v>
      </c>
      <c r="B1966" s="43">
        <f t="shared" si="437"/>
        <v>19</v>
      </c>
      <c r="C1966" s="44">
        <f t="shared" si="431"/>
        <v>43956</v>
      </c>
      <c r="D1966" s="43" t="str">
        <f t="shared" si="438"/>
        <v>di</v>
      </c>
      <c r="E1966" s="43">
        <f t="shared" si="436"/>
        <v>2020</v>
      </c>
      <c r="I1966" s="43">
        <f t="shared" si="439"/>
        <v>19</v>
      </c>
      <c r="J1966">
        <f>IF(AND(Formulier!$E$44&lt;=C1966,Formulier!$O$38&gt;=C1966),"Verlof",0)</f>
        <v>0</v>
      </c>
      <c r="K1966">
        <f t="shared" si="432"/>
        <v>0</v>
      </c>
      <c r="L1966">
        <f t="shared" si="428"/>
        <v>0</v>
      </c>
      <c r="M1966">
        <f t="shared" si="429"/>
        <v>0</v>
      </c>
      <c r="N1966" s="56">
        <f t="shared" si="433"/>
        <v>0</v>
      </c>
      <c r="O1966" s="56">
        <f t="shared" si="434"/>
        <v>0</v>
      </c>
      <c r="R1966">
        <f t="shared" si="430"/>
        <v>0</v>
      </c>
    </row>
    <row r="1967" spans="1:18" x14ac:dyDescent="0.3">
      <c r="A1967" s="43" t="str">
        <f t="shared" si="435"/>
        <v>202019wo</v>
      </c>
      <c r="B1967" s="43">
        <f t="shared" si="437"/>
        <v>19</v>
      </c>
      <c r="C1967" s="44">
        <f t="shared" si="431"/>
        <v>43957</v>
      </c>
      <c r="D1967" s="43" t="str">
        <f t="shared" si="438"/>
        <v>wo</v>
      </c>
      <c r="E1967" s="43">
        <f t="shared" si="436"/>
        <v>2020</v>
      </c>
      <c r="I1967" s="43">
        <f t="shared" si="439"/>
        <v>19</v>
      </c>
      <c r="J1967">
        <f>IF(AND(Formulier!$E$44&lt;=C1967,Formulier!$O$38&gt;=C1967),"Verlof",0)</f>
        <v>0</v>
      </c>
      <c r="K1967">
        <f t="shared" si="432"/>
        <v>0</v>
      </c>
      <c r="L1967">
        <f t="shared" si="428"/>
        <v>0</v>
      </c>
      <c r="M1967">
        <f t="shared" si="429"/>
        <v>0</v>
      </c>
      <c r="N1967" s="56">
        <f t="shared" si="433"/>
        <v>0</v>
      </c>
      <c r="O1967" s="56">
        <f t="shared" si="434"/>
        <v>0</v>
      </c>
      <c r="R1967">
        <f t="shared" si="430"/>
        <v>0</v>
      </c>
    </row>
    <row r="1968" spans="1:18" x14ac:dyDescent="0.3">
      <c r="A1968" s="43" t="str">
        <f t="shared" si="435"/>
        <v>202019do</v>
      </c>
      <c r="B1968" s="43">
        <f t="shared" si="437"/>
        <v>19</v>
      </c>
      <c r="C1968" s="44">
        <f t="shared" si="431"/>
        <v>43958</v>
      </c>
      <c r="D1968" s="43" t="str">
        <f t="shared" si="438"/>
        <v>do</v>
      </c>
      <c r="E1968" s="43">
        <f t="shared" si="436"/>
        <v>2020</v>
      </c>
      <c r="I1968" s="43">
        <f t="shared" si="439"/>
        <v>19</v>
      </c>
      <c r="J1968">
        <f>IF(AND(Formulier!$E$44&lt;=C1968,Formulier!$O$38&gt;=C1968),"Verlof",0)</f>
        <v>0</v>
      </c>
      <c r="K1968">
        <f t="shared" si="432"/>
        <v>0</v>
      </c>
      <c r="L1968">
        <f t="shared" si="428"/>
        <v>0</v>
      </c>
      <c r="M1968">
        <f t="shared" si="429"/>
        <v>0</v>
      </c>
      <c r="N1968" s="56">
        <f t="shared" si="433"/>
        <v>0</v>
      </c>
      <c r="O1968" s="56">
        <f t="shared" si="434"/>
        <v>0</v>
      </c>
      <c r="R1968">
        <f t="shared" si="430"/>
        <v>0</v>
      </c>
    </row>
    <row r="1969" spans="1:18" x14ac:dyDescent="0.3">
      <c r="A1969" s="43" t="str">
        <f t="shared" si="435"/>
        <v>202019vr</v>
      </c>
      <c r="B1969" s="43">
        <f t="shared" si="437"/>
        <v>19</v>
      </c>
      <c r="C1969" s="44">
        <f t="shared" si="431"/>
        <v>43959</v>
      </c>
      <c r="D1969" s="43" t="str">
        <f t="shared" si="438"/>
        <v>vr</v>
      </c>
      <c r="E1969" s="43">
        <f t="shared" si="436"/>
        <v>2020</v>
      </c>
      <c r="I1969" s="43">
        <f t="shared" si="439"/>
        <v>19</v>
      </c>
      <c r="J1969">
        <f>IF(AND(Formulier!$E$44&lt;=C1969,Formulier!$O$38&gt;=C1969),"Verlof",0)</f>
        <v>0</v>
      </c>
      <c r="K1969">
        <f t="shared" si="432"/>
        <v>0</v>
      </c>
      <c r="L1969">
        <f t="shared" si="428"/>
        <v>0</v>
      </c>
      <c r="M1969">
        <f t="shared" si="429"/>
        <v>0</v>
      </c>
      <c r="N1969" s="56">
        <f t="shared" si="433"/>
        <v>0</v>
      </c>
      <c r="O1969" s="56">
        <f t="shared" si="434"/>
        <v>0</v>
      </c>
      <c r="R1969">
        <f t="shared" si="430"/>
        <v>0</v>
      </c>
    </row>
    <row r="1970" spans="1:18" x14ac:dyDescent="0.3">
      <c r="A1970" s="43" t="str">
        <f t="shared" si="435"/>
        <v>202019za</v>
      </c>
      <c r="B1970" s="43">
        <f t="shared" si="437"/>
        <v>19</v>
      </c>
      <c r="C1970" s="44">
        <f t="shared" si="431"/>
        <v>43960</v>
      </c>
      <c r="D1970" s="43" t="str">
        <f t="shared" si="438"/>
        <v>za</v>
      </c>
      <c r="E1970" s="43">
        <f t="shared" si="436"/>
        <v>2020</v>
      </c>
      <c r="I1970" s="43">
        <f t="shared" si="439"/>
        <v>19</v>
      </c>
      <c r="J1970">
        <f>IF(AND(Formulier!$E$44&lt;=C1970,Formulier!$O$38&gt;=C1970),"Verlof",0)</f>
        <v>0</v>
      </c>
      <c r="K1970">
        <f t="shared" si="432"/>
        <v>0</v>
      </c>
      <c r="L1970">
        <f t="shared" si="428"/>
        <v>0</v>
      </c>
      <c r="M1970">
        <f t="shared" si="429"/>
        <v>0</v>
      </c>
      <c r="N1970" s="56">
        <f t="shared" si="433"/>
        <v>0</v>
      </c>
      <c r="O1970" s="56">
        <f t="shared" si="434"/>
        <v>0</v>
      </c>
      <c r="R1970">
        <f t="shared" si="430"/>
        <v>0</v>
      </c>
    </row>
    <row r="1971" spans="1:18" x14ac:dyDescent="0.3">
      <c r="A1971" s="43" t="str">
        <f t="shared" si="435"/>
        <v>202019zo</v>
      </c>
      <c r="B1971" s="43">
        <f t="shared" si="437"/>
        <v>19</v>
      </c>
      <c r="C1971" s="44">
        <f t="shared" si="431"/>
        <v>43961</v>
      </c>
      <c r="D1971" s="43" t="str">
        <f t="shared" si="438"/>
        <v>zo</v>
      </c>
      <c r="E1971" s="43">
        <f t="shared" si="436"/>
        <v>2020</v>
      </c>
      <c r="I1971" s="43">
        <f t="shared" si="439"/>
        <v>19</v>
      </c>
      <c r="J1971">
        <f>IF(AND(Formulier!$E$44&lt;=C1971,Formulier!$O$38&gt;=C1971),"Verlof",0)</f>
        <v>0</v>
      </c>
      <c r="K1971">
        <f t="shared" si="432"/>
        <v>0</v>
      </c>
      <c r="L1971">
        <f t="shared" si="428"/>
        <v>0</v>
      </c>
      <c r="M1971">
        <f t="shared" si="429"/>
        <v>0</v>
      </c>
      <c r="N1971" s="56">
        <f t="shared" si="433"/>
        <v>0</v>
      </c>
      <c r="O1971" s="56">
        <f t="shared" si="434"/>
        <v>0</v>
      </c>
      <c r="R1971">
        <f t="shared" si="430"/>
        <v>0</v>
      </c>
    </row>
    <row r="1972" spans="1:18" x14ac:dyDescent="0.3">
      <c r="A1972" s="43" t="str">
        <f t="shared" si="435"/>
        <v>202020ma</v>
      </c>
      <c r="B1972" s="43">
        <f t="shared" si="437"/>
        <v>20</v>
      </c>
      <c r="C1972" s="44">
        <f t="shared" si="431"/>
        <v>43962</v>
      </c>
      <c r="D1972" s="43" t="str">
        <f t="shared" si="438"/>
        <v>ma</v>
      </c>
      <c r="E1972" s="43">
        <f t="shared" si="436"/>
        <v>2020</v>
      </c>
      <c r="I1972" s="43">
        <f t="shared" si="439"/>
        <v>20</v>
      </c>
      <c r="J1972">
        <f>IF(AND(Formulier!$E$44&lt;=C1972,Formulier!$O$38&gt;=C1972),"Verlof",0)</f>
        <v>0</v>
      </c>
      <c r="K1972">
        <f t="shared" si="432"/>
        <v>0</v>
      </c>
      <c r="L1972">
        <f t="shared" si="428"/>
        <v>0</v>
      </c>
      <c r="M1972">
        <f t="shared" si="429"/>
        <v>0</v>
      </c>
      <c r="N1972" s="56">
        <f t="shared" si="433"/>
        <v>0</v>
      </c>
      <c r="O1972" s="56">
        <f t="shared" si="434"/>
        <v>0</v>
      </c>
      <c r="R1972">
        <f t="shared" si="430"/>
        <v>0</v>
      </c>
    </row>
    <row r="1973" spans="1:18" x14ac:dyDescent="0.3">
      <c r="A1973" s="43" t="str">
        <f t="shared" si="435"/>
        <v>202020di</v>
      </c>
      <c r="B1973" s="43">
        <f t="shared" si="437"/>
        <v>20</v>
      </c>
      <c r="C1973" s="44">
        <f t="shared" si="431"/>
        <v>43963</v>
      </c>
      <c r="D1973" s="43" t="str">
        <f t="shared" si="438"/>
        <v>di</v>
      </c>
      <c r="E1973" s="43">
        <f t="shared" si="436"/>
        <v>2020</v>
      </c>
      <c r="I1973" s="43">
        <f t="shared" si="439"/>
        <v>20</v>
      </c>
      <c r="J1973">
        <f>IF(AND(Formulier!$E$44&lt;=C1973,Formulier!$O$38&gt;=C1973),"Verlof",0)</f>
        <v>0</v>
      </c>
      <c r="K1973">
        <f t="shared" si="432"/>
        <v>0</v>
      </c>
      <c r="L1973">
        <f t="shared" si="428"/>
        <v>0</v>
      </c>
      <c r="M1973">
        <f t="shared" si="429"/>
        <v>0</v>
      </c>
      <c r="N1973" s="56">
        <f t="shared" si="433"/>
        <v>0</v>
      </c>
      <c r="O1973" s="56">
        <f t="shared" si="434"/>
        <v>0</v>
      </c>
      <c r="R1973">
        <f t="shared" si="430"/>
        <v>0</v>
      </c>
    </row>
    <row r="1974" spans="1:18" x14ac:dyDescent="0.3">
      <c r="A1974" s="43" t="str">
        <f t="shared" si="435"/>
        <v>202020wo</v>
      </c>
      <c r="B1974" s="43">
        <f t="shared" si="437"/>
        <v>20</v>
      </c>
      <c r="C1974" s="44">
        <f t="shared" si="431"/>
        <v>43964</v>
      </c>
      <c r="D1974" s="43" t="str">
        <f t="shared" si="438"/>
        <v>wo</v>
      </c>
      <c r="E1974" s="43">
        <f t="shared" si="436"/>
        <v>2020</v>
      </c>
      <c r="I1974" s="43">
        <f t="shared" si="439"/>
        <v>20</v>
      </c>
      <c r="J1974">
        <f>IF(AND(Formulier!$E$44&lt;=C1974,Formulier!$O$38&gt;=C1974),"Verlof",0)</f>
        <v>0</v>
      </c>
      <c r="K1974">
        <f t="shared" si="432"/>
        <v>0</v>
      </c>
      <c r="L1974">
        <f t="shared" si="428"/>
        <v>0</v>
      </c>
      <c r="M1974">
        <f t="shared" si="429"/>
        <v>0</v>
      </c>
      <c r="N1974" s="56">
        <f t="shared" si="433"/>
        <v>0</v>
      </c>
      <c r="O1974" s="56">
        <f t="shared" si="434"/>
        <v>0</v>
      </c>
      <c r="R1974">
        <f t="shared" si="430"/>
        <v>0</v>
      </c>
    </row>
    <row r="1975" spans="1:18" x14ac:dyDescent="0.3">
      <c r="A1975" s="43" t="str">
        <f t="shared" si="435"/>
        <v>202020do</v>
      </c>
      <c r="B1975" s="43">
        <f t="shared" si="437"/>
        <v>20</v>
      </c>
      <c r="C1975" s="44">
        <f t="shared" si="431"/>
        <v>43965</v>
      </c>
      <c r="D1975" s="43" t="str">
        <f t="shared" si="438"/>
        <v>do</v>
      </c>
      <c r="E1975" s="43">
        <f t="shared" si="436"/>
        <v>2020</v>
      </c>
      <c r="I1975" s="43">
        <f t="shared" si="439"/>
        <v>20</v>
      </c>
      <c r="J1975">
        <f>IF(AND(Formulier!$E$44&lt;=C1975,Formulier!$O$38&gt;=C1975),"Verlof",0)</f>
        <v>0</v>
      </c>
      <c r="K1975">
        <f t="shared" si="432"/>
        <v>0</v>
      </c>
      <c r="L1975">
        <f t="shared" si="428"/>
        <v>0</v>
      </c>
      <c r="M1975">
        <f t="shared" si="429"/>
        <v>0</v>
      </c>
      <c r="N1975" s="56">
        <f t="shared" si="433"/>
        <v>0</v>
      </c>
      <c r="O1975" s="56">
        <f t="shared" si="434"/>
        <v>0</v>
      </c>
      <c r="R1975">
        <f t="shared" si="430"/>
        <v>0</v>
      </c>
    </row>
    <row r="1976" spans="1:18" x14ac:dyDescent="0.3">
      <c r="A1976" s="43" t="str">
        <f t="shared" si="435"/>
        <v>202020vr</v>
      </c>
      <c r="B1976" s="43">
        <f t="shared" si="437"/>
        <v>20</v>
      </c>
      <c r="C1976" s="44">
        <f t="shared" si="431"/>
        <v>43966</v>
      </c>
      <c r="D1976" s="43" t="str">
        <f t="shared" si="438"/>
        <v>vr</v>
      </c>
      <c r="E1976" s="43">
        <f t="shared" si="436"/>
        <v>2020</v>
      </c>
      <c r="I1976" s="43">
        <f t="shared" si="439"/>
        <v>20</v>
      </c>
      <c r="J1976">
        <f>IF(AND(Formulier!$E$44&lt;=C1976,Formulier!$O$38&gt;=C1976),"Verlof",0)</f>
        <v>0</v>
      </c>
      <c r="K1976">
        <f t="shared" si="432"/>
        <v>0</v>
      </c>
      <c r="L1976">
        <f t="shared" si="428"/>
        <v>0</v>
      </c>
      <c r="M1976">
        <f t="shared" si="429"/>
        <v>0</v>
      </c>
      <c r="N1976" s="56">
        <f t="shared" si="433"/>
        <v>0</v>
      </c>
      <c r="O1976" s="56">
        <f t="shared" si="434"/>
        <v>0</v>
      </c>
      <c r="R1976">
        <f t="shared" si="430"/>
        <v>0</v>
      </c>
    </row>
    <row r="1977" spans="1:18" x14ac:dyDescent="0.3">
      <c r="A1977" s="43" t="str">
        <f t="shared" si="435"/>
        <v>202020za</v>
      </c>
      <c r="B1977" s="43">
        <f t="shared" si="437"/>
        <v>20</v>
      </c>
      <c r="C1977" s="44">
        <f t="shared" si="431"/>
        <v>43967</v>
      </c>
      <c r="D1977" s="43" t="str">
        <f t="shared" si="438"/>
        <v>za</v>
      </c>
      <c r="E1977" s="43">
        <f t="shared" si="436"/>
        <v>2020</v>
      </c>
      <c r="I1977" s="43">
        <f t="shared" si="439"/>
        <v>20</v>
      </c>
      <c r="J1977">
        <f>IF(AND(Formulier!$E$44&lt;=C1977,Formulier!$O$38&gt;=C1977),"Verlof",0)</f>
        <v>0</v>
      </c>
      <c r="K1977">
        <f t="shared" si="432"/>
        <v>0</v>
      </c>
      <c r="L1977">
        <f t="shared" si="428"/>
        <v>0</v>
      </c>
      <c r="M1977">
        <f t="shared" si="429"/>
        <v>0</v>
      </c>
      <c r="N1977" s="56">
        <f t="shared" si="433"/>
        <v>0</v>
      </c>
      <c r="O1977" s="56">
        <f t="shared" si="434"/>
        <v>0</v>
      </c>
      <c r="R1977">
        <f t="shared" si="430"/>
        <v>0</v>
      </c>
    </row>
    <row r="1978" spans="1:18" x14ac:dyDescent="0.3">
      <c r="A1978" s="43" t="str">
        <f t="shared" si="435"/>
        <v>202020zo</v>
      </c>
      <c r="B1978" s="43">
        <f t="shared" si="437"/>
        <v>20</v>
      </c>
      <c r="C1978" s="44">
        <f t="shared" si="431"/>
        <v>43968</v>
      </c>
      <c r="D1978" s="43" t="str">
        <f t="shared" si="438"/>
        <v>zo</v>
      </c>
      <c r="E1978" s="43">
        <f t="shared" si="436"/>
        <v>2020</v>
      </c>
      <c r="I1978" s="43">
        <f t="shared" si="439"/>
        <v>20</v>
      </c>
      <c r="J1978">
        <f>IF(AND(Formulier!$E$44&lt;=C1978,Formulier!$O$38&gt;=C1978),"Verlof",0)</f>
        <v>0</v>
      </c>
      <c r="K1978">
        <f t="shared" si="432"/>
        <v>0</v>
      </c>
      <c r="L1978">
        <f t="shared" si="428"/>
        <v>0</v>
      </c>
      <c r="M1978">
        <f t="shared" si="429"/>
        <v>0</v>
      </c>
      <c r="N1978" s="56">
        <f t="shared" si="433"/>
        <v>0</v>
      </c>
      <c r="O1978" s="56">
        <f t="shared" si="434"/>
        <v>0</v>
      </c>
      <c r="R1978">
        <f t="shared" si="430"/>
        <v>0</v>
      </c>
    </row>
    <row r="1979" spans="1:18" x14ac:dyDescent="0.3">
      <c r="A1979" s="43" t="str">
        <f t="shared" si="435"/>
        <v>202021ma</v>
      </c>
      <c r="B1979" s="43">
        <f t="shared" si="437"/>
        <v>21</v>
      </c>
      <c r="C1979" s="44">
        <f t="shared" si="431"/>
        <v>43969</v>
      </c>
      <c r="D1979" s="43" t="str">
        <f t="shared" si="438"/>
        <v>ma</v>
      </c>
      <c r="E1979" s="43">
        <f t="shared" si="436"/>
        <v>2020</v>
      </c>
      <c r="I1979" s="43">
        <f t="shared" si="439"/>
        <v>21</v>
      </c>
      <c r="J1979">
        <f>IF(AND(Formulier!$E$44&lt;=C1979,Formulier!$O$38&gt;=C1979),"Verlof",0)</f>
        <v>0</v>
      </c>
      <c r="K1979">
        <f t="shared" si="432"/>
        <v>0</v>
      </c>
      <c r="L1979">
        <f t="shared" si="428"/>
        <v>0</v>
      </c>
      <c r="M1979">
        <f t="shared" si="429"/>
        <v>0</v>
      </c>
      <c r="N1979" s="56">
        <f t="shared" si="433"/>
        <v>0</v>
      </c>
      <c r="O1979" s="56">
        <f t="shared" si="434"/>
        <v>0</v>
      </c>
      <c r="R1979">
        <f t="shared" si="430"/>
        <v>0</v>
      </c>
    </row>
    <row r="1980" spans="1:18" x14ac:dyDescent="0.3">
      <c r="A1980" s="43" t="str">
        <f t="shared" si="435"/>
        <v>202021di</v>
      </c>
      <c r="B1980" s="43">
        <f t="shared" si="437"/>
        <v>21</v>
      </c>
      <c r="C1980" s="44">
        <f t="shared" si="431"/>
        <v>43970</v>
      </c>
      <c r="D1980" s="43" t="str">
        <f t="shared" si="438"/>
        <v>di</v>
      </c>
      <c r="E1980" s="43">
        <f t="shared" si="436"/>
        <v>2020</v>
      </c>
      <c r="I1980" s="43">
        <f t="shared" si="439"/>
        <v>21</v>
      </c>
      <c r="J1980">
        <f>IF(AND(Formulier!$E$44&lt;=C1980,Formulier!$O$38&gt;=C1980),"Verlof",0)</f>
        <v>0</v>
      </c>
      <c r="K1980">
        <f t="shared" si="432"/>
        <v>0</v>
      </c>
      <c r="L1980">
        <f t="shared" ref="L1980:L2043" si="440">IF(J1980=0,0,IF(G1980="",0,1))</f>
        <v>0</v>
      </c>
      <c r="M1980">
        <f t="shared" ref="M1980:M2043" si="441">IF(J1980=0,0,IF(H1980="",0,1))</f>
        <v>0</v>
      </c>
      <c r="N1980" s="56">
        <f t="shared" si="433"/>
        <v>0</v>
      </c>
      <c r="O1980" s="56">
        <f t="shared" si="434"/>
        <v>0</v>
      </c>
      <c r="R1980">
        <f t="shared" si="430"/>
        <v>0</v>
      </c>
    </row>
    <row r="1981" spans="1:18" x14ac:dyDescent="0.3">
      <c r="A1981" s="43" t="str">
        <f t="shared" si="435"/>
        <v>202021wo</v>
      </c>
      <c r="B1981" s="43">
        <f t="shared" si="437"/>
        <v>21</v>
      </c>
      <c r="C1981" s="44">
        <f t="shared" si="431"/>
        <v>43971</v>
      </c>
      <c r="D1981" s="43" t="str">
        <f t="shared" si="438"/>
        <v>wo</v>
      </c>
      <c r="E1981" s="43">
        <f t="shared" si="436"/>
        <v>2020</v>
      </c>
      <c r="I1981" s="43">
        <f t="shared" si="439"/>
        <v>21</v>
      </c>
      <c r="J1981">
        <f>IF(AND(Formulier!$E$44&lt;=C1981,Formulier!$O$38&gt;=C1981),"Verlof",0)</f>
        <v>0</v>
      </c>
      <c r="K1981">
        <f t="shared" si="432"/>
        <v>0</v>
      </c>
      <c r="L1981">
        <f t="shared" si="440"/>
        <v>0</v>
      </c>
      <c r="M1981">
        <f t="shared" si="441"/>
        <v>0</v>
      </c>
      <c r="N1981" s="56">
        <f t="shared" si="433"/>
        <v>0</v>
      </c>
      <c r="O1981" s="56">
        <f t="shared" si="434"/>
        <v>0</v>
      </c>
      <c r="R1981">
        <f t="shared" si="430"/>
        <v>0</v>
      </c>
    </row>
    <row r="1982" spans="1:18" x14ac:dyDescent="0.3">
      <c r="A1982" s="43" t="str">
        <f t="shared" si="435"/>
        <v>202021do</v>
      </c>
      <c r="B1982" s="43">
        <f t="shared" si="437"/>
        <v>21</v>
      </c>
      <c r="C1982" s="44">
        <f t="shared" si="431"/>
        <v>43972</v>
      </c>
      <c r="D1982" s="43" t="str">
        <f t="shared" si="438"/>
        <v>do</v>
      </c>
      <c r="E1982" s="43">
        <f t="shared" si="436"/>
        <v>2020</v>
      </c>
      <c r="I1982" s="43">
        <f t="shared" si="439"/>
        <v>21</v>
      </c>
      <c r="J1982">
        <f>IF(AND(Formulier!$E$44&lt;=C1982,Formulier!$O$38&gt;=C1982),"Verlof",0)</f>
        <v>0</v>
      </c>
      <c r="K1982">
        <f t="shared" si="432"/>
        <v>0</v>
      </c>
      <c r="L1982">
        <f t="shared" si="440"/>
        <v>0</v>
      </c>
      <c r="M1982">
        <f t="shared" si="441"/>
        <v>0</v>
      </c>
      <c r="N1982" s="56">
        <f t="shared" si="433"/>
        <v>0</v>
      </c>
      <c r="O1982" s="56">
        <f t="shared" si="434"/>
        <v>0</v>
      </c>
      <c r="R1982">
        <f t="shared" si="430"/>
        <v>0</v>
      </c>
    </row>
    <row r="1983" spans="1:18" x14ac:dyDescent="0.3">
      <c r="A1983" s="43" t="str">
        <f t="shared" si="435"/>
        <v>202021vr</v>
      </c>
      <c r="B1983" s="43">
        <f t="shared" si="437"/>
        <v>21</v>
      </c>
      <c r="C1983" s="44">
        <f t="shared" si="431"/>
        <v>43973</v>
      </c>
      <c r="D1983" s="43" t="str">
        <f t="shared" si="438"/>
        <v>vr</v>
      </c>
      <c r="E1983" s="43">
        <f t="shared" si="436"/>
        <v>2020</v>
      </c>
      <c r="I1983" s="43">
        <f t="shared" si="439"/>
        <v>21</v>
      </c>
      <c r="J1983">
        <f>IF(AND(Formulier!$E$44&lt;=C1983,Formulier!$O$38&gt;=C1983),"Verlof",0)</f>
        <v>0</v>
      </c>
      <c r="K1983">
        <f t="shared" si="432"/>
        <v>0</v>
      </c>
      <c r="L1983">
        <f t="shared" si="440"/>
        <v>0</v>
      </c>
      <c r="M1983">
        <f t="shared" si="441"/>
        <v>0</v>
      </c>
      <c r="N1983" s="56">
        <f t="shared" si="433"/>
        <v>0</v>
      </c>
      <c r="O1983" s="56">
        <f t="shared" si="434"/>
        <v>0</v>
      </c>
      <c r="R1983">
        <f t="shared" si="430"/>
        <v>0</v>
      </c>
    </row>
    <row r="1984" spans="1:18" x14ac:dyDescent="0.3">
      <c r="A1984" s="43" t="str">
        <f t="shared" si="435"/>
        <v>202021za</v>
      </c>
      <c r="B1984" s="43">
        <f t="shared" si="437"/>
        <v>21</v>
      </c>
      <c r="C1984" s="44">
        <f t="shared" si="431"/>
        <v>43974</v>
      </c>
      <c r="D1984" s="43" t="str">
        <f t="shared" si="438"/>
        <v>za</v>
      </c>
      <c r="E1984" s="43">
        <f t="shared" si="436"/>
        <v>2020</v>
      </c>
      <c r="I1984" s="43">
        <f t="shared" si="439"/>
        <v>21</v>
      </c>
      <c r="J1984">
        <f>IF(AND(Formulier!$E$44&lt;=C1984,Formulier!$O$38&gt;=C1984),"Verlof",0)</f>
        <v>0</v>
      </c>
      <c r="K1984">
        <f t="shared" si="432"/>
        <v>0</v>
      </c>
      <c r="L1984">
        <f t="shared" si="440"/>
        <v>0</v>
      </c>
      <c r="M1984">
        <f t="shared" si="441"/>
        <v>0</v>
      </c>
      <c r="N1984" s="56">
        <f t="shared" si="433"/>
        <v>0</v>
      </c>
      <c r="O1984" s="56">
        <f t="shared" si="434"/>
        <v>0</v>
      </c>
      <c r="R1984">
        <f t="shared" ref="R1984:R2047" si="442">IF(AND(OR(F1984="vakantie",G1984="vakantie",H1984="vakantie"),Q1984="Compensatieverlof"),1,0)</f>
        <v>0</v>
      </c>
    </row>
    <row r="1985" spans="1:18" x14ac:dyDescent="0.3">
      <c r="A1985" s="43" t="str">
        <f t="shared" si="435"/>
        <v>202021zo</v>
      </c>
      <c r="B1985" s="43">
        <f t="shared" si="437"/>
        <v>21</v>
      </c>
      <c r="C1985" s="44">
        <f t="shared" si="431"/>
        <v>43975</v>
      </c>
      <c r="D1985" s="43" t="str">
        <f t="shared" si="438"/>
        <v>zo</v>
      </c>
      <c r="E1985" s="43">
        <f t="shared" si="436"/>
        <v>2020</v>
      </c>
      <c r="I1985" s="43">
        <f t="shared" si="439"/>
        <v>21</v>
      </c>
      <c r="J1985">
        <f>IF(AND(Formulier!$E$44&lt;=C1985,Formulier!$O$38&gt;=C1985),"Verlof",0)</f>
        <v>0</v>
      </c>
      <c r="K1985">
        <f t="shared" si="432"/>
        <v>0</v>
      </c>
      <c r="L1985">
        <f t="shared" si="440"/>
        <v>0</v>
      </c>
      <c r="M1985">
        <f t="shared" si="441"/>
        <v>0</v>
      </c>
      <c r="N1985" s="56">
        <f t="shared" si="433"/>
        <v>0</v>
      </c>
      <c r="O1985" s="56">
        <f t="shared" si="434"/>
        <v>0</v>
      </c>
      <c r="R1985">
        <f t="shared" si="442"/>
        <v>0</v>
      </c>
    </row>
    <row r="1986" spans="1:18" x14ac:dyDescent="0.3">
      <c r="A1986" s="43" t="str">
        <f t="shared" si="435"/>
        <v>202022ma</v>
      </c>
      <c r="B1986" s="43">
        <f t="shared" si="437"/>
        <v>22</v>
      </c>
      <c r="C1986" s="44">
        <f t="shared" si="431"/>
        <v>43976</v>
      </c>
      <c r="D1986" s="43" t="str">
        <f t="shared" si="438"/>
        <v>ma</v>
      </c>
      <c r="E1986" s="43">
        <f t="shared" si="436"/>
        <v>2020</v>
      </c>
      <c r="I1986" s="43">
        <f t="shared" si="439"/>
        <v>22</v>
      </c>
      <c r="J1986">
        <f>IF(AND(Formulier!$E$44&lt;=C1986,Formulier!$O$38&gt;=C1986),"Verlof",0)</f>
        <v>0</v>
      </c>
      <c r="K1986">
        <f t="shared" si="432"/>
        <v>0</v>
      </c>
      <c r="L1986">
        <f t="shared" si="440"/>
        <v>0</v>
      </c>
      <c r="M1986">
        <f t="shared" si="441"/>
        <v>0</v>
      </c>
      <c r="N1986" s="56">
        <f t="shared" si="433"/>
        <v>0</v>
      </c>
      <c r="O1986" s="56">
        <f t="shared" si="434"/>
        <v>0</v>
      </c>
      <c r="R1986">
        <f t="shared" si="442"/>
        <v>0</v>
      </c>
    </row>
    <row r="1987" spans="1:18" x14ac:dyDescent="0.3">
      <c r="A1987" s="43" t="str">
        <f t="shared" si="435"/>
        <v>202022di</v>
      </c>
      <c r="B1987" s="43">
        <f t="shared" si="437"/>
        <v>22</v>
      </c>
      <c r="C1987" s="44">
        <f t="shared" ref="C1987:C2050" si="443">+C1986+1</f>
        <v>43977</v>
      </c>
      <c r="D1987" s="43" t="str">
        <f t="shared" si="438"/>
        <v>di</v>
      </c>
      <c r="E1987" s="43">
        <f t="shared" si="436"/>
        <v>2020</v>
      </c>
      <c r="I1987" s="43">
        <f t="shared" si="439"/>
        <v>22</v>
      </c>
      <c r="J1987">
        <f>IF(AND(Formulier!$E$44&lt;=C1987,Formulier!$O$38&gt;=C1987),"Verlof",0)</f>
        <v>0</v>
      </c>
      <c r="K1987">
        <f t="shared" ref="K1987:K2050" si="444">IF(J1987=0,0,IF(F1987="",0,1))</f>
        <v>0</v>
      </c>
      <c r="L1987">
        <f t="shared" si="440"/>
        <v>0</v>
      </c>
      <c r="M1987">
        <f t="shared" si="441"/>
        <v>0</v>
      </c>
      <c r="N1987" s="56">
        <f t="shared" ref="N1987:N2050" si="445">IF($N$1="Noord",K1987,IF($N$1="Midden",L1987,M1987))</f>
        <v>0</v>
      </c>
      <c r="O1987" s="56">
        <f t="shared" ref="O1987:O2050" si="446">IF(OR(D1987="za",D1987="zo"),0,N1987)</f>
        <v>0</v>
      </c>
      <c r="R1987">
        <f t="shared" si="442"/>
        <v>0</v>
      </c>
    </row>
    <row r="1988" spans="1:18" x14ac:dyDescent="0.3">
      <c r="A1988" s="43" t="str">
        <f t="shared" si="435"/>
        <v>202022wo</v>
      </c>
      <c r="B1988" s="43">
        <f t="shared" si="437"/>
        <v>22</v>
      </c>
      <c r="C1988" s="44">
        <f t="shared" si="443"/>
        <v>43978</v>
      </c>
      <c r="D1988" s="43" t="str">
        <f t="shared" si="438"/>
        <v>wo</v>
      </c>
      <c r="E1988" s="43">
        <f t="shared" si="436"/>
        <v>2020</v>
      </c>
      <c r="I1988" s="43">
        <f t="shared" si="439"/>
        <v>22</v>
      </c>
      <c r="J1988">
        <f>IF(AND(Formulier!$E$44&lt;=C1988,Formulier!$O$38&gt;=C1988),"Verlof",0)</f>
        <v>0</v>
      </c>
      <c r="K1988">
        <f t="shared" si="444"/>
        <v>0</v>
      </c>
      <c r="L1988">
        <f t="shared" si="440"/>
        <v>0</v>
      </c>
      <c r="M1988">
        <f t="shared" si="441"/>
        <v>0</v>
      </c>
      <c r="N1988" s="56">
        <f t="shared" si="445"/>
        <v>0</v>
      </c>
      <c r="O1988" s="56">
        <f t="shared" si="446"/>
        <v>0</v>
      </c>
      <c r="R1988">
        <f t="shared" si="442"/>
        <v>0</v>
      </c>
    </row>
    <row r="1989" spans="1:18" x14ac:dyDescent="0.3">
      <c r="A1989" s="43" t="str">
        <f t="shared" si="435"/>
        <v>202022do</v>
      </c>
      <c r="B1989" s="43">
        <f t="shared" si="437"/>
        <v>22</v>
      </c>
      <c r="C1989" s="44">
        <f t="shared" si="443"/>
        <v>43979</v>
      </c>
      <c r="D1989" s="43" t="str">
        <f t="shared" si="438"/>
        <v>do</v>
      </c>
      <c r="E1989" s="43">
        <f t="shared" si="436"/>
        <v>2020</v>
      </c>
      <c r="I1989" s="43">
        <f t="shared" si="439"/>
        <v>22</v>
      </c>
      <c r="J1989">
        <f>IF(AND(Formulier!$E$44&lt;=C1989,Formulier!$O$38&gt;=C1989),"Verlof",0)</f>
        <v>0</v>
      </c>
      <c r="K1989">
        <f t="shared" si="444"/>
        <v>0</v>
      </c>
      <c r="L1989">
        <f t="shared" si="440"/>
        <v>0</v>
      </c>
      <c r="M1989">
        <f t="shared" si="441"/>
        <v>0</v>
      </c>
      <c r="N1989" s="56">
        <f t="shared" si="445"/>
        <v>0</v>
      </c>
      <c r="O1989" s="56">
        <f t="shared" si="446"/>
        <v>0</v>
      </c>
      <c r="R1989">
        <f t="shared" si="442"/>
        <v>0</v>
      </c>
    </row>
    <row r="1990" spans="1:18" x14ac:dyDescent="0.3">
      <c r="A1990" s="43" t="str">
        <f t="shared" si="435"/>
        <v>202022vr</v>
      </c>
      <c r="B1990" s="43">
        <f t="shared" si="437"/>
        <v>22</v>
      </c>
      <c r="C1990" s="44">
        <f t="shared" si="443"/>
        <v>43980</v>
      </c>
      <c r="D1990" s="43" t="str">
        <f t="shared" si="438"/>
        <v>vr</v>
      </c>
      <c r="E1990" s="43">
        <f t="shared" si="436"/>
        <v>2020</v>
      </c>
      <c r="I1990" s="43">
        <f t="shared" si="439"/>
        <v>22</v>
      </c>
      <c r="J1990">
        <f>IF(AND(Formulier!$E$44&lt;=C1990,Formulier!$O$38&gt;=C1990),"Verlof",0)</f>
        <v>0</v>
      </c>
      <c r="K1990">
        <f t="shared" si="444"/>
        <v>0</v>
      </c>
      <c r="L1990">
        <f t="shared" si="440"/>
        <v>0</v>
      </c>
      <c r="M1990">
        <f t="shared" si="441"/>
        <v>0</v>
      </c>
      <c r="N1990" s="56">
        <f t="shared" si="445"/>
        <v>0</v>
      </c>
      <c r="O1990" s="56">
        <f t="shared" si="446"/>
        <v>0</v>
      </c>
      <c r="R1990">
        <f t="shared" si="442"/>
        <v>0</v>
      </c>
    </row>
    <row r="1991" spans="1:18" x14ac:dyDescent="0.3">
      <c r="A1991" s="43" t="str">
        <f t="shared" ref="A1991:A2054" si="447">E1991&amp;B1991&amp;D1991</f>
        <v>202022za</v>
      </c>
      <c r="B1991" s="43">
        <f t="shared" si="437"/>
        <v>22</v>
      </c>
      <c r="C1991" s="44">
        <f t="shared" si="443"/>
        <v>43981</v>
      </c>
      <c r="D1991" s="43" t="str">
        <f t="shared" si="438"/>
        <v>za</v>
      </c>
      <c r="E1991" s="43">
        <f t="shared" ref="E1991:E2054" si="448">YEAR(C1991)</f>
        <v>2020</v>
      </c>
      <c r="I1991" s="43">
        <f t="shared" si="439"/>
        <v>22</v>
      </c>
      <c r="J1991">
        <f>IF(AND(Formulier!$E$44&lt;=C1991,Formulier!$O$38&gt;=C1991),"Verlof",0)</f>
        <v>0</v>
      </c>
      <c r="K1991">
        <f t="shared" si="444"/>
        <v>0</v>
      </c>
      <c r="L1991">
        <f t="shared" si="440"/>
        <v>0</v>
      </c>
      <c r="M1991">
        <f t="shared" si="441"/>
        <v>0</v>
      </c>
      <c r="N1991" s="56">
        <f t="shared" si="445"/>
        <v>0</v>
      </c>
      <c r="O1991" s="56">
        <f t="shared" si="446"/>
        <v>0</v>
      </c>
      <c r="R1991">
        <f t="shared" si="442"/>
        <v>0</v>
      </c>
    </row>
    <row r="1992" spans="1:18" x14ac:dyDescent="0.3">
      <c r="A1992" s="43" t="str">
        <f t="shared" si="447"/>
        <v>202022zo</v>
      </c>
      <c r="B1992" s="43">
        <f t="shared" si="437"/>
        <v>22</v>
      </c>
      <c r="C1992" s="44">
        <f t="shared" si="443"/>
        <v>43982</v>
      </c>
      <c r="D1992" s="43" t="str">
        <f t="shared" si="438"/>
        <v>zo</v>
      </c>
      <c r="E1992" s="43">
        <f t="shared" si="448"/>
        <v>2020</v>
      </c>
      <c r="I1992" s="43">
        <f t="shared" si="439"/>
        <v>22</v>
      </c>
      <c r="J1992">
        <f>IF(AND(Formulier!$E$44&lt;=C1992,Formulier!$O$38&gt;=C1992),"Verlof",0)</f>
        <v>0</v>
      </c>
      <c r="K1992">
        <f t="shared" si="444"/>
        <v>0</v>
      </c>
      <c r="L1992">
        <f t="shared" si="440"/>
        <v>0</v>
      </c>
      <c r="M1992">
        <f t="shared" si="441"/>
        <v>0</v>
      </c>
      <c r="N1992" s="56">
        <f t="shared" si="445"/>
        <v>0</v>
      </c>
      <c r="O1992" s="56">
        <f t="shared" si="446"/>
        <v>0</v>
      </c>
      <c r="R1992">
        <f t="shared" si="442"/>
        <v>0</v>
      </c>
    </row>
    <row r="1993" spans="1:18" x14ac:dyDescent="0.3">
      <c r="A1993" s="43" t="str">
        <f t="shared" si="447"/>
        <v>202023ma</v>
      </c>
      <c r="B1993" s="43">
        <f t="shared" si="437"/>
        <v>23</v>
      </c>
      <c r="C1993" s="44">
        <f t="shared" si="443"/>
        <v>43983</v>
      </c>
      <c r="D1993" s="43" t="str">
        <f t="shared" si="438"/>
        <v>ma</v>
      </c>
      <c r="E1993" s="43">
        <f t="shared" si="448"/>
        <v>2020</v>
      </c>
      <c r="I1993" s="43">
        <f t="shared" si="439"/>
        <v>23</v>
      </c>
      <c r="J1993">
        <f>IF(AND(Formulier!$E$44&lt;=C1993,Formulier!$O$38&gt;=C1993),"Verlof",0)</f>
        <v>0</v>
      </c>
      <c r="K1993">
        <f t="shared" si="444"/>
        <v>0</v>
      </c>
      <c r="L1993">
        <f t="shared" si="440"/>
        <v>0</v>
      </c>
      <c r="M1993">
        <f t="shared" si="441"/>
        <v>0</v>
      </c>
      <c r="N1993" s="56">
        <f t="shared" si="445"/>
        <v>0</v>
      </c>
      <c r="O1993" s="56">
        <f t="shared" si="446"/>
        <v>0</v>
      </c>
      <c r="R1993">
        <f t="shared" si="442"/>
        <v>0</v>
      </c>
    </row>
    <row r="1994" spans="1:18" x14ac:dyDescent="0.3">
      <c r="A1994" s="43" t="str">
        <f t="shared" si="447"/>
        <v>202023di</v>
      </c>
      <c r="B1994" s="43">
        <f t="shared" si="437"/>
        <v>23</v>
      </c>
      <c r="C1994" s="44">
        <f t="shared" si="443"/>
        <v>43984</v>
      </c>
      <c r="D1994" s="43" t="str">
        <f t="shared" si="438"/>
        <v>di</v>
      </c>
      <c r="E1994" s="43">
        <f t="shared" si="448"/>
        <v>2020</v>
      </c>
      <c r="I1994" s="43">
        <f t="shared" si="439"/>
        <v>23</v>
      </c>
      <c r="J1994">
        <f>IF(AND(Formulier!$E$44&lt;=C1994,Formulier!$O$38&gt;=C1994),"Verlof",0)</f>
        <v>0</v>
      </c>
      <c r="K1994">
        <f t="shared" si="444"/>
        <v>0</v>
      </c>
      <c r="L1994">
        <f t="shared" si="440"/>
        <v>0</v>
      </c>
      <c r="M1994">
        <f t="shared" si="441"/>
        <v>0</v>
      </c>
      <c r="N1994" s="56">
        <f t="shared" si="445"/>
        <v>0</v>
      </c>
      <c r="O1994" s="56">
        <f t="shared" si="446"/>
        <v>0</v>
      </c>
      <c r="R1994">
        <f t="shared" si="442"/>
        <v>0</v>
      </c>
    </row>
    <row r="1995" spans="1:18" x14ac:dyDescent="0.3">
      <c r="A1995" s="43" t="str">
        <f t="shared" si="447"/>
        <v>202023wo</v>
      </c>
      <c r="B1995" s="43">
        <f t="shared" si="437"/>
        <v>23</v>
      </c>
      <c r="C1995" s="44">
        <f t="shared" si="443"/>
        <v>43985</v>
      </c>
      <c r="D1995" s="43" t="str">
        <f t="shared" si="438"/>
        <v>wo</v>
      </c>
      <c r="E1995" s="43">
        <f t="shared" si="448"/>
        <v>2020</v>
      </c>
      <c r="I1995" s="43">
        <f t="shared" si="439"/>
        <v>23</v>
      </c>
      <c r="J1995">
        <f>IF(AND(Formulier!$E$44&lt;=C1995,Formulier!$O$38&gt;=C1995),"Verlof",0)</f>
        <v>0</v>
      </c>
      <c r="K1995">
        <f t="shared" si="444"/>
        <v>0</v>
      </c>
      <c r="L1995">
        <f t="shared" si="440"/>
        <v>0</v>
      </c>
      <c r="M1995">
        <f t="shared" si="441"/>
        <v>0</v>
      </c>
      <c r="N1995" s="56">
        <f t="shared" si="445"/>
        <v>0</v>
      </c>
      <c r="O1995" s="56">
        <f t="shared" si="446"/>
        <v>0</v>
      </c>
      <c r="R1995">
        <f t="shared" si="442"/>
        <v>0</v>
      </c>
    </row>
    <row r="1996" spans="1:18" x14ac:dyDescent="0.3">
      <c r="A1996" s="43" t="str">
        <f t="shared" si="447"/>
        <v>202023do</v>
      </c>
      <c r="B1996" s="43">
        <f t="shared" si="437"/>
        <v>23</v>
      </c>
      <c r="C1996" s="44">
        <f t="shared" si="443"/>
        <v>43986</v>
      </c>
      <c r="D1996" s="43" t="str">
        <f t="shared" si="438"/>
        <v>do</v>
      </c>
      <c r="E1996" s="43">
        <f t="shared" si="448"/>
        <v>2020</v>
      </c>
      <c r="I1996" s="43">
        <f t="shared" si="439"/>
        <v>23</v>
      </c>
      <c r="J1996">
        <f>IF(AND(Formulier!$E$44&lt;=C1996,Formulier!$O$38&gt;=C1996),"Verlof",0)</f>
        <v>0</v>
      </c>
      <c r="K1996">
        <f t="shared" si="444"/>
        <v>0</v>
      </c>
      <c r="L1996">
        <f t="shared" si="440"/>
        <v>0</v>
      </c>
      <c r="M1996">
        <f t="shared" si="441"/>
        <v>0</v>
      </c>
      <c r="N1996" s="56">
        <f t="shared" si="445"/>
        <v>0</v>
      </c>
      <c r="O1996" s="56">
        <f t="shared" si="446"/>
        <v>0</v>
      </c>
      <c r="R1996">
        <f t="shared" si="442"/>
        <v>0</v>
      </c>
    </row>
    <row r="1997" spans="1:18" x14ac:dyDescent="0.3">
      <c r="A1997" s="43" t="str">
        <f t="shared" si="447"/>
        <v>202023vr</v>
      </c>
      <c r="B1997" s="43">
        <f t="shared" si="437"/>
        <v>23</v>
      </c>
      <c r="C1997" s="44">
        <f t="shared" si="443"/>
        <v>43987</v>
      </c>
      <c r="D1997" s="43" t="str">
        <f t="shared" si="438"/>
        <v>vr</v>
      </c>
      <c r="E1997" s="43">
        <f t="shared" si="448"/>
        <v>2020</v>
      </c>
      <c r="I1997" s="43">
        <f t="shared" si="439"/>
        <v>23</v>
      </c>
      <c r="J1997">
        <f>IF(AND(Formulier!$E$44&lt;=C1997,Formulier!$O$38&gt;=C1997),"Verlof",0)</f>
        <v>0</v>
      </c>
      <c r="K1997">
        <f t="shared" si="444"/>
        <v>0</v>
      </c>
      <c r="L1997">
        <f t="shared" si="440"/>
        <v>0</v>
      </c>
      <c r="M1997">
        <f t="shared" si="441"/>
        <v>0</v>
      </c>
      <c r="N1997" s="56">
        <f t="shared" si="445"/>
        <v>0</v>
      </c>
      <c r="O1997" s="56">
        <f t="shared" si="446"/>
        <v>0</v>
      </c>
      <c r="R1997">
        <f t="shared" si="442"/>
        <v>0</v>
      </c>
    </row>
    <row r="1998" spans="1:18" x14ac:dyDescent="0.3">
      <c r="A1998" s="43" t="str">
        <f t="shared" si="447"/>
        <v>202023za</v>
      </c>
      <c r="B1998" s="43">
        <f t="shared" si="437"/>
        <v>23</v>
      </c>
      <c r="C1998" s="44">
        <f t="shared" si="443"/>
        <v>43988</v>
      </c>
      <c r="D1998" s="43" t="str">
        <f t="shared" si="438"/>
        <v>za</v>
      </c>
      <c r="E1998" s="43">
        <f t="shared" si="448"/>
        <v>2020</v>
      </c>
      <c r="I1998" s="43">
        <f t="shared" si="439"/>
        <v>23</v>
      </c>
      <c r="J1998">
        <f>IF(AND(Formulier!$E$44&lt;=C1998,Formulier!$O$38&gt;=C1998),"Verlof",0)</f>
        <v>0</v>
      </c>
      <c r="K1998">
        <f t="shared" si="444"/>
        <v>0</v>
      </c>
      <c r="L1998">
        <f t="shared" si="440"/>
        <v>0</v>
      </c>
      <c r="M1998">
        <f t="shared" si="441"/>
        <v>0</v>
      </c>
      <c r="N1998" s="56">
        <f t="shared" si="445"/>
        <v>0</v>
      </c>
      <c r="O1998" s="56">
        <f t="shared" si="446"/>
        <v>0</v>
      </c>
      <c r="R1998">
        <f t="shared" si="442"/>
        <v>0</v>
      </c>
    </row>
    <row r="1999" spans="1:18" x14ac:dyDescent="0.3">
      <c r="A1999" s="43" t="str">
        <f t="shared" si="447"/>
        <v>202023zo</v>
      </c>
      <c r="B1999" s="43">
        <f t="shared" si="437"/>
        <v>23</v>
      </c>
      <c r="C1999" s="44">
        <f t="shared" si="443"/>
        <v>43989</v>
      </c>
      <c r="D1999" s="43" t="str">
        <f t="shared" si="438"/>
        <v>zo</v>
      </c>
      <c r="E1999" s="43">
        <f t="shared" si="448"/>
        <v>2020</v>
      </c>
      <c r="I1999" s="43">
        <f t="shared" si="439"/>
        <v>23</v>
      </c>
      <c r="J1999">
        <f>IF(AND(Formulier!$E$44&lt;=C1999,Formulier!$O$38&gt;=C1999),"Verlof",0)</f>
        <v>0</v>
      </c>
      <c r="K1999">
        <f t="shared" si="444"/>
        <v>0</v>
      </c>
      <c r="L1999">
        <f t="shared" si="440"/>
        <v>0</v>
      </c>
      <c r="M1999">
        <f t="shared" si="441"/>
        <v>0</v>
      </c>
      <c r="N1999" s="56">
        <f t="shared" si="445"/>
        <v>0</v>
      </c>
      <c r="O1999" s="56">
        <f t="shared" si="446"/>
        <v>0</v>
      </c>
      <c r="R1999">
        <f t="shared" si="442"/>
        <v>0</v>
      </c>
    </row>
    <row r="2000" spans="1:18" x14ac:dyDescent="0.3">
      <c r="A2000" s="43" t="str">
        <f t="shared" si="447"/>
        <v>202024ma</v>
      </c>
      <c r="B2000" s="43">
        <f t="shared" si="437"/>
        <v>24</v>
      </c>
      <c r="C2000" s="44">
        <f t="shared" si="443"/>
        <v>43990</v>
      </c>
      <c r="D2000" s="43" t="str">
        <f t="shared" si="438"/>
        <v>ma</v>
      </c>
      <c r="E2000" s="43">
        <f t="shared" si="448"/>
        <v>2020</v>
      </c>
      <c r="I2000" s="43">
        <f t="shared" si="439"/>
        <v>24</v>
      </c>
      <c r="J2000">
        <f>IF(AND(Formulier!$E$44&lt;=C2000,Formulier!$O$38&gt;=C2000),"Verlof",0)</f>
        <v>0</v>
      </c>
      <c r="K2000">
        <f t="shared" si="444"/>
        <v>0</v>
      </c>
      <c r="L2000">
        <f t="shared" si="440"/>
        <v>0</v>
      </c>
      <c r="M2000">
        <f t="shared" si="441"/>
        <v>0</v>
      </c>
      <c r="N2000" s="56">
        <f t="shared" si="445"/>
        <v>0</v>
      </c>
      <c r="O2000" s="56">
        <f t="shared" si="446"/>
        <v>0</v>
      </c>
      <c r="R2000">
        <f t="shared" si="442"/>
        <v>0</v>
      </c>
    </row>
    <row r="2001" spans="1:18" x14ac:dyDescent="0.3">
      <c r="A2001" s="43" t="str">
        <f t="shared" si="447"/>
        <v>202024di</v>
      </c>
      <c r="B2001" s="43">
        <f t="shared" ref="B2001:B2064" si="449">+B1994+1</f>
        <v>24</v>
      </c>
      <c r="C2001" s="44">
        <f t="shared" si="443"/>
        <v>43991</v>
      </c>
      <c r="D2001" s="43" t="str">
        <f t="shared" ref="D2001:D2064" si="450">+D1994</f>
        <v>di</v>
      </c>
      <c r="E2001" s="43">
        <f t="shared" si="448"/>
        <v>2020</v>
      </c>
      <c r="I2001" s="43">
        <f t="shared" ref="I2001:I2064" si="451">+I1994+1</f>
        <v>24</v>
      </c>
      <c r="J2001">
        <f>IF(AND(Formulier!$E$44&lt;=C2001,Formulier!$O$38&gt;=C2001),"Verlof",0)</f>
        <v>0</v>
      </c>
      <c r="K2001">
        <f t="shared" si="444"/>
        <v>0</v>
      </c>
      <c r="L2001">
        <f t="shared" si="440"/>
        <v>0</v>
      </c>
      <c r="M2001">
        <f t="shared" si="441"/>
        <v>0</v>
      </c>
      <c r="N2001" s="56">
        <f t="shared" si="445"/>
        <v>0</v>
      </c>
      <c r="O2001" s="56">
        <f t="shared" si="446"/>
        <v>0</v>
      </c>
      <c r="R2001">
        <f t="shared" si="442"/>
        <v>0</v>
      </c>
    </row>
    <row r="2002" spans="1:18" x14ac:dyDescent="0.3">
      <c r="A2002" s="43" t="str">
        <f t="shared" si="447"/>
        <v>202024wo</v>
      </c>
      <c r="B2002" s="43">
        <f t="shared" si="449"/>
        <v>24</v>
      </c>
      <c r="C2002" s="44">
        <f t="shared" si="443"/>
        <v>43992</v>
      </c>
      <c r="D2002" s="43" t="str">
        <f t="shared" si="450"/>
        <v>wo</v>
      </c>
      <c r="E2002" s="43">
        <f t="shared" si="448"/>
        <v>2020</v>
      </c>
      <c r="I2002" s="43">
        <f t="shared" si="451"/>
        <v>24</v>
      </c>
      <c r="J2002">
        <f>IF(AND(Formulier!$E$44&lt;=C2002,Formulier!$O$38&gt;=C2002),"Verlof",0)</f>
        <v>0</v>
      </c>
      <c r="K2002">
        <f t="shared" si="444"/>
        <v>0</v>
      </c>
      <c r="L2002">
        <f t="shared" si="440"/>
        <v>0</v>
      </c>
      <c r="M2002">
        <f t="shared" si="441"/>
        <v>0</v>
      </c>
      <c r="N2002" s="56">
        <f t="shared" si="445"/>
        <v>0</v>
      </c>
      <c r="O2002" s="56">
        <f t="shared" si="446"/>
        <v>0</v>
      </c>
      <c r="R2002">
        <f t="shared" si="442"/>
        <v>0</v>
      </c>
    </row>
    <row r="2003" spans="1:18" x14ac:dyDescent="0.3">
      <c r="A2003" s="43" t="str">
        <f t="shared" si="447"/>
        <v>202024do</v>
      </c>
      <c r="B2003" s="43">
        <f t="shared" si="449"/>
        <v>24</v>
      </c>
      <c r="C2003" s="44">
        <f t="shared" si="443"/>
        <v>43993</v>
      </c>
      <c r="D2003" s="43" t="str">
        <f t="shared" si="450"/>
        <v>do</v>
      </c>
      <c r="E2003" s="43">
        <f t="shared" si="448"/>
        <v>2020</v>
      </c>
      <c r="I2003" s="43">
        <f t="shared" si="451"/>
        <v>24</v>
      </c>
      <c r="J2003">
        <f>IF(AND(Formulier!$E$44&lt;=C2003,Formulier!$O$38&gt;=C2003),"Verlof",0)</f>
        <v>0</v>
      </c>
      <c r="K2003">
        <f t="shared" si="444"/>
        <v>0</v>
      </c>
      <c r="L2003">
        <f t="shared" si="440"/>
        <v>0</v>
      </c>
      <c r="M2003">
        <f t="shared" si="441"/>
        <v>0</v>
      </c>
      <c r="N2003" s="56">
        <f t="shared" si="445"/>
        <v>0</v>
      </c>
      <c r="O2003" s="56">
        <f t="shared" si="446"/>
        <v>0</v>
      </c>
      <c r="R2003">
        <f t="shared" si="442"/>
        <v>0</v>
      </c>
    </row>
    <row r="2004" spans="1:18" x14ac:dyDescent="0.3">
      <c r="A2004" s="43" t="str">
        <f t="shared" si="447"/>
        <v>202024vr</v>
      </c>
      <c r="B2004" s="43">
        <f t="shared" si="449"/>
        <v>24</v>
      </c>
      <c r="C2004" s="44">
        <f t="shared" si="443"/>
        <v>43994</v>
      </c>
      <c r="D2004" s="43" t="str">
        <f t="shared" si="450"/>
        <v>vr</v>
      </c>
      <c r="E2004" s="43">
        <f t="shared" si="448"/>
        <v>2020</v>
      </c>
      <c r="I2004" s="43">
        <f t="shared" si="451"/>
        <v>24</v>
      </c>
      <c r="J2004">
        <f>IF(AND(Formulier!$E$44&lt;=C2004,Formulier!$O$38&gt;=C2004),"Verlof",0)</f>
        <v>0</v>
      </c>
      <c r="K2004">
        <f t="shared" si="444"/>
        <v>0</v>
      </c>
      <c r="L2004">
        <f t="shared" si="440"/>
        <v>0</v>
      </c>
      <c r="M2004">
        <f t="shared" si="441"/>
        <v>0</v>
      </c>
      <c r="N2004" s="56">
        <f t="shared" si="445"/>
        <v>0</v>
      </c>
      <c r="O2004" s="56">
        <f t="shared" si="446"/>
        <v>0</v>
      </c>
      <c r="R2004">
        <f t="shared" si="442"/>
        <v>0</v>
      </c>
    </row>
    <row r="2005" spans="1:18" x14ac:dyDescent="0.3">
      <c r="A2005" s="43" t="str">
        <f t="shared" si="447"/>
        <v>202024za</v>
      </c>
      <c r="B2005" s="43">
        <f t="shared" si="449"/>
        <v>24</v>
      </c>
      <c r="C2005" s="44">
        <f t="shared" si="443"/>
        <v>43995</v>
      </c>
      <c r="D2005" s="43" t="str">
        <f t="shared" si="450"/>
        <v>za</v>
      </c>
      <c r="E2005" s="43">
        <f t="shared" si="448"/>
        <v>2020</v>
      </c>
      <c r="I2005" s="43">
        <f t="shared" si="451"/>
        <v>24</v>
      </c>
      <c r="J2005">
        <f>IF(AND(Formulier!$E$44&lt;=C2005,Formulier!$O$38&gt;=C2005),"Verlof",0)</f>
        <v>0</v>
      </c>
      <c r="K2005">
        <f t="shared" si="444"/>
        <v>0</v>
      </c>
      <c r="L2005">
        <f t="shared" si="440"/>
        <v>0</v>
      </c>
      <c r="M2005">
        <f t="shared" si="441"/>
        <v>0</v>
      </c>
      <c r="N2005" s="56">
        <f t="shared" si="445"/>
        <v>0</v>
      </c>
      <c r="O2005" s="56">
        <f t="shared" si="446"/>
        <v>0</v>
      </c>
      <c r="R2005">
        <f t="shared" si="442"/>
        <v>0</v>
      </c>
    </row>
    <row r="2006" spans="1:18" x14ac:dyDescent="0.3">
      <c r="A2006" s="43" t="str">
        <f t="shared" si="447"/>
        <v>202024zo</v>
      </c>
      <c r="B2006" s="43">
        <f t="shared" si="449"/>
        <v>24</v>
      </c>
      <c r="C2006" s="44">
        <f t="shared" si="443"/>
        <v>43996</v>
      </c>
      <c r="D2006" s="43" t="str">
        <f t="shared" si="450"/>
        <v>zo</v>
      </c>
      <c r="E2006" s="43">
        <f t="shared" si="448"/>
        <v>2020</v>
      </c>
      <c r="I2006" s="43">
        <f t="shared" si="451"/>
        <v>24</v>
      </c>
      <c r="J2006">
        <f>IF(AND(Formulier!$E$44&lt;=C2006,Formulier!$O$38&gt;=C2006),"Verlof",0)</f>
        <v>0</v>
      </c>
      <c r="K2006">
        <f t="shared" si="444"/>
        <v>0</v>
      </c>
      <c r="L2006">
        <f t="shared" si="440"/>
        <v>0</v>
      </c>
      <c r="M2006">
        <f t="shared" si="441"/>
        <v>0</v>
      </c>
      <c r="N2006" s="56">
        <f t="shared" si="445"/>
        <v>0</v>
      </c>
      <c r="O2006" s="56">
        <f t="shared" si="446"/>
        <v>0</v>
      </c>
      <c r="R2006">
        <f t="shared" si="442"/>
        <v>0</v>
      </c>
    </row>
    <row r="2007" spans="1:18" x14ac:dyDescent="0.3">
      <c r="A2007" s="43" t="str">
        <f t="shared" si="447"/>
        <v>202025ma</v>
      </c>
      <c r="B2007" s="43">
        <f t="shared" si="449"/>
        <v>25</v>
      </c>
      <c r="C2007" s="44">
        <f t="shared" si="443"/>
        <v>43997</v>
      </c>
      <c r="D2007" s="43" t="str">
        <f t="shared" si="450"/>
        <v>ma</v>
      </c>
      <c r="E2007" s="43">
        <f t="shared" si="448"/>
        <v>2020</v>
      </c>
      <c r="I2007" s="43">
        <f t="shared" si="451"/>
        <v>25</v>
      </c>
      <c r="J2007">
        <f>IF(AND(Formulier!$E$44&lt;=C2007,Formulier!$O$38&gt;=C2007),"Verlof",0)</f>
        <v>0</v>
      </c>
      <c r="K2007">
        <f t="shared" si="444"/>
        <v>0</v>
      </c>
      <c r="L2007">
        <f t="shared" si="440"/>
        <v>0</v>
      </c>
      <c r="M2007">
        <f t="shared" si="441"/>
        <v>0</v>
      </c>
      <c r="N2007" s="56">
        <f t="shared" si="445"/>
        <v>0</v>
      </c>
      <c r="O2007" s="56">
        <f t="shared" si="446"/>
        <v>0</v>
      </c>
      <c r="R2007">
        <f t="shared" si="442"/>
        <v>0</v>
      </c>
    </row>
    <row r="2008" spans="1:18" x14ac:dyDescent="0.3">
      <c r="A2008" s="43" t="str">
        <f t="shared" si="447"/>
        <v>202025di</v>
      </c>
      <c r="B2008" s="43">
        <f t="shared" si="449"/>
        <v>25</v>
      </c>
      <c r="C2008" s="44">
        <f t="shared" si="443"/>
        <v>43998</v>
      </c>
      <c r="D2008" s="43" t="str">
        <f t="shared" si="450"/>
        <v>di</v>
      </c>
      <c r="E2008" s="43">
        <f t="shared" si="448"/>
        <v>2020</v>
      </c>
      <c r="I2008" s="43">
        <f t="shared" si="451"/>
        <v>25</v>
      </c>
      <c r="J2008">
        <f>IF(AND(Formulier!$E$44&lt;=C2008,Formulier!$O$38&gt;=C2008),"Verlof",0)</f>
        <v>0</v>
      </c>
      <c r="K2008">
        <f t="shared" si="444"/>
        <v>0</v>
      </c>
      <c r="L2008">
        <f t="shared" si="440"/>
        <v>0</v>
      </c>
      <c r="M2008">
        <f t="shared" si="441"/>
        <v>0</v>
      </c>
      <c r="N2008" s="56">
        <f t="shared" si="445"/>
        <v>0</v>
      </c>
      <c r="O2008" s="56">
        <f t="shared" si="446"/>
        <v>0</v>
      </c>
      <c r="R2008">
        <f t="shared" si="442"/>
        <v>0</v>
      </c>
    </row>
    <row r="2009" spans="1:18" x14ac:dyDescent="0.3">
      <c r="A2009" s="43" t="str">
        <f t="shared" si="447"/>
        <v>202025wo</v>
      </c>
      <c r="B2009" s="43">
        <f t="shared" si="449"/>
        <v>25</v>
      </c>
      <c r="C2009" s="44">
        <f t="shared" si="443"/>
        <v>43999</v>
      </c>
      <c r="D2009" s="43" t="str">
        <f t="shared" si="450"/>
        <v>wo</v>
      </c>
      <c r="E2009" s="43">
        <f t="shared" si="448"/>
        <v>2020</v>
      </c>
      <c r="I2009" s="43">
        <f t="shared" si="451"/>
        <v>25</v>
      </c>
      <c r="J2009">
        <f>IF(AND(Formulier!$E$44&lt;=C2009,Formulier!$O$38&gt;=C2009),"Verlof",0)</f>
        <v>0</v>
      </c>
      <c r="K2009">
        <f t="shared" si="444"/>
        <v>0</v>
      </c>
      <c r="L2009">
        <f t="shared" si="440"/>
        <v>0</v>
      </c>
      <c r="M2009">
        <f t="shared" si="441"/>
        <v>0</v>
      </c>
      <c r="N2009" s="56">
        <f t="shared" si="445"/>
        <v>0</v>
      </c>
      <c r="O2009" s="56">
        <f t="shared" si="446"/>
        <v>0</v>
      </c>
      <c r="R2009">
        <f t="shared" si="442"/>
        <v>0</v>
      </c>
    </row>
    <row r="2010" spans="1:18" x14ac:dyDescent="0.3">
      <c r="A2010" s="43" t="str">
        <f t="shared" si="447"/>
        <v>202025do</v>
      </c>
      <c r="B2010" s="43">
        <f t="shared" si="449"/>
        <v>25</v>
      </c>
      <c r="C2010" s="44">
        <f t="shared" si="443"/>
        <v>44000</v>
      </c>
      <c r="D2010" s="43" t="str">
        <f t="shared" si="450"/>
        <v>do</v>
      </c>
      <c r="E2010" s="43">
        <f t="shared" si="448"/>
        <v>2020</v>
      </c>
      <c r="I2010" s="43">
        <f t="shared" si="451"/>
        <v>25</v>
      </c>
      <c r="J2010">
        <f>IF(AND(Formulier!$E$44&lt;=C2010,Formulier!$O$38&gt;=C2010),"Verlof",0)</f>
        <v>0</v>
      </c>
      <c r="K2010">
        <f t="shared" si="444"/>
        <v>0</v>
      </c>
      <c r="L2010">
        <f t="shared" si="440"/>
        <v>0</v>
      </c>
      <c r="M2010">
        <f t="shared" si="441"/>
        <v>0</v>
      </c>
      <c r="N2010" s="56">
        <f t="shared" si="445"/>
        <v>0</v>
      </c>
      <c r="O2010" s="56">
        <f t="shared" si="446"/>
        <v>0</v>
      </c>
      <c r="R2010">
        <f t="shared" si="442"/>
        <v>0</v>
      </c>
    </row>
    <row r="2011" spans="1:18" x14ac:dyDescent="0.3">
      <c r="A2011" s="43" t="str">
        <f t="shared" si="447"/>
        <v>202025vr</v>
      </c>
      <c r="B2011" s="43">
        <f t="shared" si="449"/>
        <v>25</v>
      </c>
      <c r="C2011" s="44">
        <f t="shared" si="443"/>
        <v>44001</v>
      </c>
      <c r="D2011" s="43" t="str">
        <f t="shared" si="450"/>
        <v>vr</v>
      </c>
      <c r="E2011" s="43">
        <f t="shared" si="448"/>
        <v>2020</v>
      </c>
      <c r="I2011" s="43">
        <f t="shared" si="451"/>
        <v>25</v>
      </c>
      <c r="J2011">
        <f>IF(AND(Formulier!$E$44&lt;=C2011,Formulier!$O$38&gt;=C2011),"Verlof",0)</f>
        <v>0</v>
      </c>
      <c r="K2011">
        <f t="shared" si="444"/>
        <v>0</v>
      </c>
      <c r="L2011">
        <f t="shared" si="440"/>
        <v>0</v>
      </c>
      <c r="M2011">
        <f t="shared" si="441"/>
        <v>0</v>
      </c>
      <c r="N2011" s="56">
        <f t="shared" si="445"/>
        <v>0</v>
      </c>
      <c r="O2011" s="56">
        <f t="shared" si="446"/>
        <v>0</v>
      </c>
      <c r="R2011">
        <f t="shared" si="442"/>
        <v>0</v>
      </c>
    </row>
    <row r="2012" spans="1:18" x14ac:dyDescent="0.3">
      <c r="A2012" s="43" t="str">
        <f t="shared" si="447"/>
        <v>202025za</v>
      </c>
      <c r="B2012" s="43">
        <f t="shared" si="449"/>
        <v>25</v>
      </c>
      <c r="C2012" s="44">
        <f t="shared" si="443"/>
        <v>44002</v>
      </c>
      <c r="D2012" s="43" t="str">
        <f t="shared" si="450"/>
        <v>za</v>
      </c>
      <c r="E2012" s="43">
        <f t="shared" si="448"/>
        <v>2020</v>
      </c>
      <c r="I2012" s="43">
        <f t="shared" si="451"/>
        <v>25</v>
      </c>
      <c r="J2012">
        <f>IF(AND(Formulier!$E$44&lt;=C2012,Formulier!$O$38&gt;=C2012),"Verlof",0)</f>
        <v>0</v>
      </c>
      <c r="K2012">
        <f t="shared" si="444"/>
        <v>0</v>
      </c>
      <c r="L2012">
        <f t="shared" si="440"/>
        <v>0</v>
      </c>
      <c r="M2012">
        <f t="shared" si="441"/>
        <v>0</v>
      </c>
      <c r="N2012" s="56">
        <f t="shared" si="445"/>
        <v>0</v>
      </c>
      <c r="O2012" s="56">
        <f t="shared" si="446"/>
        <v>0</v>
      </c>
      <c r="R2012">
        <f t="shared" si="442"/>
        <v>0</v>
      </c>
    </row>
    <row r="2013" spans="1:18" x14ac:dyDescent="0.3">
      <c r="A2013" s="43" t="str">
        <f t="shared" si="447"/>
        <v>202025zo</v>
      </c>
      <c r="B2013" s="43">
        <f t="shared" si="449"/>
        <v>25</v>
      </c>
      <c r="C2013" s="44">
        <f t="shared" si="443"/>
        <v>44003</v>
      </c>
      <c r="D2013" s="43" t="str">
        <f t="shared" si="450"/>
        <v>zo</v>
      </c>
      <c r="E2013" s="43">
        <f t="shared" si="448"/>
        <v>2020</v>
      </c>
      <c r="I2013" s="43">
        <f t="shared" si="451"/>
        <v>25</v>
      </c>
      <c r="J2013">
        <f>IF(AND(Formulier!$E$44&lt;=C2013,Formulier!$O$38&gt;=C2013),"Verlof",0)</f>
        <v>0</v>
      </c>
      <c r="K2013">
        <f t="shared" si="444"/>
        <v>0</v>
      </c>
      <c r="L2013">
        <f t="shared" si="440"/>
        <v>0</v>
      </c>
      <c r="M2013">
        <f t="shared" si="441"/>
        <v>0</v>
      </c>
      <c r="N2013" s="56">
        <f t="shared" si="445"/>
        <v>0</v>
      </c>
      <c r="O2013" s="56">
        <f t="shared" si="446"/>
        <v>0</v>
      </c>
      <c r="R2013">
        <f t="shared" si="442"/>
        <v>0</v>
      </c>
    </row>
    <row r="2014" spans="1:18" x14ac:dyDescent="0.3">
      <c r="A2014" s="43" t="str">
        <f t="shared" si="447"/>
        <v>202026ma</v>
      </c>
      <c r="B2014" s="43">
        <f t="shared" si="449"/>
        <v>26</v>
      </c>
      <c r="C2014" s="44">
        <f t="shared" si="443"/>
        <v>44004</v>
      </c>
      <c r="D2014" s="43" t="str">
        <f t="shared" si="450"/>
        <v>ma</v>
      </c>
      <c r="E2014" s="43">
        <f t="shared" si="448"/>
        <v>2020</v>
      </c>
      <c r="I2014" s="43">
        <f t="shared" si="451"/>
        <v>26</v>
      </c>
      <c r="J2014">
        <f>IF(AND(Formulier!$E$44&lt;=C2014,Formulier!$O$38&gt;=C2014),"Verlof",0)</f>
        <v>0</v>
      </c>
      <c r="K2014">
        <f t="shared" si="444"/>
        <v>0</v>
      </c>
      <c r="L2014">
        <f t="shared" si="440"/>
        <v>0</v>
      </c>
      <c r="M2014">
        <f t="shared" si="441"/>
        <v>0</v>
      </c>
      <c r="N2014" s="56">
        <f t="shared" si="445"/>
        <v>0</v>
      </c>
      <c r="O2014" s="56">
        <f t="shared" si="446"/>
        <v>0</v>
      </c>
      <c r="R2014">
        <f t="shared" si="442"/>
        <v>0</v>
      </c>
    </row>
    <row r="2015" spans="1:18" x14ac:dyDescent="0.3">
      <c r="A2015" s="43" t="str">
        <f t="shared" si="447"/>
        <v>202026di</v>
      </c>
      <c r="B2015" s="43">
        <f t="shared" si="449"/>
        <v>26</v>
      </c>
      <c r="C2015" s="44">
        <f t="shared" si="443"/>
        <v>44005</v>
      </c>
      <c r="D2015" s="43" t="str">
        <f t="shared" si="450"/>
        <v>di</v>
      </c>
      <c r="E2015" s="43">
        <f t="shared" si="448"/>
        <v>2020</v>
      </c>
      <c r="I2015" s="43">
        <f t="shared" si="451"/>
        <v>26</v>
      </c>
      <c r="J2015">
        <f>IF(AND(Formulier!$E$44&lt;=C2015,Formulier!$O$38&gt;=C2015),"Verlof",0)</f>
        <v>0</v>
      </c>
      <c r="K2015">
        <f t="shared" si="444"/>
        <v>0</v>
      </c>
      <c r="L2015">
        <f t="shared" si="440"/>
        <v>0</v>
      </c>
      <c r="M2015">
        <f t="shared" si="441"/>
        <v>0</v>
      </c>
      <c r="N2015" s="56">
        <f t="shared" si="445"/>
        <v>0</v>
      </c>
      <c r="O2015" s="56">
        <f t="shared" si="446"/>
        <v>0</v>
      </c>
      <c r="R2015">
        <f t="shared" si="442"/>
        <v>0</v>
      </c>
    </row>
    <row r="2016" spans="1:18" x14ac:dyDescent="0.3">
      <c r="A2016" s="43" t="str">
        <f t="shared" si="447"/>
        <v>202026wo</v>
      </c>
      <c r="B2016" s="43">
        <f t="shared" si="449"/>
        <v>26</v>
      </c>
      <c r="C2016" s="44">
        <f t="shared" si="443"/>
        <v>44006</v>
      </c>
      <c r="D2016" s="43" t="str">
        <f t="shared" si="450"/>
        <v>wo</v>
      </c>
      <c r="E2016" s="43">
        <f t="shared" si="448"/>
        <v>2020</v>
      </c>
      <c r="I2016" s="43">
        <f t="shared" si="451"/>
        <v>26</v>
      </c>
      <c r="J2016">
        <f>IF(AND(Formulier!$E$44&lt;=C2016,Formulier!$O$38&gt;=C2016),"Verlof",0)</f>
        <v>0</v>
      </c>
      <c r="K2016">
        <f t="shared" si="444"/>
        <v>0</v>
      </c>
      <c r="L2016">
        <f t="shared" si="440"/>
        <v>0</v>
      </c>
      <c r="M2016">
        <f t="shared" si="441"/>
        <v>0</v>
      </c>
      <c r="N2016" s="56">
        <f t="shared" si="445"/>
        <v>0</v>
      </c>
      <c r="O2016" s="56">
        <f t="shared" si="446"/>
        <v>0</v>
      </c>
      <c r="R2016">
        <f t="shared" si="442"/>
        <v>0</v>
      </c>
    </row>
    <row r="2017" spans="1:18" x14ac:dyDescent="0.3">
      <c r="A2017" s="43" t="str">
        <f t="shared" si="447"/>
        <v>202026do</v>
      </c>
      <c r="B2017" s="43">
        <f t="shared" si="449"/>
        <v>26</v>
      </c>
      <c r="C2017" s="44">
        <f t="shared" si="443"/>
        <v>44007</v>
      </c>
      <c r="D2017" s="43" t="str">
        <f t="shared" si="450"/>
        <v>do</v>
      </c>
      <c r="E2017" s="43">
        <f t="shared" si="448"/>
        <v>2020</v>
      </c>
      <c r="I2017" s="43">
        <f t="shared" si="451"/>
        <v>26</v>
      </c>
      <c r="J2017">
        <f>IF(AND(Formulier!$E$44&lt;=C2017,Formulier!$O$38&gt;=C2017),"Verlof",0)</f>
        <v>0</v>
      </c>
      <c r="K2017">
        <f t="shared" si="444"/>
        <v>0</v>
      </c>
      <c r="L2017">
        <f t="shared" si="440"/>
        <v>0</v>
      </c>
      <c r="M2017">
        <f t="shared" si="441"/>
        <v>0</v>
      </c>
      <c r="N2017" s="56">
        <f t="shared" si="445"/>
        <v>0</v>
      </c>
      <c r="O2017" s="56">
        <f t="shared" si="446"/>
        <v>0</v>
      </c>
      <c r="R2017">
        <f t="shared" si="442"/>
        <v>0</v>
      </c>
    </row>
    <row r="2018" spans="1:18" x14ac:dyDescent="0.3">
      <c r="A2018" s="43" t="str">
        <f t="shared" si="447"/>
        <v>202026vr</v>
      </c>
      <c r="B2018" s="43">
        <f t="shared" si="449"/>
        <v>26</v>
      </c>
      <c r="C2018" s="44">
        <f t="shared" si="443"/>
        <v>44008</v>
      </c>
      <c r="D2018" s="43" t="str">
        <f t="shared" si="450"/>
        <v>vr</v>
      </c>
      <c r="E2018" s="43">
        <f t="shared" si="448"/>
        <v>2020</v>
      </c>
      <c r="I2018" s="43">
        <f t="shared" si="451"/>
        <v>26</v>
      </c>
      <c r="J2018">
        <f>IF(AND(Formulier!$E$44&lt;=C2018,Formulier!$O$38&gt;=C2018),"Verlof",0)</f>
        <v>0</v>
      </c>
      <c r="K2018">
        <f t="shared" si="444"/>
        <v>0</v>
      </c>
      <c r="L2018">
        <f t="shared" si="440"/>
        <v>0</v>
      </c>
      <c r="M2018">
        <f t="shared" si="441"/>
        <v>0</v>
      </c>
      <c r="N2018" s="56">
        <f t="shared" si="445"/>
        <v>0</v>
      </c>
      <c r="O2018" s="56">
        <f t="shared" si="446"/>
        <v>0</v>
      </c>
      <c r="R2018">
        <f t="shared" si="442"/>
        <v>0</v>
      </c>
    </row>
    <row r="2019" spans="1:18" x14ac:dyDescent="0.3">
      <c r="A2019" s="43" t="str">
        <f t="shared" si="447"/>
        <v>202026za</v>
      </c>
      <c r="B2019" s="43">
        <f t="shared" si="449"/>
        <v>26</v>
      </c>
      <c r="C2019" s="44">
        <f t="shared" si="443"/>
        <v>44009</v>
      </c>
      <c r="D2019" s="43" t="str">
        <f t="shared" si="450"/>
        <v>za</v>
      </c>
      <c r="E2019" s="43">
        <f t="shared" si="448"/>
        <v>2020</v>
      </c>
      <c r="I2019" s="43">
        <f t="shared" si="451"/>
        <v>26</v>
      </c>
      <c r="J2019">
        <f>IF(AND(Formulier!$E$44&lt;=C2019,Formulier!$O$38&gt;=C2019),"Verlof",0)</f>
        <v>0</v>
      </c>
      <c r="K2019">
        <f t="shared" si="444"/>
        <v>0</v>
      </c>
      <c r="L2019">
        <f t="shared" si="440"/>
        <v>0</v>
      </c>
      <c r="M2019">
        <f t="shared" si="441"/>
        <v>0</v>
      </c>
      <c r="N2019" s="56">
        <f t="shared" si="445"/>
        <v>0</v>
      </c>
      <c r="O2019" s="56">
        <f t="shared" si="446"/>
        <v>0</v>
      </c>
      <c r="R2019">
        <f t="shared" si="442"/>
        <v>0</v>
      </c>
    </row>
    <row r="2020" spans="1:18" x14ac:dyDescent="0.3">
      <c r="A2020" s="43" t="str">
        <f t="shared" si="447"/>
        <v>202026zo</v>
      </c>
      <c r="B2020" s="43">
        <f t="shared" si="449"/>
        <v>26</v>
      </c>
      <c r="C2020" s="44">
        <f t="shared" si="443"/>
        <v>44010</v>
      </c>
      <c r="D2020" s="43" t="str">
        <f t="shared" si="450"/>
        <v>zo</v>
      </c>
      <c r="E2020" s="43">
        <f t="shared" si="448"/>
        <v>2020</v>
      </c>
      <c r="I2020" s="43">
        <f t="shared" si="451"/>
        <v>26</v>
      </c>
      <c r="J2020">
        <f>IF(AND(Formulier!$E$44&lt;=C2020,Formulier!$O$38&gt;=C2020),"Verlof",0)</f>
        <v>0</v>
      </c>
      <c r="K2020">
        <f t="shared" si="444"/>
        <v>0</v>
      </c>
      <c r="L2020">
        <f t="shared" si="440"/>
        <v>0</v>
      </c>
      <c r="M2020">
        <f t="shared" si="441"/>
        <v>0</v>
      </c>
      <c r="N2020" s="56">
        <f t="shared" si="445"/>
        <v>0</v>
      </c>
      <c r="O2020" s="56">
        <f t="shared" si="446"/>
        <v>0</v>
      </c>
      <c r="R2020">
        <f t="shared" si="442"/>
        <v>0</v>
      </c>
    </row>
    <row r="2021" spans="1:18" x14ac:dyDescent="0.3">
      <c r="A2021" s="43" t="str">
        <f t="shared" si="447"/>
        <v>202027ma</v>
      </c>
      <c r="B2021" s="43">
        <f t="shared" si="449"/>
        <v>27</v>
      </c>
      <c r="C2021" s="44">
        <f t="shared" si="443"/>
        <v>44011</v>
      </c>
      <c r="D2021" s="43" t="str">
        <f t="shared" si="450"/>
        <v>ma</v>
      </c>
      <c r="E2021" s="43">
        <f t="shared" si="448"/>
        <v>2020</v>
      </c>
      <c r="I2021" s="43">
        <f t="shared" si="451"/>
        <v>27</v>
      </c>
      <c r="J2021">
        <f>IF(AND(Formulier!$E$44&lt;=C2021,Formulier!$O$38&gt;=C2021),"Verlof",0)</f>
        <v>0</v>
      </c>
      <c r="K2021">
        <f t="shared" si="444"/>
        <v>0</v>
      </c>
      <c r="L2021">
        <f t="shared" si="440"/>
        <v>0</v>
      </c>
      <c r="M2021">
        <f t="shared" si="441"/>
        <v>0</v>
      </c>
      <c r="N2021" s="56">
        <f t="shared" si="445"/>
        <v>0</v>
      </c>
      <c r="O2021" s="56">
        <f t="shared" si="446"/>
        <v>0</v>
      </c>
      <c r="R2021">
        <f t="shared" si="442"/>
        <v>0</v>
      </c>
    </row>
    <row r="2022" spans="1:18" x14ac:dyDescent="0.3">
      <c r="A2022" s="43" t="str">
        <f t="shared" si="447"/>
        <v>202027di</v>
      </c>
      <c r="B2022" s="43">
        <f t="shared" si="449"/>
        <v>27</v>
      </c>
      <c r="C2022" s="44">
        <f t="shared" si="443"/>
        <v>44012</v>
      </c>
      <c r="D2022" s="43" t="str">
        <f t="shared" si="450"/>
        <v>di</v>
      </c>
      <c r="E2022" s="43">
        <f t="shared" si="448"/>
        <v>2020</v>
      </c>
      <c r="I2022" s="43">
        <f t="shared" si="451"/>
        <v>27</v>
      </c>
      <c r="J2022">
        <f>IF(AND(Formulier!$E$44&lt;=C2022,Formulier!$O$38&gt;=C2022),"Verlof",0)</f>
        <v>0</v>
      </c>
      <c r="K2022">
        <f t="shared" si="444"/>
        <v>0</v>
      </c>
      <c r="L2022">
        <f t="shared" si="440"/>
        <v>0</v>
      </c>
      <c r="M2022">
        <f t="shared" si="441"/>
        <v>0</v>
      </c>
      <c r="N2022" s="56">
        <f t="shared" si="445"/>
        <v>0</v>
      </c>
      <c r="O2022" s="56">
        <f t="shared" si="446"/>
        <v>0</v>
      </c>
      <c r="R2022">
        <f t="shared" si="442"/>
        <v>0</v>
      </c>
    </row>
    <row r="2023" spans="1:18" x14ac:dyDescent="0.3">
      <c r="A2023" s="43" t="str">
        <f t="shared" si="447"/>
        <v>202027wo</v>
      </c>
      <c r="B2023" s="43">
        <f t="shared" si="449"/>
        <v>27</v>
      </c>
      <c r="C2023" s="44">
        <f t="shared" si="443"/>
        <v>44013</v>
      </c>
      <c r="D2023" s="43" t="str">
        <f t="shared" si="450"/>
        <v>wo</v>
      </c>
      <c r="E2023" s="43">
        <f t="shared" si="448"/>
        <v>2020</v>
      </c>
      <c r="I2023" s="43">
        <f t="shared" si="451"/>
        <v>27</v>
      </c>
      <c r="J2023">
        <f>IF(AND(Formulier!$E$44&lt;=C2023,Formulier!$O$38&gt;=C2023),"Verlof",0)</f>
        <v>0</v>
      </c>
      <c r="K2023">
        <f t="shared" si="444"/>
        <v>0</v>
      </c>
      <c r="L2023">
        <f t="shared" si="440"/>
        <v>0</v>
      </c>
      <c r="M2023">
        <f t="shared" si="441"/>
        <v>0</v>
      </c>
      <c r="N2023" s="56">
        <f t="shared" si="445"/>
        <v>0</v>
      </c>
      <c r="O2023" s="56">
        <f t="shared" si="446"/>
        <v>0</v>
      </c>
      <c r="R2023">
        <f t="shared" si="442"/>
        <v>0</v>
      </c>
    </row>
    <row r="2024" spans="1:18" x14ac:dyDescent="0.3">
      <c r="A2024" s="43" t="str">
        <f t="shared" si="447"/>
        <v>202027do</v>
      </c>
      <c r="B2024" s="43">
        <f t="shared" si="449"/>
        <v>27</v>
      </c>
      <c r="C2024" s="44">
        <f t="shared" si="443"/>
        <v>44014</v>
      </c>
      <c r="D2024" s="43" t="str">
        <f t="shared" si="450"/>
        <v>do</v>
      </c>
      <c r="E2024" s="43">
        <f t="shared" si="448"/>
        <v>2020</v>
      </c>
      <c r="I2024" s="43">
        <f t="shared" si="451"/>
        <v>27</v>
      </c>
      <c r="J2024">
        <f>IF(AND(Formulier!$E$44&lt;=C2024,Formulier!$O$38&gt;=C2024),"Verlof",0)</f>
        <v>0</v>
      </c>
      <c r="K2024">
        <f t="shared" si="444"/>
        <v>0</v>
      </c>
      <c r="L2024">
        <f t="shared" si="440"/>
        <v>0</v>
      </c>
      <c r="M2024">
        <f t="shared" si="441"/>
        <v>0</v>
      </c>
      <c r="N2024" s="56">
        <f t="shared" si="445"/>
        <v>0</v>
      </c>
      <c r="O2024" s="56">
        <f t="shared" si="446"/>
        <v>0</v>
      </c>
      <c r="R2024">
        <f t="shared" si="442"/>
        <v>0</v>
      </c>
    </row>
    <row r="2025" spans="1:18" x14ac:dyDescent="0.3">
      <c r="A2025" s="43" t="str">
        <f t="shared" si="447"/>
        <v>202027vr</v>
      </c>
      <c r="B2025" s="43">
        <f t="shared" si="449"/>
        <v>27</v>
      </c>
      <c r="C2025" s="44">
        <f t="shared" si="443"/>
        <v>44015</v>
      </c>
      <c r="D2025" s="43" t="str">
        <f t="shared" si="450"/>
        <v>vr</v>
      </c>
      <c r="E2025" s="43">
        <f t="shared" si="448"/>
        <v>2020</v>
      </c>
      <c r="I2025" s="43">
        <f t="shared" si="451"/>
        <v>27</v>
      </c>
      <c r="J2025">
        <f>IF(AND(Formulier!$E$44&lt;=C2025,Formulier!$O$38&gt;=C2025),"Verlof",0)</f>
        <v>0</v>
      </c>
      <c r="K2025">
        <f t="shared" si="444"/>
        <v>0</v>
      </c>
      <c r="L2025">
        <f t="shared" si="440"/>
        <v>0</v>
      </c>
      <c r="M2025">
        <f t="shared" si="441"/>
        <v>0</v>
      </c>
      <c r="N2025" s="56">
        <f t="shared" si="445"/>
        <v>0</v>
      </c>
      <c r="O2025" s="56">
        <f t="shared" si="446"/>
        <v>0</v>
      </c>
      <c r="R2025">
        <f t="shared" si="442"/>
        <v>0</v>
      </c>
    </row>
    <row r="2026" spans="1:18" x14ac:dyDescent="0.3">
      <c r="A2026" s="43" t="str">
        <f t="shared" si="447"/>
        <v>202027za</v>
      </c>
      <c r="B2026" s="43">
        <f t="shared" si="449"/>
        <v>27</v>
      </c>
      <c r="C2026" s="44">
        <f t="shared" si="443"/>
        <v>44016</v>
      </c>
      <c r="D2026" s="43" t="str">
        <f t="shared" si="450"/>
        <v>za</v>
      </c>
      <c r="E2026" s="43">
        <f t="shared" si="448"/>
        <v>2020</v>
      </c>
      <c r="I2026" s="43">
        <f t="shared" si="451"/>
        <v>27</v>
      </c>
      <c r="J2026">
        <f>IF(AND(Formulier!$E$44&lt;=C2026,Formulier!$O$38&gt;=C2026),"Verlof",0)</f>
        <v>0</v>
      </c>
      <c r="K2026">
        <f t="shared" si="444"/>
        <v>0</v>
      </c>
      <c r="L2026">
        <f t="shared" si="440"/>
        <v>0</v>
      </c>
      <c r="M2026">
        <f t="shared" si="441"/>
        <v>0</v>
      </c>
      <c r="N2026" s="56">
        <f t="shared" si="445"/>
        <v>0</v>
      </c>
      <c r="O2026" s="56">
        <f t="shared" si="446"/>
        <v>0</v>
      </c>
      <c r="R2026">
        <f t="shared" si="442"/>
        <v>0</v>
      </c>
    </row>
    <row r="2027" spans="1:18" x14ac:dyDescent="0.3">
      <c r="A2027" s="43" t="str">
        <f t="shared" si="447"/>
        <v>202027zo</v>
      </c>
      <c r="B2027" s="43">
        <f t="shared" si="449"/>
        <v>27</v>
      </c>
      <c r="C2027" s="44">
        <f t="shared" si="443"/>
        <v>44017</v>
      </c>
      <c r="D2027" s="43" t="str">
        <f t="shared" si="450"/>
        <v>zo</v>
      </c>
      <c r="E2027" s="43">
        <f t="shared" si="448"/>
        <v>2020</v>
      </c>
      <c r="I2027" s="43">
        <f t="shared" si="451"/>
        <v>27</v>
      </c>
      <c r="J2027">
        <f>IF(AND(Formulier!$E$44&lt;=C2027,Formulier!$O$38&gt;=C2027),"Verlof",0)</f>
        <v>0</v>
      </c>
      <c r="K2027">
        <f t="shared" si="444"/>
        <v>0</v>
      </c>
      <c r="L2027">
        <f t="shared" si="440"/>
        <v>0</v>
      </c>
      <c r="M2027">
        <f t="shared" si="441"/>
        <v>0</v>
      </c>
      <c r="N2027" s="56">
        <f t="shared" si="445"/>
        <v>0</v>
      </c>
      <c r="O2027" s="56">
        <f t="shared" si="446"/>
        <v>0</v>
      </c>
      <c r="R2027">
        <f t="shared" si="442"/>
        <v>0</v>
      </c>
    </row>
    <row r="2028" spans="1:18" x14ac:dyDescent="0.3">
      <c r="A2028" s="43" t="str">
        <f t="shared" si="447"/>
        <v>202028ma</v>
      </c>
      <c r="B2028" s="43">
        <f t="shared" si="449"/>
        <v>28</v>
      </c>
      <c r="C2028" s="44">
        <f t="shared" si="443"/>
        <v>44018</v>
      </c>
      <c r="D2028" s="43" t="str">
        <f t="shared" si="450"/>
        <v>ma</v>
      </c>
      <c r="E2028" s="43">
        <f t="shared" si="448"/>
        <v>2020</v>
      </c>
      <c r="I2028" s="43">
        <f t="shared" si="451"/>
        <v>28</v>
      </c>
      <c r="J2028">
        <f>IF(AND(Formulier!$E$44&lt;=C2028,Formulier!$O$38&gt;=C2028),"Verlof",0)</f>
        <v>0</v>
      </c>
      <c r="K2028">
        <f t="shared" si="444"/>
        <v>0</v>
      </c>
      <c r="L2028">
        <f t="shared" si="440"/>
        <v>0</v>
      </c>
      <c r="M2028">
        <f t="shared" si="441"/>
        <v>0</v>
      </c>
      <c r="N2028" s="56">
        <f t="shared" si="445"/>
        <v>0</v>
      </c>
      <c r="O2028" s="56">
        <f t="shared" si="446"/>
        <v>0</v>
      </c>
      <c r="R2028">
        <f t="shared" si="442"/>
        <v>0</v>
      </c>
    </row>
    <row r="2029" spans="1:18" x14ac:dyDescent="0.3">
      <c r="A2029" s="43" t="str">
        <f t="shared" si="447"/>
        <v>202028di</v>
      </c>
      <c r="B2029" s="43">
        <f t="shared" si="449"/>
        <v>28</v>
      </c>
      <c r="C2029" s="44">
        <f t="shared" si="443"/>
        <v>44019</v>
      </c>
      <c r="D2029" s="43" t="str">
        <f t="shared" si="450"/>
        <v>di</v>
      </c>
      <c r="E2029" s="43">
        <f t="shared" si="448"/>
        <v>2020</v>
      </c>
      <c r="I2029" s="43">
        <f t="shared" si="451"/>
        <v>28</v>
      </c>
      <c r="J2029">
        <f>IF(AND(Formulier!$E$44&lt;=C2029,Formulier!$O$38&gt;=C2029),"Verlof",0)</f>
        <v>0</v>
      </c>
      <c r="K2029">
        <f t="shared" si="444"/>
        <v>0</v>
      </c>
      <c r="L2029">
        <f t="shared" si="440"/>
        <v>0</v>
      </c>
      <c r="M2029">
        <f t="shared" si="441"/>
        <v>0</v>
      </c>
      <c r="N2029" s="56">
        <f t="shared" si="445"/>
        <v>0</v>
      </c>
      <c r="O2029" s="56">
        <f t="shared" si="446"/>
        <v>0</v>
      </c>
      <c r="R2029">
        <f t="shared" si="442"/>
        <v>0</v>
      </c>
    </row>
    <row r="2030" spans="1:18" x14ac:dyDescent="0.3">
      <c r="A2030" s="43" t="str">
        <f t="shared" si="447"/>
        <v>202028wo</v>
      </c>
      <c r="B2030" s="43">
        <f t="shared" si="449"/>
        <v>28</v>
      </c>
      <c r="C2030" s="44">
        <f t="shared" si="443"/>
        <v>44020</v>
      </c>
      <c r="D2030" s="43" t="str">
        <f t="shared" si="450"/>
        <v>wo</v>
      </c>
      <c r="E2030" s="43">
        <f t="shared" si="448"/>
        <v>2020</v>
      </c>
      <c r="I2030" s="43">
        <f t="shared" si="451"/>
        <v>28</v>
      </c>
      <c r="J2030">
        <f>IF(AND(Formulier!$E$44&lt;=C2030,Formulier!$O$38&gt;=C2030),"Verlof",0)</f>
        <v>0</v>
      </c>
      <c r="K2030">
        <f t="shared" si="444"/>
        <v>0</v>
      </c>
      <c r="L2030">
        <f t="shared" si="440"/>
        <v>0</v>
      </c>
      <c r="M2030">
        <f t="shared" si="441"/>
        <v>0</v>
      </c>
      <c r="N2030" s="56">
        <f t="shared" si="445"/>
        <v>0</v>
      </c>
      <c r="O2030" s="56">
        <f t="shared" si="446"/>
        <v>0</v>
      </c>
      <c r="R2030">
        <f t="shared" si="442"/>
        <v>0</v>
      </c>
    </row>
    <row r="2031" spans="1:18" x14ac:dyDescent="0.3">
      <c r="A2031" s="43" t="str">
        <f t="shared" si="447"/>
        <v>202028do</v>
      </c>
      <c r="B2031" s="43">
        <f t="shared" si="449"/>
        <v>28</v>
      </c>
      <c r="C2031" s="44">
        <f t="shared" si="443"/>
        <v>44021</v>
      </c>
      <c r="D2031" s="43" t="str">
        <f t="shared" si="450"/>
        <v>do</v>
      </c>
      <c r="E2031" s="43">
        <f t="shared" si="448"/>
        <v>2020</v>
      </c>
      <c r="I2031" s="43">
        <f t="shared" si="451"/>
        <v>28</v>
      </c>
      <c r="J2031">
        <f>IF(AND(Formulier!$E$44&lt;=C2031,Formulier!$O$38&gt;=C2031),"Verlof",0)</f>
        <v>0</v>
      </c>
      <c r="K2031">
        <f t="shared" si="444"/>
        <v>0</v>
      </c>
      <c r="L2031">
        <f t="shared" si="440"/>
        <v>0</v>
      </c>
      <c r="M2031">
        <f t="shared" si="441"/>
        <v>0</v>
      </c>
      <c r="N2031" s="56">
        <f t="shared" si="445"/>
        <v>0</v>
      </c>
      <c r="O2031" s="56">
        <f t="shared" si="446"/>
        <v>0</v>
      </c>
      <c r="R2031">
        <f t="shared" si="442"/>
        <v>0</v>
      </c>
    </row>
    <row r="2032" spans="1:18" x14ac:dyDescent="0.3">
      <c r="A2032" s="43" t="str">
        <f t="shared" si="447"/>
        <v>202028vr</v>
      </c>
      <c r="B2032" s="43">
        <f t="shared" si="449"/>
        <v>28</v>
      </c>
      <c r="C2032" s="44">
        <f t="shared" si="443"/>
        <v>44022</v>
      </c>
      <c r="D2032" s="43" t="str">
        <f t="shared" si="450"/>
        <v>vr</v>
      </c>
      <c r="E2032" s="43">
        <f t="shared" si="448"/>
        <v>2020</v>
      </c>
      <c r="I2032" s="43">
        <f t="shared" si="451"/>
        <v>28</v>
      </c>
      <c r="J2032">
        <f>IF(AND(Formulier!$E$44&lt;=C2032,Formulier!$O$38&gt;=C2032),"Verlof",0)</f>
        <v>0</v>
      </c>
      <c r="K2032">
        <f t="shared" si="444"/>
        <v>0</v>
      </c>
      <c r="L2032">
        <f t="shared" si="440"/>
        <v>0</v>
      </c>
      <c r="M2032">
        <f t="shared" si="441"/>
        <v>0</v>
      </c>
      <c r="N2032" s="56">
        <f t="shared" si="445"/>
        <v>0</v>
      </c>
      <c r="O2032" s="56">
        <f t="shared" si="446"/>
        <v>0</v>
      </c>
      <c r="R2032">
        <f t="shared" si="442"/>
        <v>0</v>
      </c>
    </row>
    <row r="2033" spans="1:18" x14ac:dyDescent="0.3">
      <c r="A2033" s="43" t="str">
        <f t="shared" si="447"/>
        <v>202028za</v>
      </c>
      <c r="B2033" s="43">
        <f t="shared" si="449"/>
        <v>28</v>
      </c>
      <c r="C2033" s="44">
        <f t="shared" si="443"/>
        <v>44023</v>
      </c>
      <c r="D2033" s="43" t="str">
        <f t="shared" si="450"/>
        <v>za</v>
      </c>
      <c r="E2033" s="43">
        <f t="shared" si="448"/>
        <v>2020</v>
      </c>
      <c r="I2033" s="43">
        <f t="shared" si="451"/>
        <v>28</v>
      </c>
      <c r="J2033">
        <f>IF(AND(Formulier!$E$44&lt;=C2033,Formulier!$O$38&gt;=C2033),"Verlof",0)</f>
        <v>0</v>
      </c>
      <c r="K2033">
        <f t="shared" si="444"/>
        <v>0</v>
      </c>
      <c r="L2033">
        <f t="shared" si="440"/>
        <v>0</v>
      </c>
      <c r="M2033">
        <f t="shared" si="441"/>
        <v>0</v>
      </c>
      <c r="N2033" s="56">
        <f t="shared" si="445"/>
        <v>0</v>
      </c>
      <c r="O2033" s="56">
        <f t="shared" si="446"/>
        <v>0</v>
      </c>
      <c r="R2033">
        <f t="shared" si="442"/>
        <v>0</v>
      </c>
    </row>
    <row r="2034" spans="1:18" x14ac:dyDescent="0.3">
      <c r="A2034" s="43" t="str">
        <f t="shared" si="447"/>
        <v>202028zo</v>
      </c>
      <c r="B2034" s="43">
        <f t="shared" si="449"/>
        <v>28</v>
      </c>
      <c r="C2034" s="44">
        <f t="shared" si="443"/>
        <v>44024</v>
      </c>
      <c r="D2034" s="43" t="str">
        <f t="shared" si="450"/>
        <v>zo</v>
      </c>
      <c r="E2034" s="43">
        <f t="shared" si="448"/>
        <v>2020</v>
      </c>
      <c r="I2034" s="43">
        <f t="shared" si="451"/>
        <v>28</v>
      </c>
      <c r="J2034">
        <f>IF(AND(Formulier!$E$44&lt;=C2034,Formulier!$O$38&gt;=C2034),"Verlof",0)</f>
        <v>0</v>
      </c>
      <c r="K2034">
        <f t="shared" si="444"/>
        <v>0</v>
      </c>
      <c r="L2034">
        <f t="shared" si="440"/>
        <v>0</v>
      </c>
      <c r="M2034">
        <f t="shared" si="441"/>
        <v>0</v>
      </c>
      <c r="N2034" s="56">
        <f t="shared" si="445"/>
        <v>0</v>
      </c>
      <c r="O2034" s="56">
        <f t="shared" si="446"/>
        <v>0</v>
      </c>
      <c r="R2034">
        <f t="shared" si="442"/>
        <v>0</v>
      </c>
    </row>
    <row r="2035" spans="1:18" x14ac:dyDescent="0.3">
      <c r="A2035" s="43" t="str">
        <f t="shared" si="447"/>
        <v>202029ma</v>
      </c>
      <c r="B2035" s="43">
        <f t="shared" si="449"/>
        <v>29</v>
      </c>
      <c r="C2035" s="44">
        <f t="shared" si="443"/>
        <v>44025</v>
      </c>
      <c r="D2035" s="43" t="str">
        <f t="shared" si="450"/>
        <v>ma</v>
      </c>
      <c r="E2035" s="43">
        <f t="shared" si="448"/>
        <v>2020</v>
      </c>
      <c r="I2035" s="43">
        <f t="shared" si="451"/>
        <v>29</v>
      </c>
      <c r="J2035">
        <f>IF(AND(Formulier!$E$44&lt;=C2035,Formulier!$O$38&gt;=C2035),"Verlof",0)</f>
        <v>0</v>
      </c>
      <c r="K2035">
        <f t="shared" si="444"/>
        <v>0</v>
      </c>
      <c r="L2035">
        <f t="shared" si="440"/>
        <v>0</v>
      </c>
      <c r="M2035">
        <f t="shared" si="441"/>
        <v>0</v>
      </c>
      <c r="N2035" s="56">
        <f t="shared" si="445"/>
        <v>0</v>
      </c>
      <c r="O2035" s="56">
        <f t="shared" si="446"/>
        <v>0</v>
      </c>
      <c r="R2035">
        <f t="shared" si="442"/>
        <v>0</v>
      </c>
    </row>
    <row r="2036" spans="1:18" x14ac:dyDescent="0.3">
      <c r="A2036" s="43" t="str">
        <f t="shared" si="447"/>
        <v>202029di</v>
      </c>
      <c r="B2036" s="43">
        <f t="shared" si="449"/>
        <v>29</v>
      </c>
      <c r="C2036" s="44">
        <f t="shared" si="443"/>
        <v>44026</v>
      </c>
      <c r="D2036" s="43" t="str">
        <f t="shared" si="450"/>
        <v>di</v>
      </c>
      <c r="E2036" s="43">
        <f t="shared" si="448"/>
        <v>2020</v>
      </c>
      <c r="I2036" s="43">
        <f t="shared" si="451"/>
        <v>29</v>
      </c>
      <c r="J2036">
        <f>IF(AND(Formulier!$E$44&lt;=C2036,Formulier!$O$38&gt;=C2036),"Verlof",0)</f>
        <v>0</v>
      </c>
      <c r="K2036">
        <f t="shared" si="444"/>
        <v>0</v>
      </c>
      <c r="L2036">
        <f t="shared" si="440"/>
        <v>0</v>
      </c>
      <c r="M2036">
        <f t="shared" si="441"/>
        <v>0</v>
      </c>
      <c r="N2036" s="56">
        <f t="shared" si="445"/>
        <v>0</v>
      </c>
      <c r="O2036" s="56">
        <f t="shared" si="446"/>
        <v>0</v>
      </c>
      <c r="R2036">
        <f t="shared" si="442"/>
        <v>0</v>
      </c>
    </row>
    <row r="2037" spans="1:18" x14ac:dyDescent="0.3">
      <c r="A2037" s="43" t="str">
        <f t="shared" si="447"/>
        <v>202029wo</v>
      </c>
      <c r="B2037" s="43">
        <f t="shared" si="449"/>
        <v>29</v>
      </c>
      <c r="C2037" s="44">
        <f t="shared" si="443"/>
        <v>44027</v>
      </c>
      <c r="D2037" s="43" t="str">
        <f t="shared" si="450"/>
        <v>wo</v>
      </c>
      <c r="E2037" s="43">
        <f t="shared" si="448"/>
        <v>2020</v>
      </c>
      <c r="I2037" s="43">
        <f t="shared" si="451"/>
        <v>29</v>
      </c>
      <c r="J2037">
        <f>IF(AND(Formulier!$E$44&lt;=C2037,Formulier!$O$38&gt;=C2037),"Verlof",0)</f>
        <v>0</v>
      </c>
      <c r="K2037">
        <f t="shared" si="444"/>
        <v>0</v>
      </c>
      <c r="L2037">
        <f t="shared" si="440"/>
        <v>0</v>
      </c>
      <c r="M2037">
        <f t="shared" si="441"/>
        <v>0</v>
      </c>
      <c r="N2037" s="56">
        <f t="shared" si="445"/>
        <v>0</v>
      </c>
      <c r="O2037" s="56">
        <f t="shared" si="446"/>
        <v>0</v>
      </c>
      <c r="R2037">
        <f t="shared" si="442"/>
        <v>0</v>
      </c>
    </row>
    <row r="2038" spans="1:18" x14ac:dyDescent="0.3">
      <c r="A2038" s="43" t="str">
        <f t="shared" si="447"/>
        <v>202029do</v>
      </c>
      <c r="B2038" s="43">
        <f t="shared" si="449"/>
        <v>29</v>
      </c>
      <c r="C2038" s="44">
        <f t="shared" si="443"/>
        <v>44028</v>
      </c>
      <c r="D2038" s="43" t="str">
        <f t="shared" si="450"/>
        <v>do</v>
      </c>
      <c r="E2038" s="43">
        <f t="shared" si="448"/>
        <v>2020</v>
      </c>
      <c r="I2038" s="43">
        <f t="shared" si="451"/>
        <v>29</v>
      </c>
      <c r="J2038">
        <f>IF(AND(Formulier!$E$44&lt;=C2038,Formulier!$O$38&gt;=C2038),"Verlof",0)</f>
        <v>0</v>
      </c>
      <c r="K2038">
        <f t="shared" si="444"/>
        <v>0</v>
      </c>
      <c r="L2038">
        <f t="shared" si="440"/>
        <v>0</v>
      </c>
      <c r="M2038">
        <f t="shared" si="441"/>
        <v>0</v>
      </c>
      <c r="N2038" s="56">
        <f t="shared" si="445"/>
        <v>0</v>
      </c>
      <c r="O2038" s="56">
        <f t="shared" si="446"/>
        <v>0</v>
      </c>
      <c r="R2038">
        <f t="shared" si="442"/>
        <v>0</v>
      </c>
    </row>
    <row r="2039" spans="1:18" x14ac:dyDescent="0.3">
      <c r="A2039" s="43" t="str">
        <f t="shared" si="447"/>
        <v>202029vr</v>
      </c>
      <c r="B2039" s="43">
        <f t="shared" si="449"/>
        <v>29</v>
      </c>
      <c r="C2039" s="44">
        <f t="shared" si="443"/>
        <v>44029</v>
      </c>
      <c r="D2039" s="43" t="str">
        <f t="shared" si="450"/>
        <v>vr</v>
      </c>
      <c r="E2039" s="43">
        <f t="shared" si="448"/>
        <v>2020</v>
      </c>
      <c r="I2039" s="43">
        <f t="shared" si="451"/>
        <v>29</v>
      </c>
      <c r="J2039">
        <f>IF(AND(Formulier!$E$44&lt;=C2039,Formulier!$O$38&gt;=C2039),"Verlof",0)</f>
        <v>0</v>
      </c>
      <c r="K2039">
        <f t="shared" si="444"/>
        <v>0</v>
      </c>
      <c r="L2039">
        <f t="shared" si="440"/>
        <v>0</v>
      </c>
      <c r="M2039">
        <f t="shared" si="441"/>
        <v>0</v>
      </c>
      <c r="N2039" s="56">
        <f t="shared" si="445"/>
        <v>0</v>
      </c>
      <c r="O2039" s="56">
        <f t="shared" si="446"/>
        <v>0</v>
      </c>
      <c r="R2039">
        <f t="shared" si="442"/>
        <v>0</v>
      </c>
    </row>
    <row r="2040" spans="1:18" x14ac:dyDescent="0.3">
      <c r="A2040" s="43" t="str">
        <f t="shared" si="447"/>
        <v>202029za</v>
      </c>
      <c r="B2040" s="43">
        <f t="shared" si="449"/>
        <v>29</v>
      </c>
      <c r="C2040" s="44">
        <f t="shared" si="443"/>
        <v>44030</v>
      </c>
      <c r="D2040" s="43" t="str">
        <f t="shared" si="450"/>
        <v>za</v>
      </c>
      <c r="E2040" s="43">
        <f t="shared" si="448"/>
        <v>2020</v>
      </c>
      <c r="I2040" s="43">
        <f t="shared" si="451"/>
        <v>29</v>
      </c>
      <c r="J2040">
        <f>IF(AND(Formulier!$E$44&lt;=C2040,Formulier!$O$38&gt;=C2040),"Verlof",0)</f>
        <v>0</v>
      </c>
      <c r="K2040">
        <f t="shared" si="444"/>
        <v>0</v>
      </c>
      <c r="L2040">
        <f t="shared" si="440"/>
        <v>0</v>
      </c>
      <c r="M2040">
        <f t="shared" si="441"/>
        <v>0</v>
      </c>
      <c r="N2040" s="56">
        <f t="shared" si="445"/>
        <v>0</v>
      </c>
      <c r="O2040" s="56">
        <f t="shared" si="446"/>
        <v>0</v>
      </c>
      <c r="R2040">
        <f t="shared" si="442"/>
        <v>0</v>
      </c>
    </row>
    <row r="2041" spans="1:18" x14ac:dyDescent="0.3">
      <c r="A2041" s="43" t="str">
        <f t="shared" si="447"/>
        <v>202029zo</v>
      </c>
      <c r="B2041" s="43">
        <f t="shared" si="449"/>
        <v>29</v>
      </c>
      <c r="C2041" s="44">
        <f t="shared" si="443"/>
        <v>44031</v>
      </c>
      <c r="D2041" s="43" t="str">
        <f t="shared" si="450"/>
        <v>zo</v>
      </c>
      <c r="E2041" s="43">
        <f t="shared" si="448"/>
        <v>2020</v>
      </c>
      <c r="I2041" s="43">
        <f t="shared" si="451"/>
        <v>29</v>
      </c>
      <c r="J2041">
        <f>IF(AND(Formulier!$E$44&lt;=C2041,Formulier!$O$38&gt;=C2041),"Verlof",0)</f>
        <v>0</v>
      </c>
      <c r="K2041">
        <f t="shared" si="444"/>
        <v>0</v>
      </c>
      <c r="L2041">
        <f t="shared" si="440"/>
        <v>0</v>
      </c>
      <c r="M2041">
        <f t="shared" si="441"/>
        <v>0</v>
      </c>
      <c r="N2041" s="56">
        <f t="shared" si="445"/>
        <v>0</v>
      </c>
      <c r="O2041" s="56">
        <f t="shared" si="446"/>
        <v>0</v>
      </c>
      <c r="R2041">
        <f t="shared" si="442"/>
        <v>0</v>
      </c>
    </row>
    <row r="2042" spans="1:18" x14ac:dyDescent="0.3">
      <c r="A2042" s="43" t="str">
        <f t="shared" si="447"/>
        <v>202030ma</v>
      </c>
      <c r="B2042" s="43">
        <f t="shared" si="449"/>
        <v>30</v>
      </c>
      <c r="C2042" s="44">
        <f t="shared" si="443"/>
        <v>44032</v>
      </c>
      <c r="D2042" s="43" t="str">
        <f t="shared" si="450"/>
        <v>ma</v>
      </c>
      <c r="E2042" s="43">
        <f t="shared" si="448"/>
        <v>2020</v>
      </c>
      <c r="I2042" s="43">
        <f t="shared" si="451"/>
        <v>30</v>
      </c>
      <c r="J2042">
        <f>IF(AND(Formulier!$E$44&lt;=C2042,Formulier!$O$38&gt;=C2042),"Verlof",0)</f>
        <v>0</v>
      </c>
      <c r="K2042">
        <f t="shared" si="444"/>
        <v>0</v>
      </c>
      <c r="L2042">
        <f t="shared" si="440"/>
        <v>0</v>
      </c>
      <c r="M2042">
        <f t="shared" si="441"/>
        <v>0</v>
      </c>
      <c r="N2042" s="56">
        <f t="shared" si="445"/>
        <v>0</v>
      </c>
      <c r="O2042" s="56">
        <f t="shared" si="446"/>
        <v>0</v>
      </c>
      <c r="R2042">
        <f t="shared" si="442"/>
        <v>0</v>
      </c>
    </row>
    <row r="2043" spans="1:18" x14ac:dyDescent="0.3">
      <c r="A2043" s="43" t="str">
        <f t="shared" si="447"/>
        <v>202030di</v>
      </c>
      <c r="B2043" s="43">
        <f t="shared" si="449"/>
        <v>30</v>
      </c>
      <c r="C2043" s="44">
        <f t="shared" si="443"/>
        <v>44033</v>
      </c>
      <c r="D2043" s="43" t="str">
        <f t="shared" si="450"/>
        <v>di</v>
      </c>
      <c r="E2043" s="43">
        <f t="shared" si="448"/>
        <v>2020</v>
      </c>
      <c r="I2043" s="43">
        <f t="shared" si="451"/>
        <v>30</v>
      </c>
      <c r="J2043">
        <f>IF(AND(Formulier!$E$44&lt;=C2043,Formulier!$O$38&gt;=C2043),"Verlof",0)</f>
        <v>0</v>
      </c>
      <c r="K2043">
        <f t="shared" si="444"/>
        <v>0</v>
      </c>
      <c r="L2043">
        <f t="shared" si="440"/>
        <v>0</v>
      </c>
      <c r="M2043">
        <f t="shared" si="441"/>
        <v>0</v>
      </c>
      <c r="N2043" s="56">
        <f t="shared" si="445"/>
        <v>0</v>
      </c>
      <c r="O2043" s="56">
        <f t="shared" si="446"/>
        <v>0</v>
      </c>
      <c r="R2043">
        <f t="shared" si="442"/>
        <v>0</v>
      </c>
    </row>
    <row r="2044" spans="1:18" x14ac:dyDescent="0.3">
      <c r="A2044" s="43" t="str">
        <f t="shared" si="447"/>
        <v>202030wo</v>
      </c>
      <c r="B2044" s="43">
        <f t="shared" si="449"/>
        <v>30</v>
      </c>
      <c r="C2044" s="44">
        <f t="shared" si="443"/>
        <v>44034</v>
      </c>
      <c r="D2044" s="43" t="str">
        <f t="shared" si="450"/>
        <v>wo</v>
      </c>
      <c r="E2044" s="43">
        <f t="shared" si="448"/>
        <v>2020</v>
      </c>
      <c r="I2044" s="43">
        <f t="shared" si="451"/>
        <v>30</v>
      </c>
      <c r="J2044">
        <f>IF(AND(Formulier!$E$44&lt;=C2044,Formulier!$O$38&gt;=C2044),"Verlof",0)</f>
        <v>0</v>
      </c>
      <c r="K2044">
        <f t="shared" si="444"/>
        <v>0</v>
      </c>
      <c r="L2044">
        <f t="shared" ref="L2044:L2107" si="452">IF(J2044=0,0,IF(G2044="",0,1))</f>
        <v>0</v>
      </c>
      <c r="M2044">
        <f t="shared" ref="M2044:M2107" si="453">IF(J2044=0,0,IF(H2044="",0,1))</f>
        <v>0</v>
      </c>
      <c r="N2044" s="56">
        <f t="shared" si="445"/>
        <v>0</v>
      </c>
      <c r="O2044" s="56">
        <f t="shared" si="446"/>
        <v>0</v>
      </c>
      <c r="R2044">
        <f t="shared" si="442"/>
        <v>0</v>
      </c>
    </row>
    <row r="2045" spans="1:18" x14ac:dyDescent="0.3">
      <c r="A2045" s="43" t="str">
        <f t="shared" si="447"/>
        <v>202030do</v>
      </c>
      <c r="B2045" s="43">
        <f t="shared" si="449"/>
        <v>30</v>
      </c>
      <c r="C2045" s="44">
        <f t="shared" si="443"/>
        <v>44035</v>
      </c>
      <c r="D2045" s="43" t="str">
        <f t="shared" si="450"/>
        <v>do</v>
      </c>
      <c r="E2045" s="43">
        <f t="shared" si="448"/>
        <v>2020</v>
      </c>
      <c r="I2045" s="43">
        <f t="shared" si="451"/>
        <v>30</v>
      </c>
      <c r="J2045">
        <f>IF(AND(Formulier!$E$44&lt;=C2045,Formulier!$O$38&gt;=C2045),"Verlof",0)</f>
        <v>0</v>
      </c>
      <c r="K2045">
        <f t="shared" si="444"/>
        <v>0</v>
      </c>
      <c r="L2045">
        <f t="shared" si="452"/>
        <v>0</v>
      </c>
      <c r="M2045">
        <f t="shared" si="453"/>
        <v>0</v>
      </c>
      <c r="N2045" s="56">
        <f t="shared" si="445"/>
        <v>0</v>
      </c>
      <c r="O2045" s="56">
        <f t="shared" si="446"/>
        <v>0</v>
      </c>
      <c r="R2045">
        <f t="shared" si="442"/>
        <v>0</v>
      </c>
    </row>
    <row r="2046" spans="1:18" x14ac:dyDescent="0.3">
      <c r="A2046" s="43" t="str">
        <f t="shared" si="447"/>
        <v>202030vr</v>
      </c>
      <c r="B2046" s="43">
        <f t="shared" si="449"/>
        <v>30</v>
      </c>
      <c r="C2046" s="44">
        <f t="shared" si="443"/>
        <v>44036</v>
      </c>
      <c r="D2046" s="43" t="str">
        <f t="shared" si="450"/>
        <v>vr</v>
      </c>
      <c r="E2046" s="43">
        <f t="shared" si="448"/>
        <v>2020</v>
      </c>
      <c r="I2046" s="43">
        <f t="shared" si="451"/>
        <v>30</v>
      </c>
      <c r="J2046">
        <f>IF(AND(Formulier!$E$44&lt;=C2046,Formulier!$O$38&gt;=C2046),"Verlof",0)</f>
        <v>0</v>
      </c>
      <c r="K2046">
        <f t="shared" si="444"/>
        <v>0</v>
      </c>
      <c r="L2046">
        <f t="shared" si="452"/>
        <v>0</v>
      </c>
      <c r="M2046">
        <f t="shared" si="453"/>
        <v>0</v>
      </c>
      <c r="N2046" s="56">
        <f t="shared" si="445"/>
        <v>0</v>
      </c>
      <c r="O2046" s="56">
        <f t="shared" si="446"/>
        <v>0</v>
      </c>
      <c r="R2046">
        <f t="shared" si="442"/>
        <v>0</v>
      </c>
    </row>
    <row r="2047" spans="1:18" x14ac:dyDescent="0.3">
      <c r="A2047" s="43" t="str">
        <f t="shared" si="447"/>
        <v>202030za</v>
      </c>
      <c r="B2047" s="43">
        <f t="shared" si="449"/>
        <v>30</v>
      </c>
      <c r="C2047" s="44">
        <f t="shared" si="443"/>
        <v>44037</v>
      </c>
      <c r="D2047" s="43" t="str">
        <f t="shared" si="450"/>
        <v>za</v>
      </c>
      <c r="E2047" s="43">
        <f t="shared" si="448"/>
        <v>2020</v>
      </c>
      <c r="I2047" s="43">
        <f t="shared" si="451"/>
        <v>30</v>
      </c>
      <c r="J2047">
        <f>IF(AND(Formulier!$E$44&lt;=C2047,Formulier!$O$38&gt;=C2047),"Verlof",0)</f>
        <v>0</v>
      </c>
      <c r="K2047">
        <f t="shared" si="444"/>
        <v>0</v>
      </c>
      <c r="L2047">
        <f t="shared" si="452"/>
        <v>0</v>
      </c>
      <c r="M2047">
        <f t="shared" si="453"/>
        <v>0</v>
      </c>
      <c r="N2047" s="56">
        <f t="shared" si="445"/>
        <v>0</v>
      </c>
      <c r="O2047" s="56">
        <f t="shared" si="446"/>
        <v>0</v>
      </c>
      <c r="R2047">
        <f t="shared" si="442"/>
        <v>0</v>
      </c>
    </row>
    <row r="2048" spans="1:18" x14ac:dyDescent="0.3">
      <c r="A2048" s="43" t="str">
        <f t="shared" si="447"/>
        <v>202030zo</v>
      </c>
      <c r="B2048" s="43">
        <f t="shared" si="449"/>
        <v>30</v>
      </c>
      <c r="C2048" s="44">
        <f t="shared" si="443"/>
        <v>44038</v>
      </c>
      <c r="D2048" s="43" t="str">
        <f t="shared" si="450"/>
        <v>zo</v>
      </c>
      <c r="E2048" s="43">
        <f t="shared" si="448"/>
        <v>2020</v>
      </c>
      <c r="I2048" s="43">
        <f t="shared" si="451"/>
        <v>30</v>
      </c>
      <c r="J2048">
        <f>IF(AND(Formulier!$E$44&lt;=C2048,Formulier!$O$38&gt;=C2048),"Verlof",0)</f>
        <v>0</v>
      </c>
      <c r="K2048">
        <f t="shared" si="444"/>
        <v>0</v>
      </c>
      <c r="L2048">
        <f t="shared" si="452"/>
        <v>0</v>
      </c>
      <c r="M2048">
        <f t="shared" si="453"/>
        <v>0</v>
      </c>
      <c r="N2048" s="56">
        <f t="shared" si="445"/>
        <v>0</v>
      </c>
      <c r="O2048" s="56">
        <f t="shared" si="446"/>
        <v>0</v>
      </c>
      <c r="R2048">
        <f t="shared" ref="R2048:R2111" si="454">IF(AND(OR(F2048="vakantie",G2048="vakantie",H2048="vakantie"),Q2048="Compensatieverlof"),1,0)</f>
        <v>0</v>
      </c>
    </row>
    <row r="2049" spans="1:18" x14ac:dyDescent="0.3">
      <c r="A2049" s="43" t="str">
        <f t="shared" si="447"/>
        <v>202031ma</v>
      </c>
      <c r="B2049" s="43">
        <f t="shared" si="449"/>
        <v>31</v>
      </c>
      <c r="C2049" s="44">
        <f t="shared" si="443"/>
        <v>44039</v>
      </c>
      <c r="D2049" s="43" t="str">
        <f t="shared" si="450"/>
        <v>ma</v>
      </c>
      <c r="E2049" s="43">
        <f t="shared" si="448"/>
        <v>2020</v>
      </c>
      <c r="I2049" s="43">
        <f t="shared" si="451"/>
        <v>31</v>
      </c>
      <c r="J2049">
        <f>IF(AND(Formulier!$E$44&lt;=C2049,Formulier!$O$38&gt;=C2049),"Verlof",0)</f>
        <v>0</v>
      </c>
      <c r="K2049">
        <f t="shared" si="444"/>
        <v>0</v>
      </c>
      <c r="L2049">
        <f t="shared" si="452"/>
        <v>0</v>
      </c>
      <c r="M2049">
        <f t="shared" si="453"/>
        <v>0</v>
      </c>
      <c r="N2049" s="56">
        <f t="shared" si="445"/>
        <v>0</v>
      </c>
      <c r="O2049" s="56">
        <f t="shared" si="446"/>
        <v>0</v>
      </c>
      <c r="R2049">
        <f t="shared" si="454"/>
        <v>0</v>
      </c>
    </row>
    <row r="2050" spans="1:18" x14ac:dyDescent="0.3">
      <c r="A2050" s="43" t="str">
        <f t="shared" si="447"/>
        <v>202031di</v>
      </c>
      <c r="B2050" s="43">
        <f t="shared" si="449"/>
        <v>31</v>
      </c>
      <c r="C2050" s="44">
        <f t="shared" si="443"/>
        <v>44040</v>
      </c>
      <c r="D2050" s="43" t="str">
        <f t="shared" si="450"/>
        <v>di</v>
      </c>
      <c r="E2050" s="43">
        <f t="shared" si="448"/>
        <v>2020</v>
      </c>
      <c r="I2050" s="43">
        <f t="shared" si="451"/>
        <v>31</v>
      </c>
      <c r="J2050">
        <f>IF(AND(Formulier!$E$44&lt;=C2050,Formulier!$O$38&gt;=C2050),"Verlof",0)</f>
        <v>0</v>
      </c>
      <c r="K2050">
        <f t="shared" si="444"/>
        <v>0</v>
      </c>
      <c r="L2050">
        <f t="shared" si="452"/>
        <v>0</v>
      </c>
      <c r="M2050">
        <f t="shared" si="453"/>
        <v>0</v>
      </c>
      <c r="N2050" s="56">
        <f t="shared" si="445"/>
        <v>0</v>
      </c>
      <c r="O2050" s="56">
        <f t="shared" si="446"/>
        <v>0</v>
      </c>
      <c r="R2050">
        <f t="shared" si="454"/>
        <v>0</v>
      </c>
    </row>
    <row r="2051" spans="1:18" x14ac:dyDescent="0.3">
      <c r="A2051" s="43" t="str">
        <f t="shared" si="447"/>
        <v>202031wo</v>
      </c>
      <c r="B2051" s="43">
        <f t="shared" si="449"/>
        <v>31</v>
      </c>
      <c r="C2051" s="44">
        <f t="shared" ref="C2051:C2114" si="455">+C2050+1</f>
        <v>44041</v>
      </c>
      <c r="D2051" s="43" t="str">
        <f t="shared" si="450"/>
        <v>wo</v>
      </c>
      <c r="E2051" s="43">
        <f t="shared" si="448"/>
        <v>2020</v>
      </c>
      <c r="I2051" s="43">
        <f t="shared" si="451"/>
        <v>31</v>
      </c>
      <c r="J2051">
        <f>IF(AND(Formulier!$E$44&lt;=C2051,Formulier!$O$38&gt;=C2051),"Verlof",0)</f>
        <v>0</v>
      </c>
      <c r="K2051">
        <f t="shared" ref="K2051:K2114" si="456">IF(J2051=0,0,IF(F2051="",0,1))</f>
        <v>0</v>
      </c>
      <c r="L2051">
        <f t="shared" si="452"/>
        <v>0</v>
      </c>
      <c r="M2051">
        <f t="shared" si="453"/>
        <v>0</v>
      </c>
      <c r="N2051" s="56">
        <f t="shared" ref="N2051:N2114" si="457">IF($N$1="Noord",K2051,IF($N$1="Midden",L2051,M2051))</f>
        <v>0</v>
      </c>
      <c r="O2051" s="56">
        <f t="shared" ref="O2051:O2114" si="458">IF(OR(D2051="za",D2051="zo"),0,N2051)</f>
        <v>0</v>
      </c>
      <c r="R2051">
        <f t="shared" si="454"/>
        <v>0</v>
      </c>
    </row>
    <row r="2052" spans="1:18" x14ac:dyDescent="0.3">
      <c r="A2052" s="43" t="str">
        <f t="shared" si="447"/>
        <v>202031do</v>
      </c>
      <c r="B2052" s="43">
        <f t="shared" si="449"/>
        <v>31</v>
      </c>
      <c r="C2052" s="44">
        <f t="shared" si="455"/>
        <v>44042</v>
      </c>
      <c r="D2052" s="43" t="str">
        <f t="shared" si="450"/>
        <v>do</v>
      </c>
      <c r="E2052" s="43">
        <f t="shared" si="448"/>
        <v>2020</v>
      </c>
      <c r="I2052" s="43">
        <f t="shared" si="451"/>
        <v>31</v>
      </c>
      <c r="J2052">
        <f>IF(AND(Formulier!$E$44&lt;=C2052,Formulier!$O$38&gt;=C2052),"Verlof",0)</f>
        <v>0</v>
      </c>
      <c r="K2052">
        <f t="shared" si="456"/>
        <v>0</v>
      </c>
      <c r="L2052">
        <f t="shared" si="452"/>
        <v>0</v>
      </c>
      <c r="M2052">
        <f t="shared" si="453"/>
        <v>0</v>
      </c>
      <c r="N2052" s="56">
        <f t="shared" si="457"/>
        <v>0</v>
      </c>
      <c r="O2052" s="56">
        <f t="shared" si="458"/>
        <v>0</v>
      </c>
      <c r="R2052">
        <f t="shared" si="454"/>
        <v>0</v>
      </c>
    </row>
    <row r="2053" spans="1:18" x14ac:dyDescent="0.3">
      <c r="A2053" s="43" t="str">
        <f t="shared" si="447"/>
        <v>202031vr</v>
      </c>
      <c r="B2053" s="43">
        <f t="shared" si="449"/>
        <v>31</v>
      </c>
      <c r="C2053" s="44">
        <f t="shared" si="455"/>
        <v>44043</v>
      </c>
      <c r="D2053" s="43" t="str">
        <f t="shared" si="450"/>
        <v>vr</v>
      </c>
      <c r="E2053" s="43">
        <f t="shared" si="448"/>
        <v>2020</v>
      </c>
      <c r="I2053" s="43">
        <f t="shared" si="451"/>
        <v>31</v>
      </c>
      <c r="J2053">
        <f>IF(AND(Formulier!$E$44&lt;=C2053,Formulier!$O$38&gt;=C2053),"Verlof",0)</f>
        <v>0</v>
      </c>
      <c r="K2053">
        <f t="shared" si="456"/>
        <v>0</v>
      </c>
      <c r="L2053">
        <f t="shared" si="452"/>
        <v>0</v>
      </c>
      <c r="M2053">
        <f t="shared" si="453"/>
        <v>0</v>
      </c>
      <c r="N2053" s="56">
        <f t="shared" si="457"/>
        <v>0</v>
      </c>
      <c r="O2053" s="56">
        <f t="shared" si="458"/>
        <v>0</v>
      </c>
      <c r="R2053">
        <f t="shared" si="454"/>
        <v>0</v>
      </c>
    </row>
    <row r="2054" spans="1:18" x14ac:dyDescent="0.3">
      <c r="A2054" s="43" t="str">
        <f t="shared" si="447"/>
        <v>202031za</v>
      </c>
      <c r="B2054" s="43">
        <f t="shared" si="449"/>
        <v>31</v>
      </c>
      <c r="C2054" s="44">
        <f t="shared" si="455"/>
        <v>44044</v>
      </c>
      <c r="D2054" s="43" t="str">
        <f t="shared" si="450"/>
        <v>za</v>
      </c>
      <c r="E2054" s="43">
        <f t="shared" si="448"/>
        <v>2020</v>
      </c>
      <c r="I2054" s="43">
        <f t="shared" si="451"/>
        <v>31</v>
      </c>
      <c r="J2054">
        <f>IF(AND(Formulier!$E$44&lt;=C2054,Formulier!$O$38&gt;=C2054),"Verlof",0)</f>
        <v>0</v>
      </c>
      <c r="K2054">
        <f t="shared" si="456"/>
        <v>0</v>
      </c>
      <c r="L2054">
        <f t="shared" si="452"/>
        <v>0</v>
      </c>
      <c r="M2054">
        <f t="shared" si="453"/>
        <v>0</v>
      </c>
      <c r="N2054" s="56">
        <f t="shared" si="457"/>
        <v>0</v>
      </c>
      <c r="O2054" s="56">
        <f t="shared" si="458"/>
        <v>0</v>
      </c>
      <c r="R2054">
        <f t="shared" si="454"/>
        <v>0</v>
      </c>
    </row>
    <row r="2055" spans="1:18" x14ac:dyDescent="0.3">
      <c r="A2055" s="43" t="str">
        <f t="shared" ref="A2055:A2118" si="459">E2055&amp;B2055&amp;D2055</f>
        <v>202031zo</v>
      </c>
      <c r="B2055" s="43">
        <f t="shared" si="449"/>
        <v>31</v>
      </c>
      <c r="C2055" s="44">
        <f t="shared" si="455"/>
        <v>44045</v>
      </c>
      <c r="D2055" s="43" t="str">
        <f t="shared" si="450"/>
        <v>zo</v>
      </c>
      <c r="E2055" s="43">
        <f t="shared" ref="E2055:E2118" si="460">YEAR(C2055)</f>
        <v>2020</v>
      </c>
      <c r="I2055" s="43">
        <f t="shared" si="451"/>
        <v>31</v>
      </c>
      <c r="J2055">
        <f>IF(AND(Formulier!$E$44&lt;=C2055,Formulier!$O$38&gt;=C2055),"Verlof",0)</f>
        <v>0</v>
      </c>
      <c r="K2055">
        <f t="shared" si="456"/>
        <v>0</v>
      </c>
      <c r="L2055">
        <f t="shared" si="452"/>
        <v>0</v>
      </c>
      <c r="M2055">
        <f t="shared" si="453"/>
        <v>0</v>
      </c>
      <c r="N2055" s="56">
        <f t="shared" si="457"/>
        <v>0</v>
      </c>
      <c r="O2055" s="56">
        <f t="shared" si="458"/>
        <v>0</v>
      </c>
      <c r="R2055">
        <f t="shared" si="454"/>
        <v>0</v>
      </c>
    </row>
    <row r="2056" spans="1:18" x14ac:dyDescent="0.3">
      <c r="A2056" s="43" t="str">
        <f t="shared" si="459"/>
        <v>202032ma</v>
      </c>
      <c r="B2056" s="43">
        <f t="shared" si="449"/>
        <v>32</v>
      </c>
      <c r="C2056" s="44">
        <f t="shared" si="455"/>
        <v>44046</v>
      </c>
      <c r="D2056" s="43" t="str">
        <f t="shared" si="450"/>
        <v>ma</v>
      </c>
      <c r="E2056" s="43">
        <f t="shared" si="460"/>
        <v>2020</v>
      </c>
      <c r="I2056" s="43">
        <f t="shared" si="451"/>
        <v>32</v>
      </c>
      <c r="J2056">
        <f>IF(AND(Formulier!$E$44&lt;=C2056,Formulier!$O$38&gt;=C2056),"Verlof",0)</f>
        <v>0</v>
      </c>
      <c r="K2056">
        <f t="shared" si="456"/>
        <v>0</v>
      </c>
      <c r="L2056">
        <f t="shared" si="452"/>
        <v>0</v>
      </c>
      <c r="M2056">
        <f t="shared" si="453"/>
        <v>0</v>
      </c>
      <c r="N2056" s="56">
        <f t="shared" si="457"/>
        <v>0</v>
      </c>
      <c r="O2056" s="56">
        <f t="shared" si="458"/>
        <v>0</v>
      </c>
      <c r="R2056">
        <f t="shared" si="454"/>
        <v>0</v>
      </c>
    </row>
    <row r="2057" spans="1:18" x14ac:dyDescent="0.3">
      <c r="A2057" s="43" t="str">
        <f t="shared" si="459"/>
        <v>202032di</v>
      </c>
      <c r="B2057" s="43">
        <f t="shared" si="449"/>
        <v>32</v>
      </c>
      <c r="C2057" s="44">
        <f t="shared" si="455"/>
        <v>44047</v>
      </c>
      <c r="D2057" s="43" t="str">
        <f t="shared" si="450"/>
        <v>di</v>
      </c>
      <c r="E2057" s="43">
        <f t="shared" si="460"/>
        <v>2020</v>
      </c>
      <c r="I2057" s="43">
        <f t="shared" si="451"/>
        <v>32</v>
      </c>
      <c r="J2057">
        <f>IF(AND(Formulier!$E$44&lt;=C2057,Formulier!$O$38&gt;=C2057),"Verlof",0)</f>
        <v>0</v>
      </c>
      <c r="K2057">
        <f t="shared" si="456"/>
        <v>0</v>
      </c>
      <c r="L2057">
        <f t="shared" si="452"/>
        <v>0</v>
      </c>
      <c r="M2057">
        <f t="shared" si="453"/>
        <v>0</v>
      </c>
      <c r="N2057" s="56">
        <f t="shared" si="457"/>
        <v>0</v>
      </c>
      <c r="O2057" s="56">
        <f t="shared" si="458"/>
        <v>0</v>
      </c>
      <c r="R2057">
        <f t="shared" si="454"/>
        <v>0</v>
      </c>
    </row>
    <row r="2058" spans="1:18" x14ac:dyDescent="0.3">
      <c r="A2058" s="43" t="str">
        <f t="shared" si="459"/>
        <v>202032wo</v>
      </c>
      <c r="B2058" s="43">
        <f t="shared" si="449"/>
        <v>32</v>
      </c>
      <c r="C2058" s="44">
        <f t="shared" si="455"/>
        <v>44048</v>
      </c>
      <c r="D2058" s="43" t="str">
        <f t="shared" si="450"/>
        <v>wo</v>
      </c>
      <c r="E2058" s="43">
        <f t="shared" si="460"/>
        <v>2020</v>
      </c>
      <c r="I2058" s="43">
        <f t="shared" si="451"/>
        <v>32</v>
      </c>
      <c r="J2058">
        <f>IF(AND(Formulier!$E$44&lt;=C2058,Formulier!$O$38&gt;=C2058),"Verlof",0)</f>
        <v>0</v>
      </c>
      <c r="K2058">
        <f t="shared" si="456"/>
        <v>0</v>
      </c>
      <c r="L2058">
        <f t="shared" si="452"/>
        <v>0</v>
      </c>
      <c r="M2058">
        <f t="shared" si="453"/>
        <v>0</v>
      </c>
      <c r="N2058" s="56">
        <f t="shared" si="457"/>
        <v>0</v>
      </c>
      <c r="O2058" s="56">
        <f t="shared" si="458"/>
        <v>0</v>
      </c>
      <c r="R2058">
        <f t="shared" si="454"/>
        <v>0</v>
      </c>
    </row>
    <row r="2059" spans="1:18" x14ac:dyDescent="0.3">
      <c r="A2059" s="43" t="str">
        <f t="shared" si="459"/>
        <v>202032do</v>
      </c>
      <c r="B2059" s="43">
        <f t="shared" si="449"/>
        <v>32</v>
      </c>
      <c r="C2059" s="44">
        <f t="shared" si="455"/>
        <v>44049</v>
      </c>
      <c r="D2059" s="43" t="str">
        <f t="shared" si="450"/>
        <v>do</v>
      </c>
      <c r="E2059" s="43">
        <f t="shared" si="460"/>
        <v>2020</v>
      </c>
      <c r="I2059" s="43">
        <f t="shared" si="451"/>
        <v>32</v>
      </c>
      <c r="J2059">
        <f>IF(AND(Formulier!$E$44&lt;=C2059,Formulier!$O$38&gt;=C2059),"Verlof",0)</f>
        <v>0</v>
      </c>
      <c r="K2059">
        <f t="shared" si="456"/>
        <v>0</v>
      </c>
      <c r="L2059">
        <f t="shared" si="452"/>
        <v>0</v>
      </c>
      <c r="M2059">
        <f t="shared" si="453"/>
        <v>0</v>
      </c>
      <c r="N2059" s="56">
        <f t="shared" si="457"/>
        <v>0</v>
      </c>
      <c r="O2059" s="56">
        <f t="shared" si="458"/>
        <v>0</v>
      </c>
      <c r="R2059">
        <f t="shared" si="454"/>
        <v>0</v>
      </c>
    </row>
    <row r="2060" spans="1:18" x14ac:dyDescent="0.3">
      <c r="A2060" s="43" t="str">
        <f t="shared" si="459"/>
        <v>202032vr</v>
      </c>
      <c r="B2060" s="43">
        <f t="shared" si="449"/>
        <v>32</v>
      </c>
      <c r="C2060" s="44">
        <f t="shared" si="455"/>
        <v>44050</v>
      </c>
      <c r="D2060" s="43" t="str">
        <f t="shared" si="450"/>
        <v>vr</v>
      </c>
      <c r="E2060" s="43">
        <f t="shared" si="460"/>
        <v>2020</v>
      </c>
      <c r="I2060" s="43">
        <f t="shared" si="451"/>
        <v>32</v>
      </c>
      <c r="J2060">
        <f>IF(AND(Formulier!$E$44&lt;=C2060,Formulier!$O$38&gt;=C2060),"Verlof",0)</f>
        <v>0</v>
      </c>
      <c r="K2060">
        <f t="shared" si="456"/>
        <v>0</v>
      </c>
      <c r="L2060">
        <f t="shared" si="452"/>
        <v>0</v>
      </c>
      <c r="M2060">
        <f t="shared" si="453"/>
        <v>0</v>
      </c>
      <c r="N2060" s="56">
        <f t="shared" si="457"/>
        <v>0</v>
      </c>
      <c r="O2060" s="56">
        <f t="shared" si="458"/>
        <v>0</v>
      </c>
      <c r="R2060">
        <f t="shared" si="454"/>
        <v>0</v>
      </c>
    </row>
    <row r="2061" spans="1:18" x14ac:dyDescent="0.3">
      <c r="A2061" s="43" t="str">
        <f t="shared" si="459"/>
        <v>202032za</v>
      </c>
      <c r="B2061" s="43">
        <f t="shared" si="449"/>
        <v>32</v>
      </c>
      <c r="C2061" s="44">
        <f t="shared" si="455"/>
        <v>44051</v>
      </c>
      <c r="D2061" s="43" t="str">
        <f t="shared" si="450"/>
        <v>za</v>
      </c>
      <c r="E2061" s="43">
        <f t="shared" si="460"/>
        <v>2020</v>
      </c>
      <c r="I2061" s="43">
        <f t="shared" si="451"/>
        <v>32</v>
      </c>
      <c r="J2061">
        <f>IF(AND(Formulier!$E$44&lt;=C2061,Formulier!$O$38&gt;=C2061),"Verlof",0)</f>
        <v>0</v>
      </c>
      <c r="K2061">
        <f t="shared" si="456"/>
        <v>0</v>
      </c>
      <c r="L2061">
        <f t="shared" si="452"/>
        <v>0</v>
      </c>
      <c r="M2061">
        <f t="shared" si="453"/>
        <v>0</v>
      </c>
      <c r="N2061" s="56">
        <f t="shared" si="457"/>
        <v>0</v>
      </c>
      <c r="O2061" s="56">
        <f t="shared" si="458"/>
        <v>0</v>
      </c>
      <c r="R2061">
        <f t="shared" si="454"/>
        <v>0</v>
      </c>
    </row>
    <row r="2062" spans="1:18" x14ac:dyDescent="0.3">
      <c r="A2062" s="43" t="str">
        <f t="shared" si="459"/>
        <v>202032zo</v>
      </c>
      <c r="B2062" s="43">
        <f t="shared" si="449"/>
        <v>32</v>
      </c>
      <c r="C2062" s="44">
        <f t="shared" si="455"/>
        <v>44052</v>
      </c>
      <c r="D2062" s="43" t="str">
        <f t="shared" si="450"/>
        <v>zo</v>
      </c>
      <c r="E2062" s="43">
        <f t="shared" si="460"/>
        <v>2020</v>
      </c>
      <c r="I2062" s="43">
        <f t="shared" si="451"/>
        <v>32</v>
      </c>
      <c r="J2062">
        <f>IF(AND(Formulier!$E$44&lt;=C2062,Formulier!$O$38&gt;=C2062),"Verlof",0)</f>
        <v>0</v>
      </c>
      <c r="K2062">
        <f t="shared" si="456"/>
        <v>0</v>
      </c>
      <c r="L2062">
        <f t="shared" si="452"/>
        <v>0</v>
      </c>
      <c r="M2062">
        <f t="shared" si="453"/>
        <v>0</v>
      </c>
      <c r="N2062" s="56">
        <f t="shared" si="457"/>
        <v>0</v>
      </c>
      <c r="O2062" s="56">
        <f t="shared" si="458"/>
        <v>0</v>
      </c>
      <c r="R2062">
        <f t="shared" si="454"/>
        <v>0</v>
      </c>
    </row>
    <row r="2063" spans="1:18" x14ac:dyDescent="0.3">
      <c r="A2063" s="43" t="str">
        <f t="shared" si="459"/>
        <v>202033ma</v>
      </c>
      <c r="B2063" s="43">
        <f t="shared" si="449"/>
        <v>33</v>
      </c>
      <c r="C2063" s="44">
        <f t="shared" si="455"/>
        <v>44053</v>
      </c>
      <c r="D2063" s="43" t="str">
        <f t="shared" si="450"/>
        <v>ma</v>
      </c>
      <c r="E2063" s="43">
        <f t="shared" si="460"/>
        <v>2020</v>
      </c>
      <c r="I2063" s="43">
        <f t="shared" si="451"/>
        <v>33</v>
      </c>
      <c r="J2063">
        <f>IF(AND(Formulier!$E$44&lt;=C2063,Formulier!$O$38&gt;=C2063),"Verlof",0)</f>
        <v>0</v>
      </c>
      <c r="K2063">
        <f t="shared" si="456"/>
        <v>0</v>
      </c>
      <c r="L2063">
        <f t="shared" si="452"/>
        <v>0</v>
      </c>
      <c r="M2063">
        <f t="shared" si="453"/>
        <v>0</v>
      </c>
      <c r="N2063" s="56">
        <f t="shared" si="457"/>
        <v>0</v>
      </c>
      <c r="O2063" s="56">
        <f t="shared" si="458"/>
        <v>0</v>
      </c>
      <c r="R2063">
        <f t="shared" si="454"/>
        <v>0</v>
      </c>
    </row>
    <row r="2064" spans="1:18" x14ac:dyDescent="0.3">
      <c r="A2064" s="43" t="str">
        <f t="shared" si="459"/>
        <v>202033di</v>
      </c>
      <c r="B2064" s="43">
        <f t="shared" si="449"/>
        <v>33</v>
      </c>
      <c r="C2064" s="44">
        <f t="shared" si="455"/>
        <v>44054</v>
      </c>
      <c r="D2064" s="43" t="str">
        <f t="shared" si="450"/>
        <v>di</v>
      </c>
      <c r="E2064" s="43">
        <f t="shared" si="460"/>
        <v>2020</v>
      </c>
      <c r="I2064" s="43">
        <f t="shared" si="451"/>
        <v>33</v>
      </c>
      <c r="J2064">
        <f>IF(AND(Formulier!$E$44&lt;=C2064,Formulier!$O$38&gt;=C2064),"Verlof",0)</f>
        <v>0</v>
      </c>
      <c r="K2064">
        <f t="shared" si="456"/>
        <v>0</v>
      </c>
      <c r="L2064">
        <f t="shared" si="452"/>
        <v>0</v>
      </c>
      <c r="M2064">
        <f t="shared" si="453"/>
        <v>0</v>
      </c>
      <c r="N2064" s="56">
        <f t="shared" si="457"/>
        <v>0</v>
      </c>
      <c r="O2064" s="56">
        <f t="shared" si="458"/>
        <v>0</v>
      </c>
      <c r="R2064">
        <f t="shared" si="454"/>
        <v>0</v>
      </c>
    </row>
    <row r="2065" spans="1:18" x14ac:dyDescent="0.3">
      <c r="A2065" s="43" t="str">
        <f t="shared" si="459"/>
        <v>202033wo</v>
      </c>
      <c r="B2065" s="43">
        <f t="shared" ref="B2065:B2128" si="461">+B2058+1</f>
        <v>33</v>
      </c>
      <c r="C2065" s="44">
        <f t="shared" si="455"/>
        <v>44055</v>
      </c>
      <c r="D2065" s="43" t="str">
        <f t="shared" ref="D2065:D2128" si="462">+D2058</f>
        <v>wo</v>
      </c>
      <c r="E2065" s="43">
        <f t="shared" si="460"/>
        <v>2020</v>
      </c>
      <c r="I2065" s="43">
        <f t="shared" ref="I2065:I2128" si="463">+I2058+1</f>
        <v>33</v>
      </c>
      <c r="J2065">
        <f>IF(AND(Formulier!$E$44&lt;=C2065,Formulier!$O$38&gt;=C2065),"Verlof",0)</f>
        <v>0</v>
      </c>
      <c r="K2065">
        <f t="shared" si="456"/>
        <v>0</v>
      </c>
      <c r="L2065">
        <f t="shared" si="452"/>
        <v>0</v>
      </c>
      <c r="M2065">
        <f t="shared" si="453"/>
        <v>0</v>
      </c>
      <c r="N2065" s="56">
        <f t="shared" si="457"/>
        <v>0</v>
      </c>
      <c r="O2065" s="56">
        <f t="shared" si="458"/>
        <v>0</v>
      </c>
      <c r="R2065">
        <f t="shared" si="454"/>
        <v>0</v>
      </c>
    </row>
    <row r="2066" spans="1:18" x14ac:dyDescent="0.3">
      <c r="A2066" s="43" t="str">
        <f t="shared" si="459"/>
        <v>202033do</v>
      </c>
      <c r="B2066" s="43">
        <f t="shared" si="461"/>
        <v>33</v>
      </c>
      <c r="C2066" s="44">
        <f t="shared" si="455"/>
        <v>44056</v>
      </c>
      <c r="D2066" s="43" t="str">
        <f t="shared" si="462"/>
        <v>do</v>
      </c>
      <c r="E2066" s="43">
        <f t="shared" si="460"/>
        <v>2020</v>
      </c>
      <c r="I2066" s="43">
        <f t="shared" si="463"/>
        <v>33</v>
      </c>
      <c r="J2066">
        <f>IF(AND(Formulier!$E$44&lt;=C2066,Formulier!$O$38&gt;=C2066),"Verlof",0)</f>
        <v>0</v>
      </c>
      <c r="K2066">
        <f t="shared" si="456"/>
        <v>0</v>
      </c>
      <c r="L2066">
        <f t="shared" si="452"/>
        <v>0</v>
      </c>
      <c r="M2066">
        <f t="shared" si="453"/>
        <v>0</v>
      </c>
      <c r="N2066" s="56">
        <f t="shared" si="457"/>
        <v>0</v>
      </c>
      <c r="O2066" s="56">
        <f t="shared" si="458"/>
        <v>0</v>
      </c>
      <c r="R2066">
        <f t="shared" si="454"/>
        <v>0</v>
      </c>
    </row>
    <row r="2067" spans="1:18" x14ac:dyDescent="0.3">
      <c r="A2067" s="43" t="str">
        <f t="shared" si="459"/>
        <v>202033vr</v>
      </c>
      <c r="B2067" s="43">
        <f t="shared" si="461"/>
        <v>33</v>
      </c>
      <c r="C2067" s="44">
        <f t="shared" si="455"/>
        <v>44057</v>
      </c>
      <c r="D2067" s="43" t="str">
        <f t="shared" si="462"/>
        <v>vr</v>
      </c>
      <c r="E2067" s="43">
        <f t="shared" si="460"/>
        <v>2020</v>
      </c>
      <c r="I2067" s="43">
        <f t="shared" si="463"/>
        <v>33</v>
      </c>
      <c r="J2067">
        <f>IF(AND(Formulier!$E$44&lt;=C2067,Formulier!$O$38&gt;=C2067),"Verlof",0)</f>
        <v>0</v>
      </c>
      <c r="K2067">
        <f t="shared" si="456"/>
        <v>0</v>
      </c>
      <c r="L2067">
        <f t="shared" si="452"/>
        <v>0</v>
      </c>
      <c r="M2067">
        <f t="shared" si="453"/>
        <v>0</v>
      </c>
      <c r="N2067" s="56">
        <f t="shared" si="457"/>
        <v>0</v>
      </c>
      <c r="O2067" s="56">
        <f t="shared" si="458"/>
        <v>0</v>
      </c>
      <c r="R2067">
        <f t="shared" si="454"/>
        <v>0</v>
      </c>
    </row>
    <row r="2068" spans="1:18" x14ac:dyDescent="0.3">
      <c r="A2068" s="43" t="str">
        <f t="shared" si="459"/>
        <v>202033za</v>
      </c>
      <c r="B2068" s="43">
        <f t="shared" si="461"/>
        <v>33</v>
      </c>
      <c r="C2068" s="44">
        <f t="shared" si="455"/>
        <v>44058</v>
      </c>
      <c r="D2068" s="43" t="str">
        <f t="shared" si="462"/>
        <v>za</v>
      </c>
      <c r="E2068" s="43">
        <f t="shared" si="460"/>
        <v>2020</v>
      </c>
      <c r="I2068" s="43">
        <f t="shared" si="463"/>
        <v>33</v>
      </c>
      <c r="J2068">
        <f>IF(AND(Formulier!$E$44&lt;=C2068,Formulier!$O$38&gt;=C2068),"Verlof",0)</f>
        <v>0</v>
      </c>
      <c r="K2068">
        <f t="shared" si="456"/>
        <v>0</v>
      </c>
      <c r="L2068">
        <f t="shared" si="452"/>
        <v>0</v>
      </c>
      <c r="M2068">
        <f t="shared" si="453"/>
        <v>0</v>
      </c>
      <c r="N2068" s="56">
        <f t="shared" si="457"/>
        <v>0</v>
      </c>
      <c r="O2068" s="56">
        <f t="shared" si="458"/>
        <v>0</v>
      </c>
      <c r="R2068">
        <f t="shared" si="454"/>
        <v>0</v>
      </c>
    </row>
    <row r="2069" spans="1:18" x14ac:dyDescent="0.3">
      <c r="A2069" s="43" t="str">
        <f t="shared" si="459"/>
        <v>202033zo</v>
      </c>
      <c r="B2069" s="43">
        <f t="shared" si="461"/>
        <v>33</v>
      </c>
      <c r="C2069" s="44">
        <f t="shared" si="455"/>
        <v>44059</v>
      </c>
      <c r="D2069" s="43" t="str">
        <f t="shared" si="462"/>
        <v>zo</v>
      </c>
      <c r="E2069" s="43">
        <f t="shared" si="460"/>
        <v>2020</v>
      </c>
      <c r="I2069" s="43">
        <f t="shared" si="463"/>
        <v>33</v>
      </c>
      <c r="J2069">
        <f>IF(AND(Formulier!$E$44&lt;=C2069,Formulier!$O$38&gt;=C2069),"Verlof",0)</f>
        <v>0</v>
      </c>
      <c r="K2069">
        <f t="shared" si="456"/>
        <v>0</v>
      </c>
      <c r="L2069">
        <f t="shared" si="452"/>
        <v>0</v>
      </c>
      <c r="M2069">
        <f t="shared" si="453"/>
        <v>0</v>
      </c>
      <c r="N2069" s="56">
        <f t="shared" si="457"/>
        <v>0</v>
      </c>
      <c r="O2069" s="56">
        <f t="shared" si="458"/>
        <v>0</v>
      </c>
      <c r="R2069">
        <f t="shared" si="454"/>
        <v>0</v>
      </c>
    </row>
    <row r="2070" spans="1:18" x14ac:dyDescent="0.3">
      <c r="A2070" s="43" t="str">
        <f t="shared" si="459"/>
        <v>202034ma</v>
      </c>
      <c r="B2070" s="43">
        <f t="shared" si="461"/>
        <v>34</v>
      </c>
      <c r="C2070" s="44">
        <f t="shared" si="455"/>
        <v>44060</v>
      </c>
      <c r="D2070" s="43" t="str">
        <f t="shared" si="462"/>
        <v>ma</v>
      </c>
      <c r="E2070" s="43">
        <f t="shared" si="460"/>
        <v>2020</v>
      </c>
      <c r="I2070" s="43">
        <f t="shared" si="463"/>
        <v>34</v>
      </c>
      <c r="J2070">
        <f>IF(AND(Formulier!$E$44&lt;=C2070,Formulier!$O$38&gt;=C2070),"Verlof",0)</f>
        <v>0</v>
      </c>
      <c r="K2070">
        <f t="shared" si="456"/>
        <v>0</v>
      </c>
      <c r="L2070">
        <f t="shared" si="452"/>
        <v>0</v>
      </c>
      <c r="M2070">
        <f t="shared" si="453"/>
        <v>0</v>
      </c>
      <c r="N2070" s="56">
        <f t="shared" si="457"/>
        <v>0</v>
      </c>
      <c r="O2070" s="56">
        <f t="shared" si="458"/>
        <v>0</v>
      </c>
      <c r="R2070">
        <f t="shared" si="454"/>
        <v>0</v>
      </c>
    </row>
    <row r="2071" spans="1:18" x14ac:dyDescent="0.3">
      <c r="A2071" s="43" t="str">
        <f t="shared" si="459"/>
        <v>202034di</v>
      </c>
      <c r="B2071" s="43">
        <f t="shared" si="461"/>
        <v>34</v>
      </c>
      <c r="C2071" s="44">
        <f t="shared" si="455"/>
        <v>44061</v>
      </c>
      <c r="D2071" s="43" t="str">
        <f t="shared" si="462"/>
        <v>di</v>
      </c>
      <c r="E2071" s="43">
        <f t="shared" si="460"/>
        <v>2020</v>
      </c>
      <c r="I2071" s="43">
        <f t="shared" si="463"/>
        <v>34</v>
      </c>
      <c r="J2071">
        <f>IF(AND(Formulier!$E$44&lt;=C2071,Formulier!$O$38&gt;=C2071),"Verlof",0)</f>
        <v>0</v>
      </c>
      <c r="K2071">
        <f t="shared" si="456"/>
        <v>0</v>
      </c>
      <c r="L2071">
        <f t="shared" si="452"/>
        <v>0</v>
      </c>
      <c r="M2071">
        <f t="shared" si="453"/>
        <v>0</v>
      </c>
      <c r="N2071" s="56">
        <f t="shared" si="457"/>
        <v>0</v>
      </c>
      <c r="O2071" s="56">
        <f t="shared" si="458"/>
        <v>0</v>
      </c>
      <c r="R2071">
        <f t="shared" si="454"/>
        <v>0</v>
      </c>
    </row>
    <row r="2072" spans="1:18" x14ac:dyDescent="0.3">
      <c r="A2072" s="43" t="str">
        <f t="shared" si="459"/>
        <v>202034wo</v>
      </c>
      <c r="B2072" s="43">
        <f t="shared" si="461"/>
        <v>34</v>
      </c>
      <c r="C2072" s="44">
        <f t="shared" si="455"/>
        <v>44062</v>
      </c>
      <c r="D2072" s="43" t="str">
        <f t="shared" si="462"/>
        <v>wo</v>
      </c>
      <c r="E2072" s="43">
        <f t="shared" si="460"/>
        <v>2020</v>
      </c>
      <c r="I2072" s="43">
        <f t="shared" si="463"/>
        <v>34</v>
      </c>
      <c r="J2072">
        <f>IF(AND(Formulier!$E$44&lt;=C2072,Formulier!$O$38&gt;=C2072),"Verlof",0)</f>
        <v>0</v>
      </c>
      <c r="K2072">
        <f t="shared" si="456"/>
        <v>0</v>
      </c>
      <c r="L2072">
        <f t="shared" si="452"/>
        <v>0</v>
      </c>
      <c r="M2072">
        <f t="shared" si="453"/>
        <v>0</v>
      </c>
      <c r="N2072" s="56">
        <f t="shared" si="457"/>
        <v>0</v>
      </c>
      <c r="O2072" s="56">
        <f t="shared" si="458"/>
        <v>0</v>
      </c>
      <c r="R2072">
        <f t="shared" si="454"/>
        <v>0</v>
      </c>
    </row>
    <row r="2073" spans="1:18" x14ac:dyDescent="0.3">
      <c r="A2073" s="43" t="str">
        <f t="shared" si="459"/>
        <v>202034do</v>
      </c>
      <c r="B2073" s="43">
        <f t="shared" si="461"/>
        <v>34</v>
      </c>
      <c r="C2073" s="44">
        <f t="shared" si="455"/>
        <v>44063</v>
      </c>
      <c r="D2073" s="43" t="str">
        <f t="shared" si="462"/>
        <v>do</v>
      </c>
      <c r="E2073" s="43">
        <f t="shared" si="460"/>
        <v>2020</v>
      </c>
      <c r="I2073" s="43">
        <f t="shared" si="463"/>
        <v>34</v>
      </c>
      <c r="J2073">
        <f>IF(AND(Formulier!$E$44&lt;=C2073,Formulier!$O$38&gt;=C2073),"Verlof",0)</f>
        <v>0</v>
      </c>
      <c r="K2073">
        <f t="shared" si="456"/>
        <v>0</v>
      </c>
      <c r="L2073">
        <f t="shared" si="452"/>
        <v>0</v>
      </c>
      <c r="M2073">
        <f t="shared" si="453"/>
        <v>0</v>
      </c>
      <c r="N2073" s="56">
        <f t="shared" si="457"/>
        <v>0</v>
      </c>
      <c r="O2073" s="56">
        <f t="shared" si="458"/>
        <v>0</v>
      </c>
      <c r="R2073">
        <f t="shared" si="454"/>
        <v>0</v>
      </c>
    </row>
    <row r="2074" spans="1:18" x14ac:dyDescent="0.3">
      <c r="A2074" s="43" t="str">
        <f t="shared" si="459"/>
        <v>202034vr</v>
      </c>
      <c r="B2074" s="43">
        <f t="shared" si="461"/>
        <v>34</v>
      </c>
      <c r="C2074" s="44">
        <f t="shared" si="455"/>
        <v>44064</v>
      </c>
      <c r="D2074" s="43" t="str">
        <f t="shared" si="462"/>
        <v>vr</v>
      </c>
      <c r="E2074" s="43">
        <f t="shared" si="460"/>
        <v>2020</v>
      </c>
      <c r="I2074" s="43">
        <f t="shared" si="463"/>
        <v>34</v>
      </c>
      <c r="J2074">
        <f>IF(AND(Formulier!$E$44&lt;=C2074,Formulier!$O$38&gt;=C2074),"Verlof",0)</f>
        <v>0</v>
      </c>
      <c r="K2074">
        <f t="shared" si="456"/>
        <v>0</v>
      </c>
      <c r="L2074">
        <f t="shared" si="452"/>
        <v>0</v>
      </c>
      <c r="M2074">
        <f t="shared" si="453"/>
        <v>0</v>
      </c>
      <c r="N2074" s="56">
        <f t="shared" si="457"/>
        <v>0</v>
      </c>
      <c r="O2074" s="56">
        <f t="shared" si="458"/>
        <v>0</v>
      </c>
      <c r="R2074">
        <f t="shared" si="454"/>
        <v>0</v>
      </c>
    </row>
    <row r="2075" spans="1:18" x14ac:dyDescent="0.3">
      <c r="A2075" s="43" t="str">
        <f t="shared" si="459"/>
        <v>202034za</v>
      </c>
      <c r="B2075" s="43">
        <f t="shared" si="461"/>
        <v>34</v>
      </c>
      <c r="C2075" s="44">
        <f t="shared" si="455"/>
        <v>44065</v>
      </c>
      <c r="D2075" s="43" t="str">
        <f t="shared" si="462"/>
        <v>za</v>
      </c>
      <c r="E2075" s="43">
        <f t="shared" si="460"/>
        <v>2020</v>
      </c>
      <c r="I2075" s="43">
        <f t="shared" si="463"/>
        <v>34</v>
      </c>
      <c r="J2075">
        <f>IF(AND(Formulier!$E$44&lt;=C2075,Formulier!$O$38&gt;=C2075),"Verlof",0)</f>
        <v>0</v>
      </c>
      <c r="K2075">
        <f t="shared" si="456"/>
        <v>0</v>
      </c>
      <c r="L2075">
        <f t="shared" si="452"/>
        <v>0</v>
      </c>
      <c r="M2075">
        <f t="shared" si="453"/>
        <v>0</v>
      </c>
      <c r="N2075" s="56">
        <f t="shared" si="457"/>
        <v>0</v>
      </c>
      <c r="O2075" s="56">
        <f t="shared" si="458"/>
        <v>0</v>
      </c>
      <c r="R2075">
        <f t="shared" si="454"/>
        <v>0</v>
      </c>
    </row>
    <row r="2076" spans="1:18" x14ac:dyDescent="0.3">
      <c r="A2076" s="43" t="str">
        <f t="shared" si="459"/>
        <v>202034zo</v>
      </c>
      <c r="B2076" s="43">
        <f t="shared" si="461"/>
        <v>34</v>
      </c>
      <c r="C2076" s="44">
        <f t="shared" si="455"/>
        <v>44066</v>
      </c>
      <c r="D2076" s="43" t="str">
        <f t="shared" si="462"/>
        <v>zo</v>
      </c>
      <c r="E2076" s="43">
        <f t="shared" si="460"/>
        <v>2020</v>
      </c>
      <c r="I2076" s="43">
        <f t="shared" si="463"/>
        <v>34</v>
      </c>
      <c r="J2076">
        <f>IF(AND(Formulier!$E$44&lt;=C2076,Formulier!$O$38&gt;=C2076),"Verlof",0)</f>
        <v>0</v>
      </c>
      <c r="K2076">
        <f t="shared" si="456"/>
        <v>0</v>
      </c>
      <c r="L2076">
        <f t="shared" si="452"/>
        <v>0</v>
      </c>
      <c r="M2076">
        <f t="shared" si="453"/>
        <v>0</v>
      </c>
      <c r="N2076" s="56">
        <f t="shared" si="457"/>
        <v>0</v>
      </c>
      <c r="O2076" s="56">
        <f t="shared" si="458"/>
        <v>0</v>
      </c>
      <c r="R2076">
        <f t="shared" si="454"/>
        <v>0</v>
      </c>
    </row>
    <row r="2077" spans="1:18" x14ac:dyDescent="0.3">
      <c r="A2077" s="43" t="str">
        <f t="shared" si="459"/>
        <v>202035ma</v>
      </c>
      <c r="B2077" s="43">
        <f t="shared" si="461"/>
        <v>35</v>
      </c>
      <c r="C2077" s="44">
        <f t="shared" si="455"/>
        <v>44067</v>
      </c>
      <c r="D2077" s="43" t="str">
        <f t="shared" si="462"/>
        <v>ma</v>
      </c>
      <c r="E2077" s="43">
        <f t="shared" si="460"/>
        <v>2020</v>
      </c>
      <c r="I2077" s="43">
        <f t="shared" si="463"/>
        <v>35</v>
      </c>
      <c r="J2077">
        <f>IF(AND(Formulier!$E$44&lt;=C2077,Formulier!$O$38&gt;=C2077),"Verlof",0)</f>
        <v>0</v>
      </c>
      <c r="K2077">
        <f t="shared" si="456"/>
        <v>0</v>
      </c>
      <c r="L2077">
        <f t="shared" si="452"/>
        <v>0</v>
      </c>
      <c r="M2077">
        <f t="shared" si="453"/>
        <v>0</v>
      </c>
      <c r="N2077" s="56">
        <f t="shared" si="457"/>
        <v>0</v>
      </c>
      <c r="O2077" s="56">
        <f t="shared" si="458"/>
        <v>0</v>
      </c>
      <c r="R2077">
        <f t="shared" si="454"/>
        <v>0</v>
      </c>
    </row>
    <row r="2078" spans="1:18" x14ac:dyDescent="0.3">
      <c r="A2078" s="43" t="str">
        <f t="shared" si="459"/>
        <v>202035di</v>
      </c>
      <c r="B2078" s="43">
        <f t="shared" si="461"/>
        <v>35</v>
      </c>
      <c r="C2078" s="44">
        <f t="shared" si="455"/>
        <v>44068</v>
      </c>
      <c r="D2078" s="43" t="str">
        <f t="shared" si="462"/>
        <v>di</v>
      </c>
      <c r="E2078" s="43">
        <f t="shared" si="460"/>
        <v>2020</v>
      </c>
      <c r="I2078" s="43">
        <f t="shared" si="463"/>
        <v>35</v>
      </c>
      <c r="J2078">
        <f>IF(AND(Formulier!$E$44&lt;=C2078,Formulier!$O$38&gt;=C2078),"Verlof",0)</f>
        <v>0</v>
      </c>
      <c r="K2078">
        <f t="shared" si="456"/>
        <v>0</v>
      </c>
      <c r="L2078">
        <f t="shared" si="452"/>
        <v>0</v>
      </c>
      <c r="M2078">
        <f t="shared" si="453"/>
        <v>0</v>
      </c>
      <c r="N2078" s="56">
        <f t="shared" si="457"/>
        <v>0</v>
      </c>
      <c r="O2078" s="56">
        <f t="shared" si="458"/>
        <v>0</v>
      </c>
      <c r="R2078">
        <f t="shared" si="454"/>
        <v>0</v>
      </c>
    </row>
    <row r="2079" spans="1:18" x14ac:dyDescent="0.3">
      <c r="A2079" s="43" t="str">
        <f t="shared" si="459"/>
        <v>202035wo</v>
      </c>
      <c r="B2079" s="43">
        <f t="shared" si="461"/>
        <v>35</v>
      </c>
      <c r="C2079" s="44">
        <f t="shared" si="455"/>
        <v>44069</v>
      </c>
      <c r="D2079" s="43" t="str">
        <f t="shared" si="462"/>
        <v>wo</v>
      </c>
      <c r="E2079" s="43">
        <f t="shared" si="460"/>
        <v>2020</v>
      </c>
      <c r="I2079" s="43">
        <f t="shared" si="463"/>
        <v>35</v>
      </c>
      <c r="J2079">
        <f>IF(AND(Formulier!$E$44&lt;=C2079,Formulier!$O$38&gt;=C2079),"Verlof",0)</f>
        <v>0</v>
      </c>
      <c r="K2079">
        <f t="shared" si="456"/>
        <v>0</v>
      </c>
      <c r="L2079">
        <f t="shared" si="452"/>
        <v>0</v>
      </c>
      <c r="M2079">
        <f t="shared" si="453"/>
        <v>0</v>
      </c>
      <c r="N2079" s="56">
        <f t="shared" si="457"/>
        <v>0</v>
      </c>
      <c r="O2079" s="56">
        <f t="shared" si="458"/>
        <v>0</v>
      </c>
      <c r="R2079">
        <f t="shared" si="454"/>
        <v>0</v>
      </c>
    </row>
    <row r="2080" spans="1:18" x14ac:dyDescent="0.3">
      <c r="A2080" s="43" t="str">
        <f t="shared" si="459"/>
        <v>202035do</v>
      </c>
      <c r="B2080" s="43">
        <f t="shared" si="461"/>
        <v>35</v>
      </c>
      <c r="C2080" s="44">
        <f t="shared" si="455"/>
        <v>44070</v>
      </c>
      <c r="D2080" s="43" t="str">
        <f t="shared" si="462"/>
        <v>do</v>
      </c>
      <c r="E2080" s="43">
        <f t="shared" si="460"/>
        <v>2020</v>
      </c>
      <c r="I2080" s="43">
        <f t="shared" si="463"/>
        <v>35</v>
      </c>
      <c r="J2080">
        <f>IF(AND(Formulier!$E$44&lt;=C2080,Formulier!$O$38&gt;=C2080),"Verlof",0)</f>
        <v>0</v>
      </c>
      <c r="K2080">
        <f t="shared" si="456"/>
        <v>0</v>
      </c>
      <c r="L2080">
        <f t="shared" si="452"/>
        <v>0</v>
      </c>
      <c r="M2080">
        <f t="shared" si="453"/>
        <v>0</v>
      </c>
      <c r="N2080" s="56">
        <f t="shared" si="457"/>
        <v>0</v>
      </c>
      <c r="O2080" s="56">
        <f t="shared" si="458"/>
        <v>0</v>
      </c>
      <c r="R2080">
        <f t="shared" si="454"/>
        <v>0</v>
      </c>
    </row>
    <row r="2081" spans="1:18" x14ac:dyDescent="0.3">
      <c r="A2081" s="43" t="str">
        <f t="shared" si="459"/>
        <v>202035vr</v>
      </c>
      <c r="B2081" s="43">
        <f t="shared" si="461"/>
        <v>35</v>
      </c>
      <c r="C2081" s="44">
        <f t="shared" si="455"/>
        <v>44071</v>
      </c>
      <c r="D2081" s="43" t="str">
        <f t="shared" si="462"/>
        <v>vr</v>
      </c>
      <c r="E2081" s="43">
        <f t="shared" si="460"/>
        <v>2020</v>
      </c>
      <c r="I2081" s="43">
        <f t="shared" si="463"/>
        <v>35</v>
      </c>
      <c r="J2081">
        <f>IF(AND(Formulier!$E$44&lt;=C2081,Formulier!$O$38&gt;=C2081),"Verlof",0)</f>
        <v>0</v>
      </c>
      <c r="K2081">
        <f t="shared" si="456"/>
        <v>0</v>
      </c>
      <c r="L2081">
        <f t="shared" si="452"/>
        <v>0</v>
      </c>
      <c r="M2081">
        <f t="shared" si="453"/>
        <v>0</v>
      </c>
      <c r="N2081" s="56">
        <f t="shared" si="457"/>
        <v>0</v>
      </c>
      <c r="O2081" s="56">
        <f t="shared" si="458"/>
        <v>0</v>
      </c>
      <c r="R2081">
        <f t="shared" si="454"/>
        <v>0</v>
      </c>
    </row>
    <row r="2082" spans="1:18" x14ac:dyDescent="0.3">
      <c r="A2082" s="43" t="str">
        <f t="shared" si="459"/>
        <v>202035za</v>
      </c>
      <c r="B2082" s="43">
        <f t="shared" si="461"/>
        <v>35</v>
      </c>
      <c r="C2082" s="44">
        <f t="shared" si="455"/>
        <v>44072</v>
      </c>
      <c r="D2082" s="43" t="str">
        <f t="shared" si="462"/>
        <v>za</v>
      </c>
      <c r="E2082" s="43">
        <f t="shared" si="460"/>
        <v>2020</v>
      </c>
      <c r="I2082" s="43">
        <f t="shared" si="463"/>
        <v>35</v>
      </c>
      <c r="J2082">
        <f>IF(AND(Formulier!$E$44&lt;=C2082,Formulier!$O$38&gt;=C2082),"Verlof",0)</f>
        <v>0</v>
      </c>
      <c r="K2082">
        <f t="shared" si="456"/>
        <v>0</v>
      </c>
      <c r="L2082">
        <f t="shared" si="452"/>
        <v>0</v>
      </c>
      <c r="M2082">
        <f t="shared" si="453"/>
        <v>0</v>
      </c>
      <c r="N2082" s="56">
        <f t="shared" si="457"/>
        <v>0</v>
      </c>
      <c r="O2082" s="56">
        <f t="shared" si="458"/>
        <v>0</v>
      </c>
      <c r="R2082">
        <f t="shared" si="454"/>
        <v>0</v>
      </c>
    </row>
    <row r="2083" spans="1:18" x14ac:dyDescent="0.3">
      <c r="A2083" s="43" t="str">
        <f t="shared" si="459"/>
        <v>202035zo</v>
      </c>
      <c r="B2083" s="43">
        <f t="shared" si="461"/>
        <v>35</v>
      </c>
      <c r="C2083" s="44">
        <f t="shared" si="455"/>
        <v>44073</v>
      </c>
      <c r="D2083" s="43" t="str">
        <f t="shared" si="462"/>
        <v>zo</v>
      </c>
      <c r="E2083" s="43">
        <f t="shared" si="460"/>
        <v>2020</v>
      </c>
      <c r="I2083" s="43">
        <f t="shared" si="463"/>
        <v>35</v>
      </c>
      <c r="J2083">
        <f>IF(AND(Formulier!$E$44&lt;=C2083,Formulier!$O$38&gt;=C2083),"Verlof",0)</f>
        <v>0</v>
      </c>
      <c r="K2083">
        <f t="shared" si="456"/>
        <v>0</v>
      </c>
      <c r="L2083">
        <f t="shared" si="452"/>
        <v>0</v>
      </c>
      <c r="M2083">
        <f t="shared" si="453"/>
        <v>0</v>
      </c>
      <c r="N2083" s="56">
        <f t="shared" si="457"/>
        <v>0</v>
      </c>
      <c r="O2083" s="56">
        <f t="shared" si="458"/>
        <v>0</v>
      </c>
      <c r="R2083">
        <f t="shared" si="454"/>
        <v>0</v>
      </c>
    </row>
    <row r="2084" spans="1:18" x14ac:dyDescent="0.3">
      <c r="A2084" s="43" t="str">
        <f t="shared" si="459"/>
        <v>202036ma</v>
      </c>
      <c r="B2084" s="43">
        <f t="shared" si="461"/>
        <v>36</v>
      </c>
      <c r="C2084" s="44">
        <f t="shared" si="455"/>
        <v>44074</v>
      </c>
      <c r="D2084" s="43" t="str">
        <f t="shared" si="462"/>
        <v>ma</v>
      </c>
      <c r="E2084" s="43">
        <f t="shared" si="460"/>
        <v>2020</v>
      </c>
      <c r="I2084" s="43">
        <f t="shared" si="463"/>
        <v>36</v>
      </c>
      <c r="J2084">
        <f>IF(AND(Formulier!$E$44&lt;=C2084,Formulier!$O$38&gt;=C2084),"Verlof",0)</f>
        <v>0</v>
      </c>
      <c r="K2084">
        <f t="shared" si="456"/>
        <v>0</v>
      </c>
      <c r="L2084">
        <f t="shared" si="452"/>
        <v>0</v>
      </c>
      <c r="M2084">
        <f t="shared" si="453"/>
        <v>0</v>
      </c>
      <c r="N2084" s="56">
        <f t="shared" si="457"/>
        <v>0</v>
      </c>
      <c r="O2084" s="56">
        <f t="shared" si="458"/>
        <v>0</v>
      </c>
      <c r="R2084">
        <f t="shared" si="454"/>
        <v>0</v>
      </c>
    </row>
    <row r="2085" spans="1:18" x14ac:dyDescent="0.3">
      <c r="A2085" s="43" t="str">
        <f t="shared" si="459"/>
        <v>202036di</v>
      </c>
      <c r="B2085" s="43">
        <f t="shared" si="461"/>
        <v>36</v>
      </c>
      <c r="C2085" s="44">
        <f t="shared" si="455"/>
        <v>44075</v>
      </c>
      <c r="D2085" s="43" t="str">
        <f t="shared" si="462"/>
        <v>di</v>
      </c>
      <c r="E2085" s="43">
        <f t="shared" si="460"/>
        <v>2020</v>
      </c>
      <c r="I2085" s="43">
        <f t="shared" si="463"/>
        <v>36</v>
      </c>
      <c r="J2085">
        <f>IF(AND(Formulier!$E$44&lt;=C2085,Formulier!$O$38&gt;=C2085),"Verlof",0)</f>
        <v>0</v>
      </c>
      <c r="K2085">
        <f t="shared" si="456"/>
        <v>0</v>
      </c>
      <c r="L2085">
        <f t="shared" si="452"/>
        <v>0</v>
      </c>
      <c r="M2085">
        <f t="shared" si="453"/>
        <v>0</v>
      </c>
      <c r="N2085" s="56">
        <f t="shared" si="457"/>
        <v>0</v>
      </c>
      <c r="O2085" s="56">
        <f t="shared" si="458"/>
        <v>0</v>
      </c>
      <c r="R2085">
        <f t="shared" si="454"/>
        <v>0</v>
      </c>
    </row>
    <row r="2086" spans="1:18" x14ac:dyDescent="0.3">
      <c r="A2086" s="43" t="str">
        <f t="shared" si="459"/>
        <v>202036wo</v>
      </c>
      <c r="B2086" s="43">
        <f t="shared" si="461"/>
        <v>36</v>
      </c>
      <c r="C2086" s="44">
        <f t="shared" si="455"/>
        <v>44076</v>
      </c>
      <c r="D2086" s="43" t="str">
        <f t="shared" si="462"/>
        <v>wo</v>
      </c>
      <c r="E2086" s="43">
        <f t="shared" si="460"/>
        <v>2020</v>
      </c>
      <c r="I2086" s="43">
        <f t="shared" si="463"/>
        <v>36</v>
      </c>
      <c r="J2086">
        <f>IF(AND(Formulier!$E$44&lt;=C2086,Formulier!$O$38&gt;=C2086),"Verlof",0)</f>
        <v>0</v>
      </c>
      <c r="K2086">
        <f t="shared" si="456"/>
        <v>0</v>
      </c>
      <c r="L2086">
        <f t="shared" si="452"/>
        <v>0</v>
      </c>
      <c r="M2086">
        <f t="shared" si="453"/>
        <v>0</v>
      </c>
      <c r="N2086" s="56">
        <f t="shared" si="457"/>
        <v>0</v>
      </c>
      <c r="O2086" s="56">
        <f t="shared" si="458"/>
        <v>0</v>
      </c>
      <c r="R2086">
        <f t="shared" si="454"/>
        <v>0</v>
      </c>
    </row>
    <row r="2087" spans="1:18" x14ac:dyDescent="0.3">
      <c r="A2087" s="43" t="str">
        <f t="shared" si="459"/>
        <v>202036do</v>
      </c>
      <c r="B2087" s="43">
        <f t="shared" si="461"/>
        <v>36</v>
      </c>
      <c r="C2087" s="44">
        <f t="shared" si="455"/>
        <v>44077</v>
      </c>
      <c r="D2087" s="43" t="str">
        <f t="shared" si="462"/>
        <v>do</v>
      </c>
      <c r="E2087" s="43">
        <f t="shared" si="460"/>
        <v>2020</v>
      </c>
      <c r="I2087" s="43">
        <f t="shared" si="463"/>
        <v>36</v>
      </c>
      <c r="J2087">
        <f>IF(AND(Formulier!$E$44&lt;=C2087,Formulier!$O$38&gt;=C2087),"Verlof",0)</f>
        <v>0</v>
      </c>
      <c r="K2087">
        <f t="shared" si="456"/>
        <v>0</v>
      </c>
      <c r="L2087">
        <f t="shared" si="452"/>
        <v>0</v>
      </c>
      <c r="M2087">
        <f t="shared" si="453"/>
        <v>0</v>
      </c>
      <c r="N2087" s="56">
        <f t="shared" si="457"/>
        <v>0</v>
      </c>
      <c r="O2087" s="56">
        <f t="shared" si="458"/>
        <v>0</v>
      </c>
      <c r="R2087">
        <f t="shared" si="454"/>
        <v>0</v>
      </c>
    </row>
    <row r="2088" spans="1:18" x14ac:dyDescent="0.3">
      <c r="A2088" s="43" t="str">
        <f t="shared" si="459"/>
        <v>202036vr</v>
      </c>
      <c r="B2088" s="43">
        <f t="shared" si="461"/>
        <v>36</v>
      </c>
      <c r="C2088" s="44">
        <f t="shared" si="455"/>
        <v>44078</v>
      </c>
      <c r="D2088" s="43" t="str">
        <f t="shared" si="462"/>
        <v>vr</v>
      </c>
      <c r="E2088" s="43">
        <f t="shared" si="460"/>
        <v>2020</v>
      </c>
      <c r="I2088" s="43">
        <f t="shared" si="463"/>
        <v>36</v>
      </c>
      <c r="J2088">
        <f>IF(AND(Formulier!$E$44&lt;=C2088,Formulier!$O$38&gt;=C2088),"Verlof",0)</f>
        <v>0</v>
      </c>
      <c r="K2088">
        <f t="shared" si="456"/>
        <v>0</v>
      </c>
      <c r="L2088">
        <f t="shared" si="452"/>
        <v>0</v>
      </c>
      <c r="M2088">
        <f t="shared" si="453"/>
        <v>0</v>
      </c>
      <c r="N2088" s="56">
        <f t="shared" si="457"/>
        <v>0</v>
      </c>
      <c r="O2088" s="56">
        <f t="shared" si="458"/>
        <v>0</v>
      </c>
      <c r="R2088">
        <f t="shared" si="454"/>
        <v>0</v>
      </c>
    </row>
    <row r="2089" spans="1:18" x14ac:dyDescent="0.3">
      <c r="A2089" s="43" t="str">
        <f t="shared" si="459"/>
        <v>202036za</v>
      </c>
      <c r="B2089" s="43">
        <f t="shared" si="461"/>
        <v>36</v>
      </c>
      <c r="C2089" s="44">
        <f t="shared" si="455"/>
        <v>44079</v>
      </c>
      <c r="D2089" s="43" t="str">
        <f t="shared" si="462"/>
        <v>za</v>
      </c>
      <c r="E2089" s="43">
        <f t="shared" si="460"/>
        <v>2020</v>
      </c>
      <c r="I2089" s="43">
        <f t="shared" si="463"/>
        <v>36</v>
      </c>
      <c r="J2089">
        <f>IF(AND(Formulier!$E$44&lt;=C2089,Formulier!$O$38&gt;=C2089),"Verlof",0)</f>
        <v>0</v>
      </c>
      <c r="K2089">
        <f t="shared" si="456"/>
        <v>0</v>
      </c>
      <c r="L2089">
        <f t="shared" si="452"/>
        <v>0</v>
      </c>
      <c r="M2089">
        <f t="shared" si="453"/>
        <v>0</v>
      </c>
      <c r="N2089" s="56">
        <f t="shared" si="457"/>
        <v>0</v>
      </c>
      <c r="O2089" s="56">
        <f t="shared" si="458"/>
        <v>0</v>
      </c>
      <c r="R2089">
        <f t="shared" si="454"/>
        <v>0</v>
      </c>
    </row>
    <row r="2090" spans="1:18" x14ac:dyDescent="0.3">
      <c r="A2090" s="43" t="str">
        <f t="shared" si="459"/>
        <v>202036zo</v>
      </c>
      <c r="B2090" s="43">
        <f t="shared" si="461"/>
        <v>36</v>
      </c>
      <c r="C2090" s="44">
        <f t="shared" si="455"/>
        <v>44080</v>
      </c>
      <c r="D2090" s="43" t="str">
        <f t="shared" si="462"/>
        <v>zo</v>
      </c>
      <c r="E2090" s="43">
        <f t="shared" si="460"/>
        <v>2020</v>
      </c>
      <c r="I2090" s="43">
        <f t="shared" si="463"/>
        <v>36</v>
      </c>
      <c r="J2090">
        <f>IF(AND(Formulier!$E$44&lt;=C2090,Formulier!$O$38&gt;=C2090),"Verlof",0)</f>
        <v>0</v>
      </c>
      <c r="K2090">
        <f t="shared" si="456"/>
        <v>0</v>
      </c>
      <c r="L2090">
        <f t="shared" si="452"/>
        <v>0</v>
      </c>
      <c r="M2090">
        <f t="shared" si="453"/>
        <v>0</v>
      </c>
      <c r="N2090" s="56">
        <f t="shared" si="457"/>
        <v>0</v>
      </c>
      <c r="O2090" s="56">
        <f t="shared" si="458"/>
        <v>0</v>
      </c>
      <c r="R2090">
        <f t="shared" si="454"/>
        <v>0</v>
      </c>
    </row>
    <row r="2091" spans="1:18" x14ac:dyDescent="0.3">
      <c r="A2091" s="43" t="str">
        <f t="shared" si="459"/>
        <v>202037ma</v>
      </c>
      <c r="B2091" s="43">
        <f t="shared" si="461"/>
        <v>37</v>
      </c>
      <c r="C2091" s="44">
        <f t="shared" si="455"/>
        <v>44081</v>
      </c>
      <c r="D2091" s="43" t="str">
        <f t="shared" si="462"/>
        <v>ma</v>
      </c>
      <c r="E2091" s="43">
        <f t="shared" si="460"/>
        <v>2020</v>
      </c>
      <c r="I2091" s="43">
        <f t="shared" si="463"/>
        <v>37</v>
      </c>
      <c r="J2091">
        <f>IF(AND(Formulier!$E$44&lt;=C2091,Formulier!$O$38&gt;=C2091),"Verlof",0)</f>
        <v>0</v>
      </c>
      <c r="K2091">
        <f t="shared" si="456"/>
        <v>0</v>
      </c>
      <c r="L2091">
        <f t="shared" si="452"/>
        <v>0</v>
      </c>
      <c r="M2091">
        <f t="shared" si="453"/>
        <v>0</v>
      </c>
      <c r="N2091" s="56">
        <f t="shared" si="457"/>
        <v>0</v>
      </c>
      <c r="O2091" s="56">
        <f t="shared" si="458"/>
        <v>0</v>
      </c>
      <c r="R2091">
        <f t="shared" si="454"/>
        <v>0</v>
      </c>
    </row>
    <row r="2092" spans="1:18" x14ac:dyDescent="0.3">
      <c r="A2092" s="43" t="str">
        <f t="shared" si="459"/>
        <v>202037di</v>
      </c>
      <c r="B2092" s="43">
        <f t="shared" si="461"/>
        <v>37</v>
      </c>
      <c r="C2092" s="44">
        <f t="shared" si="455"/>
        <v>44082</v>
      </c>
      <c r="D2092" s="43" t="str">
        <f t="shared" si="462"/>
        <v>di</v>
      </c>
      <c r="E2092" s="43">
        <f t="shared" si="460"/>
        <v>2020</v>
      </c>
      <c r="I2092" s="43">
        <f t="shared" si="463"/>
        <v>37</v>
      </c>
      <c r="J2092">
        <f>IF(AND(Formulier!$E$44&lt;=C2092,Formulier!$O$38&gt;=C2092),"Verlof",0)</f>
        <v>0</v>
      </c>
      <c r="K2092">
        <f t="shared" si="456"/>
        <v>0</v>
      </c>
      <c r="L2092">
        <f t="shared" si="452"/>
        <v>0</v>
      </c>
      <c r="M2092">
        <f t="shared" si="453"/>
        <v>0</v>
      </c>
      <c r="N2092" s="56">
        <f t="shared" si="457"/>
        <v>0</v>
      </c>
      <c r="O2092" s="56">
        <f t="shared" si="458"/>
        <v>0</v>
      </c>
      <c r="R2092">
        <f t="shared" si="454"/>
        <v>0</v>
      </c>
    </row>
    <row r="2093" spans="1:18" x14ac:dyDescent="0.3">
      <c r="A2093" s="43" t="str">
        <f t="shared" si="459"/>
        <v>202037wo</v>
      </c>
      <c r="B2093" s="43">
        <f t="shared" si="461"/>
        <v>37</v>
      </c>
      <c r="C2093" s="44">
        <f t="shared" si="455"/>
        <v>44083</v>
      </c>
      <c r="D2093" s="43" t="str">
        <f t="shared" si="462"/>
        <v>wo</v>
      </c>
      <c r="E2093" s="43">
        <f t="shared" si="460"/>
        <v>2020</v>
      </c>
      <c r="I2093" s="43">
        <f t="shared" si="463"/>
        <v>37</v>
      </c>
      <c r="J2093">
        <f>IF(AND(Formulier!$E$44&lt;=C2093,Formulier!$O$38&gt;=C2093),"Verlof",0)</f>
        <v>0</v>
      </c>
      <c r="K2093">
        <f t="shared" si="456"/>
        <v>0</v>
      </c>
      <c r="L2093">
        <f t="shared" si="452"/>
        <v>0</v>
      </c>
      <c r="M2093">
        <f t="shared" si="453"/>
        <v>0</v>
      </c>
      <c r="N2093" s="56">
        <f t="shared" si="457"/>
        <v>0</v>
      </c>
      <c r="O2093" s="56">
        <f t="shared" si="458"/>
        <v>0</v>
      </c>
      <c r="R2093">
        <f t="shared" si="454"/>
        <v>0</v>
      </c>
    </row>
    <row r="2094" spans="1:18" x14ac:dyDescent="0.3">
      <c r="A2094" s="43" t="str">
        <f t="shared" si="459"/>
        <v>202037do</v>
      </c>
      <c r="B2094" s="43">
        <f t="shared" si="461"/>
        <v>37</v>
      </c>
      <c r="C2094" s="44">
        <f t="shared" si="455"/>
        <v>44084</v>
      </c>
      <c r="D2094" s="43" t="str">
        <f t="shared" si="462"/>
        <v>do</v>
      </c>
      <c r="E2094" s="43">
        <f t="shared" si="460"/>
        <v>2020</v>
      </c>
      <c r="I2094" s="43">
        <f t="shared" si="463"/>
        <v>37</v>
      </c>
      <c r="J2094">
        <f>IF(AND(Formulier!$E$44&lt;=C2094,Formulier!$O$38&gt;=C2094),"Verlof",0)</f>
        <v>0</v>
      </c>
      <c r="K2094">
        <f t="shared" si="456"/>
        <v>0</v>
      </c>
      <c r="L2094">
        <f t="shared" si="452"/>
        <v>0</v>
      </c>
      <c r="M2094">
        <f t="shared" si="453"/>
        <v>0</v>
      </c>
      <c r="N2094" s="56">
        <f t="shared" si="457"/>
        <v>0</v>
      </c>
      <c r="O2094" s="56">
        <f t="shared" si="458"/>
        <v>0</v>
      </c>
      <c r="R2094">
        <f t="shared" si="454"/>
        <v>0</v>
      </c>
    </row>
    <row r="2095" spans="1:18" x14ac:dyDescent="0.3">
      <c r="A2095" s="43" t="str">
        <f t="shared" si="459"/>
        <v>202037vr</v>
      </c>
      <c r="B2095" s="43">
        <f t="shared" si="461"/>
        <v>37</v>
      </c>
      <c r="C2095" s="44">
        <f t="shared" si="455"/>
        <v>44085</v>
      </c>
      <c r="D2095" s="43" t="str">
        <f t="shared" si="462"/>
        <v>vr</v>
      </c>
      <c r="E2095" s="43">
        <f t="shared" si="460"/>
        <v>2020</v>
      </c>
      <c r="I2095" s="43">
        <f t="shared" si="463"/>
        <v>37</v>
      </c>
      <c r="J2095">
        <f>IF(AND(Formulier!$E$44&lt;=C2095,Formulier!$O$38&gt;=C2095),"Verlof",0)</f>
        <v>0</v>
      </c>
      <c r="K2095">
        <f t="shared" si="456"/>
        <v>0</v>
      </c>
      <c r="L2095">
        <f t="shared" si="452"/>
        <v>0</v>
      </c>
      <c r="M2095">
        <f t="shared" si="453"/>
        <v>0</v>
      </c>
      <c r="N2095" s="56">
        <f t="shared" si="457"/>
        <v>0</v>
      </c>
      <c r="O2095" s="56">
        <f t="shared" si="458"/>
        <v>0</v>
      </c>
      <c r="R2095">
        <f t="shared" si="454"/>
        <v>0</v>
      </c>
    </row>
    <row r="2096" spans="1:18" x14ac:dyDescent="0.3">
      <c r="A2096" s="43" t="str">
        <f t="shared" si="459"/>
        <v>202037za</v>
      </c>
      <c r="B2096" s="43">
        <f t="shared" si="461"/>
        <v>37</v>
      </c>
      <c r="C2096" s="44">
        <f t="shared" si="455"/>
        <v>44086</v>
      </c>
      <c r="D2096" s="43" t="str">
        <f t="shared" si="462"/>
        <v>za</v>
      </c>
      <c r="E2096" s="43">
        <f t="shared" si="460"/>
        <v>2020</v>
      </c>
      <c r="I2096" s="43">
        <f t="shared" si="463"/>
        <v>37</v>
      </c>
      <c r="J2096">
        <f>IF(AND(Formulier!$E$44&lt;=C2096,Formulier!$O$38&gt;=C2096),"Verlof",0)</f>
        <v>0</v>
      </c>
      <c r="K2096">
        <f t="shared" si="456"/>
        <v>0</v>
      </c>
      <c r="L2096">
        <f t="shared" si="452"/>
        <v>0</v>
      </c>
      <c r="M2096">
        <f t="shared" si="453"/>
        <v>0</v>
      </c>
      <c r="N2096" s="56">
        <f t="shared" si="457"/>
        <v>0</v>
      </c>
      <c r="O2096" s="56">
        <f t="shared" si="458"/>
        <v>0</v>
      </c>
      <c r="R2096">
        <f t="shared" si="454"/>
        <v>0</v>
      </c>
    </row>
    <row r="2097" spans="1:18" x14ac:dyDescent="0.3">
      <c r="A2097" s="43" t="str">
        <f t="shared" si="459"/>
        <v>202037zo</v>
      </c>
      <c r="B2097" s="43">
        <f t="shared" si="461"/>
        <v>37</v>
      </c>
      <c r="C2097" s="44">
        <f t="shared" si="455"/>
        <v>44087</v>
      </c>
      <c r="D2097" s="43" t="str">
        <f t="shared" si="462"/>
        <v>zo</v>
      </c>
      <c r="E2097" s="43">
        <f t="shared" si="460"/>
        <v>2020</v>
      </c>
      <c r="I2097" s="43">
        <f t="shared" si="463"/>
        <v>37</v>
      </c>
      <c r="J2097">
        <f>IF(AND(Formulier!$E$44&lt;=C2097,Formulier!$O$38&gt;=C2097),"Verlof",0)</f>
        <v>0</v>
      </c>
      <c r="K2097">
        <f t="shared" si="456"/>
        <v>0</v>
      </c>
      <c r="L2097">
        <f t="shared" si="452"/>
        <v>0</v>
      </c>
      <c r="M2097">
        <f t="shared" si="453"/>
        <v>0</v>
      </c>
      <c r="N2097" s="56">
        <f t="shared" si="457"/>
        <v>0</v>
      </c>
      <c r="O2097" s="56">
        <f t="shared" si="458"/>
        <v>0</v>
      </c>
      <c r="R2097">
        <f t="shared" si="454"/>
        <v>0</v>
      </c>
    </row>
    <row r="2098" spans="1:18" x14ac:dyDescent="0.3">
      <c r="A2098" s="43" t="str">
        <f t="shared" si="459"/>
        <v>202038ma</v>
      </c>
      <c r="B2098" s="43">
        <f t="shared" si="461"/>
        <v>38</v>
      </c>
      <c r="C2098" s="44">
        <f t="shared" si="455"/>
        <v>44088</v>
      </c>
      <c r="D2098" s="43" t="str">
        <f t="shared" si="462"/>
        <v>ma</v>
      </c>
      <c r="E2098" s="43">
        <f t="shared" si="460"/>
        <v>2020</v>
      </c>
      <c r="I2098" s="43">
        <f t="shared" si="463"/>
        <v>38</v>
      </c>
      <c r="J2098">
        <f>IF(AND(Formulier!$E$44&lt;=C2098,Formulier!$O$38&gt;=C2098),"Verlof",0)</f>
        <v>0</v>
      </c>
      <c r="K2098">
        <f t="shared" si="456"/>
        <v>0</v>
      </c>
      <c r="L2098">
        <f t="shared" si="452"/>
        <v>0</v>
      </c>
      <c r="M2098">
        <f t="shared" si="453"/>
        <v>0</v>
      </c>
      <c r="N2098" s="56">
        <f t="shared" si="457"/>
        <v>0</v>
      </c>
      <c r="O2098" s="56">
        <f t="shared" si="458"/>
        <v>0</v>
      </c>
      <c r="R2098">
        <f t="shared" si="454"/>
        <v>0</v>
      </c>
    </row>
    <row r="2099" spans="1:18" x14ac:dyDescent="0.3">
      <c r="A2099" s="43" t="str">
        <f t="shared" si="459"/>
        <v>202038di</v>
      </c>
      <c r="B2099" s="43">
        <f t="shared" si="461"/>
        <v>38</v>
      </c>
      <c r="C2099" s="44">
        <f t="shared" si="455"/>
        <v>44089</v>
      </c>
      <c r="D2099" s="43" t="str">
        <f t="shared" si="462"/>
        <v>di</v>
      </c>
      <c r="E2099" s="43">
        <f t="shared" si="460"/>
        <v>2020</v>
      </c>
      <c r="I2099" s="43">
        <f t="shared" si="463"/>
        <v>38</v>
      </c>
      <c r="J2099">
        <f>IF(AND(Formulier!$E$44&lt;=C2099,Formulier!$O$38&gt;=C2099),"Verlof",0)</f>
        <v>0</v>
      </c>
      <c r="K2099">
        <f t="shared" si="456"/>
        <v>0</v>
      </c>
      <c r="L2099">
        <f t="shared" si="452"/>
        <v>0</v>
      </c>
      <c r="M2099">
        <f t="shared" si="453"/>
        <v>0</v>
      </c>
      <c r="N2099" s="56">
        <f t="shared" si="457"/>
        <v>0</v>
      </c>
      <c r="O2099" s="56">
        <f t="shared" si="458"/>
        <v>0</v>
      </c>
      <c r="R2099">
        <f t="shared" si="454"/>
        <v>0</v>
      </c>
    </row>
    <row r="2100" spans="1:18" x14ac:dyDescent="0.3">
      <c r="A2100" s="43" t="str">
        <f t="shared" si="459"/>
        <v>202038wo</v>
      </c>
      <c r="B2100" s="43">
        <f t="shared" si="461"/>
        <v>38</v>
      </c>
      <c r="C2100" s="44">
        <f t="shared" si="455"/>
        <v>44090</v>
      </c>
      <c r="D2100" s="43" t="str">
        <f t="shared" si="462"/>
        <v>wo</v>
      </c>
      <c r="E2100" s="43">
        <f t="shared" si="460"/>
        <v>2020</v>
      </c>
      <c r="I2100" s="43">
        <f t="shared" si="463"/>
        <v>38</v>
      </c>
      <c r="J2100">
        <f>IF(AND(Formulier!$E$44&lt;=C2100,Formulier!$O$38&gt;=C2100),"Verlof",0)</f>
        <v>0</v>
      </c>
      <c r="K2100">
        <f t="shared" si="456"/>
        <v>0</v>
      </c>
      <c r="L2100">
        <f t="shared" si="452"/>
        <v>0</v>
      </c>
      <c r="M2100">
        <f t="shared" si="453"/>
        <v>0</v>
      </c>
      <c r="N2100" s="56">
        <f t="shared" si="457"/>
        <v>0</v>
      </c>
      <c r="O2100" s="56">
        <f t="shared" si="458"/>
        <v>0</v>
      </c>
      <c r="R2100">
        <f t="shared" si="454"/>
        <v>0</v>
      </c>
    </row>
    <row r="2101" spans="1:18" x14ac:dyDescent="0.3">
      <c r="A2101" s="43" t="str">
        <f t="shared" si="459"/>
        <v>202038do</v>
      </c>
      <c r="B2101" s="43">
        <f t="shared" si="461"/>
        <v>38</v>
      </c>
      <c r="C2101" s="44">
        <f t="shared" si="455"/>
        <v>44091</v>
      </c>
      <c r="D2101" s="43" t="str">
        <f t="shared" si="462"/>
        <v>do</v>
      </c>
      <c r="E2101" s="43">
        <f t="shared" si="460"/>
        <v>2020</v>
      </c>
      <c r="I2101" s="43">
        <f t="shared" si="463"/>
        <v>38</v>
      </c>
      <c r="J2101">
        <f>IF(AND(Formulier!$E$44&lt;=C2101,Formulier!$O$38&gt;=C2101),"Verlof",0)</f>
        <v>0</v>
      </c>
      <c r="K2101">
        <f t="shared" si="456"/>
        <v>0</v>
      </c>
      <c r="L2101">
        <f t="shared" si="452"/>
        <v>0</v>
      </c>
      <c r="M2101">
        <f t="shared" si="453"/>
        <v>0</v>
      </c>
      <c r="N2101" s="56">
        <f t="shared" si="457"/>
        <v>0</v>
      </c>
      <c r="O2101" s="56">
        <f t="shared" si="458"/>
        <v>0</v>
      </c>
      <c r="R2101">
        <f t="shared" si="454"/>
        <v>0</v>
      </c>
    </row>
    <row r="2102" spans="1:18" x14ac:dyDescent="0.3">
      <c r="A2102" s="43" t="str">
        <f t="shared" si="459"/>
        <v>202038vr</v>
      </c>
      <c r="B2102" s="43">
        <f t="shared" si="461"/>
        <v>38</v>
      </c>
      <c r="C2102" s="44">
        <f t="shared" si="455"/>
        <v>44092</v>
      </c>
      <c r="D2102" s="43" t="str">
        <f t="shared" si="462"/>
        <v>vr</v>
      </c>
      <c r="E2102" s="43">
        <f t="shared" si="460"/>
        <v>2020</v>
      </c>
      <c r="I2102" s="43">
        <f t="shared" si="463"/>
        <v>38</v>
      </c>
      <c r="J2102">
        <f>IF(AND(Formulier!$E$44&lt;=C2102,Formulier!$O$38&gt;=C2102),"Verlof",0)</f>
        <v>0</v>
      </c>
      <c r="K2102">
        <f t="shared" si="456"/>
        <v>0</v>
      </c>
      <c r="L2102">
        <f t="shared" si="452"/>
        <v>0</v>
      </c>
      <c r="M2102">
        <f t="shared" si="453"/>
        <v>0</v>
      </c>
      <c r="N2102" s="56">
        <f t="shared" si="457"/>
        <v>0</v>
      </c>
      <c r="O2102" s="56">
        <f t="shared" si="458"/>
        <v>0</v>
      </c>
      <c r="R2102">
        <f t="shared" si="454"/>
        <v>0</v>
      </c>
    </row>
    <row r="2103" spans="1:18" x14ac:dyDescent="0.3">
      <c r="A2103" s="43" t="str">
        <f t="shared" si="459"/>
        <v>202038za</v>
      </c>
      <c r="B2103" s="43">
        <f t="shared" si="461"/>
        <v>38</v>
      </c>
      <c r="C2103" s="44">
        <f t="shared" si="455"/>
        <v>44093</v>
      </c>
      <c r="D2103" s="43" t="str">
        <f t="shared" si="462"/>
        <v>za</v>
      </c>
      <c r="E2103" s="43">
        <f t="shared" si="460"/>
        <v>2020</v>
      </c>
      <c r="I2103" s="43">
        <f t="shared" si="463"/>
        <v>38</v>
      </c>
      <c r="J2103">
        <f>IF(AND(Formulier!$E$44&lt;=C2103,Formulier!$O$38&gt;=C2103),"Verlof",0)</f>
        <v>0</v>
      </c>
      <c r="K2103">
        <f t="shared" si="456"/>
        <v>0</v>
      </c>
      <c r="L2103">
        <f t="shared" si="452"/>
        <v>0</v>
      </c>
      <c r="M2103">
        <f t="shared" si="453"/>
        <v>0</v>
      </c>
      <c r="N2103" s="56">
        <f t="shared" si="457"/>
        <v>0</v>
      </c>
      <c r="O2103" s="56">
        <f t="shared" si="458"/>
        <v>0</v>
      </c>
      <c r="R2103">
        <f t="shared" si="454"/>
        <v>0</v>
      </c>
    </row>
    <row r="2104" spans="1:18" x14ac:dyDescent="0.3">
      <c r="A2104" s="43" t="str">
        <f t="shared" si="459"/>
        <v>202038zo</v>
      </c>
      <c r="B2104" s="43">
        <f t="shared" si="461"/>
        <v>38</v>
      </c>
      <c r="C2104" s="44">
        <f t="shared" si="455"/>
        <v>44094</v>
      </c>
      <c r="D2104" s="43" t="str">
        <f t="shared" si="462"/>
        <v>zo</v>
      </c>
      <c r="E2104" s="43">
        <f t="shared" si="460"/>
        <v>2020</v>
      </c>
      <c r="I2104" s="43">
        <f t="shared" si="463"/>
        <v>38</v>
      </c>
      <c r="J2104">
        <f>IF(AND(Formulier!$E$44&lt;=C2104,Formulier!$O$38&gt;=C2104),"Verlof",0)</f>
        <v>0</v>
      </c>
      <c r="K2104">
        <f t="shared" si="456"/>
        <v>0</v>
      </c>
      <c r="L2104">
        <f t="shared" si="452"/>
        <v>0</v>
      </c>
      <c r="M2104">
        <f t="shared" si="453"/>
        <v>0</v>
      </c>
      <c r="N2104" s="56">
        <f t="shared" si="457"/>
        <v>0</v>
      </c>
      <c r="O2104" s="56">
        <f t="shared" si="458"/>
        <v>0</v>
      </c>
      <c r="R2104">
        <f t="shared" si="454"/>
        <v>0</v>
      </c>
    </row>
    <row r="2105" spans="1:18" x14ac:dyDescent="0.3">
      <c r="A2105" s="43" t="str">
        <f t="shared" si="459"/>
        <v>202039ma</v>
      </c>
      <c r="B2105" s="43">
        <f t="shared" si="461"/>
        <v>39</v>
      </c>
      <c r="C2105" s="44">
        <f t="shared" si="455"/>
        <v>44095</v>
      </c>
      <c r="D2105" s="43" t="str">
        <f t="shared" si="462"/>
        <v>ma</v>
      </c>
      <c r="E2105" s="43">
        <f t="shared" si="460"/>
        <v>2020</v>
      </c>
      <c r="I2105" s="43">
        <f t="shared" si="463"/>
        <v>39</v>
      </c>
      <c r="J2105">
        <f>IF(AND(Formulier!$E$44&lt;=C2105,Formulier!$O$38&gt;=C2105),"Verlof",0)</f>
        <v>0</v>
      </c>
      <c r="K2105">
        <f t="shared" si="456"/>
        <v>0</v>
      </c>
      <c r="L2105">
        <f t="shared" si="452"/>
        <v>0</v>
      </c>
      <c r="M2105">
        <f t="shared" si="453"/>
        <v>0</v>
      </c>
      <c r="N2105" s="56">
        <f t="shared" si="457"/>
        <v>0</v>
      </c>
      <c r="O2105" s="56">
        <f t="shared" si="458"/>
        <v>0</v>
      </c>
      <c r="R2105">
        <f t="shared" si="454"/>
        <v>0</v>
      </c>
    </row>
    <row r="2106" spans="1:18" x14ac:dyDescent="0.3">
      <c r="A2106" s="43" t="str">
        <f t="shared" si="459"/>
        <v>202039di</v>
      </c>
      <c r="B2106" s="43">
        <f t="shared" si="461"/>
        <v>39</v>
      </c>
      <c r="C2106" s="44">
        <f t="shared" si="455"/>
        <v>44096</v>
      </c>
      <c r="D2106" s="43" t="str">
        <f t="shared" si="462"/>
        <v>di</v>
      </c>
      <c r="E2106" s="43">
        <f t="shared" si="460"/>
        <v>2020</v>
      </c>
      <c r="I2106" s="43">
        <f t="shared" si="463"/>
        <v>39</v>
      </c>
      <c r="J2106">
        <f>IF(AND(Formulier!$E$44&lt;=C2106,Formulier!$O$38&gt;=C2106),"Verlof",0)</f>
        <v>0</v>
      </c>
      <c r="K2106">
        <f t="shared" si="456"/>
        <v>0</v>
      </c>
      <c r="L2106">
        <f t="shared" si="452"/>
        <v>0</v>
      </c>
      <c r="M2106">
        <f t="shared" si="453"/>
        <v>0</v>
      </c>
      <c r="N2106" s="56">
        <f t="shared" si="457"/>
        <v>0</v>
      </c>
      <c r="O2106" s="56">
        <f t="shared" si="458"/>
        <v>0</v>
      </c>
      <c r="R2106">
        <f t="shared" si="454"/>
        <v>0</v>
      </c>
    </row>
    <row r="2107" spans="1:18" x14ac:dyDescent="0.3">
      <c r="A2107" s="43" t="str">
        <f t="shared" si="459"/>
        <v>202039wo</v>
      </c>
      <c r="B2107" s="43">
        <f t="shared" si="461"/>
        <v>39</v>
      </c>
      <c r="C2107" s="44">
        <f t="shared" si="455"/>
        <v>44097</v>
      </c>
      <c r="D2107" s="43" t="str">
        <f t="shared" si="462"/>
        <v>wo</v>
      </c>
      <c r="E2107" s="43">
        <f t="shared" si="460"/>
        <v>2020</v>
      </c>
      <c r="I2107" s="43">
        <f t="shared" si="463"/>
        <v>39</v>
      </c>
      <c r="J2107">
        <f>IF(AND(Formulier!$E$44&lt;=C2107,Formulier!$O$38&gt;=C2107),"Verlof",0)</f>
        <v>0</v>
      </c>
      <c r="K2107">
        <f t="shared" si="456"/>
        <v>0</v>
      </c>
      <c r="L2107">
        <f t="shared" si="452"/>
        <v>0</v>
      </c>
      <c r="M2107">
        <f t="shared" si="453"/>
        <v>0</v>
      </c>
      <c r="N2107" s="56">
        <f t="shared" si="457"/>
        <v>0</v>
      </c>
      <c r="O2107" s="56">
        <f t="shared" si="458"/>
        <v>0</v>
      </c>
      <c r="R2107">
        <f t="shared" si="454"/>
        <v>0</v>
      </c>
    </row>
    <row r="2108" spans="1:18" x14ac:dyDescent="0.3">
      <c r="A2108" s="43" t="str">
        <f t="shared" si="459"/>
        <v>202039do</v>
      </c>
      <c r="B2108" s="43">
        <f t="shared" si="461"/>
        <v>39</v>
      </c>
      <c r="C2108" s="44">
        <f t="shared" si="455"/>
        <v>44098</v>
      </c>
      <c r="D2108" s="43" t="str">
        <f t="shared" si="462"/>
        <v>do</v>
      </c>
      <c r="E2108" s="43">
        <f t="shared" si="460"/>
        <v>2020</v>
      </c>
      <c r="I2108" s="43">
        <f t="shared" si="463"/>
        <v>39</v>
      </c>
      <c r="J2108">
        <f>IF(AND(Formulier!$E$44&lt;=C2108,Formulier!$O$38&gt;=C2108),"Verlof",0)</f>
        <v>0</v>
      </c>
      <c r="K2108">
        <f t="shared" si="456"/>
        <v>0</v>
      </c>
      <c r="L2108">
        <f t="shared" ref="L2108:L2171" si="464">IF(J2108=0,0,IF(G2108="",0,1))</f>
        <v>0</v>
      </c>
      <c r="M2108">
        <f t="shared" ref="M2108:M2171" si="465">IF(J2108=0,0,IF(H2108="",0,1))</f>
        <v>0</v>
      </c>
      <c r="N2108" s="56">
        <f t="shared" si="457"/>
        <v>0</v>
      </c>
      <c r="O2108" s="56">
        <f t="shared" si="458"/>
        <v>0</v>
      </c>
      <c r="R2108">
        <f t="shared" si="454"/>
        <v>0</v>
      </c>
    </row>
    <row r="2109" spans="1:18" x14ac:dyDescent="0.3">
      <c r="A2109" s="43" t="str">
        <f t="shared" si="459"/>
        <v>202039vr</v>
      </c>
      <c r="B2109" s="43">
        <f t="shared" si="461"/>
        <v>39</v>
      </c>
      <c r="C2109" s="44">
        <f t="shared" si="455"/>
        <v>44099</v>
      </c>
      <c r="D2109" s="43" t="str">
        <f t="shared" si="462"/>
        <v>vr</v>
      </c>
      <c r="E2109" s="43">
        <f t="shared" si="460"/>
        <v>2020</v>
      </c>
      <c r="I2109" s="43">
        <f t="shared" si="463"/>
        <v>39</v>
      </c>
      <c r="J2109">
        <f>IF(AND(Formulier!$E$44&lt;=C2109,Formulier!$O$38&gt;=C2109),"Verlof",0)</f>
        <v>0</v>
      </c>
      <c r="K2109">
        <f t="shared" si="456"/>
        <v>0</v>
      </c>
      <c r="L2109">
        <f t="shared" si="464"/>
        <v>0</v>
      </c>
      <c r="M2109">
        <f t="shared" si="465"/>
        <v>0</v>
      </c>
      <c r="N2109" s="56">
        <f t="shared" si="457"/>
        <v>0</v>
      </c>
      <c r="O2109" s="56">
        <f t="shared" si="458"/>
        <v>0</v>
      </c>
      <c r="R2109">
        <f t="shared" si="454"/>
        <v>0</v>
      </c>
    </row>
    <row r="2110" spans="1:18" x14ac:dyDescent="0.3">
      <c r="A2110" s="43" t="str">
        <f t="shared" si="459"/>
        <v>202039za</v>
      </c>
      <c r="B2110" s="43">
        <f t="shared" si="461"/>
        <v>39</v>
      </c>
      <c r="C2110" s="44">
        <f t="shared" si="455"/>
        <v>44100</v>
      </c>
      <c r="D2110" s="43" t="str">
        <f t="shared" si="462"/>
        <v>za</v>
      </c>
      <c r="E2110" s="43">
        <f t="shared" si="460"/>
        <v>2020</v>
      </c>
      <c r="I2110" s="43">
        <f t="shared" si="463"/>
        <v>39</v>
      </c>
      <c r="J2110">
        <f>IF(AND(Formulier!$E$44&lt;=C2110,Formulier!$O$38&gt;=C2110),"Verlof",0)</f>
        <v>0</v>
      </c>
      <c r="K2110">
        <f t="shared" si="456"/>
        <v>0</v>
      </c>
      <c r="L2110">
        <f t="shared" si="464"/>
        <v>0</v>
      </c>
      <c r="M2110">
        <f t="shared" si="465"/>
        <v>0</v>
      </c>
      <c r="N2110" s="56">
        <f t="shared" si="457"/>
        <v>0</v>
      </c>
      <c r="O2110" s="56">
        <f t="shared" si="458"/>
        <v>0</v>
      </c>
      <c r="R2110">
        <f t="shared" si="454"/>
        <v>0</v>
      </c>
    </row>
    <row r="2111" spans="1:18" x14ac:dyDescent="0.3">
      <c r="A2111" s="43" t="str">
        <f t="shared" si="459"/>
        <v>202039zo</v>
      </c>
      <c r="B2111" s="43">
        <f t="shared" si="461"/>
        <v>39</v>
      </c>
      <c r="C2111" s="44">
        <f t="shared" si="455"/>
        <v>44101</v>
      </c>
      <c r="D2111" s="43" t="str">
        <f t="shared" si="462"/>
        <v>zo</v>
      </c>
      <c r="E2111" s="43">
        <f t="shared" si="460"/>
        <v>2020</v>
      </c>
      <c r="I2111" s="43">
        <f t="shared" si="463"/>
        <v>39</v>
      </c>
      <c r="J2111">
        <f>IF(AND(Formulier!$E$44&lt;=C2111,Formulier!$O$38&gt;=C2111),"Verlof",0)</f>
        <v>0</v>
      </c>
      <c r="K2111">
        <f t="shared" si="456"/>
        <v>0</v>
      </c>
      <c r="L2111">
        <f t="shared" si="464"/>
        <v>0</v>
      </c>
      <c r="M2111">
        <f t="shared" si="465"/>
        <v>0</v>
      </c>
      <c r="N2111" s="56">
        <f t="shared" si="457"/>
        <v>0</v>
      </c>
      <c r="O2111" s="56">
        <f t="shared" si="458"/>
        <v>0</v>
      </c>
      <c r="R2111">
        <f t="shared" si="454"/>
        <v>0</v>
      </c>
    </row>
    <row r="2112" spans="1:18" x14ac:dyDescent="0.3">
      <c r="A2112" s="43" t="str">
        <f t="shared" si="459"/>
        <v>202040ma</v>
      </c>
      <c r="B2112" s="43">
        <f t="shared" si="461"/>
        <v>40</v>
      </c>
      <c r="C2112" s="44">
        <f t="shared" si="455"/>
        <v>44102</v>
      </c>
      <c r="D2112" s="43" t="str">
        <f t="shared" si="462"/>
        <v>ma</v>
      </c>
      <c r="E2112" s="43">
        <f t="shared" si="460"/>
        <v>2020</v>
      </c>
      <c r="I2112" s="43">
        <f t="shared" si="463"/>
        <v>40</v>
      </c>
      <c r="J2112">
        <f>IF(AND(Formulier!$E$44&lt;=C2112,Formulier!$O$38&gt;=C2112),"Verlof",0)</f>
        <v>0</v>
      </c>
      <c r="K2112">
        <f t="shared" si="456"/>
        <v>0</v>
      </c>
      <c r="L2112">
        <f t="shared" si="464"/>
        <v>0</v>
      </c>
      <c r="M2112">
        <f t="shared" si="465"/>
        <v>0</v>
      </c>
      <c r="N2112" s="56">
        <f t="shared" si="457"/>
        <v>0</v>
      </c>
      <c r="O2112" s="56">
        <f t="shared" si="458"/>
        <v>0</v>
      </c>
      <c r="R2112">
        <f t="shared" ref="R2112:R2175" si="466">IF(AND(OR(F2112="vakantie",G2112="vakantie",H2112="vakantie"),Q2112="Compensatieverlof"),1,0)</f>
        <v>0</v>
      </c>
    </row>
    <row r="2113" spans="1:18" x14ac:dyDescent="0.3">
      <c r="A2113" s="43" t="str">
        <f t="shared" si="459"/>
        <v>202040di</v>
      </c>
      <c r="B2113" s="43">
        <f t="shared" si="461"/>
        <v>40</v>
      </c>
      <c r="C2113" s="44">
        <f t="shared" si="455"/>
        <v>44103</v>
      </c>
      <c r="D2113" s="43" t="str">
        <f t="shared" si="462"/>
        <v>di</v>
      </c>
      <c r="E2113" s="43">
        <f t="shared" si="460"/>
        <v>2020</v>
      </c>
      <c r="I2113" s="43">
        <f t="shared" si="463"/>
        <v>40</v>
      </c>
      <c r="J2113">
        <f>IF(AND(Formulier!$E$44&lt;=C2113,Formulier!$O$38&gt;=C2113),"Verlof",0)</f>
        <v>0</v>
      </c>
      <c r="K2113">
        <f t="shared" si="456"/>
        <v>0</v>
      </c>
      <c r="L2113">
        <f t="shared" si="464"/>
        <v>0</v>
      </c>
      <c r="M2113">
        <f t="shared" si="465"/>
        <v>0</v>
      </c>
      <c r="N2113" s="56">
        <f t="shared" si="457"/>
        <v>0</v>
      </c>
      <c r="O2113" s="56">
        <f t="shared" si="458"/>
        <v>0</v>
      </c>
      <c r="R2113">
        <f t="shared" si="466"/>
        <v>0</v>
      </c>
    </row>
    <row r="2114" spans="1:18" x14ac:dyDescent="0.3">
      <c r="A2114" s="43" t="str">
        <f t="shared" si="459"/>
        <v>202040wo</v>
      </c>
      <c r="B2114" s="43">
        <f t="shared" si="461"/>
        <v>40</v>
      </c>
      <c r="C2114" s="44">
        <f t="shared" si="455"/>
        <v>44104</v>
      </c>
      <c r="D2114" s="43" t="str">
        <f t="shared" si="462"/>
        <v>wo</v>
      </c>
      <c r="E2114" s="43">
        <f t="shared" si="460"/>
        <v>2020</v>
      </c>
      <c r="I2114" s="43">
        <f t="shared" si="463"/>
        <v>40</v>
      </c>
      <c r="J2114">
        <f>IF(AND(Formulier!$E$44&lt;=C2114,Formulier!$O$38&gt;=C2114),"Verlof",0)</f>
        <v>0</v>
      </c>
      <c r="K2114">
        <f t="shared" si="456"/>
        <v>0</v>
      </c>
      <c r="L2114">
        <f t="shared" si="464"/>
        <v>0</v>
      </c>
      <c r="M2114">
        <f t="shared" si="465"/>
        <v>0</v>
      </c>
      <c r="N2114" s="56">
        <f t="shared" si="457"/>
        <v>0</v>
      </c>
      <c r="O2114" s="56">
        <f t="shared" si="458"/>
        <v>0</v>
      </c>
      <c r="R2114">
        <f t="shared" si="466"/>
        <v>0</v>
      </c>
    </row>
    <row r="2115" spans="1:18" x14ac:dyDescent="0.3">
      <c r="A2115" s="43" t="str">
        <f t="shared" si="459"/>
        <v>202040do</v>
      </c>
      <c r="B2115" s="43">
        <f t="shared" si="461"/>
        <v>40</v>
      </c>
      <c r="C2115" s="44">
        <f t="shared" ref="C2115:C2178" si="467">+C2114+1</f>
        <v>44105</v>
      </c>
      <c r="D2115" s="43" t="str">
        <f t="shared" si="462"/>
        <v>do</v>
      </c>
      <c r="E2115" s="43">
        <f t="shared" si="460"/>
        <v>2020</v>
      </c>
      <c r="I2115" s="43">
        <f t="shared" si="463"/>
        <v>40</v>
      </c>
      <c r="J2115">
        <f>IF(AND(Formulier!$E$44&lt;=C2115,Formulier!$O$38&gt;=C2115),"Verlof",0)</f>
        <v>0</v>
      </c>
      <c r="K2115">
        <f t="shared" ref="K2115:K2178" si="468">IF(J2115=0,0,IF(F2115="",0,1))</f>
        <v>0</v>
      </c>
      <c r="L2115">
        <f t="shared" si="464"/>
        <v>0</v>
      </c>
      <c r="M2115">
        <f t="shared" si="465"/>
        <v>0</v>
      </c>
      <c r="N2115" s="56">
        <f t="shared" ref="N2115:N2178" si="469">IF($N$1="Noord",K2115,IF($N$1="Midden",L2115,M2115))</f>
        <v>0</v>
      </c>
      <c r="O2115" s="56">
        <f t="shared" ref="O2115:O2178" si="470">IF(OR(D2115="za",D2115="zo"),0,N2115)</f>
        <v>0</v>
      </c>
      <c r="R2115">
        <f t="shared" si="466"/>
        <v>0</v>
      </c>
    </row>
    <row r="2116" spans="1:18" x14ac:dyDescent="0.3">
      <c r="A2116" s="43" t="str">
        <f t="shared" si="459"/>
        <v>202040vr</v>
      </c>
      <c r="B2116" s="43">
        <f t="shared" si="461"/>
        <v>40</v>
      </c>
      <c r="C2116" s="44">
        <f t="shared" si="467"/>
        <v>44106</v>
      </c>
      <c r="D2116" s="43" t="str">
        <f t="shared" si="462"/>
        <v>vr</v>
      </c>
      <c r="E2116" s="43">
        <f t="shared" si="460"/>
        <v>2020</v>
      </c>
      <c r="I2116" s="43">
        <f t="shared" si="463"/>
        <v>40</v>
      </c>
      <c r="J2116">
        <f>IF(AND(Formulier!$E$44&lt;=C2116,Formulier!$O$38&gt;=C2116),"Verlof",0)</f>
        <v>0</v>
      </c>
      <c r="K2116">
        <f t="shared" si="468"/>
        <v>0</v>
      </c>
      <c r="L2116">
        <f t="shared" si="464"/>
        <v>0</v>
      </c>
      <c r="M2116">
        <f t="shared" si="465"/>
        <v>0</v>
      </c>
      <c r="N2116" s="56">
        <f t="shared" si="469"/>
        <v>0</v>
      </c>
      <c r="O2116" s="56">
        <f t="shared" si="470"/>
        <v>0</v>
      </c>
      <c r="R2116">
        <f t="shared" si="466"/>
        <v>0</v>
      </c>
    </row>
    <row r="2117" spans="1:18" x14ac:dyDescent="0.3">
      <c r="A2117" s="43" t="str">
        <f t="shared" si="459"/>
        <v>202040za</v>
      </c>
      <c r="B2117" s="43">
        <f t="shared" si="461"/>
        <v>40</v>
      </c>
      <c r="C2117" s="44">
        <f t="shared" si="467"/>
        <v>44107</v>
      </c>
      <c r="D2117" s="43" t="str">
        <f t="shared" si="462"/>
        <v>za</v>
      </c>
      <c r="E2117" s="43">
        <f t="shared" si="460"/>
        <v>2020</v>
      </c>
      <c r="I2117" s="43">
        <f t="shared" si="463"/>
        <v>40</v>
      </c>
      <c r="J2117">
        <f>IF(AND(Formulier!$E$44&lt;=C2117,Formulier!$O$38&gt;=C2117),"Verlof",0)</f>
        <v>0</v>
      </c>
      <c r="K2117">
        <f t="shared" si="468"/>
        <v>0</v>
      </c>
      <c r="L2117">
        <f t="shared" si="464"/>
        <v>0</v>
      </c>
      <c r="M2117">
        <f t="shared" si="465"/>
        <v>0</v>
      </c>
      <c r="N2117" s="56">
        <f t="shared" si="469"/>
        <v>0</v>
      </c>
      <c r="O2117" s="56">
        <f t="shared" si="470"/>
        <v>0</v>
      </c>
      <c r="R2117">
        <f t="shared" si="466"/>
        <v>0</v>
      </c>
    </row>
    <row r="2118" spans="1:18" x14ac:dyDescent="0.3">
      <c r="A2118" s="43" t="str">
        <f t="shared" si="459"/>
        <v>202040zo</v>
      </c>
      <c r="B2118" s="43">
        <f t="shared" si="461"/>
        <v>40</v>
      </c>
      <c r="C2118" s="44">
        <f t="shared" si="467"/>
        <v>44108</v>
      </c>
      <c r="D2118" s="43" t="str">
        <f t="shared" si="462"/>
        <v>zo</v>
      </c>
      <c r="E2118" s="43">
        <f t="shared" si="460"/>
        <v>2020</v>
      </c>
      <c r="I2118" s="43">
        <f t="shared" si="463"/>
        <v>40</v>
      </c>
      <c r="J2118">
        <f>IF(AND(Formulier!$E$44&lt;=C2118,Formulier!$O$38&gt;=C2118),"Verlof",0)</f>
        <v>0</v>
      </c>
      <c r="K2118">
        <f t="shared" si="468"/>
        <v>0</v>
      </c>
      <c r="L2118">
        <f t="shared" si="464"/>
        <v>0</v>
      </c>
      <c r="M2118">
        <f t="shared" si="465"/>
        <v>0</v>
      </c>
      <c r="N2118" s="56">
        <f t="shared" si="469"/>
        <v>0</v>
      </c>
      <c r="O2118" s="56">
        <f t="shared" si="470"/>
        <v>0</v>
      </c>
      <c r="R2118">
        <f t="shared" si="466"/>
        <v>0</v>
      </c>
    </row>
    <row r="2119" spans="1:18" x14ac:dyDescent="0.3">
      <c r="A2119" s="43" t="str">
        <f t="shared" ref="A2119:A2182" si="471">E2119&amp;B2119&amp;D2119</f>
        <v>202041ma</v>
      </c>
      <c r="B2119" s="43">
        <f t="shared" si="461"/>
        <v>41</v>
      </c>
      <c r="C2119" s="44">
        <f t="shared" si="467"/>
        <v>44109</v>
      </c>
      <c r="D2119" s="43" t="str">
        <f t="shared" si="462"/>
        <v>ma</v>
      </c>
      <c r="E2119" s="43">
        <f t="shared" ref="E2119:E2182" si="472">YEAR(C2119)</f>
        <v>2020</v>
      </c>
      <c r="I2119" s="43">
        <f t="shared" si="463"/>
        <v>41</v>
      </c>
      <c r="J2119">
        <f>IF(AND(Formulier!$E$44&lt;=C2119,Formulier!$O$38&gt;=C2119),"Verlof",0)</f>
        <v>0</v>
      </c>
      <c r="K2119">
        <f t="shared" si="468"/>
        <v>0</v>
      </c>
      <c r="L2119">
        <f t="shared" si="464"/>
        <v>0</v>
      </c>
      <c r="M2119">
        <f t="shared" si="465"/>
        <v>0</v>
      </c>
      <c r="N2119" s="56">
        <f t="shared" si="469"/>
        <v>0</v>
      </c>
      <c r="O2119" s="56">
        <f t="shared" si="470"/>
        <v>0</v>
      </c>
      <c r="R2119">
        <f t="shared" si="466"/>
        <v>0</v>
      </c>
    </row>
    <row r="2120" spans="1:18" x14ac:dyDescent="0.3">
      <c r="A2120" s="43" t="str">
        <f t="shared" si="471"/>
        <v>202041di</v>
      </c>
      <c r="B2120" s="43">
        <f t="shared" si="461"/>
        <v>41</v>
      </c>
      <c r="C2120" s="44">
        <f t="shared" si="467"/>
        <v>44110</v>
      </c>
      <c r="D2120" s="43" t="str">
        <f t="shared" si="462"/>
        <v>di</v>
      </c>
      <c r="E2120" s="43">
        <f t="shared" si="472"/>
        <v>2020</v>
      </c>
      <c r="I2120" s="43">
        <f t="shared" si="463"/>
        <v>41</v>
      </c>
      <c r="J2120">
        <f>IF(AND(Formulier!$E$44&lt;=C2120,Formulier!$O$38&gt;=C2120),"Verlof",0)</f>
        <v>0</v>
      </c>
      <c r="K2120">
        <f t="shared" si="468"/>
        <v>0</v>
      </c>
      <c r="L2120">
        <f t="shared" si="464"/>
        <v>0</v>
      </c>
      <c r="M2120">
        <f t="shared" si="465"/>
        <v>0</v>
      </c>
      <c r="N2120" s="56">
        <f t="shared" si="469"/>
        <v>0</v>
      </c>
      <c r="O2120" s="56">
        <f t="shared" si="470"/>
        <v>0</v>
      </c>
      <c r="R2120">
        <f t="shared" si="466"/>
        <v>0</v>
      </c>
    </row>
    <row r="2121" spans="1:18" x14ac:dyDescent="0.3">
      <c r="A2121" s="43" t="str">
        <f t="shared" si="471"/>
        <v>202041wo</v>
      </c>
      <c r="B2121" s="43">
        <f t="shared" si="461"/>
        <v>41</v>
      </c>
      <c r="C2121" s="44">
        <f t="shared" si="467"/>
        <v>44111</v>
      </c>
      <c r="D2121" s="43" t="str">
        <f t="shared" si="462"/>
        <v>wo</v>
      </c>
      <c r="E2121" s="43">
        <f t="shared" si="472"/>
        <v>2020</v>
      </c>
      <c r="I2121" s="43">
        <f t="shared" si="463"/>
        <v>41</v>
      </c>
      <c r="J2121">
        <f>IF(AND(Formulier!$E$44&lt;=C2121,Formulier!$O$38&gt;=C2121),"Verlof",0)</f>
        <v>0</v>
      </c>
      <c r="K2121">
        <f t="shared" si="468"/>
        <v>0</v>
      </c>
      <c r="L2121">
        <f t="shared" si="464"/>
        <v>0</v>
      </c>
      <c r="M2121">
        <f t="shared" si="465"/>
        <v>0</v>
      </c>
      <c r="N2121" s="56">
        <f t="shared" si="469"/>
        <v>0</v>
      </c>
      <c r="O2121" s="56">
        <f t="shared" si="470"/>
        <v>0</v>
      </c>
      <c r="R2121">
        <f t="shared" si="466"/>
        <v>0</v>
      </c>
    </row>
    <row r="2122" spans="1:18" x14ac:dyDescent="0.3">
      <c r="A2122" s="43" t="str">
        <f t="shared" si="471"/>
        <v>202041do</v>
      </c>
      <c r="B2122" s="43">
        <f t="shared" si="461"/>
        <v>41</v>
      </c>
      <c r="C2122" s="44">
        <f t="shared" si="467"/>
        <v>44112</v>
      </c>
      <c r="D2122" s="43" t="str">
        <f t="shared" si="462"/>
        <v>do</v>
      </c>
      <c r="E2122" s="43">
        <f t="shared" si="472"/>
        <v>2020</v>
      </c>
      <c r="I2122" s="43">
        <f t="shared" si="463"/>
        <v>41</v>
      </c>
      <c r="J2122">
        <f>IF(AND(Formulier!$E$44&lt;=C2122,Formulier!$O$38&gt;=C2122),"Verlof",0)</f>
        <v>0</v>
      </c>
      <c r="K2122">
        <f t="shared" si="468"/>
        <v>0</v>
      </c>
      <c r="L2122">
        <f t="shared" si="464"/>
        <v>0</v>
      </c>
      <c r="M2122">
        <f t="shared" si="465"/>
        <v>0</v>
      </c>
      <c r="N2122" s="56">
        <f t="shared" si="469"/>
        <v>0</v>
      </c>
      <c r="O2122" s="56">
        <f t="shared" si="470"/>
        <v>0</v>
      </c>
      <c r="R2122">
        <f t="shared" si="466"/>
        <v>0</v>
      </c>
    </row>
    <row r="2123" spans="1:18" x14ac:dyDescent="0.3">
      <c r="A2123" s="43" t="str">
        <f t="shared" si="471"/>
        <v>202041vr</v>
      </c>
      <c r="B2123" s="43">
        <f t="shared" si="461"/>
        <v>41</v>
      </c>
      <c r="C2123" s="44">
        <f t="shared" si="467"/>
        <v>44113</v>
      </c>
      <c r="D2123" s="43" t="str">
        <f t="shared" si="462"/>
        <v>vr</v>
      </c>
      <c r="E2123" s="43">
        <f t="shared" si="472"/>
        <v>2020</v>
      </c>
      <c r="I2123" s="43">
        <f t="shared" si="463"/>
        <v>41</v>
      </c>
      <c r="J2123">
        <f>IF(AND(Formulier!$E$44&lt;=C2123,Formulier!$O$38&gt;=C2123),"Verlof",0)</f>
        <v>0</v>
      </c>
      <c r="K2123">
        <f t="shared" si="468"/>
        <v>0</v>
      </c>
      <c r="L2123">
        <f t="shared" si="464"/>
        <v>0</v>
      </c>
      <c r="M2123">
        <f t="shared" si="465"/>
        <v>0</v>
      </c>
      <c r="N2123" s="56">
        <f t="shared" si="469"/>
        <v>0</v>
      </c>
      <c r="O2123" s="56">
        <f t="shared" si="470"/>
        <v>0</v>
      </c>
      <c r="R2123">
        <f t="shared" si="466"/>
        <v>0</v>
      </c>
    </row>
    <row r="2124" spans="1:18" x14ac:dyDescent="0.3">
      <c r="A2124" s="43" t="str">
        <f t="shared" si="471"/>
        <v>202041za</v>
      </c>
      <c r="B2124" s="43">
        <f t="shared" si="461"/>
        <v>41</v>
      </c>
      <c r="C2124" s="44">
        <f t="shared" si="467"/>
        <v>44114</v>
      </c>
      <c r="D2124" s="43" t="str">
        <f t="shared" si="462"/>
        <v>za</v>
      </c>
      <c r="E2124" s="43">
        <f t="shared" si="472"/>
        <v>2020</v>
      </c>
      <c r="I2124" s="43">
        <f t="shared" si="463"/>
        <v>41</v>
      </c>
      <c r="J2124">
        <f>IF(AND(Formulier!$E$44&lt;=C2124,Formulier!$O$38&gt;=C2124),"Verlof",0)</f>
        <v>0</v>
      </c>
      <c r="K2124">
        <f t="shared" si="468"/>
        <v>0</v>
      </c>
      <c r="L2124">
        <f t="shared" si="464"/>
        <v>0</v>
      </c>
      <c r="M2124">
        <f t="shared" si="465"/>
        <v>0</v>
      </c>
      <c r="N2124" s="56">
        <f t="shared" si="469"/>
        <v>0</v>
      </c>
      <c r="O2124" s="56">
        <f t="shared" si="470"/>
        <v>0</v>
      </c>
      <c r="R2124">
        <f t="shared" si="466"/>
        <v>0</v>
      </c>
    </row>
    <row r="2125" spans="1:18" x14ac:dyDescent="0.3">
      <c r="A2125" s="43" t="str">
        <f t="shared" si="471"/>
        <v>202041zo</v>
      </c>
      <c r="B2125" s="43">
        <f t="shared" si="461"/>
        <v>41</v>
      </c>
      <c r="C2125" s="44">
        <f t="shared" si="467"/>
        <v>44115</v>
      </c>
      <c r="D2125" s="43" t="str">
        <f t="shared" si="462"/>
        <v>zo</v>
      </c>
      <c r="E2125" s="43">
        <f t="shared" si="472"/>
        <v>2020</v>
      </c>
      <c r="I2125" s="43">
        <f t="shared" si="463"/>
        <v>41</v>
      </c>
      <c r="J2125">
        <f>IF(AND(Formulier!$E$44&lt;=C2125,Formulier!$O$38&gt;=C2125),"Verlof",0)</f>
        <v>0</v>
      </c>
      <c r="K2125">
        <f t="shared" si="468"/>
        <v>0</v>
      </c>
      <c r="L2125">
        <f t="shared" si="464"/>
        <v>0</v>
      </c>
      <c r="M2125">
        <f t="shared" si="465"/>
        <v>0</v>
      </c>
      <c r="N2125" s="56">
        <f t="shared" si="469"/>
        <v>0</v>
      </c>
      <c r="O2125" s="56">
        <f t="shared" si="470"/>
        <v>0</v>
      </c>
      <c r="R2125">
        <f t="shared" si="466"/>
        <v>0</v>
      </c>
    </row>
    <row r="2126" spans="1:18" x14ac:dyDescent="0.3">
      <c r="A2126" s="43" t="str">
        <f t="shared" si="471"/>
        <v>202042ma</v>
      </c>
      <c r="B2126" s="43">
        <f t="shared" si="461"/>
        <v>42</v>
      </c>
      <c r="C2126" s="44">
        <f t="shared" si="467"/>
        <v>44116</v>
      </c>
      <c r="D2126" s="43" t="str">
        <f t="shared" si="462"/>
        <v>ma</v>
      </c>
      <c r="E2126" s="43">
        <f t="shared" si="472"/>
        <v>2020</v>
      </c>
      <c r="I2126" s="43">
        <f t="shared" si="463"/>
        <v>42</v>
      </c>
      <c r="J2126">
        <f>IF(AND(Formulier!$E$44&lt;=C2126,Formulier!$O$38&gt;=C2126),"Verlof",0)</f>
        <v>0</v>
      </c>
      <c r="K2126">
        <f t="shared" si="468"/>
        <v>0</v>
      </c>
      <c r="L2126">
        <f t="shared" si="464"/>
        <v>0</v>
      </c>
      <c r="M2126">
        <f t="shared" si="465"/>
        <v>0</v>
      </c>
      <c r="N2126" s="56">
        <f t="shared" si="469"/>
        <v>0</v>
      </c>
      <c r="O2126" s="56">
        <f t="shared" si="470"/>
        <v>0</v>
      </c>
      <c r="R2126">
        <f t="shared" si="466"/>
        <v>0</v>
      </c>
    </row>
    <row r="2127" spans="1:18" x14ac:dyDescent="0.3">
      <c r="A2127" s="43" t="str">
        <f t="shared" si="471"/>
        <v>202042di</v>
      </c>
      <c r="B2127" s="43">
        <f t="shared" si="461"/>
        <v>42</v>
      </c>
      <c r="C2127" s="44">
        <f t="shared" si="467"/>
        <v>44117</v>
      </c>
      <c r="D2127" s="43" t="str">
        <f t="shared" si="462"/>
        <v>di</v>
      </c>
      <c r="E2127" s="43">
        <f t="shared" si="472"/>
        <v>2020</v>
      </c>
      <c r="I2127" s="43">
        <f t="shared" si="463"/>
        <v>42</v>
      </c>
      <c r="J2127">
        <f>IF(AND(Formulier!$E$44&lt;=C2127,Formulier!$O$38&gt;=C2127),"Verlof",0)</f>
        <v>0</v>
      </c>
      <c r="K2127">
        <f t="shared" si="468"/>
        <v>0</v>
      </c>
      <c r="L2127">
        <f t="shared" si="464"/>
        <v>0</v>
      </c>
      <c r="M2127">
        <f t="shared" si="465"/>
        <v>0</v>
      </c>
      <c r="N2127" s="56">
        <f t="shared" si="469"/>
        <v>0</v>
      </c>
      <c r="O2127" s="56">
        <f t="shared" si="470"/>
        <v>0</v>
      </c>
      <c r="R2127">
        <f t="shared" si="466"/>
        <v>0</v>
      </c>
    </row>
    <row r="2128" spans="1:18" x14ac:dyDescent="0.3">
      <c r="A2128" s="43" t="str">
        <f t="shared" si="471"/>
        <v>202042wo</v>
      </c>
      <c r="B2128" s="43">
        <f t="shared" si="461"/>
        <v>42</v>
      </c>
      <c r="C2128" s="44">
        <f t="shared" si="467"/>
        <v>44118</v>
      </c>
      <c r="D2128" s="43" t="str">
        <f t="shared" si="462"/>
        <v>wo</v>
      </c>
      <c r="E2128" s="43">
        <f t="shared" si="472"/>
        <v>2020</v>
      </c>
      <c r="I2128" s="43">
        <f t="shared" si="463"/>
        <v>42</v>
      </c>
      <c r="J2128">
        <f>IF(AND(Formulier!$E$44&lt;=C2128,Formulier!$O$38&gt;=C2128),"Verlof",0)</f>
        <v>0</v>
      </c>
      <c r="K2128">
        <f t="shared" si="468"/>
        <v>0</v>
      </c>
      <c r="L2128">
        <f t="shared" si="464"/>
        <v>0</v>
      </c>
      <c r="M2128">
        <f t="shared" si="465"/>
        <v>0</v>
      </c>
      <c r="N2128" s="56">
        <f t="shared" si="469"/>
        <v>0</v>
      </c>
      <c r="O2128" s="56">
        <f t="shared" si="470"/>
        <v>0</v>
      </c>
      <c r="R2128">
        <f t="shared" si="466"/>
        <v>0</v>
      </c>
    </row>
    <row r="2129" spans="1:18" x14ac:dyDescent="0.3">
      <c r="A2129" s="43" t="str">
        <f t="shared" si="471"/>
        <v>202042do</v>
      </c>
      <c r="B2129" s="43">
        <f t="shared" ref="B2129:B2192" si="473">+B2122+1</f>
        <v>42</v>
      </c>
      <c r="C2129" s="44">
        <f t="shared" si="467"/>
        <v>44119</v>
      </c>
      <c r="D2129" s="43" t="str">
        <f t="shared" ref="D2129:D2192" si="474">+D2122</f>
        <v>do</v>
      </c>
      <c r="E2129" s="43">
        <f t="shared" si="472"/>
        <v>2020</v>
      </c>
      <c r="I2129" s="43">
        <f t="shared" ref="I2129:I2192" si="475">+I2122+1</f>
        <v>42</v>
      </c>
      <c r="J2129">
        <f>IF(AND(Formulier!$E$44&lt;=C2129,Formulier!$O$38&gt;=C2129),"Verlof",0)</f>
        <v>0</v>
      </c>
      <c r="K2129">
        <f t="shared" si="468"/>
        <v>0</v>
      </c>
      <c r="L2129">
        <f t="shared" si="464"/>
        <v>0</v>
      </c>
      <c r="M2129">
        <f t="shared" si="465"/>
        <v>0</v>
      </c>
      <c r="N2129" s="56">
        <f t="shared" si="469"/>
        <v>0</v>
      </c>
      <c r="O2129" s="56">
        <f t="shared" si="470"/>
        <v>0</v>
      </c>
      <c r="R2129">
        <f t="shared" si="466"/>
        <v>0</v>
      </c>
    </row>
    <row r="2130" spans="1:18" x14ac:dyDescent="0.3">
      <c r="A2130" s="43" t="str">
        <f t="shared" si="471"/>
        <v>202042vr</v>
      </c>
      <c r="B2130" s="43">
        <f t="shared" si="473"/>
        <v>42</v>
      </c>
      <c r="C2130" s="44">
        <f t="shared" si="467"/>
        <v>44120</v>
      </c>
      <c r="D2130" s="43" t="str">
        <f t="shared" si="474"/>
        <v>vr</v>
      </c>
      <c r="E2130" s="43">
        <f t="shared" si="472"/>
        <v>2020</v>
      </c>
      <c r="I2130" s="43">
        <f t="shared" si="475"/>
        <v>42</v>
      </c>
      <c r="J2130">
        <f>IF(AND(Formulier!$E$44&lt;=C2130,Formulier!$O$38&gt;=C2130),"Verlof",0)</f>
        <v>0</v>
      </c>
      <c r="K2130">
        <f t="shared" si="468"/>
        <v>0</v>
      </c>
      <c r="L2130">
        <f t="shared" si="464"/>
        <v>0</v>
      </c>
      <c r="M2130">
        <f t="shared" si="465"/>
        <v>0</v>
      </c>
      <c r="N2130" s="56">
        <f t="shared" si="469"/>
        <v>0</v>
      </c>
      <c r="O2130" s="56">
        <f t="shared" si="470"/>
        <v>0</v>
      </c>
      <c r="R2130">
        <f t="shared" si="466"/>
        <v>0</v>
      </c>
    </row>
    <row r="2131" spans="1:18" x14ac:dyDescent="0.3">
      <c r="A2131" s="43" t="str">
        <f t="shared" si="471"/>
        <v>202042za</v>
      </c>
      <c r="B2131" s="43">
        <f t="shared" si="473"/>
        <v>42</v>
      </c>
      <c r="C2131" s="44">
        <f t="shared" si="467"/>
        <v>44121</v>
      </c>
      <c r="D2131" s="43" t="str">
        <f t="shared" si="474"/>
        <v>za</v>
      </c>
      <c r="E2131" s="43">
        <f t="shared" si="472"/>
        <v>2020</v>
      </c>
      <c r="I2131" s="43">
        <f t="shared" si="475"/>
        <v>42</v>
      </c>
      <c r="J2131">
        <f>IF(AND(Formulier!$E$44&lt;=C2131,Formulier!$O$38&gt;=C2131),"Verlof",0)</f>
        <v>0</v>
      </c>
      <c r="K2131">
        <f t="shared" si="468"/>
        <v>0</v>
      </c>
      <c r="L2131">
        <f t="shared" si="464"/>
        <v>0</v>
      </c>
      <c r="M2131">
        <f t="shared" si="465"/>
        <v>0</v>
      </c>
      <c r="N2131" s="56">
        <f t="shared" si="469"/>
        <v>0</v>
      </c>
      <c r="O2131" s="56">
        <f t="shared" si="470"/>
        <v>0</v>
      </c>
      <c r="R2131">
        <f t="shared" si="466"/>
        <v>0</v>
      </c>
    </row>
    <row r="2132" spans="1:18" x14ac:dyDescent="0.3">
      <c r="A2132" s="43" t="str">
        <f t="shared" si="471"/>
        <v>202042zo</v>
      </c>
      <c r="B2132" s="43">
        <f t="shared" si="473"/>
        <v>42</v>
      </c>
      <c r="C2132" s="44">
        <f t="shared" si="467"/>
        <v>44122</v>
      </c>
      <c r="D2132" s="43" t="str">
        <f t="shared" si="474"/>
        <v>zo</v>
      </c>
      <c r="E2132" s="43">
        <f t="shared" si="472"/>
        <v>2020</v>
      </c>
      <c r="I2132" s="43">
        <f t="shared" si="475"/>
        <v>42</v>
      </c>
      <c r="J2132">
        <f>IF(AND(Formulier!$E$44&lt;=C2132,Formulier!$O$38&gt;=C2132),"Verlof",0)</f>
        <v>0</v>
      </c>
      <c r="K2132">
        <f t="shared" si="468"/>
        <v>0</v>
      </c>
      <c r="L2132">
        <f t="shared" si="464"/>
        <v>0</v>
      </c>
      <c r="M2132">
        <f t="shared" si="465"/>
        <v>0</v>
      </c>
      <c r="N2132" s="56">
        <f t="shared" si="469"/>
        <v>0</v>
      </c>
      <c r="O2132" s="56">
        <f t="shared" si="470"/>
        <v>0</v>
      </c>
      <c r="R2132">
        <f t="shared" si="466"/>
        <v>0</v>
      </c>
    </row>
    <row r="2133" spans="1:18" x14ac:dyDescent="0.3">
      <c r="A2133" s="43" t="str">
        <f t="shared" si="471"/>
        <v>202043ma</v>
      </c>
      <c r="B2133" s="43">
        <f t="shared" si="473"/>
        <v>43</v>
      </c>
      <c r="C2133" s="44">
        <f t="shared" si="467"/>
        <v>44123</v>
      </c>
      <c r="D2133" s="43" t="str">
        <f t="shared" si="474"/>
        <v>ma</v>
      </c>
      <c r="E2133" s="43">
        <f t="shared" si="472"/>
        <v>2020</v>
      </c>
      <c r="I2133" s="43">
        <f t="shared" si="475"/>
        <v>43</v>
      </c>
      <c r="J2133">
        <f>IF(AND(Formulier!$E$44&lt;=C2133,Formulier!$O$38&gt;=C2133),"Verlof",0)</f>
        <v>0</v>
      </c>
      <c r="K2133">
        <f t="shared" si="468"/>
        <v>0</v>
      </c>
      <c r="L2133">
        <f t="shared" si="464"/>
        <v>0</v>
      </c>
      <c r="M2133">
        <f t="shared" si="465"/>
        <v>0</v>
      </c>
      <c r="N2133" s="56">
        <f t="shared" si="469"/>
        <v>0</v>
      </c>
      <c r="O2133" s="56">
        <f t="shared" si="470"/>
        <v>0</v>
      </c>
      <c r="R2133">
        <f t="shared" si="466"/>
        <v>0</v>
      </c>
    </row>
    <row r="2134" spans="1:18" x14ac:dyDescent="0.3">
      <c r="A2134" s="43" t="str">
        <f t="shared" si="471"/>
        <v>202043di</v>
      </c>
      <c r="B2134" s="43">
        <f t="shared" si="473"/>
        <v>43</v>
      </c>
      <c r="C2134" s="44">
        <f t="shared" si="467"/>
        <v>44124</v>
      </c>
      <c r="D2134" s="43" t="str">
        <f t="shared" si="474"/>
        <v>di</v>
      </c>
      <c r="E2134" s="43">
        <f t="shared" si="472"/>
        <v>2020</v>
      </c>
      <c r="I2134" s="43">
        <f t="shared" si="475"/>
        <v>43</v>
      </c>
      <c r="J2134">
        <f>IF(AND(Formulier!$E$44&lt;=C2134,Formulier!$O$38&gt;=C2134),"Verlof",0)</f>
        <v>0</v>
      </c>
      <c r="K2134">
        <f t="shared" si="468"/>
        <v>0</v>
      </c>
      <c r="L2134">
        <f t="shared" si="464"/>
        <v>0</v>
      </c>
      <c r="M2134">
        <f t="shared" si="465"/>
        <v>0</v>
      </c>
      <c r="N2134" s="56">
        <f t="shared" si="469"/>
        <v>0</v>
      </c>
      <c r="O2134" s="56">
        <f t="shared" si="470"/>
        <v>0</v>
      </c>
      <c r="R2134">
        <f t="shared" si="466"/>
        <v>0</v>
      </c>
    </row>
    <row r="2135" spans="1:18" x14ac:dyDescent="0.3">
      <c r="A2135" s="43" t="str">
        <f t="shared" si="471"/>
        <v>202043wo</v>
      </c>
      <c r="B2135" s="43">
        <f t="shared" si="473"/>
        <v>43</v>
      </c>
      <c r="C2135" s="44">
        <f t="shared" si="467"/>
        <v>44125</v>
      </c>
      <c r="D2135" s="43" t="str">
        <f t="shared" si="474"/>
        <v>wo</v>
      </c>
      <c r="E2135" s="43">
        <f t="shared" si="472"/>
        <v>2020</v>
      </c>
      <c r="I2135" s="43">
        <f t="shared" si="475"/>
        <v>43</v>
      </c>
      <c r="J2135">
        <f>IF(AND(Formulier!$E$44&lt;=C2135,Formulier!$O$38&gt;=C2135),"Verlof",0)</f>
        <v>0</v>
      </c>
      <c r="K2135">
        <f t="shared" si="468"/>
        <v>0</v>
      </c>
      <c r="L2135">
        <f t="shared" si="464"/>
        <v>0</v>
      </c>
      <c r="M2135">
        <f t="shared" si="465"/>
        <v>0</v>
      </c>
      <c r="N2135" s="56">
        <f t="shared" si="469"/>
        <v>0</v>
      </c>
      <c r="O2135" s="56">
        <f t="shared" si="470"/>
        <v>0</v>
      </c>
      <c r="R2135">
        <f t="shared" si="466"/>
        <v>0</v>
      </c>
    </row>
    <row r="2136" spans="1:18" x14ac:dyDescent="0.3">
      <c r="A2136" s="43" t="str">
        <f t="shared" si="471"/>
        <v>202043do</v>
      </c>
      <c r="B2136" s="43">
        <f t="shared" si="473"/>
        <v>43</v>
      </c>
      <c r="C2136" s="44">
        <f t="shared" si="467"/>
        <v>44126</v>
      </c>
      <c r="D2136" s="43" t="str">
        <f t="shared" si="474"/>
        <v>do</v>
      </c>
      <c r="E2136" s="43">
        <f t="shared" si="472"/>
        <v>2020</v>
      </c>
      <c r="I2136" s="43">
        <f t="shared" si="475"/>
        <v>43</v>
      </c>
      <c r="J2136">
        <f>IF(AND(Formulier!$E$44&lt;=C2136,Formulier!$O$38&gt;=C2136),"Verlof",0)</f>
        <v>0</v>
      </c>
      <c r="K2136">
        <f t="shared" si="468"/>
        <v>0</v>
      </c>
      <c r="L2136">
        <f t="shared" si="464"/>
        <v>0</v>
      </c>
      <c r="M2136">
        <f t="shared" si="465"/>
        <v>0</v>
      </c>
      <c r="N2136" s="56">
        <f t="shared" si="469"/>
        <v>0</v>
      </c>
      <c r="O2136" s="56">
        <f t="shared" si="470"/>
        <v>0</v>
      </c>
      <c r="R2136">
        <f t="shared" si="466"/>
        <v>0</v>
      </c>
    </row>
    <row r="2137" spans="1:18" x14ac:dyDescent="0.3">
      <c r="A2137" s="43" t="str">
        <f t="shared" si="471"/>
        <v>202043vr</v>
      </c>
      <c r="B2137" s="43">
        <f t="shared" si="473"/>
        <v>43</v>
      </c>
      <c r="C2137" s="44">
        <f t="shared" si="467"/>
        <v>44127</v>
      </c>
      <c r="D2137" s="43" t="str">
        <f t="shared" si="474"/>
        <v>vr</v>
      </c>
      <c r="E2137" s="43">
        <f t="shared" si="472"/>
        <v>2020</v>
      </c>
      <c r="I2137" s="43">
        <f t="shared" si="475"/>
        <v>43</v>
      </c>
      <c r="J2137">
        <f>IF(AND(Formulier!$E$44&lt;=C2137,Formulier!$O$38&gt;=C2137),"Verlof",0)</f>
        <v>0</v>
      </c>
      <c r="K2137">
        <f t="shared" si="468"/>
        <v>0</v>
      </c>
      <c r="L2137">
        <f t="shared" si="464"/>
        <v>0</v>
      </c>
      <c r="M2137">
        <f t="shared" si="465"/>
        <v>0</v>
      </c>
      <c r="N2137" s="56">
        <f t="shared" si="469"/>
        <v>0</v>
      </c>
      <c r="O2137" s="56">
        <f t="shared" si="470"/>
        <v>0</v>
      </c>
      <c r="R2137">
        <f t="shared" si="466"/>
        <v>0</v>
      </c>
    </row>
    <row r="2138" spans="1:18" x14ac:dyDescent="0.3">
      <c r="A2138" s="43" t="str">
        <f t="shared" si="471"/>
        <v>202043za</v>
      </c>
      <c r="B2138" s="43">
        <f t="shared" si="473"/>
        <v>43</v>
      </c>
      <c r="C2138" s="44">
        <f t="shared" si="467"/>
        <v>44128</v>
      </c>
      <c r="D2138" s="43" t="str">
        <f t="shared" si="474"/>
        <v>za</v>
      </c>
      <c r="E2138" s="43">
        <f t="shared" si="472"/>
        <v>2020</v>
      </c>
      <c r="I2138" s="43">
        <f t="shared" si="475"/>
        <v>43</v>
      </c>
      <c r="J2138">
        <f>IF(AND(Formulier!$E$44&lt;=C2138,Formulier!$O$38&gt;=C2138),"Verlof",0)</f>
        <v>0</v>
      </c>
      <c r="K2138">
        <f t="shared" si="468"/>
        <v>0</v>
      </c>
      <c r="L2138">
        <f t="shared" si="464"/>
        <v>0</v>
      </c>
      <c r="M2138">
        <f t="shared" si="465"/>
        <v>0</v>
      </c>
      <c r="N2138" s="56">
        <f t="shared" si="469"/>
        <v>0</v>
      </c>
      <c r="O2138" s="56">
        <f t="shared" si="470"/>
        <v>0</v>
      </c>
      <c r="R2138">
        <f t="shared" si="466"/>
        <v>0</v>
      </c>
    </row>
    <row r="2139" spans="1:18" x14ac:dyDescent="0.3">
      <c r="A2139" s="43" t="str">
        <f t="shared" si="471"/>
        <v>202043zo</v>
      </c>
      <c r="B2139" s="43">
        <f t="shared" si="473"/>
        <v>43</v>
      </c>
      <c r="C2139" s="44">
        <f t="shared" si="467"/>
        <v>44129</v>
      </c>
      <c r="D2139" s="43" t="str">
        <f t="shared" si="474"/>
        <v>zo</v>
      </c>
      <c r="E2139" s="43">
        <f t="shared" si="472"/>
        <v>2020</v>
      </c>
      <c r="I2139" s="43">
        <f t="shared" si="475"/>
        <v>43</v>
      </c>
      <c r="J2139">
        <f>IF(AND(Formulier!$E$44&lt;=C2139,Formulier!$O$38&gt;=C2139),"Verlof",0)</f>
        <v>0</v>
      </c>
      <c r="K2139">
        <f t="shared" si="468"/>
        <v>0</v>
      </c>
      <c r="L2139">
        <f t="shared" si="464"/>
        <v>0</v>
      </c>
      <c r="M2139">
        <f t="shared" si="465"/>
        <v>0</v>
      </c>
      <c r="N2139" s="56">
        <f t="shared" si="469"/>
        <v>0</v>
      </c>
      <c r="O2139" s="56">
        <f t="shared" si="470"/>
        <v>0</v>
      </c>
      <c r="R2139">
        <f t="shared" si="466"/>
        <v>0</v>
      </c>
    </row>
    <row r="2140" spans="1:18" x14ac:dyDescent="0.3">
      <c r="A2140" s="43" t="str">
        <f t="shared" si="471"/>
        <v>202044ma</v>
      </c>
      <c r="B2140" s="43">
        <f t="shared" si="473"/>
        <v>44</v>
      </c>
      <c r="C2140" s="44">
        <f t="shared" si="467"/>
        <v>44130</v>
      </c>
      <c r="D2140" s="43" t="str">
        <f t="shared" si="474"/>
        <v>ma</v>
      </c>
      <c r="E2140" s="43">
        <f t="shared" si="472"/>
        <v>2020</v>
      </c>
      <c r="I2140" s="43">
        <f t="shared" si="475"/>
        <v>44</v>
      </c>
      <c r="J2140">
        <f>IF(AND(Formulier!$E$44&lt;=C2140,Formulier!$O$38&gt;=C2140),"Verlof",0)</f>
        <v>0</v>
      </c>
      <c r="K2140">
        <f t="shared" si="468"/>
        <v>0</v>
      </c>
      <c r="L2140">
        <f t="shared" si="464"/>
        <v>0</v>
      </c>
      <c r="M2140">
        <f t="shared" si="465"/>
        <v>0</v>
      </c>
      <c r="N2140" s="56">
        <f t="shared" si="469"/>
        <v>0</v>
      </c>
      <c r="O2140" s="56">
        <f t="shared" si="470"/>
        <v>0</v>
      </c>
      <c r="R2140">
        <f t="shared" si="466"/>
        <v>0</v>
      </c>
    </row>
    <row r="2141" spans="1:18" x14ac:dyDescent="0.3">
      <c r="A2141" s="43" t="str">
        <f t="shared" si="471"/>
        <v>202044di</v>
      </c>
      <c r="B2141" s="43">
        <f t="shared" si="473"/>
        <v>44</v>
      </c>
      <c r="C2141" s="44">
        <f t="shared" si="467"/>
        <v>44131</v>
      </c>
      <c r="D2141" s="43" t="str">
        <f t="shared" si="474"/>
        <v>di</v>
      </c>
      <c r="E2141" s="43">
        <f t="shared" si="472"/>
        <v>2020</v>
      </c>
      <c r="I2141" s="43">
        <f t="shared" si="475"/>
        <v>44</v>
      </c>
      <c r="J2141">
        <f>IF(AND(Formulier!$E$44&lt;=C2141,Formulier!$O$38&gt;=C2141),"Verlof",0)</f>
        <v>0</v>
      </c>
      <c r="K2141">
        <f t="shared" si="468"/>
        <v>0</v>
      </c>
      <c r="L2141">
        <f t="shared" si="464"/>
        <v>0</v>
      </c>
      <c r="M2141">
        <f t="shared" si="465"/>
        <v>0</v>
      </c>
      <c r="N2141" s="56">
        <f t="shared" si="469"/>
        <v>0</v>
      </c>
      <c r="O2141" s="56">
        <f t="shared" si="470"/>
        <v>0</v>
      </c>
      <c r="R2141">
        <f t="shared" si="466"/>
        <v>0</v>
      </c>
    </row>
    <row r="2142" spans="1:18" x14ac:dyDescent="0.3">
      <c r="A2142" s="43" t="str">
        <f t="shared" si="471"/>
        <v>202044wo</v>
      </c>
      <c r="B2142" s="43">
        <f t="shared" si="473"/>
        <v>44</v>
      </c>
      <c r="C2142" s="44">
        <f t="shared" si="467"/>
        <v>44132</v>
      </c>
      <c r="D2142" s="43" t="str">
        <f t="shared" si="474"/>
        <v>wo</v>
      </c>
      <c r="E2142" s="43">
        <f t="shared" si="472"/>
        <v>2020</v>
      </c>
      <c r="I2142" s="43">
        <f t="shared" si="475"/>
        <v>44</v>
      </c>
      <c r="J2142">
        <f>IF(AND(Formulier!$E$44&lt;=C2142,Formulier!$O$38&gt;=C2142),"Verlof",0)</f>
        <v>0</v>
      </c>
      <c r="K2142">
        <f t="shared" si="468"/>
        <v>0</v>
      </c>
      <c r="L2142">
        <f t="shared" si="464"/>
        <v>0</v>
      </c>
      <c r="M2142">
        <f t="shared" si="465"/>
        <v>0</v>
      </c>
      <c r="N2142" s="56">
        <f t="shared" si="469"/>
        <v>0</v>
      </c>
      <c r="O2142" s="56">
        <f t="shared" si="470"/>
        <v>0</v>
      </c>
      <c r="R2142">
        <f t="shared" si="466"/>
        <v>0</v>
      </c>
    </row>
    <row r="2143" spans="1:18" x14ac:dyDescent="0.3">
      <c r="A2143" s="43" t="str">
        <f t="shared" si="471"/>
        <v>202044do</v>
      </c>
      <c r="B2143" s="43">
        <f t="shared" si="473"/>
        <v>44</v>
      </c>
      <c r="C2143" s="44">
        <f t="shared" si="467"/>
        <v>44133</v>
      </c>
      <c r="D2143" s="43" t="str">
        <f t="shared" si="474"/>
        <v>do</v>
      </c>
      <c r="E2143" s="43">
        <f t="shared" si="472"/>
        <v>2020</v>
      </c>
      <c r="I2143" s="43">
        <f t="shared" si="475"/>
        <v>44</v>
      </c>
      <c r="J2143">
        <f>IF(AND(Formulier!$E$44&lt;=C2143,Formulier!$O$38&gt;=C2143),"Verlof",0)</f>
        <v>0</v>
      </c>
      <c r="K2143">
        <f t="shared" si="468"/>
        <v>0</v>
      </c>
      <c r="L2143">
        <f t="shared" si="464"/>
        <v>0</v>
      </c>
      <c r="M2143">
        <f t="shared" si="465"/>
        <v>0</v>
      </c>
      <c r="N2143" s="56">
        <f t="shared" si="469"/>
        <v>0</v>
      </c>
      <c r="O2143" s="56">
        <f t="shared" si="470"/>
        <v>0</v>
      </c>
      <c r="R2143">
        <f t="shared" si="466"/>
        <v>0</v>
      </c>
    </row>
    <row r="2144" spans="1:18" x14ac:dyDescent="0.3">
      <c r="A2144" s="43" t="str">
        <f t="shared" si="471"/>
        <v>202044vr</v>
      </c>
      <c r="B2144" s="43">
        <f t="shared" si="473"/>
        <v>44</v>
      </c>
      <c r="C2144" s="44">
        <f t="shared" si="467"/>
        <v>44134</v>
      </c>
      <c r="D2144" s="43" t="str">
        <f t="shared" si="474"/>
        <v>vr</v>
      </c>
      <c r="E2144" s="43">
        <f t="shared" si="472"/>
        <v>2020</v>
      </c>
      <c r="I2144" s="43">
        <f t="shared" si="475"/>
        <v>44</v>
      </c>
      <c r="J2144">
        <f>IF(AND(Formulier!$E$44&lt;=C2144,Formulier!$O$38&gt;=C2144),"Verlof",0)</f>
        <v>0</v>
      </c>
      <c r="K2144">
        <f t="shared" si="468"/>
        <v>0</v>
      </c>
      <c r="L2144">
        <f t="shared" si="464"/>
        <v>0</v>
      </c>
      <c r="M2144">
        <f t="shared" si="465"/>
        <v>0</v>
      </c>
      <c r="N2144" s="56">
        <f t="shared" si="469"/>
        <v>0</v>
      </c>
      <c r="O2144" s="56">
        <f t="shared" si="470"/>
        <v>0</v>
      </c>
      <c r="R2144">
        <f t="shared" si="466"/>
        <v>0</v>
      </c>
    </row>
    <row r="2145" spans="1:18" x14ac:dyDescent="0.3">
      <c r="A2145" s="43" t="str">
        <f t="shared" si="471"/>
        <v>202044za</v>
      </c>
      <c r="B2145" s="43">
        <f t="shared" si="473"/>
        <v>44</v>
      </c>
      <c r="C2145" s="44">
        <f t="shared" si="467"/>
        <v>44135</v>
      </c>
      <c r="D2145" s="43" t="str">
        <f t="shared" si="474"/>
        <v>za</v>
      </c>
      <c r="E2145" s="43">
        <f t="shared" si="472"/>
        <v>2020</v>
      </c>
      <c r="I2145" s="43">
        <f t="shared" si="475"/>
        <v>44</v>
      </c>
      <c r="J2145">
        <f>IF(AND(Formulier!$E$44&lt;=C2145,Formulier!$O$38&gt;=C2145),"Verlof",0)</f>
        <v>0</v>
      </c>
      <c r="K2145">
        <f t="shared" si="468"/>
        <v>0</v>
      </c>
      <c r="L2145">
        <f t="shared" si="464"/>
        <v>0</v>
      </c>
      <c r="M2145">
        <f t="shared" si="465"/>
        <v>0</v>
      </c>
      <c r="N2145" s="56">
        <f t="shared" si="469"/>
        <v>0</v>
      </c>
      <c r="O2145" s="56">
        <f t="shared" si="470"/>
        <v>0</v>
      </c>
      <c r="R2145">
        <f t="shared" si="466"/>
        <v>0</v>
      </c>
    </row>
    <row r="2146" spans="1:18" x14ac:dyDescent="0.3">
      <c r="A2146" s="43" t="str">
        <f t="shared" si="471"/>
        <v>202044zo</v>
      </c>
      <c r="B2146" s="43">
        <f t="shared" si="473"/>
        <v>44</v>
      </c>
      <c r="C2146" s="44">
        <f t="shared" si="467"/>
        <v>44136</v>
      </c>
      <c r="D2146" s="43" t="str">
        <f t="shared" si="474"/>
        <v>zo</v>
      </c>
      <c r="E2146" s="43">
        <f t="shared" si="472"/>
        <v>2020</v>
      </c>
      <c r="I2146" s="43">
        <f t="shared" si="475"/>
        <v>44</v>
      </c>
      <c r="J2146">
        <f>IF(AND(Formulier!$E$44&lt;=C2146,Formulier!$O$38&gt;=C2146),"Verlof",0)</f>
        <v>0</v>
      </c>
      <c r="K2146">
        <f t="shared" si="468"/>
        <v>0</v>
      </c>
      <c r="L2146">
        <f t="shared" si="464"/>
        <v>0</v>
      </c>
      <c r="M2146">
        <f t="shared" si="465"/>
        <v>0</v>
      </c>
      <c r="N2146" s="56">
        <f t="shared" si="469"/>
        <v>0</v>
      </c>
      <c r="O2146" s="56">
        <f t="shared" si="470"/>
        <v>0</v>
      </c>
      <c r="R2146">
        <f t="shared" si="466"/>
        <v>0</v>
      </c>
    </row>
    <row r="2147" spans="1:18" x14ac:dyDescent="0.3">
      <c r="A2147" s="43" t="str">
        <f t="shared" si="471"/>
        <v>202045ma</v>
      </c>
      <c r="B2147" s="43">
        <f t="shared" si="473"/>
        <v>45</v>
      </c>
      <c r="C2147" s="44">
        <f t="shared" si="467"/>
        <v>44137</v>
      </c>
      <c r="D2147" s="43" t="str">
        <f t="shared" si="474"/>
        <v>ma</v>
      </c>
      <c r="E2147" s="43">
        <f t="shared" si="472"/>
        <v>2020</v>
      </c>
      <c r="I2147" s="43">
        <f t="shared" si="475"/>
        <v>45</v>
      </c>
      <c r="J2147">
        <f>IF(AND(Formulier!$E$44&lt;=C2147,Formulier!$O$38&gt;=C2147),"Verlof",0)</f>
        <v>0</v>
      </c>
      <c r="K2147">
        <f t="shared" si="468"/>
        <v>0</v>
      </c>
      <c r="L2147">
        <f t="shared" si="464"/>
        <v>0</v>
      </c>
      <c r="M2147">
        <f t="shared" si="465"/>
        <v>0</v>
      </c>
      <c r="N2147" s="56">
        <f t="shared" si="469"/>
        <v>0</v>
      </c>
      <c r="O2147" s="56">
        <f t="shared" si="470"/>
        <v>0</v>
      </c>
      <c r="R2147">
        <f t="shared" si="466"/>
        <v>0</v>
      </c>
    </row>
    <row r="2148" spans="1:18" x14ac:dyDescent="0.3">
      <c r="A2148" s="43" t="str">
        <f t="shared" si="471"/>
        <v>202045di</v>
      </c>
      <c r="B2148" s="43">
        <f t="shared" si="473"/>
        <v>45</v>
      </c>
      <c r="C2148" s="44">
        <f t="shared" si="467"/>
        <v>44138</v>
      </c>
      <c r="D2148" s="43" t="str">
        <f t="shared" si="474"/>
        <v>di</v>
      </c>
      <c r="E2148" s="43">
        <f t="shared" si="472"/>
        <v>2020</v>
      </c>
      <c r="I2148" s="43">
        <f t="shared" si="475"/>
        <v>45</v>
      </c>
      <c r="J2148">
        <f>IF(AND(Formulier!$E$44&lt;=C2148,Formulier!$O$38&gt;=C2148),"Verlof",0)</f>
        <v>0</v>
      </c>
      <c r="K2148">
        <f t="shared" si="468"/>
        <v>0</v>
      </c>
      <c r="L2148">
        <f t="shared" si="464"/>
        <v>0</v>
      </c>
      <c r="M2148">
        <f t="shared" si="465"/>
        <v>0</v>
      </c>
      <c r="N2148" s="56">
        <f t="shared" si="469"/>
        <v>0</v>
      </c>
      <c r="O2148" s="56">
        <f t="shared" si="470"/>
        <v>0</v>
      </c>
      <c r="R2148">
        <f t="shared" si="466"/>
        <v>0</v>
      </c>
    </row>
    <row r="2149" spans="1:18" x14ac:dyDescent="0.3">
      <c r="A2149" s="43" t="str">
        <f t="shared" si="471"/>
        <v>202045wo</v>
      </c>
      <c r="B2149" s="43">
        <f t="shared" si="473"/>
        <v>45</v>
      </c>
      <c r="C2149" s="44">
        <f t="shared" si="467"/>
        <v>44139</v>
      </c>
      <c r="D2149" s="43" t="str">
        <f t="shared" si="474"/>
        <v>wo</v>
      </c>
      <c r="E2149" s="43">
        <f t="shared" si="472"/>
        <v>2020</v>
      </c>
      <c r="I2149" s="43">
        <f t="shared" si="475"/>
        <v>45</v>
      </c>
      <c r="J2149">
        <f>IF(AND(Formulier!$E$44&lt;=C2149,Formulier!$O$38&gt;=C2149),"Verlof",0)</f>
        <v>0</v>
      </c>
      <c r="K2149">
        <f t="shared" si="468"/>
        <v>0</v>
      </c>
      <c r="L2149">
        <f t="shared" si="464"/>
        <v>0</v>
      </c>
      <c r="M2149">
        <f t="shared" si="465"/>
        <v>0</v>
      </c>
      <c r="N2149" s="56">
        <f t="shared" si="469"/>
        <v>0</v>
      </c>
      <c r="O2149" s="56">
        <f t="shared" si="470"/>
        <v>0</v>
      </c>
      <c r="R2149">
        <f t="shared" si="466"/>
        <v>0</v>
      </c>
    </row>
    <row r="2150" spans="1:18" x14ac:dyDescent="0.3">
      <c r="A2150" s="43" t="str">
        <f t="shared" si="471"/>
        <v>202045do</v>
      </c>
      <c r="B2150" s="43">
        <f t="shared" si="473"/>
        <v>45</v>
      </c>
      <c r="C2150" s="44">
        <f t="shared" si="467"/>
        <v>44140</v>
      </c>
      <c r="D2150" s="43" t="str">
        <f t="shared" si="474"/>
        <v>do</v>
      </c>
      <c r="E2150" s="43">
        <f t="shared" si="472"/>
        <v>2020</v>
      </c>
      <c r="I2150" s="43">
        <f t="shared" si="475"/>
        <v>45</v>
      </c>
      <c r="J2150">
        <f>IF(AND(Formulier!$E$44&lt;=C2150,Formulier!$O$38&gt;=C2150),"Verlof",0)</f>
        <v>0</v>
      </c>
      <c r="K2150">
        <f t="shared" si="468"/>
        <v>0</v>
      </c>
      <c r="L2150">
        <f t="shared" si="464"/>
        <v>0</v>
      </c>
      <c r="M2150">
        <f t="shared" si="465"/>
        <v>0</v>
      </c>
      <c r="N2150" s="56">
        <f t="shared" si="469"/>
        <v>0</v>
      </c>
      <c r="O2150" s="56">
        <f t="shared" si="470"/>
        <v>0</v>
      </c>
      <c r="R2150">
        <f t="shared" si="466"/>
        <v>0</v>
      </c>
    </row>
    <row r="2151" spans="1:18" x14ac:dyDescent="0.3">
      <c r="A2151" s="43" t="str">
        <f t="shared" si="471"/>
        <v>202045vr</v>
      </c>
      <c r="B2151" s="43">
        <f t="shared" si="473"/>
        <v>45</v>
      </c>
      <c r="C2151" s="44">
        <f t="shared" si="467"/>
        <v>44141</v>
      </c>
      <c r="D2151" s="43" t="str">
        <f t="shared" si="474"/>
        <v>vr</v>
      </c>
      <c r="E2151" s="43">
        <f t="shared" si="472"/>
        <v>2020</v>
      </c>
      <c r="I2151" s="43">
        <f t="shared" si="475"/>
        <v>45</v>
      </c>
      <c r="J2151">
        <f>IF(AND(Formulier!$E$44&lt;=C2151,Formulier!$O$38&gt;=C2151),"Verlof",0)</f>
        <v>0</v>
      </c>
      <c r="K2151">
        <f t="shared" si="468"/>
        <v>0</v>
      </c>
      <c r="L2151">
        <f t="shared" si="464"/>
        <v>0</v>
      </c>
      <c r="M2151">
        <f t="shared" si="465"/>
        <v>0</v>
      </c>
      <c r="N2151" s="56">
        <f t="shared" si="469"/>
        <v>0</v>
      </c>
      <c r="O2151" s="56">
        <f t="shared" si="470"/>
        <v>0</v>
      </c>
      <c r="R2151">
        <f t="shared" si="466"/>
        <v>0</v>
      </c>
    </row>
    <row r="2152" spans="1:18" x14ac:dyDescent="0.3">
      <c r="A2152" s="43" t="str">
        <f t="shared" si="471"/>
        <v>202045za</v>
      </c>
      <c r="B2152" s="43">
        <f t="shared" si="473"/>
        <v>45</v>
      </c>
      <c r="C2152" s="44">
        <f t="shared" si="467"/>
        <v>44142</v>
      </c>
      <c r="D2152" s="43" t="str">
        <f t="shared" si="474"/>
        <v>za</v>
      </c>
      <c r="E2152" s="43">
        <f t="shared" si="472"/>
        <v>2020</v>
      </c>
      <c r="I2152" s="43">
        <f t="shared" si="475"/>
        <v>45</v>
      </c>
      <c r="J2152">
        <f>IF(AND(Formulier!$E$44&lt;=C2152,Formulier!$O$38&gt;=C2152),"Verlof",0)</f>
        <v>0</v>
      </c>
      <c r="K2152">
        <f t="shared" si="468"/>
        <v>0</v>
      </c>
      <c r="L2152">
        <f t="shared" si="464"/>
        <v>0</v>
      </c>
      <c r="M2152">
        <f t="shared" si="465"/>
        <v>0</v>
      </c>
      <c r="N2152" s="56">
        <f t="shared" si="469"/>
        <v>0</v>
      </c>
      <c r="O2152" s="56">
        <f t="shared" si="470"/>
        <v>0</v>
      </c>
      <c r="R2152">
        <f t="shared" si="466"/>
        <v>0</v>
      </c>
    </row>
    <row r="2153" spans="1:18" x14ac:dyDescent="0.3">
      <c r="A2153" s="43" t="str">
        <f t="shared" si="471"/>
        <v>202045zo</v>
      </c>
      <c r="B2153" s="43">
        <f t="shared" si="473"/>
        <v>45</v>
      </c>
      <c r="C2153" s="44">
        <f t="shared" si="467"/>
        <v>44143</v>
      </c>
      <c r="D2153" s="43" t="str">
        <f t="shared" si="474"/>
        <v>zo</v>
      </c>
      <c r="E2153" s="43">
        <f t="shared" si="472"/>
        <v>2020</v>
      </c>
      <c r="I2153" s="43">
        <f t="shared" si="475"/>
        <v>45</v>
      </c>
      <c r="J2153">
        <f>IF(AND(Formulier!$E$44&lt;=C2153,Formulier!$O$38&gt;=C2153),"Verlof",0)</f>
        <v>0</v>
      </c>
      <c r="K2153">
        <f t="shared" si="468"/>
        <v>0</v>
      </c>
      <c r="L2153">
        <f t="shared" si="464"/>
        <v>0</v>
      </c>
      <c r="M2153">
        <f t="shared" si="465"/>
        <v>0</v>
      </c>
      <c r="N2153" s="56">
        <f t="shared" si="469"/>
        <v>0</v>
      </c>
      <c r="O2153" s="56">
        <f t="shared" si="470"/>
        <v>0</v>
      </c>
      <c r="R2153">
        <f t="shared" si="466"/>
        <v>0</v>
      </c>
    </row>
    <row r="2154" spans="1:18" x14ac:dyDescent="0.3">
      <c r="A2154" s="43" t="str">
        <f t="shared" si="471"/>
        <v>202046ma</v>
      </c>
      <c r="B2154" s="43">
        <f t="shared" si="473"/>
        <v>46</v>
      </c>
      <c r="C2154" s="44">
        <f t="shared" si="467"/>
        <v>44144</v>
      </c>
      <c r="D2154" s="43" t="str">
        <f t="shared" si="474"/>
        <v>ma</v>
      </c>
      <c r="E2154" s="43">
        <f t="shared" si="472"/>
        <v>2020</v>
      </c>
      <c r="I2154" s="43">
        <f t="shared" si="475"/>
        <v>46</v>
      </c>
      <c r="J2154">
        <f>IF(AND(Formulier!$E$44&lt;=C2154,Formulier!$O$38&gt;=C2154),"Verlof",0)</f>
        <v>0</v>
      </c>
      <c r="K2154">
        <f t="shared" si="468"/>
        <v>0</v>
      </c>
      <c r="L2154">
        <f t="shared" si="464"/>
        <v>0</v>
      </c>
      <c r="M2154">
        <f t="shared" si="465"/>
        <v>0</v>
      </c>
      <c r="N2154" s="56">
        <f t="shared" si="469"/>
        <v>0</v>
      </c>
      <c r="O2154" s="56">
        <f t="shared" si="470"/>
        <v>0</v>
      </c>
      <c r="R2154">
        <f t="shared" si="466"/>
        <v>0</v>
      </c>
    </row>
    <row r="2155" spans="1:18" x14ac:dyDescent="0.3">
      <c r="A2155" s="43" t="str">
        <f t="shared" si="471"/>
        <v>202046di</v>
      </c>
      <c r="B2155" s="43">
        <f t="shared" si="473"/>
        <v>46</v>
      </c>
      <c r="C2155" s="44">
        <f t="shared" si="467"/>
        <v>44145</v>
      </c>
      <c r="D2155" s="43" t="str">
        <f t="shared" si="474"/>
        <v>di</v>
      </c>
      <c r="E2155" s="43">
        <f t="shared" si="472"/>
        <v>2020</v>
      </c>
      <c r="I2155" s="43">
        <f t="shared" si="475"/>
        <v>46</v>
      </c>
      <c r="J2155">
        <f>IF(AND(Formulier!$E$44&lt;=C2155,Formulier!$O$38&gt;=C2155),"Verlof",0)</f>
        <v>0</v>
      </c>
      <c r="K2155">
        <f t="shared" si="468"/>
        <v>0</v>
      </c>
      <c r="L2155">
        <f t="shared" si="464"/>
        <v>0</v>
      </c>
      <c r="M2155">
        <f t="shared" si="465"/>
        <v>0</v>
      </c>
      <c r="N2155" s="56">
        <f t="shared" si="469"/>
        <v>0</v>
      </c>
      <c r="O2155" s="56">
        <f t="shared" si="470"/>
        <v>0</v>
      </c>
      <c r="R2155">
        <f t="shared" si="466"/>
        <v>0</v>
      </c>
    </row>
    <row r="2156" spans="1:18" x14ac:dyDescent="0.3">
      <c r="A2156" s="43" t="str">
        <f t="shared" si="471"/>
        <v>202046wo</v>
      </c>
      <c r="B2156" s="43">
        <f t="shared" si="473"/>
        <v>46</v>
      </c>
      <c r="C2156" s="44">
        <f t="shared" si="467"/>
        <v>44146</v>
      </c>
      <c r="D2156" s="43" t="str">
        <f t="shared" si="474"/>
        <v>wo</v>
      </c>
      <c r="E2156" s="43">
        <f t="shared" si="472"/>
        <v>2020</v>
      </c>
      <c r="I2156" s="43">
        <f t="shared" si="475"/>
        <v>46</v>
      </c>
      <c r="J2156">
        <f>IF(AND(Formulier!$E$44&lt;=C2156,Formulier!$O$38&gt;=C2156),"Verlof",0)</f>
        <v>0</v>
      </c>
      <c r="K2156">
        <f t="shared" si="468"/>
        <v>0</v>
      </c>
      <c r="L2156">
        <f t="shared" si="464"/>
        <v>0</v>
      </c>
      <c r="M2156">
        <f t="shared" si="465"/>
        <v>0</v>
      </c>
      <c r="N2156" s="56">
        <f t="shared" si="469"/>
        <v>0</v>
      </c>
      <c r="O2156" s="56">
        <f t="shared" si="470"/>
        <v>0</v>
      </c>
      <c r="R2156">
        <f t="shared" si="466"/>
        <v>0</v>
      </c>
    </row>
    <row r="2157" spans="1:18" x14ac:dyDescent="0.3">
      <c r="A2157" s="43" t="str">
        <f t="shared" si="471"/>
        <v>202046do</v>
      </c>
      <c r="B2157" s="43">
        <f t="shared" si="473"/>
        <v>46</v>
      </c>
      <c r="C2157" s="44">
        <f t="shared" si="467"/>
        <v>44147</v>
      </c>
      <c r="D2157" s="43" t="str">
        <f t="shared" si="474"/>
        <v>do</v>
      </c>
      <c r="E2157" s="43">
        <f t="shared" si="472"/>
        <v>2020</v>
      </c>
      <c r="I2157" s="43">
        <f t="shared" si="475"/>
        <v>46</v>
      </c>
      <c r="J2157">
        <f>IF(AND(Formulier!$E$44&lt;=C2157,Formulier!$O$38&gt;=C2157),"Verlof",0)</f>
        <v>0</v>
      </c>
      <c r="K2157">
        <f t="shared" si="468"/>
        <v>0</v>
      </c>
      <c r="L2157">
        <f t="shared" si="464"/>
        <v>0</v>
      </c>
      <c r="M2157">
        <f t="shared" si="465"/>
        <v>0</v>
      </c>
      <c r="N2157" s="56">
        <f t="shared" si="469"/>
        <v>0</v>
      </c>
      <c r="O2157" s="56">
        <f t="shared" si="470"/>
        <v>0</v>
      </c>
      <c r="R2157">
        <f t="shared" si="466"/>
        <v>0</v>
      </c>
    </row>
    <row r="2158" spans="1:18" x14ac:dyDescent="0.3">
      <c r="A2158" s="43" t="str">
        <f t="shared" si="471"/>
        <v>202046vr</v>
      </c>
      <c r="B2158" s="43">
        <f t="shared" si="473"/>
        <v>46</v>
      </c>
      <c r="C2158" s="44">
        <f t="shared" si="467"/>
        <v>44148</v>
      </c>
      <c r="D2158" s="43" t="str">
        <f t="shared" si="474"/>
        <v>vr</v>
      </c>
      <c r="E2158" s="43">
        <f t="shared" si="472"/>
        <v>2020</v>
      </c>
      <c r="I2158" s="43">
        <f t="shared" si="475"/>
        <v>46</v>
      </c>
      <c r="J2158">
        <f>IF(AND(Formulier!$E$44&lt;=C2158,Formulier!$O$38&gt;=C2158),"Verlof",0)</f>
        <v>0</v>
      </c>
      <c r="K2158">
        <f t="shared" si="468"/>
        <v>0</v>
      </c>
      <c r="L2158">
        <f t="shared" si="464"/>
        <v>0</v>
      </c>
      <c r="M2158">
        <f t="shared" si="465"/>
        <v>0</v>
      </c>
      <c r="N2158" s="56">
        <f t="shared" si="469"/>
        <v>0</v>
      </c>
      <c r="O2158" s="56">
        <f t="shared" si="470"/>
        <v>0</v>
      </c>
      <c r="R2158">
        <f t="shared" si="466"/>
        <v>0</v>
      </c>
    </row>
    <row r="2159" spans="1:18" x14ac:dyDescent="0.3">
      <c r="A2159" s="43" t="str">
        <f t="shared" si="471"/>
        <v>202046za</v>
      </c>
      <c r="B2159" s="43">
        <f t="shared" si="473"/>
        <v>46</v>
      </c>
      <c r="C2159" s="44">
        <f t="shared" si="467"/>
        <v>44149</v>
      </c>
      <c r="D2159" s="43" t="str">
        <f t="shared" si="474"/>
        <v>za</v>
      </c>
      <c r="E2159" s="43">
        <f t="shared" si="472"/>
        <v>2020</v>
      </c>
      <c r="I2159" s="43">
        <f t="shared" si="475"/>
        <v>46</v>
      </c>
      <c r="J2159">
        <f>IF(AND(Formulier!$E$44&lt;=C2159,Formulier!$O$38&gt;=C2159),"Verlof",0)</f>
        <v>0</v>
      </c>
      <c r="K2159">
        <f t="shared" si="468"/>
        <v>0</v>
      </c>
      <c r="L2159">
        <f t="shared" si="464"/>
        <v>0</v>
      </c>
      <c r="M2159">
        <f t="shared" si="465"/>
        <v>0</v>
      </c>
      <c r="N2159" s="56">
        <f t="shared" si="469"/>
        <v>0</v>
      </c>
      <c r="O2159" s="56">
        <f t="shared" si="470"/>
        <v>0</v>
      </c>
      <c r="R2159">
        <f t="shared" si="466"/>
        <v>0</v>
      </c>
    </row>
    <row r="2160" spans="1:18" x14ac:dyDescent="0.3">
      <c r="A2160" s="43" t="str">
        <f t="shared" si="471"/>
        <v>202046zo</v>
      </c>
      <c r="B2160" s="43">
        <f t="shared" si="473"/>
        <v>46</v>
      </c>
      <c r="C2160" s="44">
        <f t="shared" si="467"/>
        <v>44150</v>
      </c>
      <c r="D2160" s="43" t="str">
        <f t="shared" si="474"/>
        <v>zo</v>
      </c>
      <c r="E2160" s="43">
        <f t="shared" si="472"/>
        <v>2020</v>
      </c>
      <c r="I2160" s="43">
        <f t="shared" si="475"/>
        <v>46</v>
      </c>
      <c r="J2160">
        <f>IF(AND(Formulier!$E$44&lt;=C2160,Formulier!$O$38&gt;=C2160),"Verlof",0)</f>
        <v>0</v>
      </c>
      <c r="K2160">
        <f t="shared" si="468"/>
        <v>0</v>
      </c>
      <c r="L2160">
        <f t="shared" si="464"/>
        <v>0</v>
      </c>
      <c r="M2160">
        <f t="shared" si="465"/>
        <v>0</v>
      </c>
      <c r="N2160" s="56">
        <f t="shared" si="469"/>
        <v>0</v>
      </c>
      <c r="O2160" s="56">
        <f t="shared" si="470"/>
        <v>0</v>
      </c>
      <c r="R2160">
        <f t="shared" si="466"/>
        <v>0</v>
      </c>
    </row>
    <row r="2161" spans="1:18" x14ac:dyDescent="0.3">
      <c r="A2161" s="43" t="str">
        <f t="shared" si="471"/>
        <v>202047ma</v>
      </c>
      <c r="B2161" s="43">
        <f t="shared" si="473"/>
        <v>47</v>
      </c>
      <c r="C2161" s="44">
        <f t="shared" si="467"/>
        <v>44151</v>
      </c>
      <c r="D2161" s="43" t="str">
        <f t="shared" si="474"/>
        <v>ma</v>
      </c>
      <c r="E2161" s="43">
        <f t="shared" si="472"/>
        <v>2020</v>
      </c>
      <c r="I2161" s="43">
        <f t="shared" si="475"/>
        <v>47</v>
      </c>
      <c r="J2161">
        <f>IF(AND(Formulier!$E$44&lt;=C2161,Formulier!$O$38&gt;=C2161),"Verlof",0)</f>
        <v>0</v>
      </c>
      <c r="K2161">
        <f t="shared" si="468"/>
        <v>0</v>
      </c>
      <c r="L2161">
        <f t="shared" si="464"/>
        <v>0</v>
      </c>
      <c r="M2161">
        <f t="shared" si="465"/>
        <v>0</v>
      </c>
      <c r="N2161" s="56">
        <f t="shared" si="469"/>
        <v>0</v>
      </c>
      <c r="O2161" s="56">
        <f t="shared" si="470"/>
        <v>0</v>
      </c>
      <c r="R2161">
        <f t="shared" si="466"/>
        <v>0</v>
      </c>
    </row>
    <row r="2162" spans="1:18" x14ac:dyDescent="0.3">
      <c r="A2162" s="43" t="str">
        <f t="shared" si="471"/>
        <v>202047di</v>
      </c>
      <c r="B2162" s="43">
        <f t="shared" si="473"/>
        <v>47</v>
      </c>
      <c r="C2162" s="44">
        <f t="shared" si="467"/>
        <v>44152</v>
      </c>
      <c r="D2162" s="43" t="str">
        <f t="shared" si="474"/>
        <v>di</v>
      </c>
      <c r="E2162" s="43">
        <f t="shared" si="472"/>
        <v>2020</v>
      </c>
      <c r="I2162" s="43">
        <f t="shared" si="475"/>
        <v>47</v>
      </c>
      <c r="J2162">
        <f>IF(AND(Formulier!$E$44&lt;=C2162,Formulier!$O$38&gt;=C2162),"Verlof",0)</f>
        <v>0</v>
      </c>
      <c r="K2162">
        <f t="shared" si="468"/>
        <v>0</v>
      </c>
      <c r="L2162">
        <f t="shared" si="464"/>
        <v>0</v>
      </c>
      <c r="M2162">
        <f t="shared" si="465"/>
        <v>0</v>
      </c>
      <c r="N2162" s="56">
        <f t="shared" si="469"/>
        <v>0</v>
      </c>
      <c r="O2162" s="56">
        <f t="shared" si="470"/>
        <v>0</v>
      </c>
      <c r="R2162">
        <f t="shared" si="466"/>
        <v>0</v>
      </c>
    </row>
    <row r="2163" spans="1:18" x14ac:dyDescent="0.3">
      <c r="A2163" s="43" t="str">
        <f t="shared" si="471"/>
        <v>202047wo</v>
      </c>
      <c r="B2163" s="43">
        <f t="shared" si="473"/>
        <v>47</v>
      </c>
      <c r="C2163" s="44">
        <f t="shared" si="467"/>
        <v>44153</v>
      </c>
      <c r="D2163" s="43" t="str">
        <f t="shared" si="474"/>
        <v>wo</v>
      </c>
      <c r="E2163" s="43">
        <f t="shared" si="472"/>
        <v>2020</v>
      </c>
      <c r="I2163" s="43">
        <f t="shared" si="475"/>
        <v>47</v>
      </c>
      <c r="J2163">
        <f>IF(AND(Formulier!$E$44&lt;=C2163,Formulier!$O$38&gt;=C2163),"Verlof",0)</f>
        <v>0</v>
      </c>
      <c r="K2163">
        <f t="shared" si="468"/>
        <v>0</v>
      </c>
      <c r="L2163">
        <f t="shared" si="464"/>
        <v>0</v>
      </c>
      <c r="M2163">
        <f t="shared" si="465"/>
        <v>0</v>
      </c>
      <c r="N2163" s="56">
        <f t="shared" si="469"/>
        <v>0</v>
      </c>
      <c r="O2163" s="56">
        <f t="shared" si="470"/>
        <v>0</v>
      </c>
      <c r="R2163">
        <f t="shared" si="466"/>
        <v>0</v>
      </c>
    </row>
    <row r="2164" spans="1:18" x14ac:dyDescent="0.3">
      <c r="A2164" s="43" t="str">
        <f t="shared" si="471"/>
        <v>202047do</v>
      </c>
      <c r="B2164" s="43">
        <f t="shared" si="473"/>
        <v>47</v>
      </c>
      <c r="C2164" s="44">
        <f t="shared" si="467"/>
        <v>44154</v>
      </c>
      <c r="D2164" s="43" t="str">
        <f t="shared" si="474"/>
        <v>do</v>
      </c>
      <c r="E2164" s="43">
        <f t="shared" si="472"/>
        <v>2020</v>
      </c>
      <c r="I2164" s="43">
        <f t="shared" si="475"/>
        <v>47</v>
      </c>
      <c r="J2164">
        <f>IF(AND(Formulier!$E$44&lt;=C2164,Formulier!$O$38&gt;=C2164),"Verlof",0)</f>
        <v>0</v>
      </c>
      <c r="K2164">
        <f t="shared" si="468"/>
        <v>0</v>
      </c>
      <c r="L2164">
        <f t="shared" si="464"/>
        <v>0</v>
      </c>
      <c r="M2164">
        <f t="shared" si="465"/>
        <v>0</v>
      </c>
      <c r="N2164" s="56">
        <f t="shared" si="469"/>
        <v>0</v>
      </c>
      <c r="O2164" s="56">
        <f t="shared" si="470"/>
        <v>0</v>
      </c>
      <c r="R2164">
        <f t="shared" si="466"/>
        <v>0</v>
      </c>
    </row>
    <row r="2165" spans="1:18" x14ac:dyDescent="0.3">
      <c r="A2165" s="43" t="str">
        <f t="shared" si="471"/>
        <v>202047vr</v>
      </c>
      <c r="B2165" s="43">
        <f t="shared" si="473"/>
        <v>47</v>
      </c>
      <c r="C2165" s="44">
        <f t="shared" si="467"/>
        <v>44155</v>
      </c>
      <c r="D2165" s="43" t="str">
        <f t="shared" si="474"/>
        <v>vr</v>
      </c>
      <c r="E2165" s="43">
        <f t="shared" si="472"/>
        <v>2020</v>
      </c>
      <c r="I2165" s="43">
        <f t="shared" si="475"/>
        <v>47</v>
      </c>
      <c r="J2165">
        <f>IF(AND(Formulier!$E$44&lt;=C2165,Formulier!$O$38&gt;=C2165),"Verlof",0)</f>
        <v>0</v>
      </c>
      <c r="K2165">
        <f t="shared" si="468"/>
        <v>0</v>
      </c>
      <c r="L2165">
        <f t="shared" si="464"/>
        <v>0</v>
      </c>
      <c r="M2165">
        <f t="shared" si="465"/>
        <v>0</v>
      </c>
      <c r="N2165" s="56">
        <f t="shared" si="469"/>
        <v>0</v>
      </c>
      <c r="O2165" s="56">
        <f t="shared" si="470"/>
        <v>0</v>
      </c>
      <c r="R2165">
        <f t="shared" si="466"/>
        <v>0</v>
      </c>
    </row>
    <row r="2166" spans="1:18" x14ac:dyDescent="0.3">
      <c r="A2166" s="43" t="str">
        <f t="shared" si="471"/>
        <v>202047za</v>
      </c>
      <c r="B2166" s="43">
        <f t="shared" si="473"/>
        <v>47</v>
      </c>
      <c r="C2166" s="44">
        <f t="shared" si="467"/>
        <v>44156</v>
      </c>
      <c r="D2166" s="43" t="str">
        <f t="shared" si="474"/>
        <v>za</v>
      </c>
      <c r="E2166" s="43">
        <f t="shared" si="472"/>
        <v>2020</v>
      </c>
      <c r="I2166" s="43">
        <f t="shared" si="475"/>
        <v>47</v>
      </c>
      <c r="J2166">
        <f>IF(AND(Formulier!$E$44&lt;=C2166,Formulier!$O$38&gt;=C2166),"Verlof",0)</f>
        <v>0</v>
      </c>
      <c r="K2166">
        <f t="shared" si="468"/>
        <v>0</v>
      </c>
      <c r="L2166">
        <f t="shared" si="464"/>
        <v>0</v>
      </c>
      <c r="M2166">
        <f t="shared" si="465"/>
        <v>0</v>
      </c>
      <c r="N2166" s="56">
        <f t="shared" si="469"/>
        <v>0</v>
      </c>
      <c r="O2166" s="56">
        <f t="shared" si="470"/>
        <v>0</v>
      </c>
      <c r="R2166">
        <f t="shared" si="466"/>
        <v>0</v>
      </c>
    </row>
    <row r="2167" spans="1:18" x14ac:dyDescent="0.3">
      <c r="A2167" s="43" t="str">
        <f t="shared" si="471"/>
        <v>202047zo</v>
      </c>
      <c r="B2167" s="43">
        <f t="shared" si="473"/>
        <v>47</v>
      </c>
      <c r="C2167" s="44">
        <f t="shared" si="467"/>
        <v>44157</v>
      </c>
      <c r="D2167" s="43" t="str">
        <f t="shared" si="474"/>
        <v>zo</v>
      </c>
      <c r="E2167" s="43">
        <f t="shared" si="472"/>
        <v>2020</v>
      </c>
      <c r="I2167" s="43">
        <f t="shared" si="475"/>
        <v>47</v>
      </c>
      <c r="J2167">
        <f>IF(AND(Formulier!$E$44&lt;=C2167,Formulier!$O$38&gt;=C2167),"Verlof",0)</f>
        <v>0</v>
      </c>
      <c r="K2167">
        <f t="shared" si="468"/>
        <v>0</v>
      </c>
      <c r="L2167">
        <f t="shared" si="464"/>
        <v>0</v>
      </c>
      <c r="M2167">
        <f t="shared" si="465"/>
        <v>0</v>
      </c>
      <c r="N2167" s="56">
        <f t="shared" si="469"/>
        <v>0</v>
      </c>
      <c r="O2167" s="56">
        <f t="shared" si="470"/>
        <v>0</v>
      </c>
      <c r="R2167">
        <f t="shared" si="466"/>
        <v>0</v>
      </c>
    </row>
    <row r="2168" spans="1:18" x14ac:dyDescent="0.3">
      <c r="A2168" s="43" t="str">
        <f t="shared" si="471"/>
        <v>202048ma</v>
      </c>
      <c r="B2168" s="43">
        <f t="shared" si="473"/>
        <v>48</v>
      </c>
      <c r="C2168" s="44">
        <f t="shared" si="467"/>
        <v>44158</v>
      </c>
      <c r="D2168" s="43" t="str">
        <f t="shared" si="474"/>
        <v>ma</v>
      </c>
      <c r="E2168" s="43">
        <f t="shared" si="472"/>
        <v>2020</v>
      </c>
      <c r="I2168" s="43">
        <f t="shared" si="475"/>
        <v>48</v>
      </c>
      <c r="J2168">
        <f>IF(AND(Formulier!$E$44&lt;=C2168,Formulier!$O$38&gt;=C2168),"Verlof",0)</f>
        <v>0</v>
      </c>
      <c r="K2168">
        <f t="shared" si="468"/>
        <v>0</v>
      </c>
      <c r="L2168">
        <f t="shared" si="464"/>
        <v>0</v>
      </c>
      <c r="M2168">
        <f t="shared" si="465"/>
        <v>0</v>
      </c>
      <c r="N2168" s="56">
        <f t="shared" si="469"/>
        <v>0</v>
      </c>
      <c r="O2168" s="56">
        <f t="shared" si="470"/>
        <v>0</v>
      </c>
      <c r="R2168">
        <f t="shared" si="466"/>
        <v>0</v>
      </c>
    </row>
    <row r="2169" spans="1:18" x14ac:dyDescent="0.3">
      <c r="A2169" s="43" t="str">
        <f t="shared" si="471"/>
        <v>202048di</v>
      </c>
      <c r="B2169" s="43">
        <f t="shared" si="473"/>
        <v>48</v>
      </c>
      <c r="C2169" s="44">
        <f t="shared" si="467"/>
        <v>44159</v>
      </c>
      <c r="D2169" s="43" t="str">
        <f t="shared" si="474"/>
        <v>di</v>
      </c>
      <c r="E2169" s="43">
        <f t="shared" si="472"/>
        <v>2020</v>
      </c>
      <c r="I2169" s="43">
        <f t="shared" si="475"/>
        <v>48</v>
      </c>
      <c r="J2169">
        <f>IF(AND(Formulier!$E$44&lt;=C2169,Formulier!$O$38&gt;=C2169),"Verlof",0)</f>
        <v>0</v>
      </c>
      <c r="K2169">
        <f t="shared" si="468"/>
        <v>0</v>
      </c>
      <c r="L2169">
        <f t="shared" si="464"/>
        <v>0</v>
      </c>
      <c r="M2169">
        <f t="shared" si="465"/>
        <v>0</v>
      </c>
      <c r="N2169" s="56">
        <f t="shared" si="469"/>
        <v>0</v>
      </c>
      <c r="O2169" s="56">
        <f t="shared" si="470"/>
        <v>0</v>
      </c>
      <c r="R2169">
        <f t="shared" si="466"/>
        <v>0</v>
      </c>
    </row>
    <row r="2170" spans="1:18" x14ac:dyDescent="0.3">
      <c r="A2170" s="43" t="str">
        <f t="shared" si="471"/>
        <v>202048wo</v>
      </c>
      <c r="B2170" s="43">
        <f t="shared" si="473"/>
        <v>48</v>
      </c>
      <c r="C2170" s="44">
        <f t="shared" si="467"/>
        <v>44160</v>
      </c>
      <c r="D2170" s="43" t="str">
        <f t="shared" si="474"/>
        <v>wo</v>
      </c>
      <c r="E2170" s="43">
        <f t="shared" si="472"/>
        <v>2020</v>
      </c>
      <c r="I2170" s="43">
        <f t="shared" si="475"/>
        <v>48</v>
      </c>
      <c r="J2170">
        <f>IF(AND(Formulier!$E$44&lt;=C2170,Formulier!$O$38&gt;=C2170),"Verlof",0)</f>
        <v>0</v>
      </c>
      <c r="K2170">
        <f t="shared" si="468"/>
        <v>0</v>
      </c>
      <c r="L2170">
        <f t="shared" si="464"/>
        <v>0</v>
      </c>
      <c r="M2170">
        <f t="shared" si="465"/>
        <v>0</v>
      </c>
      <c r="N2170" s="56">
        <f t="shared" si="469"/>
        <v>0</v>
      </c>
      <c r="O2170" s="56">
        <f t="shared" si="470"/>
        <v>0</v>
      </c>
      <c r="R2170">
        <f t="shared" si="466"/>
        <v>0</v>
      </c>
    </row>
    <row r="2171" spans="1:18" x14ac:dyDescent="0.3">
      <c r="A2171" s="43" t="str">
        <f t="shared" si="471"/>
        <v>202048do</v>
      </c>
      <c r="B2171" s="43">
        <f t="shared" si="473"/>
        <v>48</v>
      </c>
      <c r="C2171" s="44">
        <f t="shared" si="467"/>
        <v>44161</v>
      </c>
      <c r="D2171" s="43" t="str">
        <f t="shared" si="474"/>
        <v>do</v>
      </c>
      <c r="E2171" s="43">
        <f t="shared" si="472"/>
        <v>2020</v>
      </c>
      <c r="I2171" s="43">
        <f t="shared" si="475"/>
        <v>48</v>
      </c>
      <c r="J2171">
        <f>IF(AND(Formulier!$E$44&lt;=C2171,Formulier!$O$38&gt;=C2171),"Verlof",0)</f>
        <v>0</v>
      </c>
      <c r="K2171">
        <f t="shared" si="468"/>
        <v>0</v>
      </c>
      <c r="L2171">
        <f t="shared" si="464"/>
        <v>0</v>
      </c>
      <c r="M2171">
        <f t="shared" si="465"/>
        <v>0</v>
      </c>
      <c r="N2171" s="56">
        <f t="shared" si="469"/>
        <v>0</v>
      </c>
      <c r="O2171" s="56">
        <f t="shared" si="470"/>
        <v>0</v>
      </c>
      <c r="R2171">
        <f t="shared" si="466"/>
        <v>0</v>
      </c>
    </row>
    <row r="2172" spans="1:18" x14ac:dyDescent="0.3">
      <c r="A2172" s="43" t="str">
        <f t="shared" si="471"/>
        <v>202048vr</v>
      </c>
      <c r="B2172" s="43">
        <f t="shared" si="473"/>
        <v>48</v>
      </c>
      <c r="C2172" s="44">
        <f t="shared" si="467"/>
        <v>44162</v>
      </c>
      <c r="D2172" s="43" t="str">
        <f t="shared" si="474"/>
        <v>vr</v>
      </c>
      <c r="E2172" s="43">
        <f t="shared" si="472"/>
        <v>2020</v>
      </c>
      <c r="I2172" s="43">
        <f t="shared" si="475"/>
        <v>48</v>
      </c>
      <c r="J2172">
        <f>IF(AND(Formulier!$E$44&lt;=C2172,Formulier!$O$38&gt;=C2172),"Verlof",0)</f>
        <v>0</v>
      </c>
      <c r="K2172">
        <f t="shared" si="468"/>
        <v>0</v>
      </c>
      <c r="L2172">
        <f t="shared" ref="L2172:L2235" si="476">IF(J2172=0,0,IF(G2172="",0,1))</f>
        <v>0</v>
      </c>
      <c r="M2172">
        <f t="shared" ref="M2172:M2235" si="477">IF(J2172=0,0,IF(H2172="",0,1))</f>
        <v>0</v>
      </c>
      <c r="N2172" s="56">
        <f t="shared" si="469"/>
        <v>0</v>
      </c>
      <c r="O2172" s="56">
        <f t="shared" si="470"/>
        <v>0</v>
      </c>
      <c r="R2172">
        <f t="shared" si="466"/>
        <v>0</v>
      </c>
    </row>
    <row r="2173" spans="1:18" x14ac:dyDescent="0.3">
      <c r="A2173" s="43" t="str">
        <f t="shared" si="471"/>
        <v>202048za</v>
      </c>
      <c r="B2173" s="43">
        <f t="shared" si="473"/>
        <v>48</v>
      </c>
      <c r="C2173" s="44">
        <f t="shared" si="467"/>
        <v>44163</v>
      </c>
      <c r="D2173" s="43" t="str">
        <f t="shared" si="474"/>
        <v>za</v>
      </c>
      <c r="E2173" s="43">
        <f t="shared" si="472"/>
        <v>2020</v>
      </c>
      <c r="I2173" s="43">
        <f t="shared" si="475"/>
        <v>48</v>
      </c>
      <c r="J2173">
        <f>IF(AND(Formulier!$E$44&lt;=C2173,Formulier!$O$38&gt;=C2173),"Verlof",0)</f>
        <v>0</v>
      </c>
      <c r="K2173">
        <f t="shared" si="468"/>
        <v>0</v>
      </c>
      <c r="L2173">
        <f t="shared" si="476"/>
        <v>0</v>
      </c>
      <c r="M2173">
        <f t="shared" si="477"/>
        <v>0</v>
      </c>
      <c r="N2173" s="56">
        <f t="shared" si="469"/>
        <v>0</v>
      </c>
      <c r="O2173" s="56">
        <f t="shared" si="470"/>
        <v>0</v>
      </c>
      <c r="R2173">
        <f t="shared" si="466"/>
        <v>0</v>
      </c>
    </row>
    <row r="2174" spans="1:18" x14ac:dyDescent="0.3">
      <c r="A2174" s="43" t="str">
        <f t="shared" si="471"/>
        <v>202048zo</v>
      </c>
      <c r="B2174" s="43">
        <f t="shared" si="473"/>
        <v>48</v>
      </c>
      <c r="C2174" s="44">
        <f t="shared" si="467"/>
        <v>44164</v>
      </c>
      <c r="D2174" s="43" t="str">
        <f t="shared" si="474"/>
        <v>zo</v>
      </c>
      <c r="E2174" s="43">
        <f t="shared" si="472"/>
        <v>2020</v>
      </c>
      <c r="I2174" s="43">
        <f t="shared" si="475"/>
        <v>48</v>
      </c>
      <c r="J2174">
        <f>IF(AND(Formulier!$E$44&lt;=C2174,Formulier!$O$38&gt;=C2174),"Verlof",0)</f>
        <v>0</v>
      </c>
      <c r="K2174">
        <f t="shared" si="468"/>
        <v>0</v>
      </c>
      <c r="L2174">
        <f t="shared" si="476"/>
        <v>0</v>
      </c>
      <c r="M2174">
        <f t="shared" si="477"/>
        <v>0</v>
      </c>
      <c r="N2174" s="56">
        <f t="shared" si="469"/>
        <v>0</v>
      </c>
      <c r="O2174" s="56">
        <f t="shared" si="470"/>
        <v>0</v>
      </c>
      <c r="R2174">
        <f t="shared" si="466"/>
        <v>0</v>
      </c>
    </row>
    <row r="2175" spans="1:18" x14ac:dyDescent="0.3">
      <c r="A2175" s="43" t="str">
        <f t="shared" si="471"/>
        <v>202049ma</v>
      </c>
      <c r="B2175" s="43">
        <f t="shared" si="473"/>
        <v>49</v>
      </c>
      <c r="C2175" s="44">
        <f t="shared" si="467"/>
        <v>44165</v>
      </c>
      <c r="D2175" s="43" t="str">
        <f t="shared" si="474"/>
        <v>ma</v>
      </c>
      <c r="E2175" s="43">
        <f t="shared" si="472"/>
        <v>2020</v>
      </c>
      <c r="I2175" s="43">
        <f t="shared" si="475"/>
        <v>49</v>
      </c>
      <c r="J2175">
        <f>IF(AND(Formulier!$E$44&lt;=C2175,Formulier!$O$38&gt;=C2175),"Verlof",0)</f>
        <v>0</v>
      </c>
      <c r="K2175">
        <f t="shared" si="468"/>
        <v>0</v>
      </c>
      <c r="L2175">
        <f t="shared" si="476"/>
        <v>0</v>
      </c>
      <c r="M2175">
        <f t="shared" si="477"/>
        <v>0</v>
      </c>
      <c r="N2175" s="56">
        <f t="shared" si="469"/>
        <v>0</v>
      </c>
      <c r="O2175" s="56">
        <f t="shared" si="470"/>
        <v>0</v>
      </c>
      <c r="R2175">
        <f t="shared" si="466"/>
        <v>0</v>
      </c>
    </row>
    <row r="2176" spans="1:18" x14ac:dyDescent="0.3">
      <c r="A2176" s="43" t="str">
        <f t="shared" si="471"/>
        <v>202049di</v>
      </c>
      <c r="B2176" s="43">
        <f t="shared" si="473"/>
        <v>49</v>
      </c>
      <c r="C2176" s="44">
        <f t="shared" si="467"/>
        <v>44166</v>
      </c>
      <c r="D2176" s="43" t="str">
        <f t="shared" si="474"/>
        <v>di</v>
      </c>
      <c r="E2176" s="43">
        <f t="shared" si="472"/>
        <v>2020</v>
      </c>
      <c r="I2176" s="43">
        <f t="shared" si="475"/>
        <v>49</v>
      </c>
      <c r="J2176">
        <f>IF(AND(Formulier!$E$44&lt;=C2176,Formulier!$O$38&gt;=C2176),"Verlof",0)</f>
        <v>0</v>
      </c>
      <c r="K2176">
        <f t="shared" si="468"/>
        <v>0</v>
      </c>
      <c r="L2176">
        <f t="shared" si="476"/>
        <v>0</v>
      </c>
      <c r="M2176">
        <f t="shared" si="477"/>
        <v>0</v>
      </c>
      <c r="N2176" s="56">
        <f t="shared" si="469"/>
        <v>0</v>
      </c>
      <c r="O2176" s="56">
        <f t="shared" si="470"/>
        <v>0</v>
      </c>
      <c r="R2176">
        <f t="shared" ref="R2176:R2239" si="478">IF(AND(OR(F2176="vakantie",G2176="vakantie",H2176="vakantie"),Q2176="Compensatieverlof"),1,0)</f>
        <v>0</v>
      </c>
    </row>
    <row r="2177" spans="1:18" x14ac:dyDescent="0.3">
      <c r="A2177" s="43" t="str">
        <f t="shared" si="471"/>
        <v>202049wo</v>
      </c>
      <c r="B2177" s="43">
        <f t="shared" si="473"/>
        <v>49</v>
      </c>
      <c r="C2177" s="44">
        <f t="shared" si="467"/>
        <v>44167</v>
      </c>
      <c r="D2177" s="43" t="str">
        <f t="shared" si="474"/>
        <v>wo</v>
      </c>
      <c r="E2177" s="43">
        <f t="shared" si="472"/>
        <v>2020</v>
      </c>
      <c r="I2177" s="43">
        <f t="shared" si="475"/>
        <v>49</v>
      </c>
      <c r="J2177">
        <f>IF(AND(Formulier!$E$44&lt;=C2177,Formulier!$O$38&gt;=C2177),"Verlof",0)</f>
        <v>0</v>
      </c>
      <c r="K2177">
        <f t="shared" si="468"/>
        <v>0</v>
      </c>
      <c r="L2177">
        <f t="shared" si="476"/>
        <v>0</v>
      </c>
      <c r="M2177">
        <f t="shared" si="477"/>
        <v>0</v>
      </c>
      <c r="N2177" s="56">
        <f t="shared" si="469"/>
        <v>0</v>
      </c>
      <c r="O2177" s="56">
        <f t="shared" si="470"/>
        <v>0</v>
      </c>
      <c r="R2177">
        <f t="shared" si="478"/>
        <v>0</v>
      </c>
    </row>
    <row r="2178" spans="1:18" x14ac:dyDescent="0.3">
      <c r="A2178" s="43" t="str">
        <f t="shared" si="471"/>
        <v>202049do</v>
      </c>
      <c r="B2178" s="43">
        <f t="shared" si="473"/>
        <v>49</v>
      </c>
      <c r="C2178" s="44">
        <f t="shared" si="467"/>
        <v>44168</v>
      </c>
      <c r="D2178" s="43" t="str">
        <f t="shared" si="474"/>
        <v>do</v>
      </c>
      <c r="E2178" s="43">
        <f t="shared" si="472"/>
        <v>2020</v>
      </c>
      <c r="I2178" s="43">
        <f t="shared" si="475"/>
        <v>49</v>
      </c>
      <c r="J2178">
        <f>IF(AND(Formulier!$E$44&lt;=C2178,Formulier!$O$38&gt;=C2178),"Verlof",0)</f>
        <v>0</v>
      </c>
      <c r="K2178">
        <f t="shared" si="468"/>
        <v>0</v>
      </c>
      <c r="L2178">
        <f t="shared" si="476"/>
        <v>0</v>
      </c>
      <c r="M2178">
        <f t="shared" si="477"/>
        <v>0</v>
      </c>
      <c r="N2178" s="56">
        <f t="shared" si="469"/>
        <v>0</v>
      </c>
      <c r="O2178" s="56">
        <f t="shared" si="470"/>
        <v>0</v>
      </c>
      <c r="R2178">
        <f t="shared" si="478"/>
        <v>0</v>
      </c>
    </row>
    <row r="2179" spans="1:18" x14ac:dyDescent="0.3">
      <c r="A2179" s="43" t="str">
        <f t="shared" si="471"/>
        <v>202049vr</v>
      </c>
      <c r="B2179" s="43">
        <f t="shared" si="473"/>
        <v>49</v>
      </c>
      <c r="C2179" s="44">
        <f t="shared" ref="C2179:C2242" si="479">+C2178+1</f>
        <v>44169</v>
      </c>
      <c r="D2179" s="43" t="str">
        <f t="shared" si="474"/>
        <v>vr</v>
      </c>
      <c r="E2179" s="43">
        <f t="shared" si="472"/>
        <v>2020</v>
      </c>
      <c r="I2179" s="43">
        <f t="shared" si="475"/>
        <v>49</v>
      </c>
      <c r="J2179">
        <f>IF(AND(Formulier!$E$44&lt;=C2179,Formulier!$O$38&gt;=C2179),"Verlof",0)</f>
        <v>0</v>
      </c>
      <c r="K2179">
        <f t="shared" ref="K2179:K2242" si="480">IF(J2179=0,0,IF(F2179="",0,1))</f>
        <v>0</v>
      </c>
      <c r="L2179">
        <f t="shared" si="476"/>
        <v>0</v>
      </c>
      <c r="M2179">
        <f t="shared" si="477"/>
        <v>0</v>
      </c>
      <c r="N2179" s="56">
        <f t="shared" ref="N2179:N2242" si="481">IF($N$1="Noord",K2179,IF($N$1="Midden",L2179,M2179))</f>
        <v>0</v>
      </c>
      <c r="O2179" s="56">
        <f t="shared" ref="O2179:O2242" si="482">IF(OR(D2179="za",D2179="zo"),0,N2179)</f>
        <v>0</v>
      </c>
      <c r="R2179">
        <f t="shared" si="478"/>
        <v>0</v>
      </c>
    </row>
    <row r="2180" spans="1:18" x14ac:dyDescent="0.3">
      <c r="A2180" s="43" t="str">
        <f t="shared" si="471"/>
        <v>202049za</v>
      </c>
      <c r="B2180" s="43">
        <f t="shared" si="473"/>
        <v>49</v>
      </c>
      <c r="C2180" s="44">
        <f t="shared" si="479"/>
        <v>44170</v>
      </c>
      <c r="D2180" s="43" t="str">
        <f t="shared" si="474"/>
        <v>za</v>
      </c>
      <c r="E2180" s="43">
        <f t="shared" si="472"/>
        <v>2020</v>
      </c>
      <c r="I2180" s="43">
        <f t="shared" si="475"/>
        <v>49</v>
      </c>
      <c r="J2180">
        <f>IF(AND(Formulier!$E$44&lt;=C2180,Formulier!$O$38&gt;=C2180),"Verlof",0)</f>
        <v>0</v>
      </c>
      <c r="K2180">
        <f t="shared" si="480"/>
        <v>0</v>
      </c>
      <c r="L2180">
        <f t="shared" si="476"/>
        <v>0</v>
      </c>
      <c r="M2180">
        <f t="shared" si="477"/>
        <v>0</v>
      </c>
      <c r="N2180" s="56">
        <f t="shared" si="481"/>
        <v>0</v>
      </c>
      <c r="O2180" s="56">
        <f t="shared" si="482"/>
        <v>0</v>
      </c>
      <c r="R2180">
        <f t="shared" si="478"/>
        <v>0</v>
      </c>
    </row>
    <row r="2181" spans="1:18" x14ac:dyDescent="0.3">
      <c r="A2181" s="43" t="str">
        <f t="shared" si="471"/>
        <v>202049zo</v>
      </c>
      <c r="B2181" s="43">
        <f t="shared" si="473"/>
        <v>49</v>
      </c>
      <c r="C2181" s="44">
        <f t="shared" si="479"/>
        <v>44171</v>
      </c>
      <c r="D2181" s="43" t="str">
        <f t="shared" si="474"/>
        <v>zo</v>
      </c>
      <c r="E2181" s="43">
        <f t="shared" si="472"/>
        <v>2020</v>
      </c>
      <c r="I2181" s="43">
        <f t="shared" si="475"/>
        <v>49</v>
      </c>
      <c r="J2181">
        <f>IF(AND(Formulier!$E$44&lt;=C2181,Formulier!$O$38&gt;=C2181),"Verlof",0)</f>
        <v>0</v>
      </c>
      <c r="K2181">
        <f t="shared" si="480"/>
        <v>0</v>
      </c>
      <c r="L2181">
        <f t="shared" si="476"/>
        <v>0</v>
      </c>
      <c r="M2181">
        <f t="shared" si="477"/>
        <v>0</v>
      </c>
      <c r="N2181" s="56">
        <f t="shared" si="481"/>
        <v>0</v>
      </c>
      <c r="O2181" s="56">
        <f t="shared" si="482"/>
        <v>0</v>
      </c>
      <c r="R2181">
        <f t="shared" si="478"/>
        <v>0</v>
      </c>
    </row>
    <row r="2182" spans="1:18" x14ac:dyDescent="0.3">
      <c r="A2182" s="43" t="str">
        <f t="shared" si="471"/>
        <v>202050ma</v>
      </c>
      <c r="B2182" s="43">
        <f t="shared" si="473"/>
        <v>50</v>
      </c>
      <c r="C2182" s="44">
        <f t="shared" si="479"/>
        <v>44172</v>
      </c>
      <c r="D2182" s="43" t="str">
        <f t="shared" si="474"/>
        <v>ma</v>
      </c>
      <c r="E2182" s="43">
        <f t="shared" si="472"/>
        <v>2020</v>
      </c>
      <c r="I2182" s="43">
        <f t="shared" si="475"/>
        <v>50</v>
      </c>
      <c r="J2182">
        <f>IF(AND(Formulier!$E$44&lt;=C2182,Formulier!$O$38&gt;=C2182),"Verlof",0)</f>
        <v>0</v>
      </c>
      <c r="K2182">
        <f t="shared" si="480"/>
        <v>0</v>
      </c>
      <c r="L2182">
        <f t="shared" si="476"/>
        <v>0</v>
      </c>
      <c r="M2182">
        <f t="shared" si="477"/>
        <v>0</v>
      </c>
      <c r="N2182" s="56">
        <f t="shared" si="481"/>
        <v>0</v>
      </c>
      <c r="O2182" s="56">
        <f t="shared" si="482"/>
        <v>0</v>
      </c>
      <c r="R2182">
        <f t="shared" si="478"/>
        <v>0</v>
      </c>
    </row>
    <row r="2183" spans="1:18" x14ac:dyDescent="0.3">
      <c r="A2183" s="43" t="str">
        <f t="shared" ref="A2183:A2246" si="483">E2183&amp;B2183&amp;D2183</f>
        <v>202050di</v>
      </c>
      <c r="B2183" s="43">
        <f t="shared" si="473"/>
        <v>50</v>
      </c>
      <c r="C2183" s="44">
        <f t="shared" si="479"/>
        <v>44173</v>
      </c>
      <c r="D2183" s="43" t="str">
        <f t="shared" si="474"/>
        <v>di</v>
      </c>
      <c r="E2183" s="43">
        <f t="shared" ref="E2183:E2246" si="484">YEAR(C2183)</f>
        <v>2020</v>
      </c>
      <c r="I2183" s="43">
        <f t="shared" si="475"/>
        <v>50</v>
      </c>
      <c r="J2183">
        <f>IF(AND(Formulier!$E$44&lt;=C2183,Formulier!$O$38&gt;=C2183),"Verlof",0)</f>
        <v>0</v>
      </c>
      <c r="K2183">
        <f t="shared" si="480"/>
        <v>0</v>
      </c>
      <c r="L2183">
        <f t="shared" si="476"/>
        <v>0</v>
      </c>
      <c r="M2183">
        <f t="shared" si="477"/>
        <v>0</v>
      </c>
      <c r="N2183" s="56">
        <f t="shared" si="481"/>
        <v>0</v>
      </c>
      <c r="O2183" s="56">
        <f t="shared" si="482"/>
        <v>0</v>
      </c>
      <c r="R2183">
        <f t="shared" si="478"/>
        <v>0</v>
      </c>
    </row>
    <row r="2184" spans="1:18" x14ac:dyDescent="0.3">
      <c r="A2184" s="43" t="str">
        <f t="shared" si="483"/>
        <v>202050wo</v>
      </c>
      <c r="B2184" s="43">
        <f t="shared" si="473"/>
        <v>50</v>
      </c>
      <c r="C2184" s="44">
        <f t="shared" si="479"/>
        <v>44174</v>
      </c>
      <c r="D2184" s="43" t="str">
        <f t="shared" si="474"/>
        <v>wo</v>
      </c>
      <c r="E2184" s="43">
        <f t="shared" si="484"/>
        <v>2020</v>
      </c>
      <c r="I2184" s="43">
        <f t="shared" si="475"/>
        <v>50</v>
      </c>
      <c r="J2184">
        <f>IF(AND(Formulier!$E$44&lt;=C2184,Formulier!$O$38&gt;=C2184),"Verlof",0)</f>
        <v>0</v>
      </c>
      <c r="K2184">
        <f t="shared" si="480"/>
        <v>0</v>
      </c>
      <c r="L2184">
        <f t="shared" si="476"/>
        <v>0</v>
      </c>
      <c r="M2184">
        <f t="shared" si="477"/>
        <v>0</v>
      </c>
      <c r="N2184" s="56">
        <f t="shared" si="481"/>
        <v>0</v>
      </c>
      <c r="O2184" s="56">
        <f t="shared" si="482"/>
        <v>0</v>
      </c>
      <c r="R2184">
        <f t="shared" si="478"/>
        <v>0</v>
      </c>
    </row>
    <row r="2185" spans="1:18" x14ac:dyDescent="0.3">
      <c r="A2185" s="43" t="str">
        <f t="shared" si="483"/>
        <v>202050do</v>
      </c>
      <c r="B2185" s="43">
        <f t="shared" si="473"/>
        <v>50</v>
      </c>
      <c r="C2185" s="44">
        <f t="shared" si="479"/>
        <v>44175</v>
      </c>
      <c r="D2185" s="43" t="str">
        <f t="shared" si="474"/>
        <v>do</v>
      </c>
      <c r="E2185" s="43">
        <f t="shared" si="484"/>
        <v>2020</v>
      </c>
      <c r="I2185" s="43">
        <f t="shared" si="475"/>
        <v>50</v>
      </c>
      <c r="J2185">
        <f>IF(AND(Formulier!$E$44&lt;=C2185,Formulier!$O$38&gt;=C2185),"Verlof",0)</f>
        <v>0</v>
      </c>
      <c r="K2185">
        <f t="shared" si="480"/>
        <v>0</v>
      </c>
      <c r="L2185">
        <f t="shared" si="476"/>
        <v>0</v>
      </c>
      <c r="M2185">
        <f t="shared" si="477"/>
        <v>0</v>
      </c>
      <c r="N2185" s="56">
        <f t="shared" si="481"/>
        <v>0</v>
      </c>
      <c r="O2185" s="56">
        <f t="shared" si="482"/>
        <v>0</v>
      </c>
      <c r="R2185">
        <f t="shared" si="478"/>
        <v>0</v>
      </c>
    </row>
    <row r="2186" spans="1:18" x14ac:dyDescent="0.3">
      <c r="A2186" s="43" t="str">
        <f t="shared" si="483"/>
        <v>202050vr</v>
      </c>
      <c r="B2186" s="43">
        <f t="shared" si="473"/>
        <v>50</v>
      </c>
      <c r="C2186" s="44">
        <f t="shared" si="479"/>
        <v>44176</v>
      </c>
      <c r="D2186" s="43" t="str">
        <f t="shared" si="474"/>
        <v>vr</v>
      </c>
      <c r="E2186" s="43">
        <f t="shared" si="484"/>
        <v>2020</v>
      </c>
      <c r="I2186" s="43">
        <f t="shared" si="475"/>
        <v>50</v>
      </c>
      <c r="J2186">
        <f>IF(AND(Formulier!$E$44&lt;=C2186,Formulier!$O$38&gt;=C2186),"Verlof",0)</f>
        <v>0</v>
      </c>
      <c r="K2186">
        <f t="shared" si="480"/>
        <v>0</v>
      </c>
      <c r="L2186">
        <f t="shared" si="476"/>
        <v>0</v>
      </c>
      <c r="M2186">
        <f t="shared" si="477"/>
        <v>0</v>
      </c>
      <c r="N2186" s="56">
        <f t="shared" si="481"/>
        <v>0</v>
      </c>
      <c r="O2186" s="56">
        <f t="shared" si="482"/>
        <v>0</v>
      </c>
      <c r="R2186">
        <f t="shared" si="478"/>
        <v>0</v>
      </c>
    </row>
    <row r="2187" spans="1:18" x14ac:dyDescent="0.3">
      <c r="A2187" s="43" t="str">
        <f t="shared" si="483"/>
        <v>202050za</v>
      </c>
      <c r="B2187" s="43">
        <f t="shared" si="473"/>
        <v>50</v>
      </c>
      <c r="C2187" s="44">
        <f t="shared" si="479"/>
        <v>44177</v>
      </c>
      <c r="D2187" s="43" t="str">
        <f t="shared" si="474"/>
        <v>za</v>
      </c>
      <c r="E2187" s="43">
        <f t="shared" si="484"/>
        <v>2020</v>
      </c>
      <c r="I2187" s="43">
        <f t="shared" si="475"/>
        <v>50</v>
      </c>
      <c r="J2187">
        <f>IF(AND(Formulier!$E$44&lt;=C2187,Formulier!$O$38&gt;=C2187),"Verlof",0)</f>
        <v>0</v>
      </c>
      <c r="K2187">
        <f t="shared" si="480"/>
        <v>0</v>
      </c>
      <c r="L2187">
        <f t="shared" si="476"/>
        <v>0</v>
      </c>
      <c r="M2187">
        <f t="shared" si="477"/>
        <v>0</v>
      </c>
      <c r="N2187" s="56">
        <f t="shared" si="481"/>
        <v>0</v>
      </c>
      <c r="O2187" s="56">
        <f t="shared" si="482"/>
        <v>0</v>
      </c>
      <c r="R2187">
        <f t="shared" si="478"/>
        <v>0</v>
      </c>
    </row>
    <row r="2188" spans="1:18" x14ac:dyDescent="0.3">
      <c r="A2188" s="43" t="str">
        <f t="shared" si="483"/>
        <v>202050zo</v>
      </c>
      <c r="B2188" s="43">
        <f t="shared" si="473"/>
        <v>50</v>
      </c>
      <c r="C2188" s="44">
        <f t="shared" si="479"/>
        <v>44178</v>
      </c>
      <c r="D2188" s="43" t="str">
        <f t="shared" si="474"/>
        <v>zo</v>
      </c>
      <c r="E2188" s="43">
        <f t="shared" si="484"/>
        <v>2020</v>
      </c>
      <c r="I2188" s="43">
        <f t="shared" si="475"/>
        <v>50</v>
      </c>
      <c r="J2188">
        <f>IF(AND(Formulier!$E$44&lt;=C2188,Formulier!$O$38&gt;=C2188),"Verlof",0)</f>
        <v>0</v>
      </c>
      <c r="K2188">
        <f t="shared" si="480"/>
        <v>0</v>
      </c>
      <c r="L2188">
        <f t="shared" si="476"/>
        <v>0</v>
      </c>
      <c r="M2188">
        <f t="shared" si="477"/>
        <v>0</v>
      </c>
      <c r="N2188" s="56">
        <f t="shared" si="481"/>
        <v>0</v>
      </c>
      <c r="O2188" s="56">
        <f t="shared" si="482"/>
        <v>0</v>
      </c>
      <c r="R2188">
        <f t="shared" si="478"/>
        <v>0</v>
      </c>
    </row>
    <row r="2189" spans="1:18" x14ac:dyDescent="0.3">
      <c r="A2189" s="43" t="str">
        <f t="shared" si="483"/>
        <v>202051ma</v>
      </c>
      <c r="B2189" s="43">
        <f t="shared" si="473"/>
        <v>51</v>
      </c>
      <c r="C2189" s="44">
        <f t="shared" si="479"/>
        <v>44179</v>
      </c>
      <c r="D2189" s="43" t="str">
        <f t="shared" si="474"/>
        <v>ma</v>
      </c>
      <c r="E2189" s="43">
        <f t="shared" si="484"/>
        <v>2020</v>
      </c>
      <c r="I2189" s="43">
        <f t="shared" si="475"/>
        <v>51</v>
      </c>
      <c r="J2189">
        <f>IF(AND(Formulier!$E$44&lt;=C2189,Formulier!$O$38&gt;=C2189),"Verlof",0)</f>
        <v>0</v>
      </c>
      <c r="K2189">
        <f t="shared" si="480"/>
        <v>0</v>
      </c>
      <c r="L2189">
        <f t="shared" si="476"/>
        <v>0</v>
      </c>
      <c r="M2189">
        <f t="shared" si="477"/>
        <v>0</v>
      </c>
      <c r="N2189" s="56">
        <f t="shared" si="481"/>
        <v>0</v>
      </c>
      <c r="O2189" s="56">
        <f t="shared" si="482"/>
        <v>0</v>
      </c>
      <c r="R2189">
        <f t="shared" si="478"/>
        <v>0</v>
      </c>
    </row>
    <row r="2190" spans="1:18" x14ac:dyDescent="0.3">
      <c r="A2190" s="43" t="str">
        <f t="shared" si="483"/>
        <v>202051di</v>
      </c>
      <c r="B2190" s="43">
        <f t="shared" si="473"/>
        <v>51</v>
      </c>
      <c r="C2190" s="44">
        <f t="shared" si="479"/>
        <v>44180</v>
      </c>
      <c r="D2190" s="43" t="str">
        <f t="shared" si="474"/>
        <v>di</v>
      </c>
      <c r="E2190" s="43">
        <f t="shared" si="484"/>
        <v>2020</v>
      </c>
      <c r="I2190" s="43">
        <f t="shared" si="475"/>
        <v>51</v>
      </c>
      <c r="J2190">
        <f>IF(AND(Formulier!$E$44&lt;=C2190,Formulier!$O$38&gt;=C2190),"Verlof",0)</f>
        <v>0</v>
      </c>
      <c r="K2190">
        <f t="shared" si="480"/>
        <v>0</v>
      </c>
      <c r="L2190">
        <f t="shared" si="476"/>
        <v>0</v>
      </c>
      <c r="M2190">
        <f t="shared" si="477"/>
        <v>0</v>
      </c>
      <c r="N2190" s="56">
        <f t="shared" si="481"/>
        <v>0</v>
      </c>
      <c r="O2190" s="56">
        <f t="shared" si="482"/>
        <v>0</v>
      </c>
      <c r="R2190">
        <f t="shared" si="478"/>
        <v>0</v>
      </c>
    </row>
    <row r="2191" spans="1:18" x14ac:dyDescent="0.3">
      <c r="A2191" s="43" t="str">
        <f t="shared" si="483"/>
        <v>202051wo</v>
      </c>
      <c r="B2191" s="43">
        <f t="shared" si="473"/>
        <v>51</v>
      </c>
      <c r="C2191" s="44">
        <f t="shared" si="479"/>
        <v>44181</v>
      </c>
      <c r="D2191" s="43" t="str">
        <f t="shared" si="474"/>
        <v>wo</v>
      </c>
      <c r="E2191" s="43">
        <f t="shared" si="484"/>
        <v>2020</v>
      </c>
      <c r="I2191" s="43">
        <f t="shared" si="475"/>
        <v>51</v>
      </c>
      <c r="J2191">
        <f>IF(AND(Formulier!$E$44&lt;=C2191,Formulier!$O$38&gt;=C2191),"Verlof",0)</f>
        <v>0</v>
      </c>
      <c r="K2191">
        <f t="shared" si="480"/>
        <v>0</v>
      </c>
      <c r="L2191">
        <f t="shared" si="476"/>
        <v>0</v>
      </c>
      <c r="M2191">
        <f t="shared" si="477"/>
        <v>0</v>
      </c>
      <c r="N2191" s="56">
        <f t="shared" si="481"/>
        <v>0</v>
      </c>
      <c r="O2191" s="56">
        <f t="shared" si="482"/>
        <v>0</v>
      </c>
      <c r="R2191">
        <f t="shared" si="478"/>
        <v>0</v>
      </c>
    </row>
    <row r="2192" spans="1:18" x14ac:dyDescent="0.3">
      <c r="A2192" s="43" t="str">
        <f t="shared" si="483"/>
        <v>202051do</v>
      </c>
      <c r="B2192" s="43">
        <f t="shared" si="473"/>
        <v>51</v>
      </c>
      <c r="C2192" s="44">
        <f t="shared" si="479"/>
        <v>44182</v>
      </c>
      <c r="D2192" s="43" t="str">
        <f t="shared" si="474"/>
        <v>do</v>
      </c>
      <c r="E2192" s="43">
        <f t="shared" si="484"/>
        <v>2020</v>
      </c>
      <c r="I2192" s="43">
        <f t="shared" si="475"/>
        <v>51</v>
      </c>
      <c r="J2192">
        <f>IF(AND(Formulier!$E$44&lt;=C2192,Formulier!$O$38&gt;=C2192),"Verlof",0)</f>
        <v>0</v>
      </c>
      <c r="K2192">
        <f t="shared" si="480"/>
        <v>0</v>
      </c>
      <c r="L2192">
        <f t="shared" si="476"/>
        <v>0</v>
      </c>
      <c r="M2192">
        <f t="shared" si="477"/>
        <v>0</v>
      </c>
      <c r="N2192" s="56">
        <f t="shared" si="481"/>
        <v>0</v>
      </c>
      <c r="O2192" s="56">
        <f t="shared" si="482"/>
        <v>0</v>
      </c>
      <c r="R2192">
        <f t="shared" si="478"/>
        <v>0</v>
      </c>
    </row>
    <row r="2193" spans="1:18" x14ac:dyDescent="0.3">
      <c r="A2193" s="43" t="str">
        <f t="shared" si="483"/>
        <v>202051vr</v>
      </c>
      <c r="B2193" s="43">
        <f t="shared" ref="B2193:B2202" si="485">+B2186+1</f>
        <v>51</v>
      </c>
      <c r="C2193" s="44">
        <f t="shared" si="479"/>
        <v>44183</v>
      </c>
      <c r="D2193" s="43" t="str">
        <f t="shared" ref="D2193:D2256" si="486">+D2186</f>
        <v>vr</v>
      </c>
      <c r="E2193" s="43">
        <f t="shared" si="484"/>
        <v>2020</v>
      </c>
      <c r="I2193" s="43">
        <f t="shared" ref="I2193:I2202" si="487">+I2186+1</f>
        <v>51</v>
      </c>
      <c r="J2193">
        <f>IF(AND(Formulier!$E$44&lt;=C2193,Formulier!$O$38&gt;=C2193),"Verlof",0)</f>
        <v>0</v>
      </c>
      <c r="K2193">
        <f t="shared" si="480"/>
        <v>0</v>
      </c>
      <c r="L2193">
        <f t="shared" si="476"/>
        <v>0</v>
      </c>
      <c r="M2193">
        <f t="shared" si="477"/>
        <v>0</v>
      </c>
      <c r="N2193" s="56">
        <f t="shared" si="481"/>
        <v>0</v>
      </c>
      <c r="O2193" s="56">
        <f t="shared" si="482"/>
        <v>0</v>
      </c>
      <c r="R2193">
        <f t="shared" si="478"/>
        <v>0</v>
      </c>
    </row>
    <row r="2194" spans="1:18" x14ac:dyDescent="0.3">
      <c r="A2194" s="43" t="str">
        <f t="shared" si="483"/>
        <v>202051za</v>
      </c>
      <c r="B2194" s="43">
        <f t="shared" si="485"/>
        <v>51</v>
      </c>
      <c r="C2194" s="44">
        <f t="shared" si="479"/>
        <v>44184</v>
      </c>
      <c r="D2194" s="43" t="str">
        <f t="shared" si="486"/>
        <v>za</v>
      </c>
      <c r="E2194" s="43">
        <f t="shared" si="484"/>
        <v>2020</v>
      </c>
      <c r="I2194" s="43">
        <f t="shared" si="487"/>
        <v>51</v>
      </c>
      <c r="J2194">
        <f>IF(AND(Formulier!$E$44&lt;=C2194,Formulier!$O$38&gt;=C2194),"Verlof",0)</f>
        <v>0</v>
      </c>
      <c r="K2194">
        <f t="shared" si="480"/>
        <v>0</v>
      </c>
      <c r="L2194">
        <f t="shared" si="476"/>
        <v>0</v>
      </c>
      <c r="M2194">
        <f t="shared" si="477"/>
        <v>0</v>
      </c>
      <c r="N2194" s="56">
        <f t="shared" si="481"/>
        <v>0</v>
      </c>
      <c r="O2194" s="56">
        <f t="shared" si="482"/>
        <v>0</v>
      </c>
      <c r="R2194">
        <f t="shared" si="478"/>
        <v>0</v>
      </c>
    </row>
    <row r="2195" spans="1:18" x14ac:dyDescent="0.3">
      <c r="A2195" s="43" t="str">
        <f t="shared" si="483"/>
        <v>202051zo</v>
      </c>
      <c r="B2195" s="43">
        <f t="shared" si="485"/>
        <v>51</v>
      </c>
      <c r="C2195" s="44">
        <f t="shared" si="479"/>
        <v>44185</v>
      </c>
      <c r="D2195" s="43" t="str">
        <f t="shared" si="486"/>
        <v>zo</v>
      </c>
      <c r="E2195" s="43">
        <f t="shared" si="484"/>
        <v>2020</v>
      </c>
      <c r="I2195" s="43">
        <f t="shared" si="487"/>
        <v>51</v>
      </c>
      <c r="J2195">
        <f>IF(AND(Formulier!$E$44&lt;=C2195,Formulier!$O$38&gt;=C2195),"Verlof",0)</f>
        <v>0</v>
      </c>
      <c r="K2195">
        <f t="shared" si="480"/>
        <v>0</v>
      </c>
      <c r="L2195">
        <f t="shared" si="476"/>
        <v>0</v>
      </c>
      <c r="M2195">
        <f t="shared" si="477"/>
        <v>0</v>
      </c>
      <c r="N2195" s="56">
        <f t="shared" si="481"/>
        <v>0</v>
      </c>
      <c r="O2195" s="56">
        <f t="shared" si="482"/>
        <v>0</v>
      </c>
      <c r="R2195">
        <f t="shared" si="478"/>
        <v>0</v>
      </c>
    </row>
    <row r="2196" spans="1:18" x14ac:dyDescent="0.3">
      <c r="A2196" s="43" t="str">
        <f t="shared" si="483"/>
        <v>202052ma</v>
      </c>
      <c r="B2196" s="43">
        <f t="shared" si="485"/>
        <v>52</v>
      </c>
      <c r="C2196" s="44">
        <f t="shared" si="479"/>
        <v>44186</v>
      </c>
      <c r="D2196" s="43" t="str">
        <f t="shared" si="486"/>
        <v>ma</v>
      </c>
      <c r="E2196" s="43">
        <f t="shared" si="484"/>
        <v>2020</v>
      </c>
      <c r="I2196" s="43">
        <f t="shared" si="487"/>
        <v>52</v>
      </c>
      <c r="J2196">
        <f>IF(AND(Formulier!$E$44&lt;=C2196,Formulier!$O$38&gt;=C2196),"Verlof",0)</f>
        <v>0</v>
      </c>
      <c r="K2196">
        <f t="shared" si="480"/>
        <v>0</v>
      </c>
      <c r="L2196">
        <f t="shared" si="476"/>
        <v>0</v>
      </c>
      <c r="M2196">
        <f t="shared" si="477"/>
        <v>0</v>
      </c>
      <c r="N2196" s="56">
        <f t="shared" si="481"/>
        <v>0</v>
      </c>
      <c r="O2196" s="56">
        <f t="shared" si="482"/>
        <v>0</v>
      </c>
      <c r="R2196">
        <f t="shared" si="478"/>
        <v>0</v>
      </c>
    </row>
    <row r="2197" spans="1:18" x14ac:dyDescent="0.3">
      <c r="A2197" s="43" t="str">
        <f t="shared" si="483"/>
        <v>202052di</v>
      </c>
      <c r="B2197" s="43">
        <f t="shared" si="485"/>
        <v>52</v>
      </c>
      <c r="C2197" s="44">
        <f t="shared" si="479"/>
        <v>44187</v>
      </c>
      <c r="D2197" s="43" t="str">
        <f t="shared" si="486"/>
        <v>di</v>
      </c>
      <c r="E2197" s="43">
        <f t="shared" si="484"/>
        <v>2020</v>
      </c>
      <c r="I2197" s="43">
        <f t="shared" si="487"/>
        <v>52</v>
      </c>
      <c r="J2197">
        <f>IF(AND(Formulier!$E$44&lt;=C2197,Formulier!$O$38&gt;=C2197),"Verlof",0)</f>
        <v>0</v>
      </c>
      <c r="K2197">
        <f t="shared" si="480"/>
        <v>0</v>
      </c>
      <c r="L2197">
        <f t="shared" si="476"/>
        <v>0</v>
      </c>
      <c r="M2197">
        <f t="shared" si="477"/>
        <v>0</v>
      </c>
      <c r="N2197" s="56">
        <f t="shared" si="481"/>
        <v>0</v>
      </c>
      <c r="O2197" s="56">
        <f t="shared" si="482"/>
        <v>0</v>
      </c>
      <c r="R2197">
        <f t="shared" si="478"/>
        <v>0</v>
      </c>
    </row>
    <row r="2198" spans="1:18" x14ac:dyDescent="0.3">
      <c r="A2198" s="43" t="str">
        <f t="shared" si="483"/>
        <v>202052wo</v>
      </c>
      <c r="B2198" s="43">
        <f t="shared" si="485"/>
        <v>52</v>
      </c>
      <c r="C2198" s="44">
        <f t="shared" si="479"/>
        <v>44188</v>
      </c>
      <c r="D2198" s="43" t="str">
        <f t="shared" si="486"/>
        <v>wo</v>
      </c>
      <c r="E2198" s="43">
        <f t="shared" si="484"/>
        <v>2020</v>
      </c>
      <c r="I2198" s="43">
        <f t="shared" si="487"/>
        <v>52</v>
      </c>
      <c r="J2198">
        <f>IF(AND(Formulier!$E$44&lt;=C2198,Formulier!$O$38&gt;=C2198),"Verlof",0)</f>
        <v>0</v>
      </c>
      <c r="K2198">
        <f t="shared" si="480"/>
        <v>0</v>
      </c>
      <c r="L2198">
        <f t="shared" si="476"/>
        <v>0</v>
      </c>
      <c r="M2198">
        <f t="shared" si="477"/>
        <v>0</v>
      </c>
      <c r="N2198" s="56">
        <f t="shared" si="481"/>
        <v>0</v>
      </c>
      <c r="O2198" s="56">
        <f t="shared" si="482"/>
        <v>0</v>
      </c>
      <c r="R2198">
        <f t="shared" si="478"/>
        <v>0</v>
      </c>
    </row>
    <row r="2199" spans="1:18" x14ac:dyDescent="0.3">
      <c r="A2199" s="43" t="str">
        <f t="shared" si="483"/>
        <v>202052do</v>
      </c>
      <c r="B2199" s="43">
        <f t="shared" si="485"/>
        <v>52</v>
      </c>
      <c r="C2199" s="44">
        <f t="shared" si="479"/>
        <v>44189</v>
      </c>
      <c r="D2199" s="43" t="str">
        <f t="shared" si="486"/>
        <v>do</v>
      </c>
      <c r="E2199" s="43">
        <f t="shared" si="484"/>
        <v>2020</v>
      </c>
      <c r="I2199" s="43">
        <f t="shared" si="487"/>
        <v>52</v>
      </c>
      <c r="J2199">
        <f>IF(AND(Formulier!$E$44&lt;=C2199,Formulier!$O$38&gt;=C2199),"Verlof",0)</f>
        <v>0</v>
      </c>
      <c r="K2199">
        <f t="shared" si="480"/>
        <v>0</v>
      </c>
      <c r="L2199">
        <f t="shared" si="476"/>
        <v>0</v>
      </c>
      <c r="M2199">
        <f t="shared" si="477"/>
        <v>0</v>
      </c>
      <c r="N2199" s="56">
        <f t="shared" si="481"/>
        <v>0</v>
      </c>
      <c r="O2199" s="56">
        <f t="shared" si="482"/>
        <v>0</v>
      </c>
      <c r="R2199">
        <f t="shared" si="478"/>
        <v>0</v>
      </c>
    </row>
    <row r="2200" spans="1:18" x14ac:dyDescent="0.3">
      <c r="A2200" s="43" t="str">
        <f t="shared" si="483"/>
        <v>202052vr</v>
      </c>
      <c r="B2200" s="43">
        <f t="shared" si="485"/>
        <v>52</v>
      </c>
      <c r="C2200" s="44">
        <f t="shared" si="479"/>
        <v>44190</v>
      </c>
      <c r="D2200" s="43" t="str">
        <f t="shared" si="486"/>
        <v>vr</v>
      </c>
      <c r="E2200" s="43">
        <f t="shared" si="484"/>
        <v>2020</v>
      </c>
      <c r="I2200" s="43">
        <f t="shared" si="487"/>
        <v>52</v>
      </c>
      <c r="J2200">
        <f>IF(AND(Formulier!$E$44&lt;=C2200,Formulier!$O$38&gt;=C2200),"Verlof",0)</f>
        <v>0</v>
      </c>
      <c r="K2200">
        <f t="shared" si="480"/>
        <v>0</v>
      </c>
      <c r="L2200">
        <f t="shared" si="476"/>
        <v>0</v>
      </c>
      <c r="M2200">
        <f t="shared" si="477"/>
        <v>0</v>
      </c>
      <c r="N2200" s="56">
        <f t="shared" si="481"/>
        <v>0</v>
      </c>
      <c r="O2200" s="56">
        <f t="shared" si="482"/>
        <v>0</v>
      </c>
      <c r="R2200">
        <f t="shared" si="478"/>
        <v>0</v>
      </c>
    </row>
    <row r="2201" spans="1:18" x14ac:dyDescent="0.3">
      <c r="A2201" s="43" t="str">
        <f t="shared" si="483"/>
        <v>202052za</v>
      </c>
      <c r="B2201" s="43">
        <f t="shared" si="485"/>
        <v>52</v>
      </c>
      <c r="C2201" s="44">
        <f t="shared" si="479"/>
        <v>44191</v>
      </c>
      <c r="D2201" s="43" t="str">
        <f t="shared" si="486"/>
        <v>za</v>
      </c>
      <c r="E2201" s="43">
        <f t="shared" si="484"/>
        <v>2020</v>
      </c>
      <c r="I2201" s="43">
        <f t="shared" si="487"/>
        <v>52</v>
      </c>
      <c r="J2201">
        <f>IF(AND(Formulier!$E$44&lt;=C2201,Formulier!$O$38&gt;=C2201),"Verlof",0)</f>
        <v>0</v>
      </c>
      <c r="K2201">
        <f t="shared" si="480"/>
        <v>0</v>
      </c>
      <c r="L2201">
        <f t="shared" si="476"/>
        <v>0</v>
      </c>
      <c r="M2201">
        <f t="shared" si="477"/>
        <v>0</v>
      </c>
      <c r="N2201" s="56">
        <f t="shared" si="481"/>
        <v>0</v>
      </c>
      <c r="O2201" s="56">
        <f t="shared" si="482"/>
        <v>0</v>
      </c>
      <c r="R2201">
        <f t="shared" si="478"/>
        <v>0</v>
      </c>
    </row>
    <row r="2202" spans="1:18" x14ac:dyDescent="0.3">
      <c r="A2202" s="43" t="str">
        <f t="shared" si="483"/>
        <v>202052zo</v>
      </c>
      <c r="B2202" s="43">
        <f t="shared" si="485"/>
        <v>52</v>
      </c>
      <c r="C2202" s="44">
        <f t="shared" si="479"/>
        <v>44192</v>
      </c>
      <c r="D2202" s="43" t="str">
        <f t="shared" si="486"/>
        <v>zo</v>
      </c>
      <c r="E2202" s="43">
        <f t="shared" si="484"/>
        <v>2020</v>
      </c>
      <c r="I2202" s="43">
        <f t="shared" si="487"/>
        <v>52</v>
      </c>
      <c r="J2202">
        <f>IF(AND(Formulier!$E$44&lt;=C2202,Formulier!$O$38&gt;=C2202),"Verlof",0)</f>
        <v>0</v>
      </c>
      <c r="K2202">
        <f t="shared" si="480"/>
        <v>0</v>
      </c>
      <c r="L2202">
        <f t="shared" si="476"/>
        <v>0</v>
      </c>
      <c r="M2202">
        <f t="shared" si="477"/>
        <v>0</v>
      </c>
      <c r="N2202" s="56">
        <f t="shared" si="481"/>
        <v>0</v>
      </c>
      <c r="O2202" s="56">
        <f t="shared" si="482"/>
        <v>0</v>
      </c>
      <c r="R2202">
        <f t="shared" si="478"/>
        <v>0</v>
      </c>
    </row>
    <row r="2203" spans="1:18" x14ac:dyDescent="0.3">
      <c r="A2203" s="43" t="str">
        <f t="shared" si="483"/>
        <v>20201ma</v>
      </c>
      <c r="B2203" s="43">
        <v>1</v>
      </c>
      <c r="C2203" s="44">
        <f t="shared" si="479"/>
        <v>44193</v>
      </c>
      <c r="D2203" s="43" t="str">
        <f t="shared" si="486"/>
        <v>ma</v>
      </c>
      <c r="E2203" s="43">
        <f t="shared" si="484"/>
        <v>2020</v>
      </c>
      <c r="I2203" s="43">
        <v>1</v>
      </c>
      <c r="J2203">
        <f>IF(AND(Formulier!$E$44&lt;=C2203,Formulier!$O$38&gt;=C2203),"Verlof",0)</f>
        <v>0</v>
      </c>
      <c r="K2203">
        <f t="shared" si="480"/>
        <v>0</v>
      </c>
      <c r="L2203">
        <f t="shared" si="476"/>
        <v>0</v>
      </c>
      <c r="M2203">
        <f t="shared" si="477"/>
        <v>0</v>
      </c>
      <c r="N2203" s="56">
        <f t="shared" si="481"/>
        <v>0</v>
      </c>
      <c r="O2203" s="56">
        <f t="shared" si="482"/>
        <v>0</v>
      </c>
      <c r="R2203">
        <f t="shared" si="478"/>
        <v>0</v>
      </c>
    </row>
    <row r="2204" spans="1:18" x14ac:dyDescent="0.3">
      <c r="A2204" s="43" t="str">
        <f t="shared" si="483"/>
        <v>20201di</v>
      </c>
      <c r="B2204" s="43">
        <v>1</v>
      </c>
      <c r="C2204" s="44">
        <f t="shared" si="479"/>
        <v>44194</v>
      </c>
      <c r="D2204" s="43" t="str">
        <f t="shared" si="486"/>
        <v>di</v>
      </c>
      <c r="E2204" s="43">
        <f t="shared" si="484"/>
        <v>2020</v>
      </c>
      <c r="I2204" s="43">
        <v>1</v>
      </c>
      <c r="J2204">
        <f>IF(AND(Formulier!$E$44&lt;=C2204,Formulier!$O$38&gt;=C2204),"Verlof",0)</f>
        <v>0</v>
      </c>
      <c r="K2204">
        <f t="shared" si="480"/>
        <v>0</v>
      </c>
      <c r="L2204">
        <f t="shared" si="476"/>
        <v>0</v>
      </c>
      <c r="M2204">
        <f t="shared" si="477"/>
        <v>0</v>
      </c>
      <c r="N2204" s="56">
        <f t="shared" si="481"/>
        <v>0</v>
      </c>
      <c r="O2204" s="56">
        <f t="shared" si="482"/>
        <v>0</v>
      </c>
      <c r="R2204">
        <f t="shared" si="478"/>
        <v>0</v>
      </c>
    </row>
    <row r="2205" spans="1:18" x14ac:dyDescent="0.3">
      <c r="A2205" s="43" t="str">
        <f t="shared" si="483"/>
        <v>20201wo</v>
      </c>
      <c r="B2205" s="43">
        <v>1</v>
      </c>
      <c r="C2205" s="44">
        <f t="shared" si="479"/>
        <v>44195</v>
      </c>
      <c r="D2205" s="43" t="str">
        <f t="shared" si="486"/>
        <v>wo</v>
      </c>
      <c r="E2205" s="43">
        <f t="shared" si="484"/>
        <v>2020</v>
      </c>
      <c r="I2205" s="43">
        <v>1</v>
      </c>
      <c r="J2205">
        <f>IF(AND(Formulier!$E$44&lt;=C2205,Formulier!$O$38&gt;=C2205),"Verlof",0)</f>
        <v>0</v>
      </c>
      <c r="K2205">
        <f t="shared" si="480"/>
        <v>0</v>
      </c>
      <c r="L2205">
        <f t="shared" si="476"/>
        <v>0</v>
      </c>
      <c r="M2205">
        <f t="shared" si="477"/>
        <v>0</v>
      </c>
      <c r="N2205" s="56">
        <f t="shared" si="481"/>
        <v>0</v>
      </c>
      <c r="O2205" s="56">
        <f t="shared" si="482"/>
        <v>0</v>
      </c>
      <c r="R2205">
        <f t="shared" si="478"/>
        <v>0</v>
      </c>
    </row>
    <row r="2206" spans="1:18" x14ac:dyDescent="0.3">
      <c r="A2206" s="43" t="str">
        <f t="shared" si="483"/>
        <v>20201do</v>
      </c>
      <c r="B2206" s="43">
        <v>1</v>
      </c>
      <c r="C2206" s="44">
        <f t="shared" si="479"/>
        <v>44196</v>
      </c>
      <c r="D2206" s="43" t="str">
        <f t="shared" si="486"/>
        <v>do</v>
      </c>
      <c r="E2206" s="43">
        <f t="shared" si="484"/>
        <v>2020</v>
      </c>
      <c r="I2206" s="43">
        <v>1</v>
      </c>
      <c r="J2206">
        <f>IF(AND(Formulier!$E$44&lt;=C2206,Formulier!$O$38&gt;=C2206),"Verlof",0)</f>
        <v>0</v>
      </c>
      <c r="K2206">
        <f t="shared" si="480"/>
        <v>0</v>
      </c>
      <c r="L2206">
        <f t="shared" si="476"/>
        <v>0</v>
      </c>
      <c r="M2206">
        <f t="shared" si="477"/>
        <v>0</v>
      </c>
      <c r="N2206" s="56">
        <f t="shared" si="481"/>
        <v>0</v>
      </c>
      <c r="O2206" s="56">
        <f t="shared" si="482"/>
        <v>0</v>
      </c>
      <c r="R2206">
        <f t="shared" si="478"/>
        <v>0</v>
      </c>
    </row>
    <row r="2207" spans="1:18" x14ac:dyDescent="0.3">
      <c r="A2207" s="43" t="str">
        <f t="shared" si="483"/>
        <v>20211vr</v>
      </c>
      <c r="B2207" s="43">
        <v>1</v>
      </c>
      <c r="C2207" s="44">
        <f t="shared" si="479"/>
        <v>44197</v>
      </c>
      <c r="D2207" s="43" t="str">
        <f t="shared" si="486"/>
        <v>vr</v>
      </c>
      <c r="E2207" s="43">
        <f t="shared" si="484"/>
        <v>2021</v>
      </c>
      <c r="I2207" s="43">
        <v>1</v>
      </c>
      <c r="J2207">
        <f>IF(AND(Formulier!$E$44&lt;=C2207,Formulier!$O$38&gt;=C2207),"Verlof",0)</f>
        <v>0</v>
      </c>
      <c r="K2207">
        <f t="shared" si="480"/>
        <v>0</v>
      </c>
      <c r="L2207">
        <f t="shared" si="476"/>
        <v>0</v>
      </c>
      <c r="M2207">
        <f t="shared" si="477"/>
        <v>0</v>
      </c>
      <c r="N2207" s="56">
        <f t="shared" si="481"/>
        <v>0</v>
      </c>
      <c r="O2207" s="56">
        <f t="shared" si="482"/>
        <v>0</v>
      </c>
      <c r="R2207">
        <f t="shared" si="478"/>
        <v>0</v>
      </c>
    </row>
    <row r="2208" spans="1:18" x14ac:dyDescent="0.3">
      <c r="A2208" s="43" t="str">
        <f t="shared" si="483"/>
        <v>20211za</v>
      </c>
      <c r="B2208" s="43">
        <v>1</v>
      </c>
      <c r="C2208" s="44">
        <f t="shared" si="479"/>
        <v>44198</v>
      </c>
      <c r="D2208" s="43" t="str">
        <f t="shared" si="486"/>
        <v>za</v>
      </c>
      <c r="E2208" s="43">
        <f t="shared" si="484"/>
        <v>2021</v>
      </c>
      <c r="I2208" s="43">
        <v>1</v>
      </c>
      <c r="J2208">
        <f>IF(AND(Formulier!$E$44&lt;=C2208,Formulier!$O$38&gt;=C2208),"Verlof",0)</f>
        <v>0</v>
      </c>
      <c r="K2208">
        <f t="shared" si="480"/>
        <v>0</v>
      </c>
      <c r="L2208">
        <f t="shared" si="476"/>
        <v>0</v>
      </c>
      <c r="M2208">
        <f t="shared" si="477"/>
        <v>0</v>
      </c>
      <c r="N2208" s="56">
        <f t="shared" si="481"/>
        <v>0</v>
      </c>
      <c r="O2208" s="56">
        <f t="shared" si="482"/>
        <v>0</v>
      </c>
      <c r="R2208">
        <f t="shared" si="478"/>
        <v>0</v>
      </c>
    </row>
    <row r="2209" spans="1:18" x14ac:dyDescent="0.3">
      <c r="A2209" s="43" t="str">
        <f t="shared" si="483"/>
        <v>20211zo</v>
      </c>
      <c r="B2209" s="43">
        <v>1</v>
      </c>
      <c r="C2209" s="44">
        <f t="shared" si="479"/>
        <v>44199</v>
      </c>
      <c r="D2209" s="43" t="str">
        <f t="shared" si="486"/>
        <v>zo</v>
      </c>
      <c r="E2209" s="43">
        <f t="shared" si="484"/>
        <v>2021</v>
      </c>
      <c r="I2209" s="43">
        <v>1</v>
      </c>
      <c r="J2209">
        <f>IF(AND(Formulier!$E$44&lt;=C2209,Formulier!$O$38&gt;=C2209),"Verlof",0)</f>
        <v>0</v>
      </c>
      <c r="K2209">
        <f t="shared" si="480"/>
        <v>0</v>
      </c>
      <c r="L2209">
        <f t="shared" si="476"/>
        <v>0</v>
      </c>
      <c r="M2209">
        <f t="shared" si="477"/>
        <v>0</v>
      </c>
      <c r="N2209" s="56">
        <f t="shared" si="481"/>
        <v>0</v>
      </c>
      <c r="O2209" s="56">
        <f t="shared" si="482"/>
        <v>0</v>
      </c>
      <c r="R2209">
        <f t="shared" si="478"/>
        <v>0</v>
      </c>
    </row>
    <row r="2210" spans="1:18" x14ac:dyDescent="0.3">
      <c r="A2210" s="43" t="str">
        <f t="shared" si="483"/>
        <v>20212ma</v>
      </c>
      <c r="B2210" s="43">
        <f t="shared" ref="B2210:B2273" si="488">+B2203+1</f>
        <v>2</v>
      </c>
      <c r="C2210" s="44">
        <f t="shared" si="479"/>
        <v>44200</v>
      </c>
      <c r="D2210" s="43" t="str">
        <f t="shared" si="486"/>
        <v>ma</v>
      </c>
      <c r="E2210" s="43">
        <f t="shared" si="484"/>
        <v>2021</v>
      </c>
      <c r="I2210" s="43">
        <f t="shared" ref="I2210:I2273" si="489">+I2203+1</f>
        <v>2</v>
      </c>
      <c r="J2210">
        <f>IF(AND(Formulier!$E$44&lt;=C2210,Formulier!$O$38&gt;=C2210),"Verlof",0)</f>
        <v>0</v>
      </c>
      <c r="K2210">
        <f t="shared" si="480"/>
        <v>0</v>
      </c>
      <c r="L2210">
        <f t="shared" si="476"/>
        <v>0</v>
      </c>
      <c r="M2210">
        <f t="shared" si="477"/>
        <v>0</v>
      </c>
      <c r="N2210" s="56">
        <f t="shared" si="481"/>
        <v>0</v>
      </c>
      <c r="O2210" s="56">
        <f t="shared" si="482"/>
        <v>0</v>
      </c>
      <c r="R2210">
        <f t="shared" si="478"/>
        <v>0</v>
      </c>
    </row>
    <row r="2211" spans="1:18" x14ac:dyDescent="0.3">
      <c r="A2211" s="43" t="str">
        <f t="shared" si="483"/>
        <v>20212di</v>
      </c>
      <c r="B2211" s="43">
        <f t="shared" si="488"/>
        <v>2</v>
      </c>
      <c r="C2211" s="44">
        <f t="shared" si="479"/>
        <v>44201</v>
      </c>
      <c r="D2211" s="43" t="str">
        <f t="shared" si="486"/>
        <v>di</v>
      </c>
      <c r="E2211" s="43">
        <f t="shared" si="484"/>
        <v>2021</v>
      </c>
      <c r="I2211" s="43">
        <f t="shared" si="489"/>
        <v>2</v>
      </c>
      <c r="J2211">
        <f>IF(AND(Formulier!$E$44&lt;=C2211,Formulier!$O$38&gt;=C2211),"Verlof",0)</f>
        <v>0</v>
      </c>
      <c r="K2211">
        <f t="shared" si="480"/>
        <v>0</v>
      </c>
      <c r="L2211">
        <f t="shared" si="476"/>
        <v>0</v>
      </c>
      <c r="M2211">
        <f t="shared" si="477"/>
        <v>0</v>
      </c>
      <c r="N2211" s="56">
        <f t="shared" si="481"/>
        <v>0</v>
      </c>
      <c r="O2211" s="56">
        <f t="shared" si="482"/>
        <v>0</v>
      </c>
      <c r="R2211">
        <f t="shared" si="478"/>
        <v>0</v>
      </c>
    </row>
    <row r="2212" spans="1:18" x14ac:dyDescent="0.3">
      <c r="A2212" s="43" t="str">
        <f t="shared" si="483"/>
        <v>20212wo</v>
      </c>
      <c r="B2212" s="43">
        <f t="shared" si="488"/>
        <v>2</v>
      </c>
      <c r="C2212" s="44">
        <f t="shared" si="479"/>
        <v>44202</v>
      </c>
      <c r="D2212" s="43" t="str">
        <f t="shared" si="486"/>
        <v>wo</v>
      </c>
      <c r="E2212" s="43">
        <f t="shared" si="484"/>
        <v>2021</v>
      </c>
      <c r="I2212" s="43">
        <f t="shared" si="489"/>
        <v>2</v>
      </c>
      <c r="J2212">
        <f>IF(AND(Formulier!$E$44&lt;=C2212,Formulier!$O$38&gt;=C2212),"Verlof",0)</f>
        <v>0</v>
      </c>
      <c r="K2212">
        <f t="shared" si="480"/>
        <v>0</v>
      </c>
      <c r="L2212">
        <f t="shared" si="476"/>
        <v>0</v>
      </c>
      <c r="M2212">
        <f t="shared" si="477"/>
        <v>0</v>
      </c>
      <c r="N2212" s="56">
        <f t="shared" si="481"/>
        <v>0</v>
      </c>
      <c r="O2212" s="56">
        <f t="shared" si="482"/>
        <v>0</v>
      </c>
      <c r="R2212">
        <f t="shared" si="478"/>
        <v>0</v>
      </c>
    </row>
    <row r="2213" spans="1:18" x14ac:dyDescent="0.3">
      <c r="A2213" s="43" t="str">
        <f t="shared" si="483"/>
        <v>20212do</v>
      </c>
      <c r="B2213" s="43">
        <f t="shared" si="488"/>
        <v>2</v>
      </c>
      <c r="C2213" s="44">
        <f t="shared" si="479"/>
        <v>44203</v>
      </c>
      <c r="D2213" s="43" t="str">
        <f t="shared" si="486"/>
        <v>do</v>
      </c>
      <c r="E2213" s="43">
        <f t="shared" si="484"/>
        <v>2021</v>
      </c>
      <c r="I2213" s="43">
        <f t="shared" si="489"/>
        <v>2</v>
      </c>
      <c r="J2213">
        <f>IF(AND(Formulier!$E$44&lt;=C2213,Formulier!$O$38&gt;=C2213),"Verlof",0)</f>
        <v>0</v>
      </c>
      <c r="K2213">
        <f t="shared" si="480"/>
        <v>0</v>
      </c>
      <c r="L2213">
        <f t="shared" si="476"/>
        <v>0</v>
      </c>
      <c r="M2213">
        <f t="shared" si="477"/>
        <v>0</v>
      </c>
      <c r="N2213" s="56">
        <f t="shared" si="481"/>
        <v>0</v>
      </c>
      <c r="O2213" s="56">
        <f t="shared" si="482"/>
        <v>0</v>
      </c>
      <c r="R2213">
        <f t="shared" si="478"/>
        <v>0</v>
      </c>
    </row>
    <row r="2214" spans="1:18" x14ac:dyDescent="0.3">
      <c r="A2214" s="43" t="str">
        <f t="shared" si="483"/>
        <v>20212vr</v>
      </c>
      <c r="B2214" s="43">
        <f t="shared" si="488"/>
        <v>2</v>
      </c>
      <c r="C2214" s="44">
        <f t="shared" si="479"/>
        <v>44204</v>
      </c>
      <c r="D2214" s="43" t="str">
        <f t="shared" si="486"/>
        <v>vr</v>
      </c>
      <c r="E2214" s="43">
        <f t="shared" si="484"/>
        <v>2021</v>
      </c>
      <c r="I2214" s="43">
        <f t="shared" si="489"/>
        <v>2</v>
      </c>
      <c r="J2214">
        <f>IF(AND(Formulier!$E$44&lt;=C2214,Formulier!$O$38&gt;=C2214),"Verlof",0)</f>
        <v>0</v>
      </c>
      <c r="K2214">
        <f t="shared" si="480"/>
        <v>0</v>
      </c>
      <c r="L2214">
        <f t="shared" si="476"/>
        <v>0</v>
      </c>
      <c r="M2214">
        <f t="shared" si="477"/>
        <v>0</v>
      </c>
      <c r="N2214" s="56">
        <f t="shared" si="481"/>
        <v>0</v>
      </c>
      <c r="O2214" s="56">
        <f t="shared" si="482"/>
        <v>0</v>
      </c>
      <c r="R2214">
        <f t="shared" si="478"/>
        <v>0</v>
      </c>
    </row>
    <row r="2215" spans="1:18" x14ac:dyDescent="0.3">
      <c r="A2215" s="43" t="str">
        <f t="shared" si="483"/>
        <v>20212za</v>
      </c>
      <c r="B2215" s="43">
        <f t="shared" si="488"/>
        <v>2</v>
      </c>
      <c r="C2215" s="44">
        <f t="shared" si="479"/>
        <v>44205</v>
      </c>
      <c r="D2215" s="43" t="str">
        <f t="shared" si="486"/>
        <v>za</v>
      </c>
      <c r="E2215" s="43">
        <f t="shared" si="484"/>
        <v>2021</v>
      </c>
      <c r="I2215" s="43">
        <f t="shared" si="489"/>
        <v>2</v>
      </c>
      <c r="J2215">
        <f>IF(AND(Formulier!$E$44&lt;=C2215,Formulier!$O$38&gt;=C2215),"Verlof",0)</f>
        <v>0</v>
      </c>
      <c r="K2215">
        <f t="shared" si="480"/>
        <v>0</v>
      </c>
      <c r="L2215">
        <f t="shared" si="476"/>
        <v>0</v>
      </c>
      <c r="M2215">
        <f t="shared" si="477"/>
        <v>0</v>
      </c>
      <c r="N2215" s="56">
        <f t="shared" si="481"/>
        <v>0</v>
      </c>
      <c r="O2215" s="56">
        <f t="shared" si="482"/>
        <v>0</v>
      </c>
      <c r="R2215">
        <f t="shared" si="478"/>
        <v>0</v>
      </c>
    </row>
    <row r="2216" spans="1:18" x14ac:dyDescent="0.3">
      <c r="A2216" s="43" t="str">
        <f t="shared" si="483"/>
        <v>20212zo</v>
      </c>
      <c r="B2216" s="43">
        <f t="shared" si="488"/>
        <v>2</v>
      </c>
      <c r="C2216" s="44">
        <f t="shared" si="479"/>
        <v>44206</v>
      </c>
      <c r="D2216" s="43" t="str">
        <f t="shared" si="486"/>
        <v>zo</v>
      </c>
      <c r="E2216" s="43">
        <f t="shared" si="484"/>
        <v>2021</v>
      </c>
      <c r="I2216" s="43">
        <f t="shared" si="489"/>
        <v>2</v>
      </c>
      <c r="J2216">
        <f>IF(AND(Formulier!$E$44&lt;=C2216,Formulier!$O$38&gt;=C2216),"Verlof",0)</f>
        <v>0</v>
      </c>
      <c r="K2216">
        <f t="shared" si="480"/>
        <v>0</v>
      </c>
      <c r="L2216">
        <f t="shared" si="476"/>
        <v>0</v>
      </c>
      <c r="M2216">
        <f t="shared" si="477"/>
        <v>0</v>
      </c>
      <c r="N2216" s="56">
        <f t="shared" si="481"/>
        <v>0</v>
      </c>
      <c r="O2216" s="56">
        <f t="shared" si="482"/>
        <v>0</v>
      </c>
      <c r="R2216">
        <f t="shared" si="478"/>
        <v>0</v>
      </c>
    </row>
    <row r="2217" spans="1:18" x14ac:dyDescent="0.3">
      <c r="A2217" s="43" t="str">
        <f t="shared" si="483"/>
        <v>20213ma</v>
      </c>
      <c r="B2217" s="43">
        <f t="shared" si="488"/>
        <v>3</v>
      </c>
      <c r="C2217" s="44">
        <f t="shared" si="479"/>
        <v>44207</v>
      </c>
      <c r="D2217" s="43" t="str">
        <f t="shared" si="486"/>
        <v>ma</v>
      </c>
      <c r="E2217" s="43">
        <f t="shared" si="484"/>
        <v>2021</v>
      </c>
      <c r="I2217" s="43">
        <f t="shared" si="489"/>
        <v>3</v>
      </c>
      <c r="J2217">
        <f>IF(AND(Formulier!$E$44&lt;=C2217,Formulier!$O$38&gt;=C2217),"Verlof",0)</f>
        <v>0</v>
      </c>
      <c r="K2217">
        <f t="shared" si="480"/>
        <v>0</v>
      </c>
      <c r="L2217">
        <f t="shared" si="476"/>
        <v>0</v>
      </c>
      <c r="M2217">
        <f t="shared" si="477"/>
        <v>0</v>
      </c>
      <c r="N2217" s="56">
        <f t="shared" si="481"/>
        <v>0</v>
      </c>
      <c r="O2217" s="56">
        <f t="shared" si="482"/>
        <v>0</v>
      </c>
      <c r="R2217">
        <f t="shared" si="478"/>
        <v>0</v>
      </c>
    </row>
    <row r="2218" spans="1:18" x14ac:dyDescent="0.3">
      <c r="A2218" s="43" t="str">
        <f t="shared" si="483"/>
        <v>20213di</v>
      </c>
      <c r="B2218" s="43">
        <f t="shared" si="488"/>
        <v>3</v>
      </c>
      <c r="C2218" s="44">
        <f t="shared" si="479"/>
        <v>44208</v>
      </c>
      <c r="D2218" s="43" t="str">
        <f t="shared" si="486"/>
        <v>di</v>
      </c>
      <c r="E2218" s="43">
        <f t="shared" si="484"/>
        <v>2021</v>
      </c>
      <c r="I2218" s="43">
        <f t="shared" si="489"/>
        <v>3</v>
      </c>
      <c r="J2218">
        <f>IF(AND(Formulier!$E$44&lt;=C2218,Formulier!$O$38&gt;=C2218),"Verlof",0)</f>
        <v>0</v>
      </c>
      <c r="K2218">
        <f t="shared" si="480"/>
        <v>0</v>
      </c>
      <c r="L2218">
        <f t="shared" si="476"/>
        <v>0</v>
      </c>
      <c r="M2218">
        <f t="shared" si="477"/>
        <v>0</v>
      </c>
      <c r="N2218" s="56">
        <f t="shared" si="481"/>
        <v>0</v>
      </c>
      <c r="O2218" s="56">
        <f t="shared" si="482"/>
        <v>0</v>
      </c>
      <c r="R2218">
        <f t="shared" si="478"/>
        <v>0</v>
      </c>
    </row>
    <row r="2219" spans="1:18" x14ac:dyDescent="0.3">
      <c r="A2219" s="43" t="str">
        <f t="shared" si="483"/>
        <v>20213wo</v>
      </c>
      <c r="B2219" s="43">
        <f t="shared" si="488"/>
        <v>3</v>
      </c>
      <c r="C2219" s="44">
        <f t="shared" si="479"/>
        <v>44209</v>
      </c>
      <c r="D2219" s="43" t="str">
        <f t="shared" si="486"/>
        <v>wo</v>
      </c>
      <c r="E2219" s="43">
        <f t="shared" si="484"/>
        <v>2021</v>
      </c>
      <c r="I2219" s="43">
        <f t="shared" si="489"/>
        <v>3</v>
      </c>
      <c r="J2219">
        <f>IF(AND(Formulier!$E$44&lt;=C2219,Formulier!$O$38&gt;=C2219),"Verlof",0)</f>
        <v>0</v>
      </c>
      <c r="K2219">
        <f t="shared" si="480"/>
        <v>0</v>
      </c>
      <c r="L2219">
        <f t="shared" si="476"/>
        <v>0</v>
      </c>
      <c r="M2219">
        <f t="shared" si="477"/>
        <v>0</v>
      </c>
      <c r="N2219" s="56">
        <f t="shared" si="481"/>
        <v>0</v>
      </c>
      <c r="O2219" s="56">
        <f t="shared" si="482"/>
        <v>0</v>
      </c>
      <c r="R2219">
        <f t="shared" si="478"/>
        <v>0</v>
      </c>
    </row>
    <row r="2220" spans="1:18" x14ac:dyDescent="0.3">
      <c r="A2220" s="43" t="str">
        <f t="shared" si="483"/>
        <v>20213do</v>
      </c>
      <c r="B2220" s="43">
        <f t="shared" si="488"/>
        <v>3</v>
      </c>
      <c r="C2220" s="44">
        <f t="shared" si="479"/>
        <v>44210</v>
      </c>
      <c r="D2220" s="43" t="str">
        <f t="shared" si="486"/>
        <v>do</v>
      </c>
      <c r="E2220" s="43">
        <f t="shared" si="484"/>
        <v>2021</v>
      </c>
      <c r="I2220" s="43">
        <f t="shared" si="489"/>
        <v>3</v>
      </c>
      <c r="J2220">
        <f>IF(AND(Formulier!$E$44&lt;=C2220,Formulier!$O$38&gt;=C2220),"Verlof",0)</f>
        <v>0</v>
      </c>
      <c r="K2220">
        <f t="shared" si="480"/>
        <v>0</v>
      </c>
      <c r="L2220">
        <f t="shared" si="476"/>
        <v>0</v>
      </c>
      <c r="M2220">
        <f t="shared" si="477"/>
        <v>0</v>
      </c>
      <c r="N2220" s="56">
        <f t="shared" si="481"/>
        <v>0</v>
      </c>
      <c r="O2220" s="56">
        <f t="shared" si="482"/>
        <v>0</v>
      </c>
      <c r="R2220">
        <f t="shared" si="478"/>
        <v>0</v>
      </c>
    </row>
    <row r="2221" spans="1:18" x14ac:dyDescent="0.3">
      <c r="A2221" s="43" t="str">
        <f t="shared" si="483"/>
        <v>20213vr</v>
      </c>
      <c r="B2221" s="43">
        <f t="shared" si="488"/>
        <v>3</v>
      </c>
      <c r="C2221" s="44">
        <f t="shared" si="479"/>
        <v>44211</v>
      </c>
      <c r="D2221" s="43" t="str">
        <f t="shared" si="486"/>
        <v>vr</v>
      </c>
      <c r="E2221" s="43">
        <f t="shared" si="484"/>
        <v>2021</v>
      </c>
      <c r="I2221" s="43">
        <f t="shared" si="489"/>
        <v>3</v>
      </c>
      <c r="J2221">
        <f>IF(AND(Formulier!$E$44&lt;=C2221,Formulier!$O$38&gt;=C2221),"Verlof",0)</f>
        <v>0</v>
      </c>
      <c r="K2221">
        <f t="shared" si="480"/>
        <v>0</v>
      </c>
      <c r="L2221">
        <f t="shared" si="476"/>
        <v>0</v>
      </c>
      <c r="M2221">
        <f t="shared" si="477"/>
        <v>0</v>
      </c>
      <c r="N2221" s="56">
        <f t="shared" si="481"/>
        <v>0</v>
      </c>
      <c r="O2221" s="56">
        <f t="shared" si="482"/>
        <v>0</v>
      </c>
      <c r="R2221">
        <f t="shared" si="478"/>
        <v>0</v>
      </c>
    </row>
    <row r="2222" spans="1:18" x14ac:dyDescent="0.3">
      <c r="A2222" s="43" t="str">
        <f t="shared" si="483"/>
        <v>20213za</v>
      </c>
      <c r="B2222" s="43">
        <f t="shared" si="488"/>
        <v>3</v>
      </c>
      <c r="C2222" s="44">
        <f t="shared" si="479"/>
        <v>44212</v>
      </c>
      <c r="D2222" s="43" t="str">
        <f t="shared" si="486"/>
        <v>za</v>
      </c>
      <c r="E2222" s="43">
        <f t="shared" si="484"/>
        <v>2021</v>
      </c>
      <c r="I2222" s="43">
        <f t="shared" si="489"/>
        <v>3</v>
      </c>
      <c r="J2222">
        <f>IF(AND(Formulier!$E$44&lt;=C2222,Formulier!$O$38&gt;=C2222),"Verlof",0)</f>
        <v>0</v>
      </c>
      <c r="K2222">
        <f t="shared" si="480"/>
        <v>0</v>
      </c>
      <c r="L2222">
        <f t="shared" si="476"/>
        <v>0</v>
      </c>
      <c r="M2222">
        <f t="shared" si="477"/>
        <v>0</v>
      </c>
      <c r="N2222" s="56">
        <f t="shared" si="481"/>
        <v>0</v>
      </c>
      <c r="O2222" s="56">
        <f t="shared" si="482"/>
        <v>0</v>
      </c>
      <c r="R2222">
        <f t="shared" si="478"/>
        <v>0</v>
      </c>
    </row>
    <row r="2223" spans="1:18" x14ac:dyDescent="0.3">
      <c r="A2223" s="43" t="str">
        <f t="shared" si="483"/>
        <v>20213zo</v>
      </c>
      <c r="B2223" s="43">
        <f t="shared" si="488"/>
        <v>3</v>
      </c>
      <c r="C2223" s="44">
        <f t="shared" si="479"/>
        <v>44213</v>
      </c>
      <c r="D2223" s="43" t="str">
        <f t="shared" si="486"/>
        <v>zo</v>
      </c>
      <c r="E2223" s="43">
        <f t="shared" si="484"/>
        <v>2021</v>
      </c>
      <c r="I2223" s="43">
        <f t="shared" si="489"/>
        <v>3</v>
      </c>
      <c r="J2223">
        <f>IF(AND(Formulier!$E$44&lt;=C2223,Formulier!$O$38&gt;=C2223),"Verlof",0)</f>
        <v>0</v>
      </c>
      <c r="K2223">
        <f t="shared" si="480"/>
        <v>0</v>
      </c>
      <c r="L2223">
        <f t="shared" si="476"/>
        <v>0</v>
      </c>
      <c r="M2223">
        <f t="shared" si="477"/>
        <v>0</v>
      </c>
      <c r="N2223" s="56">
        <f t="shared" si="481"/>
        <v>0</v>
      </c>
      <c r="O2223" s="56">
        <f t="shared" si="482"/>
        <v>0</v>
      </c>
      <c r="R2223">
        <f t="shared" si="478"/>
        <v>0</v>
      </c>
    </row>
    <row r="2224" spans="1:18" x14ac:dyDescent="0.3">
      <c r="A2224" s="43" t="str">
        <f t="shared" si="483"/>
        <v>20214ma</v>
      </c>
      <c r="B2224" s="43">
        <f t="shared" si="488"/>
        <v>4</v>
      </c>
      <c r="C2224" s="44">
        <f t="shared" si="479"/>
        <v>44214</v>
      </c>
      <c r="D2224" s="43" t="str">
        <f t="shared" si="486"/>
        <v>ma</v>
      </c>
      <c r="E2224" s="43">
        <f t="shared" si="484"/>
        <v>2021</v>
      </c>
      <c r="I2224" s="43">
        <f t="shared" si="489"/>
        <v>4</v>
      </c>
      <c r="J2224">
        <f>IF(AND(Formulier!$E$44&lt;=C2224,Formulier!$O$38&gt;=C2224),"Verlof",0)</f>
        <v>0</v>
      </c>
      <c r="K2224">
        <f t="shared" si="480"/>
        <v>0</v>
      </c>
      <c r="L2224">
        <f t="shared" si="476"/>
        <v>0</v>
      </c>
      <c r="M2224">
        <f t="shared" si="477"/>
        <v>0</v>
      </c>
      <c r="N2224" s="56">
        <f t="shared" si="481"/>
        <v>0</v>
      </c>
      <c r="O2224" s="56">
        <f t="shared" si="482"/>
        <v>0</v>
      </c>
      <c r="R2224">
        <f t="shared" si="478"/>
        <v>0</v>
      </c>
    </row>
    <row r="2225" spans="1:18" x14ac:dyDescent="0.3">
      <c r="A2225" s="43" t="str">
        <f t="shared" si="483"/>
        <v>20214di</v>
      </c>
      <c r="B2225" s="43">
        <f t="shared" si="488"/>
        <v>4</v>
      </c>
      <c r="C2225" s="44">
        <f t="shared" si="479"/>
        <v>44215</v>
      </c>
      <c r="D2225" s="43" t="str">
        <f t="shared" si="486"/>
        <v>di</v>
      </c>
      <c r="E2225" s="43">
        <f t="shared" si="484"/>
        <v>2021</v>
      </c>
      <c r="I2225" s="43">
        <f t="shared" si="489"/>
        <v>4</v>
      </c>
      <c r="J2225">
        <f>IF(AND(Formulier!$E$44&lt;=C2225,Formulier!$O$38&gt;=C2225),"Verlof",0)</f>
        <v>0</v>
      </c>
      <c r="K2225">
        <f t="shared" si="480"/>
        <v>0</v>
      </c>
      <c r="L2225">
        <f t="shared" si="476"/>
        <v>0</v>
      </c>
      <c r="M2225">
        <f t="shared" si="477"/>
        <v>0</v>
      </c>
      <c r="N2225" s="56">
        <f t="shared" si="481"/>
        <v>0</v>
      </c>
      <c r="O2225" s="56">
        <f t="shared" si="482"/>
        <v>0</v>
      </c>
      <c r="R2225">
        <f t="shared" si="478"/>
        <v>0</v>
      </c>
    </row>
    <row r="2226" spans="1:18" x14ac:dyDescent="0.3">
      <c r="A2226" s="43" t="str">
        <f t="shared" si="483"/>
        <v>20214wo</v>
      </c>
      <c r="B2226" s="43">
        <f t="shared" si="488"/>
        <v>4</v>
      </c>
      <c r="C2226" s="44">
        <f t="shared" si="479"/>
        <v>44216</v>
      </c>
      <c r="D2226" s="43" t="str">
        <f t="shared" si="486"/>
        <v>wo</v>
      </c>
      <c r="E2226" s="43">
        <f t="shared" si="484"/>
        <v>2021</v>
      </c>
      <c r="I2226" s="43">
        <f t="shared" si="489"/>
        <v>4</v>
      </c>
      <c r="J2226">
        <f>IF(AND(Formulier!$E$44&lt;=C2226,Formulier!$O$38&gt;=C2226),"Verlof",0)</f>
        <v>0</v>
      </c>
      <c r="K2226">
        <f t="shared" si="480"/>
        <v>0</v>
      </c>
      <c r="L2226">
        <f t="shared" si="476"/>
        <v>0</v>
      </c>
      <c r="M2226">
        <f t="shared" si="477"/>
        <v>0</v>
      </c>
      <c r="N2226" s="56">
        <f t="shared" si="481"/>
        <v>0</v>
      </c>
      <c r="O2226" s="56">
        <f t="shared" si="482"/>
        <v>0</v>
      </c>
      <c r="R2226">
        <f t="shared" si="478"/>
        <v>0</v>
      </c>
    </row>
    <row r="2227" spans="1:18" x14ac:dyDescent="0.3">
      <c r="A2227" s="43" t="str">
        <f t="shared" si="483"/>
        <v>20214do</v>
      </c>
      <c r="B2227" s="43">
        <f t="shared" si="488"/>
        <v>4</v>
      </c>
      <c r="C2227" s="44">
        <f t="shared" si="479"/>
        <v>44217</v>
      </c>
      <c r="D2227" s="43" t="str">
        <f t="shared" si="486"/>
        <v>do</v>
      </c>
      <c r="E2227" s="43">
        <f t="shared" si="484"/>
        <v>2021</v>
      </c>
      <c r="I2227" s="43">
        <f t="shared" si="489"/>
        <v>4</v>
      </c>
      <c r="J2227">
        <f>IF(AND(Formulier!$E$44&lt;=C2227,Formulier!$O$38&gt;=C2227),"Verlof",0)</f>
        <v>0</v>
      </c>
      <c r="K2227">
        <f t="shared" si="480"/>
        <v>0</v>
      </c>
      <c r="L2227">
        <f t="shared" si="476"/>
        <v>0</v>
      </c>
      <c r="M2227">
        <f t="shared" si="477"/>
        <v>0</v>
      </c>
      <c r="N2227" s="56">
        <f t="shared" si="481"/>
        <v>0</v>
      </c>
      <c r="O2227" s="56">
        <f t="shared" si="482"/>
        <v>0</v>
      </c>
      <c r="R2227">
        <f t="shared" si="478"/>
        <v>0</v>
      </c>
    </row>
    <row r="2228" spans="1:18" x14ac:dyDescent="0.3">
      <c r="A2228" s="43" t="str">
        <f t="shared" si="483"/>
        <v>20214vr</v>
      </c>
      <c r="B2228" s="43">
        <f t="shared" si="488"/>
        <v>4</v>
      </c>
      <c r="C2228" s="44">
        <f t="shared" si="479"/>
        <v>44218</v>
      </c>
      <c r="D2228" s="43" t="str">
        <f t="shared" si="486"/>
        <v>vr</v>
      </c>
      <c r="E2228" s="43">
        <f t="shared" si="484"/>
        <v>2021</v>
      </c>
      <c r="I2228" s="43">
        <f t="shared" si="489"/>
        <v>4</v>
      </c>
      <c r="J2228">
        <f>IF(AND(Formulier!$E$44&lt;=C2228,Formulier!$O$38&gt;=C2228),"Verlof",0)</f>
        <v>0</v>
      </c>
      <c r="K2228">
        <f t="shared" si="480"/>
        <v>0</v>
      </c>
      <c r="L2228">
        <f t="shared" si="476"/>
        <v>0</v>
      </c>
      <c r="M2228">
        <f t="shared" si="477"/>
        <v>0</v>
      </c>
      <c r="N2228" s="56">
        <f t="shared" si="481"/>
        <v>0</v>
      </c>
      <c r="O2228" s="56">
        <f t="shared" si="482"/>
        <v>0</v>
      </c>
      <c r="R2228">
        <f t="shared" si="478"/>
        <v>0</v>
      </c>
    </row>
    <row r="2229" spans="1:18" x14ac:dyDescent="0.3">
      <c r="A2229" s="43" t="str">
        <f t="shared" si="483"/>
        <v>20214za</v>
      </c>
      <c r="B2229" s="43">
        <f t="shared" si="488"/>
        <v>4</v>
      </c>
      <c r="C2229" s="44">
        <f t="shared" si="479"/>
        <v>44219</v>
      </c>
      <c r="D2229" s="43" t="str">
        <f t="shared" si="486"/>
        <v>za</v>
      </c>
      <c r="E2229" s="43">
        <f t="shared" si="484"/>
        <v>2021</v>
      </c>
      <c r="I2229" s="43">
        <f t="shared" si="489"/>
        <v>4</v>
      </c>
      <c r="J2229">
        <f>IF(AND(Formulier!$E$44&lt;=C2229,Formulier!$O$38&gt;=C2229),"Verlof",0)</f>
        <v>0</v>
      </c>
      <c r="K2229">
        <f t="shared" si="480"/>
        <v>0</v>
      </c>
      <c r="L2229">
        <f t="shared" si="476"/>
        <v>0</v>
      </c>
      <c r="M2229">
        <f t="shared" si="477"/>
        <v>0</v>
      </c>
      <c r="N2229" s="56">
        <f t="shared" si="481"/>
        <v>0</v>
      </c>
      <c r="O2229" s="56">
        <f t="shared" si="482"/>
        <v>0</v>
      </c>
      <c r="R2229">
        <f t="shared" si="478"/>
        <v>0</v>
      </c>
    </row>
    <row r="2230" spans="1:18" x14ac:dyDescent="0.3">
      <c r="A2230" s="43" t="str">
        <f t="shared" si="483"/>
        <v>20214zo</v>
      </c>
      <c r="B2230" s="43">
        <f t="shared" si="488"/>
        <v>4</v>
      </c>
      <c r="C2230" s="44">
        <f t="shared" si="479"/>
        <v>44220</v>
      </c>
      <c r="D2230" s="43" t="str">
        <f t="shared" si="486"/>
        <v>zo</v>
      </c>
      <c r="E2230" s="43">
        <f t="shared" si="484"/>
        <v>2021</v>
      </c>
      <c r="I2230" s="43">
        <f t="shared" si="489"/>
        <v>4</v>
      </c>
      <c r="J2230">
        <f>IF(AND(Formulier!$E$44&lt;=C2230,Formulier!$O$38&gt;=C2230),"Verlof",0)</f>
        <v>0</v>
      </c>
      <c r="K2230">
        <f t="shared" si="480"/>
        <v>0</v>
      </c>
      <c r="L2230">
        <f t="shared" si="476"/>
        <v>0</v>
      </c>
      <c r="M2230">
        <f t="shared" si="477"/>
        <v>0</v>
      </c>
      <c r="N2230" s="56">
        <f t="shared" si="481"/>
        <v>0</v>
      </c>
      <c r="O2230" s="56">
        <f t="shared" si="482"/>
        <v>0</v>
      </c>
      <c r="R2230">
        <f t="shared" si="478"/>
        <v>0</v>
      </c>
    </row>
    <row r="2231" spans="1:18" x14ac:dyDescent="0.3">
      <c r="A2231" s="43" t="str">
        <f t="shared" si="483"/>
        <v>20215ma</v>
      </c>
      <c r="B2231" s="43">
        <f t="shared" si="488"/>
        <v>5</v>
      </c>
      <c r="C2231" s="44">
        <f t="shared" si="479"/>
        <v>44221</v>
      </c>
      <c r="D2231" s="43" t="str">
        <f t="shared" si="486"/>
        <v>ma</v>
      </c>
      <c r="E2231" s="43">
        <f t="shared" si="484"/>
        <v>2021</v>
      </c>
      <c r="I2231" s="43">
        <f t="shared" si="489"/>
        <v>5</v>
      </c>
      <c r="J2231">
        <f>IF(AND(Formulier!$E$44&lt;=C2231,Formulier!$O$38&gt;=C2231),"Verlof",0)</f>
        <v>0</v>
      </c>
      <c r="K2231">
        <f t="shared" si="480"/>
        <v>0</v>
      </c>
      <c r="L2231">
        <f t="shared" si="476"/>
        <v>0</v>
      </c>
      <c r="M2231">
        <f t="shared" si="477"/>
        <v>0</v>
      </c>
      <c r="N2231" s="56">
        <f t="shared" si="481"/>
        <v>0</v>
      </c>
      <c r="O2231" s="56">
        <f t="shared" si="482"/>
        <v>0</v>
      </c>
      <c r="R2231">
        <f t="shared" si="478"/>
        <v>0</v>
      </c>
    </row>
    <row r="2232" spans="1:18" x14ac:dyDescent="0.3">
      <c r="A2232" s="43" t="str">
        <f t="shared" si="483"/>
        <v>20215di</v>
      </c>
      <c r="B2232" s="43">
        <f t="shared" si="488"/>
        <v>5</v>
      </c>
      <c r="C2232" s="44">
        <f t="shared" si="479"/>
        <v>44222</v>
      </c>
      <c r="D2232" s="43" t="str">
        <f t="shared" si="486"/>
        <v>di</v>
      </c>
      <c r="E2232" s="43">
        <f t="shared" si="484"/>
        <v>2021</v>
      </c>
      <c r="I2232" s="43">
        <f t="shared" si="489"/>
        <v>5</v>
      </c>
      <c r="J2232">
        <f>IF(AND(Formulier!$E$44&lt;=C2232,Formulier!$O$38&gt;=C2232),"Verlof",0)</f>
        <v>0</v>
      </c>
      <c r="K2232">
        <f t="shared" si="480"/>
        <v>0</v>
      </c>
      <c r="L2232">
        <f t="shared" si="476"/>
        <v>0</v>
      </c>
      <c r="M2232">
        <f t="shared" si="477"/>
        <v>0</v>
      </c>
      <c r="N2232" s="56">
        <f t="shared" si="481"/>
        <v>0</v>
      </c>
      <c r="O2232" s="56">
        <f t="shared" si="482"/>
        <v>0</v>
      </c>
      <c r="R2232">
        <f t="shared" si="478"/>
        <v>0</v>
      </c>
    </row>
    <row r="2233" spans="1:18" x14ac:dyDescent="0.3">
      <c r="A2233" s="43" t="str">
        <f t="shared" si="483"/>
        <v>20215wo</v>
      </c>
      <c r="B2233" s="43">
        <f t="shared" si="488"/>
        <v>5</v>
      </c>
      <c r="C2233" s="44">
        <f t="shared" si="479"/>
        <v>44223</v>
      </c>
      <c r="D2233" s="43" t="str">
        <f t="shared" si="486"/>
        <v>wo</v>
      </c>
      <c r="E2233" s="43">
        <f t="shared" si="484"/>
        <v>2021</v>
      </c>
      <c r="I2233" s="43">
        <f t="shared" si="489"/>
        <v>5</v>
      </c>
      <c r="J2233">
        <f>IF(AND(Formulier!$E$44&lt;=C2233,Formulier!$O$38&gt;=C2233),"Verlof",0)</f>
        <v>0</v>
      </c>
      <c r="K2233">
        <f t="shared" si="480"/>
        <v>0</v>
      </c>
      <c r="L2233">
        <f t="shared" si="476"/>
        <v>0</v>
      </c>
      <c r="M2233">
        <f t="shared" si="477"/>
        <v>0</v>
      </c>
      <c r="N2233" s="56">
        <f t="shared" si="481"/>
        <v>0</v>
      </c>
      <c r="O2233" s="56">
        <f t="shared" si="482"/>
        <v>0</v>
      </c>
      <c r="R2233">
        <f t="shared" si="478"/>
        <v>0</v>
      </c>
    </row>
    <row r="2234" spans="1:18" x14ac:dyDescent="0.3">
      <c r="A2234" s="43" t="str">
        <f t="shared" si="483"/>
        <v>20215do</v>
      </c>
      <c r="B2234" s="43">
        <f t="shared" si="488"/>
        <v>5</v>
      </c>
      <c r="C2234" s="44">
        <f t="shared" si="479"/>
        <v>44224</v>
      </c>
      <c r="D2234" s="43" t="str">
        <f t="shared" si="486"/>
        <v>do</v>
      </c>
      <c r="E2234" s="43">
        <f t="shared" si="484"/>
        <v>2021</v>
      </c>
      <c r="I2234" s="43">
        <f t="shared" si="489"/>
        <v>5</v>
      </c>
      <c r="J2234">
        <f>IF(AND(Formulier!$E$44&lt;=C2234,Formulier!$O$38&gt;=C2234),"Verlof",0)</f>
        <v>0</v>
      </c>
      <c r="K2234">
        <f t="shared" si="480"/>
        <v>0</v>
      </c>
      <c r="L2234">
        <f t="shared" si="476"/>
        <v>0</v>
      </c>
      <c r="M2234">
        <f t="shared" si="477"/>
        <v>0</v>
      </c>
      <c r="N2234" s="56">
        <f t="shared" si="481"/>
        <v>0</v>
      </c>
      <c r="O2234" s="56">
        <f t="shared" si="482"/>
        <v>0</v>
      </c>
      <c r="R2234">
        <f t="shared" si="478"/>
        <v>0</v>
      </c>
    </row>
    <row r="2235" spans="1:18" x14ac:dyDescent="0.3">
      <c r="A2235" s="43" t="str">
        <f t="shared" si="483"/>
        <v>20215vr</v>
      </c>
      <c r="B2235" s="43">
        <f t="shared" si="488"/>
        <v>5</v>
      </c>
      <c r="C2235" s="44">
        <f t="shared" si="479"/>
        <v>44225</v>
      </c>
      <c r="D2235" s="43" t="str">
        <f t="shared" si="486"/>
        <v>vr</v>
      </c>
      <c r="E2235" s="43">
        <f t="shared" si="484"/>
        <v>2021</v>
      </c>
      <c r="I2235" s="43">
        <f t="shared" si="489"/>
        <v>5</v>
      </c>
      <c r="J2235">
        <f>IF(AND(Formulier!$E$44&lt;=C2235,Formulier!$O$38&gt;=C2235),"Verlof",0)</f>
        <v>0</v>
      </c>
      <c r="K2235">
        <f t="shared" si="480"/>
        <v>0</v>
      </c>
      <c r="L2235">
        <f t="shared" si="476"/>
        <v>0</v>
      </c>
      <c r="M2235">
        <f t="shared" si="477"/>
        <v>0</v>
      </c>
      <c r="N2235" s="56">
        <f t="shared" si="481"/>
        <v>0</v>
      </c>
      <c r="O2235" s="56">
        <f t="shared" si="482"/>
        <v>0</v>
      </c>
      <c r="R2235">
        <f t="shared" si="478"/>
        <v>0</v>
      </c>
    </row>
    <row r="2236" spans="1:18" x14ac:dyDescent="0.3">
      <c r="A2236" s="43" t="str">
        <f t="shared" si="483"/>
        <v>20215za</v>
      </c>
      <c r="B2236" s="43">
        <f t="shared" si="488"/>
        <v>5</v>
      </c>
      <c r="C2236" s="44">
        <f t="shared" si="479"/>
        <v>44226</v>
      </c>
      <c r="D2236" s="43" t="str">
        <f t="shared" si="486"/>
        <v>za</v>
      </c>
      <c r="E2236" s="43">
        <f t="shared" si="484"/>
        <v>2021</v>
      </c>
      <c r="I2236" s="43">
        <f t="shared" si="489"/>
        <v>5</v>
      </c>
      <c r="J2236">
        <f>IF(AND(Formulier!$E$44&lt;=C2236,Formulier!$O$38&gt;=C2236),"Verlof",0)</f>
        <v>0</v>
      </c>
      <c r="K2236">
        <f t="shared" si="480"/>
        <v>0</v>
      </c>
      <c r="L2236">
        <f t="shared" ref="L2236:L2299" si="490">IF(J2236=0,0,IF(G2236="",0,1))</f>
        <v>0</v>
      </c>
      <c r="M2236">
        <f t="shared" ref="M2236:M2299" si="491">IF(J2236=0,0,IF(H2236="",0,1))</f>
        <v>0</v>
      </c>
      <c r="N2236" s="56">
        <f t="shared" si="481"/>
        <v>0</v>
      </c>
      <c r="O2236" s="56">
        <f t="shared" si="482"/>
        <v>0</v>
      </c>
      <c r="R2236">
        <f t="shared" si="478"/>
        <v>0</v>
      </c>
    </row>
    <row r="2237" spans="1:18" x14ac:dyDescent="0.3">
      <c r="A2237" s="43" t="str">
        <f t="shared" si="483"/>
        <v>20215zo</v>
      </c>
      <c r="B2237" s="43">
        <f t="shared" si="488"/>
        <v>5</v>
      </c>
      <c r="C2237" s="44">
        <f t="shared" si="479"/>
        <v>44227</v>
      </c>
      <c r="D2237" s="43" t="str">
        <f t="shared" si="486"/>
        <v>zo</v>
      </c>
      <c r="E2237" s="43">
        <f t="shared" si="484"/>
        <v>2021</v>
      </c>
      <c r="I2237" s="43">
        <f t="shared" si="489"/>
        <v>5</v>
      </c>
      <c r="J2237">
        <f>IF(AND(Formulier!$E$44&lt;=C2237,Formulier!$O$38&gt;=C2237),"Verlof",0)</f>
        <v>0</v>
      </c>
      <c r="K2237">
        <f t="shared" si="480"/>
        <v>0</v>
      </c>
      <c r="L2237">
        <f t="shared" si="490"/>
        <v>0</v>
      </c>
      <c r="M2237">
        <f t="shared" si="491"/>
        <v>0</v>
      </c>
      <c r="N2237" s="56">
        <f t="shared" si="481"/>
        <v>0</v>
      </c>
      <c r="O2237" s="56">
        <f t="shared" si="482"/>
        <v>0</v>
      </c>
      <c r="R2237">
        <f t="shared" si="478"/>
        <v>0</v>
      </c>
    </row>
    <row r="2238" spans="1:18" x14ac:dyDescent="0.3">
      <c r="A2238" s="43" t="str">
        <f t="shared" si="483"/>
        <v>20216ma</v>
      </c>
      <c r="B2238" s="43">
        <f t="shared" si="488"/>
        <v>6</v>
      </c>
      <c r="C2238" s="44">
        <f t="shared" si="479"/>
        <v>44228</v>
      </c>
      <c r="D2238" s="43" t="str">
        <f t="shared" si="486"/>
        <v>ma</v>
      </c>
      <c r="E2238" s="43">
        <f t="shared" si="484"/>
        <v>2021</v>
      </c>
      <c r="I2238" s="43">
        <f t="shared" si="489"/>
        <v>6</v>
      </c>
      <c r="J2238">
        <f>IF(AND(Formulier!$E$44&lt;=C2238,Formulier!$O$38&gt;=C2238),"Verlof",0)</f>
        <v>0</v>
      </c>
      <c r="K2238">
        <f t="shared" si="480"/>
        <v>0</v>
      </c>
      <c r="L2238">
        <f t="shared" si="490"/>
        <v>0</v>
      </c>
      <c r="M2238">
        <f t="shared" si="491"/>
        <v>0</v>
      </c>
      <c r="N2238" s="56">
        <f t="shared" si="481"/>
        <v>0</v>
      </c>
      <c r="O2238" s="56">
        <f t="shared" si="482"/>
        <v>0</v>
      </c>
      <c r="R2238">
        <f t="shared" si="478"/>
        <v>0</v>
      </c>
    </row>
    <row r="2239" spans="1:18" x14ac:dyDescent="0.3">
      <c r="A2239" s="43" t="str">
        <f t="shared" si="483"/>
        <v>20216di</v>
      </c>
      <c r="B2239" s="43">
        <f t="shared" si="488"/>
        <v>6</v>
      </c>
      <c r="C2239" s="44">
        <f t="shared" si="479"/>
        <v>44229</v>
      </c>
      <c r="D2239" s="43" t="str">
        <f t="shared" si="486"/>
        <v>di</v>
      </c>
      <c r="E2239" s="43">
        <f t="shared" si="484"/>
        <v>2021</v>
      </c>
      <c r="I2239" s="43">
        <f t="shared" si="489"/>
        <v>6</v>
      </c>
      <c r="J2239">
        <f>IF(AND(Formulier!$E$44&lt;=C2239,Formulier!$O$38&gt;=C2239),"Verlof",0)</f>
        <v>0</v>
      </c>
      <c r="K2239">
        <f t="shared" si="480"/>
        <v>0</v>
      </c>
      <c r="L2239">
        <f t="shared" si="490"/>
        <v>0</v>
      </c>
      <c r="M2239">
        <f t="shared" si="491"/>
        <v>0</v>
      </c>
      <c r="N2239" s="56">
        <f t="shared" si="481"/>
        <v>0</v>
      </c>
      <c r="O2239" s="56">
        <f t="shared" si="482"/>
        <v>0</v>
      </c>
      <c r="R2239">
        <f t="shared" si="478"/>
        <v>0</v>
      </c>
    </row>
    <row r="2240" spans="1:18" x14ac:dyDescent="0.3">
      <c r="A2240" s="43" t="str">
        <f t="shared" si="483"/>
        <v>20216wo</v>
      </c>
      <c r="B2240" s="43">
        <f t="shared" si="488"/>
        <v>6</v>
      </c>
      <c r="C2240" s="44">
        <f t="shared" si="479"/>
        <v>44230</v>
      </c>
      <c r="D2240" s="43" t="str">
        <f t="shared" si="486"/>
        <v>wo</v>
      </c>
      <c r="E2240" s="43">
        <f t="shared" si="484"/>
        <v>2021</v>
      </c>
      <c r="I2240" s="43">
        <f t="shared" si="489"/>
        <v>6</v>
      </c>
      <c r="J2240">
        <f>IF(AND(Formulier!$E$44&lt;=C2240,Formulier!$O$38&gt;=C2240),"Verlof",0)</f>
        <v>0</v>
      </c>
      <c r="K2240">
        <f t="shared" si="480"/>
        <v>0</v>
      </c>
      <c r="L2240">
        <f t="shared" si="490"/>
        <v>0</v>
      </c>
      <c r="M2240">
        <f t="shared" si="491"/>
        <v>0</v>
      </c>
      <c r="N2240" s="56">
        <f t="shared" si="481"/>
        <v>0</v>
      </c>
      <c r="O2240" s="56">
        <f t="shared" si="482"/>
        <v>0</v>
      </c>
      <c r="R2240">
        <f t="shared" ref="R2240:R2303" si="492">IF(AND(OR(F2240="vakantie",G2240="vakantie",H2240="vakantie"),Q2240="Compensatieverlof"),1,0)</f>
        <v>0</v>
      </c>
    </row>
    <row r="2241" spans="1:18" x14ac:dyDescent="0.3">
      <c r="A2241" s="43" t="str">
        <f t="shared" si="483"/>
        <v>20216do</v>
      </c>
      <c r="B2241" s="43">
        <f t="shared" si="488"/>
        <v>6</v>
      </c>
      <c r="C2241" s="44">
        <f t="shared" si="479"/>
        <v>44231</v>
      </c>
      <c r="D2241" s="43" t="str">
        <f t="shared" si="486"/>
        <v>do</v>
      </c>
      <c r="E2241" s="43">
        <f t="shared" si="484"/>
        <v>2021</v>
      </c>
      <c r="I2241" s="43">
        <f t="shared" si="489"/>
        <v>6</v>
      </c>
      <c r="J2241">
        <f>IF(AND(Formulier!$E$44&lt;=C2241,Formulier!$O$38&gt;=C2241),"Verlof",0)</f>
        <v>0</v>
      </c>
      <c r="K2241">
        <f t="shared" si="480"/>
        <v>0</v>
      </c>
      <c r="L2241">
        <f t="shared" si="490"/>
        <v>0</v>
      </c>
      <c r="M2241">
        <f t="shared" si="491"/>
        <v>0</v>
      </c>
      <c r="N2241" s="56">
        <f t="shared" si="481"/>
        <v>0</v>
      </c>
      <c r="O2241" s="56">
        <f t="shared" si="482"/>
        <v>0</v>
      </c>
      <c r="R2241">
        <f t="shared" si="492"/>
        <v>0</v>
      </c>
    </row>
    <row r="2242" spans="1:18" x14ac:dyDescent="0.3">
      <c r="A2242" s="43" t="str">
        <f t="shared" si="483"/>
        <v>20216vr</v>
      </c>
      <c r="B2242" s="43">
        <f t="shared" si="488"/>
        <v>6</v>
      </c>
      <c r="C2242" s="44">
        <f t="shared" si="479"/>
        <v>44232</v>
      </c>
      <c r="D2242" s="43" t="str">
        <f t="shared" si="486"/>
        <v>vr</v>
      </c>
      <c r="E2242" s="43">
        <f t="shared" si="484"/>
        <v>2021</v>
      </c>
      <c r="I2242" s="43">
        <f t="shared" si="489"/>
        <v>6</v>
      </c>
      <c r="J2242">
        <f>IF(AND(Formulier!$E$44&lt;=C2242,Formulier!$O$38&gt;=C2242),"Verlof",0)</f>
        <v>0</v>
      </c>
      <c r="K2242">
        <f t="shared" si="480"/>
        <v>0</v>
      </c>
      <c r="L2242">
        <f t="shared" si="490"/>
        <v>0</v>
      </c>
      <c r="M2242">
        <f t="shared" si="491"/>
        <v>0</v>
      </c>
      <c r="N2242" s="56">
        <f t="shared" si="481"/>
        <v>0</v>
      </c>
      <c r="O2242" s="56">
        <f t="shared" si="482"/>
        <v>0</v>
      </c>
      <c r="R2242">
        <f t="shared" si="492"/>
        <v>0</v>
      </c>
    </row>
    <row r="2243" spans="1:18" x14ac:dyDescent="0.3">
      <c r="A2243" s="43" t="str">
        <f t="shared" si="483"/>
        <v>20216za</v>
      </c>
      <c r="B2243" s="43">
        <f t="shared" si="488"/>
        <v>6</v>
      </c>
      <c r="C2243" s="44">
        <f t="shared" ref="C2243:C2306" si="493">+C2242+1</f>
        <v>44233</v>
      </c>
      <c r="D2243" s="43" t="str">
        <f t="shared" si="486"/>
        <v>za</v>
      </c>
      <c r="E2243" s="43">
        <f t="shared" si="484"/>
        <v>2021</v>
      </c>
      <c r="I2243" s="43">
        <f t="shared" si="489"/>
        <v>6</v>
      </c>
      <c r="J2243">
        <f>IF(AND(Formulier!$E$44&lt;=C2243,Formulier!$O$38&gt;=C2243),"Verlof",0)</f>
        <v>0</v>
      </c>
      <c r="K2243">
        <f t="shared" ref="K2243:K2306" si="494">IF(J2243=0,0,IF(F2243="",0,1))</f>
        <v>0</v>
      </c>
      <c r="L2243">
        <f t="shared" si="490"/>
        <v>0</v>
      </c>
      <c r="M2243">
        <f t="shared" si="491"/>
        <v>0</v>
      </c>
      <c r="N2243" s="56">
        <f t="shared" ref="N2243:N2306" si="495">IF($N$1="Noord",K2243,IF($N$1="Midden",L2243,M2243))</f>
        <v>0</v>
      </c>
      <c r="O2243" s="56">
        <f t="shared" ref="O2243:O2306" si="496">IF(OR(D2243="za",D2243="zo"),0,N2243)</f>
        <v>0</v>
      </c>
      <c r="R2243">
        <f t="shared" si="492"/>
        <v>0</v>
      </c>
    </row>
    <row r="2244" spans="1:18" x14ac:dyDescent="0.3">
      <c r="A2244" s="43" t="str">
        <f t="shared" si="483"/>
        <v>20216zo</v>
      </c>
      <c r="B2244" s="43">
        <f t="shared" si="488"/>
        <v>6</v>
      </c>
      <c r="C2244" s="44">
        <f t="shared" si="493"/>
        <v>44234</v>
      </c>
      <c r="D2244" s="43" t="str">
        <f t="shared" si="486"/>
        <v>zo</v>
      </c>
      <c r="E2244" s="43">
        <f t="shared" si="484"/>
        <v>2021</v>
      </c>
      <c r="I2244" s="43">
        <f t="shared" si="489"/>
        <v>6</v>
      </c>
      <c r="J2244">
        <f>IF(AND(Formulier!$E$44&lt;=C2244,Formulier!$O$38&gt;=C2244),"Verlof",0)</f>
        <v>0</v>
      </c>
      <c r="K2244">
        <f t="shared" si="494"/>
        <v>0</v>
      </c>
      <c r="L2244">
        <f t="shared" si="490"/>
        <v>0</v>
      </c>
      <c r="M2244">
        <f t="shared" si="491"/>
        <v>0</v>
      </c>
      <c r="N2244" s="56">
        <f t="shared" si="495"/>
        <v>0</v>
      </c>
      <c r="O2244" s="56">
        <f t="shared" si="496"/>
        <v>0</v>
      </c>
      <c r="R2244">
        <f t="shared" si="492"/>
        <v>0</v>
      </c>
    </row>
    <row r="2245" spans="1:18" x14ac:dyDescent="0.3">
      <c r="A2245" s="43" t="str">
        <f t="shared" si="483"/>
        <v>20217ma</v>
      </c>
      <c r="B2245" s="43">
        <f t="shared" si="488"/>
        <v>7</v>
      </c>
      <c r="C2245" s="44">
        <f t="shared" si="493"/>
        <v>44235</v>
      </c>
      <c r="D2245" s="43" t="str">
        <f t="shared" si="486"/>
        <v>ma</v>
      </c>
      <c r="E2245" s="43">
        <f t="shared" si="484"/>
        <v>2021</v>
      </c>
      <c r="I2245" s="43">
        <f t="shared" si="489"/>
        <v>7</v>
      </c>
      <c r="J2245">
        <f>IF(AND(Formulier!$E$44&lt;=C2245,Formulier!$O$38&gt;=C2245),"Verlof",0)</f>
        <v>0</v>
      </c>
      <c r="K2245">
        <f t="shared" si="494"/>
        <v>0</v>
      </c>
      <c r="L2245">
        <f t="shared" si="490"/>
        <v>0</v>
      </c>
      <c r="M2245">
        <f t="shared" si="491"/>
        <v>0</v>
      </c>
      <c r="N2245" s="56">
        <f t="shared" si="495"/>
        <v>0</v>
      </c>
      <c r="O2245" s="56">
        <f t="shared" si="496"/>
        <v>0</v>
      </c>
      <c r="R2245">
        <f t="shared" si="492"/>
        <v>0</v>
      </c>
    </row>
    <row r="2246" spans="1:18" x14ac:dyDescent="0.3">
      <c r="A2246" s="43" t="str">
        <f t="shared" si="483"/>
        <v>20217di</v>
      </c>
      <c r="B2246" s="43">
        <f t="shared" si="488"/>
        <v>7</v>
      </c>
      <c r="C2246" s="44">
        <f t="shared" si="493"/>
        <v>44236</v>
      </c>
      <c r="D2246" s="43" t="str">
        <f t="shared" si="486"/>
        <v>di</v>
      </c>
      <c r="E2246" s="43">
        <f t="shared" si="484"/>
        <v>2021</v>
      </c>
      <c r="I2246" s="43">
        <f t="shared" si="489"/>
        <v>7</v>
      </c>
      <c r="J2246">
        <f>IF(AND(Formulier!$E$44&lt;=C2246,Formulier!$O$38&gt;=C2246),"Verlof",0)</f>
        <v>0</v>
      </c>
      <c r="K2246">
        <f t="shared" si="494"/>
        <v>0</v>
      </c>
      <c r="L2246">
        <f t="shared" si="490"/>
        <v>0</v>
      </c>
      <c r="M2246">
        <f t="shared" si="491"/>
        <v>0</v>
      </c>
      <c r="N2246" s="56">
        <f t="shared" si="495"/>
        <v>0</v>
      </c>
      <c r="O2246" s="56">
        <f t="shared" si="496"/>
        <v>0</v>
      </c>
      <c r="R2246">
        <f t="shared" si="492"/>
        <v>0</v>
      </c>
    </row>
    <row r="2247" spans="1:18" x14ac:dyDescent="0.3">
      <c r="A2247" s="43" t="str">
        <f t="shared" ref="A2247:A2310" si="497">E2247&amp;B2247&amp;D2247</f>
        <v>20217wo</v>
      </c>
      <c r="B2247" s="43">
        <f t="shared" si="488"/>
        <v>7</v>
      </c>
      <c r="C2247" s="44">
        <f t="shared" si="493"/>
        <v>44237</v>
      </c>
      <c r="D2247" s="43" t="str">
        <f t="shared" si="486"/>
        <v>wo</v>
      </c>
      <c r="E2247" s="43">
        <f t="shared" ref="E2247:E2310" si="498">YEAR(C2247)</f>
        <v>2021</v>
      </c>
      <c r="I2247" s="43">
        <f t="shared" si="489"/>
        <v>7</v>
      </c>
      <c r="J2247">
        <f>IF(AND(Formulier!$E$44&lt;=C2247,Formulier!$O$38&gt;=C2247),"Verlof",0)</f>
        <v>0</v>
      </c>
      <c r="K2247">
        <f t="shared" si="494"/>
        <v>0</v>
      </c>
      <c r="L2247">
        <f t="shared" si="490"/>
        <v>0</v>
      </c>
      <c r="M2247">
        <f t="shared" si="491"/>
        <v>0</v>
      </c>
      <c r="N2247" s="56">
        <f t="shared" si="495"/>
        <v>0</v>
      </c>
      <c r="O2247" s="56">
        <f t="shared" si="496"/>
        <v>0</v>
      </c>
      <c r="R2247">
        <f t="shared" si="492"/>
        <v>0</v>
      </c>
    </row>
    <row r="2248" spans="1:18" x14ac:dyDescent="0.3">
      <c r="A2248" s="43" t="str">
        <f t="shared" si="497"/>
        <v>20217do</v>
      </c>
      <c r="B2248" s="43">
        <f t="shared" si="488"/>
        <v>7</v>
      </c>
      <c r="C2248" s="44">
        <f t="shared" si="493"/>
        <v>44238</v>
      </c>
      <c r="D2248" s="43" t="str">
        <f t="shared" si="486"/>
        <v>do</v>
      </c>
      <c r="E2248" s="43">
        <f t="shared" si="498"/>
        <v>2021</v>
      </c>
      <c r="I2248" s="43">
        <f t="shared" si="489"/>
        <v>7</v>
      </c>
      <c r="J2248">
        <f>IF(AND(Formulier!$E$44&lt;=C2248,Formulier!$O$38&gt;=C2248),"Verlof",0)</f>
        <v>0</v>
      </c>
      <c r="K2248">
        <f t="shared" si="494"/>
        <v>0</v>
      </c>
      <c r="L2248">
        <f t="shared" si="490"/>
        <v>0</v>
      </c>
      <c r="M2248">
        <f t="shared" si="491"/>
        <v>0</v>
      </c>
      <c r="N2248" s="56">
        <f t="shared" si="495"/>
        <v>0</v>
      </c>
      <c r="O2248" s="56">
        <f t="shared" si="496"/>
        <v>0</v>
      </c>
      <c r="R2248">
        <f t="shared" si="492"/>
        <v>0</v>
      </c>
    </row>
    <row r="2249" spans="1:18" x14ac:dyDescent="0.3">
      <c r="A2249" s="43" t="str">
        <f t="shared" si="497"/>
        <v>20217vr</v>
      </c>
      <c r="B2249" s="43">
        <f t="shared" si="488"/>
        <v>7</v>
      </c>
      <c r="C2249" s="44">
        <f t="shared" si="493"/>
        <v>44239</v>
      </c>
      <c r="D2249" s="43" t="str">
        <f t="shared" si="486"/>
        <v>vr</v>
      </c>
      <c r="E2249" s="43">
        <f t="shared" si="498"/>
        <v>2021</v>
      </c>
      <c r="I2249" s="43">
        <f t="shared" si="489"/>
        <v>7</v>
      </c>
      <c r="J2249">
        <f>IF(AND(Formulier!$E$44&lt;=C2249,Formulier!$O$38&gt;=C2249),"Verlof",0)</f>
        <v>0</v>
      </c>
      <c r="K2249">
        <f t="shared" si="494"/>
        <v>0</v>
      </c>
      <c r="L2249">
        <f t="shared" si="490"/>
        <v>0</v>
      </c>
      <c r="M2249">
        <f t="shared" si="491"/>
        <v>0</v>
      </c>
      <c r="N2249" s="56">
        <f t="shared" si="495"/>
        <v>0</v>
      </c>
      <c r="O2249" s="56">
        <f t="shared" si="496"/>
        <v>0</v>
      </c>
      <c r="R2249">
        <f t="shared" si="492"/>
        <v>0</v>
      </c>
    </row>
    <row r="2250" spans="1:18" x14ac:dyDescent="0.3">
      <c r="A2250" s="43" t="str">
        <f t="shared" si="497"/>
        <v>20217za</v>
      </c>
      <c r="B2250" s="43">
        <f t="shared" si="488"/>
        <v>7</v>
      </c>
      <c r="C2250" s="44">
        <f t="shared" si="493"/>
        <v>44240</v>
      </c>
      <c r="D2250" s="43" t="str">
        <f t="shared" si="486"/>
        <v>za</v>
      </c>
      <c r="E2250" s="43">
        <f t="shared" si="498"/>
        <v>2021</v>
      </c>
      <c r="I2250" s="43">
        <f t="shared" si="489"/>
        <v>7</v>
      </c>
      <c r="J2250">
        <f>IF(AND(Formulier!$E$44&lt;=C2250,Formulier!$O$38&gt;=C2250),"Verlof",0)</f>
        <v>0</v>
      </c>
      <c r="K2250">
        <f t="shared" si="494"/>
        <v>0</v>
      </c>
      <c r="L2250">
        <f t="shared" si="490"/>
        <v>0</v>
      </c>
      <c r="M2250">
        <f t="shared" si="491"/>
        <v>0</v>
      </c>
      <c r="N2250" s="56">
        <f t="shared" si="495"/>
        <v>0</v>
      </c>
      <c r="O2250" s="56">
        <f t="shared" si="496"/>
        <v>0</v>
      </c>
      <c r="R2250">
        <f t="shared" si="492"/>
        <v>0</v>
      </c>
    </row>
    <row r="2251" spans="1:18" x14ac:dyDescent="0.3">
      <c r="A2251" s="43" t="str">
        <f t="shared" si="497"/>
        <v>20217zo</v>
      </c>
      <c r="B2251" s="43">
        <f t="shared" si="488"/>
        <v>7</v>
      </c>
      <c r="C2251" s="44">
        <f t="shared" si="493"/>
        <v>44241</v>
      </c>
      <c r="D2251" s="43" t="str">
        <f t="shared" si="486"/>
        <v>zo</v>
      </c>
      <c r="E2251" s="43">
        <f t="shared" si="498"/>
        <v>2021</v>
      </c>
      <c r="I2251" s="43">
        <f t="shared" si="489"/>
        <v>7</v>
      </c>
      <c r="J2251">
        <f>IF(AND(Formulier!$E$44&lt;=C2251,Formulier!$O$38&gt;=C2251),"Verlof",0)</f>
        <v>0</v>
      </c>
      <c r="K2251">
        <f t="shared" si="494"/>
        <v>0</v>
      </c>
      <c r="L2251">
        <f t="shared" si="490"/>
        <v>0</v>
      </c>
      <c r="M2251">
        <f t="shared" si="491"/>
        <v>0</v>
      </c>
      <c r="N2251" s="56">
        <f t="shared" si="495"/>
        <v>0</v>
      </c>
      <c r="O2251" s="56">
        <f t="shared" si="496"/>
        <v>0</v>
      </c>
      <c r="R2251">
        <f t="shared" si="492"/>
        <v>0</v>
      </c>
    </row>
    <row r="2252" spans="1:18" x14ac:dyDescent="0.3">
      <c r="A2252" s="43" t="str">
        <f t="shared" si="497"/>
        <v>20218ma</v>
      </c>
      <c r="B2252" s="43">
        <f t="shared" si="488"/>
        <v>8</v>
      </c>
      <c r="C2252" s="44">
        <f t="shared" si="493"/>
        <v>44242</v>
      </c>
      <c r="D2252" s="43" t="str">
        <f t="shared" si="486"/>
        <v>ma</v>
      </c>
      <c r="E2252" s="43">
        <f t="shared" si="498"/>
        <v>2021</v>
      </c>
      <c r="I2252" s="43">
        <f t="shared" si="489"/>
        <v>8</v>
      </c>
      <c r="J2252">
        <f>IF(AND(Formulier!$E$44&lt;=C2252,Formulier!$O$38&gt;=C2252),"Verlof",0)</f>
        <v>0</v>
      </c>
      <c r="K2252">
        <f t="shared" si="494"/>
        <v>0</v>
      </c>
      <c r="L2252">
        <f t="shared" si="490"/>
        <v>0</v>
      </c>
      <c r="M2252">
        <f t="shared" si="491"/>
        <v>0</v>
      </c>
      <c r="N2252" s="56">
        <f t="shared" si="495"/>
        <v>0</v>
      </c>
      <c r="O2252" s="56">
        <f t="shared" si="496"/>
        <v>0</v>
      </c>
      <c r="R2252">
        <f t="shared" si="492"/>
        <v>0</v>
      </c>
    </row>
    <row r="2253" spans="1:18" x14ac:dyDescent="0.3">
      <c r="A2253" s="43" t="str">
        <f t="shared" si="497"/>
        <v>20218di</v>
      </c>
      <c r="B2253" s="43">
        <f t="shared" si="488"/>
        <v>8</v>
      </c>
      <c r="C2253" s="44">
        <f t="shared" si="493"/>
        <v>44243</v>
      </c>
      <c r="D2253" s="43" t="str">
        <f t="shared" si="486"/>
        <v>di</v>
      </c>
      <c r="E2253" s="43">
        <f t="shared" si="498"/>
        <v>2021</v>
      </c>
      <c r="I2253" s="43">
        <f t="shared" si="489"/>
        <v>8</v>
      </c>
      <c r="J2253">
        <f>IF(AND(Formulier!$E$44&lt;=C2253,Formulier!$O$38&gt;=C2253),"Verlof",0)</f>
        <v>0</v>
      </c>
      <c r="K2253">
        <f t="shared" si="494"/>
        <v>0</v>
      </c>
      <c r="L2253">
        <f t="shared" si="490"/>
        <v>0</v>
      </c>
      <c r="M2253">
        <f t="shared" si="491"/>
        <v>0</v>
      </c>
      <c r="N2253" s="56">
        <f t="shared" si="495"/>
        <v>0</v>
      </c>
      <c r="O2253" s="56">
        <f t="shared" si="496"/>
        <v>0</v>
      </c>
      <c r="R2253">
        <f t="shared" si="492"/>
        <v>0</v>
      </c>
    </row>
    <row r="2254" spans="1:18" x14ac:dyDescent="0.3">
      <c r="A2254" s="43" t="str">
        <f t="shared" si="497"/>
        <v>20218wo</v>
      </c>
      <c r="B2254" s="43">
        <f t="shared" si="488"/>
        <v>8</v>
      </c>
      <c r="C2254" s="44">
        <f t="shared" si="493"/>
        <v>44244</v>
      </c>
      <c r="D2254" s="43" t="str">
        <f t="shared" si="486"/>
        <v>wo</v>
      </c>
      <c r="E2254" s="43">
        <f t="shared" si="498"/>
        <v>2021</v>
      </c>
      <c r="I2254" s="43">
        <f t="shared" si="489"/>
        <v>8</v>
      </c>
      <c r="J2254">
        <f>IF(AND(Formulier!$E$44&lt;=C2254,Formulier!$O$38&gt;=C2254),"Verlof",0)</f>
        <v>0</v>
      </c>
      <c r="K2254">
        <f t="shared" si="494"/>
        <v>0</v>
      </c>
      <c r="L2254">
        <f t="shared" si="490"/>
        <v>0</v>
      </c>
      <c r="M2254">
        <f t="shared" si="491"/>
        <v>0</v>
      </c>
      <c r="N2254" s="56">
        <f t="shared" si="495"/>
        <v>0</v>
      </c>
      <c r="O2254" s="56">
        <f t="shared" si="496"/>
        <v>0</v>
      </c>
      <c r="R2254">
        <f t="shared" si="492"/>
        <v>0</v>
      </c>
    </row>
    <row r="2255" spans="1:18" x14ac:dyDescent="0.3">
      <c r="A2255" s="43" t="str">
        <f t="shared" si="497"/>
        <v>20218do</v>
      </c>
      <c r="B2255" s="43">
        <f t="shared" si="488"/>
        <v>8</v>
      </c>
      <c r="C2255" s="44">
        <f t="shared" si="493"/>
        <v>44245</v>
      </c>
      <c r="D2255" s="43" t="str">
        <f t="shared" si="486"/>
        <v>do</v>
      </c>
      <c r="E2255" s="43">
        <f t="shared" si="498"/>
        <v>2021</v>
      </c>
      <c r="I2255" s="43">
        <f t="shared" si="489"/>
        <v>8</v>
      </c>
      <c r="J2255">
        <f>IF(AND(Formulier!$E$44&lt;=C2255,Formulier!$O$38&gt;=C2255),"Verlof",0)</f>
        <v>0</v>
      </c>
      <c r="K2255">
        <f t="shared" si="494"/>
        <v>0</v>
      </c>
      <c r="L2255">
        <f t="shared" si="490"/>
        <v>0</v>
      </c>
      <c r="M2255">
        <f t="shared" si="491"/>
        <v>0</v>
      </c>
      <c r="N2255" s="56">
        <f t="shared" si="495"/>
        <v>0</v>
      </c>
      <c r="O2255" s="56">
        <f t="shared" si="496"/>
        <v>0</v>
      </c>
      <c r="R2255">
        <f t="shared" si="492"/>
        <v>0</v>
      </c>
    </row>
    <row r="2256" spans="1:18" x14ac:dyDescent="0.3">
      <c r="A2256" s="43" t="str">
        <f t="shared" si="497"/>
        <v>20218vr</v>
      </c>
      <c r="B2256" s="43">
        <f t="shared" si="488"/>
        <v>8</v>
      </c>
      <c r="C2256" s="44">
        <f t="shared" si="493"/>
        <v>44246</v>
      </c>
      <c r="D2256" s="43" t="str">
        <f t="shared" si="486"/>
        <v>vr</v>
      </c>
      <c r="E2256" s="43">
        <f t="shared" si="498"/>
        <v>2021</v>
      </c>
      <c r="I2256" s="43">
        <f t="shared" si="489"/>
        <v>8</v>
      </c>
      <c r="J2256">
        <f>IF(AND(Formulier!$E$44&lt;=C2256,Formulier!$O$38&gt;=C2256),"Verlof",0)</f>
        <v>0</v>
      </c>
      <c r="K2256">
        <f t="shared" si="494"/>
        <v>0</v>
      </c>
      <c r="L2256">
        <f t="shared" si="490"/>
        <v>0</v>
      </c>
      <c r="M2256">
        <f t="shared" si="491"/>
        <v>0</v>
      </c>
      <c r="N2256" s="56">
        <f t="shared" si="495"/>
        <v>0</v>
      </c>
      <c r="O2256" s="56">
        <f t="shared" si="496"/>
        <v>0</v>
      </c>
      <c r="R2256">
        <f t="shared" si="492"/>
        <v>0</v>
      </c>
    </row>
    <row r="2257" spans="1:18" x14ac:dyDescent="0.3">
      <c r="A2257" s="43" t="str">
        <f t="shared" si="497"/>
        <v>20218za</v>
      </c>
      <c r="B2257" s="43">
        <f t="shared" si="488"/>
        <v>8</v>
      </c>
      <c r="C2257" s="44">
        <f t="shared" si="493"/>
        <v>44247</v>
      </c>
      <c r="D2257" s="43" t="str">
        <f t="shared" ref="D2257:D2320" si="499">+D2250</f>
        <v>za</v>
      </c>
      <c r="E2257" s="43">
        <f t="shared" si="498"/>
        <v>2021</v>
      </c>
      <c r="I2257" s="43">
        <f t="shared" si="489"/>
        <v>8</v>
      </c>
      <c r="J2257">
        <f>IF(AND(Formulier!$E$44&lt;=C2257,Formulier!$O$38&gt;=C2257),"Verlof",0)</f>
        <v>0</v>
      </c>
      <c r="K2257">
        <f t="shared" si="494"/>
        <v>0</v>
      </c>
      <c r="L2257">
        <f t="shared" si="490"/>
        <v>0</v>
      </c>
      <c r="M2257">
        <f t="shared" si="491"/>
        <v>0</v>
      </c>
      <c r="N2257" s="56">
        <f t="shared" si="495"/>
        <v>0</v>
      </c>
      <c r="O2257" s="56">
        <f t="shared" si="496"/>
        <v>0</v>
      </c>
      <c r="R2257">
        <f t="shared" si="492"/>
        <v>0</v>
      </c>
    </row>
    <row r="2258" spans="1:18" x14ac:dyDescent="0.3">
      <c r="A2258" s="43" t="str">
        <f t="shared" si="497"/>
        <v>20218zo</v>
      </c>
      <c r="B2258" s="43">
        <f t="shared" si="488"/>
        <v>8</v>
      </c>
      <c r="C2258" s="44">
        <f t="shared" si="493"/>
        <v>44248</v>
      </c>
      <c r="D2258" s="43" t="str">
        <f t="shared" si="499"/>
        <v>zo</v>
      </c>
      <c r="E2258" s="43">
        <f t="shared" si="498"/>
        <v>2021</v>
      </c>
      <c r="I2258" s="43">
        <f t="shared" si="489"/>
        <v>8</v>
      </c>
      <c r="J2258">
        <f>IF(AND(Formulier!$E$44&lt;=C2258,Formulier!$O$38&gt;=C2258),"Verlof",0)</f>
        <v>0</v>
      </c>
      <c r="K2258">
        <f t="shared" si="494"/>
        <v>0</v>
      </c>
      <c r="L2258">
        <f t="shared" si="490"/>
        <v>0</v>
      </c>
      <c r="M2258">
        <f t="shared" si="491"/>
        <v>0</v>
      </c>
      <c r="N2258" s="56">
        <f t="shared" si="495"/>
        <v>0</v>
      </c>
      <c r="O2258" s="56">
        <f t="shared" si="496"/>
        <v>0</v>
      </c>
      <c r="R2258">
        <f t="shared" si="492"/>
        <v>0</v>
      </c>
    </row>
    <row r="2259" spans="1:18" x14ac:dyDescent="0.3">
      <c r="A2259" s="43" t="str">
        <f t="shared" si="497"/>
        <v>20219ma</v>
      </c>
      <c r="B2259" s="43">
        <f t="shared" si="488"/>
        <v>9</v>
      </c>
      <c r="C2259" s="44">
        <f t="shared" si="493"/>
        <v>44249</v>
      </c>
      <c r="D2259" s="43" t="str">
        <f t="shared" si="499"/>
        <v>ma</v>
      </c>
      <c r="E2259" s="43">
        <f t="shared" si="498"/>
        <v>2021</v>
      </c>
      <c r="I2259" s="43">
        <f t="shared" si="489"/>
        <v>9</v>
      </c>
      <c r="J2259">
        <f>IF(AND(Formulier!$E$44&lt;=C2259,Formulier!$O$38&gt;=C2259),"Verlof",0)</f>
        <v>0</v>
      </c>
      <c r="K2259">
        <f t="shared" si="494"/>
        <v>0</v>
      </c>
      <c r="L2259">
        <f t="shared" si="490"/>
        <v>0</v>
      </c>
      <c r="M2259">
        <f t="shared" si="491"/>
        <v>0</v>
      </c>
      <c r="N2259" s="56">
        <f t="shared" si="495"/>
        <v>0</v>
      </c>
      <c r="O2259" s="56">
        <f t="shared" si="496"/>
        <v>0</v>
      </c>
      <c r="R2259">
        <f t="shared" si="492"/>
        <v>0</v>
      </c>
    </row>
    <row r="2260" spans="1:18" x14ac:dyDescent="0.3">
      <c r="A2260" s="43" t="str">
        <f t="shared" si="497"/>
        <v>20219di</v>
      </c>
      <c r="B2260" s="43">
        <f t="shared" si="488"/>
        <v>9</v>
      </c>
      <c r="C2260" s="44">
        <f t="shared" si="493"/>
        <v>44250</v>
      </c>
      <c r="D2260" s="43" t="str">
        <f t="shared" si="499"/>
        <v>di</v>
      </c>
      <c r="E2260" s="43">
        <f t="shared" si="498"/>
        <v>2021</v>
      </c>
      <c r="I2260" s="43">
        <f t="shared" si="489"/>
        <v>9</v>
      </c>
      <c r="J2260">
        <f>IF(AND(Formulier!$E$44&lt;=C2260,Formulier!$O$38&gt;=C2260),"Verlof",0)</f>
        <v>0</v>
      </c>
      <c r="K2260">
        <f t="shared" si="494"/>
        <v>0</v>
      </c>
      <c r="L2260">
        <f t="shared" si="490"/>
        <v>0</v>
      </c>
      <c r="M2260">
        <f t="shared" si="491"/>
        <v>0</v>
      </c>
      <c r="N2260" s="56">
        <f t="shared" si="495"/>
        <v>0</v>
      </c>
      <c r="O2260" s="56">
        <f t="shared" si="496"/>
        <v>0</v>
      </c>
      <c r="R2260">
        <f t="shared" si="492"/>
        <v>0</v>
      </c>
    </row>
    <row r="2261" spans="1:18" x14ac:dyDescent="0.3">
      <c r="A2261" s="43" t="str">
        <f t="shared" si="497"/>
        <v>20219wo</v>
      </c>
      <c r="B2261" s="43">
        <f t="shared" si="488"/>
        <v>9</v>
      </c>
      <c r="C2261" s="44">
        <f t="shared" si="493"/>
        <v>44251</v>
      </c>
      <c r="D2261" s="43" t="str">
        <f t="shared" si="499"/>
        <v>wo</v>
      </c>
      <c r="E2261" s="43">
        <f t="shared" si="498"/>
        <v>2021</v>
      </c>
      <c r="I2261" s="43">
        <f t="shared" si="489"/>
        <v>9</v>
      </c>
      <c r="J2261">
        <f>IF(AND(Formulier!$E$44&lt;=C2261,Formulier!$O$38&gt;=C2261),"Verlof",0)</f>
        <v>0</v>
      </c>
      <c r="K2261">
        <f t="shared" si="494"/>
        <v>0</v>
      </c>
      <c r="L2261">
        <f t="shared" si="490"/>
        <v>0</v>
      </c>
      <c r="M2261">
        <f t="shared" si="491"/>
        <v>0</v>
      </c>
      <c r="N2261" s="56">
        <f t="shared" si="495"/>
        <v>0</v>
      </c>
      <c r="O2261" s="56">
        <f t="shared" si="496"/>
        <v>0</v>
      </c>
      <c r="R2261">
        <f t="shared" si="492"/>
        <v>0</v>
      </c>
    </row>
    <row r="2262" spans="1:18" x14ac:dyDescent="0.3">
      <c r="A2262" s="43" t="str">
        <f t="shared" si="497"/>
        <v>20219do</v>
      </c>
      <c r="B2262" s="43">
        <f t="shared" si="488"/>
        <v>9</v>
      </c>
      <c r="C2262" s="44">
        <f t="shared" si="493"/>
        <v>44252</v>
      </c>
      <c r="D2262" s="43" t="str">
        <f t="shared" si="499"/>
        <v>do</v>
      </c>
      <c r="E2262" s="43">
        <f t="shared" si="498"/>
        <v>2021</v>
      </c>
      <c r="I2262" s="43">
        <f t="shared" si="489"/>
        <v>9</v>
      </c>
      <c r="J2262">
        <f>IF(AND(Formulier!$E$44&lt;=C2262,Formulier!$O$38&gt;=C2262),"Verlof",0)</f>
        <v>0</v>
      </c>
      <c r="K2262">
        <f t="shared" si="494"/>
        <v>0</v>
      </c>
      <c r="L2262">
        <f t="shared" si="490"/>
        <v>0</v>
      </c>
      <c r="M2262">
        <f t="shared" si="491"/>
        <v>0</v>
      </c>
      <c r="N2262" s="56">
        <f t="shared" si="495"/>
        <v>0</v>
      </c>
      <c r="O2262" s="56">
        <f t="shared" si="496"/>
        <v>0</v>
      </c>
      <c r="R2262">
        <f t="shared" si="492"/>
        <v>0</v>
      </c>
    </row>
    <row r="2263" spans="1:18" x14ac:dyDescent="0.3">
      <c r="A2263" s="43" t="str">
        <f t="shared" si="497"/>
        <v>20219vr</v>
      </c>
      <c r="B2263" s="43">
        <f t="shared" si="488"/>
        <v>9</v>
      </c>
      <c r="C2263" s="44">
        <f t="shared" si="493"/>
        <v>44253</v>
      </c>
      <c r="D2263" s="43" t="str">
        <f t="shared" si="499"/>
        <v>vr</v>
      </c>
      <c r="E2263" s="43">
        <f t="shared" si="498"/>
        <v>2021</v>
      </c>
      <c r="I2263" s="43">
        <f t="shared" si="489"/>
        <v>9</v>
      </c>
      <c r="J2263">
        <f>IF(AND(Formulier!$E$44&lt;=C2263,Formulier!$O$38&gt;=C2263),"Verlof",0)</f>
        <v>0</v>
      </c>
      <c r="K2263">
        <f t="shared" si="494"/>
        <v>0</v>
      </c>
      <c r="L2263">
        <f t="shared" si="490"/>
        <v>0</v>
      </c>
      <c r="M2263">
        <f t="shared" si="491"/>
        <v>0</v>
      </c>
      <c r="N2263" s="56">
        <f t="shared" si="495"/>
        <v>0</v>
      </c>
      <c r="O2263" s="56">
        <f t="shared" si="496"/>
        <v>0</v>
      </c>
      <c r="R2263">
        <f t="shared" si="492"/>
        <v>0</v>
      </c>
    </row>
    <row r="2264" spans="1:18" x14ac:dyDescent="0.3">
      <c r="A2264" s="43" t="str">
        <f t="shared" si="497"/>
        <v>20219za</v>
      </c>
      <c r="B2264" s="43">
        <f t="shared" si="488"/>
        <v>9</v>
      </c>
      <c r="C2264" s="44">
        <f t="shared" si="493"/>
        <v>44254</v>
      </c>
      <c r="D2264" s="43" t="str">
        <f t="shared" si="499"/>
        <v>za</v>
      </c>
      <c r="E2264" s="43">
        <f t="shared" si="498"/>
        <v>2021</v>
      </c>
      <c r="I2264" s="43">
        <f t="shared" si="489"/>
        <v>9</v>
      </c>
      <c r="J2264">
        <f>IF(AND(Formulier!$E$44&lt;=C2264,Formulier!$O$38&gt;=C2264),"Verlof",0)</f>
        <v>0</v>
      </c>
      <c r="K2264">
        <f t="shared" si="494"/>
        <v>0</v>
      </c>
      <c r="L2264">
        <f t="shared" si="490"/>
        <v>0</v>
      </c>
      <c r="M2264">
        <f t="shared" si="491"/>
        <v>0</v>
      </c>
      <c r="N2264" s="56">
        <f t="shared" si="495"/>
        <v>0</v>
      </c>
      <c r="O2264" s="56">
        <f t="shared" si="496"/>
        <v>0</v>
      </c>
      <c r="R2264">
        <f t="shared" si="492"/>
        <v>0</v>
      </c>
    </row>
    <row r="2265" spans="1:18" x14ac:dyDescent="0.3">
      <c r="A2265" s="43" t="str">
        <f t="shared" si="497"/>
        <v>20219zo</v>
      </c>
      <c r="B2265" s="43">
        <f t="shared" si="488"/>
        <v>9</v>
      </c>
      <c r="C2265" s="44">
        <f t="shared" si="493"/>
        <v>44255</v>
      </c>
      <c r="D2265" s="43" t="str">
        <f t="shared" si="499"/>
        <v>zo</v>
      </c>
      <c r="E2265" s="43">
        <f t="shared" si="498"/>
        <v>2021</v>
      </c>
      <c r="I2265" s="43">
        <f t="shared" si="489"/>
        <v>9</v>
      </c>
      <c r="J2265">
        <f>IF(AND(Formulier!$E$44&lt;=C2265,Formulier!$O$38&gt;=C2265),"Verlof",0)</f>
        <v>0</v>
      </c>
      <c r="K2265">
        <f t="shared" si="494"/>
        <v>0</v>
      </c>
      <c r="L2265">
        <f t="shared" si="490"/>
        <v>0</v>
      </c>
      <c r="M2265">
        <f t="shared" si="491"/>
        <v>0</v>
      </c>
      <c r="N2265" s="56">
        <f t="shared" si="495"/>
        <v>0</v>
      </c>
      <c r="O2265" s="56">
        <f t="shared" si="496"/>
        <v>0</v>
      </c>
      <c r="R2265">
        <f t="shared" si="492"/>
        <v>0</v>
      </c>
    </row>
    <row r="2266" spans="1:18" x14ac:dyDescent="0.3">
      <c r="A2266" s="43" t="str">
        <f t="shared" si="497"/>
        <v>202110ma</v>
      </c>
      <c r="B2266" s="43">
        <f t="shared" si="488"/>
        <v>10</v>
      </c>
      <c r="C2266" s="44">
        <f t="shared" si="493"/>
        <v>44256</v>
      </c>
      <c r="D2266" s="43" t="str">
        <f t="shared" si="499"/>
        <v>ma</v>
      </c>
      <c r="E2266" s="43">
        <f t="shared" si="498"/>
        <v>2021</v>
      </c>
      <c r="I2266" s="43">
        <f t="shared" si="489"/>
        <v>10</v>
      </c>
      <c r="J2266">
        <f>IF(AND(Formulier!$E$44&lt;=C2266,Formulier!$O$38&gt;=C2266),"Verlof",0)</f>
        <v>0</v>
      </c>
      <c r="K2266">
        <f t="shared" si="494"/>
        <v>0</v>
      </c>
      <c r="L2266">
        <f t="shared" si="490"/>
        <v>0</v>
      </c>
      <c r="M2266">
        <f t="shared" si="491"/>
        <v>0</v>
      </c>
      <c r="N2266" s="56">
        <f t="shared" si="495"/>
        <v>0</v>
      </c>
      <c r="O2266" s="56">
        <f t="shared" si="496"/>
        <v>0</v>
      </c>
      <c r="R2266">
        <f t="shared" si="492"/>
        <v>0</v>
      </c>
    </row>
    <row r="2267" spans="1:18" x14ac:dyDescent="0.3">
      <c r="A2267" s="43" t="str">
        <f t="shared" si="497"/>
        <v>202110di</v>
      </c>
      <c r="B2267" s="43">
        <f t="shared" si="488"/>
        <v>10</v>
      </c>
      <c r="C2267" s="44">
        <f t="shared" si="493"/>
        <v>44257</v>
      </c>
      <c r="D2267" s="43" t="str">
        <f t="shared" si="499"/>
        <v>di</v>
      </c>
      <c r="E2267" s="43">
        <f t="shared" si="498"/>
        <v>2021</v>
      </c>
      <c r="I2267" s="43">
        <f t="shared" si="489"/>
        <v>10</v>
      </c>
      <c r="J2267">
        <f>IF(AND(Formulier!$E$44&lt;=C2267,Formulier!$O$38&gt;=C2267),"Verlof",0)</f>
        <v>0</v>
      </c>
      <c r="K2267">
        <f t="shared" si="494"/>
        <v>0</v>
      </c>
      <c r="L2267">
        <f t="shared" si="490"/>
        <v>0</v>
      </c>
      <c r="M2267">
        <f t="shared" si="491"/>
        <v>0</v>
      </c>
      <c r="N2267" s="56">
        <f t="shared" si="495"/>
        <v>0</v>
      </c>
      <c r="O2267" s="56">
        <f t="shared" si="496"/>
        <v>0</v>
      </c>
      <c r="R2267">
        <f t="shared" si="492"/>
        <v>0</v>
      </c>
    </row>
    <row r="2268" spans="1:18" x14ac:dyDescent="0.3">
      <c r="A2268" s="43" t="str">
        <f t="shared" si="497"/>
        <v>202110wo</v>
      </c>
      <c r="B2268" s="43">
        <f t="shared" si="488"/>
        <v>10</v>
      </c>
      <c r="C2268" s="44">
        <f t="shared" si="493"/>
        <v>44258</v>
      </c>
      <c r="D2268" s="43" t="str">
        <f t="shared" si="499"/>
        <v>wo</v>
      </c>
      <c r="E2268" s="43">
        <f t="shared" si="498"/>
        <v>2021</v>
      </c>
      <c r="I2268" s="43">
        <f t="shared" si="489"/>
        <v>10</v>
      </c>
      <c r="J2268">
        <f>IF(AND(Formulier!$E$44&lt;=C2268,Formulier!$O$38&gt;=C2268),"Verlof",0)</f>
        <v>0</v>
      </c>
      <c r="K2268">
        <f t="shared" si="494"/>
        <v>0</v>
      </c>
      <c r="L2268">
        <f t="shared" si="490"/>
        <v>0</v>
      </c>
      <c r="M2268">
        <f t="shared" si="491"/>
        <v>0</v>
      </c>
      <c r="N2268" s="56">
        <f t="shared" si="495"/>
        <v>0</v>
      </c>
      <c r="O2268" s="56">
        <f t="shared" si="496"/>
        <v>0</v>
      </c>
      <c r="R2268">
        <f t="shared" si="492"/>
        <v>0</v>
      </c>
    </row>
    <row r="2269" spans="1:18" x14ac:dyDescent="0.3">
      <c r="A2269" s="43" t="str">
        <f t="shared" si="497"/>
        <v>202110do</v>
      </c>
      <c r="B2269" s="43">
        <f t="shared" si="488"/>
        <v>10</v>
      </c>
      <c r="C2269" s="44">
        <f t="shared" si="493"/>
        <v>44259</v>
      </c>
      <c r="D2269" s="43" t="str">
        <f t="shared" si="499"/>
        <v>do</v>
      </c>
      <c r="E2269" s="43">
        <f t="shared" si="498"/>
        <v>2021</v>
      </c>
      <c r="I2269" s="43">
        <f t="shared" si="489"/>
        <v>10</v>
      </c>
      <c r="J2269">
        <f>IF(AND(Formulier!$E$44&lt;=C2269,Formulier!$O$38&gt;=C2269),"Verlof",0)</f>
        <v>0</v>
      </c>
      <c r="K2269">
        <f t="shared" si="494"/>
        <v>0</v>
      </c>
      <c r="L2269">
        <f t="shared" si="490"/>
        <v>0</v>
      </c>
      <c r="M2269">
        <f t="shared" si="491"/>
        <v>0</v>
      </c>
      <c r="N2269" s="56">
        <f t="shared" si="495"/>
        <v>0</v>
      </c>
      <c r="O2269" s="56">
        <f t="shared" si="496"/>
        <v>0</v>
      </c>
      <c r="R2269">
        <f t="shared" si="492"/>
        <v>0</v>
      </c>
    </row>
    <row r="2270" spans="1:18" x14ac:dyDescent="0.3">
      <c r="A2270" s="43" t="str">
        <f t="shared" si="497"/>
        <v>202110vr</v>
      </c>
      <c r="B2270" s="43">
        <f t="shared" si="488"/>
        <v>10</v>
      </c>
      <c r="C2270" s="44">
        <f t="shared" si="493"/>
        <v>44260</v>
      </c>
      <c r="D2270" s="43" t="str">
        <f t="shared" si="499"/>
        <v>vr</v>
      </c>
      <c r="E2270" s="43">
        <f t="shared" si="498"/>
        <v>2021</v>
      </c>
      <c r="I2270" s="43">
        <f t="shared" si="489"/>
        <v>10</v>
      </c>
      <c r="J2270">
        <f>IF(AND(Formulier!$E$44&lt;=C2270,Formulier!$O$38&gt;=C2270),"Verlof",0)</f>
        <v>0</v>
      </c>
      <c r="K2270">
        <f t="shared" si="494"/>
        <v>0</v>
      </c>
      <c r="L2270">
        <f t="shared" si="490"/>
        <v>0</v>
      </c>
      <c r="M2270">
        <f t="shared" si="491"/>
        <v>0</v>
      </c>
      <c r="N2270" s="56">
        <f t="shared" si="495"/>
        <v>0</v>
      </c>
      <c r="O2270" s="56">
        <f t="shared" si="496"/>
        <v>0</v>
      </c>
      <c r="R2270">
        <f t="shared" si="492"/>
        <v>0</v>
      </c>
    </row>
    <row r="2271" spans="1:18" x14ac:dyDescent="0.3">
      <c r="A2271" s="43" t="str">
        <f t="shared" si="497"/>
        <v>202110za</v>
      </c>
      <c r="B2271" s="43">
        <f t="shared" si="488"/>
        <v>10</v>
      </c>
      <c r="C2271" s="44">
        <f t="shared" si="493"/>
        <v>44261</v>
      </c>
      <c r="D2271" s="43" t="str">
        <f t="shared" si="499"/>
        <v>za</v>
      </c>
      <c r="E2271" s="43">
        <f t="shared" si="498"/>
        <v>2021</v>
      </c>
      <c r="I2271" s="43">
        <f t="shared" si="489"/>
        <v>10</v>
      </c>
      <c r="J2271">
        <f>IF(AND(Formulier!$E$44&lt;=C2271,Formulier!$O$38&gt;=C2271),"Verlof",0)</f>
        <v>0</v>
      </c>
      <c r="K2271">
        <f t="shared" si="494"/>
        <v>0</v>
      </c>
      <c r="L2271">
        <f t="shared" si="490"/>
        <v>0</v>
      </c>
      <c r="M2271">
        <f t="shared" si="491"/>
        <v>0</v>
      </c>
      <c r="N2271" s="56">
        <f t="shared" si="495"/>
        <v>0</v>
      </c>
      <c r="O2271" s="56">
        <f t="shared" si="496"/>
        <v>0</v>
      </c>
      <c r="R2271">
        <f t="shared" si="492"/>
        <v>0</v>
      </c>
    </row>
    <row r="2272" spans="1:18" x14ac:dyDescent="0.3">
      <c r="A2272" s="43" t="str">
        <f t="shared" si="497"/>
        <v>202110zo</v>
      </c>
      <c r="B2272" s="43">
        <f t="shared" si="488"/>
        <v>10</v>
      </c>
      <c r="C2272" s="44">
        <f t="shared" si="493"/>
        <v>44262</v>
      </c>
      <c r="D2272" s="43" t="str">
        <f t="shared" si="499"/>
        <v>zo</v>
      </c>
      <c r="E2272" s="43">
        <f t="shared" si="498"/>
        <v>2021</v>
      </c>
      <c r="I2272" s="43">
        <f t="shared" si="489"/>
        <v>10</v>
      </c>
      <c r="J2272">
        <f>IF(AND(Formulier!$E$44&lt;=C2272,Formulier!$O$38&gt;=C2272),"Verlof",0)</f>
        <v>0</v>
      </c>
      <c r="K2272">
        <f t="shared" si="494"/>
        <v>0</v>
      </c>
      <c r="L2272">
        <f t="shared" si="490"/>
        <v>0</v>
      </c>
      <c r="M2272">
        <f t="shared" si="491"/>
        <v>0</v>
      </c>
      <c r="N2272" s="56">
        <f t="shared" si="495"/>
        <v>0</v>
      </c>
      <c r="O2272" s="56">
        <f t="shared" si="496"/>
        <v>0</v>
      </c>
      <c r="R2272">
        <f t="shared" si="492"/>
        <v>0</v>
      </c>
    </row>
    <row r="2273" spans="1:18" x14ac:dyDescent="0.3">
      <c r="A2273" s="43" t="str">
        <f t="shared" si="497"/>
        <v>202111ma</v>
      </c>
      <c r="B2273" s="43">
        <f t="shared" si="488"/>
        <v>11</v>
      </c>
      <c r="C2273" s="44">
        <f t="shared" si="493"/>
        <v>44263</v>
      </c>
      <c r="D2273" s="43" t="str">
        <f t="shared" si="499"/>
        <v>ma</v>
      </c>
      <c r="E2273" s="43">
        <f t="shared" si="498"/>
        <v>2021</v>
      </c>
      <c r="I2273" s="43">
        <f t="shared" si="489"/>
        <v>11</v>
      </c>
      <c r="J2273">
        <f>IF(AND(Formulier!$E$44&lt;=C2273,Formulier!$O$38&gt;=C2273),"Verlof",0)</f>
        <v>0</v>
      </c>
      <c r="K2273">
        <f t="shared" si="494"/>
        <v>0</v>
      </c>
      <c r="L2273">
        <f t="shared" si="490"/>
        <v>0</v>
      </c>
      <c r="M2273">
        <f t="shared" si="491"/>
        <v>0</v>
      </c>
      <c r="N2273" s="56">
        <f t="shared" si="495"/>
        <v>0</v>
      </c>
      <c r="O2273" s="56">
        <f t="shared" si="496"/>
        <v>0</v>
      </c>
      <c r="R2273">
        <f t="shared" si="492"/>
        <v>0</v>
      </c>
    </row>
    <row r="2274" spans="1:18" x14ac:dyDescent="0.3">
      <c r="A2274" s="43" t="str">
        <f t="shared" si="497"/>
        <v>202111di</v>
      </c>
      <c r="B2274" s="43">
        <f t="shared" ref="B2274:B2337" si="500">+B2267+1</f>
        <v>11</v>
      </c>
      <c r="C2274" s="44">
        <f t="shared" si="493"/>
        <v>44264</v>
      </c>
      <c r="D2274" s="43" t="str">
        <f t="shared" si="499"/>
        <v>di</v>
      </c>
      <c r="E2274" s="43">
        <f t="shared" si="498"/>
        <v>2021</v>
      </c>
      <c r="I2274" s="43">
        <f t="shared" ref="I2274:I2337" si="501">+I2267+1</f>
        <v>11</v>
      </c>
      <c r="J2274">
        <f>IF(AND(Formulier!$E$44&lt;=C2274,Formulier!$O$38&gt;=C2274),"Verlof",0)</f>
        <v>0</v>
      </c>
      <c r="K2274">
        <f t="shared" si="494"/>
        <v>0</v>
      </c>
      <c r="L2274">
        <f t="shared" si="490"/>
        <v>0</v>
      </c>
      <c r="M2274">
        <f t="shared" si="491"/>
        <v>0</v>
      </c>
      <c r="N2274" s="56">
        <f t="shared" si="495"/>
        <v>0</v>
      </c>
      <c r="O2274" s="56">
        <f t="shared" si="496"/>
        <v>0</v>
      </c>
      <c r="R2274">
        <f t="shared" si="492"/>
        <v>0</v>
      </c>
    </row>
    <row r="2275" spans="1:18" x14ac:dyDescent="0.3">
      <c r="A2275" s="43" t="str">
        <f t="shared" si="497"/>
        <v>202111wo</v>
      </c>
      <c r="B2275" s="43">
        <f t="shared" si="500"/>
        <v>11</v>
      </c>
      <c r="C2275" s="44">
        <f t="shared" si="493"/>
        <v>44265</v>
      </c>
      <c r="D2275" s="43" t="str">
        <f t="shared" si="499"/>
        <v>wo</v>
      </c>
      <c r="E2275" s="43">
        <f t="shared" si="498"/>
        <v>2021</v>
      </c>
      <c r="I2275" s="43">
        <f t="shared" si="501"/>
        <v>11</v>
      </c>
      <c r="J2275">
        <f>IF(AND(Formulier!$E$44&lt;=C2275,Formulier!$O$38&gt;=C2275),"Verlof",0)</f>
        <v>0</v>
      </c>
      <c r="K2275">
        <f t="shared" si="494"/>
        <v>0</v>
      </c>
      <c r="L2275">
        <f t="shared" si="490"/>
        <v>0</v>
      </c>
      <c r="M2275">
        <f t="shared" si="491"/>
        <v>0</v>
      </c>
      <c r="N2275" s="56">
        <f t="shared" si="495"/>
        <v>0</v>
      </c>
      <c r="O2275" s="56">
        <f t="shared" si="496"/>
        <v>0</v>
      </c>
      <c r="R2275">
        <f t="shared" si="492"/>
        <v>0</v>
      </c>
    </row>
    <row r="2276" spans="1:18" x14ac:dyDescent="0.3">
      <c r="A2276" s="43" t="str">
        <f t="shared" si="497"/>
        <v>202111do</v>
      </c>
      <c r="B2276" s="43">
        <f t="shared" si="500"/>
        <v>11</v>
      </c>
      <c r="C2276" s="44">
        <f t="shared" si="493"/>
        <v>44266</v>
      </c>
      <c r="D2276" s="43" t="str">
        <f t="shared" si="499"/>
        <v>do</v>
      </c>
      <c r="E2276" s="43">
        <f t="shared" si="498"/>
        <v>2021</v>
      </c>
      <c r="I2276" s="43">
        <f t="shared" si="501"/>
        <v>11</v>
      </c>
      <c r="J2276">
        <f>IF(AND(Formulier!$E$44&lt;=C2276,Formulier!$O$38&gt;=C2276),"Verlof",0)</f>
        <v>0</v>
      </c>
      <c r="K2276">
        <f t="shared" si="494"/>
        <v>0</v>
      </c>
      <c r="L2276">
        <f t="shared" si="490"/>
        <v>0</v>
      </c>
      <c r="M2276">
        <f t="shared" si="491"/>
        <v>0</v>
      </c>
      <c r="N2276" s="56">
        <f t="shared" si="495"/>
        <v>0</v>
      </c>
      <c r="O2276" s="56">
        <f t="shared" si="496"/>
        <v>0</v>
      </c>
      <c r="R2276">
        <f t="shared" si="492"/>
        <v>0</v>
      </c>
    </row>
    <row r="2277" spans="1:18" x14ac:dyDescent="0.3">
      <c r="A2277" s="43" t="str">
        <f t="shared" si="497"/>
        <v>202111vr</v>
      </c>
      <c r="B2277" s="43">
        <f t="shared" si="500"/>
        <v>11</v>
      </c>
      <c r="C2277" s="44">
        <f t="shared" si="493"/>
        <v>44267</v>
      </c>
      <c r="D2277" s="43" t="str">
        <f t="shared" si="499"/>
        <v>vr</v>
      </c>
      <c r="E2277" s="43">
        <f t="shared" si="498"/>
        <v>2021</v>
      </c>
      <c r="I2277" s="43">
        <f t="shared" si="501"/>
        <v>11</v>
      </c>
      <c r="J2277">
        <f>IF(AND(Formulier!$E$44&lt;=C2277,Formulier!$O$38&gt;=C2277),"Verlof",0)</f>
        <v>0</v>
      </c>
      <c r="K2277">
        <f t="shared" si="494"/>
        <v>0</v>
      </c>
      <c r="L2277">
        <f t="shared" si="490"/>
        <v>0</v>
      </c>
      <c r="M2277">
        <f t="shared" si="491"/>
        <v>0</v>
      </c>
      <c r="N2277" s="56">
        <f t="shared" si="495"/>
        <v>0</v>
      </c>
      <c r="O2277" s="56">
        <f t="shared" si="496"/>
        <v>0</v>
      </c>
      <c r="R2277">
        <f t="shared" si="492"/>
        <v>0</v>
      </c>
    </row>
    <row r="2278" spans="1:18" x14ac:dyDescent="0.3">
      <c r="A2278" s="43" t="str">
        <f t="shared" si="497"/>
        <v>202111za</v>
      </c>
      <c r="B2278" s="43">
        <f t="shared" si="500"/>
        <v>11</v>
      </c>
      <c r="C2278" s="44">
        <f t="shared" si="493"/>
        <v>44268</v>
      </c>
      <c r="D2278" s="43" t="str">
        <f t="shared" si="499"/>
        <v>za</v>
      </c>
      <c r="E2278" s="43">
        <f t="shared" si="498"/>
        <v>2021</v>
      </c>
      <c r="I2278" s="43">
        <f t="shared" si="501"/>
        <v>11</v>
      </c>
      <c r="J2278">
        <f>IF(AND(Formulier!$E$44&lt;=C2278,Formulier!$O$38&gt;=C2278),"Verlof",0)</f>
        <v>0</v>
      </c>
      <c r="K2278">
        <f t="shared" si="494"/>
        <v>0</v>
      </c>
      <c r="L2278">
        <f t="shared" si="490"/>
        <v>0</v>
      </c>
      <c r="M2278">
        <f t="shared" si="491"/>
        <v>0</v>
      </c>
      <c r="N2278" s="56">
        <f t="shared" si="495"/>
        <v>0</v>
      </c>
      <c r="O2278" s="56">
        <f t="shared" si="496"/>
        <v>0</v>
      </c>
      <c r="R2278">
        <f t="shared" si="492"/>
        <v>0</v>
      </c>
    </row>
    <row r="2279" spans="1:18" x14ac:dyDescent="0.3">
      <c r="A2279" s="43" t="str">
        <f t="shared" si="497"/>
        <v>202111zo</v>
      </c>
      <c r="B2279" s="43">
        <f t="shared" si="500"/>
        <v>11</v>
      </c>
      <c r="C2279" s="44">
        <f t="shared" si="493"/>
        <v>44269</v>
      </c>
      <c r="D2279" s="43" t="str">
        <f t="shared" si="499"/>
        <v>zo</v>
      </c>
      <c r="E2279" s="43">
        <f t="shared" si="498"/>
        <v>2021</v>
      </c>
      <c r="I2279" s="43">
        <f t="shared" si="501"/>
        <v>11</v>
      </c>
      <c r="J2279">
        <f>IF(AND(Formulier!$E$44&lt;=C2279,Formulier!$O$38&gt;=C2279),"Verlof",0)</f>
        <v>0</v>
      </c>
      <c r="K2279">
        <f t="shared" si="494"/>
        <v>0</v>
      </c>
      <c r="L2279">
        <f t="shared" si="490"/>
        <v>0</v>
      </c>
      <c r="M2279">
        <f t="shared" si="491"/>
        <v>0</v>
      </c>
      <c r="N2279" s="56">
        <f t="shared" si="495"/>
        <v>0</v>
      </c>
      <c r="O2279" s="56">
        <f t="shared" si="496"/>
        <v>0</v>
      </c>
      <c r="R2279">
        <f t="shared" si="492"/>
        <v>0</v>
      </c>
    </row>
    <row r="2280" spans="1:18" x14ac:dyDescent="0.3">
      <c r="A2280" s="43" t="str">
        <f t="shared" si="497"/>
        <v>202112ma</v>
      </c>
      <c r="B2280" s="43">
        <f t="shared" si="500"/>
        <v>12</v>
      </c>
      <c r="C2280" s="44">
        <f t="shared" si="493"/>
        <v>44270</v>
      </c>
      <c r="D2280" s="43" t="str">
        <f t="shared" si="499"/>
        <v>ma</v>
      </c>
      <c r="E2280" s="43">
        <f t="shared" si="498"/>
        <v>2021</v>
      </c>
      <c r="I2280" s="43">
        <f t="shared" si="501"/>
        <v>12</v>
      </c>
      <c r="J2280">
        <f>IF(AND(Formulier!$E$44&lt;=C2280,Formulier!$O$38&gt;=C2280),"Verlof",0)</f>
        <v>0</v>
      </c>
      <c r="K2280">
        <f t="shared" si="494"/>
        <v>0</v>
      </c>
      <c r="L2280">
        <f t="shared" si="490"/>
        <v>0</v>
      </c>
      <c r="M2280">
        <f t="shared" si="491"/>
        <v>0</v>
      </c>
      <c r="N2280" s="56">
        <f t="shared" si="495"/>
        <v>0</v>
      </c>
      <c r="O2280" s="56">
        <f t="shared" si="496"/>
        <v>0</v>
      </c>
      <c r="R2280">
        <f t="shared" si="492"/>
        <v>0</v>
      </c>
    </row>
    <row r="2281" spans="1:18" x14ac:dyDescent="0.3">
      <c r="A2281" s="43" t="str">
        <f t="shared" si="497"/>
        <v>202112di</v>
      </c>
      <c r="B2281" s="43">
        <f t="shared" si="500"/>
        <v>12</v>
      </c>
      <c r="C2281" s="44">
        <f t="shared" si="493"/>
        <v>44271</v>
      </c>
      <c r="D2281" s="43" t="str">
        <f t="shared" si="499"/>
        <v>di</v>
      </c>
      <c r="E2281" s="43">
        <f t="shared" si="498"/>
        <v>2021</v>
      </c>
      <c r="I2281" s="43">
        <f t="shared" si="501"/>
        <v>12</v>
      </c>
      <c r="J2281">
        <f>IF(AND(Formulier!$E$44&lt;=C2281,Formulier!$O$38&gt;=C2281),"Verlof",0)</f>
        <v>0</v>
      </c>
      <c r="K2281">
        <f t="shared" si="494"/>
        <v>0</v>
      </c>
      <c r="L2281">
        <f t="shared" si="490"/>
        <v>0</v>
      </c>
      <c r="M2281">
        <f t="shared" si="491"/>
        <v>0</v>
      </c>
      <c r="N2281" s="56">
        <f t="shared" si="495"/>
        <v>0</v>
      </c>
      <c r="O2281" s="56">
        <f t="shared" si="496"/>
        <v>0</v>
      </c>
      <c r="R2281">
        <f t="shared" si="492"/>
        <v>0</v>
      </c>
    </row>
    <row r="2282" spans="1:18" x14ac:dyDescent="0.3">
      <c r="A2282" s="43" t="str">
        <f t="shared" si="497"/>
        <v>202112wo</v>
      </c>
      <c r="B2282" s="43">
        <f t="shared" si="500"/>
        <v>12</v>
      </c>
      <c r="C2282" s="44">
        <f t="shared" si="493"/>
        <v>44272</v>
      </c>
      <c r="D2282" s="43" t="str">
        <f t="shared" si="499"/>
        <v>wo</v>
      </c>
      <c r="E2282" s="43">
        <f t="shared" si="498"/>
        <v>2021</v>
      </c>
      <c r="I2282" s="43">
        <f t="shared" si="501"/>
        <v>12</v>
      </c>
      <c r="J2282">
        <f>IF(AND(Formulier!$E$44&lt;=C2282,Formulier!$O$38&gt;=C2282),"Verlof",0)</f>
        <v>0</v>
      </c>
      <c r="K2282">
        <f t="shared" si="494"/>
        <v>0</v>
      </c>
      <c r="L2282">
        <f t="shared" si="490"/>
        <v>0</v>
      </c>
      <c r="M2282">
        <f t="shared" si="491"/>
        <v>0</v>
      </c>
      <c r="N2282" s="56">
        <f t="shared" si="495"/>
        <v>0</v>
      </c>
      <c r="O2282" s="56">
        <f t="shared" si="496"/>
        <v>0</v>
      </c>
      <c r="R2282">
        <f t="shared" si="492"/>
        <v>0</v>
      </c>
    </row>
    <row r="2283" spans="1:18" x14ac:dyDescent="0.3">
      <c r="A2283" s="43" t="str">
        <f t="shared" si="497"/>
        <v>202112do</v>
      </c>
      <c r="B2283" s="43">
        <f t="shared" si="500"/>
        <v>12</v>
      </c>
      <c r="C2283" s="44">
        <f t="shared" si="493"/>
        <v>44273</v>
      </c>
      <c r="D2283" s="43" t="str">
        <f t="shared" si="499"/>
        <v>do</v>
      </c>
      <c r="E2283" s="43">
        <f t="shared" si="498"/>
        <v>2021</v>
      </c>
      <c r="I2283" s="43">
        <f t="shared" si="501"/>
        <v>12</v>
      </c>
      <c r="J2283">
        <f>IF(AND(Formulier!$E$44&lt;=C2283,Formulier!$O$38&gt;=C2283),"Verlof",0)</f>
        <v>0</v>
      </c>
      <c r="K2283">
        <f t="shared" si="494"/>
        <v>0</v>
      </c>
      <c r="L2283">
        <f t="shared" si="490"/>
        <v>0</v>
      </c>
      <c r="M2283">
        <f t="shared" si="491"/>
        <v>0</v>
      </c>
      <c r="N2283" s="56">
        <f t="shared" si="495"/>
        <v>0</v>
      </c>
      <c r="O2283" s="56">
        <f t="shared" si="496"/>
        <v>0</v>
      </c>
      <c r="R2283">
        <f t="shared" si="492"/>
        <v>0</v>
      </c>
    </row>
    <row r="2284" spans="1:18" x14ac:dyDescent="0.3">
      <c r="A2284" s="43" t="str">
        <f t="shared" si="497"/>
        <v>202112vr</v>
      </c>
      <c r="B2284" s="43">
        <f t="shared" si="500"/>
        <v>12</v>
      </c>
      <c r="C2284" s="44">
        <f t="shared" si="493"/>
        <v>44274</v>
      </c>
      <c r="D2284" s="43" t="str">
        <f t="shared" si="499"/>
        <v>vr</v>
      </c>
      <c r="E2284" s="43">
        <f t="shared" si="498"/>
        <v>2021</v>
      </c>
      <c r="I2284" s="43">
        <f t="shared" si="501"/>
        <v>12</v>
      </c>
      <c r="J2284">
        <f>IF(AND(Formulier!$E$44&lt;=C2284,Formulier!$O$38&gt;=C2284),"Verlof",0)</f>
        <v>0</v>
      </c>
      <c r="K2284">
        <f t="shared" si="494"/>
        <v>0</v>
      </c>
      <c r="L2284">
        <f t="shared" si="490"/>
        <v>0</v>
      </c>
      <c r="M2284">
        <f t="shared" si="491"/>
        <v>0</v>
      </c>
      <c r="N2284" s="56">
        <f t="shared" si="495"/>
        <v>0</v>
      </c>
      <c r="O2284" s="56">
        <f t="shared" si="496"/>
        <v>0</v>
      </c>
      <c r="R2284">
        <f t="shared" si="492"/>
        <v>0</v>
      </c>
    </row>
    <row r="2285" spans="1:18" x14ac:dyDescent="0.3">
      <c r="A2285" s="43" t="str">
        <f t="shared" si="497"/>
        <v>202112za</v>
      </c>
      <c r="B2285" s="43">
        <f t="shared" si="500"/>
        <v>12</v>
      </c>
      <c r="C2285" s="44">
        <f t="shared" si="493"/>
        <v>44275</v>
      </c>
      <c r="D2285" s="43" t="str">
        <f t="shared" si="499"/>
        <v>za</v>
      </c>
      <c r="E2285" s="43">
        <f t="shared" si="498"/>
        <v>2021</v>
      </c>
      <c r="I2285" s="43">
        <f t="shared" si="501"/>
        <v>12</v>
      </c>
      <c r="J2285">
        <f>IF(AND(Formulier!$E$44&lt;=C2285,Formulier!$O$38&gt;=C2285),"Verlof",0)</f>
        <v>0</v>
      </c>
      <c r="K2285">
        <f t="shared" si="494"/>
        <v>0</v>
      </c>
      <c r="L2285">
        <f t="shared" si="490"/>
        <v>0</v>
      </c>
      <c r="M2285">
        <f t="shared" si="491"/>
        <v>0</v>
      </c>
      <c r="N2285" s="56">
        <f t="shared" si="495"/>
        <v>0</v>
      </c>
      <c r="O2285" s="56">
        <f t="shared" si="496"/>
        <v>0</v>
      </c>
      <c r="R2285">
        <f t="shared" si="492"/>
        <v>0</v>
      </c>
    </row>
    <row r="2286" spans="1:18" x14ac:dyDescent="0.3">
      <c r="A2286" s="43" t="str">
        <f t="shared" si="497"/>
        <v>202112zo</v>
      </c>
      <c r="B2286" s="43">
        <f t="shared" si="500"/>
        <v>12</v>
      </c>
      <c r="C2286" s="44">
        <f t="shared" si="493"/>
        <v>44276</v>
      </c>
      <c r="D2286" s="43" t="str">
        <f t="shared" si="499"/>
        <v>zo</v>
      </c>
      <c r="E2286" s="43">
        <f t="shared" si="498"/>
        <v>2021</v>
      </c>
      <c r="I2286" s="43">
        <f t="shared" si="501"/>
        <v>12</v>
      </c>
      <c r="J2286">
        <f>IF(AND(Formulier!$E$44&lt;=C2286,Formulier!$O$38&gt;=C2286),"Verlof",0)</f>
        <v>0</v>
      </c>
      <c r="K2286">
        <f t="shared" si="494"/>
        <v>0</v>
      </c>
      <c r="L2286">
        <f t="shared" si="490"/>
        <v>0</v>
      </c>
      <c r="M2286">
        <f t="shared" si="491"/>
        <v>0</v>
      </c>
      <c r="N2286" s="56">
        <f t="shared" si="495"/>
        <v>0</v>
      </c>
      <c r="O2286" s="56">
        <f t="shared" si="496"/>
        <v>0</v>
      </c>
      <c r="R2286">
        <f t="shared" si="492"/>
        <v>0</v>
      </c>
    </row>
    <row r="2287" spans="1:18" x14ac:dyDescent="0.3">
      <c r="A2287" s="43" t="str">
        <f t="shared" si="497"/>
        <v>202113ma</v>
      </c>
      <c r="B2287" s="43">
        <f t="shared" si="500"/>
        <v>13</v>
      </c>
      <c r="C2287" s="44">
        <f t="shared" si="493"/>
        <v>44277</v>
      </c>
      <c r="D2287" s="43" t="str">
        <f t="shared" si="499"/>
        <v>ma</v>
      </c>
      <c r="E2287" s="43">
        <f t="shared" si="498"/>
        <v>2021</v>
      </c>
      <c r="I2287" s="43">
        <f t="shared" si="501"/>
        <v>13</v>
      </c>
      <c r="J2287">
        <f>IF(AND(Formulier!$E$44&lt;=C2287,Formulier!$O$38&gt;=C2287),"Verlof",0)</f>
        <v>0</v>
      </c>
      <c r="K2287">
        <f t="shared" si="494"/>
        <v>0</v>
      </c>
      <c r="L2287">
        <f t="shared" si="490"/>
        <v>0</v>
      </c>
      <c r="M2287">
        <f t="shared" si="491"/>
        <v>0</v>
      </c>
      <c r="N2287" s="56">
        <f t="shared" si="495"/>
        <v>0</v>
      </c>
      <c r="O2287" s="56">
        <f t="shared" si="496"/>
        <v>0</v>
      </c>
      <c r="R2287">
        <f t="shared" si="492"/>
        <v>0</v>
      </c>
    </row>
    <row r="2288" spans="1:18" x14ac:dyDescent="0.3">
      <c r="A2288" s="43" t="str">
        <f t="shared" si="497"/>
        <v>202113di</v>
      </c>
      <c r="B2288" s="43">
        <f t="shared" si="500"/>
        <v>13</v>
      </c>
      <c r="C2288" s="44">
        <f t="shared" si="493"/>
        <v>44278</v>
      </c>
      <c r="D2288" s="43" t="str">
        <f t="shared" si="499"/>
        <v>di</v>
      </c>
      <c r="E2288" s="43">
        <f t="shared" si="498"/>
        <v>2021</v>
      </c>
      <c r="I2288" s="43">
        <f t="shared" si="501"/>
        <v>13</v>
      </c>
      <c r="J2288">
        <f>IF(AND(Formulier!$E$44&lt;=C2288,Formulier!$O$38&gt;=C2288),"Verlof",0)</f>
        <v>0</v>
      </c>
      <c r="K2288">
        <f t="shared" si="494"/>
        <v>0</v>
      </c>
      <c r="L2288">
        <f t="shared" si="490"/>
        <v>0</v>
      </c>
      <c r="M2288">
        <f t="shared" si="491"/>
        <v>0</v>
      </c>
      <c r="N2288" s="56">
        <f t="shared" si="495"/>
        <v>0</v>
      </c>
      <c r="O2288" s="56">
        <f t="shared" si="496"/>
        <v>0</v>
      </c>
      <c r="R2288">
        <f t="shared" si="492"/>
        <v>0</v>
      </c>
    </row>
    <row r="2289" spans="1:18" x14ac:dyDescent="0.3">
      <c r="A2289" s="43" t="str">
        <f t="shared" si="497"/>
        <v>202113wo</v>
      </c>
      <c r="B2289" s="43">
        <f t="shared" si="500"/>
        <v>13</v>
      </c>
      <c r="C2289" s="44">
        <f t="shared" si="493"/>
        <v>44279</v>
      </c>
      <c r="D2289" s="43" t="str">
        <f t="shared" si="499"/>
        <v>wo</v>
      </c>
      <c r="E2289" s="43">
        <f t="shared" si="498"/>
        <v>2021</v>
      </c>
      <c r="I2289" s="43">
        <f t="shared" si="501"/>
        <v>13</v>
      </c>
      <c r="J2289">
        <f>IF(AND(Formulier!$E$44&lt;=C2289,Formulier!$O$38&gt;=C2289),"Verlof",0)</f>
        <v>0</v>
      </c>
      <c r="K2289">
        <f t="shared" si="494"/>
        <v>0</v>
      </c>
      <c r="L2289">
        <f t="shared" si="490"/>
        <v>0</v>
      </c>
      <c r="M2289">
        <f t="shared" si="491"/>
        <v>0</v>
      </c>
      <c r="N2289" s="56">
        <f t="shared" si="495"/>
        <v>0</v>
      </c>
      <c r="O2289" s="56">
        <f t="shared" si="496"/>
        <v>0</v>
      </c>
      <c r="R2289">
        <f t="shared" si="492"/>
        <v>0</v>
      </c>
    </row>
    <row r="2290" spans="1:18" x14ac:dyDescent="0.3">
      <c r="A2290" s="43" t="str">
        <f t="shared" si="497"/>
        <v>202113do</v>
      </c>
      <c r="B2290" s="43">
        <f t="shared" si="500"/>
        <v>13</v>
      </c>
      <c r="C2290" s="44">
        <f t="shared" si="493"/>
        <v>44280</v>
      </c>
      <c r="D2290" s="43" t="str">
        <f t="shared" si="499"/>
        <v>do</v>
      </c>
      <c r="E2290" s="43">
        <f t="shared" si="498"/>
        <v>2021</v>
      </c>
      <c r="I2290" s="43">
        <f t="shared" si="501"/>
        <v>13</v>
      </c>
      <c r="J2290">
        <f>IF(AND(Formulier!$E$44&lt;=C2290,Formulier!$O$38&gt;=C2290),"Verlof",0)</f>
        <v>0</v>
      </c>
      <c r="K2290">
        <f t="shared" si="494"/>
        <v>0</v>
      </c>
      <c r="L2290">
        <f t="shared" si="490"/>
        <v>0</v>
      </c>
      <c r="M2290">
        <f t="shared" si="491"/>
        <v>0</v>
      </c>
      <c r="N2290" s="56">
        <f t="shared" si="495"/>
        <v>0</v>
      </c>
      <c r="O2290" s="56">
        <f t="shared" si="496"/>
        <v>0</v>
      </c>
      <c r="R2290">
        <f t="shared" si="492"/>
        <v>0</v>
      </c>
    </row>
    <row r="2291" spans="1:18" x14ac:dyDescent="0.3">
      <c r="A2291" s="43" t="str">
        <f t="shared" si="497"/>
        <v>202113vr</v>
      </c>
      <c r="B2291" s="43">
        <f t="shared" si="500"/>
        <v>13</v>
      </c>
      <c r="C2291" s="44">
        <f t="shared" si="493"/>
        <v>44281</v>
      </c>
      <c r="D2291" s="43" t="str">
        <f t="shared" si="499"/>
        <v>vr</v>
      </c>
      <c r="E2291" s="43">
        <f t="shared" si="498"/>
        <v>2021</v>
      </c>
      <c r="I2291" s="43">
        <f t="shared" si="501"/>
        <v>13</v>
      </c>
      <c r="J2291">
        <f>IF(AND(Formulier!$E$44&lt;=C2291,Formulier!$O$38&gt;=C2291),"Verlof",0)</f>
        <v>0</v>
      </c>
      <c r="K2291">
        <f t="shared" si="494"/>
        <v>0</v>
      </c>
      <c r="L2291">
        <f t="shared" si="490"/>
        <v>0</v>
      </c>
      <c r="M2291">
        <f t="shared" si="491"/>
        <v>0</v>
      </c>
      <c r="N2291" s="56">
        <f t="shared" si="495"/>
        <v>0</v>
      </c>
      <c r="O2291" s="56">
        <f t="shared" si="496"/>
        <v>0</v>
      </c>
      <c r="R2291">
        <f t="shared" si="492"/>
        <v>0</v>
      </c>
    </row>
    <row r="2292" spans="1:18" x14ac:dyDescent="0.3">
      <c r="A2292" s="43" t="str">
        <f t="shared" si="497"/>
        <v>202113za</v>
      </c>
      <c r="B2292" s="43">
        <f t="shared" si="500"/>
        <v>13</v>
      </c>
      <c r="C2292" s="44">
        <f t="shared" si="493"/>
        <v>44282</v>
      </c>
      <c r="D2292" s="43" t="str">
        <f t="shared" si="499"/>
        <v>za</v>
      </c>
      <c r="E2292" s="43">
        <f t="shared" si="498"/>
        <v>2021</v>
      </c>
      <c r="I2292" s="43">
        <f t="shared" si="501"/>
        <v>13</v>
      </c>
      <c r="J2292">
        <f>IF(AND(Formulier!$E$44&lt;=C2292,Formulier!$O$38&gt;=C2292),"Verlof",0)</f>
        <v>0</v>
      </c>
      <c r="K2292">
        <f t="shared" si="494"/>
        <v>0</v>
      </c>
      <c r="L2292">
        <f t="shared" si="490"/>
        <v>0</v>
      </c>
      <c r="M2292">
        <f t="shared" si="491"/>
        <v>0</v>
      </c>
      <c r="N2292" s="56">
        <f t="shared" si="495"/>
        <v>0</v>
      </c>
      <c r="O2292" s="56">
        <f t="shared" si="496"/>
        <v>0</v>
      </c>
      <c r="R2292">
        <f t="shared" si="492"/>
        <v>0</v>
      </c>
    </row>
    <row r="2293" spans="1:18" x14ac:dyDescent="0.3">
      <c r="A2293" s="43" t="str">
        <f t="shared" si="497"/>
        <v>202113zo</v>
      </c>
      <c r="B2293" s="43">
        <f t="shared" si="500"/>
        <v>13</v>
      </c>
      <c r="C2293" s="44">
        <f t="shared" si="493"/>
        <v>44283</v>
      </c>
      <c r="D2293" s="43" t="str">
        <f t="shared" si="499"/>
        <v>zo</v>
      </c>
      <c r="E2293" s="43">
        <f t="shared" si="498"/>
        <v>2021</v>
      </c>
      <c r="I2293" s="43">
        <f t="shared" si="501"/>
        <v>13</v>
      </c>
      <c r="J2293">
        <f>IF(AND(Formulier!$E$44&lt;=C2293,Formulier!$O$38&gt;=C2293),"Verlof",0)</f>
        <v>0</v>
      </c>
      <c r="K2293">
        <f t="shared" si="494"/>
        <v>0</v>
      </c>
      <c r="L2293">
        <f t="shared" si="490"/>
        <v>0</v>
      </c>
      <c r="M2293">
        <f t="shared" si="491"/>
        <v>0</v>
      </c>
      <c r="N2293" s="56">
        <f t="shared" si="495"/>
        <v>0</v>
      </c>
      <c r="O2293" s="56">
        <f t="shared" si="496"/>
        <v>0</v>
      </c>
      <c r="R2293">
        <f t="shared" si="492"/>
        <v>0</v>
      </c>
    </row>
    <row r="2294" spans="1:18" x14ac:dyDescent="0.3">
      <c r="A2294" s="43" t="str">
        <f t="shared" si="497"/>
        <v>202114ma</v>
      </c>
      <c r="B2294" s="43">
        <f t="shared" si="500"/>
        <v>14</v>
      </c>
      <c r="C2294" s="44">
        <f t="shared" si="493"/>
        <v>44284</v>
      </c>
      <c r="D2294" s="43" t="str">
        <f t="shared" si="499"/>
        <v>ma</v>
      </c>
      <c r="E2294" s="43">
        <f t="shared" si="498"/>
        <v>2021</v>
      </c>
      <c r="I2294" s="43">
        <f t="shared" si="501"/>
        <v>14</v>
      </c>
      <c r="J2294">
        <f>IF(AND(Formulier!$E$44&lt;=C2294,Formulier!$O$38&gt;=C2294),"Verlof",0)</f>
        <v>0</v>
      </c>
      <c r="K2294">
        <f t="shared" si="494"/>
        <v>0</v>
      </c>
      <c r="L2294">
        <f t="shared" si="490"/>
        <v>0</v>
      </c>
      <c r="M2294">
        <f t="shared" si="491"/>
        <v>0</v>
      </c>
      <c r="N2294" s="56">
        <f t="shared" si="495"/>
        <v>0</v>
      </c>
      <c r="O2294" s="56">
        <f t="shared" si="496"/>
        <v>0</v>
      </c>
      <c r="R2294">
        <f t="shared" si="492"/>
        <v>0</v>
      </c>
    </row>
    <row r="2295" spans="1:18" x14ac:dyDescent="0.3">
      <c r="A2295" s="43" t="str">
        <f t="shared" si="497"/>
        <v>202114di</v>
      </c>
      <c r="B2295" s="43">
        <f t="shared" si="500"/>
        <v>14</v>
      </c>
      <c r="C2295" s="44">
        <f t="shared" si="493"/>
        <v>44285</v>
      </c>
      <c r="D2295" s="43" t="str">
        <f t="shared" si="499"/>
        <v>di</v>
      </c>
      <c r="E2295" s="43">
        <f t="shared" si="498"/>
        <v>2021</v>
      </c>
      <c r="I2295" s="43">
        <f t="shared" si="501"/>
        <v>14</v>
      </c>
      <c r="J2295">
        <f>IF(AND(Formulier!$E$44&lt;=C2295,Formulier!$O$38&gt;=C2295),"Verlof",0)</f>
        <v>0</v>
      </c>
      <c r="K2295">
        <f t="shared" si="494"/>
        <v>0</v>
      </c>
      <c r="L2295">
        <f t="shared" si="490"/>
        <v>0</v>
      </c>
      <c r="M2295">
        <f t="shared" si="491"/>
        <v>0</v>
      </c>
      <c r="N2295" s="56">
        <f t="shared" si="495"/>
        <v>0</v>
      </c>
      <c r="O2295" s="56">
        <f t="shared" si="496"/>
        <v>0</v>
      </c>
      <c r="R2295">
        <f t="shared" si="492"/>
        <v>0</v>
      </c>
    </row>
    <row r="2296" spans="1:18" x14ac:dyDescent="0.3">
      <c r="A2296" s="43" t="str">
        <f t="shared" si="497"/>
        <v>202114wo</v>
      </c>
      <c r="B2296" s="43">
        <f t="shared" si="500"/>
        <v>14</v>
      </c>
      <c r="C2296" s="44">
        <f t="shared" si="493"/>
        <v>44286</v>
      </c>
      <c r="D2296" s="43" t="str">
        <f t="shared" si="499"/>
        <v>wo</v>
      </c>
      <c r="E2296" s="43">
        <f t="shared" si="498"/>
        <v>2021</v>
      </c>
      <c r="I2296" s="43">
        <f t="shared" si="501"/>
        <v>14</v>
      </c>
      <c r="J2296">
        <f>IF(AND(Formulier!$E$44&lt;=C2296,Formulier!$O$38&gt;=C2296),"Verlof",0)</f>
        <v>0</v>
      </c>
      <c r="K2296">
        <f t="shared" si="494"/>
        <v>0</v>
      </c>
      <c r="L2296">
        <f t="shared" si="490"/>
        <v>0</v>
      </c>
      <c r="M2296">
        <f t="shared" si="491"/>
        <v>0</v>
      </c>
      <c r="N2296" s="56">
        <f t="shared" si="495"/>
        <v>0</v>
      </c>
      <c r="O2296" s="56">
        <f t="shared" si="496"/>
        <v>0</v>
      </c>
      <c r="R2296">
        <f t="shared" si="492"/>
        <v>0</v>
      </c>
    </row>
    <row r="2297" spans="1:18" x14ac:dyDescent="0.3">
      <c r="A2297" s="43" t="str">
        <f t="shared" si="497"/>
        <v>202114do</v>
      </c>
      <c r="B2297" s="43">
        <f t="shared" si="500"/>
        <v>14</v>
      </c>
      <c r="C2297" s="44">
        <f t="shared" si="493"/>
        <v>44287</v>
      </c>
      <c r="D2297" s="43" t="str">
        <f t="shared" si="499"/>
        <v>do</v>
      </c>
      <c r="E2297" s="43">
        <f t="shared" si="498"/>
        <v>2021</v>
      </c>
      <c r="I2297" s="43">
        <f t="shared" si="501"/>
        <v>14</v>
      </c>
      <c r="J2297">
        <f>IF(AND(Formulier!$E$44&lt;=C2297,Formulier!$O$38&gt;=C2297),"Verlof",0)</f>
        <v>0</v>
      </c>
      <c r="K2297">
        <f t="shared" si="494"/>
        <v>0</v>
      </c>
      <c r="L2297">
        <f t="shared" si="490"/>
        <v>0</v>
      </c>
      <c r="M2297">
        <f t="shared" si="491"/>
        <v>0</v>
      </c>
      <c r="N2297" s="56">
        <f t="shared" si="495"/>
        <v>0</v>
      </c>
      <c r="O2297" s="56">
        <f t="shared" si="496"/>
        <v>0</v>
      </c>
      <c r="R2297">
        <f t="shared" si="492"/>
        <v>0</v>
      </c>
    </row>
    <row r="2298" spans="1:18" x14ac:dyDescent="0.3">
      <c r="A2298" s="43" t="str">
        <f t="shared" si="497"/>
        <v>202114vr</v>
      </c>
      <c r="B2298" s="43">
        <f t="shared" si="500"/>
        <v>14</v>
      </c>
      <c r="C2298" s="44">
        <f t="shared" si="493"/>
        <v>44288</v>
      </c>
      <c r="D2298" s="43" t="str">
        <f t="shared" si="499"/>
        <v>vr</v>
      </c>
      <c r="E2298" s="43">
        <f t="shared" si="498"/>
        <v>2021</v>
      </c>
      <c r="I2298" s="43">
        <f t="shared" si="501"/>
        <v>14</v>
      </c>
      <c r="J2298">
        <f>IF(AND(Formulier!$E$44&lt;=C2298,Formulier!$O$38&gt;=C2298),"Verlof",0)</f>
        <v>0</v>
      </c>
      <c r="K2298">
        <f t="shared" si="494"/>
        <v>0</v>
      </c>
      <c r="L2298">
        <f t="shared" si="490"/>
        <v>0</v>
      </c>
      <c r="M2298">
        <f t="shared" si="491"/>
        <v>0</v>
      </c>
      <c r="N2298" s="56">
        <f t="shared" si="495"/>
        <v>0</v>
      </c>
      <c r="O2298" s="56">
        <f t="shared" si="496"/>
        <v>0</v>
      </c>
      <c r="R2298">
        <f t="shared" si="492"/>
        <v>0</v>
      </c>
    </row>
    <row r="2299" spans="1:18" x14ac:dyDescent="0.3">
      <c r="A2299" s="43" t="str">
        <f t="shared" si="497"/>
        <v>202114za</v>
      </c>
      <c r="B2299" s="43">
        <f t="shared" si="500"/>
        <v>14</v>
      </c>
      <c r="C2299" s="44">
        <f t="shared" si="493"/>
        <v>44289</v>
      </c>
      <c r="D2299" s="43" t="str">
        <f t="shared" si="499"/>
        <v>za</v>
      </c>
      <c r="E2299" s="43">
        <f t="shared" si="498"/>
        <v>2021</v>
      </c>
      <c r="I2299" s="43">
        <f t="shared" si="501"/>
        <v>14</v>
      </c>
      <c r="J2299">
        <f>IF(AND(Formulier!$E$44&lt;=C2299,Formulier!$O$38&gt;=C2299),"Verlof",0)</f>
        <v>0</v>
      </c>
      <c r="K2299">
        <f t="shared" si="494"/>
        <v>0</v>
      </c>
      <c r="L2299">
        <f t="shared" si="490"/>
        <v>0</v>
      </c>
      <c r="M2299">
        <f t="shared" si="491"/>
        <v>0</v>
      </c>
      <c r="N2299" s="56">
        <f t="shared" si="495"/>
        <v>0</v>
      </c>
      <c r="O2299" s="56">
        <f t="shared" si="496"/>
        <v>0</v>
      </c>
      <c r="R2299">
        <f t="shared" si="492"/>
        <v>0</v>
      </c>
    </row>
    <row r="2300" spans="1:18" x14ac:dyDescent="0.3">
      <c r="A2300" s="43" t="str">
        <f t="shared" si="497"/>
        <v>202114zo</v>
      </c>
      <c r="B2300" s="43">
        <f t="shared" si="500"/>
        <v>14</v>
      </c>
      <c r="C2300" s="44">
        <f t="shared" si="493"/>
        <v>44290</v>
      </c>
      <c r="D2300" s="43" t="str">
        <f t="shared" si="499"/>
        <v>zo</v>
      </c>
      <c r="E2300" s="43">
        <f t="shared" si="498"/>
        <v>2021</v>
      </c>
      <c r="I2300" s="43">
        <f t="shared" si="501"/>
        <v>14</v>
      </c>
      <c r="J2300">
        <f>IF(AND(Formulier!$E$44&lt;=C2300,Formulier!$O$38&gt;=C2300),"Verlof",0)</f>
        <v>0</v>
      </c>
      <c r="K2300">
        <f t="shared" si="494"/>
        <v>0</v>
      </c>
      <c r="L2300">
        <f t="shared" ref="L2300:L2363" si="502">IF(J2300=0,0,IF(G2300="",0,1))</f>
        <v>0</v>
      </c>
      <c r="M2300">
        <f t="shared" ref="M2300:M2363" si="503">IF(J2300=0,0,IF(H2300="",0,1))</f>
        <v>0</v>
      </c>
      <c r="N2300" s="56">
        <f t="shared" si="495"/>
        <v>0</v>
      </c>
      <c r="O2300" s="56">
        <f t="shared" si="496"/>
        <v>0</v>
      </c>
      <c r="R2300">
        <f t="shared" si="492"/>
        <v>0</v>
      </c>
    </row>
    <row r="2301" spans="1:18" x14ac:dyDescent="0.3">
      <c r="A2301" s="43" t="str">
        <f t="shared" si="497"/>
        <v>202115ma</v>
      </c>
      <c r="B2301" s="43">
        <f t="shared" si="500"/>
        <v>15</v>
      </c>
      <c r="C2301" s="44">
        <f t="shared" si="493"/>
        <v>44291</v>
      </c>
      <c r="D2301" s="43" t="str">
        <f t="shared" si="499"/>
        <v>ma</v>
      </c>
      <c r="E2301" s="43">
        <f t="shared" si="498"/>
        <v>2021</v>
      </c>
      <c r="I2301" s="43">
        <f t="shared" si="501"/>
        <v>15</v>
      </c>
      <c r="J2301">
        <f>IF(AND(Formulier!$E$44&lt;=C2301,Formulier!$O$38&gt;=C2301),"Verlof",0)</f>
        <v>0</v>
      </c>
      <c r="K2301">
        <f t="shared" si="494"/>
        <v>0</v>
      </c>
      <c r="L2301">
        <f t="shared" si="502"/>
        <v>0</v>
      </c>
      <c r="M2301">
        <f t="shared" si="503"/>
        <v>0</v>
      </c>
      <c r="N2301" s="56">
        <f t="shared" si="495"/>
        <v>0</v>
      </c>
      <c r="O2301" s="56">
        <f t="shared" si="496"/>
        <v>0</v>
      </c>
      <c r="R2301">
        <f t="shared" si="492"/>
        <v>0</v>
      </c>
    </row>
    <row r="2302" spans="1:18" x14ac:dyDescent="0.3">
      <c r="A2302" s="43" t="str">
        <f t="shared" si="497"/>
        <v>202115di</v>
      </c>
      <c r="B2302" s="43">
        <f t="shared" si="500"/>
        <v>15</v>
      </c>
      <c r="C2302" s="44">
        <f t="shared" si="493"/>
        <v>44292</v>
      </c>
      <c r="D2302" s="43" t="str">
        <f t="shared" si="499"/>
        <v>di</v>
      </c>
      <c r="E2302" s="43">
        <f t="shared" si="498"/>
        <v>2021</v>
      </c>
      <c r="I2302" s="43">
        <f t="shared" si="501"/>
        <v>15</v>
      </c>
      <c r="J2302">
        <f>IF(AND(Formulier!$E$44&lt;=C2302,Formulier!$O$38&gt;=C2302),"Verlof",0)</f>
        <v>0</v>
      </c>
      <c r="K2302">
        <f t="shared" si="494"/>
        <v>0</v>
      </c>
      <c r="L2302">
        <f t="shared" si="502"/>
        <v>0</v>
      </c>
      <c r="M2302">
        <f t="shared" si="503"/>
        <v>0</v>
      </c>
      <c r="N2302" s="56">
        <f t="shared" si="495"/>
        <v>0</v>
      </c>
      <c r="O2302" s="56">
        <f t="shared" si="496"/>
        <v>0</v>
      </c>
      <c r="R2302">
        <f t="shared" si="492"/>
        <v>0</v>
      </c>
    </row>
    <row r="2303" spans="1:18" x14ac:dyDescent="0.3">
      <c r="A2303" s="43" t="str">
        <f t="shared" si="497"/>
        <v>202115wo</v>
      </c>
      <c r="B2303" s="43">
        <f t="shared" si="500"/>
        <v>15</v>
      </c>
      <c r="C2303" s="44">
        <f t="shared" si="493"/>
        <v>44293</v>
      </c>
      <c r="D2303" s="43" t="str">
        <f t="shared" si="499"/>
        <v>wo</v>
      </c>
      <c r="E2303" s="43">
        <f t="shared" si="498"/>
        <v>2021</v>
      </c>
      <c r="I2303" s="43">
        <f t="shared" si="501"/>
        <v>15</v>
      </c>
      <c r="J2303">
        <f>IF(AND(Formulier!$E$44&lt;=C2303,Formulier!$O$38&gt;=C2303),"Verlof",0)</f>
        <v>0</v>
      </c>
      <c r="K2303">
        <f t="shared" si="494"/>
        <v>0</v>
      </c>
      <c r="L2303">
        <f t="shared" si="502"/>
        <v>0</v>
      </c>
      <c r="M2303">
        <f t="shared" si="503"/>
        <v>0</v>
      </c>
      <c r="N2303" s="56">
        <f t="shared" si="495"/>
        <v>0</v>
      </c>
      <c r="O2303" s="56">
        <f t="shared" si="496"/>
        <v>0</v>
      </c>
      <c r="R2303">
        <f t="shared" si="492"/>
        <v>0</v>
      </c>
    </row>
    <row r="2304" spans="1:18" x14ac:dyDescent="0.3">
      <c r="A2304" s="43" t="str">
        <f t="shared" si="497"/>
        <v>202115do</v>
      </c>
      <c r="B2304" s="43">
        <f t="shared" si="500"/>
        <v>15</v>
      </c>
      <c r="C2304" s="44">
        <f t="shared" si="493"/>
        <v>44294</v>
      </c>
      <c r="D2304" s="43" t="str">
        <f t="shared" si="499"/>
        <v>do</v>
      </c>
      <c r="E2304" s="43">
        <f t="shared" si="498"/>
        <v>2021</v>
      </c>
      <c r="I2304" s="43">
        <f t="shared" si="501"/>
        <v>15</v>
      </c>
      <c r="J2304">
        <f>IF(AND(Formulier!$E$44&lt;=C2304,Formulier!$O$38&gt;=C2304),"Verlof",0)</f>
        <v>0</v>
      </c>
      <c r="K2304">
        <f t="shared" si="494"/>
        <v>0</v>
      </c>
      <c r="L2304">
        <f t="shared" si="502"/>
        <v>0</v>
      </c>
      <c r="M2304">
        <f t="shared" si="503"/>
        <v>0</v>
      </c>
      <c r="N2304" s="56">
        <f t="shared" si="495"/>
        <v>0</v>
      </c>
      <c r="O2304" s="56">
        <f t="shared" si="496"/>
        <v>0</v>
      </c>
      <c r="R2304">
        <f t="shared" ref="R2304:R2367" si="504">IF(AND(OR(F2304="vakantie",G2304="vakantie",H2304="vakantie"),Q2304="Compensatieverlof"),1,0)</f>
        <v>0</v>
      </c>
    </row>
    <row r="2305" spans="1:18" x14ac:dyDescent="0.3">
      <c r="A2305" s="43" t="str">
        <f t="shared" si="497"/>
        <v>202115vr</v>
      </c>
      <c r="B2305" s="43">
        <f t="shared" si="500"/>
        <v>15</v>
      </c>
      <c r="C2305" s="44">
        <f t="shared" si="493"/>
        <v>44295</v>
      </c>
      <c r="D2305" s="43" t="str">
        <f t="shared" si="499"/>
        <v>vr</v>
      </c>
      <c r="E2305" s="43">
        <f t="shared" si="498"/>
        <v>2021</v>
      </c>
      <c r="I2305" s="43">
        <f t="shared" si="501"/>
        <v>15</v>
      </c>
      <c r="J2305">
        <f>IF(AND(Formulier!$E$44&lt;=C2305,Formulier!$O$38&gt;=C2305),"Verlof",0)</f>
        <v>0</v>
      </c>
      <c r="K2305">
        <f t="shared" si="494"/>
        <v>0</v>
      </c>
      <c r="L2305">
        <f t="shared" si="502"/>
        <v>0</v>
      </c>
      <c r="M2305">
        <f t="shared" si="503"/>
        <v>0</v>
      </c>
      <c r="N2305" s="56">
        <f t="shared" si="495"/>
        <v>0</v>
      </c>
      <c r="O2305" s="56">
        <f t="shared" si="496"/>
        <v>0</v>
      </c>
      <c r="R2305">
        <f t="shared" si="504"/>
        <v>0</v>
      </c>
    </row>
    <row r="2306" spans="1:18" x14ac:dyDescent="0.3">
      <c r="A2306" s="43" t="str">
        <f t="shared" si="497"/>
        <v>202115za</v>
      </c>
      <c r="B2306" s="43">
        <f t="shared" si="500"/>
        <v>15</v>
      </c>
      <c r="C2306" s="44">
        <f t="shared" si="493"/>
        <v>44296</v>
      </c>
      <c r="D2306" s="43" t="str">
        <f t="shared" si="499"/>
        <v>za</v>
      </c>
      <c r="E2306" s="43">
        <f t="shared" si="498"/>
        <v>2021</v>
      </c>
      <c r="I2306" s="43">
        <f t="shared" si="501"/>
        <v>15</v>
      </c>
      <c r="J2306">
        <f>IF(AND(Formulier!$E$44&lt;=C2306,Formulier!$O$38&gt;=C2306),"Verlof",0)</f>
        <v>0</v>
      </c>
      <c r="K2306">
        <f t="shared" si="494"/>
        <v>0</v>
      </c>
      <c r="L2306">
        <f t="shared" si="502"/>
        <v>0</v>
      </c>
      <c r="M2306">
        <f t="shared" si="503"/>
        <v>0</v>
      </c>
      <c r="N2306" s="56">
        <f t="shared" si="495"/>
        <v>0</v>
      </c>
      <c r="O2306" s="56">
        <f t="shared" si="496"/>
        <v>0</v>
      </c>
      <c r="R2306">
        <f t="shared" si="504"/>
        <v>0</v>
      </c>
    </row>
    <row r="2307" spans="1:18" x14ac:dyDescent="0.3">
      <c r="A2307" s="43" t="str">
        <f t="shared" si="497"/>
        <v>202115zo</v>
      </c>
      <c r="B2307" s="43">
        <f t="shared" si="500"/>
        <v>15</v>
      </c>
      <c r="C2307" s="44">
        <f t="shared" ref="C2307:C2370" si="505">+C2306+1</f>
        <v>44297</v>
      </c>
      <c r="D2307" s="43" t="str">
        <f t="shared" si="499"/>
        <v>zo</v>
      </c>
      <c r="E2307" s="43">
        <f t="shared" si="498"/>
        <v>2021</v>
      </c>
      <c r="I2307" s="43">
        <f t="shared" si="501"/>
        <v>15</v>
      </c>
      <c r="J2307">
        <f>IF(AND(Formulier!$E$44&lt;=C2307,Formulier!$O$38&gt;=C2307),"Verlof",0)</f>
        <v>0</v>
      </c>
      <c r="K2307">
        <f t="shared" ref="K2307:K2370" si="506">IF(J2307=0,0,IF(F2307="",0,1))</f>
        <v>0</v>
      </c>
      <c r="L2307">
        <f t="shared" si="502"/>
        <v>0</v>
      </c>
      <c r="M2307">
        <f t="shared" si="503"/>
        <v>0</v>
      </c>
      <c r="N2307" s="56">
        <f t="shared" ref="N2307:N2370" si="507">IF($N$1="Noord",K2307,IF($N$1="Midden",L2307,M2307))</f>
        <v>0</v>
      </c>
      <c r="O2307" s="56">
        <f t="shared" ref="O2307:O2370" si="508">IF(OR(D2307="za",D2307="zo"),0,N2307)</f>
        <v>0</v>
      </c>
      <c r="R2307">
        <f t="shared" si="504"/>
        <v>0</v>
      </c>
    </row>
    <row r="2308" spans="1:18" x14ac:dyDescent="0.3">
      <c r="A2308" s="43" t="str">
        <f t="shared" si="497"/>
        <v>202116ma</v>
      </c>
      <c r="B2308" s="43">
        <f t="shared" si="500"/>
        <v>16</v>
      </c>
      <c r="C2308" s="44">
        <f t="shared" si="505"/>
        <v>44298</v>
      </c>
      <c r="D2308" s="43" t="str">
        <f t="shared" si="499"/>
        <v>ma</v>
      </c>
      <c r="E2308" s="43">
        <f t="shared" si="498"/>
        <v>2021</v>
      </c>
      <c r="I2308" s="43">
        <f t="shared" si="501"/>
        <v>16</v>
      </c>
      <c r="J2308">
        <f>IF(AND(Formulier!$E$44&lt;=C2308,Formulier!$O$38&gt;=C2308),"Verlof",0)</f>
        <v>0</v>
      </c>
      <c r="K2308">
        <f t="shared" si="506"/>
        <v>0</v>
      </c>
      <c r="L2308">
        <f t="shared" si="502"/>
        <v>0</v>
      </c>
      <c r="M2308">
        <f t="shared" si="503"/>
        <v>0</v>
      </c>
      <c r="N2308" s="56">
        <f t="shared" si="507"/>
        <v>0</v>
      </c>
      <c r="O2308" s="56">
        <f t="shared" si="508"/>
        <v>0</v>
      </c>
      <c r="R2308">
        <f t="shared" si="504"/>
        <v>0</v>
      </c>
    </row>
    <row r="2309" spans="1:18" x14ac:dyDescent="0.3">
      <c r="A2309" s="43" t="str">
        <f t="shared" si="497"/>
        <v>202116di</v>
      </c>
      <c r="B2309" s="43">
        <f t="shared" si="500"/>
        <v>16</v>
      </c>
      <c r="C2309" s="44">
        <f t="shared" si="505"/>
        <v>44299</v>
      </c>
      <c r="D2309" s="43" t="str">
        <f t="shared" si="499"/>
        <v>di</v>
      </c>
      <c r="E2309" s="43">
        <f t="shared" si="498"/>
        <v>2021</v>
      </c>
      <c r="I2309" s="43">
        <f t="shared" si="501"/>
        <v>16</v>
      </c>
      <c r="J2309">
        <f>IF(AND(Formulier!$E$44&lt;=C2309,Formulier!$O$38&gt;=C2309),"Verlof",0)</f>
        <v>0</v>
      </c>
      <c r="K2309">
        <f t="shared" si="506"/>
        <v>0</v>
      </c>
      <c r="L2309">
        <f t="shared" si="502"/>
        <v>0</v>
      </c>
      <c r="M2309">
        <f t="shared" si="503"/>
        <v>0</v>
      </c>
      <c r="N2309" s="56">
        <f t="shared" si="507"/>
        <v>0</v>
      </c>
      <c r="O2309" s="56">
        <f t="shared" si="508"/>
        <v>0</v>
      </c>
      <c r="R2309">
        <f t="shared" si="504"/>
        <v>0</v>
      </c>
    </row>
    <row r="2310" spans="1:18" x14ac:dyDescent="0.3">
      <c r="A2310" s="43" t="str">
        <f t="shared" si="497"/>
        <v>202116wo</v>
      </c>
      <c r="B2310" s="43">
        <f t="shared" si="500"/>
        <v>16</v>
      </c>
      <c r="C2310" s="44">
        <f t="shared" si="505"/>
        <v>44300</v>
      </c>
      <c r="D2310" s="43" t="str">
        <f t="shared" si="499"/>
        <v>wo</v>
      </c>
      <c r="E2310" s="43">
        <f t="shared" si="498"/>
        <v>2021</v>
      </c>
      <c r="I2310" s="43">
        <f t="shared" si="501"/>
        <v>16</v>
      </c>
      <c r="J2310">
        <f>IF(AND(Formulier!$E$44&lt;=C2310,Formulier!$O$38&gt;=C2310),"Verlof",0)</f>
        <v>0</v>
      </c>
      <c r="K2310">
        <f t="shared" si="506"/>
        <v>0</v>
      </c>
      <c r="L2310">
        <f t="shared" si="502"/>
        <v>0</v>
      </c>
      <c r="M2310">
        <f t="shared" si="503"/>
        <v>0</v>
      </c>
      <c r="N2310" s="56">
        <f t="shared" si="507"/>
        <v>0</v>
      </c>
      <c r="O2310" s="56">
        <f t="shared" si="508"/>
        <v>0</v>
      </c>
      <c r="R2310">
        <f t="shared" si="504"/>
        <v>0</v>
      </c>
    </row>
    <row r="2311" spans="1:18" x14ac:dyDescent="0.3">
      <c r="A2311" s="43" t="str">
        <f t="shared" ref="A2311:A2374" si="509">E2311&amp;B2311&amp;D2311</f>
        <v>202116do</v>
      </c>
      <c r="B2311" s="43">
        <f t="shared" si="500"/>
        <v>16</v>
      </c>
      <c r="C2311" s="44">
        <f t="shared" si="505"/>
        <v>44301</v>
      </c>
      <c r="D2311" s="43" t="str">
        <f t="shared" si="499"/>
        <v>do</v>
      </c>
      <c r="E2311" s="43">
        <f t="shared" ref="E2311:E2374" si="510">YEAR(C2311)</f>
        <v>2021</v>
      </c>
      <c r="I2311" s="43">
        <f t="shared" si="501"/>
        <v>16</v>
      </c>
      <c r="J2311">
        <f>IF(AND(Formulier!$E$44&lt;=C2311,Formulier!$O$38&gt;=C2311),"Verlof",0)</f>
        <v>0</v>
      </c>
      <c r="K2311">
        <f t="shared" si="506"/>
        <v>0</v>
      </c>
      <c r="L2311">
        <f t="shared" si="502"/>
        <v>0</v>
      </c>
      <c r="M2311">
        <f t="shared" si="503"/>
        <v>0</v>
      </c>
      <c r="N2311" s="56">
        <f t="shared" si="507"/>
        <v>0</v>
      </c>
      <c r="O2311" s="56">
        <f t="shared" si="508"/>
        <v>0</v>
      </c>
      <c r="R2311">
        <f t="shared" si="504"/>
        <v>0</v>
      </c>
    </row>
    <row r="2312" spans="1:18" x14ac:dyDescent="0.3">
      <c r="A2312" s="43" t="str">
        <f t="shared" si="509"/>
        <v>202116vr</v>
      </c>
      <c r="B2312" s="43">
        <f t="shared" si="500"/>
        <v>16</v>
      </c>
      <c r="C2312" s="44">
        <f t="shared" si="505"/>
        <v>44302</v>
      </c>
      <c r="D2312" s="43" t="str">
        <f t="shared" si="499"/>
        <v>vr</v>
      </c>
      <c r="E2312" s="43">
        <f t="shared" si="510"/>
        <v>2021</v>
      </c>
      <c r="I2312" s="43">
        <f t="shared" si="501"/>
        <v>16</v>
      </c>
      <c r="J2312">
        <f>IF(AND(Formulier!$E$44&lt;=C2312,Formulier!$O$38&gt;=C2312),"Verlof",0)</f>
        <v>0</v>
      </c>
      <c r="K2312">
        <f t="shared" si="506"/>
        <v>0</v>
      </c>
      <c r="L2312">
        <f t="shared" si="502"/>
        <v>0</v>
      </c>
      <c r="M2312">
        <f t="shared" si="503"/>
        <v>0</v>
      </c>
      <c r="N2312" s="56">
        <f t="shared" si="507"/>
        <v>0</v>
      </c>
      <c r="O2312" s="56">
        <f t="shared" si="508"/>
        <v>0</v>
      </c>
      <c r="R2312">
        <f t="shared" si="504"/>
        <v>0</v>
      </c>
    </row>
    <row r="2313" spans="1:18" x14ac:dyDescent="0.3">
      <c r="A2313" s="43" t="str">
        <f t="shared" si="509"/>
        <v>202116za</v>
      </c>
      <c r="B2313" s="43">
        <f t="shared" si="500"/>
        <v>16</v>
      </c>
      <c r="C2313" s="44">
        <f t="shared" si="505"/>
        <v>44303</v>
      </c>
      <c r="D2313" s="43" t="str">
        <f t="shared" si="499"/>
        <v>za</v>
      </c>
      <c r="E2313" s="43">
        <f t="shared" si="510"/>
        <v>2021</v>
      </c>
      <c r="I2313" s="43">
        <f t="shared" si="501"/>
        <v>16</v>
      </c>
      <c r="J2313">
        <f>IF(AND(Formulier!$E$44&lt;=C2313,Formulier!$O$38&gt;=C2313),"Verlof",0)</f>
        <v>0</v>
      </c>
      <c r="K2313">
        <f t="shared" si="506"/>
        <v>0</v>
      </c>
      <c r="L2313">
        <f t="shared" si="502"/>
        <v>0</v>
      </c>
      <c r="M2313">
        <f t="shared" si="503"/>
        <v>0</v>
      </c>
      <c r="N2313" s="56">
        <f t="shared" si="507"/>
        <v>0</v>
      </c>
      <c r="O2313" s="56">
        <f t="shared" si="508"/>
        <v>0</v>
      </c>
      <c r="R2313">
        <f t="shared" si="504"/>
        <v>0</v>
      </c>
    </row>
    <row r="2314" spans="1:18" x14ac:dyDescent="0.3">
      <c r="A2314" s="43" t="str">
        <f t="shared" si="509"/>
        <v>202116zo</v>
      </c>
      <c r="B2314" s="43">
        <f t="shared" si="500"/>
        <v>16</v>
      </c>
      <c r="C2314" s="44">
        <f t="shared" si="505"/>
        <v>44304</v>
      </c>
      <c r="D2314" s="43" t="str">
        <f t="shared" si="499"/>
        <v>zo</v>
      </c>
      <c r="E2314" s="43">
        <f t="shared" si="510"/>
        <v>2021</v>
      </c>
      <c r="I2314" s="43">
        <f t="shared" si="501"/>
        <v>16</v>
      </c>
      <c r="J2314">
        <f>IF(AND(Formulier!$E$44&lt;=C2314,Formulier!$O$38&gt;=C2314),"Verlof",0)</f>
        <v>0</v>
      </c>
      <c r="K2314">
        <f t="shared" si="506"/>
        <v>0</v>
      </c>
      <c r="L2314">
        <f t="shared" si="502"/>
        <v>0</v>
      </c>
      <c r="M2314">
        <f t="shared" si="503"/>
        <v>0</v>
      </c>
      <c r="N2314" s="56">
        <f t="shared" si="507"/>
        <v>0</v>
      </c>
      <c r="O2314" s="56">
        <f t="shared" si="508"/>
        <v>0</v>
      </c>
      <c r="R2314">
        <f t="shared" si="504"/>
        <v>0</v>
      </c>
    </row>
    <row r="2315" spans="1:18" x14ac:dyDescent="0.3">
      <c r="A2315" s="43" t="str">
        <f t="shared" si="509"/>
        <v>202117ma</v>
      </c>
      <c r="B2315" s="43">
        <f t="shared" si="500"/>
        <v>17</v>
      </c>
      <c r="C2315" s="44">
        <f t="shared" si="505"/>
        <v>44305</v>
      </c>
      <c r="D2315" s="43" t="str">
        <f t="shared" si="499"/>
        <v>ma</v>
      </c>
      <c r="E2315" s="43">
        <f t="shared" si="510"/>
        <v>2021</v>
      </c>
      <c r="I2315" s="43">
        <f t="shared" si="501"/>
        <v>17</v>
      </c>
      <c r="J2315">
        <f>IF(AND(Formulier!$E$44&lt;=C2315,Formulier!$O$38&gt;=C2315),"Verlof",0)</f>
        <v>0</v>
      </c>
      <c r="K2315">
        <f t="shared" si="506"/>
        <v>0</v>
      </c>
      <c r="L2315">
        <f t="shared" si="502"/>
        <v>0</v>
      </c>
      <c r="M2315">
        <f t="shared" si="503"/>
        <v>0</v>
      </c>
      <c r="N2315" s="56">
        <f t="shared" si="507"/>
        <v>0</v>
      </c>
      <c r="O2315" s="56">
        <f t="shared" si="508"/>
        <v>0</v>
      </c>
      <c r="R2315">
        <f t="shared" si="504"/>
        <v>0</v>
      </c>
    </row>
    <row r="2316" spans="1:18" x14ac:dyDescent="0.3">
      <c r="A2316" s="43" t="str">
        <f t="shared" si="509"/>
        <v>202117di</v>
      </c>
      <c r="B2316" s="43">
        <f t="shared" si="500"/>
        <v>17</v>
      </c>
      <c r="C2316" s="44">
        <f t="shared" si="505"/>
        <v>44306</v>
      </c>
      <c r="D2316" s="43" t="str">
        <f t="shared" si="499"/>
        <v>di</v>
      </c>
      <c r="E2316" s="43">
        <f t="shared" si="510"/>
        <v>2021</v>
      </c>
      <c r="I2316" s="43">
        <f t="shared" si="501"/>
        <v>17</v>
      </c>
      <c r="J2316">
        <f>IF(AND(Formulier!$E$44&lt;=C2316,Formulier!$O$38&gt;=C2316),"Verlof",0)</f>
        <v>0</v>
      </c>
      <c r="K2316">
        <f t="shared" si="506"/>
        <v>0</v>
      </c>
      <c r="L2316">
        <f t="shared" si="502"/>
        <v>0</v>
      </c>
      <c r="M2316">
        <f t="shared" si="503"/>
        <v>0</v>
      </c>
      <c r="N2316" s="56">
        <f t="shared" si="507"/>
        <v>0</v>
      </c>
      <c r="O2316" s="56">
        <f t="shared" si="508"/>
        <v>0</v>
      </c>
      <c r="R2316">
        <f t="shared" si="504"/>
        <v>0</v>
      </c>
    </row>
    <row r="2317" spans="1:18" x14ac:dyDescent="0.3">
      <c r="A2317" s="43" t="str">
        <f t="shared" si="509"/>
        <v>202117wo</v>
      </c>
      <c r="B2317" s="43">
        <f t="shared" si="500"/>
        <v>17</v>
      </c>
      <c r="C2317" s="44">
        <f t="shared" si="505"/>
        <v>44307</v>
      </c>
      <c r="D2317" s="43" t="str">
        <f t="shared" si="499"/>
        <v>wo</v>
      </c>
      <c r="E2317" s="43">
        <f t="shared" si="510"/>
        <v>2021</v>
      </c>
      <c r="I2317" s="43">
        <f t="shared" si="501"/>
        <v>17</v>
      </c>
      <c r="J2317">
        <f>IF(AND(Formulier!$E$44&lt;=C2317,Formulier!$O$38&gt;=C2317),"Verlof",0)</f>
        <v>0</v>
      </c>
      <c r="K2317">
        <f t="shared" si="506"/>
        <v>0</v>
      </c>
      <c r="L2317">
        <f t="shared" si="502"/>
        <v>0</v>
      </c>
      <c r="M2317">
        <f t="shared" si="503"/>
        <v>0</v>
      </c>
      <c r="N2317" s="56">
        <f t="shared" si="507"/>
        <v>0</v>
      </c>
      <c r="O2317" s="56">
        <f t="shared" si="508"/>
        <v>0</v>
      </c>
      <c r="R2317">
        <f t="shared" si="504"/>
        <v>0</v>
      </c>
    </row>
    <row r="2318" spans="1:18" x14ac:dyDescent="0.3">
      <c r="A2318" s="43" t="str">
        <f t="shared" si="509"/>
        <v>202117do</v>
      </c>
      <c r="B2318" s="43">
        <f t="shared" si="500"/>
        <v>17</v>
      </c>
      <c r="C2318" s="44">
        <f t="shared" si="505"/>
        <v>44308</v>
      </c>
      <c r="D2318" s="43" t="str">
        <f t="shared" si="499"/>
        <v>do</v>
      </c>
      <c r="E2318" s="43">
        <f t="shared" si="510"/>
        <v>2021</v>
      </c>
      <c r="I2318" s="43">
        <f t="shared" si="501"/>
        <v>17</v>
      </c>
      <c r="J2318">
        <f>IF(AND(Formulier!$E$44&lt;=C2318,Formulier!$O$38&gt;=C2318),"Verlof",0)</f>
        <v>0</v>
      </c>
      <c r="K2318">
        <f t="shared" si="506"/>
        <v>0</v>
      </c>
      <c r="L2318">
        <f t="shared" si="502"/>
        <v>0</v>
      </c>
      <c r="M2318">
        <f t="shared" si="503"/>
        <v>0</v>
      </c>
      <c r="N2318" s="56">
        <f t="shared" si="507"/>
        <v>0</v>
      </c>
      <c r="O2318" s="56">
        <f t="shared" si="508"/>
        <v>0</v>
      </c>
      <c r="R2318">
        <f t="shared" si="504"/>
        <v>0</v>
      </c>
    </row>
    <row r="2319" spans="1:18" x14ac:dyDescent="0.3">
      <c r="A2319" s="43" t="str">
        <f t="shared" si="509"/>
        <v>202117vr</v>
      </c>
      <c r="B2319" s="43">
        <f t="shared" si="500"/>
        <v>17</v>
      </c>
      <c r="C2319" s="44">
        <f t="shared" si="505"/>
        <v>44309</v>
      </c>
      <c r="D2319" s="43" t="str">
        <f t="shared" si="499"/>
        <v>vr</v>
      </c>
      <c r="E2319" s="43">
        <f t="shared" si="510"/>
        <v>2021</v>
      </c>
      <c r="I2319" s="43">
        <f t="shared" si="501"/>
        <v>17</v>
      </c>
      <c r="J2319">
        <f>IF(AND(Formulier!$E$44&lt;=C2319,Formulier!$O$38&gt;=C2319),"Verlof",0)</f>
        <v>0</v>
      </c>
      <c r="K2319">
        <f t="shared" si="506"/>
        <v>0</v>
      </c>
      <c r="L2319">
        <f t="shared" si="502"/>
        <v>0</v>
      </c>
      <c r="M2319">
        <f t="shared" si="503"/>
        <v>0</v>
      </c>
      <c r="N2319" s="56">
        <f t="shared" si="507"/>
        <v>0</v>
      </c>
      <c r="O2319" s="56">
        <f t="shared" si="508"/>
        <v>0</v>
      </c>
      <c r="R2319">
        <f t="shared" si="504"/>
        <v>0</v>
      </c>
    </row>
    <row r="2320" spans="1:18" x14ac:dyDescent="0.3">
      <c r="A2320" s="43" t="str">
        <f t="shared" si="509"/>
        <v>202117za</v>
      </c>
      <c r="B2320" s="43">
        <f t="shared" si="500"/>
        <v>17</v>
      </c>
      <c r="C2320" s="44">
        <f t="shared" si="505"/>
        <v>44310</v>
      </c>
      <c r="D2320" s="43" t="str">
        <f t="shared" si="499"/>
        <v>za</v>
      </c>
      <c r="E2320" s="43">
        <f t="shared" si="510"/>
        <v>2021</v>
      </c>
      <c r="I2320" s="43">
        <f t="shared" si="501"/>
        <v>17</v>
      </c>
      <c r="J2320">
        <f>IF(AND(Formulier!$E$44&lt;=C2320,Formulier!$O$38&gt;=C2320),"Verlof",0)</f>
        <v>0</v>
      </c>
      <c r="K2320">
        <f t="shared" si="506"/>
        <v>0</v>
      </c>
      <c r="L2320">
        <f t="shared" si="502"/>
        <v>0</v>
      </c>
      <c r="M2320">
        <f t="shared" si="503"/>
        <v>0</v>
      </c>
      <c r="N2320" s="56">
        <f t="shared" si="507"/>
        <v>0</v>
      </c>
      <c r="O2320" s="56">
        <f t="shared" si="508"/>
        <v>0</v>
      </c>
      <c r="R2320">
        <f t="shared" si="504"/>
        <v>0</v>
      </c>
    </row>
    <row r="2321" spans="1:18" x14ac:dyDescent="0.3">
      <c r="A2321" s="43" t="str">
        <f t="shared" si="509"/>
        <v>202117zo</v>
      </c>
      <c r="B2321" s="43">
        <f t="shared" si="500"/>
        <v>17</v>
      </c>
      <c r="C2321" s="44">
        <f t="shared" si="505"/>
        <v>44311</v>
      </c>
      <c r="D2321" s="43" t="str">
        <f t="shared" ref="D2321:D2384" si="511">+D2314</f>
        <v>zo</v>
      </c>
      <c r="E2321" s="43">
        <f t="shared" si="510"/>
        <v>2021</v>
      </c>
      <c r="I2321" s="43">
        <f t="shared" si="501"/>
        <v>17</v>
      </c>
      <c r="J2321">
        <f>IF(AND(Formulier!$E$44&lt;=C2321,Formulier!$O$38&gt;=C2321),"Verlof",0)</f>
        <v>0</v>
      </c>
      <c r="K2321">
        <f t="shared" si="506"/>
        <v>0</v>
      </c>
      <c r="L2321">
        <f t="shared" si="502"/>
        <v>0</v>
      </c>
      <c r="M2321">
        <f t="shared" si="503"/>
        <v>0</v>
      </c>
      <c r="N2321" s="56">
        <f t="shared" si="507"/>
        <v>0</v>
      </c>
      <c r="O2321" s="56">
        <f t="shared" si="508"/>
        <v>0</v>
      </c>
      <c r="R2321">
        <f t="shared" si="504"/>
        <v>0</v>
      </c>
    </row>
    <row r="2322" spans="1:18" x14ac:dyDescent="0.3">
      <c r="A2322" s="43" t="str">
        <f t="shared" si="509"/>
        <v>202118ma</v>
      </c>
      <c r="B2322" s="43">
        <f t="shared" si="500"/>
        <v>18</v>
      </c>
      <c r="C2322" s="44">
        <f t="shared" si="505"/>
        <v>44312</v>
      </c>
      <c r="D2322" s="43" t="str">
        <f t="shared" si="511"/>
        <v>ma</v>
      </c>
      <c r="E2322" s="43">
        <f t="shared" si="510"/>
        <v>2021</v>
      </c>
      <c r="I2322" s="43">
        <f t="shared" si="501"/>
        <v>18</v>
      </c>
      <c r="J2322">
        <f>IF(AND(Formulier!$E$44&lt;=C2322,Formulier!$O$38&gt;=C2322),"Verlof",0)</f>
        <v>0</v>
      </c>
      <c r="K2322">
        <f t="shared" si="506"/>
        <v>0</v>
      </c>
      <c r="L2322">
        <f t="shared" si="502"/>
        <v>0</v>
      </c>
      <c r="M2322">
        <f t="shared" si="503"/>
        <v>0</v>
      </c>
      <c r="N2322" s="56">
        <f t="shared" si="507"/>
        <v>0</v>
      </c>
      <c r="O2322" s="56">
        <f t="shared" si="508"/>
        <v>0</v>
      </c>
      <c r="R2322">
        <f t="shared" si="504"/>
        <v>0</v>
      </c>
    </row>
    <row r="2323" spans="1:18" x14ac:dyDescent="0.3">
      <c r="A2323" s="43" t="str">
        <f t="shared" si="509"/>
        <v>202118di</v>
      </c>
      <c r="B2323" s="43">
        <f t="shared" si="500"/>
        <v>18</v>
      </c>
      <c r="C2323" s="44">
        <f t="shared" si="505"/>
        <v>44313</v>
      </c>
      <c r="D2323" s="43" t="str">
        <f t="shared" si="511"/>
        <v>di</v>
      </c>
      <c r="E2323" s="43">
        <f t="shared" si="510"/>
        <v>2021</v>
      </c>
      <c r="I2323" s="43">
        <f t="shared" si="501"/>
        <v>18</v>
      </c>
      <c r="J2323">
        <f>IF(AND(Formulier!$E$44&lt;=C2323,Formulier!$O$38&gt;=C2323),"Verlof",0)</f>
        <v>0</v>
      </c>
      <c r="K2323">
        <f t="shared" si="506"/>
        <v>0</v>
      </c>
      <c r="L2323">
        <f t="shared" si="502"/>
        <v>0</v>
      </c>
      <c r="M2323">
        <f t="shared" si="503"/>
        <v>0</v>
      </c>
      <c r="N2323" s="56">
        <f t="shared" si="507"/>
        <v>0</v>
      </c>
      <c r="O2323" s="56">
        <f t="shared" si="508"/>
        <v>0</v>
      </c>
      <c r="R2323">
        <f t="shared" si="504"/>
        <v>0</v>
      </c>
    </row>
    <row r="2324" spans="1:18" x14ac:dyDescent="0.3">
      <c r="A2324" s="43" t="str">
        <f t="shared" si="509"/>
        <v>202118wo</v>
      </c>
      <c r="B2324" s="43">
        <f t="shared" si="500"/>
        <v>18</v>
      </c>
      <c r="C2324" s="44">
        <f t="shared" si="505"/>
        <v>44314</v>
      </c>
      <c r="D2324" s="43" t="str">
        <f t="shared" si="511"/>
        <v>wo</v>
      </c>
      <c r="E2324" s="43">
        <f t="shared" si="510"/>
        <v>2021</v>
      </c>
      <c r="I2324" s="43">
        <f t="shared" si="501"/>
        <v>18</v>
      </c>
      <c r="J2324">
        <f>IF(AND(Formulier!$E$44&lt;=C2324,Formulier!$O$38&gt;=C2324),"Verlof",0)</f>
        <v>0</v>
      </c>
      <c r="K2324">
        <f t="shared" si="506"/>
        <v>0</v>
      </c>
      <c r="L2324">
        <f t="shared" si="502"/>
        <v>0</v>
      </c>
      <c r="M2324">
        <f t="shared" si="503"/>
        <v>0</v>
      </c>
      <c r="N2324" s="56">
        <f t="shared" si="507"/>
        <v>0</v>
      </c>
      <c r="O2324" s="56">
        <f t="shared" si="508"/>
        <v>0</v>
      </c>
      <c r="R2324">
        <f t="shared" si="504"/>
        <v>0</v>
      </c>
    </row>
    <row r="2325" spans="1:18" x14ac:dyDescent="0.3">
      <c r="A2325" s="43" t="str">
        <f t="shared" si="509"/>
        <v>202118do</v>
      </c>
      <c r="B2325" s="43">
        <f t="shared" si="500"/>
        <v>18</v>
      </c>
      <c r="C2325" s="44">
        <f t="shared" si="505"/>
        <v>44315</v>
      </c>
      <c r="D2325" s="43" t="str">
        <f t="shared" si="511"/>
        <v>do</v>
      </c>
      <c r="E2325" s="43">
        <f t="shared" si="510"/>
        <v>2021</v>
      </c>
      <c r="I2325" s="43">
        <f t="shared" si="501"/>
        <v>18</v>
      </c>
      <c r="J2325">
        <f>IF(AND(Formulier!$E$44&lt;=C2325,Formulier!$O$38&gt;=C2325),"Verlof",0)</f>
        <v>0</v>
      </c>
      <c r="K2325">
        <f t="shared" si="506"/>
        <v>0</v>
      </c>
      <c r="L2325">
        <f t="shared" si="502"/>
        <v>0</v>
      </c>
      <c r="M2325">
        <f t="shared" si="503"/>
        <v>0</v>
      </c>
      <c r="N2325" s="56">
        <f t="shared" si="507"/>
        <v>0</v>
      </c>
      <c r="O2325" s="56">
        <f t="shared" si="508"/>
        <v>0</v>
      </c>
      <c r="R2325">
        <f t="shared" si="504"/>
        <v>0</v>
      </c>
    </row>
    <row r="2326" spans="1:18" x14ac:dyDescent="0.3">
      <c r="A2326" s="43" t="str">
        <f t="shared" si="509"/>
        <v>202118vr</v>
      </c>
      <c r="B2326" s="43">
        <f t="shared" si="500"/>
        <v>18</v>
      </c>
      <c r="C2326" s="44">
        <f t="shared" si="505"/>
        <v>44316</v>
      </c>
      <c r="D2326" s="43" t="str">
        <f t="shared" si="511"/>
        <v>vr</v>
      </c>
      <c r="E2326" s="43">
        <f t="shared" si="510"/>
        <v>2021</v>
      </c>
      <c r="I2326" s="43">
        <f t="shared" si="501"/>
        <v>18</v>
      </c>
      <c r="J2326">
        <f>IF(AND(Formulier!$E$44&lt;=C2326,Formulier!$O$38&gt;=C2326),"Verlof",0)</f>
        <v>0</v>
      </c>
      <c r="K2326">
        <f t="shared" si="506"/>
        <v>0</v>
      </c>
      <c r="L2326">
        <f t="shared" si="502"/>
        <v>0</v>
      </c>
      <c r="M2326">
        <f t="shared" si="503"/>
        <v>0</v>
      </c>
      <c r="N2326" s="56">
        <f t="shared" si="507"/>
        <v>0</v>
      </c>
      <c r="O2326" s="56">
        <f t="shared" si="508"/>
        <v>0</v>
      </c>
      <c r="R2326">
        <f t="shared" si="504"/>
        <v>0</v>
      </c>
    </row>
    <row r="2327" spans="1:18" x14ac:dyDescent="0.3">
      <c r="A2327" s="43" t="str">
        <f t="shared" si="509"/>
        <v>202118za</v>
      </c>
      <c r="B2327" s="43">
        <f t="shared" si="500"/>
        <v>18</v>
      </c>
      <c r="C2327" s="44">
        <f t="shared" si="505"/>
        <v>44317</v>
      </c>
      <c r="D2327" s="43" t="str">
        <f t="shared" si="511"/>
        <v>za</v>
      </c>
      <c r="E2327" s="43">
        <f t="shared" si="510"/>
        <v>2021</v>
      </c>
      <c r="I2327" s="43">
        <f t="shared" si="501"/>
        <v>18</v>
      </c>
      <c r="J2327">
        <f>IF(AND(Formulier!$E$44&lt;=C2327,Formulier!$O$38&gt;=C2327),"Verlof",0)</f>
        <v>0</v>
      </c>
      <c r="K2327">
        <f t="shared" si="506"/>
        <v>0</v>
      </c>
      <c r="L2327">
        <f t="shared" si="502"/>
        <v>0</v>
      </c>
      <c r="M2327">
        <f t="shared" si="503"/>
        <v>0</v>
      </c>
      <c r="N2327" s="56">
        <f t="shared" si="507"/>
        <v>0</v>
      </c>
      <c r="O2327" s="56">
        <f t="shared" si="508"/>
        <v>0</v>
      </c>
      <c r="R2327">
        <f t="shared" si="504"/>
        <v>0</v>
      </c>
    </row>
    <row r="2328" spans="1:18" x14ac:dyDescent="0.3">
      <c r="A2328" s="43" t="str">
        <f t="shared" si="509"/>
        <v>202118zo</v>
      </c>
      <c r="B2328" s="43">
        <f t="shared" si="500"/>
        <v>18</v>
      </c>
      <c r="C2328" s="44">
        <f t="shared" si="505"/>
        <v>44318</v>
      </c>
      <c r="D2328" s="43" t="str">
        <f t="shared" si="511"/>
        <v>zo</v>
      </c>
      <c r="E2328" s="43">
        <f t="shared" si="510"/>
        <v>2021</v>
      </c>
      <c r="I2328" s="43">
        <f t="shared" si="501"/>
        <v>18</v>
      </c>
      <c r="J2328">
        <f>IF(AND(Formulier!$E$44&lt;=C2328,Formulier!$O$38&gt;=C2328),"Verlof",0)</f>
        <v>0</v>
      </c>
      <c r="K2328">
        <f t="shared" si="506"/>
        <v>0</v>
      </c>
      <c r="L2328">
        <f t="shared" si="502"/>
        <v>0</v>
      </c>
      <c r="M2328">
        <f t="shared" si="503"/>
        <v>0</v>
      </c>
      <c r="N2328" s="56">
        <f t="shared" si="507"/>
        <v>0</v>
      </c>
      <c r="O2328" s="56">
        <f t="shared" si="508"/>
        <v>0</v>
      </c>
      <c r="R2328">
        <f t="shared" si="504"/>
        <v>0</v>
      </c>
    </row>
    <row r="2329" spans="1:18" x14ac:dyDescent="0.3">
      <c r="A2329" s="43" t="str">
        <f t="shared" si="509"/>
        <v>202119ma</v>
      </c>
      <c r="B2329" s="43">
        <f t="shared" si="500"/>
        <v>19</v>
      </c>
      <c r="C2329" s="44">
        <f t="shared" si="505"/>
        <v>44319</v>
      </c>
      <c r="D2329" s="43" t="str">
        <f t="shared" si="511"/>
        <v>ma</v>
      </c>
      <c r="E2329" s="43">
        <f t="shared" si="510"/>
        <v>2021</v>
      </c>
      <c r="I2329" s="43">
        <f t="shared" si="501"/>
        <v>19</v>
      </c>
      <c r="J2329">
        <f>IF(AND(Formulier!$E$44&lt;=C2329,Formulier!$O$38&gt;=C2329),"Verlof",0)</f>
        <v>0</v>
      </c>
      <c r="K2329">
        <f t="shared" si="506"/>
        <v>0</v>
      </c>
      <c r="L2329">
        <f t="shared" si="502"/>
        <v>0</v>
      </c>
      <c r="M2329">
        <f t="shared" si="503"/>
        <v>0</v>
      </c>
      <c r="N2329" s="56">
        <f t="shared" si="507"/>
        <v>0</v>
      </c>
      <c r="O2329" s="56">
        <f t="shared" si="508"/>
        <v>0</v>
      </c>
      <c r="R2329">
        <f t="shared" si="504"/>
        <v>0</v>
      </c>
    </row>
    <row r="2330" spans="1:18" x14ac:dyDescent="0.3">
      <c r="A2330" s="43" t="str">
        <f t="shared" si="509"/>
        <v>202119di</v>
      </c>
      <c r="B2330" s="43">
        <f t="shared" si="500"/>
        <v>19</v>
      </c>
      <c r="C2330" s="44">
        <f t="shared" si="505"/>
        <v>44320</v>
      </c>
      <c r="D2330" s="43" t="str">
        <f t="shared" si="511"/>
        <v>di</v>
      </c>
      <c r="E2330" s="43">
        <f t="shared" si="510"/>
        <v>2021</v>
      </c>
      <c r="I2330" s="43">
        <f t="shared" si="501"/>
        <v>19</v>
      </c>
      <c r="J2330">
        <f>IF(AND(Formulier!$E$44&lt;=C2330,Formulier!$O$38&gt;=C2330),"Verlof",0)</f>
        <v>0</v>
      </c>
      <c r="K2330">
        <f t="shared" si="506"/>
        <v>0</v>
      </c>
      <c r="L2330">
        <f t="shared" si="502"/>
        <v>0</v>
      </c>
      <c r="M2330">
        <f t="shared" si="503"/>
        <v>0</v>
      </c>
      <c r="N2330" s="56">
        <f t="shared" si="507"/>
        <v>0</v>
      </c>
      <c r="O2330" s="56">
        <f t="shared" si="508"/>
        <v>0</v>
      </c>
      <c r="R2330">
        <f t="shared" si="504"/>
        <v>0</v>
      </c>
    </row>
    <row r="2331" spans="1:18" x14ac:dyDescent="0.3">
      <c r="A2331" s="43" t="str">
        <f t="shared" si="509"/>
        <v>202119wo</v>
      </c>
      <c r="B2331" s="43">
        <f t="shared" si="500"/>
        <v>19</v>
      </c>
      <c r="C2331" s="44">
        <f t="shared" si="505"/>
        <v>44321</v>
      </c>
      <c r="D2331" s="43" t="str">
        <f t="shared" si="511"/>
        <v>wo</v>
      </c>
      <c r="E2331" s="43">
        <f t="shared" si="510"/>
        <v>2021</v>
      </c>
      <c r="I2331" s="43">
        <f t="shared" si="501"/>
        <v>19</v>
      </c>
      <c r="J2331">
        <f>IF(AND(Formulier!$E$44&lt;=C2331,Formulier!$O$38&gt;=C2331),"Verlof",0)</f>
        <v>0</v>
      </c>
      <c r="K2331">
        <f t="shared" si="506"/>
        <v>0</v>
      </c>
      <c r="L2331">
        <f t="shared" si="502"/>
        <v>0</v>
      </c>
      <c r="M2331">
        <f t="shared" si="503"/>
        <v>0</v>
      </c>
      <c r="N2331" s="56">
        <f t="shared" si="507"/>
        <v>0</v>
      </c>
      <c r="O2331" s="56">
        <f t="shared" si="508"/>
        <v>0</v>
      </c>
      <c r="R2331">
        <f t="shared" si="504"/>
        <v>0</v>
      </c>
    </row>
    <row r="2332" spans="1:18" x14ac:dyDescent="0.3">
      <c r="A2332" s="43" t="str">
        <f t="shared" si="509"/>
        <v>202119do</v>
      </c>
      <c r="B2332" s="43">
        <f t="shared" si="500"/>
        <v>19</v>
      </c>
      <c r="C2332" s="44">
        <f t="shared" si="505"/>
        <v>44322</v>
      </c>
      <c r="D2332" s="43" t="str">
        <f t="shared" si="511"/>
        <v>do</v>
      </c>
      <c r="E2332" s="43">
        <f t="shared" si="510"/>
        <v>2021</v>
      </c>
      <c r="I2332" s="43">
        <f t="shared" si="501"/>
        <v>19</v>
      </c>
      <c r="J2332">
        <f>IF(AND(Formulier!$E$44&lt;=C2332,Formulier!$O$38&gt;=C2332),"Verlof",0)</f>
        <v>0</v>
      </c>
      <c r="K2332">
        <f t="shared" si="506"/>
        <v>0</v>
      </c>
      <c r="L2332">
        <f t="shared" si="502"/>
        <v>0</v>
      </c>
      <c r="M2332">
        <f t="shared" si="503"/>
        <v>0</v>
      </c>
      <c r="N2332" s="56">
        <f t="shared" si="507"/>
        <v>0</v>
      </c>
      <c r="O2332" s="56">
        <f t="shared" si="508"/>
        <v>0</v>
      </c>
      <c r="R2332">
        <f t="shared" si="504"/>
        <v>0</v>
      </c>
    </row>
    <row r="2333" spans="1:18" x14ac:dyDescent="0.3">
      <c r="A2333" s="43" t="str">
        <f t="shared" si="509"/>
        <v>202119vr</v>
      </c>
      <c r="B2333" s="43">
        <f t="shared" si="500"/>
        <v>19</v>
      </c>
      <c r="C2333" s="44">
        <f t="shared" si="505"/>
        <v>44323</v>
      </c>
      <c r="D2333" s="43" t="str">
        <f t="shared" si="511"/>
        <v>vr</v>
      </c>
      <c r="E2333" s="43">
        <f t="shared" si="510"/>
        <v>2021</v>
      </c>
      <c r="I2333" s="43">
        <f t="shared" si="501"/>
        <v>19</v>
      </c>
      <c r="J2333">
        <f>IF(AND(Formulier!$E$44&lt;=C2333,Formulier!$O$38&gt;=C2333),"Verlof",0)</f>
        <v>0</v>
      </c>
      <c r="K2333">
        <f t="shared" si="506"/>
        <v>0</v>
      </c>
      <c r="L2333">
        <f t="shared" si="502"/>
        <v>0</v>
      </c>
      <c r="M2333">
        <f t="shared" si="503"/>
        <v>0</v>
      </c>
      <c r="N2333" s="56">
        <f t="shared" si="507"/>
        <v>0</v>
      </c>
      <c r="O2333" s="56">
        <f t="shared" si="508"/>
        <v>0</v>
      </c>
      <c r="R2333">
        <f t="shared" si="504"/>
        <v>0</v>
      </c>
    </row>
    <row r="2334" spans="1:18" x14ac:dyDescent="0.3">
      <c r="A2334" s="43" t="str">
        <f t="shared" si="509"/>
        <v>202119za</v>
      </c>
      <c r="B2334" s="43">
        <f t="shared" si="500"/>
        <v>19</v>
      </c>
      <c r="C2334" s="44">
        <f t="shared" si="505"/>
        <v>44324</v>
      </c>
      <c r="D2334" s="43" t="str">
        <f t="shared" si="511"/>
        <v>za</v>
      </c>
      <c r="E2334" s="43">
        <f t="shared" si="510"/>
        <v>2021</v>
      </c>
      <c r="I2334" s="43">
        <f t="shared" si="501"/>
        <v>19</v>
      </c>
      <c r="J2334">
        <f>IF(AND(Formulier!$E$44&lt;=C2334,Formulier!$O$38&gt;=C2334),"Verlof",0)</f>
        <v>0</v>
      </c>
      <c r="K2334">
        <f t="shared" si="506"/>
        <v>0</v>
      </c>
      <c r="L2334">
        <f t="shared" si="502"/>
        <v>0</v>
      </c>
      <c r="M2334">
        <f t="shared" si="503"/>
        <v>0</v>
      </c>
      <c r="N2334" s="56">
        <f t="shared" si="507"/>
        <v>0</v>
      </c>
      <c r="O2334" s="56">
        <f t="shared" si="508"/>
        <v>0</v>
      </c>
      <c r="R2334">
        <f t="shared" si="504"/>
        <v>0</v>
      </c>
    </row>
    <row r="2335" spans="1:18" x14ac:dyDescent="0.3">
      <c r="A2335" s="43" t="str">
        <f t="shared" si="509"/>
        <v>202119zo</v>
      </c>
      <c r="B2335" s="43">
        <f t="shared" si="500"/>
        <v>19</v>
      </c>
      <c r="C2335" s="44">
        <f t="shared" si="505"/>
        <v>44325</v>
      </c>
      <c r="D2335" s="43" t="str">
        <f t="shared" si="511"/>
        <v>zo</v>
      </c>
      <c r="E2335" s="43">
        <f t="shared" si="510"/>
        <v>2021</v>
      </c>
      <c r="I2335" s="43">
        <f t="shared" si="501"/>
        <v>19</v>
      </c>
      <c r="J2335">
        <f>IF(AND(Formulier!$E$44&lt;=C2335,Formulier!$O$38&gt;=C2335),"Verlof",0)</f>
        <v>0</v>
      </c>
      <c r="K2335">
        <f t="shared" si="506"/>
        <v>0</v>
      </c>
      <c r="L2335">
        <f t="shared" si="502"/>
        <v>0</v>
      </c>
      <c r="M2335">
        <f t="shared" si="503"/>
        <v>0</v>
      </c>
      <c r="N2335" s="56">
        <f t="shared" si="507"/>
        <v>0</v>
      </c>
      <c r="O2335" s="56">
        <f t="shared" si="508"/>
        <v>0</v>
      </c>
      <c r="R2335">
        <f t="shared" si="504"/>
        <v>0</v>
      </c>
    </row>
    <row r="2336" spans="1:18" x14ac:dyDescent="0.3">
      <c r="A2336" s="43" t="str">
        <f t="shared" si="509"/>
        <v>202120ma</v>
      </c>
      <c r="B2336" s="43">
        <f t="shared" si="500"/>
        <v>20</v>
      </c>
      <c r="C2336" s="44">
        <f t="shared" si="505"/>
        <v>44326</v>
      </c>
      <c r="D2336" s="43" t="str">
        <f t="shared" si="511"/>
        <v>ma</v>
      </c>
      <c r="E2336" s="43">
        <f t="shared" si="510"/>
        <v>2021</v>
      </c>
      <c r="I2336" s="43">
        <f t="shared" si="501"/>
        <v>20</v>
      </c>
      <c r="J2336">
        <f>IF(AND(Formulier!$E$44&lt;=C2336,Formulier!$O$38&gt;=C2336),"Verlof",0)</f>
        <v>0</v>
      </c>
      <c r="K2336">
        <f t="shared" si="506"/>
        <v>0</v>
      </c>
      <c r="L2336">
        <f t="shared" si="502"/>
        <v>0</v>
      </c>
      <c r="M2336">
        <f t="shared" si="503"/>
        <v>0</v>
      </c>
      <c r="N2336" s="56">
        <f t="shared" si="507"/>
        <v>0</v>
      </c>
      <c r="O2336" s="56">
        <f t="shared" si="508"/>
        <v>0</v>
      </c>
      <c r="R2336">
        <f t="shared" si="504"/>
        <v>0</v>
      </c>
    </row>
    <row r="2337" spans="1:18" x14ac:dyDescent="0.3">
      <c r="A2337" s="43" t="str">
        <f t="shared" si="509"/>
        <v>202120di</v>
      </c>
      <c r="B2337" s="43">
        <f t="shared" si="500"/>
        <v>20</v>
      </c>
      <c r="C2337" s="44">
        <f t="shared" si="505"/>
        <v>44327</v>
      </c>
      <c r="D2337" s="43" t="str">
        <f t="shared" si="511"/>
        <v>di</v>
      </c>
      <c r="E2337" s="43">
        <f t="shared" si="510"/>
        <v>2021</v>
      </c>
      <c r="I2337" s="43">
        <f t="shared" si="501"/>
        <v>20</v>
      </c>
      <c r="J2337">
        <f>IF(AND(Formulier!$E$44&lt;=C2337,Formulier!$O$38&gt;=C2337),"Verlof",0)</f>
        <v>0</v>
      </c>
      <c r="K2337">
        <f t="shared" si="506"/>
        <v>0</v>
      </c>
      <c r="L2337">
        <f t="shared" si="502"/>
        <v>0</v>
      </c>
      <c r="M2337">
        <f t="shared" si="503"/>
        <v>0</v>
      </c>
      <c r="N2337" s="56">
        <f t="shared" si="507"/>
        <v>0</v>
      </c>
      <c r="O2337" s="56">
        <f t="shared" si="508"/>
        <v>0</v>
      </c>
      <c r="R2337">
        <f t="shared" si="504"/>
        <v>0</v>
      </c>
    </row>
    <row r="2338" spans="1:18" x14ac:dyDescent="0.3">
      <c r="A2338" s="43" t="str">
        <f t="shared" si="509"/>
        <v>202120wo</v>
      </c>
      <c r="B2338" s="43">
        <f t="shared" ref="B2338:B2401" si="512">+B2331+1</f>
        <v>20</v>
      </c>
      <c r="C2338" s="44">
        <f t="shared" si="505"/>
        <v>44328</v>
      </c>
      <c r="D2338" s="43" t="str">
        <f t="shared" si="511"/>
        <v>wo</v>
      </c>
      <c r="E2338" s="43">
        <f t="shared" si="510"/>
        <v>2021</v>
      </c>
      <c r="I2338" s="43">
        <f t="shared" ref="I2338:I2401" si="513">+I2331+1</f>
        <v>20</v>
      </c>
      <c r="J2338">
        <f>IF(AND(Formulier!$E$44&lt;=C2338,Formulier!$O$38&gt;=C2338),"Verlof",0)</f>
        <v>0</v>
      </c>
      <c r="K2338">
        <f t="shared" si="506"/>
        <v>0</v>
      </c>
      <c r="L2338">
        <f t="shared" si="502"/>
        <v>0</v>
      </c>
      <c r="M2338">
        <f t="shared" si="503"/>
        <v>0</v>
      </c>
      <c r="N2338" s="56">
        <f t="shared" si="507"/>
        <v>0</v>
      </c>
      <c r="O2338" s="56">
        <f t="shared" si="508"/>
        <v>0</v>
      </c>
      <c r="R2338">
        <f t="shared" si="504"/>
        <v>0</v>
      </c>
    </row>
    <row r="2339" spans="1:18" x14ac:dyDescent="0.3">
      <c r="A2339" s="43" t="str">
        <f t="shared" si="509"/>
        <v>202120do</v>
      </c>
      <c r="B2339" s="43">
        <f t="shared" si="512"/>
        <v>20</v>
      </c>
      <c r="C2339" s="44">
        <f t="shared" si="505"/>
        <v>44329</v>
      </c>
      <c r="D2339" s="43" t="str">
        <f t="shared" si="511"/>
        <v>do</v>
      </c>
      <c r="E2339" s="43">
        <f t="shared" si="510"/>
        <v>2021</v>
      </c>
      <c r="I2339" s="43">
        <f t="shared" si="513"/>
        <v>20</v>
      </c>
      <c r="J2339">
        <f>IF(AND(Formulier!$E$44&lt;=C2339,Formulier!$O$38&gt;=C2339),"Verlof",0)</f>
        <v>0</v>
      </c>
      <c r="K2339">
        <f t="shared" si="506"/>
        <v>0</v>
      </c>
      <c r="L2339">
        <f t="shared" si="502"/>
        <v>0</v>
      </c>
      <c r="M2339">
        <f t="shared" si="503"/>
        <v>0</v>
      </c>
      <c r="N2339" s="56">
        <f t="shared" si="507"/>
        <v>0</v>
      </c>
      <c r="O2339" s="56">
        <f t="shared" si="508"/>
        <v>0</v>
      </c>
      <c r="R2339">
        <f t="shared" si="504"/>
        <v>0</v>
      </c>
    </row>
    <row r="2340" spans="1:18" x14ac:dyDescent="0.3">
      <c r="A2340" s="43" t="str">
        <f t="shared" si="509"/>
        <v>202120vr</v>
      </c>
      <c r="B2340" s="43">
        <f t="shared" si="512"/>
        <v>20</v>
      </c>
      <c r="C2340" s="44">
        <f t="shared" si="505"/>
        <v>44330</v>
      </c>
      <c r="D2340" s="43" t="str">
        <f t="shared" si="511"/>
        <v>vr</v>
      </c>
      <c r="E2340" s="43">
        <f t="shared" si="510"/>
        <v>2021</v>
      </c>
      <c r="I2340" s="43">
        <f t="shared" si="513"/>
        <v>20</v>
      </c>
      <c r="J2340">
        <f>IF(AND(Formulier!$E$44&lt;=C2340,Formulier!$O$38&gt;=C2340),"Verlof",0)</f>
        <v>0</v>
      </c>
      <c r="K2340">
        <f t="shared" si="506"/>
        <v>0</v>
      </c>
      <c r="L2340">
        <f t="shared" si="502"/>
        <v>0</v>
      </c>
      <c r="M2340">
        <f t="shared" si="503"/>
        <v>0</v>
      </c>
      <c r="N2340" s="56">
        <f t="shared" si="507"/>
        <v>0</v>
      </c>
      <c r="O2340" s="56">
        <f t="shared" si="508"/>
        <v>0</v>
      </c>
      <c r="R2340">
        <f t="shared" si="504"/>
        <v>0</v>
      </c>
    </row>
    <row r="2341" spans="1:18" x14ac:dyDescent="0.3">
      <c r="A2341" s="43" t="str">
        <f t="shared" si="509"/>
        <v>202120za</v>
      </c>
      <c r="B2341" s="43">
        <f t="shared" si="512"/>
        <v>20</v>
      </c>
      <c r="C2341" s="44">
        <f t="shared" si="505"/>
        <v>44331</v>
      </c>
      <c r="D2341" s="43" t="str">
        <f t="shared" si="511"/>
        <v>za</v>
      </c>
      <c r="E2341" s="43">
        <f t="shared" si="510"/>
        <v>2021</v>
      </c>
      <c r="I2341" s="43">
        <f t="shared" si="513"/>
        <v>20</v>
      </c>
      <c r="J2341">
        <f>IF(AND(Formulier!$E$44&lt;=C2341,Formulier!$O$38&gt;=C2341),"Verlof",0)</f>
        <v>0</v>
      </c>
      <c r="K2341">
        <f t="shared" si="506"/>
        <v>0</v>
      </c>
      <c r="L2341">
        <f t="shared" si="502"/>
        <v>0</v>
      </c>
      <c r="M2341">
        <f t="shared" si="503"/>
        <v>0</v>
      </c>
      <c r="N2341" s="56">
        <f t="shared" si="507"/>
        <v>0</v>
      </c>
      <c r="O2341" s="56">
        <f t="shared" si="508"/>
        <v>0</v>
      </c>
      <c r="R2341">
        <f t="shared" si="504"/>
        <v>0</v>
      </c>
    </row>
    <row r="2342" spans="1:18" x14ac:dyDescent="0.3">
      <c r="A2342" s="43" t="str">
        <f t="shared" si="509"/>
        <v>202120zo</v>
      </c>
      <c r="B2342" s="43">
        <f t="shared" si="512"/>
        <v>20</v>
      </c>
      <c r="C2342" s="44">
        <f t="shared" si="505"/>
        <v>44332</v>
      </c>
      <c r="D2342" s="43" t="str">
        <f t="shared" si="511"/>
        <v>zo</v>
      </c>
      <c r="E2342" s="43">
        <f t="shared" si="510"/>
        <v>2021</v>
      </c>
      <c r="I2342" s="43">
        <f t="shared" si="513"/>
        <v>20</v>
      </c>
      <c r="J2342">
        <f>IF(AND(Formulier!$E$44&lt;=C2342,Formulier!$O$38&gt;=C2342),"Verlof",0)</f>
        <v>0</v>
      </c>
      <c r="K2342">
        <f t="shared" si="506"/>
        <v>0</v>
      </c>
      <c r="L2342">
        <f t="shared" si="502"/>
        <v>0</v>
      </c>
      <c r="M2342">
        <f t="shared" si="503"/>
        <v>0</v>
      </c>
      <c r="N2342" s="56">
        <f t="shared" si="507"/>
        <v>0</v>
      </c>
      <c r="O2342" s="56">
        <f t="shared" si="508"/>
        <v>0</v>
      </c>
      <c r="R2342">
        <f t="shared" si="504"/>
        <v>0</v>
      </c>
    </row>
    <row r="2343" spans="1:18" x14ac:dyDescent="0.3">
      <c r="A2343" s="43" t="str">
        <f t="shared" si="509"/>
        <v>202121ma</v>
      </c>
      <c r="B2343" s="43">
        <f t="shared" si="512"/>
        <v>21</v>
      </c>
      <c r="C2343" s="44">
        <f t="shared" si="505"/>
        <v>44333</v>
      </c>
      <c r="D2343" s="43" t="str">
        <f t="shared" si="511"/>
        <v>ma</v>
      </c>
      <c r="E2343" s="43">
        <f t="shared" si="510"/>
        <v>2021</v>
      </c>
      <c r="I2343" s="43">
        <f t="shared" si="513"/>
        <v>21</v>
      </c>
      <c r="J2343">
        <f>IF(AND(Formulier!$E$44&lt;=C2343,Formulier!$O$38&gt;=C2343),"Verlof",0)</f>
        <v>0</v>
      </c>
      <c r="K2343">
        <f t="shared" si="506"/>
        <v>0</v>
      </c>
      <c r="L2343">
        <f t="shared" si="502"/>
        <v>0</v>
      </c>
      <c r="M2343">
        <f t="shared" si="503"/>
        <v>0</v>
      </c>
      <c r="N2343" s="56">
        <f t="shared" si="507"/>
        <v>0</v>
      </c>
      <c r="O2343" s="56">
        <f t="shared" si="508"/>
        <v>0</v>
      </c>
      <c r="R2343">
        <f t="shared" si="504"/>
        <v>0</v>
      </c>
    </row>
    <row r="2344" spans="1:18" x14ac:dyDescent="0.3">
      <c r="A2344" s="43" t="str">
        <f t="shared" si="509"/>
        <v>202121di</v>
      </c>
      <c r="B2344" s="43">
        <f t="shared" si="512"/>
        <v>21</v>
      </c>
      <c r="C2344" s="44">
        <f t="shared" si="505"/>
        <v>44334</v>
      </c>
      <c r="D2344" s="43" t="str">
        <f t="shared" si="511"/>
        <v>di</v>
      </c>
      <c r="E2344" s="43">
        <f t="shared" si="510"/>
        <v>2021</v>
      </c>
      <c r="I2344" s="43">
        <f t="shared" si="513"/>
        <v>21</v>
      </c>
      <c r="J2344">
        <f>IF(AND(Formulier!$E$44&lt;=C2344,Formulier!$O$38&gt;=C2344),"Verlof",0)</f>
        <v>0</v>
      </c>
      <c r="K2344">
        <f t="shared" si="506"/>
        <v>0</v>
      </c>
      <c r="L2344">
        <f t="shared" si="502"/>
        <v>0</v>
      </c>
      <c r="M2344">
        <f t="shared" si="503"/>
        <v>0</v>
      </c>
      <c r="N2344" s="56">
        <f t="shared" si="507"/>
        <v>0</v>
      </c>
      <c r="O2344" s="56">
        <f t="shared" si="508"/>
        <v>0</v>
      </c>
      <c r="R2344">
        <f t="shared" si="504"/>
        <v>0</v>
      </c>
    </row>
    <row r="2345" spans="1:18" x14ac:dyDescent="0.3">
      <c r="A2345" s="43" t="str">
        <f t="shared" si="509"/>
        <v>202121wo</v>
      </c>
      <c r="B2345" s="43">
        <f t="shared" si="512"/>
        <v>21</v>
      </c>
      <c r="C2345" s="44">
        <f t="shared" si="505"/>
        <v>44335</v>
      </c>
      <c r="D2345" s="43" t="str">
        <f t="shared" si="511"/>
        <v>wo</v>
      </c>
      <c r="E2345" s="43">
        <f t="shared" si="510"/>
        <v>2021</v>
      </c>
      <c r="I2345" s="43">
        <f t="shared" si="513"/>
        <v>21</v>
      </c>
      <c r="J2345">
        <f>IF(AND(Formulier!$E$44&lt;=C2345,Formulier!$O$38&gt;=C2345),"Verlof",0)</f>
        <v>0</v>
      </c>
      <c r="K2345">
        <f t="shared" si="506"/>
        <v>0</v>
      </c>
      <c r="L2345">
        <f t="shared" si="502"/>
        <v>0</v>
      </c>
      <c r="M2345">
        <f t="shared" si="503"/>
        <v>0</v>
      </c>
      <c r="N2345" s="56">
        <f t="shared" si="507"/>
        <v>0</v>
      </c>
      <c r="O2345" s="56">
        <f t="shared" si="508"/>
        <v>0</v>
      </c>
      <c r="R2345">
        <f t="shared" si="504"/>
        <v>0</v>
      </c>
    </row>
    <row r="2346" spans="1:18" x14ac:dyDescent="0.3">
      <c r="A2346" s="43" t="str">
        <f t="shared" si="509"/>
        <v>202121do</v>
      </c>
      <c r="B2346" s="43">
        <f t="shared" si="512"/>
        <v>21</v>
      </c>
      <c r="C2346" s="44">
        <f t="shared" si="505"/>
        <v>44336</v>
      </c>
      <c r="D2346" s="43" t="str">
        <f t="shared" si="511"/>
        <v>do</v>
      </c>
      <c r="E2346" s="43">
        <f t="shared" si="510"/>
        <v>2021</v>
      </c>
      <c r="I2346" s="43">
        <f t="shared" si="513"/>
        <v>21</v>
      </c>
      <c r="J2346">
        <f>IF(AND(Formulier!$E$44&lt;=C2346,Formulier!$O$38&gt;=C2346),"Verlof",0)</f>
        <v>0</v>
      </c>
      <c r="K2346">
        <f t="shared" si="506"/>
        <v>0</v>
      </c>
      <c r="L2346">
        <f t="shared" si="502"/>
        <v>0</v>
      </c>
      <c r="M2346">
        <f t="shared" si="503"/>
        <v>0</v>
      </c>
      <c r="N2346" s="56">
        <f t="shared" si="507"/>
        <v>0</v>
      </c>
      <c r="O2346" s="56">
        <f t="shared" si="508"/>
        <v>0</v>
      </c>
      <c r="R2346">
        <f t="shared" si="504"/>
        <v>0</v>
      </c>
    </row>
    <row r="2347" spans="1:18" x14ac:dyDescent="0.3">
      <c r="A2347" s="43" t="str">
        <f t="shared" si="509"/>
        <v>202121vr</v>
      </c>
      <c r="B2347" s="43">
        <f t="shared" si="512"/>
        <v>21</v>
      </c>
      <c r="C2347" s="44">
        <f t="shared" si="505"/>
        <v>44337</v>
      </c>
      <c r="D2347" s="43" t="str">
        <f t="shared" si="511"/>
        <v>vr</v>
      </c>
      <c r="E2347" s="43">
        <f t="shared" si="510"/>
        <v>2021</v>
      </c>
      <c r="I2347" s="43">
        <f t="shared" si="513"/>
        <v>21</v>
      </c>
      <c r="J2347">
        <f>IF(AND(Formulier!$E$44&lt;=C2347,Formulier!$O$38&gt;=C2347),"Verlof",0)</f>
        <v>0</v>
      </c>
      <c r="K2347">
        <f t="shared" si="506"/>
        <v>0</v>
      </c>
      <c r="L2347">
        <f t="shared" si="502"/>
        <v>0</v>
      </c>
      <c r="M2347">
        <f t="shared" si="503"/>
        <v>0</v>
      </c>
      <c r="N2347" s="56">
        <f t="shared" si="507"/>
        <v>0</v>
      </c>
      <c r="O2347" s="56">
        <f t="shared" si="508"/>
        <v>0</v>
      </c>
      <c r="R2347">
        <f t="shared" si="504"/>
        <v>0</v>
      </c>
    </row>
    <row r="2348" spans="1:18" x14ac:dyDescent="0.3">
      <c r="A2348" s="43" t="str">
        <f t="shared" si="509"/>
        <v>202121za</v>
      </c>
      <c r="B2348" s="43">
        <f t="shared" si="512"/>
        <v>21</v>
      </c>
      <c r="C2348" s="44">
        <f t="shared" si="505"/>
        <v>44338</v>
      </c>
      <c r="D2348" s="43" t="str">
        <f t="shared" si="511"/>
        <v>za</v>
      </c>
      <c r="E2348" s="43">
        <f t="shared" si="510"/>
        <v>2021</v>
      </c>
      <c r="I2348" s="43">
        <f t="shared" si="513"/>
        <v>21</v>
      </c>
      <c r="J2348">
        <f>IF(AND(Formulier!$E$44&lt;=C2348,Formulier!$O$38&gt;=C2348),"Verlof",0)</f>
        <v>0</v>
      </c>
      <c r="K2348">
        <f t="shared" si="506"/>
        <v>0</v>
      </c>
      <c r="L2348">
        <f t="shared" si="502"/>
        <v>0</v>
      </c>
      <c r="M2348">
        <f t="shared" si="503"/>
        <v>0</v>
      </c>
      <c r="N2348" s="56">
        <f t="shared" si="507"/>
        <v>0</v>
      </c>
      <c r="O2348" s="56">
        <f t="shared" si="508"/>
        <v>0</v>
      </c>
      <c r="R2348">
        <f t="shared" si="504"/>
        <v>0</v>
      </c>
    </row>
    <row r="2349" spans="1:18" x14ac:dyDescent="0.3">
      <c r="A2349" s="43" t="str">
        <f t="shared" si="509"/>
        <v>202121zo</v>
      </c>
      <c r="B2349" s="43">
        <f t="shared" si="512"/>
        <v>21</v>
      </c>
      <c r="C2349" s="44">
        <f t="shared" si="505"/>
        <v>44339</v>
      </c>
      <c r="D2349" s="43" t="str">
        <f t="shared" si="511"/>
        <v>zo</v>
      </c>
      <c r="E2349" s="43">
        <f t="shared" si="510"/>
        <v>2021</v>
      </c>
      <c r="I2349" s="43">
        <f t="shared" si="513"/>
        <v>21</v>
      </c>
      <c r="J2349">
        <f>IF(AND(Formulier!$E$44&lt;=C2349,Formulier!$O$38&gt;=C2349),"Verlof",0)</f>
        <v>0</v>
      </c>
      <c r="K2349">
        <f t="shared" si="506"/>
        <v>0</v>
      </c>
      <c r="L2349">
        <f t="shared" si="502"/>
        <v>0</v>
      </c>
      <c r="M2349">
        <f t="shared" si="503"/>
        <v>0</v>
      </c>
      <c r="N2349" s="56">
        <f t="shared" si="507"/>
        <v>0</v>
      </c>
      <c r="O2349" s="56">
        <f t="shared" si="508"/>
        <v>0</v>
      </c>
      <c r="R2349">
        <f t="shared" si="504"/>
        <v>0</v>
      </c>
    </row>
    <row r="2350" spans="1:18" x14ac:dyDescent="0.3">
      <c r="A2350" s="43" t="str">
        <f t="shared" si="509"/>
        <v>202122ma</v>
      </c>
      <c r="B2350" s="43">
        <f t="shared" si="512"/>
        <v>22</v>
      </c>
      <c r="C2350" s="44">
        <f t="shared" si="505"/>
        <v>44340</v>
      </c>
      <c r="D2350" s="43" t="str">
        <f t="shared" si="511"/>
        <v>ma</v>
      </c>
      <c r="E2350" s="43">
        <f t="shared" si="510"/>
        <v>2021</v>
      </c>
      <c r="I2350" s="43">
        <f t="shared" si="513"/>
        <v>22</v>
      </c>
      <c r="J2350">
        <f>IF(AND(Formulier!$E$44&lt;=C2350,Formulier!$O$38&gt;=C2350),"Verlof",0)</f>
        <v>0</v>
      </c>
      <c r="K2350">
        <f t="shared" si="506"/>
        <v>0</v>
      </c>
      <c r="L2350">
        <f t="shared" si="502"/>
        <v>0</v>
      </c>
      <c r="M2350">
        <f t="shared" si="503"/>
        <v>0</v>
      </c>
      <c r="N2350" s="56">
        <f t="shared" si="507"/>
        <v>0</v>
      </c>
      <c r="O2350" s="56">
        <f t="shared" si="508"/>
        <v>0</v>
      </c>
      <c r="R2350">
        <f t="shared" si="504"/>
        <v>0</v>
      </c>
    </row>
    <row r="2351" spans="1:18" x14ac:dyDescent="0.3">
      <c r="A2351" s="43" t="str">
        <f t="shared" si="509"/>
        <v>202122di</v>
      </c>
      <c r="B2351" s="43">
        <f t="shared" si="512"/>
        <v>22</v>
      </c>
      <c r="C2351" s="44">
        <f t="shared" si="505"/>
        <v>44341</v>
      </c>
      <c r="D2351" s="43" t="str">
        <f t="shared" si="511"/>
        <v>di</v>
      </c>
      <c r="E2351" s="43">
        <f t="shared" si="510"/>
        <v>2021</v>
      </c>
      <c r="I2351" s="43">
        <f t="shared" si="513"/>
        <v>22</v>
      </c>
      <c r="J2351">
        <f>IF(AND(Formulier!$E$44&lt;=C2351,Formulier!$O$38&gt;=C2351),"Verlof",0)</f>
        <v>0</v>
      </c>
      <c r="K2351">
        <f t="shared" si="506"/>
        <v>0</v>
      </c>
      <c r="L2351">
        <f t="shared" si="502"/>
        <v>0</v>
      </c>
      <c r="M2351">
        <f t="shared" si="503"/>
        <v>0</v>
      </c>
      <c r="N2351" s="56">
        <f t="shared" si="507"/>
        <v>0</v>
      </c>
      <c r="O2351" s="56">
        <f t="shared" si="508"/>
        <v>0</v>
      </c>
      <c r="R2351">
        <f t="shared" si="504"/>
        <v>0</v>
      </c>
    </row>
    <row r="2352" spans="1:18" x14ac:dyDescent="0.3">
      <c r="A2352" s="43" t="str">
        <f t="shared" si="509"/>
        <v>202122wo</v>
      </c>
      <c r="B2352" s="43">
        <f t="shared" si="512"/>
        <v>22</v>
      </c>
      <c r="C2352" s="44">
        <f t="shared" si="505"/>
        <v>44342</v>
      </c>
      <c r="D2352" s="43" t="str">
        <f t="shared" si="511"/>
        <v>wo</v>
      </c>
      <c r="E2352" s="43">
        <f t="shared" si="510"/>
        <v>2021</v>
      </c>
      <c r="I2352" s="43">
        <f t="shared" si="513"/>
        <v>22</v>
      </c>
      <c r="J2352">
        <f>IF(AND(Formulier!$E$44&lt;=C2352,Formulier!$O$38&gt;=C2352),"Verlof",0)</f>
        <v>0</v>
      </c>
      <c r="K2352">
        <f t="shared" si="506"/>
        <v>0</v>
      </c>
      <c r="L2352">
        <f t="shared" si="502"/>
        <v>0</v>
      </c>
      <c r="M2352">
        <f t="shared" si="503"/>
        <v>0</v>
      </c>
      <c r="N2352" s="56">
        <f t="shared" si="507"/>
        <v>0</v>
      </c>
      <c r="O2352" s="56">
        <f t="shared" si="508"/>
        <v>0</v>
      </c>
      <c r="R2352">
        <f t="shared" si="504"/>
        <v>0</v>
      </c>
    </row>
    <row r="2353" spans="1:18" x14ac:dyDescent="0.3">
      <c r="A2353" s="43" t="str">
        <f t="shared" si="509"/>
        <v>202122do</v>
      </c>
      <c r="B2353" s="43">
        <f t="shared" si="512"/>
        <v>22</v>
      </c>
      <c r="C2353" s="44">
        <f t="shared" si="505"/>
        <v>44343</v>
      </c>
      <c r="D2353" s="43" t="str">
        <f t="shared" si="511"/>
        <v>do</v>
      </c>
      <c r="E2353" s="43">
        <f t="shared" si="510"/>
        <v>2021</v>
      </c>
      <c r="I2353" s="43">
        <f t="shared" si="513"/>
        <v>22</v>
      </c>
      <c r="J2353">
        <f>IF(AND(Formulier!$E$44&lt;=C2353,Formulier!$O$38&gt;=C2353),"Verlof",0)</f>
        <v>0</v>
      </c>
      <c r="K2353">
        <f t="shared" si="506"/>
        <v>0</v>
      </c>
      <c r="L2353">
        <f t="shared" si="502"/>
        <v>0</v>
      </c>
      <c r="M2353">
        <f t="shared" si="503"/>
        <v>0</v>
      </c>
      <c r="N2353" s="56">
        <f t="shared" si="507"/>
        <v>0</v>
      </c>
      <c r="O2353" s="56">
        <f t="shared" si="508"/>
        <v>0</v>
      </c>
      <c r="R2353">
        <f t="shared" si="504"/>
        <v>0</v>
      </c>
    </row>
    <row r="2354" spans="1:18" x14ac:dyDescent="0.3">
      <c r="A2354" s="43" t="str">
        <f t="shared" si="509"/>
        <v>202122vr</v>
      </c>
      <c r="B2354" s="43">
        <f t="shared" si="512"/>
        <v>22</v>
      </c>
      <c r="C2354" s="44">
        <f t="shared" si="505"/>
        <v>44344</v>
      </c>
      <c r="D2354" s="43" t="str">
        <f t="shared" si="511"/>
        <v>vr</v>
      </c>
      <c r="E2354" s="43">
        <f t="shared" si="510"/>
        <v>2021</v>
      </c>
      <c r="I2354" s="43">
        <f t="shared" si="513"/>
        <v>22</v>
      </c>
      <c r="J2354">
        <f>IF(AND(Formulier!$E$44&lt;=C2354,Formulier!$O$38&gt;=C2354),"Verlof",0)</f>
        <v>0</v>
      </c>
      <c r="K2354">
        <f t="shared" si="506"/>
        <v>0</v>
      </c>
      <c r="L2354">
        <f t="shared" si="502"/>
        <v>0</v>
      </c>
      <c r="M2354">
        <f t="shared" si="503"/>
        <v>0</v>
      </c>
      <c r="N2354" s="56">
        <f t="shared" si="507"/>
        <v>0</v>
      </c>
      <c r="O2354" s="56">
        <f t="shared" si="508"/>
        <v>0</v>
      </c>
      <c r="R2354">
        <f t="shared" si="504"/>
        <v>0</v>
      </c>
    </row>
    <row r="2355" spans="1:18" x14ac:dyDescent="0.3">
      <c r="A2355" s="43" t="str">
        <f t="shared" si="509"/>
        <v>202122za</v>
      </c>
      <c r="B2355" s="43">
        <f t="shared" si="512"/>
        <v>22</v>
      </c>
      <c r="C2355" s="44">
        <f t="shared" si="505"/>
        <v>44345</v>
      </c>
      <c r="D2355" s="43" t="str">
        <f t="shared" si="511"/>
        <v>za</v>
      </c>
      <c r="E2355" s="43">
        <f t="shared" si="510"/>
        <v>2021</v>
      </c>
      <c r="I2355" s="43">
        <f t="shared" si="513"/>
        <v>22</v>
      </c>
      <c r="J2355">
        <f>IF(AND(Formulier!$E$44&lt;=C2355,Formulier!$O$38&gt;=C2355),"Verlof",0)</f>
        <v>0</v>
      </c>
      <c r="K2355">
        <f t="shared" si="506"/>
        <v>0</v>
      </c>
      <c r="L2355">
        <f t="shared" si="502"/>
        <v>0</v>
      </c>
      <c r="M2355">
        <f t="shared" si="503"/>
        <v>0</v>
      </c>
      <c r="N2355" s="56">
        <f t="shared" si="507"/>
        <v>0</v>
      </c>
      <c r="O2355" s="56">
        <f t="shared" si="508"/>
        <v>0</v>
      </c>
      <c r="R2355">
        <f t="shared" si="504"/>
        <v>0</v>
      </c>
    </row>
    <row r="2356" spans="1:18" x14ac:dyDescent="0.3">
      <c r="A2356" s="43" t="str">
        <f t="shared" si="509"/>
        <v>202122zo</v>
      </c>
      <c r="B2356" s="43">
        <f t="shared" si="512"/>
        <v>22</v>
      </c>
      <c r="C2356" s="44">
        <f t="shared" si="505"/>
        <v>44346</v>
      </c>
      <c r="D2356" s="43" t="str">
        <f t="shared" si="511"/>
        <v>zo</v>
      </c>
      <c r="E2356" s="43">
        <f t="shared" si="510"/>
        <v>2021</v>
      </c>
      <c r="I2356" s="43">
        <f t="shared" si="513"/>
        <v>22</v>
      </c>
      <c r="J2356">
        <f>IF(AND(Formulier!$E$44&lt;=C2356,Formulier!$O$38&gt;=C2356),"Verlof",0)</f>
        <v>0</v>
      </c>
      <c r="K2356">
        <f t="shared" si="506"/>
        <v>0</v>
      </c>
      <c r="L2356">
        <f t="shared" si="502"/>
        <v>0</v>
      </c>
      <c r="M2356">
        <f t="shared" si="503"/>
        <v>0</v>
      </c>
      <c r="N2356" s="56">
        <f t="shared" si="507"/>
        <v>0</v>
      </c>
      <c r="O2356" s="56">
        <f t="shared" si="508"/>
        <v>0</v>
      </c>
      <c r="R2356">
        <f t="shared" si="504"/>
        <v>0</v>
      </c>
    </row>
    <row r="2357" spans="1:18" x14ac:dyDescent="0.3">
      <c r="A2357" s="43" t="str">
        <f t="shared" si="509"/>
        <v>202123ma</v>
      </c>
      <c r="B2357" s="43">
        <f t="shared" si="512"/>
        <v>23</v>
      </c>
      <c r="C2357" s="44">
        <f t="shared" si="505"/>
        <v>44347</v>
      </c>
      <c r="D2357" s="43" t="str">
        <f t="shared" si="511"/>
        <v>ma</v>
      </c>
      <c r="E2357" s="43">
        <f t="shared" si="510"/>
        <v>2021</v>
      </c>
      <c r="I2357" s="43">
        <f t="shared" si="513"/>
        <v>23</v>
      </c>
      <c r="J2357">
        <f>IF(AND(Formulier!$E$44&lt;=C2357,Formulier!$O$38&gt;=C2357),"Verlof",0)</f>
        <v>0</v>
      </c>
      <c r="K2357">
        <f t="shared" si="506"/>
        <v>0</v>
      </c>
      <c r="L2357">
        <f t="shared" si="502"/>
        <v>0</v>
      </c>
      <c r="M2357">
        <f t="shared" si="503"/>
        <v>0</v>
      </c>
      <c r="N2357" s="56">
        <f t="shared" si="507"/>
        <v>0</v>
      </c>
      <c r="O2357" s="56">
        <f t="shared" si="508"/>
        <v>0</v>
      </c>
      <c r="R2357">
        <f t="shared" si="504"/>
        <v>0</v>
      </c>
    </row>
    <row r="2358" spans="1:18" x14ac:dyDescent="0.3">
      <c r="A2358" s="43" t="str">
        <f t="shared" si="509"/>
        <v>202123di</v>
      </c>
      <c r="B2358" s="43">
        <f t="shared" si="512"/>
        <v>23</v>
      </c>
      <c r="C2358" s="44">
        <f t="shared" si="505"/>
        <v>44348</v>
      </c>
      <c r="D2358" s="43" t="str">
        <f t="shared" si="511"/>
        <v>di</v>
      </c>
      <c r="E2358" s="43">
        <f t="shared" si="510"/>
        <v>2021</v>
      </c>
      <c r="I2358" s="43">
        <f t="shared" si="513"/>
        <v>23</v>
      </c>
      <c r="J2358">
        <f>IF(AND(Formulier!$E$44&lt;=C2358,Formulier!$O$38&gt;=C2358),"Verlof",0)</f>
        <v>0</v>
      </c>
      <c r="K2358">
        <f t="shared" si="506"/>
        <v>0</v>
      </c>
      <c r="L2358">
        <f t="shared" si="502"/>
        <v>0</v>
      </c>
      <c r="M2358">
        <f t="shared" si="503"/>
        <v>0</v>
      </c>
      <c r="N2358" s="56">
        <f t="shared" si="507"/>
        <v>0</v>
      </c>
      <c r="O2358" s="56">
        <f t="shared" si="508"/>
        <v>0</v>
      </c>
      <c r="R2358">
        <f t="shared" si="504"/>
        <v>0</v>
      </c>
    </row>
    <row r="2359" spans="1:18" x14ac:dyDescent="0.3">
      <c r="A2359" s="43" t="str">
        <f t="shared" si="509"/>
        <v>202123wo</v>
      </c>
      <c r="B2359" s="43">
        <f t="shared" si="512"/>
        <v>23</v>
      </c>
      <c r="C2359" s="44">
        <f t="shared" si="505"/>
        <v>44349</v>
      </c>
      <c r="D2359" s="43" t="str">
        <f t="shared" si="511"/>
        <v>wo</v>
      </c>
      <c r="E2359" s="43">
        <f t="shared" si="510"/>
        <v>2021</v>
      </c>
      <c r="I2359" s="43">
        <f t="shared" si="513"/>
        <v>23</v>
      </c>
      <c r="J2359">
        <f>IF(AND(Formulier!$E$44&lt;=C2359,Formulier!$O$38&gt;=C2359),"Verlof",0)</f>
        <v>0</v>
      </c>
      <c r="K2359">
        <f t="shared" si="506"/>
        <v>0</v>
      </c>
      <c r="L2359">
        <f t="shared" si="502"/>
        <v>0</v>
      </c>
      <c r="M2359">
        <f t="shared" si="503"/>
        <v>0</v>
      </c>
      <c r="N2359" s="56">
        <f t="shared" si="507"/>
        <v>0</v>
      </c>
      <c r="O2359" s="56">
        <f t="shared" si="508"/>
        <v>0</v>
      </c>
      <c r="R2359">
        <f t="shared" si="504"/>
        <v>0</v>
      </c>
    </row>
    <row r="2360" spans="1:18" x14ac:dyDescent="0.3">
      <c r="A2360" s="43" t="str">
        <f t="shared" si="509"/>
        <v>202123do</v>
      </c>
      <c r="B2360" s="43">
        <f t="shared" si="512"/>
        <v>23</v>
      </c>
      <c r="C2360" s="44">
        <f t="shared" si="505"/>
        <v>44350</v>
      </c>
      <c r="D2360" s="43" t="str">
        <f t="shared" si="511"/>
        <v>do</v>
      </c>
      <c r="E2360" s="43">
        <f t="shared" si="510"/>
        <v>2021</v>
      </c>
      <c r="I2360" s="43">
        <f t="shared" si="513"/>
        <v>23</v>
      </c>
      <c r="J2360">
        <f>IF(AND(Formulier!$E$44&lt;=C2360,Formulier!$O$38&gt;=C2360),"Verlof",0)</f>
        <v>0</v>
      </c>
      <c r="K2360">
        <f t="shared" si="506"/>
        <v>0</v>
      </c>
      <c r="L2360">
        <f t="shared" si="502"/>
        <v>0</v>
      </c>
      <c r="M2360">
        <f t="shared" si="503"/>
        <v>0</v>
      </c>
      <c r="N2360" s="56">
        <f t="shared" si="507"/>
        <v>0</v>
      </c>
      <c r="O2360" s="56">
        <f t="shared" si="508"/>
        <v>0</v>
      </c>
      <c r="R2360">
        <f t="shared" si="504"/>
        <v>0</v>
      </c>
    </row>
    <row r="2361" spans="1:18" x14ac:dyDescent="0.3">
      <c r="A2361" s="43" t="str">
        <f t="shared" si="509"/>
        <v>202123vr</v>
      </c>
      <c r="B2361" s="43">
        <f t="shared" si="512"/>
        <v>23</v>
      </c>
      <c r="C2361" s="44">
        <f t="shared" si="505"/>
        <v>44351</v>
      </c>
      <c r="D2361" s="43" t="str">
        <f t="shared" si="511"/>
        <v>vr</v>
      </c>
      <c r="E2361" s="43">
        <f t="shared" si="510"/>
        <v>2021</v>
      </c>
      <c r="I2361" s="43">
        <f t="shared" si="513"/>
        <v>23</v>
      </c>
      <c r="J2361">
        <f>IF(AND(Formulier!$E$44&lt;=C2361,Formulier!$O$38&gt;=C2361),"Verlof",0)</f>
        <v>0</v>
      </c>
      <c r="K2361">
        <f t="shared" si="506"/>
        <v>0</v>
      </c>
      <c r="L2361">
        <f t="shared" si="502"/>
        <v>0</v>
      </c>
      <c r="M2361">
        <f t="shared" si="503"/>
        <v>0</v>
      </c>
      <c r="N2361" s="56">
        <f t="shared" si="507"/>
        <v>0</v>
      </c>
      <c r="O2361" s="56">
        <f t="shared" si="508"/>
        <v>0</v>
      </c>
      <c r="R2361">
        <f t="shared" si="504"/>
        <v>0</v>
      </c>
    </row>
    <row r="2362" spans="1:18" x14ac:dyDescent="0.3">
      <c r="A2362" s="43" t="str">
        <f t="shared" si="509"/>
        <v>202123za</v>
      </c>
      <c r="B2362" s="43">
        <f t="shared" si="512"/>
        <v>23</v>
      </c>
      <c r="C2362" s="44">
        <f t="shared" si="505"/>
        <v>44352</v>
      </c>
      <c r="D2362" s="43" t="str">
        <f t="shared" si="511"/>
        <v>za</v>
      </c>
      <c r="E2362" s="43">
        <f t="shared" si="510"/>
        <v>2021</v>
      </c>
      <c r="I2362" s="43">
        <f t="shared" si="513"/>
        <v>23</v>
      </c>
      <c r="J2362">
        <f>IF(AND(Formulier!$E$44&lt;=C2362,Formulier!$O$38&gt;=C2362),"Verlof",0)</f>
        <v>0</v>
      </c>
      <c r="K2362">
        <f t="shared" si="506"/>
        <v>0</v>
      </c>
      <c r="L2362">
        <f t="shared" si="502"/>
        <v>0</v>
      </c>
      <c r="M2362">
        <f t="shared" si="503"/>
        <v>0</v>
      </c>
      <c r="N2362" s="56">
        <f t="shared" si="507"/>
        <v>0</v>
      </c>
      <c r="O2362" s="56">
        <f t="shared" si="508"/>
        <v>0</v>
      </c>
      <c r="R2362">
        <f t="shared" si="504"/>
        <v>0</v>
      </c>
    </row>
    <row r="2363" spans="1:18" x14ac:dyDescent="0.3">
      <c r="A2363" s="43" t="str">
        <f t="shared" si="509"/>
        <v>202123zo</v>
      </c>
      <c r="B2363" s="43">
        <f t="shared" si="512"/>
        <v>23</v>
      </c>
      <c r="C2363" s="44">
        <f t="shared" si="505"/>
        <v>44353</v>
      </c>
      <c r="D2363" s="43" t="str">
        <f t="shared" si="511"/>
        <v>zo</v>
      </c>
      <c r="E2363" s="43">
        <f t="shared" si="510"/>
        <v>2021</v>
      </c>
      <c r="I2363" s="43">
        <f t="shared" si="513"/>
        <v>23</v>
      </c>
      <c r="J2363">
        <f>IF(AND(Formulier!$E$44&lt;=C2363,Formulier!$O$38&gt;=C2363),"Verlof",0)</f>
        <v>0</v>
      </c>
      <c r="K2363">
        <f t="shared" si="506"/>
        <v>0</v>
      </c>
      <c r="L2363">
        <f t="shared" si="502"/>
        <v>0</v>
      </c>
      <c r="M2363">
        <f t="shared" si="503"/>
        <v>0</v>
      </c>
      <c r="N2363" s="56">
        <f t="shared" si="507"/>
        <v>0</v>
      </c>
      <c r="O2363" s="56">
        <f t="shared" si="508"/>
        <v>0</v>
      </c>
      <c r="R2363">
        <f t="shared" si="504"/>
        <v>0</v>
      </c>
    </row>
    <row r="2364" spans="1:18" x14ac:dyDescent="0.3">
      <c r="A2364" s="43" t="str">
        <f t="shared" si="509"/>
        <v>202124ma</v>
      </c>
      <c r="B2364" s="43">
        <f t="shared" si="512"/>
        <v>24</v>
      </c>
      <c r="C2364" s="44">
        <f t="shared" si="505"/>
        <v>44354</v>
      </c>
      <c r="D2364" s="43" t="str">
        <f t="shared" si="511"/>
        <v>ma</v>
      </c>
      <c r="E2364" s="43">
        <f t="shared" si="510"/>
        <v>2021</v>
      </c>
      <c r="I2364" s="43">
        <f t="shared" si="513"/>
        <v>24</v>
      </c>
      <c r="J2364">
        <f>IF(AND(Formulier!$E$44&lt;=C2364,Formulier!$O$38&gt;=C2364),"Verlof",0)</f>
        <v>0</v>
      </c>
      <c r="K2364">
        <f t="shared" si="506"/>
        <v>0</v>
      </c>
      <c r="L2364">
        <f t="shared" ref="L2364:L2427" si="514">IF(J2364=0,0,IF(G2364="",0,1))</f>
        <v>0</v>
      </c>
      <c r="M2364">
        <f t="shared" ref="M2364:M2427" si="515">IF(J2364=0,0,IF(H2364="",0,1))</f>
        <v>0</v>
      </c>
      <c r="N2364" s="56">
        <f t="shared" si="507"/>
        <v>0</v>
      </c>
      <c r="O2364" s="56">
        <f t="shared" si="508"/>
        <v>0</v>
      </c>
      <c r="R2364">
        <f t="shared" si="504"/>
        <v>0</v>
      </c>
    </row>
    <row r="2365" spans="1:18" x14ac:dyDescent="0.3">
      <c r="A2365" s="43" t="str">
        <f t="shared" si="509"/>
        <v>202124di</v>
      </c>
      <c r="B2365" s="43">
        <f t="shared" si="512"/>
        <v>24</v>
      </c>
      <c r="C2365" s="44">
        <f t="shared" si="505"/>
        <v>44355</v>
      </c>
      <c r="D2365" s="43" t="str">
        <f t="shared" si="511"/>
        <v>di</v>
      </c>
      <c r="E2365" s="43">
        <f t="shared" si="510"/>
        <v>2021</v>
      </c>
      <c r="I2365" s="43">
        <f t="shared" si="513"/>
        <v>24</v>
      </c>
      <c r="J2365">
        <f>IF(AND(Formulier!$E$44&lt;=C2365,Formulier!$O$38&gt;=C2365),"Verlof",0)</f>
        <v>0</v>
      </c>
      <c r="K2365">
        <f t="shared" si="506"/>
        <v>0</v>
      </c>
      <c r="L2365">
        <f t="shared" si="514"/>
        <v>0</v>
      </c>
      <c r="M2365">
        <f t="shared" si="515"/>
        <v>0</v>
      </c>
      <c r="N2365" s="56">
        <f t="shared" si="507"/>
        <v>0</v>
      </c>
      <c r="O2365" s="56">
        <f t="shared" si="508"/>
        <v>0</v>
      </c>
      <c r="R2365">
        <f t="shared" si="504"/>
        <v>0</v>
      </c>
    </row>
    <row r="2366" spans="1:18" x14ac:dyDescent="0.3">
      <c r="A2366" s="43" t="str">
        <f t="shared" si="509"/>
        <v>202124wo</v>
      </c>
      <c r="B2366" s="43">
        <f t="shared" si="512"/>
        <v>24</v>
      </c>
      <c r="C2366" s="44">
        <f t="shared" si="505"/>
        <v>44356</v>
      </c>
      <c r="D2366" s="43" t="str">
        <f t="shared" si="511"/>
        <v>wo</v>
      </c>
      <c r="E2366" s="43">
        <f t="shared" si="510"/>
        <v>2021</v>
      </c>
      <c r="I2366" s="43">
        <f t="shared" si="513"/>
        <v>24</v>
      </c>
      <c r="J2366">
        <f>IF(AND(Formulier!$E$44&lt;=C2366,Formulier!$O$38&gt;=C2366),"Verlof",0)</f>
        <v>0</v>
      </c>
      <c r="K2366">
        <f t="shared" si="506"/>
        <v>0</v>
      </c>
      <c r="L2366">
        <f t="shared" si="514"/>
        <v>0</v>
      </c>
      <c r="M2366">
        <f t="shared" si="515"/>
        <v>0</v>
      </c>
      <c r="N2366" s="56">
        <f t="shared" si="507"/>
        <v>0</v>
      </c>
      <c r="O2366" s="56">
        <f t="shared" si="508"/>
        <v>0</v>
      </c>
      <c r="R2366">
        <f t="shared" si="504"/>
        <v>0</v>
      </c>
    </row>
    <row r="2367" spans="1:18" x14ac:dyDescent="0.3">
      <c r="A2367" s="43" t="str">
        <f t="shared" si="509"/>
        <v>202124do</v>
      </c>
      <c r="B2367" s="43">
        <f t="shared" si="512"/>
        <v>24</v>
      </c>
      <c r="C2367" s="44">
        <f t="shared" si="505"/>
        <v>44357</v>
      </c>
      <c r="D2367" s="43" t="str">
        <f t="shared" si="511"/>
        <v>do</v>
      </c>
      <c r="E2367" s="43">
        <f t="shared" si="510"/>
        <v>2021</v>
      </c>
      <c r="I2367" s="43">
        <f t="shared" si="513"/>
        <v>24</v>
      </c>
      <c r="J2367">
        <f>IF(AND(Formulier!$E$44&lt;=C2367,Formulier!$O$38&gt;=C2367),"Verlof",0)</f>
        <v>0</v>
      </c>
      <c r="K2367">
        <f t="shared" si="506"/>
        <v>0</v>
      </c>
      <c r="L2367">
        <f t="shared" si="514"/>
        <v>0</v>
      </c>
      <c r="M2367">
        <f t="shared" si="515"/>
        <v>0</v>
      </c>
      <c r="N2367" s="56">
        <f t="shared" si="507"/>
        <v>0</v>
      </c>
      <c r="O2367" s="56">
        <f t="shared" si="508"/>
        <v>0</v>
      </c>
      <c r="R2367">
        <f t="shared" si="504"/>
        <v>0</v>
      </c>
    </row>
    <row r="2368" spans="1:18" x14ac:dyDescent="0.3">
      <c r="A2368" s="43" t="str">
        <f t="shared" si="509"/>
        <v>202124vr</v>
      </c>
      <c r="B2368" s="43">
        <f t="shared" si="512"/>
        <v>24</v>
      </c>
      <c r="C2368" s="44">
        <f t="shared" si="505"/>
        <v>44358</v>
      </c>
      <c r="D2368" s="43" t="str">
        <f t="shared" si="511"/>
        <v>vr</v>
      </c>
      <c r="E2368" s="43">
        <f t="shared" si="510"/>
        <v>2021</v>
      </c>
      <c r="I2368" s="43">
        <f t="shared" si="513"/>
        <v>24</v>
      </c>
      <c r="J2368">
        <f>IF(AND(Formulier!$E$44&lt;=C2368,Formulier!$O$38&gt;=C2368),"Verlof",0)</f>
        <v>0</v>
      </c>
      <c r="K2368">
        <f t="shared" si="506"/>
        <v>0</v>
      </c>
      <c r="L2368">
        <f t="shared" si="514"/>
        <v>0</v>
      </c>
      <c r="M2368">
        <f t="shared" si="515"/>
        <v>0</v>
      </c>
      <c r="N2368" s="56">
        <f t="shared" si="507"/>
        <v>0</v>
      </c>
      <c r="O2368" s="56">
        <f t="shared" si="508"/>
        <v>0</v>
      </c>
      <c r="R2368">
        <f t="shared" ref="R2368:R2431" si="516">IF(AND(OR(F2368="vakantie",G2368="vakantie",H2368="vakantie"),Q2368="Compensatieverlof"),1,0)</f>
        <v>0</v>
      </c>
    </row>
    <row r="2369" spans="1:18" x14ac:dyDescent="0.3">
      <c r="A2369" s="43" t="str">
        <f t="shared" si="509"/>
        <v>202124za</v>
      </c>
      <c r="B2369" s="43">
        <f t="shared" si="512"/>
        <v>24</v>
      </c>
      <c r="C2369" s="44">
        <f t="shared" si="505"/>
        <v>44359</v>
      </c>
      <c r="D2369" s="43" t="str">
        <f t="shared" si="511"/>
        <v>za</v>
      </c>
      <c r="E2369" s="43">
        <f t="shared" si="510"/>
        <v>2021</v>
      </c>
      <c r="I2369" s="43">
        <f t="shared" si="513"/>
        <v>24</v>
      </c>
      <c r="J2369">
        <f>IF(AND(Formulier!$E$44&lt;=C2369,Formulier!$O$38&gt;=C2369),"Verlof",0)</f>
        <v>0</v>
      </c>
      <c r="K2369">
        <f t="shared" si="506"/>
        <v>0</v>
      </c>
      <c r="L2369">
        <f t="shared" si="514"/>
        <v>0</v>
      </c>
      <c r="M2369">
        <f t="shared" si="515"/>
        <v>0</v>
      </c>
      <c r="N2369" s="56">
        <f t="shared" si="507"/>
        <v>0</v>
      </c>
      <c r="O2369" s="56">
        <f t="shared" si="508"/>
        <v>0</v>
      </c>
      <c r="R2369">
        <f t="shared" si="516"/>
        <v>0</v>
      </c>
    </row>
    <row r="2370" spans="1:18" x14ac:dyDescent="0.3">
      <c r="A2370" s="43" t="str">
        <f t="shared" si="509"/>
        <v>202124zo</v>
      </c>
      <c r="B2370" s="43">
        <f t="shared" si="512"/>
        <v>24</v>
      </c>
      <c r="C2370" s="44">
        <f t="shared" si="505"/>
        <v>44360</v>
      </c>
      <c r="D2370" s="43" t="str">
        <f t="shared" si="511"/>
        <v>zo</v>
      </c>
      <c r="E2370" s="43">
        <f t="shared" si="510"/>
        <v>2021</v>
      </c>
      <c r="I2370" s="43">
        <f t="shared" si="513"/>
        <v>24</v>
      </c>
      <c r="J2370">
        <f>IF(AND(Formulier!$E$44&lt;=C2370,Formulier!$O$38&gt;=C2370),"Verlof",0)</f>
        <v>0</v>
      </c>
      <c r="K2370">
        <f t="shared" si="506"/>
        <v>0</v>
      </c>
      <c r="L2370">
        <f t="shared" si="514"/>
        <v>0</v>
      </c>
      <c r="M2370">
        <f t="shared" si="515"/>
        <v>0</v>
      </c>
      <c r="N2370" s="56">
        <f t="shared" si="507"/>
        <v>0</v>
      </c>
      <c r="O2370" s="56">
        <f t="shared" si="508"/>
        <v>0</v>
      </c>
      <c r="R2370">
        <f t="shared" si="516"/>
        <v>0</v>
      </c>
    </row>
    <row r="2371" spans="1:18" x14ac:dyDescent="0.3">
      <c r="A2371" s="43" t="str">
        <f t="shared" si="509"/>
        <v>202125ma</v>
      </c>
      <c r="B2371" s="43">
        <f t="shared" si="512"/>
        <v>25</v>
      </c>
      <c r="C2371" s="44">
        <f t="shared" ref="C2371:C2434" si="517">+C2370+1</f>
        <v>44361</v>
      </c>
      <c r="D2371" s="43" t="str">
        <f t="shared" si="511"/>
        <v>ma</v>
      </c>
      <c r="E2371" s="43">
        <f t="shared" si="510"/>
        <v>2021</v>
      </c>
      <c r="I2371" s="43">
        <f t="shared" si="513"/>
        <v>25</v>
      </c>
      <c r="J2371">
        <f>IF(AND(Formulier!$E$44&lt;=C2371,Formulier!$O$38&gt;=C2371),"Verlof",0)</f>
        <v>0</v>
      </c>
      <c r="K2371">
        <f t="shared" ref="K2371:K2434" si="518">IF(J2371=0,0,IF(F2371="",0,1))</f>
        <v>0</v>
      </c>
      <c r="L2371">
        <f t="shared" si="514"/>
        <v>0</v>
      </c>
      <c r="M2371">
        <f t="shared" si="515"/>
        <v>0</v>
      </c>
      <c r="N2371" s="56">
        <f t="shared" ref="N2371:N2434" si="519">IF($N$1="Noord",K2371,IF($N$1="Midden",L2371,M2371))</f>
        <v>0</v>
      </c>
      <c r="O2371" s="56">
        <f t="shared" ref="O2371:O2434" si="520">IF(OR(D2371="za",D2371="zo"),0,N2371)</f>
        <v>0</v>
      </c>
      <c r="R2371">
        <f t="shared" si="516"/>
        <v>0</v>
      </c>
    </row>
    <row r="2372" spans="1:18" x14ac:dyDescent="0.3">
      <c r="A2372" s="43" t="str">
        <f t="shared" si="509"/>
        <v>202125di</v>
      </c>
      <c r="B2372" s="43">
        <f t="shared" si="512"/>
        <v>25</v>
      </c>
      <c r="C2372" s="44">
        <f t="shared" si="517"/>
        <v>44362</v>
      </c>
      <c r="D2372" s="43" t="str">
        <f t="shared" si="511"/>
        <v>di</v>
      </c>
      <c r="E2372" s="43">
        <f t="shared" si="510"/>
        <v>2021</v>
      </c>
      <c r="I2372" s="43">
        <f t="shared" si="513"/>
        <v>25</v>
      </c>
      <c r="J2372">
        <f>IF(AND(Formulier!$E$44&lt;=C2372,Formulier!$O$38&gt;=C2372),"Verlof",0)</f>
        <v>0</v>
      </c>
      <c r="K2372">
        <f t="shared" si="518"/>
        <v>0</v>
      </c>
      <c r="L2372">
        <f t="shared" si="514"/>
        <v>0</v>
      </c>
      <c r="M2372">
        <f t="shared" si="515"/>
        <v>0</v>
      </c>
      <c r="N2372" s="56">
        <f t="shared" si="519"/>
        <v>0</v>
      </c>
      <c r="O2372" s="56">
        <f t="shared" si="520"/>
        <v>0</v>
      </c>
      <c r="R2372">
        <f t="shared" si="516"/>
        <v>0</v>
      </c>
    </row>
    <row r="2373" spans="1:18" x14ac:dyDescent="0.3">
      <c r="A2373" s="43" t="str">
        <f t="shared" si="509"/>
        <v>202125wo</v>
      </c>
      <c r="B2373" s="43">
        <f t="shared" si="512"/>
        <v>25</v>
      </c>
      <c r="C2373" s="44">
        <f t="shared" si="517"/>
        <v>44363</v>
      </c>
      <c r="D2373" s="43" t="str">
        <f t="shared" si="511"/>
        <v>wo</v>
      </c>
      <c r="E2373" s="43">
        <f t="shared" si="510"/>
        <v>2021</v>
      </c>
      <c r="I2373" s="43">
        <f t="shared" si="513"/>
        <v>25</v>
      </c>
      <c r="J2373">
        <f>IF(AND(Formulier!$E$44&lt;=C2373,Formulier!$O$38&gt;=C2373),"Verlof",0)</f>
        <v>0</v>
      </c>
      <c r="K2373">
        <f t="shared" si="518"/>
        <v>0</v>
      </c>
      <c r="L2373">
        <f t="shared" si="514"/>
        <v>0</v>
      </c>
      <c r="M2373">
        <f t="shared" si="515"/>
        <v>0</v>
      </c>
      <c r="N2373" s="56">
        <f t="shared" si="519"/>
        <v>0</v>
      </c>
      <c r="O2373" s="56">
        <f t="shared" si="520"/>
        <v>0</v>
      </c>
      <c r="R2373">
        <f t="shared" si="516"/>
        <v>0</v>
      </c>
    </row>
    <row r="2374" spans="1:18" x14ac:dyDescent="0.3">
      <c r="A2374" s="43" t="str">
        <f t="shared" si="509"/>
        <v>202125do</v>
      </c>
      <c r="B2374" s="43">
        <f t="shared" si="512"/>
        <v>25</v>
      </c>
      <c r="C2374" s="44">
        <f t="shared" si="517"/>
        <v>44364</v>
      </c>
      <c r="D2374" s="43" t="str">
        <f t="shared" si="511"/>
        <v>do</v>
      </c>
      <c r="E2374" s="43">
        <f t="shared" si="510"/>
        <v>2021</v>
      </c>
      <c r="I2374" s="43">
        <f t="shared" si="513"/>
        <v>25</v>
      </c>
      <c r="J2374">
        <f>IF(AND(Formulier!$E$44&lt;=C2374,Formulier!$O$38&gt;=C2374),"Verlof",0)</f>
        <v>0</v>
      </c>
      <c r="K2374">
        <f t="shared" si="518"/>
        <v>0</v>
      </c>
      <c r="L2374">
        <f t="shared" si="514"/>
        <v>0</v>
      </c>
      <c r="M2374">
        <f t="shared" si="515"/>
        <v>0</v>
      </c>
      <c r="N2374" s="56">
        <f t="shared" si="519"/>
        <v>0</v>
      </c>
      <c r="O2374" s="56">
        <f t="shared" si="520"/>
        <v>0</v>
      </c>
      <c r="R2374">
        <f t="shared" si="516"/>
        <v>0</v>
      </c>
    </row>
    <row r="2375" spans="1:18" x14ac:dyDescent="0.3">
      <c r="A2375" s="43" t="str">
        <f t="shared" ref="A2375:A2438" si="521">E2375&amp;B2375&amp;D2375</f>
        <v>202125vr</v>
      </c>
      <c r="B2375" s="43">
        <f t="shared" si="512"/>
        <v>25</v>
      </c>
      <c r="C2375" s="44">
        <f t="shared" si="517"/>
        <v>44365</v>
      </c>
      <c r="D2375" s="43" t="str">
        <f t="shared" si="511"/>
        <v>vr</v>
      </c>
      <c r="E2375" s="43">
        <f t="shared" ref="E2375:E2438" si="522">YEAR(C2375)</f>
        <v>2021</v>
      </c>
      <c r="I2375" s="43">
        <f t="shared" si="513"/>
        <v>25</v>
      </c>
      <c r="J2375">
        <f>IF(AND(Formulier!$E$44&lt;=C2375,Formulier!$O$38&gt;=C2375),"Verlof",0)</f>
        <v>0</v>
      </c>
      <c r="K2375">
        <f t="shared" si="518"/>
        <v>0</v>
      </c>
      <c r="L2375">
        <f t="shared" si="514"/>
        <v>0</v>
      </c>
      <c r="M2375">
        <f t="shared" si="515"/>
        <v>0</v>
      </c>
      <c r="N2375" s="56">
        <f t="shared" si="519"/>
        <v>0</v>
      </c>
      <c r="O2375" s="56">
        <f t="shared" si="520"/>
        <v>0</v>
      </c>
      <c r="R2375">
        <f t="shared" si="516"/>
        <v>0</v>
      </c>
    </row>
    <row r="2376" spans="1:18" x14ac:dyDescent="0.3">
      <c r="A2376" s="43" t="str">
        <f t="shared" si="521"/>
        <v>202125za</v>
      </c>
      <c r="B2376" s="43">
        <f t="shared" si="512"/>
        <v>25</v>
      </c>
      <c r="C2376" s="44">
        <f t="shared" si="517"/>
        <v>44366</v>
      </c>
      <c r="D2376" s="43" t="str">
        <f t="shared" si="511"/>
        <v>za</v>
      </c>
      <c r="E2376" s="43">
        <f t="shared" si="522"/>
        <v>2021</v>
      </c>
      <c r="I2376" s="43">
        <f t="shared" si="513"/>
        <v>25</v>
      </c>
      <c r="J2376">
        <f>IF(AND(Formulier!$E$44&lt;=C2376,Formulier!$O$38&gt;=C2376),"Verlof",0)</f>
        <v>0</v>
      </c>
      <c r="K2376">
        <f t="shared" si="518"/>
        <v>0</v>
      </c>
      <c r="L2376">
        <f t="shared" si="514"/>
        <v>0</v>
      </c>
      <c r="M2376">
        <f t="shared" si="515"/>
        <v>0</v>
      </c>
      <c r="N2376" s="56">
        <f t="shared" si="519"/>
        <v>0</v>
      </c>
      <c r="O2376" s="56">
        <f t="shared" si="520"/>
        <v>0</v>
      </c>
      <c r="R2376">
        <f t="shared" si="516"/>
        <v>0</v>
      </c>
    </row>
    <row r="2377" spans="1:18" x14ac:dyDescent="0.3">
      <c r="A2377" s="43" t="str">
        <f t="shared" si="521"/>
        <v>202125zo</v>
      </c>
      <c r="B2377" s="43">
        <f t="shared" si="512"/>
        <v>25</v>
      </c>
      <c r="C2377" s="44">
        <f t="shared" si="517"/>
        <v>44367</v>
      </c>
      <c r="D2377" s="43" t="str">
        <f t="shared" si="511"/>
        <v>zo</v>
      </c>
      <c r="E2377" s="43">
        <f t="shared" si="522"/>
        <v>2021</v>
      </c>
      <c r="I2377" s="43">
        <f t="shared" si="513"/>
        <v>25</v>
      </c>
      <c r="J2377">
        <f>IF(AND(Formulier!$E$44&lt;=C2377,Formulier!$O$38&gt;=C2377),"Verlof",0)</f>
        <v>0</v>
      </c>
      <c r="K2377">
        <f t="shared" si="518"/>
        <v>0</v>
      </c>
      <c r="L2377">
        <f t="shared" si="514"/>
        <v>0</v>
      </c>
      <c r="M2377">
        <f t="shared" si="515"/>
        <v>0</v>
      </c>
      <c r="N2377" s="56">
        <f t="shared" si="519"/>
        <v>0</v>
      </c>
      <c r="O2377" s="56">
        <f t="shared" si="520"/>
        <v>0</v>
      </c>
      <c r="R2377">
        <f t="shared" si="516"/>
        <v>0</v>
      </c>
    </row>
    <row r="2378" spans="1:18" x14ac:dyDescent="0.3">
      <c r="A2378" s="43" t="str">
        <f t="shared" si="521"/>
        <v>202126ma</v>
      </c>
      <c r="B2378" s="43">
        <f t="shared" si="512"/>
        <v>26</v>
      </c>
      <c r="C2378" s="44">
        <f t="shared" si="517"/>
        <v>44368</v>
      </c>
      <c r="D2378" s="43" t="str">
        <f t="shared" si="511"/>
        <v>ma</v>
      </c>
      <c r="E2378" s="43">
        <f t="shared" si="522"/>
        <v>2021</v>
      </c>
      <c r="I2378" s="43">
        <f t="shared" si="513"/>
        <v>26</v>
      </c>
      <c r="J2378">
        <f>IF(AND(Formulier!$E$44&lt;=C2378,Formulier!$O$38&gt;=C2378),"Verlof",0)</f>
        <v>0</v>
      </c>
      <c r="K2378">
        <f t="shared" si="518"/>
        <v>0</v>
      </c>
      <c r="L2378">
        <f t="shared" si="514"/>
        <v>0</v>
      </c>
      <c r="M2378">
        <f t="shared" si="515"/>
        <v>0</v>
      </c>
      <c r="N2378" s="56">
        <f t="shared" si="519"/>
        <v>0</v>
      </c>
      <c r="O2378" s="56">
        <f t="shared" si="520"/>
        <v>0</v>
      </c>
      <c r="R2378">
        <f t="shared" si="516"/>
        <v>0</v>
      </c>
    </row>
    <row r="2379" spans="1:18" x14ac:dyDescent="0.3">
      <c r="A2379" s="43" t="str">
        <f t="shared" si="521"/>
        <v>202126di</v>
      </c>
      <c r="B2379" s="43">
        <f t="shared" si="512"/>
        <v>26</v>
      </c>
      <c r="C2379" s="44">
        <f t="shared" si="517"/>
        <v>44369</v>
      </c>
      <c r="D2379" s="43" t="str">
        <f t="shared" si="511"/>
        <v>di</v>
      </c>
      <c r="E2379" s="43">
        <f t="shared" si="522"/>
        <v>2021</v>
      </c>
      <c r="I2379" s="43">
        <f t="shared" si="513"/>
        <v>26</v>
      </c>
      <c r="J2379">
        <f>IF(AND(Formulier!$E$44&lt;=C2379,Formulier!$O$38&gt;=C2379),"Verlof",0)</f>
        <v>0</v>
      </c>
      <c r="K2379">
        <f t="shared" si="518"/>
        <v>0</v>
      </c>
      <c r="L2379">
        <f t="shared" si="514"/>
        <v>0</v>
      </c>
      <c r="M2379">
        <f t="shared" si="515"/>
        <v>0</v>
      </c>
      <c r="N2379" s="56">
        <f t="shared" si="519"/>
        <v>0</v>
      </c>
      <c r="O2379" s="56">
        <f t="shared" si="520"/>
        <v>0</v>
      </c>
      <c r="R2379">
        <f t="shared" si="516"/>
        <v>0</v>
      </c>
    </row>
    <row r="2380" spans="1:18" x14ac:dyDescent="0.3">
      <c r="A2380" s="43" t="str">
        <f t="shared" si="521"/>
        <v>202126wo</v>
      </c>
      <c r="B2380" s="43">
        <f t="shared" si="512"/>
        <v>26</v>
      </c>
      <c r="C2380" s="44">
        <f t="shared" si="517"/>
        <v>44370</v>
      </c>
      <c r="D2380" s="43" t="str">
        <f t="shared" si="511"/>
        <v>wo</v>
      </c>
      <c r="E2380" s="43">
        <f t="shared" si="522"/>
        <v>2021</v>
      </c>
      <c r="I2380" s="43">
        <f t="shared" si="513"/>
        <v>26</v>
      </c>
      <c r="J2380">
        <f>IF(AND(Formulier!$E$44&lt;=C2380,Formulier!$O$38&gt;=C2380),"Verlof",0)</f>
        <v>0</v>
      </c>
      <c r="K2380">
        <f t="shared" si="518"/>
        <v>0</v>
      </c>
      <c r="L2380">
        <f t="shared" si="514"/>
        <v>0</v>
      </c>
      <c r="M2380">
        <f t="shared" si="515"/>
        <v>0</v>
      </c>
      <c r="N2380" s="56">
        <f t="shared" si="519"/>
        <v>0</v>
      </c>
      <c r="O2380" s="56">
        <f t="shared" si="520"/>
        <v>0</v>
      </c>
      <c r="R2380">
        <f t="shared" si="516"/>
        <v>0</v>
      </c>
    </row>
    <row r="2381" spans="1:18" x14ac:dyDescent="0.3">
      <c r="A2381" s="43" t="str">
        <f t="shared" si="521"/>
        <v>202126do</v>
      </c>
      <c r="B2381" s="43">
        <f t="shared" si="512"/>
        <v>26</v>
      </c>
      <c r="C2381" s="44">
        <f t="shared" si="517"/>
        <v>44371</v>
      </c>
      <c r="D2381" s="43" t="str">
        <f t="shared" si="511"/>
        <v>do</v>
      </c>
      <c r="E2381" s="43">
        <f t="shared" si="522"/>
        <v>2021</v>
      </c>
      <c r="I2381" s="43">
        <f t="shared" si="513"/>
        <v>26</v>
      </c>
      <c r="J2381">
        <f>IF(AND(Formulier!$E$44&lt;=C2381,Formulier!$O$38&gt;=C2381),"Verlof",0)</f>
        <v>0</v>
      </c>
      <c r="K2381">
        <f t="shared" si="518"/>
        <v>0</v>
      </c>
      <c r="L2381">
        <f t="shared" si="514"/>
        <v>0</v>
      </c>
      <c r="M2381">
        <f t="shared" si="515"/>
        <v>0</v>
      </c>
      <c r="N2381" s="56">
        <f t="shared" si="519"/>
        <v>0</v>
      </c>
      <c r="O2381" s="56">
        <f t="shared" si="520"/>
        <v>0</v>
      </c>
      <c r="R2381">
        <f t="shared" si="516"/>
        <v>0</v>
      </c>
    </row>
    <row r="2382" spans="1:18" x14ac:dyDescent="0.3">
      <c r="A2382" s="43" t="str">
        <f t="shared" si="521"/>
        <v>202126vr</v>
      </c>
      <c r="B2382" s="43">
        <f t="shared" si="512"/>
        <v>26</v>
      </c>
      <c r="C2382" s="44">
        <f t="shared" si="517"/>
        <v>44372</v>
      </c>
      <c r="D2382" s="43" t="str">
        <f t="shared" si="511"/>
        <v>vr</v>
      </c>
      <c r="E2382" s="43">
        <f t="shared" si="522"/>
        <v>2021</v>
      </c>
      <c r="I2382" s="43">
        <f t="shared" si="513"/>
        <v>26</v>
      </c>
      <c r="J2382">
        <f>IF(AND(Formulier!$E$44&lt;=C2382,Formulier!$O$38&gt;=C2382),"Verlof",0)</f>
        <v>0</v>
      </c>
      <c r="K2382">
        <f t="shared" si="518"/>
        <v>0</v>
      </c>
      <c r="L2382">
        <f t="shared" si="514"/>
        <v>0</v>
      </c>
      <c r="M2382">
        <f t="shared" si="515"/>
        <v>0</v>
      </c>
      <c r="N2382" s="56">
        <f t="shared" si="519"/>
        <v>0</v>
      </c>
      <c r="O2382" s="56">
        <f t="shared" si="520"/>
        <v>0</v>
      </c>
      <c r="R2382">
        <f t="shared" si="516"/>
        <v>0</v>
      </c>
    </row>
    <row r="2383" spans="1:18" x14ac:dyDescent="0.3">
      <c r="A2383" s="43" t="str">
        <f t="shared" si="521"/>
        <v>202126za</v>
      </c>
      <c r="B2383" s="43">
        <f t="shared" si="512"/>
        <v>26</v>
      </c>
      <c r="C2383" s="44">
        <f t="shared" si="517"/>
        <v>44373</v>
      </c>
      <c r="D2383" s="43" t="str">
        <f t="shared" si="511"/>
        <v>za</v>
      </c>
      <c r="E2383" s="43">
        <f t="shared" si="522"/>
        <v>2021</v>
      </c>
      <c r="I2383" s="43">
        <f t="shared" si="513"/>
        <v>26</v>
      </c>
      <c r="J2383">
        <f>IF(AND(Formulier!$E$44&lt;=C2383,Formulier!$O$38&gt;=C2383),"Verlof",0)</f>
        <v>0</v>
      </c>
      <c r="K2383">
        <f t="shared" si="518"/>
        <v>0</v>
      </c>
      <c r="L2383">
        <f t="shared" si="514"/>
        <v>0</v>
      </c>
      <c r="M2383">
        <f t="shared" si="515"/>
        <v>0</v>
      </c>
      <c r="N2383" s="56">
        <f t="shared" si="519"/>
        <v>0</v>
      </c>
      <c r="O2383" s="56">
        <f t="shared" si="520"/>
        <v>0</v>
      </c>
      <c r="R2383">
        <f t="shared" si="516"/>
        <v>0</v>
      </c>
    </row>
    <row r="2384" spans="1:18" x14ac:dyDescent="0.3">
      <c r="A2384" s="43" t="str">
        <f t="shared" si="521"/>
        <v>202126zo</v>
      </c>
      <c r="B2384" s="43">
        <f t="shared" si="512"/>
        <v>26</v>
      </c>
      <c r="C2384" s="44">
        <f t="shared" si="517"/>
        <v>44374</v>
      </c>
      <c r="D2384" s="43" t="str">
        <f t="shared" si="511"/>
        <v>zo</v>
      </c>
      <c r="E2384" s="43">
        <f t="shared" si="522"/>
        <v>2021</v>
      </c>
      <c r="I2384" s="43">
        <f t="shared" si="513"/>
        <v>26</v>
      </c>
      <c r="J2384">
        <f>IF(AND(Formulier!$E$44&lt;=C2384,Formulier!$O$38&gt;=C2384),"Verlof",0)</f>
        <v>0</v>
      </c>
      <c r="K2384">
        <f t="shared" si="518"/>
        <v>0</v>
      </c>
      <c r="L2384">
        <f t="shared" si="514"/>
        <v>0</v>
      </c>
      <c r="M2384">
        <f t="shared" si="515"/>
        <v>0</v>
      </c>
      <c r="N2384" s="56">
        <f t="shared" si="519"/>
        <v>0</v>
      </c>
      <c r="O2384" s="56">
        <f t="shared" si="520"/>
        <v>0</v>
      </c>
      <c r="R2384">
        <f t="shared" si="516"/>
        <v>0</v>
      </c>
    </row>
    <row r="2385" spans="1:18" x14ac:dyDescent="0.3">
      <c r="A2385" s="43" t="str">
        <f t="shared" si="521"/>
        <v>202127ma</v>
      </c>
      <c r="B2385" s="43">
        <f t="shared" si="512"/>
        <v>27</v>
      </c>
      <c r="C2385" s="44">
        <f t="shared" si="517"/>
        <v>44375</v>
      </c>
      <c r="D2385" s="43" t="str">
        <f t="shared" ref="D2385:D2448" si="523">+D2378</f>
        <v>ma</v>
      </c>
      <c r="E2385" s="43">
        <f t="shared" si="522"/>
        <v>2021</v>
      </c>
      <c r="I2385" s="43">
        <f t="shared" si="513"/>
        <v>27</v>
      </c>
      <c r="J2385">
        <f>IF(AND(Formulier!$E$44&lt;=C2385,Formulier!$O$38&gt;=C2385),"Verlof",0)</f>
        <v>0</v>
      </c>
      <c r="K2385">
        <f t="shared" si="518"/>
        <v>0</v>
      </c>
      <c r="L2385">
        <f t="shared" si="514"/>
        <v>0</v>
      </c>
      <c r="M2385">
        <f t="shared" si="515"/>
        <v>0</v>
      </c>
      <c r="N2385" s="56">
        <f t="shared" si="519"/>
        <v>0</v>
      </c>
      <c r="O2385" s="56">
        <f t="shared" si="520"/>
        <v>0</v>
      </c>
      <c r="R2385">
        <f t="shared" si="516"/>
        <v>0</v>
      </c>
    </row>
    <row r="2386" spans="1:18" x14ac:dyDescent="0.3">
      <c r="A2386" s="43" t="str">
        <f t="shared" si="521"/>
        <v>202127di</v>
      </c>
      <c r="B2386" s="43">
        <f t="shared" si="512"/>
        <v>27</v>
      </c>
      <c r="C2386" s="44">
        <f t="shared" si="517"/>
        <v>44376</v>
      </c>
      <c r="D2386" s="43" t="str">
        <f t="shared" si="523"/>
        <v>di</v>
      </c>
      <c r="E2386" s="43">
        <f t="shared" si="522"/>
        <v>2021</v>
      </c>
      <c r="I2386" s="43">
        <f t="shared" si="513"/>
        <v>27</v>
      </c>
      <c r="J2386">
        <f>IF(AND(Formulier!$E$44&lt;=C2386,Formulier!$O$38&gt;=C2386),"Verlof",0)</f>
        <v>0</v>
      </c>
      <c r="K2386">
        <f t="shared" si="518"/>
        <v>0</v>
      </c>
      <c r="L2386">
        <f t="shared" si="514"/>
        <v>0</v>
      </c>
      <c r="M2386">
        <f t="shared" si="515"/>
        <v>0</v>
      </c>
      <c r="N2386" s="56">
        <f t="shared" si="519"/>
        <v>0</v>
      </c>
      <c r="O2386" s="56">
        <f t="shared" si="520"/>
        <v>0</v>
      </c>
      <c r="R2386">
        <f t="shared" si="516"/>
        <v>0</v>
      </c>
    </row>
    <row r="2387" spans="1:18" x14ac:dyDescent="0.3">
      <c r="A2387" s="43" t="str">
        <f t="shared" si="521"/>
        <v>202127wo</v>
      </c>
      <c r="B2387" s="43">
        <f t="shared" si="512"/>
        <v>27</v>
      </c>
      <c r="C2387" s="44">
        <f t="shared" si="517"/>
        <v>44377</v>
      </c>
      <c r="D2387" s="43" t="str">
        <f t="shared" si="523"/>
        <v>wo</v>
      </c>
      <c r="E2387" s="43">
        <f t="shared" si="522"/>
        <v>2021</v>
      </c>
      <c r="I2387" s="43">
        <f t="shared" si="513"/>
        <v>27</v>
      </c>
      <c r="J2387">
        <f>IF(AND(Formulier!$E$44&lt;=C2387,Formulier!$O$38&gt;=C2387),"Verlof",0)</f>
        <v>0</v>
      </c>
      <c r="K2387">
        <f t="shared" si="518"/>
        <v>0</v>
      </c>
      <c r="L2387">
        <f t="shared" si="514"/>
        <v>0</v>
      </c>
      <c r="M2387">
        <f t="shared" si="515"/>
        <v>0</v>
      </c>
      <c r="N2387" s="56">
        <f t="shared" si="519"/>
        <v>0</v>
      </c>
      <c r="O2387" s="56">
        <f t="shared" si="520"/>
        <v>0</v>
      </c>
      <c r="R2387">
        <f t="shared" si="516"/>
        <v>0</v>
      </c>
    </row>
    <row r="2388" spans="1:18" x14ac:dyDescent="0.3">
      <c r="A2388" s="43" t="str">
        <f t="shared" si="521"/>
        <v>202127do</v>
      </c>
      <c r="B2388" s="43">
        <f t="shared" si="512"/>
        <v>27</v>
      </c>
      <c r="C2388" s="44">
        <f t="shared" si="517"/>
        <v>44378</v>
      </c>
      <c r="D2388" s="43" t="str">
        <f t="shared" si="523"/>
        <v>do</v>
      </c>
      <c r="E2388" s="43">
        <f t="shared" si="522"/>
        <v>2021</v>
      </c>
      <c r="I2388" s="43">
        <f t="shared" si="513"/>
        <v>27</v>
      </c>
      <c r="J2388">
        <f>IF(AND(Formulier!$E$44&lt;=C2388,Formulier!$O$38&gt;=C2388),"Verlof",0)</f>
        <v>0</v>
      </c>
      <c r="K2388">
        <f t="shared" si="518"/>
        <v>0</v>
      </c>
      <c r="L2388">
        <f t="shared" si="514"/>
        <v>0</v>
      </c>
      <c r="M2388">
        <f t="shared" si="515"/>
        <v>0</v>
      </c>
      <c r="N2388" s="56">
        <f t="shared" si="519"/>
        <v>0</v>
      </c>
      <c r="O2388" s="56">
        <f t="shared" si="520"/>
        <v>0</v>
      </c>
      <c r="R2388">
        <f t="shared" si="516"/>
        <v>0</v>
      </c>
    </row>
    <row r="2389" spans="1:18" x14ac:dyDescent="0.3">
      <c r="A2389" s="43" t="str">
        <f t="shared" si="521"/>
        <v>202127vr</v>
      </c>
      <c r="B2389" s="43">
        <f t="shared" si="512"/>
        <v>27</v>
      </c>
      <c r="C2389" s="44">
        <f t="shared" si="517"/>
        <v>44379</v>
      </c>
      <c r="D2389" s="43" t="str">
        <f t="shared" si="523"/>
        <v>vr</v>
      </c>
      <c r="E2389" s="43">
        <f t="shared" si="522"/>
        <v>2021</v>
      </c>
      <c r="I2389" s="43">
        <f t="shared" si="513"/>
        <v>27</v>
      </c>
      <c r="J2389">
        <f>IF(AND(Formulier!$E$44&lt;=C2389,Formulier!$O$38&gt;=C2389),"Verlof",0)</f>
        <v>0</v>
      </c>
      <c r="K2389">
        <f t="shared" si="518"/>
        <v>0</v>
      </c>
      <c r="L2389">
        <f t="shared" si="514"/>
        <v>0</v>
      </c>
      <c r="M2389">
        <f t="shared" si="515"/>
        <v>0</v>
      </c>
      <c r="N2389" s="56">
        <f t="shared" si="519"/>
        <v>0</v>
      </c>
      <c r="O2389" s="56">
        <f t="shared" si="520"/>
        <v>0</v>
      </c>
      <c r="R2389">
        <f t="shared" si="516"/>
        <v>0</v>
      </c>
    </row>
    <row r="2390" spans="1:18" x14ac:dyDescent="0.3">
      <c r="A2390" s="43" t="str">
        <f t="shared" si="521"/>
        <v>202127za</v>
      </c>
      <c r="B2390" s="43">
        <f t="shared" si="512"/>
        <v>27</v>
      </c>
      <c r="C2390" s="44">
        <f t="shared" si="517"/>
        <v>44380</v>
      </c>
      <c r="D2390" s="43" t="str">
        <f t="shared" si="523"/>
        <v>za</v>
      </c>
      <c r="E2390" s="43">
        <f t="shared" si="522"/>
        <v>2021</v>
      </c>
      <c r="I2390" s="43">
        <f t="shared" si="513"/>
        <v>27</v>
      </c>
      <c r="J2390">
        <f>IF(AND(Formulier!$E$44&lt;=C2390,Formulier!$O$38&gt;=C2390),"Verlof",0)</f>
        <v>0</v>
      </c>
      <c r="K2390">
        <f t="shared" si="518"/>
        <v>0</v>
      </c>
      <c r="L2390">
        <f t="shared" si="514"/>
        <v>0</v>
      </c>
      <c r="M2390">
        <f t="shared" si="515"/>
        <v>0</v>
      </c>
      <c r="N2390" s="56">
        <f t="shared" si="519"/>
        <v>0</v>
      </c>
      <c r="O2390" s="56">
        <f t="shared" si="520"/>
        <v>0</v>
      </c>
      <c r="R2390">
        <f t="shared" si="516"/>
        <v>0</v>
      </c>
    </row>
    <row r="2391" spans="1:18" x14ac:dyDescent="0.3">
      <c r="A2391" s="43" t="str">
        <f t="shared" si="521"/>
        <v>202127zo</v>
      </c>
      <c r="B2391" s="43">
        <f t="shared" si="512"/>
        <v>27</v>
      </c>
      <c r="C2391" s="44">
        <f t="shared" si="517"/>
        <v>44381</v>
      </c>
      <c r="D2391" s="43" t="str">
        <f t="shared" si="523"/>
        <v>zo</v>
      </c>
      <c r="E2391" s="43">
        <f t="shared" si="522"/>
        <v>2021</v>
      </c>
      <c r="I2391" s="43">
        <f t="shared" si="513"/>
        <v>27</v>
      </c>
      <c r="J2391">
        <f>IF(AND(Formulier!$E$44&lt;=C2391,Formulier!$O$38&gt;=C2391),"Verlof",0)</f>
        <v>0</v>
      </c>
      <c r="K2391">
        <f t="shared" si="518"/>
        <v>0</v>
      </c>
      <c r="L2391">
        <f t="shared" si="514"/>
        <v>0</v>
      </c>
      <c r="M2391">
        <f t="shared" si="515"/>
        <v>0</v>
      </c>
      <c r="N2391" s="56">
        <f t="shared" si="519"/>
        <v>0</v>
      </c>
      <c r="O2391" s="56">
        <f t="shared" si="520"/>
        <v>0</v>
      </c>
      <c r="R2391">
        <f t="shared" si="516"/>
        <v>0</v>
      </c>
    </row>
    <row r="2392" spans="1:18" x14ac:dyDescent="0.3">
      <c r="A2392" s="43" t="str">
        <f t="shared" si="521"/>
        <v>202128ma</v>
      </c>
      <c r="B2392" s="43">
        <f t="shared" si="512"/>
        <v>28</v>
      </c>
      <c r="C2392" s="44">
        <f t="shared" si="517"/>
        <v>44382</v>
      </c>
      <c r="D2392" s="43" t="str">
        <f t="shared" si="523"/>
        <v>ma</v>
      </c>
      <c r="E2392" s="43">
        <f t="shared" si="522"/>
        <v>2021</v>
      </c>
      <c r="I2392" s="43">
        <f t="shared" si="513"/>
        <v>28</v>
      </c>
      <c r="J2392">
        <f>IF(AND(Formulier!$E$44&lt;=C2392,Formulier!$O$38&gt;=C2392),"Verlof",0)</f>
        <v>0</v>
      </c>
      <c r="K2392">
        <f t="shared" si="518"/>
        <v>0</v>
      </c>
      <c r="L2392">
        <f t="shared" si="514"/>
        <v>0</v>
      </c>
      <c r="M2392">
        <f t="shared" si="515"/>
        <v>0</v>
      </c>
      <c r="N2392" s="56">
        <f t="shared" si="519"/>
        <v>0</v>
      </c>
      <c r="O2392" s="56">
        <f t="shared" si="520"/>
        <v>0</v>
      </c>
      <c r="R2392">
        <f t="shared" si="516"/>
        <v>0</v>
      </c>
    </row>
    <row r="2393" spans="1:18" x14ac:dyDescent="0.3">
      <c r="A2393" s="43" t="str">
        <f t="shared" si="521"/>
        <v>202128di</v>
      </c>
      <c r="B2393" s="43">
        <f t="shared" si="512"/>
        <v>28</v>
      </c>
      <c r="C2393" s="44">
        <f t="shared" si="517"/>
        <v>44383</v>
      </c>
      <c r="D2393" s="43" t="str">
        <f t="shared" si="523"/>
        <v>di</v>
      </c>
      <c r="E2393" s="43">
        <f t="shared" si="522"/>
        <v>2021</v>
      </c>
      <c r="I2393" s="43">
        <f t="shared" si="513"/>
        <v>28</v>
      </c>
      <c r="J2393">
        <f>IF(AND(Formulier!$E$44&lt;=C2393,Formulier!$O$38&gt;=C2393),"Verlof",0)</f>
        <v>0</v>
      </c>
      <c r="K2393">
        <f t="shared" si="518"/>
        <v>0</v>
      </c>
      <c r="L2393">
        <f t="shared" si="514"/>
        <v>0</v>
      </c>
      <c r="M2393">
        <f t="shared" si="515"/>
        <v>0</v>
      </c>
      <c r="N2393" s="56">
        <f t="shared" si="519"/>
        <v>0</v>
      </c>
      <c r="O2393" s="56">
        <f t="shared" si="520"/>
        <v>0</v>
      </c>
      <c r="R2393">
        <f t="shared" si="516"/>
        <v>0</v>
      </c>
    </row>
    <row r="2394" spans="1:18" x14ac:dyDescent="0.3">
      <c r="A2394" s="43" t="str">
        <f t="shared" si="521"/>
        <v>202128wo</v>
      </c>
      <c r="B2394" s="43">
        <f t="shared" si="512"/>
        <v>28</v>
      </c>
      <c r="C2394" s="44">
        <f t="shared" si="517"/>
        <v>44384</v>
      </c>
      <c r="D2394" s="43" t="str">
        <f t="shared" si="523"/>
        <v>wo</v>
      </c>
      <c r="E2394" s="43">
        <f t="shared" si="522"/>
        <v>2021</v>
      </c>
      <c r="I2394" s="43">
        <f t="shared" si="513"/>
        <v>28</v>
      </c>
      <c r="J2394">
        <f>IF(AND(Formulier!$E$44&lt;=C2394,Formulier!$O$38&gt;=C2394),"Verlof",0)</f>
        <v>0</v>
      </c>
      <c r="K2394">
        <f t="shared" si="518"/>
        <v>0</v>
      </c>
      <c r="L2394">
        <f t="shared" si="514"/>
        <v>0</v>
      </c>
      <c r="M2394">
        <f t="shared" si="515"/>
        <v>0</v>
      </c>
      <c r="N2394" s="56">
        <f t="shared" si="519"/>
        <v>0</v>
      </c>
      <c r="O2394" s="56">
        <f t="shared" si="520"/>
        <v>0</v>
      </c>
      <c r="R2394">
        <f t="shared" si="516"/>
        <v>0</v>
      </c>
    </row>
    <row r="2395" spans="1:18" x14ac:dyDescent="0.3">
      <c r="A2395" s="43" t="str">
        <f t="shared" si="521"/>
        <v>202128do</v>
      </c>
      <c r="B2395" s="43">
        <f t="shared" si="512"/>
        <v>28</v>
      </c>
      <c r="C2395" s="44">
        <f t="shared" si="517"/>
        <v>44385</v>
      </c>
      <c r="D2395" s="43" t="str">
        <f t="shared" si="523"/>
        <v>do</v>
      </c>
      <c r="E2395" s="43">
        <f t="shared" si="522"/>
        <v>2021</v>
      </c>
      <c r="I2395" s="43">
        <f t="shared" si="513"/>
        <v>28</v>
      </c>
      <c r="J2395">
        <f>IF(AND(Formulier!$E$44&lt;=C2395,Formulier!$O$38&gt;=C2395),"Verlof",0)</f>
        <v>0</v>
      </c>
      <c r="K2395">
        <f t="shared" si="518"/>
        <v>0</v>
      </c>
      <c r="L2395">
        <f t="shared" si="514"/>
        <v>0</v>
      </c>
      <c r="M2395">
        <f t="shared" si="515"/>
        <v>0</v>
      </c>
      <c r="N2395" s="56">
        <f t="shared" si="519"/>
        <v>0</v>
      </c>
      <c r="O2395" s="56">
        <f t="shared" si="520"/>
        <v>0</v>
      </c>
      <c r="R2395">
        <f t="shared" si="516"/>
        <v>0</v>
      </c>
    </row>
    <row r="2396" spans="1:18" x14ac:dyDescent="0.3">
      <c r="A2396" s="43" t="str">
        <f t="shared" si="521"/>
        <v>202128vr</v>
      </c>
      <c r="B2396" s="43">
        <f t="shared" si="512"/>
        <v>28</v>
      </c>
      <c r="C2396" s="44">
        <f t="shared" si="517"/>
        <v>44386</v>
      </c>
      <c r="D2396" s="43" t="str">
        <f t="shared" si="523"/>
        <v>vr</v>
      </c>
      <c r="E2396" s="43">
        <f t="shared" si="522"/>
        <v>2021</v>
      </c>
      <c r="I2396" s="43">
        <f t="shared" si="513"/>
        <v>28</v>
      </c>
      <c r="J2396">
        <f>IF(AND(Formulier!$E$44&lt;=C2396,Formulier!$O$38&gt;=C2396),"Verlof",0)</f>
        <v>0</v>
      </c>
      <c r="K2396">
        <f t="shared" si="518"/>
        <v>0</v>
      </c>
      <c r="L2396">
        <f t="shared" si="514"/>
        <v>0</v>
      </c>
      <c r="M2396">
        <f t="shared" si="515"/>
        <v>0</v>
      </c>
      <c r="N2396" s="56">
        <f t="shared" si="519"/>
        <v>0</v>
      </c>
      <c r="O2396" s="56">
        <f t="shared" si="520"/>
        <v>0</v>
      </c>
      <c r="R2396">
        <f t="shared" si="516"/>
        <v>0</v>
      </c>
    </row>
    <row r="2397" spans="1:18" x14ac:dyDescent="0.3">
      <c r="A2397" s="43" t="str">
        <f t="shared" si="521"/>
        <v>202128za</v>
      </c>
      <c r="B2397" s="43">
        <f t="shared" si="512"/>
        <v>28</v>
      </c>
      <c r="C2397" s="44">
        <f t="shared" si="517"/>
        <v>44387</v>
      </c>
      <c r="D2397" s="43" t="str">
        <f t="shared" si="523"/>
        <v>za</v>
      </c>
      <c r="E2397" s="43">
        <f t="shared" si="522"/>
        <v>2021</v>
      </c>
      <c r="I2397" s="43">
        <f t="shared" si="513"/>
        <v>28</v>
      </c>
      <c r="J2397">
        <f>IF(AND(Formulier!$E$44&lt;=C2397,Formulier!$O$38&gt;=C2397),"Verlof",0)</f>
        <v>0</v>
      </c>
      <c r="K2397">
        <f t="shared" si="518"/>
        <v>0</v>
      </c>
      <c r="L2397">
        <f t="shared" si="514"/>
        <v>0</v>
      </c>
      <c r="M2397">
        <f t="shared" si="515"/>
        <v>0</v>
      </c>
      <c r="N2397" s="56">
        <f t="shared" si="519"/>
        <v>0</v>
      </c>
      <c r="O2397" s="56">
        <f t="shared" si="520"/>
        <v>0</v>
      </c>
      <c r="R2397">
        <f t="shared" si="516"/>
        <v>0</v>
      </c>
    </row>
    <row r="2398" spans="1:18" x14ac:dyDescent="0.3">
      <c r="A2398" s="43" t="str">
        <f t="shared" si="521"/>
        <v>202128zo</v>
      </c>
      <c r="B2398" s="43">
        <f t="shared" si="512"/>
        <v>28</v>
      </c>
      <c r="C2398" s="44">
        <f t="shared" si="517"/>
        <v>44388</v>
      </c>
      <c r="D2398" s="43" t="str">
        <f t="shared" si="523"/>
        <v>zo</v>
      </c>
      <c r="E2398" s="43">
        <f t="shared" si="522"/>
        <v>2021</v>
      </c>
      <c r="I2398" s="43">
        <f t="shared" si="513"/>
        <v>28</v>
      </c>
      <c r="J2398">
        <f>IF(AND(Formulier!$E$44&lt;=C2398,Formulier!$O$38&gt;=C2398),"Verlof",0)</f>
        <v>0</v>
      </c>
      <c r="K2398">
        <f t="shared" si="518"/>
        <v>0</v>
      </c>
      <c r="L2398">
        <f t="shared" si="514"/>
        <v>0</v>
      </c>
      <c r="M2398">
        <f t="shared" si="515"/>
        <v>0</v>
      </c>
      <c r="N2398" s="56">
        <f t="shared" si="519"/>
        <v>0</v>
      </c>
      <c r="O2398" s="56">
        <f t="shared" si="520"/>
        <v>0</v>
      </c>
      <c r="R2398">
        <f t="shared" si="516"/>
        <v>0</v>
      </c>
    </row>
    <row r="2399" spans="1:18" x14ac:dyDescent="0.3">
      <c r="A2399" s="43" t="str">
        <f t="shared" si="521"/>
        <v>202129ma</v>
      </c>
      <c r="B2399" s="43">
        <f t="shared" si="512"/>
        <v>29</v>
      </c>
      <c r="C2399" s="44">
        <f t="shared" si="517"/>
        <v>44389</v>
      </c>
      <c r="D2399" s="43" t="str">
        <f t="shared" si="523"/>
        <v>ma</v>
      </c>
      <c r="E2399" s="43">
        <f t="shared" si="522"/>
        <v>2021</v>
      </c>
      <c r="I2399" s="43">
        <f t="shared" si="513"/>
        <v>29</v>
      </c>
      <c r="J2399">
        <f>IF(AND(Formulier!$E$44&lt;=C2399,Formulier!$O$38&gt;=C2399),"Verlof",0)</f>
        <v>0</v>
      </c>
      <c r="K2399">
        <f t="shared" si="518"/>
        <v>0</v>
      </c>
      <c r="L2399">
        <f t="shared" si="514"/>
        <v>0</v>
      </c>
      <c r="M2399">
        <f t="shared" si="515"/>
        <v>0</v>
      </c>
      <c r="N2399" s="56">
        <f t="shared" si="519"/>
        <v>0</v>
      </c>
      <c r="O2399" s="56">
        <f t="shared" si="520"/>
        <v>0</v>
      </c>
      <c r="R2399">
        <f t="shared" si="516"/>
        <v>0</v>
      </c>
    </row>
    <row r="2400" spans="1:18" x14ac:dyDescent="0.3">
      <c r="A2400" s="43" t="str">
        <f t="shared" si="521"/>
        <v>202129di</v>
      </c>
      <c r="B2400" s="43">
        <f t="shared" si="512"/>
        <v>29</v>
      </c>
      <c r="C2400" s="44">
        <f t="shared" si="517"/>
        <v>44390</v>
      </c>
      <c r="D2400" s="43" t="str">
        <f t="shared" si="523"/>
        <v>di</v>
      </c>
      <c r="E2400" s="43">
        <f t="shared" si="522"/>
        <v>2021</v>
      </c>
      <c r="I2400" s="43">
        <f t="shared" si="513"/>
        <v>29</v>
      </c>
      <c r="J2400">
        <f>IF(AND(Formulier!$E$44&lt;=C2400,Formulier!$O$38&gt;=C2400),"Verlof",0)</f>
        <v>0</v>
      </c>
      <c r="K2400">
        <f t="shared" si="518"/>
        <v>0</v>
      </c>
      <c r="L2400">
        <f t="shared" si="514"/>
        <v>0</v>
      </c>
      <c r="M2400">
        <f t="shared" si="515"/>
        <v>0</v>
      </c>
      <c r="N2400" s="56">
        <f t="shared" si="519"/>
        <v>0</v>
      </c>
      <c r="O2400" s="56">
        <f t="shared" si="520"/>
        <v>0</v>
      </c>
      <c r="R2400">
        <f t="shared" si="516"/>
        <v>0</v>
      </c>
    </row>
    <row r="2401" spans="1:18" x14ac:dyDescent="0.3">
      <c r="A2401" s="43" t="str">
        <f t="shared" si="521"/>
        <v>202129wo</v>
      </c>
      <c r="B2401" s="43">
        <f t="shared" si="512"/>
        <v>29</v>
      </c>
      <c r="C2401" s="44">
        <f t="shared" si="517"/>
        <v>44391</v>
      </c>
      <c r="D2401" s="43" t="str">
        <f t="shared" si="523"/>
        <v>wo</v>
      </c>
      <c r="E2401" s="43">
        <f t="shared" si="522"/>
        <v>2021</v>
      </c>
      <c r="I2401" s="43">
        <f t="shared" si="513"/>
        <v>29</v>
      </c>
      <c r="J2401">
        <f>IF(AND(Formulier!$E$44&lt;=C2401,Formulier!$O$38&gt;=C2401),"Verlof",0)</f>
        <v>0</v>
      </c>
      <c r="K2401">
        <f t="shared" si="518"/>
        <v>0</v>
      </c>
      <c r="L2401">
        <f t="shared" si="514"/>
        <v>0</v>
      </c>
      <c r="M2401">
        <f t="shared" si="515"/>
        <v>0</v>
      </c>
      <c r="N2401" s="56">
        <f t="shared" si="519"/>
        <v>0</v>
      </c>
      <c r="O2401" s="56">
        <f t="shared" si="520"/>
        <v>0</v>
      </c>
      <c r="R2401">
        <f t="shared" si="516"/>
        <v>0</v>
      </c>
    </row>
    <row r="2402" spans="1:18" x14ac:dyDescent="0.3">
      <c r="A2402" s="43" t="str">
        <f t="shared" si="521"/>
        <v>202129do</v>
      </c>
      <c r="B2402" s="43">
        <f t="shared" ref="B2402:B2465" si="524">+B2395+1</f>
        <v>29</v>
      </c>
      <c r="C2402" s="44">
        <f t="shared" si="517"/>
        <v>44392</v>
      </c>
      <c r="D2402" s="43" t="str">
        <f t="shared" si="523"/>
        <v>do</v>
      </c>
      <c r="E2402" s="43">
        <f t="shared" si="522"/>
        <v>2021</v>
      </c>
      <c r="I2402" s="43">
        <f t="shared" ref="I2402:I2465" si="525">+I2395+1</f>
        <v>29</v>
      </c>
      <c r="J2402">
        <f>IF(AND(Formulier!$E$44&lt;=C2402,Formulier!$O$38&gt;=C2402),"Verlof",0)</f>
        <v>0</v>
      </c>
      <c r="K2402">
        <f t="shared" si="518"/>
        <v>0</v>
      </c>
      <c r="L2402">
        <f t="shared" si="514"/>
        <v>0</v>
      </c>
      <c r="M2402">
        <f t="shared" si="515"/>
        <v>0</v>
      </c>
      <c r="N2402" s="56">
        <f t="shared" si="519"/>
        <v>0</v>
      </c>
      <c r="O2402" s="56">
        <f t="shared" si="520"/>
        <v>0</v>
      </c>
      <c r="R2402">
        <f t="shared" si="516"/>
        <v>0</v>
      </c>
    </row>
    <row r="2403" spans="1:18" x14ac:dyDescent="0.3">
      <c r="A2403" s="43" t="str">
        <f t="shared" si="521"/>
        <v>202129vr</v>
      </c>
      <c r="B2403" s="43">
        <f t="shared" si="524"/>
        <v>29</v>
      </c>
      <c r="C2403" s="44">
        <f t="shared" si="517"/>
        <v>44393</v>
      </c>
      <c r="D2403" s="43" t="str">
        <f t="shared" si="523"/>
        <v>vr</v>
      </c>
      <c r="E2403" s="43">
        <f t="shared" si="522"/>
        <v>2021</v>
      </c>
      <c r="I2403" s="43">
        <f t="shared" si="525"/>
        <v>29</v>
      </c>
      <c r="J2403">
        <f>IF(AND(Formulier!$E$44&lt;=C2403,Formulier!$O$38&gt;=C2403),"Verlof",0)</f>
        <v>0</v>
      </c>
      <c r="K2403">
        <f t="shared" si="518"/>
        <v>0</v>
      </c>
      <c r="L2403">
        <f t="shared" si="514"/>
        <v>0</v>
      </c>
      <c r="M2403">
        <f t="shared" si="515"/>
        <v>0</v>
      </c>
      <c r="N2403" s="56">
        <f t="shared" si="519"/>
        <v>0</v>
      </c>
      <c r="O2403" s="56">
        <f t="shared" si="520"/>
        <v>0</v>
      </c>
      <c r="R2403">
        <f t="shared" si="516"/>
        <v>0</v>
      </c>
    </row>
    <row r="2404" spans="1:18" x14ac:dyDescent="0.3">
      <c r="A2404" s="43" t="str">
        <f t="shared" si="521"/>
        <v>202129za</v>
      </c>
      <c r="B2404" s="43">
        <f t="shared" si="524"/>
        <v>29</v>
      </c>
      <c r="C2404" s="44">
        <f t="shared" si="517"/>
        <v>44394</v>
      </c>
      <c r="D2404" s="43" t="str">
        <f t="shared" si="523"/>
        <v>za</v>
      </c>
      <c r="E2404" s="43">
        <f t="shared" si="522"/>
        <v>2021</v>
      </c>
      <c r="I2404" s="43">
        <f t="shared" si="525"/>
        <v>29</v>
      </c>
      <c r="J2404">
        <f>IF(AND(Formulier!$E$44&lt;=C2404,Formulier!$O$38&gt;=C2404),"Verlof",0)</f>
        <v>0</v>
      </c>
      <c r="K2404">
        <f t="shared" si="518"/>
        <v>0</v>
      </c>
      <c r="L2404">
        <f t="shared" si="514"/>
        <v>0</v>
      </c>
      <c r="M2404">
        <f t="shared" si="515"/>
        <v>0</v>
      </c>
      <c r="N2404" s="56">
        <f t="shared" si="519"/>
        <v>0</v>
      </c>
      <c r="O2404" s="56">
        <f t="shared" si="520"/>
        <v>0</v>
      </c>
      <c r="R2404">
        <f t="shared" si="516"/>
        <v>0</v>
      </c>
    </row>
    <row r="2405" spans="1:18" x14ac:dyDescent="0.3">
      <c r="A2405" s="43" t="str">
        <f t="shared" si="521"/>
        <v>202129zo</v>
      </c>
      <c r="B2405" s="43">
        <f t="shared" si="524"/>
        <v>29</v>
      </c>
      <c r="C2405" s="44">
        <f t="shared" si="517"/>
        <v>44395</v>
      </c>
      <c r="D2405" s="43" t="str">
        <f t="shared" si="523"/>
        <v>zo</v>
      </c>
      <c r="E2405" s="43">
        <f t="shared" si="522"/>
        <v>2021</v>
      </c>
      <c r="I2405" s="43">
        <f t="shared" si="525"/>
        <v>29</v>
      </c>
      <c r="J2405">
        <f>IF(AND(Formulier!$E$44&lt;=C2405,Formulier!$O$38&gt;=C2405),"Verlof",0)</f>
        <v>0</v>
      </c>
      <c r="K2405">
        <f t="shared" si="518"/>
        <v>0</v>
      </c>
      <c r="L2405">
        <f t="shared" si="514"/>
        <v>0</v>
      </c>
      <c r="M2405">
        <f t="shared" si="515"/>
        <v>0</v>
      </c>
      <c r="N2405" s="56">
        <f t="shared" si="519"/>
        <v>0</v>
      </c>
      <c r="O2405" s="56">
        <f t="shared" si="520"/>
        <v>0</v>
      </c>
      <c r="R2405">
        <f t="shared" si="516"/>
        <v>0</v>
      </c>
    </row>
    <row r="2406" spans="1:18" x14ac:dyDescent="0.3">
      <c r="A2406" s="43" t="str">
        <f t="shared" si="521"/>
        <v>202130ma</v>
      </c>
      <c r="B2406" s="43">
        <f t="shared" si="524"/>
        <v>30</v>
      </c>
      <c r="C2406" s="44">
        <f t="shared" si="517"/>
        <v>44396</v>
      </c>
      <c r="D2406" s="43" t="str">
        <f t="shared" si="523"/>
        <v>ma</v>
      </c>
      <c r="E2406" s="43">
        <f t="shared" si="522"/>
        <v>2021</v>
      </c>
      <c r="I2406" s="43">
        <f t="shared" si="525"/>
        <v>30</v>
      </c>
      <c r="J2406">
        <f>IF(AND(Formulier!$E$44&lt;=C2406,Formulier!$O$38&gt;=C2406),"Verlof",0)</f>
        <v>0</v>
      </c>
      <c r="K2406">
        <f t="shared" si="518"/>
        <v>0</v>
      </c>
      <c r="L2406">
        <f t="shared" si="514"/>
        <v>0</v>
      </c>
      <c r="M2406">
        <f t="shared" si="515"/>
        <v>0</v>
      </c>
      <c r="N2406" s="56">
        <f t="shared" si="519"/>
        <v>0</v>
      </c>
      <c r="O2406" s="56">
        <f t="shared" si="520"/>
        <v>0</v>
      </c>
      <c r="R2406">
        <f t="shared" si="516"/>
        <v>0</v>
      </c>
    </row>
    <row r="2407" spans="1:18" x14ac:dyDescent="0.3">
      <c r="A2407" s="43" t="str">
        <f t="shared" si="521"/>
        <v>202130di</v>
      </c>
      <c r="B2407" s="43">
        <f t="shared" si="524"/>
        <v>30</v>
      </c>
      <c r="C2407" s="44">
        <f t="shared" si="517"/>
        <v>44397</v>
      </c>
      <c r="D2407" s="43" t="str">
        <f t="shared" si="523"/>
        <v>di</v>
      </c>
      <c r="E2407" s="43">
        <f t="shared" si="522"/>
        <v>2021</v>
      </c>
      <c r="I2407" s="43">
        <f t="shared" si="525"/>
        <v>30</v>
      </c>
      <c r="J2407">
        <f>IF(AND(Formulier!$E$44&lt;=C2407,Formulier!$O$38&gt;=C2407),"Verlof",0)</f>
        <v>0</v>
      </c>
      <c r="K2407">
        <f t="shared" si="518"/>
        <v>0</v>
      </c>
      <c r="L2407">
        <f t="shared" si="514"/>
        <v>0</v>
      </c>
      <c r="M2407">
        <f t="shared" si="515"/>
        <v>0</v>
      </c>
      <c r="N2407" s="56">
        <f t="shared" si="519"/>
        <v>0</v>
      </c>
      <c r="O2407" s="56">
        <f t="shared" si="520"/>
        <v>0</v>
      </c>
      <c r="R2407">
        <f t="shared" si="516"/>
        <v>0</v>
      </c>
    </row>
    <row r="2408" spans="1:18" x14ac:dyDescent="0.3">
      <c r="A2408" s="43" t="str">
        <f t="shared" si="521"/>
        <v>202130wo</v>
      </c>
      <c r="B2408" s="43">
        <f t="shared" si="524"/>
        <v>30</v>
      </c>
      <c r="C2408" s="44">
        <f t="shared" si="517"/>
        <v>44398</v>
      </c>
      <c r="D2408" s="43" t="str">
        <f t="shared" si="523"/>
        <v>wo</v>
      </c>
      <c r="E2408" s="43">
        <f t="shared" si="522"/>
        <v>2021</v>
      </c>
      <c r="I2408" s="43">
        <f t="shared" si="525"/>
        <v>30</v>
      </c>
      <c r="J2408">
        <f>IF(AND(Formulier!$E$44&lt;=C2408,Formulier!$O$38&gt;=C2408),"Verlof",0)</f>
        <v>0</v>
      </c>
      <c r="K2408">
        <f t="shared" si="518"/>
        <v>0</v>
      </c>
      <c r="L2408">
        <f t="shared" si="514"/>
        <v>0</v>
      </c>
      <c r="M2408">
        <f t="shared" si="515"/>
        <v>0</v>
      </c>
      <c r="N2408" s="56">
        <f t="shared" si="519"/>
        <v>0</v>
      </c>
      <c r="O2408" s="56">
        <f t="shared" si="520"/>
        <v>0</v>
      </c>
      <c r="R2408">
        <f t="shared" si="516"/>
        <v>0</v>
      </c>
    </row>
    <row r="2409" spans="1:18" x14ac:dyDescent="0.3">
      <c r="A2409" s="43" t="str">
        <f t="shared" si="521"/>
        <v>202130do</v>
      </c>
      <c r="B2409" s="43">
        <f t="shared" si="524"/>
        <v>30</v>
      </c>
      <c r="C2409" s="44">
        <f t="shared" si="517"/>
        <v>44399</v>
      </c>
      <c r="D2409" s="43" t="str">
        <f t="shared" si="523"/>
        <v>do</v>
      </c>
      <c r="E2409" s="43">
        <f t="shared" si="522"/>
        <v>2021</v>
      </c>
      <c r="I2409" s="43">
        <f t="shared" si="525"/>
        <v>30</v>
      </c>
      <c r="J2409">
        <f>IF(AND(Formulier!$E$44&lt;=C2409,Formulier!$O$38&gt;=C2409),"Verlof",0)</f>
        <v>0</v>
      </c>
      <c r="K2409">
        <f t="shared" si="518"/>
        <v>0</v>
      </c>
      <c r="L2409">
        <f t="shared" si="514"/>
        <v>0</v>
      </c>
      <c r="M2409">
        <f t="shared" si="515"/>
        <v>0</v>
      </c>
      <c r="N2409" s="56">
        <f t="shared" si="519"/>
        <v>0</v>
      </c>
      <c r="O2409" s="56">
        <f t="shared" si="520"/>
        <v>0</v>
      </c>
      <c r="R2409">
        <f t="shared" si="516"/>
        <v>0</v>
      </c>
    </row>
    <row r="2410" spans="1:18" x14ac:dyDescent="0.3">
      <c r="A2410" s="43" t="str">
        <f t="shared" si="521"/>
        <v>202130vr</v>
      </c>
      <c r="B2410" s="43">
        <f t="shared" si="524"/>
        <v>30</v>
      </c>
      <c r="C2410" s="44">
        <f t="shared" si="517"/>
        <v>44400</v>
      </c>
      <c r="D2410" s="43" t="str">
        <f t="shared" si="523"/>
        <v>vr</v>
      </c>
      <c r="E2410" s="43">
        <f t="shared" si="522"/>
        <v>2021</v>
      </c>
      <c r="I2410" s="43">
        <f t="shared" si="525"/>
        <v>30</v>
      </c>
      <c r="J2410">
        <f>IF(AND(Formulier!$E$44&lt;=C2410,Formulier!$O$38&gt;=C2410),"Verlof",0)</f>
        <v>0</v>
      </c>
      <c r="K2410">
        <f t="shared" si="518"/>
        <v>0</v>
      </c>
      <c r="L2410">
        <f t="shared" si="514"/>
        <v>0</v>
      </c>
      <c r="M2410">
        <f t="shared" si="515"/>
        <v>0</v>
      </c>
      <c r="N2410" s="56">
        <f t="shared" si="519"/>
        <v>0</v>
      </c>
      <c r="O2410" s="56">
        <f t="shared" si="520"/>
        <v>0</v>
      </c>
      <c r="R2410">
        <f t="shared" si="516"/>
        <v>0</v>
      </c>
    </row>
    <row r="2411" spans="1:18" x14ac:dyDescent="0.3">
      <c r="A2411" s="43" t="str">
        <f t="shared" si="521"/>
        <v>202130za</v>
      </c>
      <c r="B2411" s="43">
        <f t="shared" si="524"/>
        <v>30</v>
      </c>
      <c r="C2411" s="44">
        <f t="shared" si="517"/>
        <v>44401</v>
      </c>
      <c r="D2411" s="43" t="str">
        <f t="shared" si="523"/>
        <v>za</v>
      </c>
      <c r="E2411" s="43">
        <f t="shared" si="522"/>
        <v>2021</v>
      </c>
      <c r="I2411" s="43">
        <f t="shared" si="525"/>
        <v>30</v>
      </c>
      <c r="J2411">
        <f>IF(AND(Formulier!$E$44&lt;=C2411,Formulier!$O$38&gt;=C2411),"Verlof",0)</f>
        <v>0</v>
      </c>
      <c r="K2411">
        <f t="shared" si="518"/>
        <v>0</v>
      </c>
      <c r="L2411">
        <f t="shared" si="514"/>
        <v>0</v>
      </c>
      <c r="M2411">
        <f t="shared" si="515"/>
        <v>0</v>
      </c>
      <c r="N2411" s="56">
        <f t="shared" si="519"/>
        <v>0</v>
      </c>
      <c r="O2411" s="56">
        <f t="shared" si="520"/>
        <v>0</v>
      </c>
      <c r="R2411">
        <f t="shared" si="516"/>
        <v>0</v>
      </c>
    </row>
    <row r="2412" spans="1:18" x14ac:dyDescent="0.3">
      <c r="A2412" s="43" t="str">
        <f t="shared" si="521"/>
        <v>202130zo</v>
      </c>
      <c r="B2412" s="43">
        <f t="shared" si="524"/>
        <v>30</v>
      </c>
      <c r="C2412" s="44">
        <f t="shared" si="517"/>
        <v>44402</v>
      </c>
      <c r="D2412" s="43" t="str">
        <f t="shared" si="523"/>
        <v>zo</v>
      </c>
      <c r="E2412" s="43">
        <f t="shared" si="522"/>
        <v>2021</v>
      </c>
      <c r="I2412" s="43">
        <f t="shared" si="525"/>
        <v>30</v>
      </c>
      <c r="J2412">
        <f>IF(AND(Formulier!$E$44&lt;=C2412,Formulier!$O$38&gt;=C2412),"Verlof",0)</f>
        <v>0</v>
      </c>
      <c r="K2412">
        <f t="shared" si="518"/>
        <v>0</v>
      </c>
      <c r="L2412">
        <f t="shared" si="514"/>
        <v>0</v>
      </c>
      <c r="M2412">
        <f t="shared" si="515"/>
        <v>0</v>
      </c>
      <c r="N2412" s="56">
        <f t="shared" si="519"/>
        <v>0</v>
      </c>
      <c r="O2412" s="56">
        <f t="shared" si="520"/>
        <v>0</v>
      </c>
      <c r="R2412">
        <f t="shared" si="516"/>
        <v>0</v>
      </c>
    </row>
    <row r="2413" spans="1:18" x14ac:dyDescent="0.3">
      <c r="A2413" s="43" t="str">
        <f t="shared" si="521"/>
        <v>202131ma</v>
      </c>
      <c r="B2413" s="43">
        <f t="shared" si="524"/>
        <v>31</v>
      </c>
      <c r="C2413" s="44">
        <f t="shared" si="517"/>
        <v>44403</v>
      </c>
      <c r="D2413" s="43" t="str">
        <f t="shared" si="523"/>
        <v>ma</v>
      </c>
      <c r="E2413" s="43">
        <f t="shared" si="522"/>
        <v>2021</v>
      </c>
      <c r="I2413" s="43">
        <f t="shared" si="525"/>
        <v>31</v>
      </c>
      <c r="J2413">
        <f>IF(AND(Formulier!$E$44&lt;=C2413,Formulier!$O$38&gt;=C2413),"Verlof",0)</f>
        <v>0</v>
      </c>
      <c r="K2413">
        <f t="shared" si="518"/>
        <v>0</v>
      </c>
      <c r="L2413">
        <f t="shared" si="514"/>
        <v>0</v>
      </c>
      <c r="M2413">
        <f t="shared" si="515"/>
        <v>0</v>
      </c>
      <c r="N2413" s="56">
        <f t="shared" si="519"/>
        <v>0</v>
      </c>
      <c r="O2413" s="56">
        <f t="shared" si="520"/>
        <v>0</v>
      </c>
      <c r="R2413">
        <f t="shared" si="516"/>
        <v>0</v>
      </c>
    </row>
    <row r="2414" spans="1:18" x14ac:dyDescent="0.3">
      <c r="A2414" s="43" t="str">
        <f t="shared" si="521"/>
        <v>202131di</v>
      </c>
      <c r="B2414" s="43">
        <f t="shared" si="524"/>
        <v>31</v>
      </c>
      <c r="C2414" s="44">
        <f t="shared" si="517"/>
        <v>44404</v>
      </c>
      <c r="D2414" s="43" t="str">
        <f t="shared" si="523"/>
        <v>di</v>
      </c>
      <c r="E2414" s="43">
        <f t="shared" si="522"/>
        <v>2021</v>
      </c>
      <c r="I2414" s="43">
        <f t="shared" si="525"/>
        <v>31</v>
      </c>
      <c r="J2414">
        <f>IF(AND(Formulier!$E$44&lt;=C2414,Formulier!$O$38&gt;=C2414),"Verlof",0)</f>
        <v>0</v>
      </c>
      <c r="K2414">
        <f t="shared" si="518"/>
        <v>0</v>
      </c>
      <c r="L2414">
        <f t="shared" si="514"/>
        <v>0</v>
      </c>
      <c r="M2414">
        <f t="shared" si="515"/>
        <v>0</v>
      </c>
      <c r="N2414" s="56">
        <f t="shared" si="519"/>
        <v>0</v>
      </c>
      <c r="O2414" s="56">
        <f t="shared" si="520"/>
        <v>0</v>
      </c>
      <c r="R2414">
        <f t="shared" si="516"/>
        <v>0</v>
      </c>
    </row>
    <row r="2415" spans="1:18" x14ac:dyDescent="0.3">
      <c r="A2415" s="43" t="str">
        <f t="shared" si="521"/>
        <v>202131wo</v>
      </c>
      <c r="B2415" s="43">
        <f t="shared" si="524"/>
        <v>31</v>
      </c>
      <c r="C2415" s="44">
        <f t="shared" si="517"/>
        <v>44405</v>
      </c>
      <c r="D2415" s="43" t="str">
        <f t="shared" si="523"/>
        <v>wo</v>
      </c>
      <c r="E2415" s="43">
        <f t="shared" si="522"/>
        <v>2021</v>
      </c>
      <c r="I2415" s="43">
        <f t="shared" si="525"/>
        <v>31</v>
      </c>
      <c r="J2415">
        <f>IF(AND(Formulier!$E$44&lt;=C2415,Formulier!$O$38&gt;=C2415),"Verlof",0)</f>
        <v>0</v>
      </c>
      <c r="K2415">
        <f t="shared" si="518"/>
        <v>0</v>
      </c>
      <c r="L2415">
        <f t="shared" si="514"/>
        <v>0</v>
      </c>
      <c r="M2415">
        <f t="shared" si="515"/>
        <v>0</v>
      </c>
      <c r="N2415" s="56">
        <f t="shared" si="519"/>
        <v>0</v>
      </c>
      <c r="O2415" s="56">
        <f t="shared" si="520"/>
        <v>0</v>
      </c>
      <c r="R2415">
        <f t="shared" si="516"/>
        <v>0</v>
      </c>
    </row>
    <row r="2416" spans="1:18" x14ac:dyDescent="0.3">
      <c r="A2416" s="43" t="str">
        <f t="shared" si="521"/>
        <v>202131do</v>
      </c>
      <c r="B2416" s="43">
        <f t="shared" si="524"/>
        <v>31</v>
      </c>
      <c r="C2416" s="44">
        <f t="shared" si="517"/>
        <v>44406</v>
      </c>
      <c r="D2416" s="43" t="str">
        <f t="shared" si="523"/>
        <v>do</v>
      </c>
      <c r="E2416" s="43">
        <f t="shared" si="522"/>
        <v>2021</v>
      </c>
      <c r="I2416" s="43">
        <f t="shared" si="525"/>
        <v>31</v>
      </c>
      <c r="J2416">
        <f>IF(AND(Formulier!$E$44&lt;=C2416,Formulier!$O$38&gt;=C2416),"Verlof",0)</f>
        <v>0</v>
      </c>
      <c r="K2416">
        <f t="shared" si="518"/>
        <v>0</v>
      </c>
      <c r="L2416">
        <f t="shared" si="514"/>
        <v>0</v>
      </c>
      <c r="M2416">
        <f t="shared" si="515"/>
        <v>0</v>
      </c>
      <c r="N2416" s="56">
        <f t="shared" si="519"/>
        <v>0</v>
      </c>
      <c r="O2416" s="56">
        <f t="shared" si="520"/>
        <v>0</v>
      </c>
      <c r="R2416">
        <f t="shared" si="516"/>
        <v>0</v>
      </c>
    </row>
    <row r="2417" spans="1:18" x14ac:dyDescent="0.3">
      <c r="A2417" s="43" t="str">
        <f t="shared" si="521"/>
        <v>202131vr</v>
      </c>
      <c r="B2417" s="43">
        <f t="shared" si="524"/>
        <v>31</v>
      </c>
      <c r="C2417" s="44">
        <f t="shared" si="517"/>
        <v>44407</v>
      </c>
      <c r="D2417" s="43" t="str">
        <f t="shared" si="523"/>
        <v>vr</v>
      </c>
      <c r="E2417" s="43">
        <f t="shared" si="522"/>
        <v>2021</v>
      </c>
      <c r="I2417" s="43">
        <f t="shared" si="525"/>
        <v>31</v>
      </c>
      <c r="J2417">
        <f>IF(AND(Formulier!$E$44&lt;=C2417,Formulier!$O$38&gt;=C2417),"Verlof",0)</f>
        <v>0</v>
      </c>
      <c r="K2417">
        <f t="shared" si="518"/>
        <v>0</v>
      </c>
      <c r="L2417">
        <f t="shared" si="514"/>
        <v>0</v>
      </c>
      <c r="M2417">
        <f t="shared" si="515"/>
        <v>0</v>
      </c>
      <c r="N2417" s="56">
        <f t="shared" si="519"/>
        <v>0</v>
      </c>
      <c r="O2417" s="56">
        <f t="shared" si="520"/>
        <v>0</v>
      </c>
      <c r="R2417">
        <f t="shared" si="516"/>
        <v>0</v>
      </c>
    </row>
    <row r="2418" spans="1:18" x14ac:dyDescent="0.3">
      <c r="A2418" s="43" t="str">
        <f t="shared" si="521"/>
        <v>202131za</v>
      </c>
      <c r="B2418" s="43">
        <f t="shared" si="524"/>
        <v>31</v>
      </c>
      <c r="C2418" s="44">
        <f t="shared" si="517"/>
        <v>44408</v>
      </c>
      <c r="D2418" s="43" t="str">
        <f t="shared" si="523"/>
        <v>za</v>
      </c>
      <c r="E2418" s="43">
        <f t="shared" si="522"/>
        <v>2021</v>
      </c>
      <c r="I2418" s="43">
        <f t="shared" si="525"/>
        <v>31</v>
      </c>
      <c r="J2418">
        <f>IF(AND(Formulier!$E$44&lt;=C2418,Formulier!$O$38&gt;=C2418),"Verlof",0)</f>
        <v>0</v>
      </c>
      <c r="K2418">
        <f t="shared" si="518"/>
        <v>0</v>
      </c>
      <c r="L2418">
        <f t="shared" si="514"/>
        <v>0</v>
      </c>
      <c r="M2418">
        <f t="shared" si="515"/>
        <v>0</v>
      </c>
      <c r="N2418" s="56">
        <f t="shared" si="519"/>
        <v>0</v>
      </c>
      <c r="O2418" s="56">
        <f t="shared" si="520"/>
        <v>0</v>
      </c>
      <c r="R2418">
        <f t="shared" si="516"/>
        <v>0</v>
      </c>
    </row>
    <row r="2419" spans="1:18" x14ac:dyDescent="0.3">
      <c r="A2419" s="43" t="str">
        <f t="shared" si="521"/>
        <v>202131zo</v>
      </c>
      <c r="B2419" s="43">
        <f t="shared" si="524"/>
        <v>31</v>
      </c>
      <c r="C2419" s="44">
        <f t="shared" si="517"/>
        <v>44409</v>
      </c>
      <c r="D2419" s="43" t="str">
        <f t="shared" si="523"/>
        <v>zo</v>
      </c>
      <c r="E2419" s="43">
        <f t="shared" si="522"/>
        <v>2021</v>
      </c>
      <c r="I2419" s="43">
        <f t="shared" si="525"/>
        <v>31</v>
      </c>
      <c r="J2419">
        <f>IF(AND(Formulier!$E$44&lt;=C2419,Formulier!$O$38&gt;=C2419),"Verlof",0)</f>
        <v>0</v>
      </c>
      <c r="K2419">
        <f t="shared" si="518"/>
        <v>0</v>
      </c>
      <c r="L2419">
        <f t="shared" si="514"/>
        <v>0</v>
      </c>
      <c r="M2419">
        <f t="shared" si="515"/>
        <v>0</v>
      </c>
      <c r="N2419" s="56">
        <f t="shared" si="519"/>
        <v>0</v>
      </c>
      <c r="O2419" s="56">
        <f t="shared" si="520"/>
        <v>0</v>
      </c>
      <c r="R2419">
        <f t="shared" si="516"/>
        <v>0</v>
      </c>
    </row>
    <row r="2420" spans="1:18" x14ac:dyDescent="0.3">
      <c r="A2420" s="43" t="str">
        <f t="shared" si="521"/>
        <v>202132ma</v>
      </c>
      <c r="B2420" s="43">
        <f t="shared" si="524"/>
        <v>32</v>
      </c>
      <c r="C2420" s="44">
        <f t="shared" si="517"/>
        <v>44410</v>
      </c>
      <c r="D2420" s="43" t="str">
        <f t="shared" si="523"/>
        <v>ma</v>
      </c>
      <c r="E2420" s="43">
        <f t="shared" si="522"/>
        <v>2021</v>
      </c>
      <c r="I2420" s="43">
        <f t="shared" si="525"/>
        <v>32</v>
      </c>
      <c r="J2420">
        <f>IF(AND(Formulier!$E$44&lt;=C2420,Formulier!$O$38&gt;=C2420),"Verlof",0)</f>
        <v>0</v>
      </c>
      <c r="K2420">
        <f t="shared" si="518"/>
        <v>0</v>
      </c>
      <c r="L2420">
        <f t="shared" si="514"/>
        <v>0</v>
      </c>
      <c r="M2420">
        <f t="shared" si="515"/>
        <v>0</v>
      </c>
      <c r="N2420" s="56">
        <f t="shared" si="519"/>
        <v>0</v>
      </c>
      <c r="O2420" s="56">
        <f t="shared" si="520"/>
        <v>0</v>
      </c>
      <c r="R2420">
        <f t="shared" si="516"/>
        <v>0</v>
      </c>
    </row>
    <row r="2421" spans="1:18" x14ac:dyDescent="0.3">
      <c r="A2421" s="43" t="str">
        <f t="shared" si="521"/>
        <v>202132di</v>
      </c>
      <c r="B2421" s="43">
        <f t="shared" si="524"/>
        <v>32</v>
      </c>
      <c r="C2421" s="44">
        <f t="shared" si="517"/>
        <v>44411</v>
      </c>
      <c r="D2421" s="43" t="str">
        <f t="shared" si="523"/>
        <v>di</v>
      </c>
      <c r="E2421" s="43">
        <f t="shared" si="522"/>
        <v>2021</v>
      </c>
      <c r="I2421" s="43">
        <f t="shared" si="525"/>
        <v>32</v>
      </c>
      <c r="J2421">
        <f>IF(AND(Formulier!$E$44&lt;=C2421,Formulier!$O$38&gt;=C2421),"Verlof",0)</f>
        <v>0</v>
      </c>
      <c r="K2421">
        <f t="shared" si="518"/>
        <v>0</v>
      </c>
      <c r="L2421">
        <f t="shared" si="514"/>
        <v>0</v>
      </c>
      <c r="M2421">
        <f t="shared" si="515"/>
        <v>0</v>
      </c>
      <c r="N2421" s="56">
        <f t="shared" si="519"/>
        <v>0</v>
      </c>
      <c r="O2421" s="56">
        <f t="shared" si="520"/>
        <v>0</v>
      </c>
      <c r="R2421">
        <f t="shared" si="516"/>
        <v>0</v>
      </c>
    </row>
    <row r="2422" spans="1:18" x14ac:dyDescent="0.3">
      <c r="A2422" s="43" t="str">
        <f t="shared" si="521"/>
        <v>202132wo</v>
      </c>
      <c r="B2422" s="43">
        <f t="shared" si="524"/>
        <v>32</v>
      </c>
      <c r="C2422" s="44">
        <f t="shared" si="517"/>
        <v>44412</v>
      </c>
      <c r="D2422" s="43" t="str">
        <f t="shared" si="523"/>
        <v>wo</v>
      </c>
      <c r="E2422" s="43">
        <f t="shared" si="522"/>
        <v>2021</v>
      </c>
      <c r="I2422" s="43">
        <f t="shared" si="525"/>
        <v>32</v>
      </c>
      <c r="J2422">
        <f>IF(AND(Formulier!$E$44&lt;=C2422,Formulier!$O$38&gt;=C2422),"Verlof",0)</f>
        <v>0</v>
      </c>
      <c r="K2422">
        <f t="shared" si="518"/>
        <v>0</v>
      </c>
      <c r="L2422">
        <f t="shared" si="514"/>
        <v>0</v>
      </c>
      <c r="M2422">
        <f t="shared" si="515"/>
        <v>0</v>
      </c>
      <c r="N2422" s="56">
        <f t="shared" si="519"/>
        <v>0</v>
      </c>
      <c r="O2422" s="56">
        <f t="shared" si="520"/>
        <v>0</v>
      </c>
      <c r="R2422">
        <f t="shared" si="516"/>
        <v>0</v>
      </c>
    </row>
    <row r="2423" spans="1:18" x14ac:dyDescent="0.3">
      <c r="A2423" s="43" t="str">
        <f t="shared" si="521"/>
        <v>202132do</v>
      </c>
      <c r="B2423" s="43">
        <f t="shared" si="524"/>
        <v>32</v>
      </c>
      <c r="C2423" s="44">
        <f t="shared" si="517"/>
        <v>44413</v>
      </c>
      <c r="D2423" s="43" t="str">
        <f t="shared" si="523"/>
        <v>do</v>
      </c>
      <c r="E2423" s="43">
        <f t="shared" si="522"/>
        <v>2021</v>
      </c>
      <c r="I2423" s="43">
        <f t="shared" si="525"/>
        <v>32</v>
      </c>
      <c r="J2423">
        <f>IF(AND(Formulier!$E$44&lt;=C2423,Formulier!$O$38&gt;=C2423),"Verlof",0)</f>
        <v>0</v>
      </c>
      <c r="K2423">
        <f t="shared" si="518"/>
        <v>0</v>
      </c>
      <c r="L2423">
        <f t="shared" si="514"/>
        <v>0</v>
      </c>
      <c r="M2423">
        <f t="shared" si="515"/>
        <v>0</v>
      </c>
      <c r="N2423" s="56">
        <f t="shared" si="519"/>
        <v>0</v>
      </c>
      <c r="O2423" s="56">
        <f t="shared" si="520"/>
        <v>0</v>
      </c>
      <c r="R2423">
        <f t="shared" si="516"/>
        <v>0</v>
      </c>
    </row>
    <row r="2424" spans="1:18" x14ac:dyDescent="0.3">
      <c r="A2424" s="43" t="str">
        <f t="shared" si="521"/>
        <v>202132vr</v>
      </c>
      <c r="B2424" s="43">
        <f t="shared" si="524"/>
        <v>32</v>
      </c>
      <c r="C2424" s="44">
        <f t="shared" si="517"/>
        <v>44414</v>
      </c>
      <c r="D2424" s="43" t="str">
        <f t="shared" si="523"/>
        <v>vr</v>
      </c>
      <c r="E2424" s="43">
        <f t="shared" si="522"/>
        <v>2021</v>
      </c>
      <c r="I2424" s="43">
        <f t="shared" si="525"/>
        <v>32</v>
      </c>
      <c r="J2424">
        <f>IF(AND(Formulier!$E$44&lt;=C2424,Formulier!$O$38&gt;=C2424),"Verlof",0)</f>
        <v>0</v>
      </c>
      <c r="K2424">
        <f t="shared" si="518"/>
        <v>0</v>
      </c>
      <c r="L2424">
        <f t="shared" si="514"/>
        <v>0</v>
      </c>
      <c r="M2424">
        <f t="shared" si="515"/>
        <v>0</v>
      </c>
      <c r="N2424" s="56">
        <f t="shared" si="519"/>
        <v>0</v>
      </c>
      <c r="O2424" s="56">
        <f t="shared" si="520"/>
        <v>0</v>
      </c>
      <c r="R2424">
        <f t="shared" si="516"/>
        <v>0</v>
      </c>
    </row>
    <row r="2425" spans="1:18" x14ac:dyDescent="0.3">
      <c r="A2425" s="43" t="str">
        <f t="shared" si="521"/>
        <v>202132za</v>
      </c>
      <c r="B2425" s="43">
        <f t="shared" si="524"/>
        <v>32</v>
      </c>
      <c r="C2425" s="44">
        <f t="shared" si="517"/>
        <v>44415</v>
      </c>
      <c r="D2425" s="43" t="str">
        <f t="shared" si="523"/>
        <v>za</v>
      </c>
      <c r="E2425" s="43">
        <f t="shared" si="522"/>
        <v>2021</v>
      </c>
      <c r="I2425" s="43">
        <f t="shared" si="525"/>
        <v>32</v>
      </c>
      <c r="J2425">
        <f>IF(AND(Formulier!$E$44&lt;=C2425,Formulier!$O$38&gt;=C2425),"Verlof",0)</f>
        <v>0</v>
      </c>
      <c r="K2425">
        <f t="shared" si="518"/>
        <v>0</v>
      </c>
      <c r="L2425">
        <f t="shared" si="514"/>
        <v>0</v>
      </c>
      <c r="M2425">
        <f t="shared" si="515"/>
        <v>0</v>
      </c>
      <c r="N2425" s="56">
        <f t="shared" si="519"/>
        <v>0</v>
      </c>
      <c r="O2425" s="56">
        <f t="shared" si="520"/>
        <v>0</v>
      </c>
      <c r="R2425">
        <f t="shared" si="516"/>
        <v>0</v>
      </c>
    </row>
    <row r="2426" spans="1:18" x14ac:dyDescent="0.3">
      <c r="A2426" s="43" t="str">
        <f t="shared" si="521"/>
        <v>202132zo</v>
      </c>
      <c r="B2426" s="43">
        <f t="shared" si="524"/>
        <v>32</v>
      </c>
      <c r="C2426" s="44">
        <f t="shared" si="517"/>
        <v>44416</v>
      </c>
      <c r="D2426" s="43" t="str">
        <f t="shared" si="523"/>
        <v>zo</v>
      </c>
      <c r="E2426" s="43">
        <f t="shared" si="522"/>
        <v>2021</v>
      </c>
      <c r="I2426" s="43">
        <f t="shared" si="525"/>
        <v>32</v>
      </c>
      <c r="J2426">
        <f>IF(AND(Formulier!$E$44&lt;=C2426,Formulier!$O$38&gt;=C2426),"Verlof",0)</f>
        <v>0</v>
      </c>
      <c r="K2426">
        <f t="shared" si="518"/>
        <v>0</v>
      </c>
      <c r="L2426">
        <f t="shared" si="514"/>
        <v>0</v>
      </c>
      <c r="M2426">
        <f t="shared" si="515"/>
        <v>0</v>
      </c>
      <c r="N2426" s="56">
        <f t="shared" si="519"/>
        <v>0</v>
      </c>
      <c r="O2426" s="56">
        <f t="shared" si="520"/>
        <v>0</v>
      </c>
      <c r="R2426">
        <f t="shared" si="516"/>
        <v>0</v>
      </c>
    </row>
    <row r="2427" spans="1:18" x14ac:dyDescent="0.3">
      <c r="A2427" s="43" t="str">
        <f t="shared" si="521"/>
        <v>202133ma</v>
      </c>
      <c r="B2427" s="43">
        <f t="shared" si="524"/>
        <v>33</v>
      </c>
      <c r="C2427" s="44">
        <f t="shared" si="517"/>
        <v>44417</v>
      </c>
      <c r="D2427" s="43" t="str">
        <f t="shared" si="523"/>
        <v>ma</v>
      </c>
      <c r="E2427" s="43">
        <f t="shared" si="522"/>
        <v>2021</v>
      </c>
      <c r="I2427" s="43">
        <f t="shared" si="525"/>
        <v>33</v>
      </c>
      <c r="J2427">
        <f>IF(AND(Formulier!$E$44&lt;=C2427,Formulier!$O$38&gt;=C2427),"Verlof",0)</f>
        <v>0</v>
      </c>
      <c r="K2427">
        <f t="shared" si="518"/>
        <v>0</v>
      </c>
      <c r="L2427">
        <f t="shared" si="514"/>
        <v>0</v>
      </c>
      <c r="M2427">
        <f t="shared" si="515"/>
        <v>0</v>
      </c>
      <c r="N2427" s="56">
        <f t="shared" si="519"/>
        <v>0</v>
      </c>
      <c r="O2427" s="56">
        <f t="shared" si="520"/>
        <v>0</v>
      </c>
      <c r="R2427">
        <f t="shared" si="516"/>
        <v>0</v>
      </c>
    </row>
    <row r="2428" spans="1:18" x14ac:dyDescent="0.3">
      <c r="A2428" s="43" t="str">
        <f t="shared" si="521"/>
        <v>202133di</v>
      </c>
      <c r="B2428" s="43">
        <f t="shared" si="524"/>
        <v>33</v>
      </c>
      <c r="C2428" s="44">
        <f t="shared" si="517"/>
        <v>44418</v>
      </c>
      <c r="D2428" s="43" t="str">
        <f t="shared" si="523"/>
        <v>di</v>
      </c>
      <c r="E2428" s="43">
        <f t="shared" si="522"/>
        <v>2021</v>
      </c>
      <c r="I2428" s="43">
        <f t="shared" si="525"/>
        <v>33</v>
      </c>
      <c r="J2428">
        <f>IF(AND(Formulier!$E$44&lt;=C2428,Formulier!$O$38&gt;=C2428),"Verlof",0)</f>
        <v>0</v>
      </c>
      <c r="K2428">
        <f t="shared" si="518"/>
        <v>0</v>
      </c>
      <c r="L2428">
        <f t="shared" ref="L2428:L2491" si="526">IF(J2428=0,0,IF(G2428="",0,1))</f>
        <v>0</v>
      </c>
      <c r="M2428">
        <f t="shared" ref="M2428:M2491" si="527">IF(J2428=0,0,IF(H2428="",0,1))</f>
        <v>0</v>
      </c>
      <c r="N2428" s="56">
        <f t="shared" si="519"/>
        <v>0</v>
      </c>
      <c r="O2428" s="56">
        <f t="shared" si="520"/>
        <v>0</v>
      </c>
      <c r="R2428">
        <f t="shared" si="516"/>
        <v>0</v>
      </c>
    </row>
    <row r="2429" spans="1:18" x14ac:dyDescent="0.3">
      <c r="A2429" s="43" t="str">
        <f t="shared" si="521"/>
        <v>202133wo</v>
      </c>
      <c r="B2429" s="43">
        <f t="shared" si="524"/>
        <v>33</v>
      </c>
      <c r="C2429" s="44">
        <f t="shared" si="517"/>
        <v>44419</v>
      </c>
      <c r="D2429" s="43" t="str">
        <f t="shared" si="523"/>
        <v>wo</v>
      </c>
      <c r="E2429" s="43">
        <f t="shared" si="522"/>
        <v>2021</v>
      </c>
      <c r="I2429" s="43">
        <f t="shared" si="525"/>
        <v>33</v>
      </c>
      <c r="J2429">
        <f>IF(AND(Formulier!$E$44&lt;=C2429,Formulier!$O$38&gt;=C2429),"Verlof",0)</f>
        <v>0</v>
      </c>
      <c r="K2429">
        <f t="shared" si="518"/>
        <v>0</v>
      </c>
      <c r="L2429">
        <f t="shared" si="526"/>
        <v>0</v>
      </c>
      <c r="M2429">
        <f t="shared" si="527"/>
        <v>0</v>
      </c>
      <c r="N2429" s="56">
        <f t="shared" si="519"/>
        <v>0</v>
      </c>
      <c r="O2429" s="56">
        <f t="shared" si="520"/>
        <v>0</v>
      </c>
      <c r="R2429">
        <f t="shared" si="516"/>
        <v>0</v>
      </c>
    </row>
    <row r="2430" spans="1:18" x14ac:dyDescent="0.3">
      <c r="A2430" s="43" t="str">
        <f t="shared" si="521"/>
        <v>202133do</v>
      </c>
      <c r="B2430" s="43">
        <f t="shared" si="524"/>
        <v>33</v>
      </c>
      <c r="C2430" s="44">
        <f t="shared" si="517"/>
        <v>44420</v>
      </c>
      <c r="D2430" s="43" t="str">
        <f t="shared" si="523"/>
        <v>do</v>
      </c>
      <c r="E2430" s="43">
        <f t="shared" si="522"/>
        <v>2021</v>
      </c>
      <c r="I2430" s="43">
        <f t="shared" si="525"/>
        <v>33</v>
      </c>
      <c r="J2430">
        <f>IF(AND(Formulier!$E$44&lt;=C2430,Formulier!$O$38&gt;=C2430),"Verlof",0)</f>
        <v>0</v>
      </c>
      <c r="K2430">
        <f t="shared" si="518"/>
        <v>0</v>
      </c>
      <c r="L2430">
        <f t="shared" si="526"/>
        <v>0</v>
      </c>
      <c r="M2430">
        <f t="shared" si="527"/>
        <v>0</v>
      </c>
      <c r="N2430" s="56">
        <f t="shared" si="519"/>
        <v>0</v>
      </c>
      <c r="O2430" s="56">
        <f t="shared" si="520"/>
        <v>0</v>
      </c>
      <c r="R2430">
        <f t="shared" si="516"/>
        <v>0</v>
      </c>
    </row>
    <row r="2431" spans="1:18" x14ac:dyDescent="0.3">
      <c r="A2431" s="43" t="str">
        <f t="shared" si="521"/>
        <v>202133vr</v>
      </c>
      <c r="B2431" s="43">
        <f t="shared" si="524"/>
        <v>33</v>
      </c>
      <c r="C2431" s="44">
        <f t="shared" si="517"/>
        <v>44421</v>
      </c>
      <c r="D2431" s="43" t="str">
        <f t="shared" si="523"/>
        <v>vr</v>
      </c>
      <c r="E2431" s="43">
        <f t="shared" si="522"/>
        <v>2021</v>
      </c>
      <c r="I2431" s="43">
        <f t="shared" si="525"/>
        <v>33</v>
      </c>
      <c r="J2431">
        <f>IF(AND(Formulier!$E$44&lt;=C2431,Formulier!$O$38&gt;=C2431),"Verlof",0)</f>
        <v>0</v>
      </c>
      <c r="K2431">
        <f t="shared" si="518"/>
        <v>0</v>
      </c>
      <c r="L2431">
        <f t="shared" si="526"/>
        <v>0</v>
      </c>
      <c r="M2431">
        <f t="shared" si="527"/>
        <v>0</v>
      </c>
      <c r="N2431" s="56">
        <f t="shared" si="519"/>
        <v>0</v>
      </c>
      <c r="O2431" s="56">
        <f t="shared" si="520"/>
        <v>0</v>
      </c>
      <c r="R2431">
        <f t="shared" si="516"/>
        <v>0</v>
      </c>
    </row>
    <row r="2432" spans="1:18" x14ac:dyDescent="0.3">
      <c r="A2432" s="43" t="str">
        <f t="shared" si="521"/>
        <v>202133za</v>
      </c>
      <c r="B2432" s="43">
        <f t="shared" si="524"/>
        <v>33</v>
      </c>
      <c r="C2432" s="44">
        <f t="shared" si="517"/>
        <v>44422</v>
      </c>
      <c r="D2432" s="43" t="str">
        <f t="shared" si="523"/>
        <v>za</v>
      </c>
      <c r="E2432" s="43">
        <f t="shared" si="522"/>
        <v>2021</v>
      </c>
      <c r="I2432" s="43">
        <f t="shared" si="525"/>
        <v>33</v>
      </c>
      <c r="J2432">
        <f>IF(AND(Formulier!$E$44&lt;=C2432,Formulier!$O$38&gt;=C2432),"Verlof",0)</f>
        <v>0</v>
      </c>
      <c r="K2432">
        <f t="shared" si="518"/>
        <v>0</v>
      </c>
      <c r="L2432">
        <f t="shared" si="526"/>
        <v>0</v>
      </c>
      <c r="M2432">
        <f t="shared" si="527"/>
        <v>0</v>
      </c>
      <c r="N2432" s="56">
        <f t="shared" si="519"/>
        <v>0</v>
      </c>
      <c r="O2432" s="56">
        <f t="shared" si="520"/>
        <v>0</v>
      </c>
      <c r="R2432">
        <f t="shared" ref="R2432:R2495" si="528">IF(AND(OR(F2432="vakantie",G2432="vakantie",H2432="vakantie"),Q2432="Compensatieverlof"),1,0)</f>
        <v>0</v>
      </c>
    </row>
    <row r="2433" spans="1:18" x14ac:dyDescent="0.3">
      <c r="A2433" s="43" t="str">
        <f t="shared" si="521"/>
        <v>202133zo</v>
      </c>
      <c r="B2433" s="43">
        <f t="shared" si="524"/>
        <v>33</v>
      </c>
      <c r="C2433" s="44">
        <f t="shared" si="517"/>
        <v>44423</v>
      </c>
      <c r="D2433" s="43" t="str">
        <f t="shared" si="523"/>
        <v>zo</v>
      </c>
      <c r="E2433" s="43">
        <f t="shared" si="522"/>
        <v>2021</v>
      </c>
      <c r="I2433" s="43">
        <f t="shared" si="525"/>
        <v>33</v>
      </c>
      <c r="J2433">
        <f>IF(AND(Formulier!$E$44&lt;=C2433,Formulier!$O$38&gt;=C2433),"Verlof",0)</f>
        <v>0</v>
      </c>
      <c r="K2433">
        <f t="shared" si="518"/>
        <v>0</v>
      </c>
      <c r="L2433">
        <f t="shared" si="526"/>
        <v>0</v>
      </c>
      <c r="M2433">
        <f t="shared" si="527"/>
        <v>0</v>
      </c>
      <c r="N2433" s="56">
        <f t="shared" si="519"/>
        <v>0</v>
      </c>
      <c r="O2433" s="56">
        <f t="shared" si="520"/>
        <v>0</v>
      </c>
      <c r="R2433">
        <f t="shared" si="528"/>
        <v>0</v>
      </c>
    </row>
    <row r="2434" spans="1:18" x14ac:dyDescent="0.3">
      <c r="A2434" s="43" t="str">
        <f t="shared" si="521"/>
        <v>202134ma</v>
      </c>
      <c r="B2434" s="43">
        <f t="shared" si="524"/>
        <v>34</v>
      </c>
      <c r="C2434" s="44">
        <f t="shared" si="517"/>
        <v>44424</v>
      </c>
      <c r="D2434" s="43" t="str">
        <f t="shared" si="523"/>
        <v>ma</v>
      </c>
      <c r="E2434" s="43">
        <f t="shared" si="522"/>
        <v>2021</v>
      </c>
      <c r="I2434" s="43">
        <f t="shared" si="525"/>
        <v>34</v>
      </c>
      <c r="J2434">
        <f>IF(AND(Formulier!$E$44&lt;=C2434,Formulier!$O$38&gt;=C2434),"Verlof",0)</f>
        <v>0</v>
      </c>
      <c r="K2434">
        <f t="shared" si="518"/>
        <v>0</v>
      </c>
      <c r="L2434">
        <f t="shared" si="526"/>
        <v>0</v>
      </c>
      <c r="M2434">
        <f t="shared" si="527"/>
        <v>0</v>
      </c>
      <c r="N2434" s="56">
        <f t="shared" si="519"/>
        <v>0</v>
      </c>
      <c r="O2434" s="56">
        <f t="shared" si="520"/>
        <v>0</v>
      </c>
      <c r="R2434">
        <f t="shared" si="528"/>
        <v>0</v>
      </c>
    </row>
    <row r="2435" spans="1:18" x14ac:dyDescent="0.3">
      <c r="A2435" s="43" t="str">
        <f t="shared" si="521"/>
        <v>202134di</v>
      </c>
      <c r="B2435" s="43">
        <f t="shared" si="524"/>
        <v>34</v>
      </c>
      <c r="C2435" s="44">
        <f t="shared" ref="C2435:C2498" si="529">+C2434+1</f>
        <v>44425</v>
      </c>
      <c r="D2435" s="43" t="str">
        <f t="shared" si="523"/>
        <v>di</v>
      </c>
      <c r="E2435" s="43">
        <f t="shared" si="522"/>
        <v>2021</v>
      </c>
      <c r="I2435" s="43">
        <f t="shared" si="525"/>
        <v>34</v>
      </c>
      <c r="J2435">
        <f>IF(AND(Formulier!$E$44&lt;=C2435,Formulier!$O$38&gt;=C2435),"Verlof",0)</f>
        <v>0</v>
      </c>
      <c r="K2435">
        <f t="shared" ref="K2435:K2498" si="530">IF(J2435=0,0,IF(F2435="",0,1))</f>
        <v>0</v>
      </c>
      <c r="L2435">
        <f t="shared" si="526"/>
        <v>0</v>
      </c>
      <c r="M2435">
        <f t="shared" si="527"/>
        <v>0</v>
      </c>
      <c r="N2435" s="56">
        <f t="shared" ref="N2435:N2498" si="531">IF($N$1="Noord",K2435,IF($N$1="Midden",L2435,M2435))</f>
        <v>0</v>
      </c>
      <c r="O2435" s="56">
        <f t="shared" ref="O2435:O2498" si="532">IF(OR(D2435="za",D2435="zo"),0,N2435)</f>
        <v>0</v>
      </c>
      <c r="R2435">
        <f t="shared" si="528"/>
        <v>0</v>
      </c>
    </row>
    <row r="2436" spans="1:18" x14ac:dyDescent="0.3">
      <c r="A2436" s="43" t="str">
        <f t="shared" si="521"/>
        <v>202134wo</v>
      </c>
      <c r="B2436" s="43">
        <f t="shared" si="524"/>
        <v>34</v>
      </c>
      <c r="C2436" s="44">
        <f t="shared" si="529"/>
        <v>44426</v>
      </c>
      <c r="D2436" s="43" t="str">
        <f t="shared" si="523"/>
        <v>wo</v>
      </c>
      <c r="E2436" s="43">
        <f t="shared" si="522"/>
        <v>2021</v>
      </c>
      <c r="I2436" s="43">
        <f t="shared" si="525"/>
        <v>34</v>
      </c>
      <c r="J2436">
        <f>IF(AND(Formulier!$E$44&lt;=C2436,Formulier!$O$38&gt;=C2436),"Verlof",0)</f>
        <v>0</v>
      </c>
      <c r="K2436">
        <f t="shared" si="530"/>
        <v>0</v>
      </c>
      <c r="L2436">
        <f t="shared" si="526"/>
        <v>0</v>
      </c>
      <c r="M2436">
        <f t="shared" si="527"/>
        <v>0</v>
      </c>
      <c r="N2436" s="56">
        <f t="shared" si="531"/>
        <v>0</v>
      </c>
      <c r="O2436" s="56">
        <f t="shared" si="532"/>
        <v>0</v>
      </c>
      <c r="R2436">
        <f t="shared" si="528"/>
        <v>0</v>
      </c>
    </row>
    <row r="2437" spans="1:18" x14ac:dyDescent="0.3">
      <c r="A2437" s="43" t="str">
        <f t="shared" si="521"/>
        <v>202134do</v>
      </c>
      <c r="B2437" s="43">
        <f t="shared" si="524"/>
        <v>34</v>
      </c>
      <c r="C2437" s="44">
        <f t="shared" si="529"/>
        <v>44427</v>
      </c>
      <c r="D2437" s="43" t="str">
        <f t="shared" si="523"/>
        <v>do</v>
      </c>
      <c r="E2437" s="43">
        <f t="shared" si="522"/>
        <v>2021</v>
      </c>
      <c r="I2437" s="43">
        <f t="shared" si="525"/>
        <v>34</v>
      </c>
      <c r="J2437">
        <f>IF(AND(Formulier!$E$44&lt;=C2437,Formulier!$O$38&gt;=C2437),"Verlof",0)</f>
        <v>0</v>
      </c>
      <c r="K2437">
        <f t="shared" si="530"/>
        <v>0</v>
      </c>
      <c r="L2437">
        <f t="shared" si="526"/>
        <v>0</v>
      </c>
      <c r="M2437">
        <f t="shared" si="527"/>
        <v>0</v>
      </c>
      <c r="N2437" s="56">
        <f t="shared" si="531"/>
        <v>0</v>
      </c>
      <c r="O2437" s="56">
        <f t="shared" si="532"/>
        <v>0</v>
      </c>
      <c r="R2437">
        <f t="shared" si="528"/>
        <v>0</v>
      </c>
    </row>
    <row r="2438" spans="1:18" x14ac:dyDescent="0.3">
      <c r="A2438" s="43" t="str">
        <f t="shared" si="521"/>
        <v>202134vr</v>
      </c>
      <c r="B2438" s="43">
        <f t="shared" si="524"/>
        <v>34</v>
      </c>
      <c r="C2438" s="44">
        <f t="shared" si="529"/>
        <v>44428</v>
      </c>
      <c r="D2438" s="43" t="str">
        <f t="shared" si="523"/>
        <v>vr</v>
      </c>
      <c r="E2438" s="43">
        <f t="shared" si="522"/>
        <v>2021</v>
      </c>
      <c r="I2438" s="43">
        <f t="shared" si="525"/>
        <v>34</v>
      </c>
      <c r="J2438">
        <f>IF(AND(Formulier!$E$44&lt;=C2438,Formulier!$O$38&gt;=C2438),"Verlof",0)</f>
        <v>0</v>
      </c>
      <c r="K2438">
        <f t="shared" si="530"/>
        <v>0</v>
      </c>
      <c r="L2438">
        <f t="shared" si="526"/>
        <v>0</v>
      </c>
      <c r="M2438">
        <f t="shared" si="527"/>
        <v>0</v>
      </c>
      <c r="N2438" s="56">
        <f t="shared" si="531"/>
        <v>0</v>
      </c>
      <c r="O2438" s="56">
        <f t="shared" si="532"/>
        <v>0</v>
      </c>
      <c r="R2438">
        <f t="shared" si="528"/>
        <v>0</v>
      </c>
    </row>
    <row r="2439" spans="1:18" x14ac:dyDescent="0.3">
      <c r="A2439" s="43" t="str">
        <f t="shared" ref="A2439:A2502" si="533">E2439&amp;B2439&amp;D2439</f>
        <v>202134za</v>
      </c>
      <c r="B2439" s="43">
        <f t="shared" si="524"/>
        <v>34</v>
      </c>
      <c r="C2439" s="44">
        <f t="shared" si="529"/>
        <v>44429</v>
      </c>
      <c r="D2439" s="43" t="str">
        <f t="shared" si="523"/>
        <v>za</v>
      </c>
      <c r="E2439" s="43">
        <f t="shared" ref="E2439:E2502" si="534">YEAR(C2439)</f>
        <v>2021</v>
      </c>
      <c r="I2439" s="43">
        <f t="shared" si="525"/>
        <v>34</v>
      </c>
      <c r="J2439">
        <f>IF(AND(Formulier!$E$44&lt;=C2439,Formulier!$O$38&gt;=C2439),"Verlof",0)</f>
        <v>0</v>
      </c>
      <c r="K2439">
        <f t="shared" si="530"/>
        <v>0</v>
      </c>
      <c r="L2439">
        <f t="shared" si="526"/>
        <v>0</v>
      </c>
      <c r="M2439">
        <f t="shared" si="527"/>
        <v>0</v>
      </c>
      <c r="N2439" s="56">
        <f t="shared" si="531"/>
        <v>0</v>
      </c>
      <c r="O2439" s="56">
        <f t="shared" si="532"/>
        <v>0</v>
      </c>
      <c r="R2439">
        <f t="shared" si="528"/>
        <v>0</v>
      </c>
    </row>
    <row r="2440" spans="1:18" x14ac:dyDescent="0.3">
      <c r="A2440" s="43" t="str">
        <f t="shared" si="533"/>
        <v>202134zo</v>
      </c>
      <c r="B2440" s="43">
        <f t="shared" si="524"/>
        <v>34</v>
      </c>
      <c r="C2440" s="44">
        <f t="shared" si="529"/>
        <v>44430</v>
      </c>
      <c r="D2440" s="43" t="str">
        <f t="shared" si="523"/>
        <v>zo</v>
      </c>
      <c r="E2440" s="43">
        <f t="shared" si="534"/>
        <v>2021</v>
      </c>
      <c r="I2440" s="43">
        <f t="shared" si="525"/>
        <v>34</v>
      </c>
      <c r="J2440">
        <f>IF(AND(Formulier!$E$44&lt;=C2440,Formulier!$O$38&gt;=C2440),"Verlof",0)</f>
        <v>0</v>
      </c>
      <c r="K2440">
        <f t="shared" si="530"/>
        <v>0</v>
      </c>
      <c r="L2440">
        <f t="shared" si="526"/>
        <v>0</v>
      </c>
      <c r="M2440">
        <f t="shared" si="527"/>
        <v>0</v>
      </c>
      <c r="N2440" s="56">
        <f t="shared" si="531"/>
        <v>0</v>
      </c>
      <c r="O2440" s="56">
        <f t="shared" si="532"/>
        <v>0</v>
      </c>
      <c r="R2440">
        <f t="shared" si="528"/>
        <v>0</v>
      </c>
    </row>
    <row r="2441" spans="1:18" x14ac:dyDescent="0.3">
      <c r="A2441" s="43" t="str">
        <f t="shared" si="533"/>
        <v>202135ma</v>
      </c>
      <c r="B2441" s="43">
        <f t="shared" si="524"/>
        <v>35</v>
      </c>
      <c r="C2441" s="44">
        <f t="shared" si="529"/>
        <v>44431</v>
      </c>
      <c r="D2441" s="43" t="str">
        <f t="shared" si="523"/>
        <v>ma</v>
      </c>
      <c r="E2441" s="43">
        <f t="shared" si="534"/>
        <v>2021</v>
      </c>
      <c r="I2441" s="43">
        <f t="shared" si="525"/>
        <v>35</v>
      </c>
      <c r="J2441">
        <f>IF(AND(Formulier!$E$44&lt;=C2441,Formulier!$O$38&gt;=C2441),"Verlof",0)</f>
        <v>0</v>
      </c>
      <c r="K2441">
        <f t="shared" si="530"/>
        <v>0</v>
      </c>
      <c r="L2441">
        <f t="shared" si="526"/>
        <v>0</v>
      </c>
      <c r="M2441">
        <f t="shared" si="527"/>
        <v>0</v>
      </c>
      <c r="N2441" s="56">
        <f t="shared" si="531"/>
        <v>0</v>
      </c>
      <c r="O2441" s="56">
        <f t="shared" si="532"/>
        <v>0</v>
      </c>
      <c r="R2441">
        <f t="shared" si="528"/>
        <v>0</v>
      </c>
    </row>
    <row r="2442" spans="1:18" x14ac:dyDescent="0.3">
      <c r="A2442" s="43" t="str">
        <f t="shared" si="533"/>
        <v>202135di</v>
      </c>
      <c r="B2442" s="43">
        <f t="shared" si="524"/>
        <v>35</v>
      </c>
      <c r="C2442" s="44">
        <f t="shared" si="529"/>
        <v>44432</v>
      </c>
      <c r="D2442" s="43" t="str">
        <f t="shared" si="523"/>
        <v>di</v>
      </c>
      <c r="E2442" s="43">
        <f t="shared" si="534"/>
        <v>2021</v>
      </c>
      <c r="I2442" s="43">
        <f t="shared" si="525"/>
        <v>35</v>
      </c>
      <c r="J2442">
        <f>IF(AND(Formulier!$E$44&lt;=C2442,Formulier!$O$38&gt;=C2442),"Verlof",0)</f>
        <v>0</v>
      </c>
      <c r="K2442">
        <f t="shared" si="530"/>
        <v>0</v>
      </c>
      <c r="L2442">
        <f t="shared" si="526"/>
        <v>0</v>
      </c>
      <c r="M2442">
        <f t="shared" si="527"/>
        <v>0</v>
      </c>
      <c r="N2442" s="56">
        <f t="shared" si="531"/>
        <v>0</v>
      </c>
      <c r="O2442" s="56">
        <f t="shared" si="532"/>
        <v>0</v>
      </c>
      <c r="R2442">
        <f t="shared" si="528"/>
        <v>0</v>
      </c>
    </row>
    <row r="2443" spans="1:18" x14ac:dyDescent="0.3">
      <c r="A2443" s="43" t="str">
        <f t="shared" si="533"/>
        <v>202135wo</v>
      </c>
      <c r="B2443" s="43">
        <f t="shared" si="524"/>
        <v>35</v>
      </c>
      <c r="C2443" s="44">
        <f t="shared" si="529"/>
        <v>44433</v>
      </c>
      <c r="D2443" s="43" t="str">
        <f t="shared" si="523"/>
        <v>wo</v>
      </c>
      <c r="E2443" s="43">
        <f t="shared" si="534"/>
        <v>2021</v>
      </c>
      <c r="I2443" s="43">
        <f t="shared" si="525"/>
        <v>35</v>
      </c>
      <c r="J2443">
        <f>IF(AND(Formulier!$E$44&lt;=C2443,Formulier!$O$38&gt;=C2443),"Verlof",0)</f>
        <v>0</v>
      </c>
      <c r="K2443">
        <f t="shared" si="530"/>
        <v>0</v>
      </c>
      <c r="L2443">
        <f t="shared" si="526"/>
        <v>0</v>
      </c>
      <c r="M2443">
        <f t="shared" si="527"/>
        <v>0</v>
      </c>
      <c r="N2443" s="56">
        <f t="shared" si="531"/>
        <v>0</v>
      </c>
      <c r="O2443" s="56">
        <f t="shared" si="532"/>
        <v>0</v>
      </c>
      <c r="R2443">
        <f t="shared" si="528"/>
        <v>0</v>
      </c>
    </row>
    <row r="2444" spans="1:18" x14ac:dyDescent="0.3">
      <c r="A2444" s="43" t="str">
        <f t="shared" si="533"/>
        <v>202135do</v>
      </c>
      <c r="B2444" s="43">
        <f t="shared" si="524"/>
        <v>35</v>
      </c>
      <c r="C2444" s="44">
        <f t="shared" si="529"/>
        <v>44434</v>
      </c>
      <c r="D2444" s="43" t="str">
        <f t="shared" si="523"/>
        <v>do</v>
      </c>
      <c r="E2444" s="43">
        <f t="shared" si="534"/>
        <v>2021</v>
      </c>
      <c r="I2444" s="43">
        <f t="shared" si="525"/>
        <v>35</v>
      </c>
      <c r="J2444">
        <f>IF(AND(Formulier!$E$44&lt;=C2444,Formulier!$O$38&gt;=C2444),"Verlof",0)</f>
        <v>0</v>
      </c>
      <c r="K2444">
        <f t="shared" si="530"/>
        <v>0</v>
      </c>
      <c r="L2444">
        <f t="shared" si="526"/>
        <v>0</v>
      </c>
      <c r="M2444">
        <f t="shared" si="527"/>
        <v>0</v>
      </c>
      <c r="N2444" s="56">
        <f t="shared" si="531"/>
        <v>0</v>
      </c>
      <c r="O2444" s="56">
        <f t="shared" si="532"/>
        <v>0</v>
      </c>
      <c r="R2444">
        <f t="shared" si="528"/>
        <v>0</v>
      </c>
    </row>
    <row r="2445" spans="1:18" x14ac:dyDescent="0.3">
      <c r="A2445" s="43" t="str">
        <f t="shared" si="533"/>
        <v>202135vr</v>
      </c>
      <c r="B2445" s="43">
        <f t="shared" si="524"/>
        <v>35</v>
      </c>
      <c r="C2445" s="44">
        <f t="shared" si="529"/>
        <v>44435</v>
      </c>
      <c r="D2445" s="43" t="str">
        <f t="shared" si="523"/>
        <v>vr</v>
      </c>
      <c r="E2445" s="43">
        <f t="shared" si="534"/>
        <v>2021</v>
      </c>
      <c r="I2445" s="43">
        <f t="shared" si="525"/>
        <v>35</v>
      </c>
      <c r="J2445">
        <f>IF(AND(Formulier!$E$44&lt;=C2445,Formulier!$O$38&gt;=C2445),"Verlof",0)</f>
        <v>0</v>
      </c>
      <c r="K2445">
        <f t="shared" si="530"/>
        <v>0</v>
      </c>
      <c r="L2445">
        <f t="shared" si="526"/>
        <v>0</v>
      </c>
      <c r="M2445">
        <f t="shared" si="527"/>
        <v>0</v>
      </c>
      <c r="N2445" s="56">
        <f t="shared" si="531"/>
        <v>0</v>
      </c>
      <c r="O2445" s="56">
        <f t="shared" si="532"/>
        <v>0</v>
      </c>
      <c r="R2445">
        <f t="shared" si="528"/>
        <v>0</v>
      </c>
    </row>
    <row r="2446" spans="1:18" x14ac:dyDescent="0.3">
      <c r="A2446" s="43" t="str">
        <f t="shared" si="533"/>
        <v>202135za</v>
      </c>
      <c r="B2446" s="43">
        <f t="shared" si="524"/>
        <v>35</v>
      </c>
      <c r="C2446" s="44">
        <f t="shared" si="529"/>
        <v>44436</v>
      </c>
      <c r="D2446" s="43" t="str">
        <f t="shared" si="523"/>
        <v>za</v>
      </c>
      <c r="E2446" s="43">
        <f t="shared" si="534"/>
        <v>2021</v>
      </c>
      <c r="I2446" s="43">
        <f t="shared" si="525"/>
        <v>35</v>
      </c>
      <c r="J2446">
        <f>IF(AND(Formulier!$E$44&lt;=C2446,Formulier!$O$38&gt;=C2446),"Verlof",0)</f>
        <v>0</v>
      </c>
      <c r="K2446">
        <f t="shared" si="530"/>
        <v>0</v>
      </c>
      <c r="L2446">
        <f t="shared" si="526"/>
        <v>0</v>
      </c>
      <c r="M2446">
        <f t="shared" si="527"/>
        <v>0</v>
      </c>
      <c r="N2446" s="56">
        <f t="shared" si="531"/>
        <v>0</v>
      </c>
      <c r="O2446" s="56">
        <f t="shared" si="532"/>
        <v>0</v>
      </c>
      <c r="R2446">
        <f t="shared" si="528"/>
        <v>0</v>
      </c>
    </row>
    <row r="2447" spans="1:18" x14ac:dyDescent="0.3">
      <c r="A2447" s="43" t="str">
        <f t="shared" si="533"/>
        <v>202135zo</v>
      </c>
      <c r="B2447" s="43">
        <f t="shared" si="524"/>
        <v>35</v>
      </c>
      <c r="C2447" s="44">
        <f t="shared" si="529"/>
        <v>44437</v>
      </c>
      <c r="D2447" s="43" t="str">
        <f t="shared" si="523"/>
        <v>zo</v>
      </c>
      <c r="E2447" s="43">
        <f t="shared" si="534"/>
        <v>2021</v>
      </c>
      <c r="I2447" s="43">
        <f t="shared" si="525"/>
        <v>35</v>
      </c>
      <c r="J2447">
        <f>IF(AND(Formulier!$E$44&lt;=C2447,Formulier!$O$38&gt;=C2447),"Verlof",0)</f>
        <v>0</v>
      </c>
      <c r="K2447">
        <f t="shared" si="530"/>
        <v>0</v>
      </c>
      <c r="L2447">
        <f t="shared" si="526"/>
        <v>0</v>
      </c>
      <c r="M2447">
        <f t="shared" si="527"/>
        <v>0</v>
      </c>
      <c r="N2447" s="56">
        <f t="shared" si="531"/>
        <v>0</v>
      </c>
      <c r="O2447" s="56">
        <f t="shared" si="532"/>
        <v>0</v>
      </c>
      <c r="R2447">
        <f t="shared" si="528"/>
        <v>0</v>
      </c>
    </row>
    <row r="2448" spans="1:18" x14ac:dyDescent="0.3">
      <c r="A2448" s="43" t="str">
        <f t="shared" si="533"/>
        <v>202136ma</v>
      </c>
      <c r="B2448" s="43">
        <f t="shared" si="524"/>
        <v>36</v>
      </c>
      <c r="C2448" s="44">
        <f t="shared" si="529"/>
        <v>44438</v>
      </c>
      <c r="D2448" s="43" t="str">
        <f t="shared" si="523"/>
        <v>ma</v>
      </c>
      <c r="E2448" s="43">
        <f t="shared" si="534"/>
        <v>2021</v>
      </c>
      <c r="I2448" s="43">
        <f t="shared" si="525"/>
        <v>36</v>
      </c>
      <c r="J2448">
        <f>IF(AND(Formulier!$E$44&lt;=C2448,Formulier!$O$38&gt;=C2448),"Verlof",0)</f>
        <v>0</v>
      </c>
      <c r="K2448">
        <f t="shared" si="530"/>
        <v>0</v>
      </c>
      <c r="L2448">
        <f t="shared" si="526"/>
        <v>0</v>
      </c>
      <c r="M2448">
        <f t="shared" si="527"/>
        <v>0</v>
      </c>
      <c r="N2448" s="56">
        <f t="shared" si="531"/>
        <v>0</v>
      </c>
      <c r="O2448" s="56">
        <f t="shared" si="532"/>
        <v>0</v>
      </c>
      <c r="R2448">
        <f t="shared" si="528"/>
        <v>0</v>
      </c>
    </row>
    <row r="2449" spans="1:18" x14ac:dyDescent="0.3">
      <c r="A2449" s="43" t="str">
        <f t="shared" si="533"/>
        <v>202136di</v>
      </c>
      <c r="B2449" s="43">
        <f t="shared" si="524"/>
        <v>36</v>
      </c>
      <c r="C2449" s="44">
        <f t="shared" si="529"/>
        <v>44439</v>
      </c>
      <c r="D2449" s="43" t="str">
        <f t="shared" ref="D2449:D2512" si="535">+D2442</f>
        <v>di</v>
      </c>
      <c r="E2449" s="43">
        <f t="shared" si="534"/>
        <v>2021</v>
      </c>
      <c r="I2449" s="43">
        <f t="shared" si="525"/>
        <v>36</v>
      </c>
      <c r="J2449">
        <f>IF(AND(Formulier!$E$44&lt;=C2449,Formulier!$O$38&gt;=C2449),"Verlof",0)</f>
        <v>0</v>
      </c>
      <c r="K2449">
        <f t="shared" si="530"/>
        <v>0</v>
      </c>
      <c r="L2449">
        <f t="shared" si="526"/>
        <v>0</v>
      </c>
      <c r="M2449">
        <f t="shared" si="527"/>
        <v>0</v>
      </c>
      <c r="N2449" s="56">
        <f t="shared" si="531"/>
        <v>0</v>
      </c>
      <c r="O2449" s="56">
        <f t="shared" si="532"/>
        <v>0</v>
      </c>
      <c r="R2449">
        <f t="shared" si="528"/>
        <v>0</v>
      </c>
    </row>
    <row r="2450" spans="1:18" x14ac:dyDescent="0.3">
      <c r="A2450" s="43" t="str">
        <f t="shared" si="533"/>
        <v>202136wo</v>
      </c>
      <c r="B2450" s="43">
        <f t="shared" si="524"/>
        <v>36</v>
      </c>
      <c r="C2450" s="44">
        <f t="shared" si="529"/>
        <v>44440</v>
      </c>
      <c r="D2450" s="43" t="str">
        <f t="shared" si="535"/>
        <v>wo</v>
      </c>
      <c r="E2450" s="43">
        <f t="shared" si="534"/>
        <v>2021</v>
      </c>
      <c r="I2450" s="43">
        <f t="shared" si="525"/>
        <v>36</v>
      </c>
      <c r="J2450">
        <f>IF(AND(Formulier!$E$44&lt;=C2450,Formulier!$O$38&gt;=C2450),"Verlof",0)</f>
        <v>0</v>
      </c>
      <c r="K2450">
        <f t="shared" si="530"/>
        <v>0</v>
      </c>
      <c r="L2450">
        <f t="shared" si="526"/>
        <v>0</v>
      </c>
      <c r="M2450">
        <f t="shared" si="527"/>
        <v>0</v>
      </c>
      <c r="N2450" s="56">
        <f t="shared" si="531"/>
        <v>0</v>
      </c>
      <c r="O2450" s="56">
        <f t="shared" si="532"/>
        <v>0</v>
      </c>
      <c r="R2450">
        <f t="shared" si="528"/>
        <v>0</v>
      </c>
    </row>
    <row r="2451" spans="1:18" x14ac:dyDescent="0.3">
      <c r="A2451" s="43" t="str">
        <f t="shared" si="533"/>
        <v>202136do</v>
      </c>
      <c r="B2451" s="43">
        <f t="shared" si="524"/>
        <v>36</v>
      </c>
      <c r="C2451" s="44">
        <f t="shared" si="529"/>
        <v>44441</v>
      </c>
      <c r="D2451" s="43" t="str">
        <f t="shared" si="535"/>
        <v>do</v>
      </c>
      <c r="E2451" s="43">
        <f t="shared" si="534"/>
        <v>2021</v>
      </c>
      <c r="I2451" s="43">
        <f t="shared" si="525"/>
        <v>36</v>
      </c>
      <c r="J2451">
        <f>IF(AND(Formulier!$E$44&lt;=C2451,Formulier!$O$38&gt;=C2451),"Verlof",0)</f>
        <v>0</v>
      </c>
      <c r="K2451">
        <f t="shared" si="530"/>
        <v>0</v>
      </c>
      <c r="L2451">
        <f t="shared" si="526"/>
        <v>0</v>
      </c>
      <c r="M2451">
        <f t="shared" si="527"/>
        <v>0</v>
      </c>
      <c r="N2451" s="56">
        <f t="shared" si="531"/>
        <v>0</v>
      </c>
      <c r="O2451" s="56">
        <f t="shared" si="532"/>
        <v>0</v>
      </c>
      <c r="R2451">
        <f t="shared" si="528"/>
        <v>0</v>
      </c>
    </row>
    <row r="2452" spans="1:18" x14ac:dyDescent="0.3">
      <c r="A2452" s="43" t="str">
        <f t="shared" si="533"/>
        <v>202136vr</v>
      </c>
      <c r="B2452" s="43">
        <f t="shared" si="524"/>
        <v>36</v>
      </c>
      <c r="C2452" s="44">
        <f t="shared" si="529"/>
        <v>44442</v>
      </c>
      <c r="D2452" s="43" t="str">
        <f t="shared" si="535"/>
        <v>vr</v>
      </c>
      <c r="E2452" s="43">
        <f t="shared" si="534"/>
        <v>2021</v>
      </c>
      <c r="I2452" s="43">
        <f t="shared" si="525"/>
        <v>36</v>
      </c>
      <c r="J2452">
        <f>IF(AND(Formulier!$E$44&lt;=C2452,Formulier!$O$38&gt;=C2452),"Verlof",0)</f>
        <v>0</v>
      </c>
      <c r="K2452">
        <f t="shared" si="530"/>
        <v>0</v>
      </c>
      <c r="L2452">
        <f t="shared" si="526"/>
        <v>0</v>
      </c>
      <c r="M2452">
        <f t="shared" si="527"/>
        <v>0</v>
      </c>
      <c r="N2452" s="56">
        <f t="shared" si="531"/>
        <v>0</v>
      </c>
      <c r="O2452" s="56">
        <f t="shared" si="532"/>
        <v>0</v>
      </c>
      <c r="R2452">
        <f t="shared" si="528"/>
        <v>0</v>
      </c>
    </row>
    <row r="2453" spans="1:18" x14ac:dyDescent="0.3">
      <c r="A2453" s="43" t="str">
        <f t="shared" si="533"/>
        <v>202136za</v>
      </c>
      <c r="B2453" s="43">
        <f t="shared" si="524"/>
        <v>36</v>
      </c>
      <c r="C2453" s="44">
        <f t="shared" si="529"/>
        <v>44443</v>
      </c>
      <c r="D2453" s="43" t="str">
        <f t="shared" si="535"/>
        <v>za</v>
      </c>
      <c r="E2453" s="43">
        <f t="shared" si="534"/>
        <v>2021</v>
      </c>
      <c r="I2453" s="43">
        <f t="shared" si="525"/>
        <v>36</v>
      </c>
      <c r="J2453">
        <f>IF(AND(Formulier!$E$44&lt;=C2453,Formulier!$O$38&gt;=C2453),"Verlof",0)</f>
        <v>0</v>
      </c>
      <c r="K2453">
        <f t="shared" si="530"/>
        <v>0</v>
      </c>
      <c r="L2453">
        <f t="shared" si="526"/>
        <v>0</v>
      </c>
      <c r="M2453">
        <f t="shared" si="527"/>
        <v>0</v>
      </c>
      <c r="N2453" s="56">
        <f t="shared" si="531"/>
        <v>0</v>
      </c>
      <c r="O2453" s="56">
        <f t="shared" si="532"/>
        <v>0</v>
      </c>
      <c r="R2453">
        <f t="shared" si="528"/>
        <v>0</v>
      </c>
    </row>
    <row r="2454" spans="1:18" x14ac:dyDescent="0.3">
      <c r="A2454" s="43" t="str">
        <f t="shared" si="533"/>
        <v>202136zo</v>
      </c>
      <c r="B2454" s="43">
        <f t="shared" si="524"/>
        <v>36</v>
      </c>
      <c r="C2454" s="44">
        <f t="shared" si="529"/>
        <v>44444</v>
      </c>
      <c r="D2454" s="43" t="str">
        <f t="shared" si="535"/>
        <v>zo</v>
      </c>
      <c r="E2454" s="43">
        <f t="shared" si="534"/>
        <v>2021</v>
      </c>
      <c r="I2454" s="43">
        <f t="shared" si="525"/>
        <v>36</v>
      </c>
      <c r="J2454">
        <f>IF(AND(Formulier!$E$44&lt;=C2454,Formulier!$O$38&gt;=C2454),"Verlof",0)</f>
        <v>0</v>
      </c>
      <c r="K2454">
        <f t="shared" si="530"/>
        <v>0</v>
      </c>
      <c r="L2454">
        <f t="shared" si="526"/>
        <v>0</v>
      </c>
      <c r="M2454">
        <f t="shared" si="527"/>
        <v>0</v>
      </c>
      <c r="N2454" s="56">
        <f t="shared" si="531"/>
        <v>0</v>
      </c>
      <c r="O2454" s="56">
        <f t="shared" si="532"/>
        <v>0</v>
      </c>
      <c r="R2454">
        <f t="shared" si="528"/>
        <v>0</v>
      </c>
    </row>
    <row r="2455" spans="1:18" x14ac:dyDescent="0.3">
      <c r="A2455" s="43" t="str">
        <f t="shared" si="533"/>
        <v>202137ma</v>
      </c>
      <c r="B2455" s="43">
        <f t="shared" si="524"/>
        <v>37</v>
      </c>
      <c r="C2455" s="44">
        <f t="shared" si="529"/>
        <v>44445</v>
      </c>
      <c r="D2455" s="43" t="str">
        <f t="shared" si="535"/>
        <v>ma</v>
      </c>
      <c r="E2455" s="43">
        <f t="shared" si="534"/>
        <v>2021</v>
      </c>
      <c r="I2455" s="43">
        <f t="shared" si="525"/>
        <v>37</v>
      </c>
      <c r="J2455">
        <f>IF(AND(Formulier!$E$44&lt;=C2455,Formulier!$O$38&gt;=C2455),"Verlof",0)</f>
        <v>0</v>
      </c>
      <c r="K2455">
        <f t="shared" si="530"/>
        <v>0</v>
      </c>
      <c r="L2455">
        <f t="shared" si="526"/>
        <v>0</v>
      </c>
      <c r="M2455">
        <f t="shared" si="527"/>
        <v>0</v>
      </c>
      <c r="N2455" s="56">
        <f t="shared" si="531"/>
        <v>0</v>
      </c>
      <c r="O2455" s="56">
        <f t="shared" si="532"/>
        <v>0</v>
      </c>
      <c r="R2455">
        <f t="shared" si="528"/>
        <v>0</v>
      </c>
    </row>
    <row r="2456" spans="1:18" x14ac:dyDescent="0.3">
      <c r="A2456" s="43" t="str">
        <f t="shared" si="533"/>
        <v>202137di</v>
      </c>
      <c r="B2456" s="43">
        <f t="shared" si="524"/>
        <v>37</v>
      </c>
      <c r="C2456" s="44">
        <f t="shared" si="529"/>
        <v>44446</v>
      </c>
      <c r="D2456" s="43" t="str">
        <f t="shared" si="535"/>
        <v>di</v>
      </c>
      <c r="E2456" s="43">
        <f t="shared" si="534"/>
        <v>2021</v>
      </c>
      <c r="I2456" s="43">
        <f t="shared" si="525"/>
        <v>37</v>
      </c>
      <c r="J2456">
        <f>IF(AND(Formulier!$E$44&lt;=C2456,Formulier!$O$38&gt;=C2456),"Verlof",0)</f>
        <v>0</v>
      </c>
      <c r="K2456">
        <f t="shared" si="530"/>
        <v>0</v>
      </c>
      <c r="L2456">
        <f t="shared" si="526"/>
        <v>0</v>
      </c>
      <c r="M2456">
        <f t="shared" si="527"/>
        <v>0</v>
      </c>
      <c r="N2456" s="56">
        <f t="shared" si="531"/>
        <v>0</v>
      </c>
      <c r="O2456" s="56">
        <f t="shared" si="532"/>
        <v>0</v>
      </c>
      <c r="R2456">
        <f t="shared" si="528"/>
        <v>0</v>
      </c>
    </row>
    <row r="2457" spans="1:18" x14ac:dyDescent="0.3">
      <c r="A2457" s="43" t="str">
        <f t="shared" si="533"/>
        <v>202137wo</v>
      </c>
      <c r="B2457" s="43">
        <f t="shared" si="524"/>
        <v>37</v>
      </c>
      <c r="C2457" s="44">
        <f t="shared" si="529"/>
        <v>44447</v>
      </c>
      <c r="D2457" s="43" t="str">
        <f t="shared" si="535"/>
        <v>wo</v>
      </c>
      <c r="E2457" s="43">
        <f t="shared" si="534"/>
        <v>2021</v>
      </c>
      <c r="I2457" s="43">
        <f t="shared" si="525"/>
        <v>37</v>
      </c>
      <c r="J2457">
        <f>IF(AND(Formulier!$E$44&lt;=C2457,Formulier!$O$38&gt;=C2457),"Verlof",0)</f>
        <v>0</v>
      </c>
      <c r="K2457">
        <f t="shared" si="530"/>
        <v>0</v>
      </c>
      <c r="L2457">
        <f t="shared" si="526"/>
        <v>0</v>
      </c>
      <c r="M2457">
        <f t="shared" si="527"/>
        <v>0</v>
      </c>
      <c r="N2457" s="56">
        <f t="shared" si="531"/>
        <v>0</v>
      </c>
      <c r="O2457" s="56">
        <f t="shared" si="532"/>
        <v>0</v>
      </c>
      <c r="R2457">
        <f t="shared" si="528"/>
        <v>0</v>
      </c>
    </row>
    <row r="2458" spans="1:18" x14ac:dyDescent="0.3">
      <c r="A2458" s="43" t="str">
        <f t="shared" si="533"/>
        <v>202137do</v>
      </c>
      <c r="B2458" s="43">
        <f t="shared" si="524"/>
        <v>37</v>
      </c>
      <c r="C2458" s="44">
        <f t="shared" si="529"/>
        <v>44448</v>
      </c>
      <c r="D2458" s="43" t="str">
        <f t="shared" si="535"/>
        <v>do</v>
      </c>
      <c r="E2458" s="43">
        <f t="shared" si="534"/>
        <v>2021</v>
      </c>
      <c r="I2458" s="43">
        <f t="shared" si="525"/>
        <v>37</v>
      </c>
      <c r="J2458">
        <f>IF(AND(Formulier!$E$44&lt;=C2458,Formulier!$O$38&gt;=C2458),"Verlof",0)</f>
        <v>0</v>
      </c>
      <c r="K2458">
        <f t="shared" si="530"/>
        <v>0</v>
      </c>
      <c r="L2458">
        <f t="shared" si="526"/>
        <v>0</v>
      </c>
      <c r="M2458">
        <f t="shared" si="527"/>
        <v>0</v>
      </c>
      <c r="N2458" s="56">
        <f t="shared" si="531"/>
        <v>0</v>
      </c>
      <c r="O2458" s="56">
        <f t="shared" si="532"/>
        <v>0</v>
      </c>
      <c r="R2458">
        <f t="shared" si="528"/>
        <v>0</v>
      </c>
    </row>
    <row r="2459" spans="1:18" x14ac:dyDescent="0.3">
      <c r="A2459" s="43" t="str">
        <f t="shared" si="533"/>
        <v>202137vr</v>
      </c>
      <c r="B2459" s="43">
        <f t="shared" si="524"/>
        <v>37</v>
      </c>
      <c r="C2459" s="44">
        <f t="shared" si="529"/>
        <v>44449</v>
      </c>
      <c r="D2459" s="43" t="str">
        <f t="shared" si="535"/>
        <v>vr</v>
      </c>
      <c r="E2459" s="43">
        <f t="shared" si="534"/>
        <v>2021</v>
      </c>
      <c r="I2459" s="43">
        <f t="shared" si="525"/>
        <v>37</v>
      </c>
      <c r="J2459">
        <f>IF(AND(Formulier!$E$44&lt;=C2459,Formulier!$O$38&gt;=C2459),"Verlof",0)</f>
        <v>0</v>
      </c>
      <c r="K2459">
        <f t="shared" si="530"/>
        <v>0</v>
      </c>
      <c r="L2459">
        <f t="shared" si="526"/>
        <v>0</v>
      </c>
      <c r="M2459">
        <f t="shared" si="527"/>
        <v>0</v>
      </c>
      <c r="N2459" s="56">
        <f t="shared" si="531"/>
        <v>0</v>
      </c>
      <c r="O2459" s="56">
        <f t="shared" si="532"/>
        <v>0</v>
      </c>
      <c r="R2459">
        <f t="shared" si="528"/>
        <v>0</v>
      </c>
    </row>
    <row r="2460" spans="1:18" x14ac:dyDescent="0.3">
      <c r="A2460" s="43" t="str">
        <f t="shared" si="533"/>
        <v>202137za</v>
      </c>
      <c r="B2460" s="43">
        <f t="shared" si="524"/>
        <v>37</v>
      </c>
      <c r="C2460" s="44">
        <f t="shared" si="529"/>
        <v>44450</v>
      </c>
      <c r="D2460" s="43" t="str">
        <f t="shared" si="535"/>
        <v>za</v>
      </c>
      <c r="E2460" s="43">
        <f t="shared" si="534"/>
        <v>2021</v>
      </c>
      <c r="I2460" s="43">
        <f t="shared" si="525"/>
        <v>37</v>
      </c>
      <c r="J2460">
        <f>IF(AND(Formulier!$E$44&lt;=C2460,Formulier!$O$38&gt;=C2460),"Verlof",0)</f>
        <v>0</v>
      </c>
      <c r="K2460">
        <f t="shared" si="530"/>
        <v>0</v>
      </c>
      <c r="L2460">
        <f t="shared" si="526"/>
        <v>0</v>
      </c>
      <c r="M2460">
        <f t="shared" si="527"/>
        <v>0</v>
      </c>
      <c r="N2460" s="56">
        <f t="shared" si="531"/>
        <v>0</v>
      </c>
      <c r="O2460" s="56">
        <f t="shared" si="532"/>
        <v>0</v>
      </c>
      <c r="R2460">
        <f t="shared" si="528"/>
        <v>0</v>
      </c>
    </row>
    <row r="2461" spans="1:18" x14ac:dyDescent="0.3">
      <c r="A2461" s="43" t="str">
        <f t="shared" si="533"/>
        <v>202137zo</v>
      </c>
      <c r="B2461" s="43">
        <f t="shared" si="524"/>
        <v>37</v>
      </c>
      <c r="C2461" s="44">
        <f t="shared" si="529"/>
        <v>44451</v>
      </c>
      <c r="D2461" s="43" t="str">
        <f t="shared" si="535"/>
        <v>zo</v>
      </c>
      <c r="E2461" s="43">
        <f t="shared" si="534"/>
        <v>2021</v>
      </c>
      <c r="I2461" s="43">
        <f t="shared" si="525"/>
        <v>37</v>
      </c>
      <c r="J2461">
        <f>IF(AND(Formulier!$E$44&lt;=C2461,Formulier!$O$38&gt;=C2461),"Verlof",0)</f>
        <v>0</v>
      </c>
      <c r="K2461">
        <f t="shared" si="530"/>
        <v>0</v>
      </c>
      <c r="L2461">
        <f t="shared" si="526"/>
        <v>0</v>
      </c>
      <c r="M2461">
        <f t="shared" si="527"/>
        <v>0</v>
      </c>
      <c r="N2461" s="56">
        <f t="shared" si="531"/>
        <v>0</v>
      </c>
      <c r="O2461" s="56">
        <f t="shared" si="532"/>
        <v>0</v>
      </c>
      <c r="R2461">
        <f t="shared" si="528"/>
        <v>0</v>
      </c>
    </row>
    <row r="2462" spans="1:18" x14ac:dyDescent="0.3">
      <c r="A2462" s="43" t="str">
        <f t="shared" si="533"/>
        <v>202138ma</v>
      </c>
      <c r="B2462" s="43">
        <f t="shared" si="524"/>
        <v>38</v>
      </c>
      <c r="C2462" s="44">
        <f t="shared" si="529"/>
        <v>44452</v>
      </c>
      <c r="D2462" s="43" t="str">
        <f t="shared" si="535"/>
        <v>ma</v>
      </c>
      <c r="E2462" s="43">
        <f t="shared" si="534"/>
        <v>2021</v>
      </c>
      <c r="I2462" s="43">
        <f t="shared" si="525"/>
        <v>38</v>
      </c>
      <c r="J2462">
        <f>IF(AND(Formulier!$E$44&lt;=C2462,Formulier!$O$38&gt;=C2462),"Verlof",0)</f>
        <v>0</v>
      </c>
      <c r="K2462">
        <f t="shared" si="530"/>
        <v>0</v>
      </c>
      <c r="L2462">
        <f t="shared" si="526"/>
        <v>0</v>
      </c>
      <c r="M2462">
        <f t="shared" si="527"/>
        <v>0</v>
      </c>
      <c r="N2462" s="56">
        <f t="shared" si="531"/>
        <v>0</v>
      </c>
      <c r="O2462" s="56">
        <f t="shared" si="532"/>
        <v>0</v>
      </c>
      <c r="R2462">
        <f t="shared" si="528"/>
        <v>0</v>
      </c>
    </row>
    <row r="2463" spans="1:18" x14ac:dyDescent="0.3">
      <c r="A2463" s="43" t="str">
        <f t="shared" si="533"/>
        <v>202138di</v>
      </c>
      <c r="B2463" s="43">
        <f t="shared" si="524"/>
        <v>38</v>
      </c>
      <c r="C2463" s="44">
        <f t="shared" si="529"/>
        <v>44453</v>
      </c>
      <c r="D2463" s="43" t="str">
        <f t="shared" si="535"/>
        <v>di</v>
      </c>
      <c r="E2463" s="43">
        <f t="shared" si="534"/>
        <v>2021</v>
      </c>
      <c r="I2463" s="43">
        <f t="shared" si="525"/>
        <v>38</v>
      </c>
      <c r="J2463">
        <f>IF(AND(Formulier!$E$44&lt;=C2463,Formulier!$O$38&gt;=C2463),"Verlof",0)</f>
        <v>0</v>
      </c>
      <c r="K2463">
        <f t="shared" si="530"/>
        <v>0</v>
      </c>
      <c r="L2463">
        <f t="shared" si="526"/>
        <v>0</v>
      </c>
      <c r="M2463">
        <f t="shared" si="527"/>
        <v>0</v>
      </c>
      <c r="N2463" s="56">
        <f t="shared" si="531"/>
        <v>0</v>
      </c>
      <c r="O2463" s="56">
        <f t="shared" si="532"/>
        <v>0</v>
      </c>
      <c r="R2463">
        <f t="shared" si="528"/>
        <v>0</v>
      </c>
    </row>
    <row r="2464" spans="1:18" x14ac:dyDescent="0.3">
      <c r="A2464" s="43" t="str">
        <f t="shared" si="533"/>
        <v>202138wo</v>
      </c>
      <c r="B2464" s="43">
        <f t="shared" si="524"/>
        <v>38</v>
      </c>
      <c r="C2464" s="44">
        <f t="shared" si="529"/>
        <v>44454</v>
      </c>
      <c r="D2464" s="43" t="str">
        <f t="shared" si="535"/>
        <v>wo</v>
      </c>
      <c r="E2464" s="43">
        <f t="shared" si="534"/>
        <v>2021</v>
      </c>
      <c r="I2464" s="43">
        <f t="shared" si="525"/>
        <v>38</v>
      </c>
      <c r="J2464">
        <f>IF(AND(Formulier!$E$44&lt;=C2464,Formulier!$O$38&gt;=C2464),"Verlof",0)</f>
        <v>0</v>
      </c>
      <c r="K2464">
        <f t="shared" si="530"/>
        <v>0</v>
      </c>
      <c r="L2464">
        <f t="shared" si="526"/>
        <v>0</v>
      </c>
      <c r="M2464">
        <f t="shared" si="527"/>
        <v>0</v>
      </c>
      <c r="N2464" s="56">
        <f t="shared" si="531"/>
        <v>0</v>
      </c>
      <c r="O2464" s="56">
        <f t="shared" si="532"/>
        <v>0</v>
      </c>
      <c r="R2464">
        <f t="shared" si="528"/>
        <v>0</v>
      </c>
    </row>
    <row r="2465" spans="1:18" x14ac:dyDescent="0.3">
      <c r="A2465" s="43" t="str">
        <f t="shared" si="533"/>
        <v>202138do</v>
      </c>
      <c r="B2465" s="43">
        <f t="shared" si="524"/>
        <v>38</v>
      </c>
      <c r="C2465" s="44">
        <f t="shared" si="529"/>
        <v>44455</v>
      </c>
      <c r="D2465" s="43" t="str">
        <f t="shared" si="535"/>
        <v>do</v>
      </c>
      <c r="E2465" s="43">
        <f t="shared" si="534"/>
        <v>2021</v>
      </c>
      <c r="I2465" s="43">
        <f t="shared" si="525"/>
        <v>38</v>
      </c>
      <c r="J2465">
        <f>IF(AND(Formulier!$E$44&lt;=C2465,Formulier!$O$38&gt;=C2465),"Verlof",0)</f>
        <v>0</v>
      </c>
      <c r="K2465">
        <f t="shared" si="530"/>
        <v>0</v>
      </c>
      <c r="L2465">
        <f t="shared" si="526"/>
        <v>0</v>
      </c>
      <c r="M2465">
        <f t="shared" si="527"/>
        <v>0</v>
      </c>
      <c r="N2465" s="56">
        <f t="shared" si="531"/>
        <v>0</v>
      </c>
      <c r="O2465" s="56">
        <f t="shared" si="532"/>
        <v>0</v>
      </c>
      <c r="R2465">
        <f t="shared" si="528"/>
        <v>0</v>
      </c>
    </row>
    <row r="2466" spans="1:18" x14ac:dyDescent="0.3">
      <c r="A2466" s="43" t="str">
        <f t="shared" si="533"/>
        <v>202138vr</v>
      </c>
      <c r="B2466" s="43">
        <f t="shared" ref="B2466:B2529" si="536">+B2459+1</f>
        <v>38</v>
      </c>
      <c r="C2466" s="44">
        <f t="shared" si="529"/>
        <v>44456</v>
      </c>
      <c r="D2466" s="43" t="str">
        <f t="shared" si="535"/>
        <v>vr</v>
      </c>
      <c r="E2466" s="43">
        <f t="shared" si="534"/>
        <v>2021</v>
      </c>
      <c r="I2466" s="43">
        <f t="shared" ref="I2466:I2529" si="537">+I2459+1</f>
        <v>38</v>
      </c>
      <c r="J2466">
        <f>IF(AND(Formulier!$E$44&lt;=C2466,Formulier!$O$38&gt;=C2466),"Verlof",0)</f>
        <v>0</v>
      </c>
      <c r="K2466">
        <f t="shared" si="530"/>
        <v>0</v>
      </c>
      <c r="L2466">
        <f t="shared" si="526"/>
        <v>0</v>
      </c>
      <c r="M2466">
        <f t="shared" si="527"/>
        <v>0</v>
      </c>
      <c r="N2466" s="56">
        <f t="shared" si="531"/>
        <v>0</v>
      </c>
      <c r="O2466" s="56">
        <f t="shared" si="532"/>
        <v>0</v>
      </c>
      <c r="R2466">
        <f t="shared" si="528"/>
        <v>0</v>
      </c>
    </row>
    <row r="2467" spans="1:18" x14ac:dyDescent="0.3">
      <c r="A2467" s="43" t="str">
        <f t="shared" si="533"/>
        <v>202138za</v>
      </c>
      <c r="B2467" s="43">
        <f t="shared" si="536"/>
        <v>38</v>
      </c>
      <c r="C2467" s="44">
        <f t="shared" si="529"/>
        <v>44457</v>
      </c>
      <c r="D2467" s="43" t="str">
        <f t="shared" si="535"/>
        <v>za</v>
      </c>
      <c r="E2467" s="43">
        <f t="shared" si="534"/>
        <v>2021</v>
      </c>
      <c r="I2467" s="43">
        <f t="shared" si="537"/>
        <v>38</v>
      </c>
      <c r="J2467">
        <f>IF(AND(Formulier!$E$44&lt;=C2467,Formulier!$O$38&gt;=C2467),"Verlof",0)</f>
        <v>0</v>
      </c>
      <c r="K2467">
        <f t="shared" si="530"/>
        <v>0</v>
      </c>
      <c r="L2467">
        <f t="shared" si="526"/>
        <v>0</v>
      </c>
      <c r="M2467">
        <f t="shared" si="527"/>
        <v>0</v>
      </c>
      <c r="N2467" s="56">
        <f t="shared" si="531"/>
        <v>0</v>
      </c>
      <c r="O2467" s="56">
        <f t="shared" si="532"/>
        <v>0</v>
      </c>
      <c r="R2467">
        <f t="shared" si="528"/>
        <v>0</v>
      </c>
    </row>
    <row r="2468" spans="1:18" x14ac:dyDescent="0.3">
      <c r="A2468" s="43" t="str">
        <f t="shared" si="533"/>
        <v>202138zo</v>
      </c>
      <c r="B2468" s="43">
        <f t="shared" si="536"/>
        <v>38</v>
      </c>
      <c r="C2468" s="44">
        <f t="shared" si="529"/>
        <v>44458</v>
      </c>
      <c r="D2468" s="43" t="str">
        <f t="shared" si="535"/>
        <v>zo</v>
      </c>
      <c r="E2468" s="43">
        <f t="shared" si="534"/>
        <v>2021</v>
      </c>
      <c r="I2468" s="43">
        <f t="shared" si="537"/>
        <v>38</v>
      </c>
      <c r="J2468">
        <f>IF(AND(Formulier!$E$44&lt;=C2468,Formulier!$O$38&gt;=C2468),"Verlof",0)</f>
        <v>0</v>
      </c>
      <c r="K2468">
        <f t="shared" si="530"/>
        <v>0</v>
      </c>
      <c r="L2468">
        <f t="shared" si="526"/>
        <v>0</v>
      </c>
      <c r="M2468">
        <f t="shared" si="527"/>
        <v>0</v>
      </c>
      <c r="N2468" s="56">
        <f t="shared" si="531"/>
        <v>0</v>
      </c>
      <c r="O2468" s="56">
        <f t="shared" si="532"/>
        <v>0</v>
      </c>
      <c r="R2468">
        <f t="shared" si="528"/>
        <v>0</v>
      </c>
    </row>
    <row r="2469" spans="1:18" x14ac:dyDescent="0.3">
      <c r="A2469" s="43" t="str">
        <f t="shared" si="533"/>
        <v>202139ma</v>
      </c>
      <c r="B2469" s="43">
        <f t="shared" si="536"/>
        <v>39</v>
      </c>
      <c r="C2469" s="44">
        <f t="shared" si="529"/>
        <v>44459</v>
      </c>
      <c r="D2469" s="43" t="str">
        <f t="shared" si="535"/>
        <v>ma</v>
      </c>
      <c r="E2469" s="43">
        <f t="shared" si="534"/>
        <v>2021</v>
      </c>
      <c r="I2469" s="43">
        <f t="shared" si="537"/>
        <v>39</v>
      </c>
      <c r="J2469">
        <f>IF(AND(Formulier!$E$44&lt;=C2469,Formulier!$O$38&gt;=C2469),"Verlof",0)</f>
        <v>0</v>
      </c>
      <c r="K2469">
        <f t="shared" si="530"/>
        <v>0</v>
      </c>
      <c r="L2469">
        <f t="shared" si="526"/>
        <v>0</v>
      </c>
      <c r="M2469">
        <f t="shared" si="527"/>
        <v>0</v>
      </c>
      <c r="N2469" s="56">
        <f t="shared" si="531"/>
        <v>0</v>
      </c>
      <c r="O2469" s="56">
        <f t="shared" si="532"/>
        <v>0</v>
      </c>
      <c r="R2469">
        <f t="shared" si="528"/>
        <v>0</v>
      </c>
    </row>
    <row r="2470" spans="1:18" x14ac:dyDescent="0.3">
      <c r="A2470" s="43" t="str">
        <f t="shared" si="533"/>
        <v>202139di</v>
      </c>
      <c r="B2470" s="43">
        <f t="shared" si="536"/>
        <v>39</v>
      </c>
      <c r="C2470" s="44">
        <f t="shared" si="529"/>
        <v>44460</v>
      </c>
      <c r="D2470" s="43" t="str">
        <f t="shared" si="535"/>
        <v>di</v>
      </c>
      <c r="E2470" s="43">
        <f t="shared" si="534"/>
        <v>2021</v>
      </c>
      <c r="I2470" s="43">
        <f t="shared" si="537"/>
        <v>39</v>
      </c>
      <c r="J2470">
        <f>IF(AND(Formulier!$E$44&lt;=C2470,Formulier!$O$38&gt;=C2470),"Verlof",0)</f>
        <v>0</v>
      </c>
      <c r="K2470">
        <f t="shared" si="530"/>
        <v>0</v>
      </c>
      <c r="L2470">
        <f t="shared" si="526"/>
        <v>0</v>
      </c>
      <c r="M2470">
        <f t="shared" si="527"/>
        <v>0</v>
      </c>
      <c r="N2470" s="56">
        <f t="shared" si="531"/>
        <v>0</v>
      </c>
      <c r="O2470" s="56">
        <f t="shared" si="532"/>
        <v>0</v>
      </c>
      <c r="R2470">
        <f t="shared" si="528"/>
        <v>0</v>
      </c>
    </row>
    <row r="2471" spans="1:18" x14ac:dyDescent="0.3">
      <c r="A2471" s="43" t="str">
        <f t="shared" si="533"/>
        <v>202139wo</v>
      </c>
      <c r="B2471" s="43">
        <f t="shared" si="536"/>
        <v>39</v>
      </c>
      <c r="C2471" s="44">
        <f t="shared" si="529"/>
        <v>44461</v>
      </c>
      <c r="D2471" s="43" t="str">
        <f t="shared" si="535"/>
        <v>wo</v>
      </c>
      <c r="E2471" s="43">
        <f t="shared" si="534"/>
        <v>2021</v>
      </c>
      <c r="I2471" s="43">
        <f t="shared" si="537"/>
        <v>39</v>
      </c>
      <c r="J2471">
        <f>IF(AND(Formulier!$E$44&lt;=C2471,Formulier!$O$38&gt;=C2471),"Verlof",0)</f>
        <v>0</v>
      </c>
      <c r="K2471">
        <f t="shared" si="530"/>
        <v>0</v>
      </c>
      <c r="L2471">
        <f t="shared" si="526"/>
        <v>0</v>
      </c>
      <c r="M2471">
        <f t="shared" si="527"/>
        <v>0</v>
      </c>
      <c r="N2471" s="56">
        <f t="shared" si="531"/>
        <v>0</v>
      </c>
      <c r="O2471" s="56">
        <f t="shared" si="532"/>
        <v>0</v>
      </c>
      <c r="R2471">
        <f t="shared" si="528"/>
        <v>0</v>
      </c>
    </row>
    <row r="2472" spans="1:18" x14ac:dyDescent="0.3">
      <c r="A2472" s="43" t="str">
        <f t="shared" si="533"/>
        <v>202139do</v>
      </c>
      <c r="B2472" s="43">
        <f t="shared" si="536"/>
        <v>39</v>
      </c>
      <c r="C2472" s="44">
        <f t="shared" si="529"/>
        <v>44462</v>
      </c>
      <c r="D2472" s="43" t="str">
        <f t="shared" si="535"/>
        <v>do</v>
      </c>
      <c r="E2472" s="43">
        <f t="shared" si="534"/>
        <v>2021</v>
      </c>
      <c r="I2472" s="43">
        <f t="shared" si="537"/>
        <v>39</v>
      </c>
      <c r="J2472">
        <f>IF(AND(Formulier!$E$44&lt;=C2472,Formulier!$O$38&gt;=C2472),"Verlof",0)</f>
        <v>0</v>
      </c>
      <c r="K2472">
        <f t="shared" si="530"/>
        <v>0</v>
      </c>
      <c r="L2472">
        <f t="shared" si="526"/>
        <v>0</v>
      </c>
      <c r="M2472">
        <f t="shared" si="527"/>
        <v>0</v>
      </c>
      <c r="N2472" s="56">
        <f t="shared" si="531"/>
        <v>0</v>
      </c>
      <c r="O2472" s="56">
        <f t="shared" si="532"/>
        <v>0</v>
      </c>
      <c r="R2472">
        <f t="shared" si="528"/>
        <v>0</v>
      </c>
    </row>
    <row r="2473" spans="1:18" x14ac:dyDescent="0.3">
      <c r="A2473" s="43" t="str">
        <f t="shared" si="533"/>
        <v>202139vr</v>
      </c>
      <c r="B2473" s="43">
        <f t="shared" si="536"/>
        <v>39</v>
      </c>
      <c r="C2473" s="44">
        <f t="shared" si="529"/>
        <v>44463</v>
      </c>
      <c r="D2473" s="43" t="str">
        <f t="shared" si="535"/>
        <v>vr</v>
      </c>
      <c r="E2473" s="43">
        <f t="shared" si="534"/>
        <v>2021</v>
      </c>
      <c r="I2473" s="43">
        <f t="shared" si="537"/>
        <v>39</v>
      </c>
      <c r="J2473">
        <f>IF(AND(Formulier!$E$44&lt;=C2473,Formulier!$O$38&gt;=C2473),"Verlof",0)</f>
        <v>0</v>
      </c>
      <c r="K2473">
        <f t="shared" si="530"/>
        <v>0</v>
      </c>
      <c r="L2473">
        <f t="shared" si="526"/>
        <v>0</v>
      </c>
      <c r="M2473">
        <f t="shared" si="527"/>
        <v>0</v>
      </c>
      <c r="N2473" s="56">
        <f t="shared" si="531"/>
        <v>0</v>
      </c>
      <c r="O2473" s="56">
        <f t="shared" si="532"/>
        <v>0</v>
      </c>
      <c r="R2473">
        <f t="shared" si="528"/>
        <v>0</v>
      </c>
    </row>
    <row r="2474" spans="1:18" x14ac:dyDescent="0.3">
      <c r="A2474" s="43" t="str">
        <f t="shared" si="533"/>
        <v>202139za</v>
      </c>
      <c r="B2474" s="43">
        <f t="shared" si="536"/>
        <v>39</v>
      </c>
      <c r="C2474" s="44">
        <f t="shared" si="529"/>
        <v>44464</v>
      </c>
      <c r="D2474" s="43" t="str">
        <f t="shared" si="535"/>
        <v>za</v>
      </c>
      <c r="E2474" s="43">
        <f t="shared" si="534"/>
        <v>2021</v>
      </c>
      <c r="I2474" s="43">
        <f t="shared" si="537"/>
        <v>39</v>
      </c>
      <c r="J2474">
        <f>IF(AND(Formulier!$E$44&lt;=C2474,Formulier!$O$38&gt;=C2474),"Verlof",0)</f>
        <v>0</v>
      </c>
      <c r="K2474">
        <f t="shared" si="530"/>
        <v>0</v>
      </c>
      <c r="L2474">
        <f t="shared" si="526"/>
        <v>0</v>
      </c>
      <c r="M2474">
        <f t="shared" si="527"/>
        <v>0</v>
      </c>
      <c r="N2474" s="56">
        <f t="shared" si="531"/>
        <v>0</v>
      </c>
      <c r="O2474" s="56">
        <f t="shared" si="532"/>
        <v>0</v>
      </c>
      <c r="R2474">
        <f t="shared" si="528"/>
        <v>0</v>
      </c>
    </row>
    <row r="2475" spans="1:18" x14ac:dyDescent="0.3">
      <c r="A2475" s="43" t="str">
        <f t="shared" si="533"/>
        <v>202139zo</v>
      </c>
      <c r="B2475" s="43">
        <f t="shared" si="536"/>
        <v>39</v>
      </c>
      <c r="C2475" s="44">
        <f t="shared" si="529"/>
        <v>44465</v>
      </c>
      <c r="D2475" s="43" t="str">
        <f t="shared" si="535"/>
        <v>zo</v>
      </c>
      <c r="E2475" s="43">
        <f t="shared" si="534"/>
        <v>2021</v>
      </c>
      <c r="I2475" s="43">
        <f t="shared" si="537"/>
        <v>39</v>
      </c>
      <c r="J2475">
        <f>IF(AND(Formulier!$E$44&lt;=C2475,Formulier!$O$38&gt;=C2475),"Verlof",0)</f>
        <v>0</v>
      </c>
      <c r="K2475">
        <f t="shared" si="530"/>
        <v>0</v>
      </c>
      <c r="L2475">
        <f t="shared" si="526"/>
        <v>0</v>
      </c>
      <c r="M2475">
        <f t="shared" si="527"/>
        <v>0</v>
      </c>
      <c r="N2475" s="56">
        <f t="shared" si="531"/>
        <v>0</v>
      </c>
      <c r="O2475" s="56">
        <f t="shared" si="532"/>
        <v>0</v>
      </c>
      <c r="R2475">
        <f t="shared" si="528"/>
        <v>0</v>
      </c>
    </row>
    <row r="2476" spans="1:18" x14ac:dyDescent="0.3">
      <c r="A2476" s="43" t="str">
        <f t="shared" si="533"/>
        <v>202140ma</v>
      </c>
      <c r="B2476" s="43">
        <f t="shared" si="536"/>
        <v>40</v>
      </c>
      <c r="C2476" s="44">
        <f t="shared" si="529"/>
        <v>44466</v>
      </c>
      <c r="D2476" s="43" t="str">
        <f t="shared" si="535"/>
        <v>ma</v>
      </c>
      <c r="E2476" s="43">
        <f t="shared" si="534"/>
        <v>2021</v>
      </c>
      <c r="I2476" s="43">
        <f t="shared" si="537"/>
        <v>40</v>
      </c>
      <c r="J2476">
        <f>IF(AND(Formulier!$E$44&lt;=C2476,Formulier!$O$38&gt;=C2476),"Verlof",0)</f>
        <v>0</v>
      </c>
      <c r="K2476">
        <f t="shared" si="530"/>
        <v>0</v>
      </c>
      <c r="L2476">
        <f t="shared" si="526"/>
        <v>0</v>
      </c>
      <c r="M2476">
        <f t="shared" si="527"/>
        <v>0</v>
      </c>
      <c r="N2476" s="56">
        <f t="shared" si="531"/>
        <v>0</v>
      </c>
      <c r="O2476" s="56">
        <f t="shared" si="532"/>
        <v>0</v>
      </c>
      <c r="R2476">
        <f t="shared" si="528"/>
        <v>0</v>
      </c>
    </row>
    <row r="2477" spans="1:18" x14ac:dyDescent="0.3">
      <c r="A2477" s="43" t="str">
        <f t="shared" si="533"/>
        <v>202140di</v>
      </c>
      <c r="B2477" s="43">
        <f t="shared" si="536"/>
        <v>40</v>
      </c>
      <c r="C2477" s="44">
        <f t="shared" si="529"/>
        <v>44467</v>
      </c>
      <c r="D2477" s="43" t="str">
        <f t="shared" si="535"/>
        <v>di</v>
      </c>
      <c r="E2477" s="43">
        <f t="shared" si="534"/>
        <v>2021</v>
      </c>
      <c r="I2477" s="43">
        <f t="shared" si="537"/>
        <v>40</v>
      </c>
      <c r="J2477">
        <f>IF(AND(Formulier!$E$44&lt;=C2477,Formulier!$O$38&gt;=C2477),"Verlof",0)</f>
        <v>0</v>
      </c>
      <c r="K2477">
        <f t="shared" si="530"/>
        <v>0</v>
      </c>
      <c r="L2477">
        <f t="shared" si="526"/>
        <v>0</v>
      </c>
      <c r="M2477">
        <f t="shared" si="527"/>
        <v>0</v>
      </c>
      <c r="N2477" s="56">
        <f t="shared" si="531"/>
        <v>0</v>
      </c>
      <c r="O2477" s="56">
        <f t="shared" si="532"/>
        <v>0</v>
      </c>
      <c r="R2477">
        <f t="shared" si="528"/>
        <v>0</v>
      </c>
    </row>
    <row r="2478" spans="1:18" x14ac:dyDescent="0.3">
      <c r="A2478" s="43" t="str">
        <f t="shared" si="533"/>
        <v>202140wo</v>
      </c>
      <c r="B2478" s="43">
        <f t="shared" si="536"/>
        <v>40</v>
      </c>
      <c r="C2478" s="44">
        <f t="shared" si="529"/>
        <v>44468</v>
      </c>
      <c r="D2478" s="43" t="str">
        <f t="shared" si="535"/>
        <v>wo</v>
      </c>
      <c r="E2478" s="43">
        <f t="shared" si="534"/>
        <v>2021</v>
      </c>
      <c r="I2478" s="43">
        <f t="shared" si="537"/>
        <v>40</v>
      </c>
      <c r="J2478">
        <f>IF(AND(Formulier!$E$44&lt;=C2478,Formulier!$O$38&gt;=C2478),"Verlof",0)</f>
        <v>0</v>
      </c>
      <c r="K2478">
        <f t="shared" si="530"/>
        <v>0</v>
      </c>
      <c r="L2478">
        <f t="shared" si="526"/>
        <v>0</v>
      </c>
      <c r="M2478">
        <f t="shared" si="527"/>
        <v>0</v>
      </c>
      <c r="N2478" s="56">
        <f t="shared" si="531"/>
        <v>0</v>
      </c>
      <c r="O2478" s="56">
        <f t="shared" si="532"/>
        <v>0</v>
      </c>
      <c r="R2478">
        <f t="shared" si="528"/>
        <v>0</v>
      </c>
    </row>
    <row r="2479" spans="1:18" x14ac:dyDescent="0.3">
      <c r="A2479" s="43" t="str">
        <f t="shared" si="533"/>
        <v>202140do</v>
      </c>
      <c r="B2479" s="43">
        <f t="shared" si="536"/>
        <v>40</v>
      </c>
      <c r="C2479" s="44">
        <f t="shared" si="529"/>
        <v>44469</v>
      </c>
      <c r="D2479" s="43" t="str">
        <f t="shared" si="535"/>
        <v>do</v>
      </c>
      <c r="E2479" s="43">
        <f t="shared" si="534"/>
        <v>2021</v>
      </c>
      <c r="I2479" s="43">
        <f t="shared" si="537"/>
        <v>40</v>
      </c>
      <c r="J2479">
        <f>IF(AND(Formulier!$E$44&lt;=C2479,Formulier!$O$38&gt;=C2479),"Verlof",0)</f>
        <v>0</v>
      </c>
      <c r="K2479">
        <f t="shared" si="530"/>
        <v>0</v>
      </c>
      <c r="L2479">
        <f t="shared" si="526"/>
        <v>0</v>
      </c>
      <c r="M2479">
        <f t="shared" si="527"/>
        <v>0</v>
      </c>
      <c r="N2479" s="56">
        <f t="shared" si="531"/>
        <v>0</v>
      </c>
      <c r="O2479" s="56">
        <f t="shared" si="532"/>
        <v>0</v>
      </c>
      <c r="R2479">
        <f t="shared" si="528"/>
        <v>0</v>
      </c>
    </row>
    <row r="2480" spans="1:18" x14ac:dyDescent="0.3">
      <c r="A2480" s="43" t="str">
        <f t="shared" si="533"/>
        <v>202140vr</v>
      </c>
      <c r="B2480" s="43">
        <f t="shared" si="536"/>
        <v>40</v>
      </c>
      <c r="C2480" s="44">
        <f t="shared" si="529"/>
        <v>44470</v>
      </c>
      <c r="D2480" s="43" t="str">
        <f t="shared" si="535"/>
        <v>vr</v>
      </c>
      <c r="E2480" s="43">
        <f t="shared" si="534"/>
        <v>2021</v>
      </c>
      <c r="I2480" s="43">
        <f t="shared" si="537"/>
        <v>40</v>
      </c>
      <c r="J2480">
        <f>IF(AND(Formulier!$E$44&lt;=C2480,Formulier!$O$38&gt;=C2480),"Verlof",0)</f>
        <v>0</v>
      </c>
      <c r="K2480">
        <f t="shared" si="530"/>
        <v>0</v>
      </c>
      <c r="L2480">
        <f t="shared" si="526"/>
        <v>0</v>
      </c>
      <c r="M2480">
        <f t="shared" si="527"/>
        <v>0</v>
      </c>
      <c r="N2480" s="56">
        <f t="shared" si="531"/>
        <v>0</v>
      </c>
      <c r="O2480" s="56">
        <f t="shared" si="532"/>
        <v>0</v>
      </c>
      <c r="R2480">
        <f t="shared" si="528"/>
        <v>0</v>
      </c>
    </row>
    <row r="2481" spans="1:18" x14ac:dyDescent="0.3">
      <c r="A2481" s="43" t="str">
        <f t="shared" si="533"/>
        <v>202140za</v>
      </c>
      <c r="B2481" s="43">
        <f t="shared" si="536"/>
        <v>40</v>
      </c>
      <c r="C2481" s="44">
        <f t="shared" si="529"/>
        <v>44471</v>
      </c>
      <c r="D2481" s="43" t="str">
        <f t="shared" si="535"/>
        <v>za</v>
      </c>
      <c r="E2481" s="43">
        <f t="shared" si="534"/>
        <v>2021</v>
      </c>
      <c r="I2481" s="43">
        <f t="shared" si="537"/>
        <v>40</v>
      </c>
      <c r="J2481">
        <f>IF(AND(Formulier!$E$44&lt;=C2481,Formulier!$O$38&gt;=C2481),"Verlof",0)</f>
        <v>0</v>
      </c>
      <c r="K2481">
        <f t="shared" si="530"/>
        <v>0</v>
      </c>
      <c r="L2481">
        <f t="shared" si="526"/>
        <v>0</v>
      </c>
      <c r="M2481">
        <f t="shared" si="527"/>
        <v>0</v>
      </c>
      <c r="N2481" s="56">
        <f t="shared" si="531"/>
        <v>0</v>
      </c>
      <c r="O2481" s="56">
        <f t="shared" si="532"/>
        <v>0</v>
      </c>
      <c r="R2481">
        <f t="shared" si="528"/>
        <v>0</v>
      </c>
    </row>
    <row r="2482" spans="1:18" x14ac:dyDescent="0.3">
      <c r="A2482" s="43" t="str">
        <f t="shared" si="533"/>
        <v>202140zo</v>
      </c>
      <c r="B2482" s="43">
        <f t="shared" si="536"/>
        <v>40</v>
      </c>
      <c r="C2482" s="44">
        <f t="shared" si="529"/>
        <v>44472</v>
      </c>
      <c r="D2482" s="43" t="str">
        <f t="shared" si="535"/>
        <v>zo</v>
      </c>
      <c r="E2482" s="43">
        <f t="shared" si="534"/>
        <v>2021</v>
      </c>
      <c r="I2482" s="43">
        <f t="shared" si="537"/>
        <v>40</v>
      </c>
      <c r="J2482">
        <f>IF(AND(Formulier!$E$44&lt;=C2482,Formulier!$O$38&gt;=C2482),"Verlof",0)</f>
        <v>0</v>
      </c>
      <c r="K2482">
        <f t="shared" si="530"/>
        <v>0</v>
      </c>
      <c r="L2482">
        <f t="shared" si="526"/>
        <v>0</v>
      </c>
      <c r="M2482">
        <f t="shared" si="527"/>
        <v>0</v>
      </c>
      <c r="N2482" s="56">
        <f t="shared" si="531"/>
        <v>0</v>
      </c>
      <c r="O2482" s="56">
        <f t="shared" si="532"/>
        <v>0</v>
      </c>
      <c r="R2482">
        <f t="shared" si="528"/>
        <v>0</v>
      </c>
    </row>
    <row r="2483" spans="1:18" x14ac:dyDescent="0.3">
      <c r="A2483" s="43" t="str">
        <f t="shared" si="533"/>
        <v>202141ma</v>
      </c>
      <c r="B2483" s="43">
        <f t="shared" si="536"/>
        <v>41</v>
      </c>
      <c r="C2483" s="44">
        <f t="shared" si="529"/>
        <v>44473</v>
      </c>
      <c r="D2483" s="43" t="str">
        <f t="shared" si="535"/>
        <v>ma</v>
      </c>
      <c r="E2483" s="43">
        <f t="shared" si="534"/>
        <v>2021</v>
      </c>
      <c r="I2483" s="43">
        <f t="shared" si="537"/>
        <v>41</v>
      </c>
      <c r="J2483">
        <f>IF(AND(Formulier!$E$44&lt;=C2483,Formulier!$O$38&gt;=C2483),"Verlof",0)</f>
        <v>0</v>
      </c>
      <c r="K2483">
        <f t="shared" si="530"/>
        <v>0</v>
      </c>
      <c r="L2483">
        <f t="shared" si="526"/>
        <v>0</v>
      </c>
      <c r="M2483">
        <f t="shared" si="527"/>
        <v>0</v>
      </c>
      <c r="N2483" s="56">
        <f t="shared" si="531"/>
        <v>0</v>
      </c>
      <c r="O2483" s="56">
        <f t="shared" si="532"/>
        <v>0</v>
      </c>
      <c r="R2483">
        <f t="shared" si="528"/>
        <v>0</v>
      </c>
    </row>
    <row r="2484" spans="1:18" x14ac:dyDescent="0.3">
      <c r="A2484" s="43" t="str">
        <f t="shared" si="533"/>
        <v>202141di</v>
      </c>
      <c r="B2484" s="43">
        <f t="shared" si="536"/>
        <v>41</v>
      </c>
      <c r="C2484" s="44">
        <f t="shared" si="529"/>
        <v>44474</v>
      </c>
      <c r="D2484" s="43" t="str">
        <f t="shared" si="535"/>
        <v>di</v>
      </c>
      <c r="E2484" s="43">
        <f t="shared" si="534"/>
        <v>2021</v>
      </c>
      <c r="I2484" s="43">
        <f t="shared" si="537"/>
        <v>41</v>
      </c>
      <c r="J2484">
        <f>IF(AND(Formulier!$E$44&lt;=C2484,Formulier!$O$38&gt;=C2484),"Verlof",0)</f>
        <v>0</v>
      </c>
      <c r="K2484">
        <f t="shared" si="530"/>
        <v>0</v>
      </c>
      <c r="L2484">
        <f t="shared" si="526"/>
        <v>0</v>
      </c>
      <c r="M2484">
        <f t="shared" si="527"/>
        <v>0</v>
      </c>
      <c r="N2484" s="56">
        <f t="shared" si="531"/>
        <v>0</v>
      </c>
      <c r="O2484" s="56">
        <f t="shared" si="532"/>
        <v>0</v>
      </c>
      <c r="R2484">
        <f t="shared" si="528"/>
        <v>0</v>
      </c>
    </row>
    <row r="2485" spans="1:18" x14ac:dyDescent="0.3">
      <c r="A2485" s="43" t="str">
        <f t="shared" si="533"/>
        <v>202141wo</v>
      </c>
      <c r="B2485" s="43">
        <f t="shared" si="536"/>
        <v>41</v>
      </c>
      <c r="C2485" s="44">
        <f t="shared" si="529"/>
        <v>44475</v>
      </c>
      <c r="D2485" s="43" t="str">
        <f t="shared" si="535"/>
        <v>wo</v>
      </c>
      <c r="E2485" s="43">
        <f t="shared" si="534"/>
        <v>2021</v>
      </c>
      <c r="I2485" s="43">
        <f t="shared" si="537"/>
        <v>41</v>
      </c>
      <c r="J2485">
        <f>IF(AND(Formulier!$E$44&lt;=C2485,Formulier!$O$38&gt;=C2485),"Verlof",0)</f>
        <v>0</v>
      </c>
      <c r="K2485">
        <f t="shared" si="530"/>
        <v>0</v>
      </c>
      <c r="L2485">
        <f t="shared" si="526"/>
        <v>0</v>
      </c>
      <c r="M2485">
        <f t="shared" si="527"/>
        <v>0</v>
      </c>
      <c r="N2485" s="56">
        <f t="shared" si="531"/>
        <v>0</v>
      </c>
      <c r="O2485" s="56">
        <f t="shared" si="532"/>
        <v>0</v>
      </c>
      <c r="R2485">
        <f t="shared" si="528"/>
        <v>0</v>
      </c>
    </row>
    <row r="2486" spans="1:18" x14ac:dyDescent="0.3">
      <c r="A2486" s="43" t="str">
        <f t="shared" si="533"/>
        <v>202141do</v>
      </c>
      <c r="B2486" s="43">
        <f t="shared" si="536"/>
        <v>41</v>
      </c>
      <c r="C2486" s="44">
        <f t="shared" si="529"/>
        <v>44476</v>
      </c>
      <c r="D2486" s="43" t="str">
        <f t="shared" si="535"/>
        <v>do</v>
      </c>
      <c r="E2486" s="43">
        <f t="shared" si="534"/>
        <v>2021</v>
      </c>
      <c r="I2486" s="43">
        <f t="shared" si="537"/>
        <v>41</v>
      </c>
      <c r="J2486">
        <f>IF(AND(Formulier!$E$44&lt;=C2486,Formulier!$O$38&gt;=C2486),"Verlof",0)</f>
        <v>0</v>
      </c>
      <c r="K2486">
        <f t="shared" si="530"/>
        <v>0</v>
      </c>
      <c r="L2486">
        <f t="shared" si="526"/>
        <v>0</v>
      </c>
      <c r="M2486">
        <f t="shared" si="527"/>
        <v>0</v>
      </c>
      <c r="N2486" s="56">
        <f t="shared" si="531"/>
        <v>0</v>
      </c>
      <c r="O2486" s="56">
        <f t="shared" si="532"/>
        <v>0</v>
      </c>
      <c r="R2486">
        <f t="shared" si="528"/>
        <v>0</v>
      </c>
    </row>
    <row r="2487" spans="1:18" x14ac:dyDescent="0.3">
      <c r="A2487" s="43" t="str">
        <f t="shared" si="533"/>
        <v>202141vr</v>
      </c>
      <c r="B2487" s="43">
        <f t="shared" si="536"/>
        <v>41</v>
      </c>
      <c r="C2487" s="44">
        <f t="shared" si="529"/>
        <v>44477</v>
      </c>
      <c r="D2487" s="43" t="str">
        <f t="shared" si="535"/>
        <v>vr</v>
      </c>
      <c r="E2487" s="43">
        <f t="shared" si="534"/>
        <v>2021</v>
      </c>
      <c r="I2487" s="43">
        <f t="shared" si="537"/>
        <v>41</v>
      </c>
      <c r="J2487">
        <f>IF(AND(Formulier!$E$44&lt;=C2487,Formulier!$O$38&gt;=C2487),"Verlof",0)</f>
        <v>0</v>
      </c>
      <c r="K2487">
        <f t="shared" si="530"/>
        <v>0</v>
      </c>
      <c r="L2487">
        <f t="shared" si="526"/>
        <v>0</v>
      </c>
      <c r="M2487">
        <f t="shared" si="527"/>
        <v>0</v>
      </c>
      <c r="N2487" s="56">
        <f t="shared" si="531"/>
        <v>0</v>
      </c>
      <c r="O2487" s="56">
        <f t="shared" si="532"/>
        <v>0</v>
      </c>
      <c r="R2487">
        <f t="shared" si="528"/>
        <v>0</v>
      </c>
    </row>
    <row r="2488" spans="1:18" x14ac:dyDescent="0.3">
      <c r="A2488" s="43" t="str">
        <f t="shared" si="533"/>
        <v>202141za</v>
      </c>
      <c r="B2488" s="43">
        <f t="shared" si="536"/>
        <v>41</v>
      </c>
      <c r="C2488" s="44">
        <f t="shared" si="529"/>
        <v>44478</v>
      </c>
      <c r="D2488" s="43" t="str">
        <f t="shared" si="535"/>
        <v>za</v>
      </c>
      <c r="E2488" s="43">
        <f t="shared" si="534"/>
        <v>2021</v>
      </c>
      <c r="I2488" s="43">
        <f t="shared" si="537"/>
        <v>41</v>
      </c>
      <c r="J2488">
        <f>IF(AND(Formulier!$E$44&lt;=C2488,Formulier!$O$38&gt;=C2488),"Verlof",0)</f>
        <v>0</v>
      </c>
      <c r="K2488">
        <f t="shared" si="530"/>
        <v>0</v>
      </c>
      <c r="L2488">
        <f t="shared" si="526"/>
        <v>0</v>
      </c>
      <c r="M2488">
        <f t="shared" si="527"/>
        <v>0</v>
      </c>
      <c r="N2488" s="56">
        <f t="shared" si="531"/>
        <v>0</v>
      </c>
      <c r="O2488" s="56">
        <f t="shared" si="532"/>
        <v>0</v>
      </c>
      <c r="R2488">
        <f t="shared" si="528"/>
        <v>0</v>
      </c>
    </row>
    <row r="2489" spans="1:18" x14ac:dyDescent="0.3">
      <c r="A2489" s="43" t="str">
        <f t="shared" si="533"/>
        <v>202141zo</v>
      </c>
      <c r="B2489" s="43">
        <f t="shared" si="536"/>
        <v>41</v>
      </c>
      <c r="C2489" s="44">
        <f t="shared" si="529"/>
        <v>44479</v>
      </c>
      <c r="D2489" s="43" t="str">
        <f t="shared" si="535"/>
        <v>zo</v>
      </c>
      <c r="E2489" s="43">
        <f t="shared" si="534"/>
        <v>2021</v>
      </c>
      <c r="I2489" s="43">
        <f t="shared" si="537"/>
        <v>41</v>
      </c>
      <c r="J2489">
        <f>IF(AND(Formulier!$E$44&lt;=C2489,Formulier!$O$38&gt;=C2489),"Verlof",0)</f>
        <v>0</v>
      </c>
      <c r="K2489">
        <f t="shared" si="530"/>
        <v>0</v>
      </c>
      <c r="L2489">
        <f t="shared" si="526"/>
        <v>0</v>
      </c>
      <c r="M2489">
        <f t="shared" si="527"/>
        <v>0</v>
      </c>
      <c r="N2489" s="56">
        <f t="shared" si="531"/>
        <v>0</v>
      </c>
      <c r="O2489" s="56">
        <f t="shared" si="532"/>
        <v>0</v>
      </c>
      <c r="R2489">
        <f t="shared" si="528"/>
        <v>0</v>
      </c>
    </row>
    <row r="2490" spans="1:18" x14ac:dyDescent="0.3">
      <c r="A2490" s="43" t="str">
        <f t="shared" si="533"/>
        <v>202142ma</v>
      </c>
      <c r="B2490" s="43">
        <f t="shared" si="536"/>
        <v>42</v>
      </c>
      <c r="C2490" s="44">
        <f t="shared" si="529"/>
        <v>44480</v>
      </c>
      <c r="D2490" s="43" t="str">
        <f t="shared" si="535"/>
        <v>ma</v>
      </c>
      <c r="E2490" s="43">
        <f t="shared" si="534"/>
        <v>2021</v>
      </c>
      <c r="I2490" s="43">
        <f t="shared" si="537"/>
        <v>42</v>
      </c>
      <c r="J2490">
        <f>IF(AND(Formulier!$E$44&lt;=C2490,Formulier!$O$38&gt;=C2490),"Verlof",0)</f>
        <v>0</v>
      </c>
      <c r="K2490">
        <f t="shared" si="530"/>
        <v>0</v>
      </c>
      <c r="L2490">
        <f t="shared" si="526"/>
        <v>0</v>
      </c>
      <c r="M2490">
        <f t="shared" si="527"/>
        <v>0</v>
      </c>
      <c r="N2490" s="56">
        <f t="shared" si="531"/>
        <v>0</v>
      </c>
      <c r="O2490" s="56">
        <f t="shared" si="532"/>
        <v>0</v>
      </c>
      <c r="R2490">
        <f t="shared" si="528"/>
        <v>0</v>
      </c>
    </row>
    <row r="2491" spans="1:18" x14ac:dyDescent="0.3">
      <c r="A2491" s="43" t="str">
        <f t="shared" si="533"/>
        <v>202142di</v>
      </c>
      <c r="B2491" s="43">
        <f t="shared" si="536"/>
        <v>42</v>
      </c>
      <c r="C2491" s="44">
        <f t="shared" si="529"/>
        <v>44481</v>
      </c>
      <c r="D2491" s="43" t="str">
        <f t="shared" si="535"/>
        <v>di</v>
      </c>
      <c r="E2491" s="43">
        <f t="shared" si="534"/>
        <v>2021</v>
      </c>
      <c r="I2491" s="43">
        <f t="shared" si="537"/>
        <v>42</v>
      </c>
      <c r="J2491">
        <f>IF(AND(Formulier!$E$44&lt;=C2491,Formulier!$O$38&gt;=C2491),"Verlof",0)</f>
        <v>0</v>
      </c>
      <c r="K2491">
        <f t="shared" si="530"/>
        <v>0</v>
      </c>
      <c r="L2491">
        <f t="shared" si="526"/>
        <v>0</v>
      </c>
      <c r="M2491">
        <f t="shared" si="527"/>
        <v>0</v>
      </c>
      <c r="N2491" s="56">
        <f t="shared" si="531"/>
        <v>0</v>
      </c>
      <c r="O2491" s="56">
        <f t="shared" si="532"/>
        <v>0</v>
      </c>
      <c r="R2491">
        <f t="shared" si="528"/>
        <v>0</v>
      </c>
    </row>
    <row r="2492" spans="1:18" x14ac:dyDescent="0.3">
      <c r="A2492" s="43" t="str">
        <f t="shared" si="533"/>
        <v>202142wo</v>
      </c>
      <c r="B2492" s="43">
        <f t="shared" si="536"/>
        <v>42</v>
      </c>
      <c r="C2492" s="44">
        <f t="shared" si="529"/>
        <v>44482</v>
      </c>
      <c r="D2492" s="43" t="str">
        <f t="shared" si="535"/>
        <v>wo</v>
      </c>
      <c r="E2492" s="43">
        <f t="shared" si="534"/>
        <v>2021</v>
      </c>
      <c r="I2492" s="43">
        <f t="shared" si="537"/>
        <v>42</v>
      </c>
      <c r="J2492">
        <f>IF(AND(Formulier!$E$44&lt;=C2492,Formulier!$O$38&gt;=C2492),"Verlof",0)</f>
        <v>0</v>
      </c>
      <c r="K2492">
        <f t="shared" si="530"/>
        <v>0</v>
      </c>
      <c r="L2492">
        <f t="shared" ref="L2492:L2555" si="538">IF(J2492=0,0,IF(G2492="",0,1))</f>
        <v>0</v>
      </c>
      <c r="M2492">
        <f t="shared" ref="M2492:M2555" si="539">IF(J2492=0,0,IF(H2492="",0,1))</f>
        <v>0</v>
      </c>
      <c r="N2492" s="56">
        <f t="shared" si="531"/>
        <v>0</v>
      </c>
      <c r="O2492" s="56">
        <f t="shared" si="532"/>
        <v>0</v>
      </c>
      <c r="R2492">
        <f t="shared" si="528"/>
        <v>0</v>
      </c>
    </row>
    <row r="2493" spans="1:18" x14ac:dyDescent="0.3">
      <c r="A2493" s="43" t="str">
        <f t="shared" si="533"/>
        <v>202142do</v>
      </c>
      <c r="B2493" s="43">
        <f t="shared" si="536"/>
        <v>42</v>
      </c>
      <c r="C2493" s="44">
        <f t="shared" si="529"/>
        <v>44483</v>
      </c>
      <c r="D2493" s="43" t="str">
        <f t="shared" si="535"/>
        <v>do</v>
      </c>
      <c r="E2493" s="43">
        <f t="shared" si="534"/>
        <v>2021</v>
      </c>
      <c r="I2493" s="43">
        <f t="shared" si="537"/>
        <v>42</v>
      </c>
      <c r="J2493">
        <f>IF(AND(Formulier!$E$44&lt;=C2493,Formulier!$O$38&gt;=C2493),"Verlof",0)</f>
        <v>0</v>
      </c>
      <c r="K2493">
        <f t="shared" si="530"/>
        <v>0</v>
      </c>
      <c r="L2493">
        <f t="shared" si="538"/>
        <v>0</v>
      </c>
      <c r="M2493">
        <f t="shared" si="539"/>
        <v>0</v>
      </c>
      <c r="N2493" s="56">
        <f t="shared" si="531"/>
        <v>0</v>
      </c>
      <c r="O2493" s="56">
        <f t="shared" si="532"/>
        <v>0</v>
      </c>
      <c r="R2493">
        <f t="shared" si="528"/>
        <v>0</v>
      </c>
    </row>
    <row r="2494" spans="1:18" x14ac:dyDescent="0.3">
      <c r="A2494" s="43" t="str">
        <f t="shared" si="533"/>
        <v>202142vr</v>
      </c>
      <c r="B2494" s="43">
        <f t="shared" si="536"/>
        <v>42</v>
      </c>
      <c r="C2494" s="44">
        <f t="shared" si="529"/>
        <v>44484</v>
      </c>
      <c r="D2494" s="43" t="str">
        <f t="shared" si="535"/>
        <v>vr</v>
      </c>
      <c r="E2494" s="43">
        <f t="shared" si="534"/>
        <v>2021</v>
      </c>
      <c r="I2494" s="43">
        <f t="shared" si="537"/>
        <v>42</v>
      </c>
      <c r="J2494">
        <f>IF(AND(Formulier!$E$44&lt;=C2494,Formulier!$O$38&gt;=C2494),"Verlof",0)</f>
        <v>0</v>
      </c>
      <c r="K2494">
        <f t="shared" si="530"/>
        <v>0</v>
      </c>
      <c r="L2494">
        <f t="shared" si="538"/>
        <v>0</v>
      </c>
      <c r="M2494">
        <f t="shared" si="539"/>
        <v>0</v>
      </c>
      <c r="N2494" s="56">
        <f t="shared" si="531"/>
        <v>0</v>
      </c>
      <c r="O2494" s="56">
        <f t="shared" si="532"/>
        <v>0</v>
      </c>
      <c r="R2494">
        <f t="shared" si="528"/>
        <v>0</v>
      </c>
    </row>
    <row r="2495" spans="1:18" x14ac:dyDescent="0.3">
      <c r="A2495" s="43" t="str">
        <f t="shared" si="533"/>
        <v>202142za</v>
      </c>
      <c r="B2495" s="43">
        <f t="shared" si="536"/>
        <v>42</v>
      </c>
      <c r="C2495" s="44">
        <f t="shared" si="529"/>
        <v>44485</v>
      </c>
      <c r="D2495" s="43" t="str">
        <f t="shared" si="535"/>
        <v>za</v>
      </c>
      <c r="E2495" s="43">
        <f t="shared" si="534"/>
        <v>2021</v>
      </c>
      <c r="I2495" s="43">
        <f t="shared" si="537"/>
        <v>42</v>
      </c>
      <c r="J2495">
        <f>IF(AND(Formulier!$E$44&lt;=C2495,Formulier!$O$38&gt;=C2495),"Verlof",0)</f>
        <v>0</v>
      </c>
      <c r="K2495">
        <f t="shared" si="530"/>
        <v>0</v>
      </c>
      <c r="L2495">
        <f t="shared" si="538"/>
        <v>0</v>
      </c>
      <c r="M2495">
        <f t="shared" si="539"/>
        <v>0</v>
      </c>
      <c r="N2495" s="56">
        <f t="shared" si="531"/>
        <v>0</v>
      </c>
      <c r="O2495" s="56">
        <f t="shared" si="532"/>
        <v>0</v>
      </c>
      <c r="R2495">
        <f t="shared" si="528"/>
        <v>0</v>
      </c>
    </row>
    <row r="2496" spans="1:18" x14ac:dyDescent="0.3">
      <c r="A2496" s="43" t="str">
        <f t="shared" si="533"/>
        <v>202142zo</v>
      </c>
      <c r="B2496" s="43">
        <f t="shared" si="536"/>
        <v>42</v>
      </c>
      <c r="C2496" s="44">
        <f t="shared" si="529"/>
        <v>44486</v>
      </c>
      <c r="D2496" s="43" t="str">
        <f t="shared" si="535"/>
        <v>zo</v>
      </c>
      <c r="E2496" s="43">
        <f t="shared" si="534"/>
        <v>2021</v>
      </c>
      <c r="I2496" s="43">
        <f t="shared" si="537"/>
        <v>42</v>
      </c>
      <c r="J2496">
        <f>IF(AND(Formulier!$E$44&lt;=C2496,Formulier!$O$38&gt;=C2496),"Verlof",0)</f>
        <v>0</v>
      </c>
      <c r="K2496">
        <f t="shared" si="530"/>
        <v>0</v>
      </c>
      <c r="L2496">
        <f t="shared" si="538"/>
        <v>0</v>
      </c>
      <c r="M2496">
        <f t="shared" si="539"/>
        <v>0</v>
      </c>
      <c r="N2496" s="56">
        <f t="shared" si="531"/>
        <v>0</v>
      </c>
      <c r="O2496" s="56">
        <f t="shared" si="532"/>
        <v>0</v>
      </c>
      <c r="R2496">
        <f t="shared" ref="R2496:R2559" si="540">IF(AND(OR(F2496="vakantie",G2496="vakantie",H2496="vakantie"),Q2496="Compensatieverlof"),1,0)</f>
        <v>0</v>
      </c>
    </row>
    <row r="2497" spans="1:18" x14ac:dyDescent="0.3">
      <c r="A2497" s="43" t="str">
        <f t="shared" si="533"/>
        <v>202143ma</v>
      </c>
      <c r="B2497" s="43">
        <f t="shared" si="536"/>
        <v>43</v>
      </c>
      <c r="C2497" s="44">
        <f t="shared" si="529"/>
        <v>44487</v>
      </c>
      <c r="D2497" s="43" t="str">
        <f t="shared" si="535"/>
        <v>ma</v>
      </c>
      <c r="E2497" s="43">
        <f t="shared" si="534"/>
        <v>2021</v>
      </c>
      <c r="I2497" s="43">
        <f t="shared" si="537"/>
        <v>43</v>
      </c>
      <c r="J2497">
        <f>IF(AND(Formulier!$E$44&lt;=C2497,Formulier!$O$38&gt;=C2497),"Verlof",0)</f>
        <v>0</v>
      </c>
      <c r="K2497">
        <f t="shared" si="530"/>
        <v>0</v>
      </c>
      <c r="L2497">
        <f t="shared" si="538"/>
        <v>0</v>
      </c>
      <c r="M2497">
        <f t="shared" si="539"/>
        <v>0</v>
      </c>
      <c r="N2497" s="56">
        <f t="shared" si="531"/>
        <v>0</v>
      </c>
      <c r="O2497" s="56">
        <f t="shared" si="532"/>
        <v>0</v>
      </c>
      <c r="R2497">
        <f t="shared" si="540"/>
        <v>0</v>
      </c>
    </row>
    <row r="2498" spans="1:18" x14ac:dyDescent="0.3">
      <c r="A2498" s="43" t="str">
        <f t="shared" si="533"/>
        <v>202143di</v>
      </c>
      <c r="B2498" s="43">
        <f t="shared" si="536"/>
        <v>43</v>
      </c>
      <c r="C2498" s="44">
        <f t="shared" si="529"/>
        <v>44488</v>
      </c>
      <c r="D2498" s="43" t="str">
        <f t="shared" si="535"/>
        <v>di</v>
      </c>
      <c r="E2498" s="43">
        <f t="shared" si="534"/>
        <v>2021</v>
      </c>
      <c r="I2498" s="43">
        <f t="shared" si="537"/>
        <v>43</v>
      </c>
      <c r="J2498">
        <f>IF(AND(Formulier!$E$44&lt;=C2498,Formulier!$O$38&gt;=C2498),"Verlof",0)</f>
        <v>0</v>
      </c>
      <c r="K2498">
        <f t="shared" si="530"/>
        <v>0</v>
      </c>
      <c r="L2498">
        <f t="shared" si="538"/>
        <v>0</v>
      </c>
      <c r="M2498">
        <f t="shared" si="539"/>
        <v>0</v>
      </c>
      <c r="N2498" s="56">
        <f t="shared" si="531"/>
        <v>0</v>
      </c>
      <c r="O2498" s="56">
        <f t="shared" si="532"/>
        <v>0</v>
      </c>
      <c r="R2498">
        <f t="shared" si="540"/>
        <v>0</v>
      </c>
    </row>
    <row r="2499" spans="1:18" x14ac:dyDescent="0.3">
      <c r="A2499" s="43" t="str">
        <f t="shared" si="533"/>
        <v>202143wo</v>
      </c>
      <c r="B2499" s="43">
        <f t="shared" si="536"/>
        <v>43</v>
      </c>
      <c r="C2499" s="44">
        <f t="shared" ref="C2499:C2562" si="541">+C2498+1</f>
        <v>44489</v>
      </c>
      <c r="D2499" s="43" t="str">
        <f t="shared" si="535"/>
        <v>wo</v>
      </c>
      <c r="E2499" s="43">
        <f t="shared" si="534"/>
        <v>2021</v>
      </c>
      <c r="I2499" s="43">
        <f t="shared" si="537"/>
        <v>43</v>
      </c>
      <c r="J2499">
        <f>IF(AND(Formulier!$E$44&lt;=C2499,Formulier!$O$38&gt;=C2499),"Verlof",0)</f>
        <v>0</v>
      </c>
      <c r="K2499">
        <f t="shared" ref="K2499:K2562" si="542">IF(J2499=0,0,IF(F2499="",0,1))</f>
        <v>0</v>
      </c>
      <c r="L2499">
        <f t="shared" si="538"/>
        <v>0</v>
      </c>
      <c r="M2499">
        <f t="shared" si="539"/>
        <v>0</v>
      </c>
      <c r="N2499" s="56">
        <f t="shared" ref="N2499:N2562" si="543">IF($N$1="Noord",K2499,IF($N$1="Midden",L2499,M2499))</f>
        <v>0</v>
      </c>
      <c r="O2499" s="56">
        <f t="shared" ref="O2499:O2562" si="544">IF(OR(D2499="za",D2499="zo"),0,N2499)</f>
        <v>0</v>
      </c>
      <c r="R2499">
        <f t="shared" si="540"/>
        <v>0</v>
      </c>
    </row>
    <row r="2500" spans="1:18" x14ac:dyDescent="0.3">
      <c r="A2500" s="43" t="str">
        <f t="shared" si="533"/>
        <v>202143do</v>
      </c>
      <c r="B2500" s="43">
        <f t="shared" si="536"/>
        <v>43</v>
      </c>
      <c r="C2500" s="44">
        <f t="shared" si="541"/>
        <v>44490</v>
      </c>
      <c r="D2500" s="43" t="str">
        <f t="shared" si="535"/>
        <v>do</v>
      </c>
      <c r="E2500" s="43">
        <f t="shared" si="534"/>
        <v>2021</v>
      </c>
      <c r="I2500" s="43">
        <f t="shared" si="537"/>
        <v>43</v>
      </c>
      <c r="J2500">
        <f>IF(AND(Formulier!$E$44&lt;=C2500,Formulier!$O$38&gt;=C2500),"Verlof",0)</f>
        <v>0</v>
      </c>
      <c r="K2500">
        <f t="shared" si="542"/>
        <v>0</v>
      </c>
      <c r="L2500">
        <f t="shared" si="538"/>
        <v>0</v>
      </c>
      <c r="M2500">
        <f t="shared" si="539"/>
        <v>0</v>
      </c>
      <c r="N2500" s="56">
        <f t="shared" si="543"/>
        <v>0</v>
      </c>
      <c r="O2500" s="56">
        <f t="shared" si="544"/>
        <v>0</v>
      </c>
      <c r="R2500">
        <f t="shared" si="540"/>
        <v>0</v>
      </c>
    </row>
    <row r="2501" spans="1:18" x14ac:dyDescent="0.3">
      <c r="A2501" s="43" t="str">
        <f t="shared" si="533"/>
        <v>202143vr</v>
      </c>
      <c r="B2501" s="43">
        <f t="shared" si="536"/>
        <v>43</v>
      </c>
      <c r="C2501" s="44">
        <f t="shared" si="541"/>
        <v>44491</v>
      </c>
      <c r="D2501" s="43" t="str">
        <f t="shared" si="535"/>
        <v>vr</v>
      </c>
      <c r="E2501" s="43">
        <f t="shared" si="534"/>
        <v>2021</v>
      </c>
      <c r="I2501" s="43">
        <f t="shared" si="537"/>
        <v>43</v>
      </c>
      <c r="J2501">
        <f>IF(AND(Formulier!$E$44&lt;=C2501,Formulier!$O$38&gt;=C2501),"Verlof",0)</f>
        <v>0</v>
      </c>
      <c r="K2501">
        <f t="shared" si="542"/>
        <v>0</v>
      </c>
      <c r="L2501">
        <f t="shared" si="538"/>
        <v>0</v>
      </c>
      <c r="M2501">
        <f t="shared" si="539"/>
        <v>0</v>
      </c>
      <c r="N2501" s="56">
        <f t="shared" si="543"/>
        <v>0</v>
      </c>
      <c r="O2501" s="56">
        <f t="shared" si="544"/>
        <v>0</v>
      </c>
      <c r="R2501">
        <f t="shared" si="540"/>
        <v>0</v>
      </c>
    </row>
    <row r="2502" spans="1:18" x14ac:dyDescent="0.3">
      <c r="A2502" s="43" t="str">
        <f t="shared" si="533"/>
        <v>202143za</v>
      </c>
      <c r="B2502" s="43">
        <f t="shared" si="536"/>
        <v>43</v>
      </c>
      <c r="C2502" s="44">
        <f t="shared" si="541"/>
        <v>44492</v>
      </c>
      <c r="D2502" s="43" t="str">
        <f t="shared" si="535"/>
        <v>za</v>
      </c>
      <c r="E2502" s="43">
        <f t="shared" si="534"/>
        <v>2021</v>
      </c>
      <c r="I2502" s="43">
        <f t="shared" si="537"/>
        <v>43</v>
      </c>
      <c r="J2502">
        <f>IF(AND(Formulier!$E$44&lt;=C2502,Formulier!$O$38&gt;=C2502),"Verlof",0)</f>
        <v>0</v>
      </c>
      <c r="K2502">
        <f t="shared" si="542"/>
        <v>0</v>
      </c>
      <c r="L2502">
        <f t="shared" si="538"/>
        <v>0</v>
      </c>
      <c r="M2502">
        <f t="shared" si="539"/>
        <v>0</v>
      </c>
      <c r="N2502" s="56">
        <f t="shared" si="543"/>
        <v>0</v>
      </c>
      <c r="O2502" s="56">
        <f t="shared" si="544"/>
        <v>0</v>
      </c>
      <c r="R2502">
        <f t="shared" si="540"/>
        <v>0</v>
      </c>
    </row>
    <row r="2503" spans="1:18" x14ac:dyDescent="0.3">
      <c r="A2503" s="43" t="str">
        <f t="shared" ref="A2503:A2566" si="545">E2503&amp;B2503&amp;D2503</f>
        <v>202143zo</v>
      </c>
      <c r="B2503" s="43">
        <f t="shared" si="536"/>
        <v>43</v>
      </c>
      <c r="C2503" s="44">
        <f t="shared" si="541"/>
        <v>44493</v>
      </c>
      <c r="D2503" s="43" t="str">
        <f t="shared" si="535"/>
        <v>zo</v>
      </c>
      <c r="E2503" s="43">
        <f t="shared" ref="E2503:E2566" si="546">YEAR(C2503)</f>
        <v>2021</v>
      </c>
      <c r="I2503" s="43">
        <f t="shared" si="537"/>
        <v>43</v>
      </c>
      <c r="J2503">
        <f>IF(AND(Formulier!$E$44&lt;=C2503,Formulier!$O$38&gt;=C2503),"Verlof",0)</f>
        <v>0</v>
      </c>
      <c r="K2503">
        <f t="shared" si="542"/>
        <v>0</v>
      </c>
      <c r="L2503">
        <f t="shared" si="538"/>
        <v>0</v>
      </c>
      <c r="M2503">
        <f t="shared" si="539"/>
        <v>0</v>
      </c>
      <c r="N2503" s="56">
        <f t="shared" si="543"/>
        <v>0</v>
      </c>
      <c r="O2503" s="56">
        <f t="shared" si="544"/>
        <v>0</v>
      </c>
      <c r="R2503">
        <f t="shared" si="540"/>
        <v>0</v>
      </c>
    </row>
    <row r="2504" spans="1:18" x14ac:dyDescent="0.3">
      <c r="A2504" s="43" t="str">
        <f t="shared" si="545"/>
        <v>202144ma</v>
      </c>
      <c r="B2504" s="43">
        <f t="shared" si="536"/>
        <v>44</v>
      </c>
      <c r="C2504" s="44">
        <f t="shared" si="541"/>
        <v>44494</v>
      </c>
      <c r="D2504" s="43" t="str">
        <f t="shared" si="535"/>
        <v>ma</v>
      </c>
      <c r="E2504" s="43">
        <f t="shared" si="546"/>
        <v>2021</v>
      </c>
      <c r="I2504" s="43">
        <f t="shared" si="537"/>
        <v>44</v>
      </c>
      <c r="J2504">
        <f>IF(AND(Formulier!$E$44&lt;=C2504,Formulier!$O$38&gt;=C2504),"Verlof",0)</f>
        <v>0</v>
      </c>
      <c r="K2504">
        <f t="shared" si="542"/>
        <v>0</v>
      </c>
      <c r="L2504">
        <f t="shared" si="538"/>
        <v>0</v>
      </c>
      <c r="M2504">
        <f t="shared" si="539"/>
        <v>0</v>
      </c>
      <c r="N2504" s="56">
        <f t="shared" si="543"/>
        <v>0</v>
      </c>
      <c r="O2504" s="56">
        <f t="shared" si="544"/>
        <v>0</v>
      </c>
      <c r="R2504">
        <f t="shared" si="540"/>
        <v>0</v>
      </c>
    </row>
    <row r="2505" spans="1:18" x14ac:dyDescent="0.3">
      <c r="A2505" s="43" t="str">
        <f t="shared" si="545"/>
        <v>202144di</v>
      </c>
      <c r="B2505" s="43">
        <f t="shared" si="536"/>
        <v>44</v>
      </c>
      <c r="C2505" s="44">
        <f t="shared" si="541"/>
        <v>44495</v>
      </c>
      <c r="D2505" s="43" t="str">
        <f t="shared" si="535"/>
        <v>di</v>
      </c>
      <c r="E2505" s="43">
        <f t="shared" si="546"/>
        <v>2021</v>
      </c>
      <c r="I2505" s="43">
        <f t="shared" si="537"/>
        <v>44</v>
      </c>
      <c r="J2505">
        <f>IF(AND(Formulier!$E$44&lt;=C2505,Formulier!$O$38&gt;=C2505),"Verlof",0)</f>
        <v>0</v>
      </c>
      <c r="K2505">
        <f t="shared" si="542"/>
        <v>0</v>
      </c>
      <c r="L2505">
        <f t="shared" si="538"/>
        <v>0</v>
      </c>
      <c r="M2505">
        <f t="shared" si="539"/>
        <v>0</v>
      </c>
      <c r="N2505" s="56">
        <f t="shared" si="543"/>
        <v>0</v>
      </c>
      <c r="O2505" s="56">
        <f t="shared" si="544"/>
        <v>0</v>
      </c>
      <c r="R2505">
        <f t="shared" si="540"/>
        <v>0</v>
      </c>
    </row>
    <row r="2506" spans="1:18" x14ac:dyDescent="0.3">
      <c r="A2506" s="43" t="str">
        <f t="shared" si="545"/>
        <v>202144wo</v>
      </c>
      <c r="B2506" s="43">
        <f t="shared" si="536"/>
        <v>44</v>
      </c>
      <c r="C2506" s="44">
        <f t="shared" si="541"/>
        <v>44496</v>
      </c>
      <c r="D2506" s="43" t="str">
        <f t="shared" si="535"/>
        <v>wo</v>
      </c>
      <c r="E2506" s="43">
        <f t="shared" si="546"/>
        <v>2021</v>
      </c>
      <c r="I2506" s="43">
        <f t="shared" si="537"/>
        <v>44</v>
      </c>
      <c r="J2506">
        <f>IF(AND(Formulier!$E$44&lt;=C2506,Formulier!$O$38&gt;=C2506),"Verlof",0)</f>
        <v>0</v>
      </c>
      <c r="K2506">
        <f t="shared" si="542"/>
        <v>0</v>
      </c>
      <c r="L2506">
        <f t="shared" si="538"/>
        <v>0</v>
      </c>
      <c r="M2506">
        <f t="shared" si="539"/>
        <v>0</v>
      </c>
      <c r="N2506" s="56">
        <f t="shared" si="543"/>
        <v>0</v>
      </c>
      <c r="O2506" s="56">
        <f t="shared" si="544"/>
        <v>0</v>
      </c>
      <c r="R2506">
        <f t="shared" si="540"/>
        <v>0</v>
      </c>
    </row>
    <row r="2507" spans="1:18" x14ac:dyDescent="0.3">
      <c r="A2507" s="43" t="str">
        <f t="shared" si="545"/>
        <v>202144do</v>
      </c>
      <c r="B2507" s="43">
        <f t="shared" si="536"/>
        <v>44</v>
      </c>
      <c r="C2507" s="44">
        <f t="shared" si="541"/>
        <v>44497</v>
      </c>
      <c r="D2507" s="43" t="str">
        <f t="shared" si="535"/>
        <v>do</v>
      </c>
      <c r="E2507" s="43">
        <f t="shared" si="546"/>
        <v>2021</v>
      </c>
      <c r="I2507" s="43">
        <f t="shared" si="537"/>
        <v>44</v>
      </c>
      <c r="J2507">
        <f>IF(AND(Formulier!$E$44&lt;=C2507,Formulier!$O$38&gt;=C2507),"Verlof",0)</f>
        <v>0</v>
      </c>
      <c r="K2507">
        <f t="shared" si="542"/>
        <v>0</v>
      </c>
      <c r="L2507">
        <f t="shared" si="538"/>
        <v>0</v>
      </c>
      <c r="M2507">
        <f t="shared" si="539"/>
        <v>0</v>
      </c>
      <c r="N2507" s="56">
        <f t="shared" si="543"/>
        <v>0</v>
      </c>
      <c r="O2507" s="56">
        <f t="shared" si="544"/>
        <v>0</v>
      </c>
      <c r="R2507">
        <f t="shared" si="540"/>
        <v>0</v>
      </c>
    </row>
    <row r="2508" spans="1:18" x14ac:dyDescent="0.3">
      <c r="A2508" s="43" t="str">
        <f t="shared" si="545"/>
        <v>202144vr</v>
      </c>
      <c r="B2508" s="43">
        <f t="shared" si="536"/>
        <v>44</v>
      </c>
      <c r="C2508" s="44">
        <f t="shared" si="541"/>
        <v>44498</v>
      </c>
      <c r="D2508" s="43" t="str">
        <f t="shared" si="535"/>
        <v>vr</v>
      </c>
      <c r="E2508" s="43">
        <f t="shared" si="546"/>
        <v>2021</v>
      </c>
      <c r="I2508" s="43">
        <f t="shared" si="537"/>
        <v>44</v>
      </c>
      <c r="J2508">
        <f>IF(AND(Formulier!$E$44&lt;=C2508,Formulier!$O$38&gt;=C2508),"Verlof",0)</f>
        <v>0</v>
      </c>
      <c r="K2508">
        <f t="shared" si="542"/>
        <v>0</v>
      </c>
      <c r="L2508">
        <f t="shared" si="538"/>
        <v>0</v>
      </c>
      <c r="M2508">
        <f t="shared" si="539"/>
        <v>0</v>
      </c>
      <c r="N2508" s="56">
        <f t="shared" si="543"/>
        <v>0</v>
      </c>
      <c r="O2508" s="56">
        <f t="shared" si="544"/>
        <v>0</v>
      </c>
      <c r="R2508">
        <f t="shared" si="540"/>
        <v>0</v>
      </c>
    </row>
    <row r="2509" spans="1:18" x14ac:dyDescent="0.3">
      <c r="A2509" s="43" t="str">
        <f t="shared" si="545"/>
        <v>202144za</v>
      </c>
      <c r="B2509" s="43">
        <f t="shared" si="536"/>
        <v>44</v>
      </c>
      <c r="C2509" s="44">
        <f t="shared" si="541"/>
        <v>44499</v>
      </c>
      <c r="D2509" s="43" t="str">
        <f t="shared" si="535"/>
        <v>za</v>
      </c>
      <c r="E2509" s="43">
        <f t="shared" si="546"/>
        <v>2021</v>
      </c>
      <c r="I2509" s="43">
        <f t="shared" si="537"/>
        <v>44</v>
      </c>
      <c r="J2509">
        <f>IF(AND(Formulier!$E$44&lt;=C2509,Formulier!$O$38&gt;=C2509),"Verlof",0)</f>
        <v>0</v>
      </c>
      <c r="K2509">
        <f t="shared" si="542"/>
        <v>0</v>
      </c>
      <c r="L2509">
        <f t="shared" si="538"/>
        <v>0</v>
      </c>
      <c r="M2509">
        <f t="shared" si="539"/>
        <v>0</v>
      </c>
      <c r="N2509" s="56">
        <f t="shared" si="543"/>
        <v>0</v>
      </c>
      <c r="O2509" s="56">
        <f t="shared" si="544"/>
        <v>0</v>
      </c>
      <c r="R2509">
        <f t="shared" si="540"/>
        <v>0</v>
      </c>
    </row>
    <row r="2510" spans="1:18" x14ac:dyDescent="0.3">
      <c r="A2510" s="43" t="str">
        <f t="shared" si="545"/>
        <v>202144zo</v>
      </c>
      <c r="B2510" s="43">
        <f t="shared" si="536"/>
        <v>44</v>
      </c>
      <c r="C2510" s="44">
        <f t="shared" si="541"/>
        <v>44500</v>
      </c>
      <c r="D2510" s="43" t="str">
        <f t="shared" si="535"/>
        <v>zo</v>
      </c>
      <c r="E2510" s="43">
        <f t="shared" si="546"/>
        <v>2021</v>
      </c>
      <c r="I2510" s="43">
        <f t="shared" si="537"/>
        <v>44</v>
      </c>
      <c r="J2510">
        <f>IF(AND(Formulier!$E$44&lt;=C2510,Formulier!$O$38&gt;=C2510),"Verlof",0)</f>
        <v>0</v>
      </c>
      <c r="K2510">
        <f t="shared" si="542"/>
        <v>0</v>
      </c>
      <c r="L2510">
        <f t="shared" si="538"/>
        <v>0</v>
      </c>
      <c r="M2510">
        <f t="shared" si="539"/>
        <v>0</v>
      </c>
      <c r="N2510" s="56">
        <f t="shared" si="543"/>
        <v>0</v>
      </c>
      <c r="O2510" s="56">
        <f t="shared" si="544"/>
        <v>0</v>
      </c>
      <c r="R2510">
        <f t="shared" si="540"/>
        <v>0</v>
      </c>
    </row>
    <row r="2511" spans="1:18" x14ac:dyDescent="0.3">
      <c r="A2511" s="43" t="str">
        <f t="shared" si="545"/>
        <v>202145ma</v>
      </c>
      <c r="B2511" s="43">
        <f t="shared" si="536"/>
        <v>45</v>
      </c>
      <c r="C2511" s="44">
        <f t="shared" si="541"/>
        <v>44501</v>
      </c>
      <c r="D2511" s="43" t="str">
        <f t="shared" si="535"/>
        <v>ma</v>
      </c>
      <c r="E2511" s="43">
        <f t="shared" si="546"/>
        <v>2021</v>
      </c>
      <c r="I2511" s="43">
        <f t="shared" si="537"/>
        <v>45</v>
      </c>
      <c r="J2511">
        <f>IF(AND(Formulier!$E$44&lt;=C2511,Formulier!$O$38&gt;=C2511),"Verlof",0)</f>
        <v>0</v>
      </c>
      <c r="K2511">
        <f t="shared" si="542"/>
        <v>0</v>
      </c>
      <c r="L2511">
        <f t="shared" si="538"/>
        <v>0</v>
      </c>
      <c r="M2511">
        <f t="shared" si="539"/>
        <v>0</v>
      </c>
      <c r="N2511" s="56">
        <f t="shared" si="543"/>
        <v>0</v>
      </c>
      <c r="O2511" s="56">
        <f t="shared" si="544"/>
        <v>0</v>
      </c>
      <c r="R2511">
        <f t="shared" si="540"/>
        <v>0</v>
      </c>
    </row>
    <row r="2512" spans="1:18" x14ac:dyDescent="0.3">
      <c r="A2512" s="43" t="str">
        <f t="shared" si="545"/>
        <v>202145di</v>
      </c>
      <c r="B2512" s="43">
        <f t="shared" si="536"/>
        <v>45</v>
      </c>
      <c r="C2512" s="44">
        <f t="shared" si="541"/>
        <v>44502</v>
      </c>
      <c r="D2512" s="43" t="str">
        <f t="shared" si="535"/>
        <v>di</v>
      </c>
      <c r="E2512" s="43">
        <f t="shared" si="546"/>
        <v>2021</v>
      </c>
      <c r="I2512" s="43">
        <f t="shared" si="537"/>
        <v>45</v>
      </c>
      <c r="J2512">
        <f>IF(AND(Formulier!$E$44&lt;=C2512,Formulier!$O$38&gt;=C2512),"Verlof",0)</f>
        <v>0</v>
      </c>
      <c r="K2512">
        <f t="shared" si="542"/>
        <v>0</v>
      </c>
      <c r="L2512">
        <f t="shared" si="538"/>
        <v>0</v>
      </c>
      <c r="M2512">
        <f t="shared" si="539"/>
        <v>0</v>
      </c>
      <c r="N2512" s="56">
        <f t="shared" si="543"/>
        <v>0</v>
      </c>
      <c r="O2512" s="56">
        <f t="shared" si="544"/>
        <v>0</v>
      </c>
      <c r="R2512">
        <f t="shared" si="540"/>
        <v>0</v>
      </c>
    </row>
    <row r="2513" spans="1:18" x14ac:dyDescent="0.3">
      <c r="A2513" s="43" t="str">
        <f t="shared" si="545"/>
        <v>202145wo</v>
      </c>
      <c r="B2513" s="43">
        <f t="shared" si="536"/>
        <v>45</v>
      </c>
      <c r="C2513" s="44">
        <f t="shared" si="541"/>
        <v>44503</v>
      </c>
      <c r="D2513" s="43" t="str">
        <f t="shared" ref="D2513:D2571" si="547">+D2506</f>
        <v>wo</v>
      </c>
      <c r="E2513" s="43">
        <f t="shared" si="546"/>
        <v>2021</v>
      </c>
      <c r="I2513" s="43">
        <f t="shared" si="537"/>
        <v>45</v>
      </c>
      <c r="J2513">
        <f>IF(AND(Formulier!$E$44&lt;=C2513,Formulier!$O$38&gt;=C2513),"Verlof",0)</f>
        <v>0</v>
      </c>
      <c r="K2513">
        <f t="shared" si="542"/>
        <v>0</v>
      </c>
      <c r="L2513">
        <f t="shared" si="538"/>
        <v>0</v>
      </c>
      <c r="M2513">
        <f t="shared" si="539"/>
        <v>0</v>
      </c>
      <c r="N2513" s="56">
        <f t="shared" si="543"/>
        <v>0</v>
      </c>
      <c r="O2513" s="56">
        <f t="shared" si="544"/>
        <v>0</v>
      </c>
      <c r="R2513">
        <f t="shared" si="540"/>
        <v>0</v>
      </c>
    </row>
    <row r="2514" spans="1:18" x14ac:dyDescent="0.3">
      <c r="A2514" s="43" t="str">
        <f t="shared" si="545"/>
        <v>202145do</v>
      </c>
      <c r="B2514" s="43">
        <f t="shared" si="536"/>
        <v>45</v>
      </c>
      <c r="C2514" s="44">
        <f t="shared" si="541"/>
        <v>44504</v>
      </c>
      <c r="D2514" s="43" t="str">
        <f t="shared" si="547"/>
        <v>do</v>
      </c>
      <c r="E2514" s="43">
        <f t="shared" si="546"/>
        <v>2021</v>
      </c>
      <c r="I2514" s="43">
        <f t="shared" si="537"/>
        <v>45</v>
      </c>
      <c r="J2514">
        <f>IF(AND(Formulier!$E$44&lt;=C2514,Formulier!$O$38&gt;=C2514),"Verlof",0)</f>
        <v>0</v>
      </c>
      <c r="K2514">
        <f t="shared" si="542"/>
        <v>0</v>
      </c>
      <c r="L2514">
        <f t="shared" si="538"/>
        <v>0</v>
      </c>
      <c r="M2514">
        <f t="shared" si="539"/>
        <v>0</v>
      </c>
      <c r="N2514" s="56">
        <f t="shared" si="543"/>
        <v>0</v>
      </c>
      <c r="O2514" s="56">
        <f t="shared" si="544"/>
        <v>0</v>
      </c>
      <c r="R2514">
        <f t="shared" si="540"/>
        <v>0</v>
      </c>
    </row>
    <row r="2515" spans="1:18" x14ac:dyDescent="0.3">
      <c r="A2515" s="43" t="str">
        <f t="shared" si="545"/>
        <v>202145vr</v>
      </c>
      <c r="B2515" s="43">
        <f t="shared" si="536"/>
        <v>45</v>
      </c>
      <c r="C2515" s="44">
        <f t="shared" si="541"/>
        <v>44505</v>
      </c>
      <c r="D2515" s="43" t="str">
        <f t="shared" si="547"/>
        <v>vr</v>
      </c>
      <c r="E2515" s="43">
        <f t="shared" si="546"/>
        <v>2021</v>
      </c>
      <c r="I2515" s="43">
        <f t="shared" si="537"/>
        <v>45</v>
      </c>
      <c r="J2515">
        <f>IF(AND(Formulier!$E$44&lt;=C2515,Formulier!$O$38&gt;=C2515),"Verlof",0)</f>
        <v>0</v>
      </c>
      <c r="K2515">
        <f t="shared" si="542"/>
        <v>0</v>
      </c>
      <c r="L2515">
        <f t="shared" si="538"/>
        <v>0</v>
      </c>
      <c r="M2515">
        <f t="shared" si="539"/>
        <v>0</v>
      </c>
      <c r="N2515" s="56">
        <f t="shared" si="543"/>
        <v>0</v>
      </c>
      <c r="O2515" s="56">
        <f t="shared" si="544"/>
        <v>0</v>
      </c>
      <c r="R2515">
        <f t="shared" si="540"/>
        <v>0</v>
      </c>
    </row>
    <row r="2516" spans="1:18" x14ac:dyDescent="0.3">
      <c r="A2516" s="43" t="str">
        <f t="shared" si="545"/>
        <v>202145za</v>
      </c>
      <c r="B2516" s="43">
        <f t="shared" si="536"/>
        <v>45</v>
      </c>
      <c r="C2516" s="44">
        <f t="shared" si="541"/>
        <v>44506</v>
      </c>
      <c r="D2516" s="43" t="str">
        <f t="shared" si="547"/>
        <v>za</v>
      </c>
      <c r="E2516" s="43">
        <f t="shared" si="546"/>
        <v>2021</v>
      </c>
      <c r="I2516" s="43">
        <f t="shared" si="537"/>
        <v>45</v>
      </c>
      <c r="J2516">
        <f>IF(AND(Formulier!$E$44&lt;=C2516,Formulier!$O$38&gt;=C2516),"Verlof",0)</f>
        <v>0</v>
      </c>
      <c r="K2516">
        <f t="shared" si="542"/>
        <v>0</v>
      </c>
      <c r="L2516">
        <f t="shared" si="538"/>
        <v>0</v>
      </c>
      <c r="M2516">
        <f t="shared" si="539"/>
        <v>0</v>
      </c>
      <c r="N2516" s="56">
        <f t="shared" si="543"/>
        <v>0</v>
      </c>
      <c r="O2516" s="56">
        <f t="shared" si="544"/>
        <v>0</v>
      </c>
      <c r="R2516">
        <f t="shared" si="540"/>
        <v>0</v>
      </c>
    </row>
    <row r="2517" spans="1:18" x14ac:dyDescent="0.3">
      <c r="A2517" s="43" t="str">
        <f t="shared" si="545"/>
        <v>202145zo</v>
      </c>
      <c r="B2517" s="43">
        <f t="shared" si="536"/>
        <v>45</v>
      </c>
      <c r="C2517" s="44">
        <f t="shared" si="541"/>
        <v>44507</v>
      </c>
      <c r="D2517" s="43" t="str">
        <f t="shared" si="547"/>
        <v>zo</v>
      </c>
      <c r="E2517" s="43">
        <f t="shared" si="546"/>
        <v>2021</v>
      </c>
      <c r="I2517" s="43">
        <f t="shared" si="537"/>
        <v>45</v>
      </c>
      <c r="J2517">
        <f>IF(AND(Formulier!$E$44&lt;=C2517,Formulier!$O$38&gt;=C2517),"Verlof",0)</f>
        <v>0</v>
      </c>
      <c r="K2517">
        <f t="shared" si="542"/>
        <v>0</v>
      </c>
      <c r="L2517">
        <f t="shared" si="538"/>
        <v>0</v>
      </c>
      <c r="M2517">
        <f t="shared" si="539"/>
        <v>0</v>
      </c>
      <c r="N2517" s="56">
        <f t="shared" si="543"/>
        <v>0</v>
      </c>
      <c r="O2517" s="56">
        <f t="shared" si="544"/>
        <v>0</v>
      </c>
      <c r="R2517">
        <f t="shared" si="540"/>
        <v>0</v>
      </c>
    </row>
    <row r="2518" spans="1:18" x14ac:dyDescent="0.3">
      <c r="A2518" s="43" t="str">
        <f t="shared" si="545"/>
        <v>202146ma</v>
      </c>
      <c r="B2518" s="43">
        <f t="shared" si="536"/>
        <v>46</v>
      </c>
      <c r="C2518" s="44">
        <f t="shared" si="541"/>
        <v>44508</v>
      </c>
      <c r="D2518" s="43" t="str">
        <f t="shared" si="547"/>
        <v>ma</v>
      </c>
      <c r="E2518" s="43">
        <f t="shared" si="546"/>
        <v>2021</v>
      </c>
      <c r="I2518" s="43">
        <f t="shared" si="537"/>
        <v>46</v>
      </c>
      <c r="J2518">
        <f>IF(AND(Formulier!$E$44&lt;=C2518,Formulier!$O$38&gt;=C2518),"Verlof",0)</f>
        <v>0</v>
      </c>
      <c r="K2518">
        <f t="shared" si="542"/>
        <v>0</v>
      </c>
      <c r="L2518">
        <f t="shared" si="538"/>
        <v>0</v>
      </c>
      <c r="M2518">
        <f t="shared" si="539"/>
        <v>0</v>
      </c>
      <c r="N2518" s="56">
        <f t="shared" si="543"/>
        <v>0</v>
      </c>
      <c r="O2518" s="56">
        <f t="shared" si="544"/>
        <v>0</v>
      </c>
      <c r="R2518">
        <f t="shared" si="540"/>
        <v>0</v>
      </c>
    </row>
    <row r="2519" spans="1:18" x14ac:dyDescent="0.3">
      <c r="A2519" s="43" t="str">
        <f t="shared" si="545"/>
        <v>202146di</v>
      </c>
      <c r="B2519" s="43">
        <f t="shared" si="536"/>
        <v>46</v>
      </c>
      <c r="C2519" s="44">
        <f t="shared" si="541"/>
        <v>44509</v>
      </c>
      <c r="D2519" s="43" t="str">
        <f t="shared" si="547"/>
        <v>di</v>
      </c>
      <c r="E2519" s="43">
        <f t="shared" si="546"/>
        <v>2021</v>
      </c>
      <c r="I2519" s="43">
        <f t="shared" si="537"/>
        <v>46</v>
      </c>
      <c r="J2519">
        <f>IF(AND(Formulier!$E$44&lt;=C2519,Formulier!$O$38&gt;=C2519),"Verlof",0)</f>
        <v>0</v>
      </c>
      <c r="K2519">
        <f t="shared" si="542"/>
        <v>0</v>
      </c>
      <c r="L2519">
        <f t="shared" si="538"/>
        <v>0</v>
      </c>
      <c r="M2519">
        <f t="shared" si="539"/>
        <v>0</v>
      </c>
      <c r="N2519" s="56">
        <f t="shared" si="543"/>
        <v>0</v>
      </c>
      <c r="O2519" s="56">
        <f t="shared" si="544"/>
        <v>0</v>
      </c>
      <c r="R2519">
        <f t="shared" si="540"/>
        <v>0</v>
      </c>
    </row>
    <row r="2520" spans="1:18" x14ac:dyDescent="0.3">
      <c r="A2520" s="43" t="str">
        <f t="shared" si="545"/>
        <v>202146wo</v>
      </c>
      <c r="B2520" s="43">
        <f t="shared" si="536"/>
        <v>46</v>
      </c>
      <c r="C2520" s="44">
        <f t="shared" si="541"/>
        <v>44510</v>
      </c>
      <c r="D2520" s="43" t="str">
        <f t="shared" si="547"/>
        <v>wo</v>
      </c>
      <c r="E2520" s="43">
        <f t="shared" si="546"/>
        <v>2021</v>
      </c>
      <c r="I2520" s="43">
        <f t="shared" si="537"/>
        <v>46</v>
      </c>
      <c r="J2520">
        <f>IF(AND(Formulier!$E$44&lt;=C2520,Formulier!$O$38&gt;=C2520),"Verlof",0)</f>
        <v>0</v>
      </c>
      <c r="K2520">
        <f t="shared" si="542"/>
        <v>0</v>
      </c>
      <c r="L2520">
        <f t="shared" si="538"/>
        <v>0</v>
      </c>
      <c r="M2520">
        <f t="shared" si="539"/>
        <v>0</v>
      </c>
      <c r="N2520" s="56">
        <f t="shared" si="543"/>
        <v>0</v>
      </c>
      <c r="O2520" s="56">
        <f t="shared" si="544"/>
        <v>0</v>
      </c>
      <c r="R2520">
        <f t="shared" si="540"/>
        <v>0</v>
      </c>
    </row>
    <row r="2521" spans="1:18" x14ac:dyDescent="0.3">
      <c r="A2521" s="43" t="str">
        <f t="shared" si="545"/>
        <v>202146do</v>
      </c>
      <c r="B2521" s="43">
        <f t="shared" si="536"/>
        <v>46</v>
      </c>
      <c r="C2521" s="44">
        <f t="shared" si="541"/>
        <v>44511</v>
      </c>
      <c r="D2521" s="43" t="str">
        <f t="shared" si="547"/>
        <v>do</v>
      </c>
      <c r="E2521" s="43">
        <f t="shared" si="546"/>
        <v>2021</v>
      </c>
      <c r="I2521" s="43">
        <f t="shared" si="537"/>
        <v>46</v>
      </c>
      <c r="J2521">
        <f>IF(AND(Formulier!$E$44&lt;=C2521,Formulier!$O$38&gt;=C2521),"Verlof",0)</f>
        <v>0</v>
      </c>
      <c r="K2521">
        <f t="shared" si="542"/>
        <v>0</v>
      </c>
      <c r="L2521">
        <f t="shared" si="538"/>
        <v>0</v>
      </c>
      <c r="M2521">
        <f t="shared" si="539"/>
        <v>0</v>
      </c>
      <c r="N2521" s="56">
        <f t="shared" si="543"/>
        <v>0</v>
      </c>
      <c r="O2521" s="56">
        <f t="shared" si="544"/>
        <v>0</v>
      </c>
      <c r="R2521">
        <f t="shared" si="540"/>
        <v>0</v>
      </c>
    </row>
    <row r="2522" spans="1:18" x14ac:dyDescent="0.3">
      <c r="A2522" s="43" t="str">
        <f t="shared" si="545"/>
        <v>202146vr</v>
      </c>
      <c r="B2522" s="43">
        <f t="shared" si="536"/>
        <v>46</v>
      </c>
      <c r="C2522" s="44">
        <f t="shared" si="541"/>
        <v>44512</v>
      </c>
      <c r="D2522" s="43" t="str">
        <f t="shared" si="547"/>
        <v>vr</v>
      </c>
      <c r="E2522" s="43">
        <f t="shared" si="546"/>
        <v>2021</v>
      </c>
      <c r="I2522" s="43">
        <f t="shared" si="537"/>
        <v>46</v>
      </c>
      <c r="J2522">
        <f>IF(AND(Formulier!$E$44&lt;=C2522,Formulier!$O$38&gt;=C2522),"Verlof",0)</f>
        <v>0</v>
      </c>
      <c r="K2522">
        <f t="shared" si="542"/>
        <v>0</v>
      </c>
      <c r="L2522">
        <f t="shared" si="538"/>
        <v>0</v>
      </c>
      <c r="M2522">
        <f t="shared" si="539"/>
        <v>0</v>
      </c>
      <c r="N2522" s="56">
        <f t="shared" si="543"/>
        <v>0</v>
      </c>
      <c r="O2522" s="56">
        <f t="shared" si="544"/>
        <v>0</v>
      </c>
      <c r="R2522">
        <f t="shared" si="540"/>
        <v>0</v>
      </c>
    </row>
    <row r="2523" spans="1:18" x14ac:dyDescent="0.3">
      <c r="A2523" s="43" t="str">
        <f t="shared" si="545"/>
        <v>202146za</v>
      </c>
      <c r="B2523" s="43">
        <f t="shared" si="536"/>
        <v>46</v>
      </c>
      <c r="C2523" s="44">
        <f t="shared" si="541"/>
        <v>44513</v>
      </c>
      <c r="D2523" s="43" t="str">
        <f t="shared" si="547"/>
        <v>za</v>
      </c>
      <c r="E2523" s="43">
        <f t="shared" si="546"/>
        <v>2021</v>
      </c>
      <c r="I2523" s="43">
        <f t="shared" si="537"/>
        <v>46</v>
      </c>
      <c r="J2523">
        <f>IF(AND(Formulier!$E$44&lt;=C2523,Formulier!$O$38&gt;=C2523),"Verlof",0)</f>
        <v>0</v>
      </c>
      <c r="K2523">
        <f t="shared" si="542"/>
        <v>0</v>
      </c>
      <c r="L2523">
        <f t="shared" si="538"/>
        <v>0</v>
      </c>
      <c r="M2523">
        <f t="shared" si="539"/>
        <v>0</v>
      </c>
      <c r="N2523" s="56">
        <f t="shared" si="543"/>
        <v>0</v>
      </c>
      <c r="O2523" s="56">
        <f t="shared" si="544"/>
        <v>0</v>
      </c>
      <c r="R2523">
        <f t="shared" si="540"/>
        <v>0</v>
      </c>
    </row>
    <row r="2524" spans="1:18" x14ac:dyDescent="0.3">
      <c r="A2524" s="43" t="str">
        <f t="shared" si="545"/>
        <v>202146zo</v>
      </c>
      <c r="B2524" s="43">
        <f t="shared" si="536"/>
        <v>46</v>
      </c>
      <c r="C2524" s="44">
        <f t="shared" si="541"/>
        <v>44514</v>
      </c>
      <c r="D2524" s="43" t="str">
        <f t="shared" si="547"/>
        <v>zo</v>
      </c>
      <c r="E2524" s="43">
        <f t="shared" si="546"/>
        <v>2021</v>
      </c>
      <c r="I2524" s="43">
        <f t="shared" si="537"/>
        <v>46</v>
      </c>
      <c r="J2524">
        <f>IF(AND(Formulier!$E$44&lt;=C2524,Formulier!$O$38&gt;=C2524),"Verlof",0)</f>
        <v>0</v>
      </c>
      <c r="K2524">
        <f t="shared" si="542"/>
        <v>0</v>
      </c>
      <c r="L2524">
        <f t="shared" si="538"/>
        <v>0</v>
      </c>
      <c r="M2524">
        <f t="shared" si="539"/>
        <v>0</v>
      </c>
      <c r="N2524" s="56">
        <f t="shared" si="543"/>
        <v>0</v>
      </c>
      <c r="O2524" s="56">
        <f t="shared" si="544"/>
        <v>0</v>
      </c>
      <c r="R2524">
        <f t="shared" si="540"/>
        <v>0</v>
      </c>
    </row>
    <row r="2525" spans="1:18" x14ac:dyDescent="0.3">
      <c r="A2525" s="43" t="str">
        <f t="shared" si="545"/>
        <v>202147ma</v>
      </c>
      <c r="B2525" s="43">
        <f t="shared" si="536"/>
        <v>47</v>
      </c>
      <c r="C2525" s="44">
        <f t="shared" si="541"/>
        <v>44515</v>
      </c>
      <c r="D2525" s="43" t="str">
        <f t="shared" si="547"/>
        <v>ma</v>
      </c>
      <c r="E2525" s="43">
        <f t="shared" si="546"/>
        <v>2021</v>
      </c>
      <c r="I2525" s="43">
        <f t="shared" si="537"/>
        <v>47</v>
      </c>
      <c r="J2525">
        <f>IF(AND(Formulier!$E$44&lt;=C2525,Formulier!$O$38&gt;=C2525),"Verlof",0)</f>
        <v>0</v>
      </c>
      <c r="K2525">
        <f t="shared" si="542"/>
        <v>0</v>
      </c>
      <c r="L2525">
        <f t="shared" si="538"/>
        <v>0</v>
      </c>
      <c r="M2525">
        <f t="shared" si="539"/>
        <v>0</v>
      </c>
      <c r="N2525" s="56">
        <f t="shared" si="543"/>
        <v>0</v>
      </c>
      <c r="O2525" s="56">
        <f t="shared" si="544"/>
        <v>0</v>
      </c>
      <c r="R2525">
        <f t="shared" si="540"/>
        <v>0</v>
      </c>
    </row>
    <row r="2526" spans="1:18" x14ac:dyDescent="0.3">
      <c r="A2526" s="43" t="str">
        <f t="shared" si="545"/>
        <v>202147di</v>
      </c>
      <c r="B2526" s="43">
        <f t="shared" si="536"/>
        <v>47</v>
      </c>
      <c r="C2526" s="44">
        <f t="shared" si="541"/>
        <v>44516</v>
      </c>
      <c r="D2526" s="43" t="str">
        <f t="shared" si="547"/>
        <v>di</v>
      </c>
      <c r="E2526" s="43">
        <f t="shared" si="546"/>
        <v>2021</v>
      </c>
      <c r="I2526" s="43">
        <f t="shared" si="537"/>
        <v>47</v>
      </c>
      <c r="J2526">
        <f>IF(AND(Formulier!$E$44&lt;=C2526,Formulier!$O$38&gt;=C2526),"Verlof",0)</f>
        <v>0</v>
      </c>
      <c r="K2526">
        <f t="shared" si="542"/>
        <v>0</v>
      </c>
      <c r="L2526">
        <f t="shared" si="538"/>
        <v>0</v>
      </c>
      <c r="M2526">
        <f t="shared" si="539"/>
        <v>0</v>
      </c>
      <c r="N2526" s="56">
        <f t="shared" si="543"/>
        <v>0</v>
      </c>
      <c r="O2526" s="56">
        <f t="shared" si="544"/>
        <v>0</v>
      </c>
      <c r="R2526">
        <f t="shared" si="540"/>
        <v>0</v>
      </c>
    </row>
    <row r="2527" spans="1:18" x14ac:dyDescent="0.3">
      <c r="A2527" s="43" t="str">
        <f t="shared" si="545"/>
        <v>202147wo</v>
      </c>
      <c r="B2527" s="43">
        <f t="shared" si="536"/>
        <v>47</v>
      </c>
      <c r="C2527" s="44">
        <f t="shared" si="541"/>
        <v>44517</v>
      </c>
      <c r="D2527" s="43" t="str">
        <f t="shared" si="547"/>
        <v>wo</v>
      </c>
      <c r="E2527" s="43">
        <f t="shared" si="546"/>
        <v>2021</v>
      </c>
      <c r="I2527" s="43">
        <f t="shared" si="537"/>
        <v>47</v>
      </c>
      <c r="J2527">
        <f>IF(AND(Formulier!$E$44&lt;=C2527,Formulier!$O$38&gt;=C2527),"Verlof",0)</f>
        <v>0</v>
      </c>
      <c r="K2527">
        <f t="shared" si="542"/>
        <v>0</v>
      </c>
      <c r="L2527">
        <f t="shared" si="538"/>
        <v>0</v>
      </c>
      <c r="M2527">
        <f t="shared" si="539"/>
        <v>0</v>
      </c>
      <c r="N2527" s="56">
        <f t="shared" si="543"/>
        <v>0</v>
      </c>
      <c r="O2527" s="56">
        <f t="shared" si="544"/>
        <v>0</v>
      </c>
      <c r="R2527">
        <f t="shared" si="540"/>
        <v>0</v>
      </c>
    </row>
    <row r="2528" spans="1:18" x14ac:dyDescent="0.3">
      <c r="A2528" s="43" t="str">
        <f t="shared" si="545"/>
        <v>202147do</v>
      </c>
      <c r="B2528" s="43">
        <f t="shared" si="536"/>
        <v>47</v>
      </c>
      <c r="C2528" s="44">
        <f t="shared" si="541"/>
        <v>44518</v>
      </c>
      <c r="D2528" s="43" t="str">
        <f t="shared" si="547"/>
        <v>do</v>
      </c>
      <c r="E2528" s="43">
        <f t="shared" si="546"/>
        <v>2021</v>
      </c>
      <c r="I2528" s="43">
        <f t="shared" si="537"/>
        <v>47</v>
      </c>
      <c r="J2528">
        <f>IF(AND(Formulier!$E$44&lt;=C2528,Formulier!$O$38&gt;=C2528),"Verlof",0)</f>
        <v>0</v>
      </c>
      <c r="K2528">
        <f t="shared" si="542"/>
        <v>0</v>
      </c>
      <c r="L2528">
        <f t="shared" si="538"/>
        <v>0</v>
      </c>
      <c r="M2528">
        <f t="shared" si="539"/>
        <v>0</v>
      </c>
      <c r="N2528" s="56">
        <f t="shared" si="543"/>
        <v>0</v>
      </c>
      <c r="O2528" s="56">
        <f t="shared" si="544"/>
        <v>0</v>
      </c>
      <c r="R2528">
        <f t="shared" si="540"/>
        <v>0</v>
      </c>
    </row>
    <row r="2529" spans="1:18" x14ac:dyDescent="0.3">
      <c r="A2529" s="43" t="str">
        <f t="shared" si="545"/>
        <v>202147vr</v>
      </c>
      <c r="B2529" s="43">
        <f t="shared" si="536"/>
        <v>47</v>
      </c>
      <c r="C2529" s="44">
        <f t="shared" si="541"/>
        <v>44519</v>
      </c>
      <c r="D2529" s="43" t="str">
        <f t="shared" si="547"/>
        <v>vr</v>
      </c>
      <c r="E2529" s="43">
        <f t="shared" si="546"/>
        <v>2021</v>
      </c>
      <c r="I2529" s="43">
        <f t="shared" si="537"/>
        <v>47</v>
      </c>
      <c r="J2529">
        <f>IF(AND(Formulier!$E$44&lt;=C2529,Formulier!$O$38&gt;=C2529),"Verlof",0)</f>
        <v>0</v>
      </c>
      <c r="K2529">
        <f t="shared" si="542"/>
        <v>0</v>
      </c>
      <c r="L2529">
        <f t="shared" si="538"/>
        <v>0</v>
      </c>
      <c r="M2529">
        <f t="shared" si="539"/>
        <v>0</v>
      </c>
      <c r="N2529" s="56">
        <f t="shared" si="543"/>
        <v>0</v>
      </c>
      <c r="O2529" s="56">
        <f t="shared" si="544"/>
        <v>0</v>
      </c>
      <c r="R2529">
        <f t="shared" si="540"/>
        <v>0</v>
      </c>
    </row>
    <row r="2530" spans="1:18" x14ac:dyDescent="0.3">
      <c r="A2530" s="43" t="str">
        <f t="shared" si="545"/>
        <v>202147za</v>
      </c>
      <c r="B2530" s="43">
        <f t="shared" ref="B2530:B2566" si="548">+B2523+1</f>
        <v>47</v>
      </c>
      <c r="C2530" s="44">
        <f t="shared" si="541"/>
        <v>44520</v>
      </c>
      <c r="D2530" s="43" t="str">
        <f t="shared" si="547"/>
        <v>za</v>
      </c>
      <c r="E2530" s="43">
        <f t="shared" si="546"/>
        <v>2021</v>
      </c>
      <c r="I2530" s="43">
        <f t="shared" ref="I2530:I2566" si="549">+I2523+1</f>
        <v>47</v>
      </c>
      <c r="J2530">
        <f>IF(AND(Formulier!$E$44&lt;=C2530,Formulier!$O$38&gt;=C2530),"Verlof",0)</f>
        <v>0</v>
      </c>
      <c r="K2530">
        <f t="shared" si="542"/>
        <v>0</v>
      </c>
      <c r="L2530">
        <f t="shared" si="538"/>
        <v>0</v>
      </c>
      <c r="M2530">
        <f t="shared" si="539"/>
        <v>0</v>
      </c>
      <c r="N2530" s="56">
        <f t="shared" si="543"/>
        <v>0</v>
      </c>
      <c r="O2530" s="56">
        <f t="shared" si="544"/>
        <v>0</v>
      </c>
      <c r="R2530">
        <f t="shared" si="540"/>
        <v>0</v>
      </c>
    </row>
    <row r="2531" spans="1:18" x14ac:dyDescent="0.3">
      <c r="A2531" s="43" t="str">
        <f t="shared" si="545"/>
        <v>202147zo</v>
      </c>
      <c r="B2531" s="43">
        <f t="shared" si="548"/>
        <v>47</v>
      </c>
      <c r="C2531" s="44">
        <f t="shared" si="541"/>
        <v>44521</v>
      </c>
      <c r="D2531" s="43" t="str">
        <f t="shared" si="547"/>
        <v>zo</v>
      </c>
      <c r="E2531" s="43">
        <f t="shared" si="546"/>
        <v>2021</v>
      </c>
      <c r="I2531" s="43">
        <f t="shared" si="549"/>
        <v>47</v>
      </c>
      <c r="J2531">
        <f>IF(AND(Formulier!$E$44&lt;=C2531,Formulier!$O$38&gt;=C2531),"Verlof",0)</f>
        <v>0</v>
      </c>
      <c r="K2531">
        <f t="shared" si="542"/>
        <v>0</v>
      </c>
      <c r="L2531">
        <f t="shared" si="538"/>
        <v>0</v>
      </c>
      <c r="M2531">
        <f t="shared" si="539"/>
        <v>0</v>
      </c>
      <c r="N2531" s="56">
        <f t="shared" si="543"/>
        <v>0</v>
      </c>
      <c r="O2531" s="56">
        <f t="shared" si="544"/>
        <v>0</v>
      </c>
      <c r="R2531">
        <f t="shared" si="540"/>
        <v>0</v>
      </c>
    </row>
    <row r="2532" spans="1:18" x14ac:dyDescent="0.3">
      <c r="A2532" s="43" t="str">
        <f t="shared" si="545"/>
        <v>202148ma</v>
      </c>
      <c r="B2532" s="43">
        <f t="shared" si="548"/>
        <v>48</v>
      </c>
      <c r="C2532" s="44">
        <f t="shared" si="541"/>
        <v>44522</v>
      </c>
      <c r="D2532" s="43" t="str">
        <f t="shared" si="547"/>
        <v>ma</v>
      </c>
      <c r="E2532" s="43">
        <f t="shared" si="546"/>
        <v>2021</v>
      </c>
      <c r="I2532" s="43">
        <f t="shared" si="549"/>
        <v>48</v>
      </c>
      <c r="J2532">
        <f>IF(AND(Formulier!$E$44&lt;=C2532,Formulier!$O$38&gt;=C2532),"Verlof",0)</f>
        <v>0</v>
      </c>
      <c r="K2532">
        <f t="shared" si="542"/>
        <v>0</v>
      </c>
      <c r="L2532">
        <f t="shared" si="538"/>
        <v>0</v>
      </c>
      <c r="M2532">
        <f t="shared" si="539"/>
        <v>0</v>
      </c>
      <c r="N2532" s="56">
        <f t="shared" si="543"/>
        <v>0</v>
      </c>
      <c r="O2532" s="56">
        <f t="shared" si="544"/>
        <v>0</v>
      </c>
      <c r="R2532">
        <f t="shared" si="540"/>
        <v>0</v>
      </c>
    </row>
    <row r="2533" spans="1:18" x14ac:dyDescent="0.3">
      <c r="A2533" s="43" t="str">
        <f t="shared" si="545"/>
        <v>202148di</v>
      </c>
      <c r="B2533" s="43">
        <f t="shared" si="548"/>
        <v>48</v>
      </c>
      <c r="C2533" s="44">
        <f t="shared" si="541"/>
        <v>44523</v>
      </c>
      <c r="D2533" s="43" t="str">
        <f t="shared" si="547"/>
        <v>di</v>
      </c>
      <c r="E2533" s="43">
        <f t="shared" si="546"/>
        <v>2021</v>
      </c>
      <c r="I2533" s="43">
        <f t="shared" si="549"/>
        <v>48</v>
      </c>
      <c r="J2533">
        <f>IF(AND(Formulier!$E$44&lt;=C2533,Formulier!$O$38&gt;=C2533),"Verlof",0)</f>
        <v>0</v>
      </c>
      <c r="K2533">
        <f t="shared" si="542"/>
        <v>0</v>
      </c>
      <c r="L2533">
        <f t="shared" si="538"/>
        <v>0</v>
      </c>
      <c r="M2533">
        <f t="shared" si="539"/>
        <v>0</v>
      </c>
      <c r="N2533" s="56">
        <f t="shared" si="543"/>
        <v>0</v>
      </c>
      <c r="O2533" s="56">
        <f t="shared" si="544"/>
        <v>0</v>
      </c>
      <c r="R2533">
        <f t="shared" si="540"/>
        <v>0</v>
      </c>
    </row>
    <row r="2534" spans="1:18" x14ac:dyDescent="0.3">
      <c r="A2534" s="43" t="str">
        <f t="shared" si="545"/>
        <v>202148wo</v>
      </c>
      <c r="B2534" s="43">
        <f t="shared" si="548"/>
        <v>48</v>
      </c>
      <c r="C2534" s="44">
        <f t="shared" si="541"/>
        <v>44524</v>
      </c>
      <c r="D2534" s="43" t="str">
        <f t="shared" si="547"/>
        <v>wo</v>
      </c>
      <c r="E2534" s="43">
        <f t="shared" si="546"/>
        <v>2021</v>
      </c>
      <c r="I2534" s="43">
        <f t="shared" si="549"/>
        <v>48</v>
      </c>
      <c r="J2534">
        <f>IF(AND(Formulier!$E$44&lt;=C2534,Formulier!$O$38&gt;=C2534),"Verlof",0)</f>
        <v>0</v>
      </c>
      <c r="K2534">
        <f t="shared" si="542"/>
        <v>0</v>
      </c>
      <c r="L2534">
        <f t="shared" si="538"/>
        <v>0</v>
      </c>
      <c r="M2534">
        <f t="shared" si="539"/>
        <v>0</v>
      </c>
      <c r="N2534" s="56">
        <f t="shared" si="543"/>
        <v>0</v>
      </c>
      <c r="O2534" s="56">
        <f t="shared" si="544"/>
        <v>0</v>
      </c>
      <c r="R2534">
        <f t="shared" si="540"/>
        <v>0</v>
      </c>
    </row>
    <row r="2535" spans="1:18" x14ac:dyDescent="0.3">
      <c r="A2535" s="43" t="str">
        <f t="shared" si="545"/>
        <v>202148do</v>
      </c>
      <c r="B2535" s="43">
        <f t="shared" si="548"/>
        <v>48</v>
      </c>
      <c r="C2535" s="44">
        <f t="shared" si="541"/>
        <v>44525</v>
      </c>
      <c r="D2535" s="43" t="str">
        <f t="shared" si="547"/>
        <v>do</v>
      </c>
      <c r="E2535" s="43">
        <f t="shared" si="546"/>
        <v>2021</v>
      </c>
      <c r="I2535" s="43">
        <f t="shared" si="549"/>
        <v>48</v>
      </c>
      <c r="J2535">
        <f>IF(AND(Formulier!$E$44&lt;=C2535,Formulier!$O$38&gt;=C2535),"Verlof",0)</f>
        <v>0</v>
      </c>
      <c r="K2535">
        <f t="shared" si="542"/>
        <v>0</v>
      </c>
      <c r="L2535">
        <f t="shared" si="538"/>
        <v>0</v>
      </c>
      <c r="M2535">
        <f t="shared" si="539"/>
        <v>0</v>
      </c>
      <c r="N2535" s="56">
        <f t="shared" si="543"/>
        <v>0</v>
      </c>
      <c r="O2535" s="56">
        <f t="shared" si="544"/>
        <v>0</v>
      </c>
      <c r="R2535">
        <f t="shared" si="540"/>
        <v>0</v>
      </c>
    </row>
    <row r="2536" spans="1:18" x14ac:dyDescent="0.3">
      <c r="A2536" s="43" t="str">
        <f t="shared" si="545"/>
        <v>202148vr</v>
      </c>
      <c r="B2536" s="43">
        <f t="shared" si="548"/>
        <v>48</v>
      </c>
      <c r="C2536" s="44">
        <f t="shared" si="541"/>
        <v>44526</v>
      </c>
      <c r="D2536" s="43" t="str">
        <f t="shared" si="547"/>
        <v>vr</v>
      </c>
      <c r="E2536" s="43">
        <f t="shared" si="546"/>
        <v>2021</v>
      </c>
      <c r="I2536" s="43">
        <f t="shared" si="549"/>
        <v>48</v>
      </c>
      <c r="J2536">
        <f>IF(AND(Formulier!$E$44&lt;=C2536,Formulier!$O$38&gt;=C2536),"Verlof",0)</f>
        <v>0</v>
      </c>
      <c r="K2536">
        <f t="shared" si="542"/>
        <v>0</v>
      </c>
      <c r="L2536">
        <f t="shared" si="538"/>
        <v>0</v>
      </c>
      <c r="M2536">
        <f t="shared" si="539"/>
        <v>0</v>
      </c>
      <c r="N2536" s="56">
        <f t="shared" si="543"/>
        <v>0</v>
      </c>
      <c r="O2536" s="56">
        <f t="shared" si="544"/>
        <v>0</v>
      </c>
      <c r="R2536">
        <f t="shared" si="540"/>
        <v>0</v>
      </c>
    </row>
    <row r="2537" spans="1:18" x14ac:dyDescent="0.3">
      <c r="A2537" s="43" t="str">
        <f t="shared" si="545"/>
        <v>202148za</v>
      </c>
      <c r="B2537" s="43">
        <f t="shared" si="548"/>
        <v>48</v>
      </c>
      <c r="C2537" s="44">
        <f t="shared" si="541"/>
        <v>44527</v>
      </c>
      <c r="D2537" s="43" t="str">
        <f t="shared" si="547"/>
        <v>za</v>
      </c>
      <c r="E2537" s="43">
        <f t="shared" si="546"/>
        <v>2021</v>
      </c>
      <c r="I2537" s="43">
        <f t="shared" si="549"/>
        <v>48</v>
      </c>
      <c r="J2537">
        <f>IF(AND(Formulier!$E$44&lt;=C2537,Formulier!$O$38&gt;=C2537),"Verlof",0)</f>
        <v>0</v>
      </c>
      <c r="K2537">
        <f t="shared" si="542"/>
        <v>0</v>
      </c>
      <c r="L2537">
        <f t="shared" si="538"/>
        <v>0</v>
      </c>
      <c r="M2537">
        <f t="shared" si="539"/>
        <v>0</v>
      </c>
      <c r="N2537" s="56">
        <f t="shared" si="543"/>
        <v>0</v>
      </c>
      <c r="O2537" s="56">
        <f t="shared" si="544"/>
        <v>0</v>
      </c>
      <c r="R2537">
        <f t="shared" si="540"/>
        <v>0</v>
      </c>
    </row>
    <row r="2538" spans="1:18" x14ac:dyDescent="0.3">
      <c r="A2538" s="43" t="str">
        <f t="shared" si="545"/>
        <v>202148zo</v>
      </c>
      <c r="B2538" s="43">
        <f t="shared" si="548"/>
        <v>48</v>
      </c>
      <c r="C2538" s="44">
        <f t="shared" si="541"/>
        <v>44528</v>
      </c>
      <c r="D2538" s="43" t="str">
        <f t="shared" si="547"/>
        <v>zo</v>
      </c>
      <c r="E2538" s="43">
        <f t="shared" si="546"/>
        <v>2021</v>
      </c>
      <c r="I2538" s="43">
        <f t="shared" si="549"/>
        <v>48</v>
      </c>
      <c r="J2538">
        <f>IF(AND(Formulier!$E$44&lt;=C2538,Formulier!$O$38&gt;=C2538),"Verlof",0)</f>
        <v>0</v>
      </c>
      <c r="K2538">
        <f t="shared" si="542"/>
        <v>0</v>
      </c>
      <c r="L2538">
        <f t="shared" si="538"/>
        <v>0</v>
      </c>
      <c r="M2538">
        <f t="shared" si="539"/>
        <v>0</v>
      </c>
      <c r="N2538" s="56">
        <f t="shared" si="543"/>
        <v>0</v>
      </c>
      <c r="O2538" s="56">
        <f t="shared" si="544"/>
        <v>0</v>
      </c>
      <c r="R2538">
        <f t="shared" si="540"/>
        <v>0</v>
      </c>
    </row>
    <row r="2539" spans="1:18" x14ac:dyDescent="0.3">
      <c r="A2539" s="43" t="str">
        <f t="shared" si="545"/>
        <v>202149ma</v>
      </c>
      <c r="B2539" s="43">
        <f t="shared" si="548"/>
        <v>49</v>
      </c>
      <c r="C2539" s="44">
        <f t="shared" si="541"/>
        <v>44529</v>
      </c>
      <c r="D2539" s="43" t="str">
        <f t="shared" si="547"/>
        <v>ma</v>
      </c>
      <c r="E2539" s="43">
        <f t="shared" si="546"/>
        <v>2021</v>
      </c>
      <c r="I2539" s="43">
        <f t="shared" si="549"/>
        <v>49</v>
      </c>
      <c r="J2539">
        <f>IF(AND(Formulier!$E$44&lt;=C2539,Formulier!$O$38&gt;=C2539),"Verlof",0)</f>
        <v>0</v>
      </c>
      <c r="K2539">
        <f t="shared" si="542"/>
        <v>0</v>
      </c>
      <c r="L2539">
        <f t="shared" si="538"/>
        <v>0</v>
      </c>
      <c r="M2539">
        <f t="shared" si="539"/>
        <v>0</v>
      </c>
      <c r="N2539" s="56">
        <f t="shared" si="543"/>
        <v>0</v>
      </c>
      <c r="O2539" s="56">
        <f t="shared" si="544"/>
        <v>0</v>
      </c>
      <c r="R2539">
        <f t="shared" si="540"/>
        <v>0</v>
      </c>
    </row>
    <row r="2540" spans="1:18" x14ac:dyDescent="0.3">
      <c r="A2540" s="43" t="str">
        <f t="shared" si="545"/>
        <v>202149di</v>
      </c>
      <c r="B2540" s="43">
        <f t="shared" si="548"/>
        <v>49</v>
      </c>
      <c r="C2540" s="44">
        <f t="shared" si="541"/>
        <v>44530</v>
      </c>
      <c r="D2540" s="43" t="str">
        <f t="shared" si="547"/>
        <v>di</v>
      </c>
      <c r="E2540" s="43">
        <f t="shared" si="546"/>
        <v>2021</v>
      </c>
      <c r="I2540" s="43">
        <f t="shared" si="549"/>
        <v>49</v>
      </c>
      <c r="J2540">
        <f>IF(AND(Formulier!$E$44&lt;=C2540,Formulier!$O$38&gt;=C2540),"Verlof",0)</f>
        <v>0</v>
      </c>
      <c r="K2540">
        <f t="shared" si="542"/>
        <v>0</v>
      </c>
      <c r="L2540">
        <f t="shared" si="538"/>
        <v>0</v>
      </c>
      <c r="M2540">
        <f t="shared" si="539"/>
        <v>0</v>
      </c>
      <c r="N2540" s="56">
        <f t="shared" si="543"/>
        <v>0</v>
      </c>
      <c r="O2540" s="56">
        <f t="shared" si="544"/>
        <v>0</v>
      </c>
      <c r="R2540">
        <f t="shared" si="540"/>
        <v>0</v>
      </c>
    </row>
    <row r="2541" spans="1:18" x14ac:dyDescent="0.3">
      <c r="A2541" s="43" t="str">
        <f t="shared" si="545"/>
        <v>202149wo</v>
      </c>
      <c r="B2541" s="43">
        <f t="shared" si="548"/>
        <v>49</v>
      </c>
      <c r="C2541" s="44">
        <f t="shared" si="541"/>
        <v>44531</v>
      </c>
      <c r="D2541" s="43" t="str">
        <f t="shared" si="547"/>
        <v>wo</v>
      </c>
      <c r="E2541" s="43">
        <f t="shared" si="546"/>
        <v>2021</v>
      </c>
      <c r="I2541" s="43">
        <f t="shared" si="549"/>
        <v>49</v>
      </c>
      <c r="J2541">
        <f>IF(AND(Formulier!$E$44&lt;=C2541,Formulier!$O$38&gt;=C2541),"Verlof",0)</f>
        <v>0</v>
      </c>
      <c r="K2541">
        <f t="shared" si="542"/>
        <v>0</v>
      </c>
      <c r="L2541">
        <f t="shared" si="538"/>
        <v>0</v>
      </c>
      <c r="M2541">
        <f t="shared" si="539"/>
        <v>0</v>
      </c>
      <c r="N2541" s="56">
        <f t="shared" si="543"/>
        <v>0</v>
      </c>
      <c r="O2541" s="56">
        <f t="shared" si="544"/>
        <v>0</v>
      </c>
      <c r="R2541">
        <f t="shared" si="540"/>
        <v>0</v>
      </c>
    </row>
    <row r="2542" spans="1:18" x14ac:dyDescent="0.3">
      <c r="A2542" s="43" t="str">
        <f t="shared" si="545"/>
        <v>202149do</v>
      </c>
      <c r="B2542" s="43">
        <f t="shared" si="548"/>
        <v>49</v>
      </c>
      <c r="C2542" s="44">
        <f t="shared" si="541"/>
        <v>44532</v>
      </c>
      <c r="D2542" s="43" t="str">
        <f t="shared" si="547"/>
        <v>do</v>
      </c>
      <c r="E2542" s="43">
        <f t="shared" si="546"/>
        <v>2021</v>
      </c>
      <c r="I2542" s="43">
        <f t="shared" si="549"/>
        <v>49</v>
      </c>
      <c r="J2542">
        <f>IF(AND(Formulier!$E$44&lt;=C2542,Formulier!$O$38&gt;=C2542),"Verlof",0)</f>
        <v>0</v>
      </c>
      <c r="K2542">
        <f t="shared" si="542"/>
        <v>0</v>
      </c>
      <c r="L2542">
        <f t="shared" si="538"/>
        <v>0</v>
      </c>
      <c r="M2542">
        <f t="shared" si="539"/>
        <v>0</v>
      </c>
      <c r="N2542" s="56">
        <f t="shared" si="543"/>
        <v>0</v>
      </c>
      <c r="O2542" s="56">
        <f t="shared" si="544"/>
        <v>0</v>
      </c>
      <c r="R2542">
        <f t="shared" si="540"/>
        <v>0</v>
      </c>
    </row>
    <row r="2543" spans="1:18" x14ac:dyDescent="0.3">
      <c r="A2543" s="43" t="str">
        <f t="shared" si="545"/>
        <v>202149vr</v>
      </c>
      <c r="B2543" s="43">
        <f t="shared" si="548"/>
        <v>49</v>
      </c>
      <c r="C2543" s="44">
        <f t="shared" si="541"/>
        <v>44533</v>
      </c>
      <c r="D2543" s="43" t="str">
        <f t="shared" si="547"/>
        <v>vr</v>
      </c>
      <c r="E2543" s="43">
        <f t="shared" si="546"/>
        <v>2021</v>
      </c>
      <c r="I2543" s="43">
        <f t="shared" si="549"/>
        <v>49</v>
      </c>
      <c r="J2543">
        <f>IF(AND(Formulier!$E$44&lt;=C2543,Formulier!$O$38&gt;=C2543),"Verlof",0)</f>
        <v>0</v>
      </c>
      <c r="K2543">
        <f t="shared" si="542"/>
        <v>0</v>
      </c>
      <c r="L2543">
        <f t="shared" si="538"/>
        <v>0</v>
      </c>
      <c r="M2543">
        <f t="shared" si="539"/>
        <v>0</v>
      </c>
      <c r="N2543" s="56">
        <f t="shared" si="543"/>
        <v>0</v>
      </c>
      <c r="O2543" s="56">
        <f t="shared" si="544"/>
        <v>0</v>
      </c>
      <c r="R2543">
        <f t="shared" si="540"/>
        <v>0</v>
      </c>
    </row>
    <row r="2544" spans="1:18" x14ac:dyDescent="0.3">
      <c r="A2544" s="43" t="str">
        <f t="shared" si="545"/>
        <v>202149za</v>
      </c>
      <c r="B2544" s="43">
        <f t="shared" si="548"/>
        <v>49</v>
      </c>
      <c r="C2544" s="44">
        <f t="shared" si="541"/>
        <v>44534</v>
      </c>
      <c r="D2544" s="43" t="str">
        <f t="shared" si="547"/>
        <v>za</v>
      </c>
      <c r="E2544" s="43">
        <f t="shared" si="546"/>
        <v>2021</v>
      </c>
      <c r="I2544" s="43">
        <f t="shared" si="549"/>
        <v>49</v>
      </c>
      <c r="J2544">
        <f>IF(AND(Formulier!$E$44&lt;=C2544,Formulier!$O$38&gt;=C2544),"Verlof",0)</f>
        <v>0</v>
      </c>
      <c r="K2544">
        <f t="shared" si="542"/>
        <v>0</v>
      </c>
      <c r="L2544">
        <f t="shared" si="538"/>
        <v>0</v>
      </c>
      <c r="M2544">
        <f t="shared" si="539"/>
        <v>0</v>
      </c>
      <c r="N2544" s="56">
        <f t="shared" si="543"/>
        <v>0</v>
      </c>
      <c r="O2544" s="56">
        <f t="shared" si="544"/>
        <v>0</v>
      </c>
      <c r="R2544">
        <f t="shared" si="540"/>
        <v>0</v>
      </c>
    </row>
    <row r="2545" spans="1:18" x14ac:dyDescent="0.3">
      <c r="A2545" s="43" t="str">
        <f t="shared" si="545"/>
        <v>202149zo</v>
      </c>
      <c r="B2545" s="43">
        <f t="shared" si="548"/>
        <v>49</v>
      </c>
      <c r="C2545" s="44">
        <f t="shared" si="541"/>
        <v>44535</v>
      </c>
      <c r="D2545" s="43" t="str">
        <f t="shared" si="547"/>
        <v>zo</v>
      </c>
      <c r="E2545" s="43">
        <f t="shared" si="546"/>
        <v>2021</v>
      </c>
      <c r="I2545" s="43">
        <f t="shared" si="549"/>
        <v>49</v>
      </c>
      <c r="J2545">
        <f>IF(AND(Formulier!$E$44&lt;=C2545,Formulier!$O$38&gt;=C2545),"Verlof",0)</f>
        <v>0</v>
      </c>
      <c r="K2545">
        <f t="shared" si="542"/>
        <v>0</v>
      </c>
      <c r="L2545">
        <f t="shared" si="538"/>
        <v>0</v>
      </c>
      <c r="M2545">
        <f t="shared" si="539"/>
        <v>0</v>
      </c>
      <c r="N2545" s="56">
        <f t="shared" si="543"/>
        <v>0</v>
      </c>
      <c r="O2545" s="56">
        <f t="shared" si="544"/>
        <v>0</v>
      </c>
      <c r="R2545">
        <f t="shared" si="540"/>
        <v>0</v>
      </c>
    </row>
    <row r="2546" spans="1:18" x14ac:dyDescent="0.3">
      <c r="A2546" s="43" t="str">
        <f t="shared" si="545"/>
        <v>202150ma</v>
      </c>
      <c r="B2546" s="43">
        <f t="shared" si="548"/>
        <v>50</v>
      </c>
      <c r="C2546" s="44">
        <f t="shared" si="541"/>
        <v>44536</v>
      </c>
      <c r="D2546" s="43" t="str">
        <f t="shared" si="547"/>
        <v>ma</v>
      </c>
      <c r="E2546" s="43">
        <f t="shared" si="546"/>
        <v>2021</v>
      </c>
      <c r="I2546" s="43">
        <f t="shared" si="549"/>
        <v>50</v>
      </c>
      <c r="J2546">
        <f>IF(AND(Formulier!$E$44&lt;=C2546,Formulier!$O$38&gt;=C2546),"Verlof",0)</f>
        <v>0</v>
      </c>
      <c r="K2546">
        <f t="shared" si="542"/>
        <v>0</v>
      </c>
      <c r="L2546">
        <f t="shared" si="538"/>
        <v>0</v>
      </c>
      <c r="M2546">
        <f t="shared" si="539"/>
        <v>0</v>
      </c>
      <c r="N2546" s="56">
        <f t="shared" si="543"/>
        <v>0</v>
      </c>
      <c r="O2546" s="56">
        <f t="shared" si="544"/>
        <v>0</v>
      </c>
      <c r="R2546">
        <f t="shared" si="540"/>
        <v>0</v>
      </c>
    </row>
    <row r="2547" spans="1:18" x14ac:dyDescent="0.3">
      <c r="A2547" s="43" t="str">
        <f t="shared" si="545"/>
        <v>202150di</v>
      </c>
      <c r="B2547" s="43">
        <f t="shared" si="548"/>
        <v>50</v>
      </c>
      <c r="C2547" s="44">
        <f t="shared" si="541"/>
        <v>44537</v>
      </c>
      <c r="D2547" s="43" t="str">
        <f t="shared" si="547"/>
        <v>di</v>
      </c>
      <c r="E2547" s="43">
        <f t="shared" si="546"/>
        <v>2021</v>
      </c>
      <c r="I2547" s="43">
        <f t="shared" si="549"/>
        <v>50</v>
      </c>
      <c r="J2547">
        <f>IF(AND(Formulier!$E$44&lt;=C2547,Formulier!$O$38&gt;=C2547),"Verlof",0)</f>
        <v>0</v>
      </c>
      <c r="K2547">
        <f t="shared" si="542"/>
        <v>0</v>
      </c>
      <c r="L2547">
        <f t="shared" si="538"/>
        <v>0</v>
      </c>
      <c r="M2547">
        <f t="shared" si="539"/>
        <v>0</v>
      </c>
      <c r="N2547" s="56">
        <f t="shared" si="543"/>
        <v>0</v>
      </c>
      <c r="O2547" s="56">
        <f t="shared" si="544"/>
        <v>0</v>
      </c>
      <c r="R2547">
        <f t="shared" si="540"/>
        <v>0</v>
      </c>
    </row>
    <row r="2548" spans="1:18" x14ac:dyDescent="0.3">
      <c r="A2548" s="43" t="str">
        <f t="shared" si="545"/>
        <v>202150wo</v>
      </c>
      <c r="B2548" s="43">
        <f t="shared" si="548"/>
        <v>50</v>
      </c>
      <c r="C2548" s="44">
        <f t="shared" si="541"/>
        <v>44538</v>
      </c>
      <c r="D2548" s="43" t="str">
        <f t="shared" si="547"/>
        <v>wo</v>
      </c>
      <c r="E2548" s="43">
        <f t="shared" si="546"/>
        <v>2021</v>
      </c>
      <c r="I2548" s="43">
        <f t="shared" si="549"/>
        <v>50</v>
      </c>
      <c r="J2548">
        <f>IF(AND(Formulier!$E$44&lt;=C2548,Formulier!$O$38&gt;=C2548),"Verlof",0)</f>
        <v>0</v>
      </c>
      <c r="K2548">
        <f t="shared" si="542"/>
        <v>0</v>
      </c>
      <c r="L2548">
        <f t="shared" si="538"/>
        <v>0</v>
      </c>
      <c r="M2548">
        <f t="shared" si="539"/>
        <v>0</v>
      </c>
      <c r="N2548" s="56">
        <f t="shared" si="543"/>
        <v>0</v>
      </c>
      <c r="O2548" s="56">
        <f t="shared" si="544"/>
        <v>0</v>
      </c>
      <c r="R2548">
        <f t="shared" si="540"/>
        <v>0</v>
      </c>
    </row>
    <row r="2549" spans="1:18" x14ac:dyDescent="0.3">
      <c r="A2549" s="43" t="str">
        <f t="shared" si="545"/>
        <v>202150do</v>
      </c>
      <c r="B2549" s="43">
        <f t="shared" si="548"/>
        <v>50</v>
      </c>
      <c r="C2549" s="44">
        <f t="shared" si="541"/>
        <v>44539</v>
      </c>
      <c r="D2549" s="43" t="str">
        <f t="shared" si="547"/>
        <v>do</v>
      </c>
      <c r="E2549" s="43">
        <f t="shared" si="546"/>
        <v>2021</v>
      </c>
      <c r="I2549" s="43">
        <f t="shared" si="549"/>
        <v>50</v>
      </c>
      <c r="J2549">
        <f>IF(AND(Formulier!$E$44&lt;=C2549,Formulier!$O$38&gt;=C2549),"Verlof",0)</f>
        <v>0</v>
      </c>
      <c r="K2549">
        <f t="shared" si="542"/>
        <v>0</v>
      </c>
      <c r="L2549">
        <f t="shared" si="538"/>
        <v>0</v>
      </c>
      <c r="M2549">
        <f t="shared" si="539"/>
        <v>0</v>
      </c>
      <c r="N2549" s="56">
        <f t="shared" si="543"/>
        <v>0</v>
      </c>
      <c r="O2549" s="56">
        <f t="shared" si="544"/>
        <v>0</v>
      </c>
      <c r="R2549">
        <f t="shared" si="540"/>
        <v>0</v>
      </c>
    </row>
    <row r="2550" spans="1:18" x14ac:dyDescent="0.3">
      <c r="A2550" s="43" t="str">
        <f t="shared" si="545"/>
        <v>202150vr</v>
      </c>
      <c r="B2550" s="43">
        <f t="shared" si="548"/>
        <v>50</v>
      </c>
      <c r="C2550" s="44">
        <f t="shared" si="541"/>
        <v>44540</v>
      </c>
      <c r="D2550" s="43" t="str">
        <f t="shared" si="547"/>
        <v>vr</v>
      </c>
      <c r="E2550" s="43">
        <f t="shared" si="546"/>
        <v>2021</v>
      </c>
      <c r="I2550" s="43">
        <f t="shared" si="549"/>
        <v>50</v>
      </c>
      <c r="J2550">
        <f>IF(AND(Formulier!$E$44&lt;=C2550,Formulier!$O$38&gt;=C2550),"Verlof",0)</f>
        <v>0</v>
      </c>
      <c r="K2550">
        <f t="shared" si="542"/>
        <v>0</v>
      </c>
      <c r="L2550">
        <f t="shared" si="538"/>
        <v>0</v>
      </c>
      <c r="M2550">
        <f t="shared" si="539"/>
        <v>0</v>
      </c>
      <c r="N2550" s="56">
        <f t="shared" si="543"/>
        <v>0</v>
      </c>
      <c r="O2550" s="56">
        <f t="shared" si="544"/>
        <v>0</v>
      </c>
      <c r="R2550">
        <f t="shared" si="540"/>
        <v>0</v>
      </c>
    </row>
    <row r="2551" spans="1:18" x14ac:dyDescent="0.3">
      <c r="A2551" s="43" t="str">
        <f t="shared" si="545"/>
        <v>202150za</v>
      </c>
      <c r="B2551" s="43">
        <f t="shared" si="548"/>
        <v>50</v>
      </c>
      <c r="C2551" s="44">
        <f t="shared" si="541"/>
        <v>44541</v>
      </c>
      <c r="D2551" s="43" t="str">
        <f t="shared" si="547"/>
        <v>za</v>
      </c>
      <c r="E2551" s="43">
        <f t="shared" si="546"/>
        <v>2021</v>
      </c>
      <c r="I2551" s="43">
        <f t="shared" si="549"/>
        <v>50</v>
      </c>
      <c r="J2551">
        <f>IF(AND(Formulier!$E$44&lt;=C2551,Formulier!$O$38&gt;=C2551),"Verlof",0)</f>
        <v>0</v>
      </c>
      <c r="K2551">
        <f t="shared" si="542"/>
        <v>0</v>
      </c>
      <c r="L2551">
        <f t="shared" si="538"/>
        <v>0</v>
      </c>
      <c r="M2551">
        <f t="shared" si="539"/>
        <v>0</v>
      </c>
      <c r="N2551" s="56">
        <f t="shared" si="543"/>
        <v>0</v>
      </c>
      <c r="O2551" s="56">
        <f t="shared" si="544"/>
        <v>0</v>
      </c>
      <c r="R2551">
        <f t="shared" si="540"/>
        <v>0</v>
      </c>
    </row>
    <row r="2552" spans="1:18" x14ac:dyDescent="0.3">
      <c r="A2552" s="43" t="str">
        <f t="shared" si="545"/>
        <v>202150zo</v>
      </c>
      <c r="B2552" s="43">
        <f t="shared" si="548"/>
        <v>50</v>
      </c>
      <c r="C2552" s="44">
        <f t="shared" si="541"/>
        <v>44542</v>
      </c>
      <c r="D2552" s="43" t="str">
        <f t="shared" si="547"/>
        <v>zo</v>
      </c>
      <c r="E2552" s="43">
        <f t="shared" si="546"/>
        <v>2021</v>
      </c>
      <c r="I2552" s="43">
        <f t="shared" si="549"/>
        <v>50</v>
      </c>
      <c r="J2552">
        <f>IF(AND(Formulier!$E$44&lt;=C2552,Formulier!$O$38&gt;=C2552),"Verlof",0)</f>
        <v>0</v>
      </c>
      <c r="K2552">
        <f t="shared" si="542"/>
        <v>0</v>
      </c>
      <c r="L2552">
        <f t="shared" si="538"/>
        <v>0</v>
      </c>
      <c r="M2552">
        <f t="shared" si="539"/>
        <v>0</v>
      </c>
      <c r="N2552" s="56">
        <f t="shared" si="543"/>
        <v>0</v>
      </c>
      <c r="O2552" s="56">
        <f t="shared" si="544"/>
        <v>0</v>
      </c>
      <c r="R2552">
        <f t="shared" si="540"/>
        <v>0</v>
      </c>
    </row>
    <row r="2553" spans="1:18" x14ac:dyDescent="0.3">
      <c r="A2553" s="43" t="str">
        <f t="shared" si="545"/>
        <v>202151ma</v>
      </c>
      <c r="B2553" s="43">
        <f t="shared" si="548"/>
        <v>51</v>
      </c>
      <c r="C2553" s="44">
        <f t="shared" si="541"/>
        <v>44543</v>
      </c>
      <c r="D2553" s="43" t="str">
        <f t="shared" si="547"/>
        <v>ma</v>
      </c>
      <c r="E2553" s="43">
        <f t="shared" si="546"/>
        <v>2021</v>
      </c>
      <c r="I2553" s="43">
        <f t="shared" si="549"/>
        <v>51</v>
      </c>
      <c r="J2553">
        <f>IF(AND(Formulier!$E$44&lt;=C2553,Formulier!$O$38&gt;=C2553),"Verlof",0)</f>
        <v>0</v>
      </c>
      <c r="K2553">
        <f t="shared" si="542"/>
        <v>0</v>
      </c>
      <c r="L2553">
        <f t="shared" si="538"/>
        <v>0</v>
      </c>
      <c r="M2553">
        <f t="shared" si="539"/>
        <v>0</v>
      </c>
      <c r="N2553" s="56">
        <f t="shared" si="543"/>
        <v>0</v>
      </c>
      <c r="O2553" s="56">
        <f t="shared" si="544"/>
        <v>0</v>
      </c>
      <c r="R2553">
        <f t="shared" si="540"/>
        <v>0</v>
      </c>
    </row>
    <row r="2554" spans="1:18" x14ac:dyDescent="0.3">
      <c r="A2554" s="43" t="str">
        <f t="shared" si="545"/>
        <v>202151di</v>
      </c>
      <c r="B2554" s="43">
        <f t="shared" si="548"/>
        <v>51</v>
      </c>
      <c r="C2554" s="44">
        <f t="shared" si="541"/>
        <v>44544</v>
      </c>
      <c r="D2554" s="43" t="str">
        <f t="shared" si="547"/>
        <v>di</v>
      </c>
      <c r="E2554" s="43">
        <f t="shared" si="546"/>
        <v>2021</v>
      </c>
      <c r="I2554" s="43">
        <f t="shared" si="549"/>
        <v>51</v>
      </c>
      <c r="J2554">
        <f>IF(AND(Formulier!$E$44&lt;=C2554,Formulier!$O$38&gt;=C2554),"Verlof",0)</f>
        <v>0</v>
      </c>
      <c r="K2554">
        <f t="shared" si="542"/>
        <v>0</v>
      </c>
      <c r="L2554">
        <f t="shared" si="538"/>
        <v>0</v>
      </c>
      <c r="M2554">
        <f t="shared" si="539"/>
        <v>0</v>
      </c>
      <c r="N2554" s="56">
        <f t="shared" si="543"/>
        <v>0</v>
      </c>
      <c r="O2554" s="56">
        <f t="shared" si="544"/>
        <v>0</v>
      </c>
      <c r="R2554">
        <f t="shared" si="540"/>
        <v>0</v>
      </c>
    </row>
    <row r="2555" spans="1:18" x14ac:dyDescent="0.3">
      <c r="A2555" s="43" t="str">
        <f t="shared" si="545"/>
        <v>202151wo</v>
      </c>
      <c r="B2555" s="43">
        <f t="shared" si="548"/>
        <v>51</v>
      </c>
      <c r="C2555" s="44">
        <f t="shared" si="541"/>
        <v>44545</v>
      </c>
      <c r="D2555" s="43" t="str">
        <f t="shared" si="547"/>
        <v>wo</v>
      </c>
      <c r="E2555" s="43">
        <f t="shared" si="546"/>
        <v>2021</v>
      </c>
      <c r="I2555" s="43">
        <f t="shared" si="549"/>
        <v>51</v>
      </c>
      <c r="J2555">
        <f>IF(AND(Formulier!$E$44&lt;=C2555,Formulier!$O$38&gt;=C2555),"Verlof",0)</f>
        <v>0</v>
      </c>
      <c r="K2555">
        <f t="shared" si="542"/>
        <v>0</v>
      </c>
      <c r="L2555">
        <f t="shared" si="538"/>
        <v>0</v>
      </c>
      <c r="M2555">
        <f t="shared" si="539"/>
        <v>0</v>
      </c>
      <c r="N2555" s="56">
        <f t="shared" si="543"/>
        <v>0</v>
      </c>
      <c r="O2555" s="56">
        <f t="shared" si="544"/>
        <v>0</v>
      </c>
      <c r="R2555">
        <f t="shared" si="540"/>
        <v>0</v>
      </c>
    </row>
    <row r="2556" spans="1:18" x14ac:dyDescent="0.3">
      <c r="A2556" s="43" t="str">
        <f t="shared" si="545"/>
        <v>202151do</v>
      </c>
      <c r="B2556" s="43">
        <f t="shared" si="548"/>
        <v>51</v>
      </c>
      <c r="C2556" s="44">
        <f t="shared" si="541"/>
        <v>44546</v>
      </c>
      <c r="D2556" s="43" t="str">
        <f t="shared" si="547"/>
        <v>do</v>
      </c>
      <c r="E2556" s="43">
        <f t="shared" si="546"/>
        <v>2021</v>
      </c>
      <c r="I2556" s="43">
        <f t="shared" si="549"/>
        <v>51</v>
      </c>
      <c r="J2556">
        <f>IF(AND(Formulier!$E$44&lt;=C2556,Formulier!$O$38&gt;=C2556),"Verlof",0)</f>
        <v>0</v>
      </c>
      <c r="K2556">
        <f t="shared" si="542"/>
        <v>0</v>
      </c>
      <c r="L2556">
        <f t="shared" ref="L2556:L2571" si="550">IF(J2556=0,0,IF(G2556="",0,1))</f>
        <v>0</v>
      </c>
      <c r="M2556">
        <f t="shared" ref="M2556:M2571" si="551">IF(J2556=0,0,IF(H2556="",0,1))</f>
        <v>0</v>
      </c>
      <c r="N2556" s="56">
        <f t="shared" si="543"/>
        <v>0</v>
      </c>
      <c r="O2556" s="56">
        <f t="shared" si="544"/>
        <v>0</v>
      </c>
      <c r="R2556">
        <f t="shared" si="540"/>
        <v>0</v>
      </c>
    </row>
    <row r="2557" spans="1:18" x14ac:dyDescent="0.3">
      <c r="A2557" s="43" t="str">
        <f t="shared" si="545"/>
        <v>202151vr</v>
      </c>
      <c r="B2557" s="43">
        <f t="shared" si="548"/>
        <v>51</v>
      </c>
      <c r="C2557" s="44">
        <f t="shared" si="541"/>
        <v>44547</v>
      </c>
      <c r="D2557" s="43" t="str">
        <f t="shared" si="547"/>
        <v>vr</v>
      </c>
      <c r="E2557" s="43">
        <f t="shared" si="546"/>
        <v>2021</v>
      </c>
      <c r="I2557" s="43">
        <f t="shared" si="549"/>
        <v>51</v>
      </c>
      <c r="J2557">
        <f>IF(AND(Formulier!$E$44&lt;=C2557,Formulier!$O$38&gt;=C2557),"Verlof",0)</f>
        <v>0</v>
      </c>
      <c r="K2557">
        <f t="shared" si="542"/>
        <v>0</v>
      </c>
      <c r="L2557">
        <f t="shared" si="550"/>
        <v>0</v>
      </c>
      <c r="M2557">
        <f t="shared" si="551"/>
        <v>0</v>
      </c>
      <c r="N2557" s="56">
        <f t="shared" si="543"/>
        <v>0</v>
      </c>
      <c r="O2557" s="56">
        <f t="shared" si="544"/>
        <v>0</v>
      </c>
      <c r="R2557">
        <f t="shared" si="540"/>
        <v>0</v>
      </c>
    </row>
    <row r="2558" spans="1:18" x14ac:dyDescent="0.3">
      <c r="A2558" s="43" t="str">
        <f t="shared" si="545"/>
        <v>202151za</v>
      </c>
      <c r="B2558" s="43">
        <f t="shared" si="548"/>
        <v>51</v>
      </c>
      <c r="C2558" s="44">
        <f t="shared" si="541"/>
        <v>44548</v>
      </c>
      <c r="D2558" s="43" t="str">
        <f t="shared" si="547"/>
        <v>za</v>
      </c>
      <c r="E2558" s="43">
        <f t="shared" si="546"/>
        <v>2021</v>
      </c>
      <c r="I2558" s="43">
        <f t="shared" si="549"/>
        <v>51</v>
      </c>
      <c r="J2558">
        <f>IF(AND(Formulier!$E$44&lt;=C2558,Formulier!$O$38&gt;=C2558),"Verlof",0)</f>
        <v>0</v>
      </c>
      <c r="K2558">
        <f t="shared" si="542"/>
        <v>0</v>
      </c>
      <c r="L2558">
        <f t="shared" si="550"/>
        <v>0</v>
      </c>
      <c r="M2558">
        <f t="shared" si="551"/>
        <v>0</v>
      </c>
      <c r="N2558" s="56">
        <f t="shared" si="543"/>
        <v>0</v>
      </c>
      <c r="O2558" s="56">
        <f t="shared" si="544"/>
        <v>0</v>
      </c>
      <c r="R2558">
        <f t="shared" si="540"/>
        <v>0</v>
      </c>
    </row>
    <row r="2559" spans="1:18" x14ac:dyDescent="0.3">
      <c r="A2559" s="43" t="str">
        <f t="shared" si="545"/>
        <v>202151zo</v>
      </c>
      <c r="B2559" s="43">
        <f t="shared" si="548"/>
        <v>51</v>
      </c>
      <c r="C2559" s="44">
        <f t="shared" si="541"/>
        <v>44549</v>
      </c>
      <c r="D2559" s="43" t="str">
        <f t="shared" si="547"/>
        <v>zo</v>
      </c>
      <c r="E2559" s="43">
        <f t="shared" si="546"/>
        <v>2021</v>
      </c>
      <c r="I2559" s="43">
        <f t="shared" si="549"/>
        <v>51</v>
      </c>
      <c r="J2559">
        <f>IF(AND(Formulier!$E$44&lt;=C2559,Formulier!$O$38&gt;=C2559),"Verlof",0)</f>
        <v>0</v>
      </c>
      <c r="K2559">
        <f t="shared" si="542"/>
        <v>0</v>
      </c>
      <c r="L2559">
        <f t="shared" si="550"/>
        <v>0</v>
      </c>
      <c r="M2559">
        <f t="shared" si="551"/>
        <v>0</v>
      </c>
      <c r="N2559" s="56">
        <f t="shared" si="543"/>
        <v>0</v>
      </c>
      <c r="O2559" s="56">
        <f t="shared" si="544"/>
        <v>0</v>
      </c>
      <c r="R2559">
        <f t="shared" si="540"/>
        <v>0</v>
      </c>
    </row>
    <row r="2560" spans="1:18" x14ac:dyDescent="0.3">
      <c r="A2560" s="43" t="str">
        <f t="shared" si="545"/>
        <v>202152ma</v>
      </c>
      <c r="B2560" s="43">
        <f t="shared" si="548"/>
        <v>52</v>
      </c>
      <c r="C2560" s="44">
        <f t="shared" si="541"/>
        <v>44550</v>
      </c>
      <c r="D2560" s="43" t="str">
        <f t="shared" si="547"/>
        <v>ma</v>
      </c>
      <c r="E2560" s="43">
        <f t="shared" si="546"/>
        <v>2021</v>
      </c>
      <c r="I2560" s="43">
        <f t="shared" si="549"/>
        <v>52</v>
      </c>
      <c r="J2560">
        <f>IF(AND(Formulier!$E$44&lt;=C2560,Formulier!$O$38&gt;=C2560),"Verlof",0)</f>
        <v>0</v>
      </c>
      <c r="K2560">
        <f t="shared" si="542"/>
        <v>0</v>
      </c>
      <c r="L2560">
        <f t="shared" si="550"/>
        <v>0</v>
      </c>
      <c r="M2560">
        <f t="shared" si="551"/>
        <v>0</v>
      </c>
      <c r="N2560" s="56">
        <f t="shared" si="543"/>
        <v>0</v>
      </c>
      <c r="O2560" s="56">
        <f t="shared" si="544"/>
        <v>0</v>
      </c>
      <c r="R2560">
        <f t="shared" ref="R2560:R2571" si="552">IF(AND(OR(F2560="vakantie",G2560="vakantie",H2560="vakantie"),Q2560="Compensatieverlof"),1,0)</f>
        <v>0</v>
      </c>
    </row>
    <row r="2561" spans="1:18" x14ac:dyDescent="0.3">
      <c r="A2561" s="43" t="str">
        <f t="shared" si="545"/>
        <v>202152di</v>
      </c>
      <c r="B2561" s="43">
        <f t="shared" si="548"/>
        <v>52</v>
      </c>
      <c r="C2561" s="44">
        <f t="shared" si="541"/>
        <v>44551</v>
      </c>
      <c r="D2561" s="43" t="str">
        <f t="shared" si="547"/>
        <v>di</v>
      </c>
      <c r="E2561" s="43">
        <f t="shared" si="546"/>
        <v>2021</v>
      </c>
      <c r="I2561" s="43">
        <f t="shared" si="549"/>
        <v>52</v>
      </c>
      <c r="J2561">
        <f>IF(AND(Formulier!$E$44&lt;=C2561,Formulier!$O$38&gt;=C2561),"Verlof",0)</f>
        <v>0</v>
      </c>
      <c r="K2561">
        <f t="shared" si="542"/>
        <v>0</v>
      </c>
      <c r="L2561">
        <f t="shared" si="550"/>
        <v>0</v>
      </c>
      <c r="M2561">
        <f t="shared" si="551"/>
        <v>0</v>
      </c>
      <c r="N2561" s="56">
        <f t="shared" si="543"/>
        <v>0</v>
      </c>
      <c r="O2561" s="56">
        <f t="shared" si="544"/>
        <v>0</v>
      </c>
      <c r="R2561">
        <f t="shared" si="552"/>
        <v>0</v>
      </c>
    </row>
    <row r="2562" spans="1:18" x14ac:dyDescent="0.3">
      <c r="A2562" s="43" t="str">
        <f t="shared" si="545"/>
        <v>202152wo</v>
      </c>
      <c r="B2562" s="43">
        <f t="shared" si="548"/>
        <v>52</v>
      </c>
      <c r="C2562" s="44">
        <f t="shared" si="541"/>
        <v>44552</v>
      </c>
      <c r="D2562" s="43" t="str">
        <f t="shared" si="547"/>
        <v>wo</v>
      </c>
      <c r="E2562" s="43">
        <f t="shared" si="546"/>
        <v>2021</v>
      </c>
      <c r="I2562" s="43">
        <f t="shared" si="549"/>
        <v>52</v>
      </c>
      <c r="J2562">
        <f>IF(AND(Formulier!$E$44&lt;=C2562,Formulier!$O$38&gt;=C2562),"Verlof",0)</f>
        <v>0</v>
      </c>
      <c r="K2562">
        <f t="shared" si="542"/>
        <v>0</v>
      </c>
      <c r="L2562">
        <f t="shared" si="550"/>
        <v>0</v>
      </c>
      <c r="M2562">
        <f t="shared" si="551"/>
        <v>0</v>
      </c>
      <c r="N2562" s="56">
        <f t="shared" si="543"/>
        <v>0</v>
      </c>
      <c r="O2562" s="56">
        <f t="shared" si="544"/>
        <v>0</v>
      </c>
      <c r="R2562">
        <f t="shared" si="552"/>
        <v>0</v>
      </c>
    </row>
    <row r="2563" spans="1:18" x14ac:dyDescent="0.3">
      <c r="A2563" s="43" t="str">
        <f t="shared" si="545"/>
        <v>202152do</v>
      </c>
      <c r="B2563" s="43">
        <f t="shared" si="548"/>
        <v>52</v>
      </c>
      <c r="C2563" s="44">
        <f t="shared" ref="C2563:C2571" si="553">+C2562+1</f>
        <v>44553</v>
      </c>
      <c r="D2563" s="43" t="str">
        <f t="shared" si="547"/>
        <v>do</v>
      </c>
      <c r="E2563" s="43">
        <f t="shared" si="546"/>
        <v>2021</v>
      </c>
      <c r="I2563" s="43">
        <f t="shared" si="549"/>
        <v>52</v>
      </c>
      <c r="J2563">
        <f>IF(AND(Formulier!$E$44&lt;=C2563,Formulier!$O$38&gt;=C2563),"Verlof",0)</f>
        <v>0</v>
      </c>
      <c r="K2563">
        <f t="shared" ref="K2563:K2571" si="554">IF(J2563=0,0,IF(F2563="",0,1))</f>
        <v>0</v>
      </c>
      <c r="L2563">
        <f t="shared" si="550"/>
        <v>0</v>
      </c>
      <c r="M2563">
        <f t="shared" si="551"/>
        <v>0</v>
      </c>
      <c r="N2563" s="56">
        <f t="shared" ref="N2563:N2571" si="555">IF($N$1="Noord",K2563,IF($N$1="Midden",L2563,M2563))</f>
        <v>0</v>
      </c>
      <c r="O2563" s="56">
        <f t="shared" ref="O2563:O2571" si="556">IF(OR(D2563="za",D2563="zo"),0,N2563)</f>
        <v>0</v>
      </c>
      <c r="R2563">
        <f t="shared" si="552"/>
        <v>0</v>
      </c>
    </row>
    <row r="2564" spans="1:18" x14ac:dyDescent="0.3">
      <c r="A2564" s="43" t="str">
        <f t="shared" si="545"/>
        <v>202152vr</v>
      </c>
      <c r="B2564" s="43">
        <f t="shared" si="548"/>
        <v>52</v>
      </c>
      <c r="C2564" s="44">
        <f t="shared" si="553"/>
        <v>44554</v>
      </c>
      <c r="D2564" s="43" t="str">
        <f t="shared" si="547"/>
        <v>vr</v>
      </c>
      <c r="E2564" s="43">
        <f t="shared" si="546"/>
        <v>2021</v>
      </c>
      <c r="I2564" s="43">
        <f t="shared" si="549"/>
        <v>52</v>
      </c>
      <c r="J2564">
        <f>IF(AND(Formulier!$E$44&lt;=C2564,Formulier!$O$38&gt;=C2564),"Verlof",0)</f>
        <v>0</v>
      </c>
      <c r="K2564">
        <f t="shared" si="554"/>
        <v>0</v>
      </c>
      <c r="L2564">
        <f t="shared" si="550"/>
        <v>0</v>
      </c>
      <c r="M2564">
        <f t="shared" si="551"/>
        <v>0</v>
      </c>
      <c r="N2564" s="56">
        <f t="shared" si="555"/>
        <v>0</v>
      </c>
      <c r="O2564" s="56">
        <f t="shared" si="556"/>
        <v>0</v>
      </c>
      <c r="R2564">
        <f t="shared" si="552"/>
        <v>0</v>
      </c>
    </row>
    <row r="2565" spans="1:18" x14ac:dyDescent="0.3">
      <c r="A2565" s="43" t="str">
        <f t="shared" si="545"/>
        <v>202152za</v>
      </c>
      <c r="B2565" s="43">
        <f t="shared" si="548"/>
        <v>52</v>
      </c>
      <c r="C2565" s="44">
        <f t="shared" si="553"/>
        <v>44555</v>
      </c>
      <c r="D2565" s="43" t="str">
        <f t="shared" si="547"/>
        <v>za</v>
      </c>
      <c r="E2565" s="43">
        <f t="shared" si="546"/>
        <v>2021</v>
      </c>
      <c r="I2565" s="43">
        <f t="shared" si="549"/>
        <v>52</v>
      </c>
      <c r="J2565">
        <f>IF(AND(Formulier!$E$44&lt;=C2565,Formulier!$O$38&gt;=C2565),"Verlof",0)</f>
        <v>0</v>
      </c>
      <c r="K2565">
        <f t="shared" si="554"/>
        <v>0</v>
      </c>
      <c r="L2565">
        <f t="shared" si="550"/>
        <v>0</v>
      </c>
      <c r="M2565">
        <f t="shared" si="551"/>
        <v>0</v>
      </c>
      <c r="N2565" s="56">
        <f t="shared" si="555"/>
        <v>0</v>
      </c>
      <c r="O2565" s="56">
        <f t="shared" si="556"/>
        <v>0</v>
      </c>
      <c r="R2565">
        <f t="shared" si="552"/>
        <v>0</v>
      </c>
    </row>
    <row r="2566" spans="1:18" x14ac:dyDescent="0.3">
      <c r="A2566" s="43" t="str">
        <f t="shared" si="545"/>
        <v>202152zo</v>
      </c>
      <c r="B2566" s="43">
        <f t="shared" si="548"/>
        <v>52</v>
      </c>
      <c r="C2566" s="44">
        <f t="shared" si="553"/>
        <v>44556</v>
      </c>
      <c r="D2566" s="43" t="str">
        <f t="shared" si="547"/>
        <v>zo</v>
      </c>
      <c r="E2566" s="43">
        <f t="shared" si="546"/>
        <v>2021</v>
      </c>
      <c r="I2566" s="43">
        <f t="shared" si="549"/>
        <v>52</v>
      </c>
      <c r="J2566">
        <f>IF(AND(Formulier!$E$44&lt;=C2566,Formulier!$O$38&gt;=C2566),"Verlof",0)</f>
        <v>0</v>
      </c>
      <c r="K2566">
        <f t="shared" si="554"/>
        <v>0</v>
      </c>
      <c r="L2566">
        <f t="shared" si="550"/>
        <v>0</v>
      </c>
      <c r="M2566">
        <f t="shared" si="551"/>
        <v>0</v>
      </c>
      <c r="N2566" s="56">
        <f t="shared" si="555"/>
        <v>0</v>
      </c>
      <c r="O2566" s="56">
        <f t="shared" si="556"/>
        <v>0</v>
      </c>
      <c r="R2566">
        <f t="shared" si="552"/>
        <v>0</v>
      </c>
    </row>
    <row r="2567" spans="1:18" x14ac:dyDescent="0.3">
      <c r="A2567" s="43" t="str">
        <f>E2567&amp;B2567&amp;D2567</f>
        <v>20211ma</v>
      </c>
      <c r="B2567" s="43">
        <v>1</v>
      </c>
      <c r="C2567" s="44">
        <f t="shared" si="553"/>
        <v>44557</v>
      </c>
      <c r="D2567" s="43" t="str">
        <f t="shared" si="547"/>
        <v>ma</v>
      </c>
      <c r="E2567" s="43">
        <f>YEAR(C2567)</f>
        <v>2021</v>
      </c>
      <c r="I2567" s="43">
        <v>1</v>
      </c>
      <c r="J2567">
        <f>IF(AND(Formulier!$E$44&lt;=C2567,Formulier!$O$38&gt;=C2567),"Verlof",0)</f>
        <v>0</v>
      </c>
      <c r="K2567">
        <f t="shared" si="554"/>
        <v>0</v>
      </c>
      <c r="L2567">
        <f t="shared" si="550"/>
        <v>0</v>
      </c>
      <c r="M2567">
        <f t="shared" si="551"/>
        <v>0</v>
      </c>
      <c r="N2567" s="56">
        <f t="shared" si="555"/>
        <v>0</v>
      </c>
      <c r="O2567" s="56">
        <f t="shared" si="556"/>
        <v>0</v>
      </c>
      <c r="R2567">
        <f t="shared" si="552"/>
        <v>0</v>
      </c>
    </row>
    <row r="2568" spans="1:18" x14ac:dyDescent="0.3">
      <c r="A2568" s="43" t="str">
        <f>E2568&amp;B2568&amp;D2568</f>
        <v>20211di</v>
      </c>
      <c r="B2568" s="43">
        <v>1</v>
      </c>
      <c r="C2568" s="44">
        <f t="shared" si="553"/>
        <v>44558</v>
      </c>
      <c r="D2568" s="43" t="str">
        <f t="shared" si="547"/>
        <v>di</v>
      </c>
      <c r="E2568" s="43">
        <f>YEAR(C2568)</f>
        <v>2021</v>
      </c>
      <c r="I2568" s="43">
        <v>1</v>
      </c>
      <c r="J2568">
        <f>IF(AND(Formulier!$E$44&lt;=C2568,Formulier!$O$38&gt;=C2568),"Verlof",0)</f>
        <v>0</v>
      </c>
      <c r="K2568">
        <f t="shared" si="554"/>
        <v>0</v>
      </c>
      <c r="L2568">
        <f t="shared" si="550"/>
        <v>0</v>
      </c>
      <c r="M2568">
        <f t="shared" si="551"/>
        <v>0</v>
      </c>
      <c r="N2568" s="56">
        <f t="shared" si="555"/>
        <v>0</v>
      </c>
      <c r="O2568" s="56">
        <f t="shared" si="556"/>
        <v>0</v>
      </c>
      <c r="R2568">
        <f t="shared" si="552"/>
        <v>0</v>
      </c>
    </row>
    <row r="2569" spans="1:18" x14ac:dyDescent="0.3">
      <c r="A2569" s="43" t="str">
        <f>E2569&amp;B2569&amp;D2569</f>
        <v>20211wo</v>
      </c>
      <c r="B2569" s="43">
        <v>1</v>
      </c>
      <c r="C2569" s="44">
        <f t="shared" si="553"/>
        <v>44559</v>
      </c>
      <c r="D2569" s="43" t="str">
        <f t="shared" si="547"/>
        <v>wo</v>
      </c>
      <c r="E2569" s="43">
        <f>YEAR(C2569)</f>
        <v>2021</v>
      </c>
      <c r="I2569" s="43">
        <v>1</v>
      </c>
      <c r="J2569">
        <f>IF(AND(Formulier!$E$44&lt;=C2569,Formulier!$O$38&gt;=C2569),"Verlof",0)</f>
        <v>0</v>
      </c>
      <c r="K2569">
        <f t="shared" si="554"/>
        <v>0</v>
      </c>
      <c r="L2569">
        <f t="shared" si="550"/>
        <v>0</v>
      </c>
      <c r="M2569">
        <f t="shared" si="551"/>
        <v>0</v>
      </c>
      <c r="N2569" s="56">
        <f t="shared" si="555"/>
        <v>0</v>
      </c>
      <c r="O2569" s="56">
        <f t="shared" si="556"/>
        <v>0</v>
      </c>
      <c r="R2569">
        <f t="shared" si="552"/>
        <v>0</v>
      </c>
    </row>
    <row r="2570" spans="1:18" x14ac:dyDescent="0.3">
      <c r="A2570" s="43" t="str">
        <f>E2570&amp;B2570&amp;D2570</f>
        <v>20211do</v>
      </c>
      <c r="B2570" s="43">
        <v>1</v>
      </c>
      <c r="C2570" s="44">
        <f t="shared" si="553"/>
        <v>44560</v>
      </c>
      <c r="D2570" s="43" t="str">
        <f t="shared" si="547"/>
        <v>do</v>
      </c>
      <c r="E2570" s="43">
        <f>YEAR(C2570)</f>
        <v>2021</v>
      </c>
      <c r="I2570" s="43">
        <v>1</v>
      </c>
      <c r="J2570">
        <f>IF(AND(Formulier!$E$44&lt;=C2570,Formulier!$O$38&gt;=C2570),"Verlof",0)</f>
        <v>0</v>
      </c>
      <c r="K2570">
        <f t="shared" si="554"/>
        <v>0</v>
      </c>
      <c r="L2570">
        <f t="shared" si="550"/>
        <v>0</v>
      </c>
      <c r="M2570">
        <f t="shared" si="551"/>
        <v>0</v>
      </c>
      <c r="N2570" s="56">
        <f t="shared" si="555"/>
        <v>0</v>
      </c>
      <c r="O2570" s="56">
        <f t="shared" si="556"/>
        <v>0</v>
      </c>
      <c r="R2570">
        <f t="shared" si="552"/>
        <v>0</v>
      </c>
    </row>
    <row r="2571" spans="1:18" x14ac:dyDescent="0.3">
      <c r="A2571" s="43" t="str">
        <f>E2571&amp;B2571&amp;D2571</f>
        <v>20211vr</v>
      </c>
      <c r="B2571" s="43">
        <v>1</v>
      </c>
      <c r="C2571" s="44">
        <f t="shared" si="553"/>
        <v>44561</v>
      </c>
      <c r="D2571" s="43" t="str">
        <f t="shared" si="547"/>
        <v>vr</v>
      </c>
      <c r="E2571" s="43">
        <f>YEAR(C2571)</f>
        <v>2021</v>
      </c>
      <c r="I2571" s="43">
        <v>1</v>
      </c>
      <c r="J2571">
        <f>IF(AND(Formulier!$E$44&lt;=C2571,Formulier!$O$38&gt;=C2571),"Verlof",0)</f>
        <v>0</v>
      </c>
      <c r="K2571">
        <f t="shared" si="554"/>
        <v>0</v>
      </c>
      <c r="L2571">
        <f t="shared" si="550"/>
        <v>0</v>
      </c>
      <c r="M2571">
        <f t="shared" si="551"/>
        <v>0</v>
      </c>
      <c r="N2571" s="56">
        <f t="shared" si="555"/>
        <v>0</v>
      </c>
      <c r="O2571" s="56">
        <f t="shared" si="556"/>
        <v>0</v>
      </c>
      <c r="R2571">
        <f t="shared" si="552"/>
        <v>0</v>
      </c>
    </row>
    <row r="2572" spans="1:18" x14ac:dyDescent="0.3">
      <c r="A2572" s="43" t="s">
        <v>84</v>
      </c>
      <c r="B2572" s="43">
        <v>1</v>
      </c>
      <c r="C2572" s="44">
        <v>44564</v>
      </c>
      <c r="D2572" s="43" t="s">
        <v>63</v>
      </c>
      <c r="E2572" s="43">
        <v>2022</v>
      </c>
      <c r="F2572" s="47" t="s">
        <v>73</v>
      </c>
      <c r="G2572" s="47" t="s">
        <v>73</v>
      </c>
      <c r="H2572" s="47" t="s">
        <v>73</v>
      </c>
      <c r="I2572" s="43">
        <v>1</v>
      </c>
      <c r="J2572">
        <f>IF(AND(Formulier!$E$44&lt;=C2572,Formulier!$O$38&gt;=C2572),"Verlof",0)</f>
        <v>0</v>
      </c>
      <c r="K2572">
        <f t="shared" ref="K2572:K2635" si="557">IF(J2572=0,0,IF(F2572="",0,1))</f>
        <v>0</v>
      </c>
      <c r="L2572">
        <f t="shared" ref="L2572:L2635" si="558">IF(J2572=0,0,IF(G2572="",0,1))</f>
        <v>0</v>
      </c>
      <c r="M2572">
        <f t="shared" ref="M2572:M2635" si="559">IF(J2572=0,0,IF(H2572="",0,1))</f>
        <v>0</v>
      </c>
      <c r="N2572" s="56">
        <f t="shared" ref="N2572:N2635" si="560">IF($N$1="Noord",K2572,IF($N$1="Midden",L2572,M2572))</f>
        <v>0</v>
      </c>
      <c r="O2572" s="56">
        <f t="shared" ref="O2572:O2635" si="561">IF(OR(D2572="za",D2572="zo"),0,N2572)</f>
        <v>0</v>
      </c>
    </row>
    <row r="2573" spans="1:18" x14ac:dyDescent="0.3">
      <c r="A2573" s="43" t="s">
        <v>85</v>
      </c>
      <c r="B2573" s="43">
        <v>1</v>
      </c>
      <c r="C2573" s="44">
        <v>44565</v>
      </c>
      <c r="D2573" s="43" t="s">
        <v>65</v>
      </c>
      <c r="E2573" s="43">
        <v>2022</v>
      </c>
      <c r="F2573" s="47" t="s">
        <v>73</v>
      </c>
      <c r="G2573" s="47" t="s">
        <v>73</v>
      </c>
      <c r="H2573" s="47" t="s">
        <v>73</v>
      </c>
      <c r="I2573" s="43">
        <v>1</v>
      </c>
      <c r="J2573">
        <f>IF(AND(Formulier!$E$44&lt;=C2573,Formulier!$O$38&gt;=C2573),"Verlof",0)</f>
        <v>0</v>
      </c>
      <c r="K2573">
        <f t="shared" si="557"/>
        <v>0</v>
      </c>
      <c r="L2573">
        <f t="shared" si="558"/>
        <v>0</v>
      </c>
      <c r="M2573">
        <f t="shared" si="559"/>
        <v>0</v>
      </c>
      <c r="N2573" s="56">
        <f t="shared" si="560"/>
        <v>0</v>
      </c>
      <c r="O2573" s="56">
        <f t="shared" si="561"/>
        <v>0</v>
      </c>
    </row>
    <row r="2574" spans="1:18" x14ac:dyDescent="0.3">
      <c r="A2574" s="43" t="s">
        <v>86</v>
      </c>
      <c r="B2574" s="43">
        <v>1</v>
      </c>
      <c r="C2574" s="44">
        <v>44566</v>
      </c>
      <c r="D2574" s="43" t="s">
        <v>67</v>
      </c>
      <c r="E2574" s="43">
        <v>2022</v>
      </c>
      <c r="F2574" s="47" t="s">
        <v>73</v>
      </c>
      <c r="G2574" s="47" t="s">
        <v>73</v>
      </c>
      <c r="H2574" s="47" t="s">
        <v>73</v>
      </c>
      <c r="I2574" s="43">
        <v>1</v>
      </c>
      <c r="J2574">
        <f>IF(AND(Formulier!$E$44&lt;=C2574,Formulier!$O$38&gt;=C2574),"Verlof",0)</f>
        <v>0</v>
      </c>
      <c r="K2574">
        <f t="shared" si="557"/>
        <v>0</v>
      </c>
      <c r="L2574">
        <f t="shared" si="558"/>
        <v>0</v>
      </c>
      <c r="M2574">
        <f t="shared" si="559"/>
        <v>0</v>
      </c>
      <c r="N2574" s="56">
        <f t="shared" si="560"/>
        <v>0</v>
      </c>
      <c r="O2574" s="56">
        <f t="shared" si="561"/>
        <v>0</v>
      </c>
    </row>
    <row r="2575" spans="1:18" x14ac:dyDescent="0.3">
      <c r="A2575" s="43" t="s">
        <v>87</v>
      </c>
      <c r="B2575" s="43">
        <v>1</v>
      </c>
      <c r="C2575" s="44">
        <v>44567</v>
      </c>
      <c r="D2575" s="43" t="s">
        <v>69</v>
      </c>
      <c r="E2575" s="43">
        <v>2022</v>
      </c>
      <c r="F2575" s="47" t="s">
        <v>73</v>
      </c>
      <c r="G2575" s="47" t="s">
        <v>73</v>
      </c>
      <c r="H2575" s="47" t="s">
        <v>73</v>
      </c>
      <c r="I2575" s="43">
        <v>1</v>
      </c>
      <c r="J2575">
        <f>IF(AND(Formulier!$E$44&lt;=C2575,Formulier!$O$38&gt;=C2575),"Verlof",0)</f>
        <v>0</v>
      </c>
      <c r="K2575">
        <f t="shared" si="557"/>
        <v>0</v>
      </c>
      <c r="L2575">
        <f t="shared" si="558"/>
        <v>0</v>
      </c>
      <c r="M2575">
        <f t="shared" si="559"/>
        <v>0</v>
      </c>
      <c r="N2575" s="56">
        <f t="shared" si="560"/>
        <v>0</v>
      </c>
      <c r="O2575" s="56">
        <f t="shared" si="561"/>
        <v>0</v>
      </c>
    </row>
    <row r="2576" spans="1:18" x14ac:dyDescent="0.3">
      <c r="A2576" s="43" t="s">
        <v>88</v>
      </c>
      <c r="B2576" s="43">
        <v>1</v>
      </c>
      <c r="C2576" s="44">
        <v>44568</v>
      </c>
      <c r="D2576" s="43" t="s">
        <v>71</v>
      </c>
      <c r="E2576" s="43">
        <v>2022</v>
      </c>
      <c r="F2576" s="47" t="s">
        <v>73</v>
      </c>
      <c r="G2576" s="47" t="s">
        <v>73</v>
      </c>
      <c r="H2576" s="47" t="s">
        <v>73</v>
      </c>
      <c r="I2576" s="43">
        <v>1</v>
      </c>
      <c r="J2576">
        <f>IF(AND(Formulier!$E$44&lt;=C2576,Formulier!$O$38&gt;=C2576),"Verlof",0)</f>
        <v>0</v>
      </c>
      <c r="K2576">
        <f t="shared" si="557"/>
        <v>0</v>
      </c>
      <c r="L2576">
        <f t="shared" si="558"/>
        <v>0</v>
      </c>
      <c r="M2576">
        <f t="shared" si="559"/>
        <v>0</v>
      </c>
      <c r="N2576" s="56">
        <f t="shared" si="560"/>
        <v>0</v>
      </c>
      <c r="O2576" s="56">
        <f t="shared" si="561"/>
        <v>0</v>
      </c>
    </row>
    <row r="2577" spans="1:15" x14ac:dyDescent="0.3">
      <c r="A2577" s="43" t="s">
        <v>89</v>
      </c>
      <c r="B2577" s="43">
        <v>1</v>
      </c>
      <c r="C2577" s="44">
        <v>44569</v>
      </c>
      <c r="D2577" s="43" t="s">
        <v>75</v>
      </c>
      <c r="E2577" s="43">
        <v>2022</v>
      </c>
      <c r="F2577" s="47" t="s">
        <v>73</v>
      </c>
      <c r="G2577" s="47" t="s">
        <v>73</v>
      </c>
      <c r="H2577" s="47" t="s">
        <v>73</v>
      </c>
      <c r="I2577" s="43">
        <v>1</v>
      </c>
      <c r="J2577">
        <f>IF(AND(Formulier!$E$44&lt;=C2577,Formulier!$O$38&gt;=C2577),"Verlof",0)</f>
        <v>0</v>
      </c>
      <c r="K2577">
        <f t="shared" si="557"/>
        <v>0</v>
      </c>
      <c r="L2577">
        <f t="shared" si="558"/>
        <v>0</v>
      </c>
      <c r="M2577">
        <f t="shared" si="559"/>
        <v>0</v>
      </c>
      <c r="N2577" s="56">
        <f t="shared" si="560"/>
        <v>0</v>
      </c>
      <c r="O2577" s="56">
        <f t="shared" si="561"/>
        <v>0</v>
      </c>
    </row>
    <row r="2578" spans="1:15" x14ac:dyDescent="0.3">
      <c r="A2578" s="43" t="s">
        <v>90</v>
      </c>
      <c r="B2578" s="43">
        <v>1</v>
      </c>
      <c r="C2578" s="44">
        <v>44570</v>
      </c>
      <c r="D2578" s="43" t="s">
        <v>76</v>
      </c>
      <c r="E2578" s="43">
        <v>2022</v>
      </c>
      <c r="F2578" s="47" t="s">
        <v>73</v>
      </c>
      <c r="G2578" s="47" t="s">
        <v>73</v>
      </c>
      <c r="H2578" s="47" t="s">
        <v>73</v>
      </c>
      <c r="I2578" s="43">
        <v>1</v>
      </c>
      <c r="J2578">
        <f>IF(AND(Formulier!$E$44&lt;=C2578,Formulier!$O$38&gt;=C2578),"Verlof",0)</f>
        <v>0</v>
      </c>
      <c r="K2578">
        <f t="shared" si="557"/>
        <v>0</v>
      </c>
      <c r="L2578">
        <f t="shared" si="558"/>
        <v>0</v>
      </c>
      <c r="M2578">
        <f t="shared" si="559"/>
        <v>0</v>
      </c>
      <c r="N2578" s="56">
        <f t="shared" si="560"/>
        <v>0</v>
      </c>
      <c r="O2578" s="56">
        <f t="shared" si="561"/>
        <v>0</v>
      </c>
    </row>
    <row r="2579" spans="1:15" x14ac:dyDescent="0.3">
      <c r="A2579" s="43" t="s">
        <v>91</v>
      </c>
      <c r="B2579" s="43">
        <v>2</v>
      </c>
      <c r="C2579" s="44">
        <v>44571</v>
      </c>
      <c r="D2579" s="43" t="s">
        <v>63</v>
      </c>
      <c r="E2579" s="43">
        <v>2022</v>
      </c>
      <c r="F2579" s="64" t="s">
        <v>92</v>
      </c>
      <c r="G2579" s="64" t="s">
        <v>92</v>
      </c>
      <c r="H2579" s="64" t="s">
        <v>92</v>
      </c>
      <c r="I2579" s="43">
        <v>2</v>
      </c>
      <c r="J2579">
        <f>IF(AND(Formulier!$E$44&lt;=C2579,Formulier!$O$38&gt;=C2579),"Verlof",0)</f>
        <v>0</v>
      </c>
      <c r="K2579">
        <f t="shared" si="557"/>
        <v>0</v>
      </c>
      <c r="L2579">
        <f t="shared" si="558"/>
        <v>0</v>
      </c>
      <c r="M2579">
        <f t="shared" si="559"/>
        <v>0</v>
      </c>
      <c r="N2579" s="56">
        <f t="shared" si="560"/>
        <v>0</v>
      </c>
      <c r="O2579" s="56">
        <f t="shared" si="561"/>
        <v>0</v>
      </c>
    </row>
    <row r="2580" spans="1:15" x14ac:dyDescent="0.3">
      <c r="A2580" s="43" t="s">
        <v>93</v>
      </c>
      <c r="B2580" s="43">
        <v>2</v>
      </c>
      <c r="C2580" s="44">
        <v>44572</v>
      </c>
      <c r="D2580" s="43" t="s">
        <v>65</v>
      </c>
      <c r="E2580" s="43">
        <v>2022</v>
      </c>
      <c r="F2580" s="64" t="s">
        <v>92</v>
      </c>
      <c r="G2580" s="64" t="s">
        <v>92</v>
      </c>
      <c r="H2580" s="64" t="s">
        <v>92</v>
      </c>
      <c r="I2580" s="43">
        <v>2</v>
      </c>
      <c r="J2580">
        <f>IF(AND(Formulier!$E$44&lt;=C2580,Formulier!$O$38&gt;=C2580),"Verlof",0)</f>
        <v>0</v>
      </c>
      <c r="K2580">
        <f t="shared" si="557"/>
        <v>0</v>
      </c>
      <c r="L2580">
        <f t="shared" si="558"/>
        <v>0</v>
      </c>
      <c r="M2580">
        <f t="shared" si="559"/>
        <v>0</v>
      </c>
      <c r="N2580" s="56">
        <f t="shared" si="560"/>
        <v>0</v>
      </c>
      <c r="O2580" s="56">
        <f t="shared" si="561"/>
        <v>0</v>
      </c>
    </row>
    <row r="2581" spans="1:15" x14ac:dyDescent="0.3">
      <c r="A2581" s="43" t="s">
        <v>94</v>
      </c>
      <c r="B2581" s="43">
        <v>2</v>
      </c>
      <c r="C2581" s="44">
        <v>44573</v>
      </c>
      <c r="D2581" s="43" t="s">
        <v>67</v>
      </c>
      <c r="E2581" s="43">
        <v>2022</v>
      </c>
      <c r="F2581" s="64" t="s">
        <v>92</v>
      </c>
      <c r="G2581" s="64" t="s">
        <v>92</v>
      </c>
      <c r="H2581" s="64" t="s">
        <v>92</v>
      </c>
      <c r="I2581" s="43">
        <v>2</v>
      </c>
      <c r="J2581">
        <f>IF(AND(Formulier!$E$44&lt;=C2581,Formulier!$O$38&gt;=C2581),"Verlof",0)</f>
        <v>0</v>
      </c>
      <c r="K2581">
        <f t="shared" si="557"/>
        <v>0</v>
      </c>
      <c r="L2581">
        <f t="shared" si="558"/>
        <v>0</v>
      </c>
      <c r="M2581">
        <f t="shared" si="559"/>
        <v>0</v>
      </c>
      <c r="N2581" s="56">
        <f t="shared" si="560"/>
        <v>0</v>
      </c>
      <c r="O2581" s="56">
        <f t="shared" si="561"/>
        <v>0</v>
      </c>
    </row>
    <row r="2582" spans="1:15" x14ac:dyDescent="0.3">
      <c r="A2582" s="43" t="s">
        <v>95</v>
      </c>
      <c r="B2582" s="43">
        <v>2</v>
      </c>
      <c r="C2582" s="44">
        <v>44574</v>
      </c>
      <c r="D2582" s="43" t="s">
        <v>69</v>
      </c>
      <c r="E2582" s="43">
        <v>2022</v>
      </c>
      <c r="F2582" s="64" t="s">
        <v>92</v>
      </c>
      <c r="G2582" s="64" t="s">
        <v>92</v>
      </c>
      <c r="H2582" s="64" t="s">
        <v>92</v>
      </c>
      <c r="I2582" s="43">
        <v>2</v>
      </c>
      <c r="J2582">
        <f>IF(AND(Formulier!$E$44&lt;=C2582,Formulier!$O$38&gt;=C2582),"Verlof",0)</f>
        <v>0</v>
      </c>
      <c r="K2582">
        <f t="shared" si="557"/>
        <v>0</v>
      </c>
      <c r="L2582">
        <f t="shared" si="558"/>
        <v>0</v>
      </c>
      <c r="M2582">
        <f t="shared" si="559"/>
        <v>0</v>
      </c>
      <c r="N2582" s="56">
        <f t="shared" si="560"/>
        <v>0</v>
      </c>
      <c r="O2582" s="56">
        <f t="shared" si="561"/>
        <v>0</v>
      </c>
    </row>
    <row r="2583" spans="1:15" x14ac:dyDescent="0.3">
      <c r="A2583" s="43" t="s">
        <v>96</v>
      </c>
      <c r="B2583" s="43">
        <v>2</v>
      </c>
      <c r="C2583" s="44">
        <v>44575</v>
      </c>
      <c r="D2583" s="43" t="s">
        <v>71</v>
      </c>
      <c r="E2583" s="43">
        <v>2022</v>
      </c>
      <c r="F2583" s="64" t="s">
        <v>92</v>
      </c>
      <c r="G2583" s="64" t="s">
        <v>92</v>
      </c>
      <c r="H2583" s="64" t="s">
        <v>92</v>
      </c>
      <c r="I2583" s="43">
        <v>2</v>
      </c>
      <c r="J2583">
        <f>IF(AND(Formulier!$E$44&lt;=C2583,Formulier!$O$38&gt;=C2583),"Verlof",0)</f>
        <v>0</v>
      </c>
      <c r="K2583">
        <f t="shared" si="557"/>
        <v>0</v>
      </c>
      <c r="L2583">
        <f t="shared" si="558"/>
        <v>0</v>
      </c>
      <c r="M2583">
        <f t="shared" si="559"/>
        <v>0</v>
      </c>
      <c r="N2583" s="56">
        <f t="shared" si="560"/>
        <v>0</v>
      </c>
      <c r="O2583" s="56">
        <f t="shared" si="561"/>
        <v>0</v>
      </c>
    </row>
    <row r="2584" spans="1:15" x14ac:dyDescent="0.3">
      <c r="A2584" s="43" t="s">
        <v>97</v>
      </c>
      <c r="B2584" s="43">
        <v>2</v>
      </c>
      <c r="C2584" s="44">
        <v>44576</v>
      </c>
      <c r="D2584" s="43" t="s">
        <v>75</v>
      </c>
      <c r="E2584" s="43">
        <v>2022</v>
      </c>
      <c r="F2584" s="64" t="s">
        <v>92</v>
      </c>
      <c r="G2584" s="64" t="s">
        <v>92</v>
      </c>
      <c r="H2584" s="64" t="s">
        <v>92</v>
      </c>
      <c r="I2584" s="43">
        <v>2</v>
      </c>
      <c r="J2584">
        <f>IF(AND(Formulier!$E$44&lt;=C2584,Formulier!$O$38&gt;=C2584),"Verlof",0)</f>
        <v>0</v>
      </c>
      <c r="K2584">
        <f t="shared" si="557"/>
        <v>0</v>
      </c>
      <c r="L2584">
        <f t="shared" si="558"/>
        <v>0</v>
      </c>
      <c r="M2584">
        <f t="shared" si="559"/>
        <v>0</v>
      </c>
      <c r="N2584" s="56">
        <f t="shared" si="560"/>
        <v>0</v>
      </c>
      <c r="O2584" s="56">
        <f t="shared" si="561"/>
        <v>0</v>
      </c>
    </row>
    <row r="2585" spans="1:15" x14ac:dyDescent="0.3">
      <c r="A2585" s="43" t="s">
        <v>98</v>
      </c>
      <c r="B2585" s="43">
        <v>2</v>
      </c>
      <c r="C2585" s="44">
        <v>44577</v>
      </c>
      <c r="D2585" s="43" t="s">
        <v>76</v>
      </c>
      <c r="E2585" s="43">
        <v>2022</v>
      </c>
      <c r="F2585" s="64" t="s">
        <v>92</v>
      </c>
      <c r="G2585" s="64" t="s">
        <v>92</v>
      </c>
      <c r="H2585" s="64" t="s">
        <v>92</v>
      </c>
      <c r="I2585" s="43">
        <v>2</v>
      </c>
      <c r="J2585">
        <f>IF(AND(Formulier!$E$44&lt;=C2585,Formulier!$O$38&gt;=C2585),"Verlof",0)</f>
        <v>0</v>
      </c>
      <c r="K2585">
        <f t="shared" si="557"/>
        <v>0</v>
      </c>
      <c r="L2585">
        <f t="shared" si="558"/>
        <v>0</v>
      </c>
      <c r="M2585">
        <f t="shared" si="559"/>
        <v>0</v>
      </c>
      <c r="N2585" s="56">
        <f t="shared" si="560"/>
        <v>0</v>
      </c>
      <c r="O2585" s="56">
        <f t="shared" si="561"/>
        <v>0</v>
      </c>
    </row>
    <row r="2586" spans="1:15" x14ac:dyDescent="0.3">
      <c r="A2586" s="43" t="s">
        <v>99</v>
      </c>
      <c r="B2586" s="43">
        <v>3</v>
      </c>
      <c r="C2586" s="44">
        <v>44578</v>
      </c>
      <c r="D2586" s="43" t="s">
        <v>63</v>
      </c>
      <c r="E2586" s="43">
        <v>2022</v>
      </c>
      <c r="F2586" s="64" t="s">
        <v>92</v>
      </c>
      <c r="G2586" s="64" t="s">
        <v>92</v>
      </c>
      <c r="H2586" s="64" t="s">
        <v>92</v>
      </c>
      <c r="I2586" s="43">
        <v>3</v>
      </c>
      <c r="J2586">
        <f>IF(AND(Formulier!$E$44&lt;=C2586,Formulier!$O$38&gt;=C2586),"Verlof",0)</f>
        <v>0</v>
      </c>
      <c r="K2586">
        <f t="shared" si="557"/>
        <v>0</v>
      </c>
      <c r="L2586">
        <f t="shared" si="558"/>
        <v>0</v>
      </c>
      <c r="M2586">
        <f t="shared" si="559"/>
        <v>0</v>
      </c>
      <c r="N2586" s="56">
        <f t="shared" si="560"/>
        <v>0</v>
      </c>
      <c r="O2586" s="56">
        <f t="shared" si="561"/>
        <v>0</v>
      </c>
    </row>
    <row r="2587" spans="1:15" x14ac:dyDescent="0.3">
      <c r="A2587" s="43" t="s">
        <v>100</v>
      </c>
      <c r="B2587" s="43">
        <v>3</v>
      </c>
      <c r="C2587" s="44">
        <v>44579</v>
      </c>
      <c r="D2587" s="43" t="s">
        <v>65</v>
      </c>
      <c r="E2587" s="43">
        <v>2022</v>
      </c>
      <c r="F2587" s="64" t="s">
        <v>92</v>
      </c>
      <c r="G2587" s="64" t="s">
        <v>92</v>
      </c>
      <c r="H2587" s="64" t="s">
        <v>92</v>
      </c>
      <c r="I2587" s="43">
        <v>3</v>
      </c>
      <c r="J2587">
        <f>IF(AND(Formulier!$E$44&lt;=C2587,Formulier!$O$38&gt;=C2587),"Verlof",0)</f>
        <v>0</v>
      </c>
      <c r="K2587">
        <f t="shared" si="557"/>
        <v>0</v>
      </c>
      <c r="L2587">
        <f t="shared" si="558"/>
        <v>0</v>
      </c>
      <c r="M2587">
        <f t="shared" si="559"/>
        <v>0</v>
      </c>
      <c r="N2587" s="56">
        <f t="shared" si="560"/>
        <v>0</v>
      </c>
      <c r="O2587" s="56">
        <f t="shared" si="561"/>
        <v>0</v>
      </c>
    </row>
    <row r="2588" spans="1:15" x14ac:dyDescent="0.3">
      <c r="A2588" s="43" t="s">
        <v>101</v>
      </c>
      <c r="B2588" s="43">
        <v>3</v>
      </c>
      <c r="C2588" s="44">
        <v>44580</v>
      </c>
      <c r="D2588" s="43" t="s">
        <v>67</v>
      </c>
      <c r="E2588" s="43">
        <v>2022</v>
      </c>
      <c r="F2588" s="64" t="s">
        <v>92</v>
      </c>
      <c r="G2588" s="64" t="s">
        <v>92</v>
      </c>
      <c r="H2588" s="64" t="s">
        <v>92</v>
      </c>
      <c r="I2588" s="43">
        <v>3</v>
      </c>
      <c r="J2588">
        <f>IF(AND(Formulier!$E$44&lt;=C2588,Formulier!$O$38&gt;=C2588),"Verlof",0)</f>
        <v>0</v>
      </c>
      <c r="K2588">
        <f t="shared" si="557"/>
        <v>0</v>
      </c>
      <c r="L2588">
        <f t="shared" si="558"/>
        <v>0</v>
      </c>
      <c r="M2588">
        <f t="shared" si="559"/>
        <v>0</v>
      </c>
      <c r="N2588" s="56">
        <f t="shared" si="560"/>
        <v>0</v>
      </c>
      <c r="O2588" s="56">
        <f t="shared" si="561"/>
        <v>0</v>
      </c>
    </row>
    <row r="2589" spans="1:15" x14ac:dyDescent="0.3">
      <c r="A2589" s="43" t="s">
        <v>102</v>
      </c>
      <c r="B2589" s="43">
        <v>3</v>
      </c>
      <c r="C2589" s="44">
        <v>44581</v>
      </c>
      <c r="D2589" s="43" t="s">
        <v>69</v>
      </c>
      <c r="E2589" s="43">
        <v>2022</v>
      </c>
      <c r="F2589" s="64" t="s">
        <v>92</v>
      </c>
      <c r="G2589" s="64" t="s">
        <v>92</v>
      </c>
      <c r="H2589" s="64" t="s">
        <v>92</v>
      </c>
      <c r="I2589" s="43">
        <v>3</v>
      </c>
      <c r="J2589">
        <f>IF(AND(Formulier!$E$44&lt;=C2589,Formulier!$O$38&gt;=C2589),"Verlof",0)</f>
        <v>0</v>
      </c>
      <c r="K2589">
        <f t="shared" si="557"/>
        <v>0</v>
      </c>
      <c r="L2589">
        <f t="shared" si="558"/>
        <v>0</v>
      </c>
      <c r="M2589">
        <f t="shared" si="559"/>
        <v>0</v>
      </c>
      <c r="N2589" s="56">
        <f t="shared" si="560"/>
        <v>0</v>
      </c>
      <c r="O2589" s="56">
        <f t="shared" si="561"/>
        <v>0</v>
      </c>
    </row>
    <row r="2590" spans="1:15" x14ac:dyDescent="0.3">
      <c r="A2590" s="43" t="s">
        <v>103</v>
      </c>
      <c r="B2590" s="43">
        <v>3</v>
      </c>
      <c r="C2590" s="44">
        <v>44582</v>
      </c>
      <c r="D2590" s="43" t="s">
        <v>71</v>
      </c>
      <c r="E2590" s="43">
        <v>2022</v>
      </c>
      <c r="F2590" s="64" t="s">
        <v>92</v>
      </c>
      <c r="G2590" s="64" t="s">
        <v>92</v>
      </c>
      <c r="H2590" s="64" t="s">
        <v>92</v>
      </c>
      <c r="I2590" s="43">
        <v>3</v>
      </c>
      <c r="J2590">
        <f>IF(AND(Formulier!$E$44&lt;=C2590,Formulier!$O$38&gt;=C2590),"Verlof",0)</f>
        <v>0</v>
      </c>
      <c r="K2590">
        <f t="shared" si="557"/>
        <v>0</v>
      </c>
      <c r="L2590">
        <f t="shared" si="558"/>
        <v>0</v>
      </c>
      <c r="M2590">
        <f t="shared" si="559"/>
        <v>0</v>
      </c>
      <c r="N2590" s="56">
        <f t="shared" si="560"/>
        <v>0</v>
      </c>
      <c r="O2590" s="56">
        <f t="shared" si="561"/>
        <v>0</v>
      </c>
    </row>
    <row r="2591" spans="1:15" x14ac:dyDescent="0.3">
      <c r="A2591" s="43" t="s">
        <v>104</v>
      </c>
      <c r="B2591" s="43">
        <v>3</v>
      </c>
      <c r="C2591" s="44">
        <v>44583</v>
      </c>
      <c r="D2591" s="43" t="s">
        <v>75</v>
      </c>
      <c r="E2591" s="43">
        <v>2022</v>
      </c>
      <c r="F2591" s="64" t="s">
        <v>92</v>
      </c>
      <c r="G2591" s="64" t="s">
        <v>92</v>
      </c>
      <c r="H2591" s="64" t="s">
        <v>92</v>
      </c>
      <c r="I2591" s="43">
        <v>3</v>
      </c>
      <c r="J2591">
        <f>IF(AND(Formulier!$E$44&lt;=C2591,Formulier!$O$38&gt;=C2591),"Verlof",0)</f>
        <v>0</v>
      </c>
      <c r="K2591">
        <f t="shared" si="557"/>
        <v>0</v>
      </c>
      <c r="L2591">
        <f t="shared" si="558"/>
        <v>0</v>
      </c>
      <c r="M2591">
        <f t="shared" si="559"/>
        <v>0</v>
      </c>
      <c r="N2591" s="56">
        <f t="shared" si="560"/>
        <v>0</v>
      </c>
      <c r="O2591" s="56">
        <f t="shared" si="561"/>
        <v>0</v>
      </c>
    </row>
    <row r="2592" spans="1:15" x14ac:dyDescent="0.3">
      <c r="A2592" s="43" t="s">
        <v>105</v>
      </c>
      <c r="B2592" s="43">
        <v>3</v>
      </c>
      <c r="C2592" s="44">
        <v>44584</v>
      </c>
      <c r="D2592" s="43" t="s">
        <v>76</v>
      </c>
      <c r="E2592" s="43">
        <v>2022</v>
      </c>
      <c r="F2592" s="64" t="s">
        <v>92</v>
      </c>
      <c r="G2592" s="64" t="s">
        <v>92</v>
      </c>
      <c r="H2592" s="64" t="s">
        <v>92</v>
      </c>
      <c r="I2592" s="43">
        <v>3</v>
      </c>
      <c r="J2592">
        <f>IF(AND(Formulier!$E$44&lt;=C2592,Formulier!$O$38&gt;=C2592),"Verlof",0)</f>
        <v>0</v>
      </c>
      <c r="K2592">
        <f t="shared" si="557"/>
        <v>0</v>
      </c>
      <c r="L2592">
        <f t="shared" si="558"/>
        <v>0</v>
      </c>
      <c r="M2592">
        <f t="shared" si="559"/>
        <v>0</v>
      </c>
      <c r="N2592" s="56">
        <f t="shared" si="560"/>
        <v>0</v>
      </c>
      <c r="O2592" s="56">
        <f t="shared" si="561"/>
        <v>0</v>
      </c>
    </row>
    <row r="2593" spans="1:15" x14ac:dyDescent="0.3">
      <c r="A2593" s="43" t="s">
        <v>106</v>
      </c>
      <c r="B2593" s="43">
        <v>4</v>
      </c>
      <c r="C2593" s="44">
        <v>44585</v>
      </c>
      <c r="D2593" s="43" t="s">
        <v>63</v>
      </c>
      <c r="E2593" s="43">
        <v>2022</v>
      </c>
      <c r="F2593" s="64" t="s">
        <v>92</v>
      </c>
      <c r="G2593" s="64" t="s">
        <v>92</v>
      </c>
      <c r="H2593" s="64" t="s">
        <v>92</v>
      </c>
      <c r="I2593" s="43">
        <v>4</v>
      </c>
      <c r="J2593">
        <f>IF(AND(Formulier!$E$44&lt;=C2593,Formulier!$O$38&gt;=C2593),"Verlof",0)</f>
        <v>0</v>
      </c>
      <c r="K2593">
        <f t="shared" si="557"/>
        <v>0</v>
      </c>
      <c r="L2593">
        <f t="shared" si="558"/>
        <v>0</v>
      </c>
      <c r="M2593">
        <f t="shared" si="559"/>
        <v>0</v>
      </c>
      <c r="N2593" s="56">
        <f t="shared" si="560"/>
        <v>0</v>
      </c>
      <c r="O2593" s="56">
        <f t="shared" si="561"/>
        <v>0</v>
      </c>
    </row>
    <row r="2594" spans="1:15" x14ac:dyDescent="0.3">
      <c r="A2594" s="43" t="s">
        <v>107</v>
      </c>
      <c r="B2594" s="43">
        <v>4</v>
      </c>
      <c r="C2594" s="44">
        <v>44586</v>
      </c>
      <c r="D2594" s="43" t="s">
        <v>65</v>
      </c>
      <c r="E2594" s="43">
        <v>2022</v>
      </c>
      <c r="F2594" s="64" t="s">
        <v>92</v>
      </c>
      <c r="G2594" s="64" t="s">
        <v>92</v>
      </c>
      <c r="H2594" s="64" t="s">
        <v>92</v>
      </c>
      <c r="I2594" s="43">
        <v>4</v>
      </c>
      <c r="J2594">
        <f>IF(AND(Formulier!$E$44&lt;=C2594,Formulier!$O$38&gt;=C2594),"Verlof",0)</f>
        <v>0</v>
      </c>
      <c r="K2594">
        <f t="shared" si="557"/>
        <v>0</v>
      </c>
      <c r="L2594">
        <f t="shared" si="558"/>
        <v>0</v>
      </c>
      <c r="M2594">
        <f t="shared" si="559"/>
        <v>0</v>
      </c>
      <c r="N2594" s="56">
        <f t="shared" si="560"/>
        <v>0</v>
      </c>
      <c r="O2594" s="56">
        <f t="shared" si="561"/>
        <v>0</v>
      </c>
    </row>
    <row r="2595" spans="1:15" x14ac:dyDescent="0.3">
      <c r="A2595" s="43" t="s">
        <v>108</v>
      </c>
      <c r="B2595" s="43">
        <v>4</v>
      </c>
      <c r="C2595" s="44">
        <v>44587</v>
      </c>
      <c r="D2595" s="43" t="s">
        <v>67</v>
      </c>
      <c r="E2595" s="43">
        <v>2022</v>
      </c>
      <c r="F2595" s="64" t="s">
        <v>92</v>
      </c>
      <c r="G2595" s="64" t="s">
        <v>92</v>
      </c>
      <c r="H2595" s="64" t="s">
        <v>92</v>
      </c>
      <c r="I2595" s="43">
        <v>4</v>
      </c>
      <c r="J2595">
        <f>IF(AND(Formulier!$E$44&lt;=C2595,Formulier!$O$38&gt;=C2595),"Verlof",0)</f>
        <v>0</v>
      </c>
      <c r="K2595">
        <f t="shared" si="557"/>
        <v>0</v>
      </c>
      <c r="L2595">
        <f t="shared" si="558"/>
        <v>0</v>
      </c>
      <c r="M2595">
        <f t="shared" si="559"/>
        <v>0</v>
      </c>
      <c r="N2595" s="56">
        <f t="shared" si="560"/>
        <v>0</v>
      </c>
      <c r="O2595" s="56">
        <f t="shared" si="561"/>
        <v>0</v>
      </c>
    </row>
    <row r="2596" spans="1:15" x14ac:dyDescent="0.3">
      <c r="A2596" s="43" t="s">
        <v>109</v>
      </c>
      <c r="B2596" s="43">
        <v>4</v>
      </c>
      <c r="C2596" s="44">
        <v>44588</v>
      </c>
      <c r="D2596" s="43" t="s">
        <v>69</v>
      </c>
      <c r="E2596" s="43">
        <v>2022</v>
      </c>
      <c r="F2596" s="64" t="s">
        <v>92</v>
      </c>
      <c r="G2596" s="64" t="s">
        <v>92</v>
      </c>
      <c r="H2596" s="64" t="s">
        <v>92</v>
      </c>
      <c r="I2596" s="43">
        <v>4</v>
      </c>
      <c r="J2596">
        <f>IF(AND(Formulier!$E$44&lt;=C2596,Formulier!$O$38&gt;=C2596),"Verlof",0)</f>
        <v>0</v>
      </c>
      <c r="K2596">
        <f t="shared" si="557"/>
        <v>0</v>
      </c>
      <c r="L2596">
        <f t="shared" si="558"/>
        <v>0</v>
      </c>
      <c r="M2596">
        <f t="shared" si="559"/>
        <v>0</v>
      </c>
      <c r="N2596" s="56">
        <f t="shared" si="560"/>
        <v>0</v>
      </c>
      <c r="O2596" s="56">
        <f t="shared" si="561"/>
        <v>0</v>
      </c>
    </row>
    <row r="2597" spans="1:15" x14ac:dyDescent="0.3">
      <c r="A2597" s="43" t="s">
        <v>110</v>
      </c>
      <c r="B2597" s="43">
        <v>4</v>
      </c>
      <c r="C2597" s="44">
        <v>44589</v>
      </c>
      <c r="D2597" s="43" t="s">
        <v>71</v>
      </c>
      <c r="E2597" s="43">
        <v>2022</v>
      </c>
      <c r="F2597" s="64" t="s">
        <v>92</v>
      </c>
      <c r="G2597" s="64" t="s">
        <v>92</v>
      </c>
      <c r="H2597" s="64" t="s">
        <v>92</v>
      </c>
      <c r="I2597" s="43">
        <v>4</v>
      </c>
      <c r="J2597">
        <f>IF(AND(Formulier!$E$44&lt;=C2597,Formulier!$O$38&gt;=C2597),"Verlof",0)</f>
        <v>0</v>
      </c>
      <c r="K2597">
        <f t="shared" si="557"/>
        <v>0</v>
      </c>
      <c r="L2597">
        <f t="shared" si="558"/>
        <v>0</v>
      </c>
      <c r="M2597">
        <f t="shared" si="559"/>
        <v>0</v>
      </c>
      <c r="N2597" s="56">
        <f t="shared" si="560"/>
        <v>0</v>
      </c>
      <c r="O2597" s="56">
        <f t="shared" si="561"/>
        <v>0</v>
      </c>
    </row>
    <row r="2598" spans="1:15" x14ac:dyDescent="0.3">
      <c r="A2598" s="43" t="s">
        <v>111</v>
      </c>
      <c r="B2598" s="43">
        <v>4</v>
      </c>
      <c r="C2598" s="44">
        <v>44590</v>
      </c>
      <c r="D2598" s="43" t="s">
        <v>75</v>
      </c>
      <c r="E2598" s="43">
        <v>2022</v>
      </c>
      <c r="F2598" s="64" t="s">
        <v>92</v>
      </c>
      <c r="G2598" s="64" t="s">
        <v>92</v>
      </c>
      <c r="H2598" s="64" t="s">
        <v>92</v>
      </c>
      <c r="I2598" s="43">
        <v>4</v>
      </c>
      <c r="J2598">
        <f>IF(AND(Formulier!$E$44&lt;=C2598,Formulier!$O$38&gt;=C2598),"Verlof",0)</f>
        <v>0</v>
      </c>
      <c r="K2598">
        <f t="shared" si="557"/>
        <v>0</v>
      </c>
      <c r="L2598">
        <f t="shared" si="558"/>
        <v>0</v>
      </c>
      <c r="M2598">
        <f t="shared" si="559"/>
        <v>0</v>
      </c>
      <c r="N2598" s="56">
        <f t="shared" si="560"/>
        <v>0</v>
      </c>
      <c r="O2598" s="56">
        <f t="shared" si="561"/>
        <v>0</v>
      </c>
    </row>
    <row r="2599" spans="1:15" x14ac:dyDescent="0.3">
      <c r="A2599" s="43" t="s">
        <v>112</v>
      </c>
      <c r="B2599" s="43">
        <v>4</v>
      </c>
      <c r="C2599" s="44">
        <v>44591</v>
      </c>
      <c r="D2599" s="43" t="s">
        <v>76</v>
      </c>
      <c r="E2599" s="43">
        <v>2022</v>
      </c>
      <c r="F2599" s="64" t="s">
        <v>92</v>
      </c>
      <c r="G2599" s="64" t="s">
        <v>92</v>
      </c>
      <c r="H2599" s="64" t="s">
        <v>92</v>
      </c>
      <c r="I2599" s="43">
        <v>4</v>
      </c>
      <c r="J2599">
        <f>IF(AND(Formulier!$E$44&lt;=C2599,Formulier!$O$38&gt;=C2599),"Verlof",0)</f>
        <v>0</v>
      </c>
      <c r="K2599">
        <f t="shared" si="557"/>
        <v>0</v>
      </c>
      <c r="L2599">
        <f t="shared" si="558"/>
        <v>0</v>
      </c>
      <c r="M2599">
        <f t="shared" si="559"/>
        <v>0</v>
      </c>
      <c r="N2599" s="56">
        <f t="shared" si="560"/>
        <v>0</v>
      </c>
      <c r="O2599" s="56">
        <f t="shared" si="561"/>
        <v>0</v>
      </c>
    </row>
    <row r="2600" spans="1:15" x14ac:dyDescent="0.3">
      <c r="A2600" s="43" t="s">
        <v>113</v>
      </c>
      <c r="B2600" s="43">
        <v>5</v>
      </c>
      <c r="C2600" s="44">
        <v>44592</v>
      </c>
      <c r="D2600" s="43" t="s">
        <v>63</v>
      </c>
      <c r="E2600" s="43">
        <v>2022</v>
      </c>
      <c r="F2600" s="64" t="s">
        <v>92</v>
      </c>
      <c r="G2600" s="64" t="s">
        <v>92</v>
      </c>
      <c r="H2600" s="64" t="s">
        <v>92</v>
      </c>
      <c r="I2600" s="43">
        <v>5</v>
      </c>
      <c r="J2600">
        <f>IF(AND(Formulier!$E$44&lt;=C2600,Formulier!$O$38&gt;=C2600),"Verlof",0)</f>
        <v>0</v>
      </c>
      <c r="K2600">
        <f t="shared" si="557"/>
        <v>0</v>
      </c>
      <c r="L2600">
        <f t="shared" si="558"/>
        <v>0</v>
      </c>
      <c r="M2600">
        <f t="shared" si="559"/>
        <v>0</v>
      </c>
      <c r="N2600" s="56">
        <f t="shared" si="560"/>
        <v>0</v>
      </c>
      <c r="O2600" s="56">
        <f t="shared" si="561"/>
        <v>0</v>
      </c>
    </row>
    <row r="2601" spans="1:15" x14ac:dyDescent="0.3">
      <c r="A2601" s="43" t="s">
        <v>114</v>
      </c>
      <c r="B2601" s="43">
        <v>5</v>
      </c>
      <c r="C2601" s="44">
        <v>44593</v>
      </c>
      <c r="D2601" s="43" t="s">
        <v>65</v>
      </c>
      <c r="E2601" s="43">
        <v>2022</v>
      </c>
      <c r="F2601" s="64" t="s">
        <v>92</v>
      </c>
      <c r="G2601" s="64" t="s">
        <v>92</v>
      </c>
      <c r="H2601" s="64" t="s">
        <v>92</v>
      </c>
      <c r="I2601" s="43">
        <v>5</v>
      </c>
      <c r="J2601">
        <f>IF(AND(Formulier!$E$44&lt;=C2601,Formulier!$O$38&gt;=C2601),"Verlof",0)</f>
        <v>0</v>
      </c>
      <c r="K2601">
        <f t="shared" si="557"/>
        <v>0</v>
      </c>
      <c r="L2601">
        <f t="shared" si="558"/>
        <v>0</v>
      </c>
      <c r="M2601">
        <f t="shared" si="559"/>
        <v>0</v>
      </c>
      <c r="N2601" s="56">
        <f t="shared" si="560"/>
        <v>0</v>
      </c>
      <c r="O2601" s="56">
        <f t="shared" si="561"/>
        <v>0</v>
      </c>
    </row>
    <row r="2602" spans="1:15" x14ac:dyDescent="0.3">
      <c r="A2602" s="43" t="s">
        <v>115</v>
      </c>
      <c r="B2602" s="43">
        <v>5</v>
      </c>
      <c r="C2602" s="44">
        <v>44594</v>
      </c>
      <c r="D2602" s="43" t="s">
        <v>67</v>
      </c>
      <c r="E2602" s="43">
        <v>2022</v>
      </c>
      <c r="F2602" s="64" t="s">
        <v>92</v>
      </c>
      <c r="G2602" s="64" t="s">
        <v>92</v>
      </c>
      <c r="H2602" s="64" t="s">
        <v>92</v>
      </c>
      <c r="I2602" s="43">
        <v>5</v>
      </c>
      <c r="J2602">
        <f>IF(AND(Formulier!$E$44&lt;=C2602,Formulier!$O$38&gt;=C2602),"Verlof",0)</f>
        <v>0</v>
      </c>
      <c r="K2602">
        <f t="shared" si="557"/>
        <v>0</v>
      </c>
      <c r="L2602">
        <f t="shared" si="558"/>
        <v>0</v>
      </c>
      <c r="M2602">
        <f t="shared" si="559"/>
        <v>0</v>
      </c>
      <c r="N2602" s="56">
        <f t="shared" si="560"/>
        <v>0</v>
      </c>
      <c r="O2602" s="56">
        <f t="shared" si="561"/>
        <v>0</v>
      </c>
    </row>
    <row r="2603" spans="1:15" x14ac:dyDescent="0.3">
      <c r="A2603" s="43" t="s">
        <v>116</v>
      </c>
      <c r="B2603" s="43">
        <v>5</v>
      </c>
      <c r="C2603" s="44">
        <v>44595</v>
      </c>
      <c r="D2603" s="43" t="s">
        <v>69</v>
      </c>
      <c r="E2603" s="43">
        <v>2022</v>
      </c>
      <c r="F2603" s="64" t="s">
        <v>92</v>
      </c>
      <c r="G2603" s="64" t="s">
        <v>92</v>
      </c>
      <c r="H2603" s="64" t="s">
        <v>92</v>
      </c>
      <c r="I2603" s="43">
        <v>5</v>
      </c>
      <c r="J2603">
        <f>IF(AND(Formulier!$E$44&lt;=C2603,Formulier!$O$38&gt;=C2603),"Verlof",0)</f>
        <v>0</v>
      </c>
      <c r="K2603">
        <f t="shared" si="557"/>
        <v>0</v>
      </c>
      <c r="L2603">
        <f t="shared" si="558"/>
        <v>0</v>
      </c>
      <c r="M2603">
        <f t="shared" si="559"/>
        <v>0</v>
      </c>
      <c r="N2603" s="56">
        <f t="shared" si="560"/>
        <v>0</v>
      </c>
      <c r="O2603" s="56">
        <f t="shared" si="561"/>
        <v>0</v>
      </c>
    </row>
    <row r="2604" spans="1:15" x14ac:dyDescent="0.3">
      <c r="A2604" s="43" t="s">
        <v>117</v>
      </c>
      <c r="B2604" s="43">
        <v>5</v>
      </c>
      <c r="C2604" s="44">
        <v>44596</v>
      </c>
      <c r="D2604" s="43" t="s">
        <v>71</v>
      </c>
      <c r="E2604" s="43">
        <v>2022</v>
      </c>
      <c r="F2604" s="64" t="s">
        <v>92</v>
      </c>
      <c r="G2604" s="64" t="s">
        <v>92</v>
      </c>
      <c r="H2604" s="64" t="s">
        <v>92</v>
      </c>
      <c r="I2604" s="43">
        <v>5</v>
      </c>
      <c r="J2604">
        <f>IF(AND(Formulier!$E$44&lt;=C2604,Formulier!$O$38&gt;=C2604),"Verlof",0)</f>
        <v>0</v>
      </c>
      <c r="K2604">
        <f t="shared" si="557"/>
        <v>0</v>
      </c>
      <c r="L2604">
        <f t="shared" si="558"/>
        <v>0</v>
      </c>
      <c r="M2604">
        <f t="shared" si="559"/>
        <v>0</v>
      </c>
      <c r="N2604" s="56">
        <f t="shared" si="560"/>
        <v>0</v>
      </c>
      <c r="O2604" s="56">
        <f t="shared" si="561"/>
        <v>0</v>
      </c>
    </row>
    <row r="2605" spans="1:15" x14ac:dyDescent="0.3">
      <c r="A2605" s="43" t="s">
        <v>118</v>
      </c>
      <c r="B2605" s="43">
        <v>5</v>
      </c>
      <c r="C2605" s="44">
        <v>44597</v>
      </c>
      <c r="D2605" s="43" t="s">
        <v>75</v>
      </c>
      <c r="E2605" s="43">
        <v>2022</v>
      </c>
      <c r="F2605" s="64" t="s">
        <v>92</v>
      </c>
      <c r="G2605" s="64" t="s">
        <v>92</v>
      </c>
      <c r="H2605" s="64" t="s">
        <v>92</v>
      </c>
      <c r="I2605" s="43">
        <v>5</v>
      </c>
      <c r="J2605">
        <f>IF(AND(Formulier!$E$44&lt;=C2605,Formulier!$O$38&gt;=C2605),"Verlof",0)</f>
        <v>0</v>
      </c>
      <c r="K2605">
        <f t="shared" si="557"/>
        <v>0</v>
      </c>
      <c r="L2605">
        <f t="shared" si="558"/>
        <v>0</v>
      </c>
      <c r="M2605">
        <f t="shared" si="559"/>
        <v>0</v>
      </c>
      <c r="N2605" s="56">
        <f t="shared" si="560"/>
        <v>0</v>
      </c>
      <c r="O2605" s="56">
        <f t="shared" si="561"/>
        <v>0</v>
      </c>
    </row>
    <row r="2606" spans="1:15" x14ac:dyDescent="0.3">
      <c r="A2606" s="43" t="s">
        <v>119</v>
      </c>
      <c r="B2606" s="43">
        <v>5</v>
      </c>
      <c r="C2606" s="44">
        <v>44598</v>
      </c>
      <c r="D2606" s="43" t="s">
        <v>76</v>
      </c>
      <c r="E2606" s="43">
        <v>2022</v>
      </c>
      <c r="F2606" s="64" t="s">
        <v>92</v>
      </c>
      <c r="G2606" s="64" t="s">
        <v>92</v>
      </c>
      <c r="H2606" s="64" t="s">
        <v>92</v>
      </c>
      <c r="I2606" s="43">
        <v>5</v>
      </c>
      <c r="J2606">
        <f>IF(AND(Formulier!$E$44&lt;=C2606,Formulier!$O$38&gt;=C2606),"Verlof",0)</f>
        <v>0</v>
      </c>
      <c r="K2606">
        <f t="shared" si="557"/>
        <v>0</v>
      </c>
      <c r="L2606">
        <f t="shared" si="558"/>
        <v>0</v>
      </c>
      <c r="M2606">
        <f t="shared" si="559"/>
        <v>0</v>
      </c>
      <c r="N2606" s="56">
        <f t="shared" si="560"/>
        <v>0</v>
      </c>
      <c r="O2606" s="56">
        <f t="shared" si="561"/>
        <v>0</v>
      </c>
    </row>
    <row r="2607" spans="1:15" x14ac:dyDescent="0.3">
      <c r="A2607" s="43" t="s">
        <v>120</v>
      </c>
      <c r="B2607" s="43">
        <v>6</v>
      </c>
      <c r="C2607" s="44">
        <v>44599</v>
      </c>
      <c r="D2607" s="43" t="s">
        <v>63</v>
      </c>
      <c r="E2607" s="43">
        <v>2022</v>
      </c>
      <c r="F2607" s="64" t="s">
        <v>92</v>
      </c>
      <c r="G2607" s="64" t="s">
        <v>92</v>
      </c>
      <c r="H2607" s="64" t="s">
        <v>92</v>
      </c>
      <c r="I2607" s="43">
        <v>6</v>
      </c>
      <c r="J2607">
        <f>IF(AND(Formulier!$E$44&lt;=C2607,Formulier!$O$38&gt;=C2607),"Verlof",0)</f>
        <v>0</v>
      </c>
      <c r="K2607">
        <f t="shared" si="557"/>
        <v>0</v>
      </c>
      <c r="L2607">
        <f t="shared" si="558"/>
        <v>0</v>
      </c>
      <c r="M2607">
        <f t="shared" si="559"/>
        <v>0</v>
      </c>
      <c r="N2607" s="56">
        <f t="shared" si="560"/>
        <v>0</v>
      </c>
      <c r="O2607" s="56">
        <f t="shared" si="561"/>
        <v>0</v>
      </c>
    </row>
    <row r="2608" spans="1:15" x14ac:dyDescent="0.3">
      <c r="A2608" s="43" t="s">
        <v>121</v>
      </c>
      <c r="B2608" s="43">
        <v>6</v>
      </c>
      <c r="C2608" s="44">
        <v>44600</v>
      </c>
      <c r="D2608" s="43" t="s">
        <v>65</v>
      </c>
      <c r="E2608" s="43">
        <v>2022</v>
      </c>
      <c r="F2608" s="64" t="s">
        <v>92</v>
      </c>
      <c r="G2608" s="64" t="s">
        <v>92</v>
      </c>
      <c r="H2608" s="64" t="s">
        <v>92</v>
      </c>
      <c r="I2608" s="43">
        <v>6</v>
      </c>
      <c r="J2608">
        <f>IF(AND(Formulier!$E$44&lt;=C2608,Formulier!$O$38&gt;=C2608),"Verlof",0)</f>
        <v>0</v>
      </c>
      <c r="K2608">
        <f t="shared" si="557"/>
        <v>0</v>
      </c>
      <c r="L2608">
        <f t="shared" si="558"/>
        <v>0</v>
      </c>
      <c r="M2608">
        <f t="shared" si="559"/>
        <v>0</v>
      </c>
      <c r="N2608" s="56">
        <f t="shared" si="560"/>
        <v>0</v>
      </c>
      <c r="O2608" s="56">
        <f t="shared" si="561"/>
        <v>0</v>
      </c>
    </row>
    <row r="2609" spans="1:15" x14ac:dyDescent="0.3">
      <c r="A2609" s="43" t="s">
        <v>122</v>
      </c>
      <c r="B2609" s="43">
        <v>6</v>
      </c>
      <c r="C2609" s="44">
        <v>44601</v>
      </c>
      <c r="D2609" s="43" t="s">
        <v>67</v>
      </c>
      <c r="E2609" s="43">
        <v>2022</v>
      </c>
      <c r="F2609" s="64" t="s">
        <v>92</v>
      </c>
      <c r="G2609" s="64" t="s">
        <v>92</v>
      </c>
      <c r="H2609" s="64" t="s">
        <v>92</v>
      </c>
      <c r="I2609" s="43">
        <v>6</v>
      </c>
      <c r="J2609">
        <f>IF(AND(Formulier!$E$44&lt;=C2609,Formulier!$O$38&gt;=C2609),"Verlof",0)</f>
        <v>0</v>
      </c>
      <c r="K2609">
        <f t="shared" si="557"/>
        <v>0</v>
      </c>
      <c r="L2609">
        <f t="shared" si="558"/>
        <v>0</v>
      </c>
      <c r="M2609">
        <f t="shared" si="559"/>
        <v>0</v>
      </c>
      <c r="N2609" s="56">
        <f t="shared" si="560"/>
        <v>0</v>
      </c>
      <c r="O2609" s="56">
        <f t="shared" si="561"/>
        <v>0</v>
      </c>
    </row>
    <row r="2610" spans="1:15" x14ac:dyDescent="0.3">
      <c r="A2610" s="43" t="s">
        <v>123</v>
      </c>
      <c r="B2610" s="43">
        <v>6</v>
      </c>
      <c r="C2610" s="44">
        <v>44602</v>
      </c>
      <c r="D2610" s="43" t="s">
        <v>69</v>
      </c>
      <c r="E2610" s="43">
        <v>2022</v>
      </c>
      <c r="F2610" s="64" t="s">
        <v>92</v>
      </c>
      <c r="G2610" s="64" t="s">
        <v>92</v>
      </c>
      <c r="H2610" s="64" t="s">
        <v>92</v>
      </c>
      <c r="I2610" s="43">
        <v>6</v>
      </c>
      <c r="J2610">
        <f>IF(AND(Formulier!$E$44&lt;=C2610,Formulier!$O$38&gt;=C2610),"Verlof",0)</f>
        <v>0</v>
      </c>
      <c r="K2610">
        <f t="shared" si="557"/>
        <v>0</v>
      </c>
      <c r="L2610">
        <f t="shared" si="558"/>
        <v>0</v>
      </c>
      <c r="M2610">
        <f t="shared" si="559"/>
        <v>0</v>
      </c>
      <c r="N2610" s="56">
        <f t="shared" si="560"/>
        <v>0</v>
      </c>
      <c r="O2610" s="56">
        <f t="shared" si="561"/>
        <v>0</v>
      </c>
    </row>
    <row r="2611" spans="1:15" x14ac:dyDescent="0.3">
      <c r="A2611" s="43" t="s">
        <v>124</v>
      </c>
      <c r="B2611" s="43">
        <v>6</v>
      </c>
      <c r="C2611" s="44">
        <v>44603</v>
      </c>
      <c r="D2611" s="43" t="s">
        <v>71</v>
      </c>
      <c r="E2611" s="43">
        <v>2022</v>
      </c>
      <c r="F2611" s="64" t="s">
        <v>92</v>
      </c>
      <c r="G2611" s="64" t="s">
        <v>92</v>
      </c>
      <c r="H2611" s="64" t="s">
        <v>92</v>
      </c>
      <c r="I2611" s="43">
        <v>6</v>
      </c>
      <c r="J2611">
        <f>IF(AND(Formulier!$E$44&lt;=C2611,Formulier!$O$38&gt;=C2611),"Verlof",0)</f>
        <v>0</v>
      </c>
      <c r="K2611">
        <f t="shared" si="557"/>
        <v>0</v>
      </c>
      <c r="L2611">
        <f t="shared" si="558"/>
        <v>0</v>
      </c>
      <c r="M2611">
        <f t="shared" si="559"/>
        <v>0</v>
      </c>
      <c r="N2611" s="56">
        <f t="shared" si="560"/>
        <v>0</v>
      </c>
      <c r="O2611" s="56">
        <f t="shared" si="561"/>
        <v>0</v>
      </c>
    </row>
    <row r="2612" spans="1:15" x14ac:dyDescent="0.3">
      <c r="A2612" s="43" t="s">
        <v>125</v>
      </c>
      <c r="B2612" s="43">
        <v>6</v>
      </c>
      <c r="C2612" s="44">
        <v>44604</v>
      </c>
      <c r="D2612" s="43" t="s">
        <v>75</v>
      </c>
      <c r="E2612" s="43">
        <v>2022</v>
      </c>
      <c r="F2612" s="64" t="s">
        <v>92</v>
      </c>
      <c r="G2612" s="64" t="s">
        <v>92</v>
      </c>
      <c r="H2612" s="64" t="s">
        <v>92</v>
      </c>
      <c r="I2612" s="43">
        <v>6</v>
      </c>
      <c r="J2612">
        <f>IF(AND(Formulier!$E$44&lt;=C2612,Formulier!$O$38&gt;=C2612),"Verlof",0)</f>
        <v>0</v>
      </c>
      <c r="K2612">
        <f t="shared" si="557"/>
        <v>0</v>
      </c>
      <c r="L2612">
        <f t="shared" si="558"/>
        <v>0</v>
      </c>
      <c r="M2612">
        <f t="shared" si="559"/>
        <v>0</v>
      </c>
      <c r="N2612" s="56">
        <f t="shared" si="560"/>
        <v>0</v>
      </c>
      <c r="O2612" s="56">
        <f t="shared" si="561"/>
        <v>0</v>
      </c>
    </row>
    <row r="2613" spans="1:15" x14ac:dyDescent="0.3">
      <c r="A2613" s="43" t="s">
        <v>126</v>
      </c>
      <c r="B2613" s="43">
        <v>6</v>
      </c>
      <c r="C2613" s="44">
        <v>44605</v>
      </c>
      <c r="D2613" s="43" t="s">
        <v>76</v>
      </c>
      <c r="E2613" s="43">
        <v>2022</v>
      </c>
      <c r="F2613" s="64" t="s">
        <v>92</v>
      </c>
      <c r="G2613" s="64" t="s">
        <v>92</v>
      </c>
      <c r="H2613" s="64" t="s">
        <v>92</v>
      </c>
      <c r="I2613" s="43">
        <v>6</v>
      </c>
      <c r="J2613">
        <f>IF(AND(Formulier!$E$44&lt;=C2613,Formulier!$O$38&gt;=C2613),"Verlof",0)</f>
        <v>0</v>
      </c>
      <c r="K2613">
        <f t="shared" si="557"/>
        <v>0</v>
      </c>
      <c r="L2613">
        <f t="shared" si="558"/>
        <v>0</v>
      </c>
      <c r="M2613">
        <f t="shared" si="559"/>
        <v>0</v>
      </c>
      <c r="N2613" s="56">
        <f t="shared" si="560"/>
        <v>0</v>
      </c>
      <c r="O2613" s="56">
        <f t="shared" si="561"/>
        <v>0</v>
      </c>
    </row>
    <row r="2614" spans="1:15" x14ac:dyDescent="0.3">
      <c r="A2614" s="43" t="s">
        <v>127</v>
      </c>
      <c r="B2614" s="43">
        <v>7</v>
      </c>
      <c r="C2614" s="44">
        <v>44606</v>
      </c>
      <c r="D2614" s="43" t="s">
        <v>63</v>
      </c>
      <c r="E2614" s="43">
        <v>2022</v>
      </c>
      <c r="F2614" s="64" t="s">
        <v>92</v>
      </c>
      <c r="G2614" s="64" t="s">
        <v>92</v>
      </c>
      <c r="H2614" s="64" t="s">
        <v>92</v>
      </c>
      <c r="I2614" s="43">
        <v>7</v>
      </c>
      <c r="J2614">
        <f>IF(AND(Formulier!$E$44&lt;=C2614,Formulier!$O$38&gt;=C2614),"Verlof",0)</f>
        <v>0</v>
      </c>
      <c r="K2614">
        <f t="shared" si="557"/>
        <v>0</v>
      </c>
      <c r="L2614">
        <f t="shared" si="558"/>
        <v>0</v>
      </c>
      <c r="M2614">
        <f t="shared" si="559"/>
        <v>0</v>
      </c>
      <c r="N2614" s="56">
        <f t="shared" si="560"/>
        <v>0</v>
      </c>
      <c r="O2614" s="56">
        <f t="shared" si="561"/>
        <v>0</v>
      </c>
    </row>
    <row r="2615" spans="1:15" x14ac:dyDescent="0.3">
      <c r="A2615" s="43" t="s">
        <v>128</v>
      </c>
      <c r="B2615" s="43">
        <v>7</v>
      </c>
      <c r="C2615" s="44">
        <v>44607</v>
      </c>
      <c r="D2615" s="43" t="s">
        <v>65</v>
      </c>
      <c r="E2615" s="43">
        <v>2022</v>
      </c>
      <c r="F2615" s="64" t="s">
        <v>92</v>
      </c>
      <c r="G2615" s="64" t="s">
        <v>92</v>
      </c>
      <c r="H2615" s="64" t="s">
        <v>92</v>
      </c>
      <c r="I2615" s="43">
        <v>7</v>
      </c>
      <c r="J2615">
        <f>IF(AND(Formulier!$E$44&lt;=C2615,Formulier!$O$38&gt;=C2615),"Verlof",0)</f>
        <v>0</v>
      </c>
      <c r="K2615">
        <f t="shared" si="557"/>
        <v>0</v>
      </c>
      <c r="L2615">
        <f t="shared" si="558"/>
        <v>0</v>
      </c>
      <c r="M2615">
        <f t="shared" si="559"/>
        <v>0</v>
      </c>
      <c r="N2615" s="56">
        <f t="shared" si="560"/>
        <v>0</v>
      </c>
      <c r="O2615" s="56">
        <f t="shared" si="561"/>
        <v>0</v>
      </c>
    </row>
    <row r="2616" spans="1:15" x14ac:dyDescent="0.3">
      <c r="A2616" s="43" t="s">
        <v>129</v>
      </c>
      <c r="B2616" s="43">
        <v>7</v>
      </c>
      <c r="C2616" s="44">
        <v>44608</v>
      </c>
      <c r="D2616" s="43" t="s">
        <v>67</v>
      </c>
      <c r="E2616" s="43">
        <v>2022</v>
      </c>
      <c r="F2616" s="64" t="s">
        <v>92</v>
      </c>
      <c r="G2616" s="64" t="s">
        <v>92</v>
      </c>
      <c r="H2616" s="64" t="s">
        <v>92</v>
      </c>
      <c r="I2616" s="43">
        <v>7</v>
      </c>
      <c r="J2616">
        <f>IF(AND(Formulier!$E$44&lt;=C2616,Formulier!$O$38&gt;=C2616),"Verlof",0)</f>
        <v>0</v>
      </c>
      <c r="K2616">
        <f t="shared" si="557"/>
        <v>0</v>
      </c>
      <c r="L2616">
        <f t="shared" si="558"/>
        <v>0</v>
      </c>
      <c r="M2616">
        <f t="shared" si="559"/>
        <v>0</v>
      </c>
      <c r="N2616" s="56">
        <f t="shared" si="560"/>
        <v>0</v>
      </c>
      <c r="O2616" s="56">
        <f t="shared" si="561"/>
        <v>0</v>
      </c>
    </row>
    <row r="2617" spans="1:15" x14ac:dyDescent="0.3">
      <c r="A2617" s="43" t="s">
        <v>130</v>
      </c>
      <c r="B2617" s="43">
        <v>7</v>
      </c>
      <c r="C2617" s="44">
        <v>44609</v>
      </c>
      <c r="D2617" s="43" t="s">
        <v>69</v>
      </c>
      <c r="E2617" s="43">
        <v>2022</v>
      </c>
      <c r="F2617" s="64" t="s">
        <v>92</v>
      </c>
      <c r="G2617" s="64" t="s">
        <v>92</v>
      </c>
      <c r="H2617" s="64" t="s">
        <v>92</v>
      </c>
      <c r="I2617" s="43">
        <v>7</v>
      </c>
      <c r="J2617">
        <f>IF(AND(Formulier!$E$44&lt;=C2617,Formulier!$O$38&gt;=C2617),"Verlof",0)</f>
        <v>0</v>
      </c>
      <c r="K2617">
        <f t="shared" si="557"/>
        <v>0</v>
      </c>
      <c r="L2617">
        <f t="shared" si="558"/>
        <v>0</v>
      </c>
      <c r="M2617">
        <f t="shared" si="559"/>
        <v>0</v>
      </c>
      <c r="N2617" s="56">
        <f t="shared" si="560"/>
        <v>0</v>
      </c>
      <c r="O2617" s="56">
        <f t="shared" si="561"/>
        <v>0</v>
      </c>
    </row>
    <row r="2618" spans="1:15" x14ac:dyDescent="0.3">
      <c r="A2618" s="43" t="s">
        <v>131</v>
      </c>
      <c r="B2618" s="43">
        <v>7</v>
      </c>
      <c r="C2618" s="44">
        <v>44610</v>
      </c>
      <c r="D2618" s="43" t="s">
        <v>71</v>
      </c>
      <c r="E2618" s="43">
        <v>2022</v>
      </c>
      <c r="F2618" s="64" t="s">
        <v>92</v>
      </c>
      <c r="G2618" s="64" t="s">
        <v>92</v>
      </c>
      <c r="H2618" s="64" t="s">
        <v>92</v>
      </c>
      <c r="I2618" s="43">
        <v>7</v>
      </c>
      <c r="J2618">
        <f>IF(AND(Formulier!$E$44&lt;=C2618,Formulier!$O$38&gt;=C2618),"Verlof",0)</f>
        <v>0</v>
      </c>
      <c r="K2618">
        <f t="shared" si="557"/>
        <v>0</v>
      </c>
      <c r="L2618">
        <f t="shared" si="558"/>
        <v>0</v>
      </c>
      <c r="M2618">
        <f t="shared" si="559"/>
        <v>0</v>
      </c>
      <c r="N2618" s="56">
        <f t="shared" si="560"/>
        <v>0</v>
      </c>
      <c r="O2618" s="56">
        <f t="shared" si="561"/>
        <v>0</v>
      </c>
    </row>
    <row r="2619" spans="1:15" x14ac:dyDescent="0.3">
      <c r="A2619" s="43" t="s">
        <v>132</v>
      </c>
      <c r="B2619" s="43">
        <v>7</v>
      </c>
      <c r="C2619" s="44">
        <v>44611</v>
      </c>
      <c r="D2619" s="43" t="s">
        <v>75</v>
      </c>
      <c r="E2619" s="43">
        <v>2022</v>
      </c>
      <c r="F2619" s="64" t="s">
        <v>92</v>
      </c>
      <c r="G2619" s="64" t="s">
        <v>92</v>
      </c>
      <c r="H2619" s="64" t="s">
        <v>92</v>
      </c>
      <c r="I2619" s="43">
        <v>7</v>
      </c>
      <c r="J2619">
        <f>IF(AND(Formulier!$E$44&lt;=C2619,Formulier!$O$38&gt;=C2619),"Verlof",0)</f>
        <v>0</v>
      </c>
      <c r="K2619">
        <f t="shared" si="557"/>
        <v>0</v>
      </c>
      <c r="L2619">
        <f t="shared" si="558"/>
        <v>0</v>
      </c>
      <c r="M2619">
        <f t="shared" si="559"/>
        <v>0</v>
      </c>
      <c r="N2619" s="56">
        <f t="shared" si="560"/>
        <v>0</v>
      </c>
      <c r="O2619" s="56">
        <f t="shared" si="561"/>
        <v>0</v>
      </c>
    </row>
    <row r="2620" spans="1:15" x14ac:dyDescent="0.3">
      <c r="A2620" s="43" t="s">
        <v>133</v>
      </c>
      <c r="B2620" s="43">
        <v>7</v>
      </c>
      <c r="C2620" s="44">
        <v>44612</v>
      </c>
      <c r="D2620" s="43" t="s">
        <v>76</v>
      </c>
      <c r="E2620" s="43">
        <v>2022</v>
      </c>
      <c r="F2620" s="64" t="s">
        <v>92</v>
      </c>
      <c r="G2620" s="64" t="s">
        <v>92</v>
      </c>
      <c r="H2620" s="64" t="s">
        <v>92</v>
      </c>
      <c r="I2620" s="43">
        <v>7</v>
      </c>
      <c r="J2620">
        <f>IF(AND(Formulier!$E$44&lt;=C2620,Formulier!$O$38&gt;=C2620),"Verlof",0)</f>
        <v>0</v>
      </c>
      <c r="K2620">
        <f t="shared" si="557"/>
        <v>0</v>
      </c>
      <c r="L2620">
        <f t="shared" si="558"/>
        <v>0</v>
      </c>
      <c r="M2620">
        <f t="shared" si="559"/>
        <v>0</v>
      </c>
      <c r="N2620" s="56">
        <f t="shared" si="560"/>
        <v>0</v>
      </c>
      <c r="O2620" s="56">
        <f t="shared" si="561"/>
        <v>0</v>
      </c>
    </row>
    <row r="2621" spans="1:15" x14ac:dyDescent="0.3">
      <c r="A2621" s="43" t="s">
        <v>134</v>
      </c>
      <c r="B2621" s="43">
        <v>8</v>
      </c>
      <c r="C2621" s="44">
        <v>44613</v>
      </c>
      <c r="D2621" s="43" t="s">
        <v>63</v>
      </c>
      <c r="E2621" s="43">
        <v>2022</v>
      </c>
      <c r="F2621" s="64" t="s">
        <v>73</v>
      </c>
      <c r="G2621" s="64" t="s">
        <v>92</v>
      </c>
      <c r="H2621" s="64" t="s">
        <v>92</v>
      </c>
      <c r="I2621" s="43">
        <v>8</v>
      </c>
      <c r="J2621">
        <f>IF(AND(Formulier!$E$44&lt;=C2621,Formulier!$O$38&gt;=C2621),"Verlof",0)</f>
        <v>0</v>
      </c>
      <c r="K2621">
        <f t="shared" si="557"/>
        <v>0</v>
      </c>
      <c r="L2621">
        <f t="shared" si="558"/>
        <v>0</v>
      </c>
      <c r="M2621">
        <f t="shared" si="559"/>
        <v>0</v>
      </c>
      <c r="N2621" s="56">
        <f t="shared" si="560"/>
        <v>0</v>
      </c>
      <c r="O2621" s="56">
        <f t="shared" si="561"/>
        <v>0</v>
      </c>
    </row>
    <row r="2622" spans="1:15" x14ac:dyDescent="0.3">
      <c r="A2622" s="43" t="s">
        <v>135</v>
      </c>
      <c r="B2622" s="43">
        <v>8</v>
      </c>
      <c r="C2622" s="44">
        <v>44614</v>
      </c>
      <c r="D2622" s="43" t="s">
        <v>65</v>
      </c>
      <c r="E2622" s="43">
        <v>2022</v>
      </c>
      <c r="F2622" s="64" t="s">
        <v>73</v>
      </c>
      <c r="G2622" s="64" t="s">
        <v>92</v>
      </c>
      <c r="H2622" s="64" t="s">
        <v>92</v>
      </c>
      <c r="I2622" s="43">
        <v>8</v>
      </c>
      <c r="J2622">
        <f>IF(AND(Formulier!$E$44&lt;=C2622,Formulier!$O$38&gt;=C2622),"Verlof",0)</f>
        <v>0</v>
      </c>
      <c r="K2622">
        <f t="shared" si="557"/>
        <v>0</v>
      </c>
      <c r="L2622">
        <f t="shared" si="558"/>
        <v>0</v>
      </c>
      <c r="M2622">
        <f t="shared" si="559"/>
        <v>0</v>
      </c>
      <c r="N2622" s="56">
        <f t="shared" si="560"/>
        <v>0</v>
      </c>
      <c r="O2622" s="56">
        <f t="shared" si="561"/>
        <v>0</v>
      </c>
    </row>
    <row r="2623" spans="1:15" x14ac:dyDescent="0.3">
      <c r="A2623" s="43" t="s">
        <v>136</v>
      </c>
      <c r="B2623" s="43">
        <v>8</v>
      </c>
      <c r="C2623" s="44">
        <v>44615</v>
      </c>
      <c r="D2623" s="43" t="s">
        <v>67</v>
      </c>
      <c r="E2623" s="43">
        <v>2022</v>
      </c>
      <c r="F2623" s="64" t="s">
        <v>73</v>
      </c>
      <c r="G2623" s="64" t="s">
        <v>92</v>
      </c>
      <c r="H2623" s="64" t="s">
        <v>92</v>
      </c>
      <c r="I2623" s="43">
        <v>8</v>
      </c>
      <c r="J2623">
        <f>IF(AND(Formulier!$E$44&lt;=C2623,Formulier!$O$38&gt;=C2623),"Verlof",0)</f>
        <v>0</v>
      </c>
      <c r="K2623">
        <f t="shared" si="557"/>
        <v>0</v>
      </c>
      <c r="L2623">
        <f t="shared" si="558"/>
        <v>0</v>
      </c>
      <c r="M2623">
        <f t="shared" si="559"/>
        <v>0</v>
      </c>
      <c r="N2623" s="56">
        <f t="shared" si="560"/>
        <v>0</v>
      </c>
      <c r="O2623" s="56">
        <f t="shared" si="561"/>
        <v>0</v>
      </c>
    </row>
    <row r="2624" spans="1:15" x14ac:dyDescent="0.3">
      <c r="A2624" s="43" t="s">
        <v>137</v>
      </c>
      <c r="B2624" s="43">
        <v>8</v>
      </c>
      <c r="C2624" s="44">
        <v>44616</v>
      </c>
      <c r="D2624" s="43" t="s">
        <v>69</v>
      </c>
      <c r="E2624" s="43">
        <v>2022</v>
      </c>
      <c r="F2624" s="64" t="s">
        <v>73</v>
      </c>
      <c r="G2624" s="64" t="s">
        <v>92</v>
      </c>
      <c r="H2624" s="64" t="s">
        <v>92</v>
      </c>
      <c r="I2624" s="43">
        <v>8</v>
      </c>
      <c r="J2624">
        <f>IF(AND(Formulier!$E$44&lt;=C2624,Formulier!$O$38&gt;=C2624),"Verlof",0)</f>
        <v>0</v>
      </c>
      <c r="K2624">
        <f t="shared" si="557"/>
        <v>0</v>
      </c>
      <c r="L2624">
        <f t="shared" si="558"/>
        <v>0</v>
      </c>
      <c r="M2624">
        <f t="shared" si="559"/>
        <v>0</v>
      </c>
      <c r="N2624" s="56">
        <f t="shared" si="560"/>
        <v>0</v>
      </c>
      <c r="O2624" s="56">
        <f t="shared" si="561"/>
        <v>0</v>
      </c>
    </row>
    <row r="2625" spans="1:15" x14ac:dyDescent="0.3">
      <c r="A2625" s="43" t="s">
        <v>138</v>
      </c>
      <c r="B2625" s="43">
        <v>8</v>
      </c>
      <c r="C2625" s="44">
        <v>44617</v>
      </c>
      <c r="D2625" s="43" t="s">
        <v>71</v>
      </c>
      <c r="E2625" s="43">
        <v>2022</v>
      </c>
      <c r="F2625" s="64" t="s">
        <v>73</v>
      </c>
      <c r="G2625" s="64" t="s">
        <v>92</v>
      </c>
      <c r="H2625" s="64" t="s">
        <v>92</v>
      </c>
      <c r="I2625" s="43">
        <v>8</v>
      </c>
      <c r="J2625">
        <f>IF(AND(Formulier!$E$44&lt;=C2625,Formulier!$O$38&gt;=C2625),"Verlof",0)</f>
        <v>0</v>
      </c>
      <c r="K2625">
        <f t="shared" si="557"/>
        <v>0</v>
      </c>
      <c r="L2625">
        <f t="shared" si="558"/>
        <v>0</v>
      </c>
      <c r="M2625">
        <f t="shared" si="559"/>
        <v>0</v>
      </c>
      <c r="N2625" s="56">
        <f t="shared" si="560"/>
        <v>0</v>
      </c>
      <c r="O2625" s="56">
        <f t="shared" si="561"/>
        <v>0</v>
      </c>
    </row>
    <row r="2626" spans="1:15" x14ac:dyDescent="0.3">
      <c r="A2626" s="43" t="s">
        <v>139</v>
      </c>
      <c r="B2626" s="43">
        <v>8</v>
      </c>
      <c r="C2626" s="44">
        <v>44618</v>
      </c>
      <c r="D2626" s="43" t="s">
        <v>75</v>
      </c>
      <c r="E2626" s="43">
        <v>2022</v>
      </c>
      <c r="F2626" s="64" t="s">
        <v>73</v>
      </c>
      <c r="G2626" s="64" t="s">
        <v>92</v>
      </c>
      <c r="H2626" s="64" t="s">
        <v>92</v>
      </c>
      <c r="I2626" s="43">
        <v>8</v>
      </c>
      <c r="J2626">
        <f>IF(AND(Formulier!$E$44&lt;=C2626,Formulier!$O$38&gt;=C2626),"Verlof",0)</f>
        <v>0</v>
      </c>
      <c r="K2626">
        <f t="shared" si="557"/>
        <v>0</v>
      </c>
      <c r="L2626">
        <f t="shared" si="558"/>
        <v>0</v>
      </c>
      <c r="M2626">
        <f t="shared" si="559"/>
        <v>0</v>
      </c>
      <c r="N2626" s="56">
        <f t="shared" si="560"/>
        <v>0</v>
      </c>
      <c r="O2626" s="56">
        <f t="shared" si="561"/>
        <v>0</v>
      </c>
    </row>
    <row r="2627" spans="1:15" x14ac:dyDescent="0.3">
      <c r="A2627" s="43" t="s">
        <v>140</v>
      </c>
      <c r="B2627" s="43">
        <v>8</v>
      </c>
      <c r="C2627" s="44">
        <v>44619</v>
      </c>
      <c r="D2627" s="43" t="s">
        <v>76</v>
      </c>
      <c r="E2627" s="43">
        <v>2022</v>
      </c>
      <c r="F2627" s="64" t="s">
        <v>73</v>
      </c>
      <c r="G2627" s="64" t="s">
        <v>92</v>
      </c>
      <c r="H2627" s="64" t="s">
        <v>92</v>
      </c>
      <c r="I2627" s="43">
        <v>8</v>
      </c>
      <c r="J2627">
        <f>IF(AND(Formulier!$E$44&lt;=C2627,Formulier!$O$38&gt;=C2627),"Verlof",0)</f>
        <v>0</v>
      </c>
      <c r="K2627">
        <f t="shared" si="557"/>
        <v>0</v>
      </c>
      <c r="L2627">
        <f t="shared" si="558"/>
        <v>0</v>
      </c>
      <c r="M2627">
        <f t="shared" si="559"/>
        <v>0</v>
      </c>
      <c r="N2627" s="56">
        <f t="shared" si="560"/>
        <v>0</v>
      </c>
      <c r="O2627" s="56">
        <f t="shared" si="561"/>
        <v>0</v>
      </c>
    </row>
    <row r="2628" spans="1:15" x14ac:dyDescent="0.3">
      <c r="A2628" s="43" t="s">
        <v>141</v>
      </c>
      <c r="B2628" s="43">
        <v>9</v>
      </c>
      <c r="C2628" s="44">
        <v>44620</v>
      </c>
      <c r="D2628" s="43" t="s">
        <v>63</v>
      </c>
      <c r="E2628" s="43">
        <v>2022</v>
      </c>
      <c r="F2628" s="64" t="s">
        <v>92</v>
      </c>
      <c r="G2628" s="64" t="s">
        <v>73</v>
      </c>
      <c r="H2628" s="64" t="s">
        <v>73</v>
      </c>
      <c r="I2628" s="43">
        <v>9</v>
      </c>
      <c r="J2628">
        <f>IF(AND(Formulier!$E$44&lt;=C2628,Formulier!$O$38&gt;=C2628),"Verlof",0)</f>
        <v>0</v>
      </c>
      <c r="K2628">
        <f t="shared" si="557"/>
        <v>0</v>
      </c>
      <c r="L2628">
        <f t="shared" si="558"/>
        <v>0</v>
      </c>
      <c r="M2628">
        <f t="shared" si="559"/>
        <v>0</v>
      </c>
      <c r="N2628" s="56">
        <f t="shared" si="560"/>
        <v>0</v>
      </c>
      <c r="O2628" s="56">
        <f t="shared" si="561"/>
        <v>0</v>
      </c>
    </row>
    <row r="2629" spans="1:15" x14ac:dyDescent="0.3">
      <c r="A2629" s="43" t="s">
        <v>142</v>
      </c>
      <c r="B2629" s="43">
        <v>9</v>
      </c>
      <c r="C2629" s="44">
        <v>44621</v>
      </c>
      <c r="D2629" s="43" t="s">
        <v>65</v>
      </c>
      <c r="E2629" s="43">
        <v>2022</v>
      </c>
      <c r="F2629" s="64" t="s">
        <v>92</v>
      </c>
      <c r="G2629" s="64" t="s">
        <v>73</v>
      </c>
      <c r="H2629" s="64" t="s">
        <v>73</v>
      </c>
      <c r="I2629" s="43">
        <v>9</v>
      </c>
      <c r="J2629">
        <f>IF(AND(Formulier!$E$44&lt;=C2629,Formulier!$O$38&gt;=C2629),"Verlof",0)</f>
        <v>0</v>
      </c>
      <c r="K2629">
        <f t="shared" si="557"/>
        <v>0</v>
      </c>
      <c r="L2629">
        <f t="shared" si="558"/>
        <v>0</v>
      </c>
      <c r="M2629">
        <f t="shared" si="559"/>
        <v>0</v>
      </c>
      <c r="N2629" s="56">
        <f t="shared" si="560"/>
        <v>0</v>
      </c>
      <c r="O2629" s="56">
        <f t="shared" si="561"/>
        <v>0</v>
      </c>
    </row>
    <row r="2630" spans="1:15" x14ac:dyDescent="0.3">
      <c r="A2630" s="43" t="s">
        <v>143</v>
      </c>
      <c r="B2630" s="43">
        <v>9</v>
      </c>
      <c r="C2630" s="44">
        <v>44622</v>
      </c>
      <c r="D2630" s="43" t="s">
        <v>67</v>
      </c>
      <c r="E2630" s="43">
        <v>2022</v>
      </c>
      <c r="F2630" s="64" t="s">
        <v>92</v>
      </c>
      <c r="G2630" s="64" t="s">
        <v>73</v>
      </c>
      <c r="H2630" s="64" t="s">
        <v>73</v>
      </c>
      <c r="I2630" s="43">
        <v>9</v>
      </c>
      <c r="J2630">
        <f>IF(AND(Formulier!$E$44&lt;=C2630,Formulier!$O$38&gt;=C2630),"Verlof",0)</f>
        <v>0</v>
      </c>
      <c r="K2630">
        <f t="shared" si="557"/>
        <v>0</v>
      </c>
      <c r="L2630">
        <f t="shared" si="558"/>
        <v>0</v>
      </c>
      <c r="M2630">
        <f t="shared" si="559"/>
        <v>0</v>
      </c>
      <c r="N2630" s="56">
        <f t="shared" si="560"/>
        <v>0</v>
      </c>
      <c r="O2630" s="56">
        <f t="shared" si="561"/>
        <v>0</v>
      </c>
    </row>
    <row r="2631" spans="1:15" x14ac:dyDescent="0.3">
      <c r="A2631" s="43" t="s">
        <v>144</v>
      </c>
      <c r="B2631" s="43">
        <v>9</v>
      </c>
      <c r="C2631" s="44">
        <v>44623</v>
      </c>
      <c r="D2631" s="43" t="s">
        <v>69</v>
      </c>
      <c r="E2631" s="43">
        <v>2022</v>
      </c>
      <c r="F2631" s="64" t="s">
        <v>92</v>
      </c>
      <c r="G2631" s="64" t="s">
        <v>73</v>
      </c>
      <c r="H2631" s="64" t="s">
        <v>73</v>
      </c>
      <c r="I2631" s="43">
        <v>9</v>
      </c>
      <c r="J2631">
        <f>IF(AND(Formulier!$E$44&lt;=C2631,Formulier!$O$38&gt;=C2631),"Verlof",0)</f>
        <v>0</v>
      </c>
      <c r="K2631">
        <f t="shared" si="557"/>
        <v>0</v>
      </c>
      <c r="L2631">
        <f t="shared" si="558"/>
        <v>0</v>
      </c>
      <c r="M2631">
        <f t="shared" si="559"/>
        <v>0</v>
      </c>
      <c r="N2631" s="56">
        <f t="shared" si="560"/>
        <v>0</v>
      </c>
      <c r="O2631" s="56">
        <f t="shared" si="561"/>
        <v>0</v>
      </c>
    </row>
    <row r="2632" spans="1:15" x14ac:dyDescent="0.3">
      <c r="A2632" s="43" t="s">
        <v>145</v>
      </c>
      <c r="B2632" s="43">
        <v>9</v>
      </c>
      <c r="C2632" s="44">
        <v>44624</v>
      </c>
      <c r="D2632" s="43" t="s">
        <v>71</v>
      </c>
      <c r="E2632" s="43">
        <v>2022</v>
      </c>
      <c r="F2632" s="64" t="s">
        <v>92</v>
      </c>
      <c r="G2632" s="64" t="s">
        <v>73</v>
      </c>
      <c r="H2632" s="64" t="s">
        <v>73</v>
      </c>
      <c r="I2632" s="43">
        <v>9</v>
      </c>
      <c r="J2632">
        <f>IF(AND(Formulier!$E$44&lt;=C2632,Formulier!$O$38&gt;=C2632),"Verlof",0)</f>
        <v>0</v>
      </c>
      <c r="K2632">
        <f t="shared" si="557"/>
        <v>0</v>
      </c>
      <c r="L2632">
        <f t="shared" si="558"/>
        <v>0</v>
      </c>
      <c r="M2632">
        <f t="shared" si="559"/>
        <v>0</v>
      </c>
      <c r="N2632" s="56">
        <f t="shared" si="560"/>
        <v>0</v>
      </c>
      <c r="O2632" s="56">
        <f t="shared" si="561"/>
        <v>0</v>
      </c>
    </row>
    <row r="2633" spans="1:15" x14ac:dyDescent="0.3">
      <c r="A2633" s="43" t="s">
        <v>146</v>
      </c>
      <c r="B2633" s="43">
        <v>9</v>
      </c>
      <c r="C2633" s="44">
        <v>44625</v>
      </c>
      <c r="D2633" s="43" t="s">
        <v>75</v>
      </c>
      <c r="E2633" s="43">
        <v>2022</v>
      </c>
      <c r="F2633" s="64" t="s">
        <v>92</v>
      </c>
      <c r="G2633" s="64" t="s">
        <v>73</v>
      </c>
      <c r="H2633" s="64" t="s">
        <v>73</v>
      </c>
      <c r="I2633" s="43">
        <v>9</v>
      </c>
      <c r="J2633">
        <f>IF(AND(Formulier!$E$44&lt;=C2633,Formulier!$O$38&gt;=C2633),"Verlof",0)</f>
        <v>0</v>
      </c>
      <c r="K2633">
        <f t="shared" si="557"/>
        <v>0</v>
      </c>
      <c r="L2633">
        <f t="shared" si="558"/>
        <v>0</v>
      </c>
      <c r="M2633">
        <f t="shared" si="559"/>
        <v>0</v>
      </c>
      <c r="N2633" s="56">
        <f t="shared" si="560"/>
        <v>0</v>
      </c>
      <c r="O2633" s="56">
        <f t="shared" si="561"/>
        <v>0</v>
      </c>
    </row>
    <row r="2634" spans="1:15" x14ac:dyDescent="0.3">
      <c r="A2634" s="43" t="s">
        <v>147</v>
      </c>
      <c r="B2634" s="43">
        <v>9</v>
      </c>
      <c r="C2634" s="44">
        <v>44626</v>
      </c>
      <c r="D2634" s="43" t="s">
        <v>76</v>
      </c>
      <c r="E2634" s="43">
        <v>2022</v>
      </c>
      <c r="F2634" s="64" t="s">
        <v>92</v>
      </c>
      <c r="G2634" s="64" t="s">
        <v>73</v>
      </c>
      <c r="H2634" s="64" t="s">
        <v>73</v>
      </c>
      <c r="I2634" s="43">
        <v>9</v>
      </c>
      <c r="J2634">
        <f>IF(AND(Formulier!$E$44&lt;=C2634,Formulier!$O$38&gt;=C2634),"Verlof",0)</f>
        <v>0</v>
      </c>
      <c r="K2634">
        <f t="shared" si="557"/>
        <v>0</v>
      </c>
      <c r="L2634">
        <f t="shared" si="558"/>
        <v>0</v>
      </c>
      <c r="M2634">
        <f t="shared" si="559"/>
        <v>0</v>
      </c>
      <c r="N2634" s="56">
        <f t="shared" si="560"/>
        <v>0</v>
      </c>
      <c r="O2634" s="56">
        <f t="shared" si="561"/>
        <v>0</v>
      </c>
    </row>
    <row r="2635" spans="1:15" x14ac:dyDescent="0.3">
      <c r="A2635" s="43" t="s">
        <v>148</v>
      </c>
      <c r="B2635" s="43">
        <v>10</v>
      </c>
      <c r="C2635" s="44">
        <v>44627</v>
      </c>
      <c r="D2635" s="43" t="s">
        <v>63</v>
      </c>
      <c r="E2635" s="43">
        <v>2022</v>
      </c>
      <c r="F2635" s="64" t="s">
        <v>92</v>
      </c>
      <c r="G2635" s="64" t="s">
        <v>92</v>
      </c>
      <c r="H2635" s="64" t="s">
        <v>92</v>
      </c>
      <c r="I2635" s="43">
        <v>10</v>
      </c>
      <c r="J2635">
        <f>IF(AND(Formulier!$E$44&lt;=C2635,Formulier!$O$38&gt;=C2635),"Verlof",0)</f>
        <v>0</v>
      </c>
      <c r="K2635">
        <f t="shared" si="557"/>
        <v>0</v>
      </c>
      <c r="L2635">
        <f t="shared" si="558"/>
        <v>0</v>
      </c>
      <c r="M2635">
        <f t="shared" si="559"/>
        <v>0</v>
      </c>
      <c r="N2635" s="56">
        <f t="shared" si="560"/>
        <v>0</v>
      </c>
      <c r="O2635" s="56">
        <f t="shared" si="561"/>
        <v>0</v>
      </c>
    </row>
    <row r="2636" spans="1:15" x14ac:dyDescent="0.3">
      <c r="A2636" s="43" t="s">
        <v>149</v>
      </c>
      <c r="B2636" s="43">
        <v>10</v>
      </c>
      <c r="C2636" s="44">
        <v>44628</v>
      </c>
      <c r="D2636" s="43" t="s">
        <v>65</v>
      </c>
      <c r="E2636" s="43">
        <v>2022</v>
      </c>
      <c r="F2636" s="64" t="s">
        <v>92</v>
      </c>
      <c r="G2636" s="64" t="s">
        <v>92</v>
      </c>
      <c r="H2636" s="64" t="s">
        <v>92</v>
      </c>
      <c r="I2636" s="43">
        <v>10</v>
      </c>
      <c r="J2636">
        <f>IF(AND(Formulier!$E$44&lt;=C2636,Formulier!$O$38&gt;=C2636),"Verlof",0)</f>
        <v>0</v>
      </c>
      <c r="K2636">
        <f t="shared" ref="K2636:K2699" si="562">IF(J2636=0,0,IF(F2636="",0,1))</f>
        <v>0</v>
      </c>
      <c r="L2636">
        <f t="shared" ref="L2636:L2699" si="563">IF(J2636=0,0,IF(G2636="",0,1))</f>
        <v>0</v>
      </c>
      <c r="M2636">
        <f t="shared" ref="M2636:M2699" si="564">IF(J2636=0,0,IF(H2636="",0,1))</f>
        <v>0</v>
      </c>
      <c r="N2636" s="56">
        <f t="shared" ref="N2636:N2699" si="565">IF($N$1="Noord",K2636,IF($N$1="Midden",L2636,M2636))</f>
        <v>0</v>
      </c>
      <c r="O2636" s="56">
        <f t="shared" ref="O2636:O2699" si="566">IF(OR(D2636="za",D2636="zo"),0,N2636)</f>
        <v>0</v>
      </c>
    </row>
    <row r="2637" spans="1:15" x14ac:dyDescent="0.3">
      <c r="A2637" s="43" t="s">
        <v>150</v>
      </c>
      <c r="B2637" s="43">
        <v>10</v>
      </c>
      <c r="C2637" s="44">
        <v>44629</v>
      </c>
      <c r="D2637" s="43" t="s">
        <v>67</v>
      </c>
      <c r="E2637" s="43">
        <v>2022</v>
      </c>
      <c r="F2637" s="64" t="s">
        <v>92</v>
      </c>
      <c r="G2637" s="64" t="s">
        <v>92</v>
      </c>
      <c r="H2637" s="64" t="s">
        <v>92</v>
      </c>
      <c r="I2637" s="43">
        <v>10</v>
      </c>
      <c r="J2637">
        <f>IF(AND(Formulier!$E$44&lt;=C2637,Formulier!$O$38&gt;=C2637),"Verlof",0)</f>
        <v>0</v>
      </c>
      <c r="K2637">
        <f t="shared" si="562"/>
        <v>0</v>
      </c>
      <c r="L2637">
        <f t="shared" si="563"/>
        <v>0</v>
      </c>
      <c r="M2637">
        <f t="shared" si="564"/>
        <v>0</v>
      </c>
      <c r="N2637" s="56">
        <f t="shared" si="565"/>
        <v>0</v>
      </c>
      <c r="O2637" s="56">
        <f t="shared" si="566"/>
        <v>0</v>
      </c>
    </row>
    <row r="2638" spans="1:15" x14ac:dyDescent="0.3">
      <c r="A2638" s="43" t="s">
        <v>151</v>
      </c>
      <c r="B2638" s="43">
        <v>10</v>
      </c>
      <c r="C2638" s="44">
        <v>44630</v>
      </c>
      <c r="D2638" s="43" t="s">
        <v>69</v>
      </c>
      <c r="E2638" s="43">
        <v>2022</v>
      </c>
      <c r="F2638" s="64" t="s">
        <v>92</v>
      </c>
      <c r="G2638" s="64" t="s">
        <v>92</v>
      </c>
      <c r="H2638" s="64" t="s">
        <v>92</v>
      </c>
      <c r="I2638" s="43">
        <v>10</v>
      </c>
      <c r="J2638">
        <f>IF(AND(Formulier!$E$44&lt;=C2638,Formulier!$O$38&gt;=C2638),"Verlof",0)</f>
        <v>0</v>
      </c>
      <c r="K2638">
        <f t="shared" si="562"/>
        <v>0</v>
      </c>
      <c r="L2638">
        <f t="shared" si="563"/>
        <v>0</v>
      </c>
      <c r="M2638">
        <f t="shared" si="564"/>
        <v>0</v>
      </c>
      <c r="N2638" s="56">
        <f t="shared" si="565"/>
        <v>0</v>
      </c>
      <c r="O2638" s="56">
        <f t="shared" si="566"/>
        <v>0</v>
      </c>
    </row>
    <row r="2639" spans="1:15" x14ac:dyDescent="0.3">
      <c r="A2639" s="43" t="s">
        <v>152</v>
      </c>
      <c r="B2639" s="43">
        <v>10</v>
      </c>
      <c r="C2639" s="44">
        <v>44631</v>
      </c>
      <c r="D2639" s="43" t="s">
        <v>71</v>
      </c>
      <c r="E2639" s="43">
        <v>2022</v>
      </c>
      <c r="F2639" s="64" t="s">
        <v>92</v>
      </c>
      <c r="G2639" s="64" t="s">
        <v>92</v>
      </c>
      <c r="H2639" s="64" t="s">
        <v>92</v>
      </c>
      <c r="I2639" s="43">
        <v>10</v>
      </c>
      <c r="J2639">
        <f>IF(AND(Formulier!$E$44&lt;=C2639,Formulier!$O$38&gt;=C2639),"Verlof",0)</f>
        <v>0</v>
      </c>
      <c r="K2639">
        <f t="shared" si="562"/>
        <v>0</v>
      </c>
      <c r="L2639">
        <f t="shared" si="563"/>
        <v>0</v>
      </c>
      <c r="M2639">
        <f t="shared" si="564"/>
        <v>0</v>
      </c>
      <c r="N2639" s="56">
        <f t="shared" si="565"/>
        <v>0</v>
      </c>
      <c r="O2639" s="56">
        <f t="shared" si="566"/>
        <v>0</v>
      </c>
    </row>
    <row r="2640" spans="1:15" x14ac:dyDescent="0.3">
      <c r="A2640" s="43" t="s">
        <v>153</v>
      </c>
      <c r="B2640" s="43">
        <v>10</v>
      </c>
      <c r="C2640" s="44">
        <v>44632</v>
      </c>
      <c r="D2640" s="43" t="s">
        <v>75</v>
      </c>
      <c r="E2640" s="43">
        <v>2022</v>
      </c>
      <c r="F2640" s="64" t="s">
        <v>92</v>
      </c>
      <c r="G2640" s="64" t="s">
        <v>92</v>
      </c>
      <c r="H2640" s="64" t="s">
        <v>92</v>
      </c>
      <c r="I2640" s="43">
        <v>10</v>
      </c>
      <c r="J2640">
        <f>IF(AND(Formulier!$E$44&lt;=C2640,Formulier!$O$38&gt;=C2640),"Verlof",0)</f>
        <v>0</v>
      </c>
      <c r="K2640">
        <f t="shared" si="562"/>
        <v>0</v>
      </c>
      <c r="L2640">
        <f t="shared" si="563"/>
        <v>0</v>
      </c>
      <c r="M2640">
        <f t="shared" si="564"/>
        <v>0</v>
      </c>
      <c r="N2640" s="56">
        <f t="shared" si="565"/>
        <v>0</v>
      </c>
      <c r="O2640" s="56">
        <f t="shared" si="566"/>
        <v>0</v>
      </c>
    </row>
    <row r="2641" spans="1:15" x14ac:dyDescent="0.3">
      <c r="A2641" s="43" t="s">
        <v>154</v>
      </c>
      <c r="B2641" s="43">
        <v>10</v>
      </c>
      <c r="C2641" s="44">
        <v>44633</v>
      </c>
      <c r="D2641" s="43" t="s">
        <v>76</v>
      </c>
      <c r="E2641" s="43">
        <v>2022</v>
      </c>
      <c r="F2641" s="64" t="s">
        <v>92</v>
      </c>
      <c r="G2641" s="64" t="s">
        <v>92</v>
      </c>
      <c r="H2641" s="64" t="s">
        <v>92</v>
      </c>
      <c r="I2641" s="43">
        <v>10</v>
      </c>
      <c r="J2641">
        <f>IF(AND(Formulier!$E$44&lt;=C2641,Formulier!$O$38&gt;=C2641),"Verlof",0)</f>
        <v>0</v>
      </c>
      <c r="K2641">
        <f t="shared" si="562"/>
        <v>0</v>
      </c>
      <c r="L2641">
        <f t="shared" si="563"/>
        <v>0</v>
      </c>
      <c r="M2641">
        <f t="shared" si="564"/>
        <v>0</v>
      </c>
      <c r="N2641" s="56">
        <f t="shared" si="565"/>
        <v>0</v>
      </c>
      <c r="O2641" s="56">
        <f t="shared" si="566"/>
        <v>0</v>
      </c>
    </row>
    <row r="2642" spans="1:15" x14ac:dyDescent="0.3">
      <c r="A2642" s="43" t="s">
        <v>155</v>
      </c>
      <c r="B2642" s="43">
        <v>11</v>
      </c>
      <c r="C2642" s="44">
        <v>44634</v>
      </c>
      <c r="D2642" s="43" t="s">
        <v>63</v>
      </c>
      <c r="E2642" s="43">
        <v>2022</v>
      </c>
      <c r="F2642" s="64" t="s">
        <v>92</v>
      </c>
      <c r="G2642" s="64" t="s">
        <v>92</v>
      </c>
      <c r="H2642" s="64" t="s">
        <v>92</v>
      </c>
      <c r="I2642" s="43">
        <v>11</v>
      </c>
      <c r="J2642">
        <f>IF(AND(Formulier!$E$44&lt;=C2642,Formulier!$O$38&gt;=C2642),"Verlof",0)</f>
        <v>0</v>
      </c>
      <c r="K2642">
        <f t="shared" si="562"/>
        <v>0</v>
      </c>
      <c r="L2642">
        <f t="shared" si="563"/>
        <v>0</v>
      </c>
      <c r="M2642">
        <f t="shared" si="564"/>
        <v>0</v>
      </c>
      <c r="N2642" s="56">
        <f t="shared" si="565"/>
        <v>0</v>
      </c>
      <c r="O2642" s="56">
        <f t="shared" si="566"/>
        <v>0</v>
      </c>
    </row>
    <row r="2643" spans="1:15" x14ac:dyDescent="0.3">
      <c r="A2643" s="43" t="s">
        <v>156</v>
      </c>
      <c r="B2643" s="43">
        <v>11</v>
      </c>
      <c r="C2643" s="44">
        <v>44635</v>
      </c>
      <c r="D2643" s="43" t="s">
        <v>65</v>
      </c>
      <c r="E2643" s="43">
        <v>2022</v>
      </c>
      <c r="F2643" s="64" t="s">
        <v>92</v>
      </c>
      <c r="G2643" s="64" t="s">
        <v>92</v>
      </c>
      <c r="H2643" s="64" t="s">
        <v>92</v>
      </c>
      <c r="I2643" s="43">
        <v>11</v>
      </c>
      <c r="J2643">
        <f>IF(AND(Formulier!$E$44&lt;=C2643,Formulier!$O$38&gt;=C2643),"Verlof",0)</f>
        <v>0</v>
      </c>
      <c r="K2643">
        <f t="shared" si="562"/>
        <v>0</v>
      </c>
      <c r="L2643">
        <f t="shared" si="563"/>
        <v>0</v>
      </c>
      <c r="M2643">
        <f t="shared" si="564"/>
        <v>0</v>
      </c>
      <c r="N2643" s="56">
        <f t="shared" si="565"/>
        <v>0</v>
      </c>
      <c r="O2643" s="56">
        <f t="shared" si="566"/>
        <v>0</v>
      </c>
    </row>
    <row r="2644" spans="1:15" x14ac:dyDescent="0.3">
      <c r="A2644" s="43" t="s">
        <v>157</v>
      </c>
      <c r="B2644" s="43">
        <v>11</v>
      </c>
      <c r="C2644" s="44">
        <v>44636</v>
      </c>
      <c r="D2644" s="43" t="s">
        <v>67</v>
      </c>
      <c r="E2644" s="43">
        <v>2022</v>
      </c>
      <c r="F2644" s="64" t="s">
        <v>92</v>
      </c>
      <c r="G2644" s="64" t="s">
        <v>92</v>
      </c>
      <c r="H2644" s="64" t="s">
        <v>92</v>
      </c>
      <c r="I2644" s="43">
        <v>11</v>
      </c>
      <c r="J2644">
        <f>IF(AND(Formulier!$E$44&lt;=C2644,Formulier!$O$38&gt;=C2644),"Verlof",0)</f>
        <v>0</v>
      </c>
      <c r="K2644">
        <f t="shared" si="562"/>
        <v>0</v>
      </c>
      <c r="L2644">
        <f t="shared" si="563"/>
        <v>0</v>
      </c>
      <c r="M2644">
        <f t="shared" si="564"/>
        <v>0</v>
      </c>
      <c r="N2644" s="56">
        <f t="shared" si="565"/>
        <v>0</v>
      </c>
      <c r="O2644" s="56">
        <f t="shared" si="566"/>
        <v>0</v>
      </c>
    </row>
    <row r="2645" spans="1:15" x14ac:dyDescent="0.3">
      <c r="A2645" s="43" t="s">
        <v>158</v>
      </c>
      <c r="B2645" s="43">
        <v>11</v>
      </c>
      <c r="C2645" s="44">
        <v>44637</v>
      </c>
      <c r="D2645" s="43" t="s">
        <v>69</v>
      </c>
      <c r="E2645" s="43">
        <v>2022</v>
      </c>
      <c r="F2645" s="64" t="s">
        <v>92</v>
      </c>
      <c r="G2645" s="64" t="s">
        <v>92</v>
      </c>
      <c r="H2645" s="64" t="s">
        <v>92</v>
      </c>
      <c r="I2645" s="43">
        <v>11</v>
      </c>
      <c r="J2645">
        <f>IF(AND(Formulier!$E$44&lt;=C2645,Formulier!$O$38&gt;=C2645),"Verlof",0)</f>
        <v>0</v>
      </c>
      <c r="K2645">
        <f t="shared" si="562"/>
        <v>0</v>
      </c>
      <c r="L2645">
        <f t="shared" si="563"/>
        <v>0</v>
      </c>
      <c r="M2645">
        <f t="shared" si="564"/>
        <v>0</v>
      </c>
      <c r="N2645" s="56">
        <f t="shared" si="565"/>
        <v>0</v>
      </c>
      <c r="O2645" s="56">
        <f t="shared" si="566"/>
        <v>0</v>
      </c>
    </row>
    <row r="2646" spans="1:15" x14ac:dyDescent="0.3">
      <c r="A2646" s="43" t="s">
        <v>159</v>
      </c>
      <c r="B2646" s="43">
        <v>11</v>
      </c>
      <c r="C2646" s="44">
        <v>44638</v>
      </c>
      <c r="D2646" s="43" t="s">
        <v>71</v>
      </c>
      <c r="E2646" s="43">
        <v>2022</v>
      </c>
      <c r="F2646" s="64" t="s">
        <v>92</v>
      </c>
      <c r="G2646" s="64" t="s">
        <v>92</v>
      </c>
      <c r="H2646" s="64" t="s">
        <v>92</v>
      </c>
      <c r="I2646" s="43">
        <v>11</v>
      </c>
      <c r="J2646">
        <f>IF(AND(Formulier!$E$44&lt;=C2646,Formulier!$O$38&gt;=C2646),"Verlof",0)</f>
        <v>0</v>
      </c>
      <c r="K2646">
        <f t="shared" si="562"/>
        <v>0</v>
      </c>
      <c r="L2646">
        <f t="shared" si="563"/>
        <v>0</v>
      </c>
      <c r="M2646">
        <f t="shared" si="564"/>
        <v>0</v>
      </c>
      <c r="N2646" s="56">
        <f t="shared" si="565"/>
        <v>0</v>
      </c>
      <c r="O2646" s="56">
        <f t="shared" si="566"/>
        <v>0</v>
      </c>
    </row>
    <row r="2647" spans="1:15" x14ac:dyDescent="0.3">
      <c r="A2647" s="43" t="s">
        <v>160</v>
      </c>
      <c r="B2647" s="43">
        <v>11</v>
      </c>
      <c r="C2647" s="44">
        <v>44639</v>
      </c>
      <c r="D2647" s="43" t="s">
        <v>75</v>
      </c>
      <c r="E2647" s="43">
        <v>2022</v>
      </c>
      <c r="F2647" s="64" t="s">
        <v>92</v>
      </c>
      <c r="G2647" s="64" t="s">
        <v>92</v>
      </c>
      <c r="H2647" s="64" t="s">
        <v>92</v>
      </c>
      <c r="I2647" s="43">
        <v>11</v>
      </c>
      <c r="J2647">
        <f>IF(AND(Formulier!$E$44&lt;=C2647,Formulier!$O$38&gt;=C2647),"Verlof",0)</f>
        <v>0</v>
      </c>
      <c r="K2647">
        <f t="shared" si="562"/>
        <v>0</v>
      </c>
      <c r="L2647">
        <f t="shared" si="563"/>
        <v>0</v>
      </c>
      <c r="M2647">
        <f t="shared" si="564"/>
        <v>0</v>
      </c>
      <c r="N2647" s="56">
        <f t="shared" si="565"/>
        <v>0</v>
      </c>
      <c r="O2647" s="56">
        <f t="shared" si="566"/>
        <v>0</v>
      </c>
    </row>
    <row r="2648" spans="1:15" x14ac:dyDescent="0.3">
      <c r="A2648" s="43" t="s">
        <v>161</v>
      </c>
      <c r="B2648" s="43">
        <v>11</v>
      </c>
      <c r="C2648" s="44">
        <v>44640</v>
      </c>
      <c r="D2648" s="43" t="s">
        <v>76</v>
      </c>
      <c r="E2648" s="43">
        <v>2022</v>
      </c>
      <c r="F2648" s="64" t="s">
        <v>92</v>
      </c>
      <c r="G2648" s="64" t="s">
        <v>92</v>
      </c>
      <c r="H2648" s="64" t="s">
        <v>92</v>
      </c>
      <c r="I2648" s="43">
        <v>11</v>
      </c>
      <c r="J2648">
        <f>IF(AND(Formulier!$E$44&lt;=C2648,Formulier!$O$38&gt;=C2648),"Verlof",0)</f>
        <v>0</v>
      </c>
      <c r="K2648">
        <f t="shared" si="562"/>
        <v>0</v>
      </c>
      <c r="L2648">
        <f t="shared" si="563"/>
        <v>0</v>
      </c>
      <c r="M2648">
        <f t="shared" si="564"/>
        <v>0</v>
      </c>
      <c r="N2648" s="56">
        <f t="shared" si="565"/>
        <v>0</v>
      </c>
      <c r="O2648" s="56">
        <f t="shared" si="566"/>
        <v>0</v>
      </c>
    </row>
    <row r="2649" spans="1:15" x14ac:dyDescent="0.3">
      <c r="A2649" s="43" t="s">
        <v>162</v>
      </c>
      <c r="B2649" s="43">
        <v>12</v>
      </c>
      <c r="C2649" s="44">
        <v>44641</v>
      </c>
      <c r="D2649" s="43" t="s">
        <v>63</v>
      </c>
      <c r="E2649" s="43">
        <v>2022</v>
      </c>
      <c r="F2649" s="64" t="s">
        <v>92</v>
      </c>
      <c r="G2649" s="64" t="s">
        <v>92</v>
      </c>
      <c r="H2649" s="64" t="s">
        <v>92</v>
      </c>
      <c r="I2649" s="43">
        <v>12</v>
      </c>
      <c r="J2649">
        <f>IF(AND(Formulier!$E$44&lt;=C2649,Formulier!$O$38&gt;=C2649),"Verlof",0)</f>
        <v>0</v>
      </c>
      <c r="K2649">
        <f t="shared" si="562"/>
        <v>0</v>
      </c>
      <c r="L2649">
        <f t="shared" si="563"/>
        <v>0</v>
      </c>
      <c r="M2649">
        <f t="shared" si="564"/>
        <v>0</v>
      </c>
      <c r="N2649" s="56">
        <f t="shared" si="565"/>
        <v>0</v>
      </c>
      <c r="O2649" s="56">
        <f t="shared" si="566"/>
        <v>0</v>
      </c>
    </row>
    <row r="2650" spans="1:15" x14ac:dyDescent="0.3">
      <c r="A2650" s="43" t="s">
        <v>163</v>
      </c>
      <c r="B2650" s="43">
        <v>12</v>
      </c>
      <c r="C2650" s="44">
        <v>44642</v>
      </c>
      <c r="D2650" s="43" t="s">
        <v>65</v>
      </c>
      <c r="E2650" s="43">
        <v>2022</v>
      </c>
      <c r="F2650" s="64" t="s">
        <v>92</v>
      </c>
      <c r="G2650" s="64" t="s">
        <v>92</v>
      </c>
      <c r="H2650" s="64" t="s">
        <v>92</v>
      </c>
      <c r="I2650" s="43">
        <v>12</v>
      </c>
      <c r="J2650">
        <f>IF(AND(Formulier!$E$44&lt;=C2650,Formulier!$O$38&gt;=C2650),"Verlof",0)</f>
        <v>0</v>
      </c>
      <c r="K2650">
        <f t="shared" si="562"/>
        <v>0</v>
      </c>
      <c r="L2650">
        <f t="shared" si="563"/>
        <v>0</v>
      </c>
      <c r="M2650">
        <f t="shared" si="564"/>
        <v>0</v>
      </c>
      <c r="N2650" s="56">
        <f t="shared" si="565"/>
        <v>0</v>
      </c>
      <c r="O2650" s="56">
        <f t="shared" si="566"/>
        <v>0</v>
      </c>
    </row>
    <row r="2651" spans="1:15" x14ac:dyDescent="0.3">
      <c r="A2651" s="43" t="s">
        <v>164</v>
      </c>
      <c r="B2651" s="43">
        <v>12</v>
      </c>
      <c r="C2651" s="44">
        <v>44643</v>
      </c>
      <c r="D2651" s="43" t="s">
        <v>67</v>
      </c>
      <c r="E2651" s="43">
        <v>2022</v>
      </c>
      <c r="F2651" s="64" t="s">
        <v>92</v>
      </c>
      <c r="G2651" s="64" t="s">
        <v>92</v>
      </c>
      <c r="H2651" s="64" t="s">
        <v>92</v>
      </c>
      <c r="I2651" s="43">
        <v>12</v>
      </c>
      <c r="J2651">
        <f>IF(AND(Formulier!$E$44&lt;=C2651,Formulier!$O$38&gt;=C2651),"Verlof",0)</f>
        <v>0</v>
      </c>
      <c r="K2651">
        <f t="shared" si="562"/>
        <v>0</v>
      </c>
      <c r="L2651">
        <f t="shared" si="563"/>
        <v>0</v>
      </c>
      <c r="M2651">
        <f t="shared" si="564"/>
        <v>0</v>
      </c>
      <c r="N2651" s="56">
        <f t="shared" si="565"/>
        <v>0</v>
      </c>
      <c r="O2651" s="56">
        <f t="shared" si="566"/>
        <v>0</v>
      </c>
    </row>
    <row r="2652" spans="1:15" x14ac:dyDescent="0.3">
      <c r="A2652" s="43" t="s">
        <v>165</v>
      </c>
      <c r="B2652" s="43">
        <v>12</v>
      </c>
      <c r="C2652" s="44">
        <v>44644</v>
      </c>
      <c r="D2652" s="43" t="s">
        <v>69</v>
      </c>
      <c r="E2652" s="43">
        <v>2022</v>
      </c>
      <c r="F2652" s="64" t="s">
        <v>92</v>
      </c>
      <c r="G2652" s="64" t="s">
        <v>92</v>
      </c>
      <c r="H2652" s="64" t="s">
        <v>92</v>
      </c>
      <c r="I2652" s="43">
        <v>12</v>
      </c>
      <c r="J2652">
        <f>IF(AND(Formulier!$E$44&lt;=C2652,Formulier!$O$38&gt;=C2652),"Verlof",0)</f>
        <v>0</v>
      </c>
      <c r="K2652">
        <f t="shared" si="562"/>
        <v>0</v>
      </c>
      <c r="L2652">
        <f t="shared" si="563"/>
        <v>0</v>
      </c>
      <c r="M2652">
        <f t="shared" si="564"/>
        <v>0</v>
      </c>
      <c r="N2652" s="56">
        <f t="shared" si="565"/>
        <v>0</v>
      </c>
      <c r="O2652" s="56">
        <f t="shared" si="566"/>
        <v>0</v>
      </c>
    </row>
    <row r="2653" spans="1:15" x14ac:dyDescent="0.3">
      <c r="A2653" s="43" t="s">
        <v>166</v>
      </c>
      <c r="B2653" s="43">
        <v>12</v>
      </c>
      <c r="C2653" s="44">
        <v>44645</v>
      </c>
      <c r="D2653" s="43" t="s">
        <v>71</v>
      </c>
      <c r="E2653" s="43">
        <v>2022</v>
      </c>
      <c r="F2653" s="64" t="s">
        <v>92</v>
      </c>
      <c r="G2653" s="64" t="s">
        <v>92</v>
      </c>
      <c r="H2653" s="64" t="s">
        <v>92</v>
      </c>
      <c r="I2653" s="43">
        <v>12</v>
      </c>
      <c r="J2653">
        <f>IF(AND(Formulier!$E$44&lt;=C2653,Formulier!$O$38&gt;=C2653),"Verlof",0)</f>
        <v>0</v>
      </c>
      <c r="K2653">
        <f t="shared" si="562"/>
        <v>0</v>
      </c>
      <c r="L2653">
        <f t="shared" si="563"/>
        <v>0</v>
      </c>
      <c r="M2653">
        <f t="shared" si="564"/>
        <v>0</v>
      </c>
      <c r="N2653" s="56">
        <f t="shared" si="565"/>
        <v>0</v>
      </c>
      <c r="O2653" s="56">
        <f t="shared" si="566"/>
        <v>0</v>
      </c>
    </row>
    <row r="2654" spans="1:15" x14ac:dyDescent="0.3">
      <c r="A2654" s="43" t="s">
        <v>167</v>
      </c>
      <c r="B2654" s="43">
        <v>12</v>
      </c>
      <c r="C2654" s="44">
        <v>44646</v>
      </c>
      <c r="D2654" s="43" t="s">
        <v>75</v>
      </c>
      <c r="E2654" s="43">
        <v>2022</v>
      </c>
      <c r="F2654" s="64" t="s">
        <v>92</v>
      </c>
      <c r="G2654" s="64" t="s">
        <v>92</v>
      </c>
      <c r="H2654" s="64" t="s">
        <v>92</v>
      </c>
      <c r="I2654" s="43">
        <v>12</v>
      </c>
      <c r="J2654">
        <f>IF(AND(Formulier!$E$44&lt;=C2654,Formulier!$O$38&gt;=C2654),"Verlof",0)</f>
        <v>0</v>
      </c>
      <c r="K2654">
        <f t="shared" si="562"/>
        <v>0</v>
      </c>
      <c r="L2654">
        <f t="shared" si="563"/>
        <v>0</v>
      </c>
      <c r="M2654">
        <f t="shared" si="564"/>
        <v>0</v>
      </c>
      <c r="N2654" s="56">
        <f t="shared" si="565"/>
        <v>0</v>
      </c>
      <c r="O2654" s="56">
        <f t="shared" si="566"/>
        <v>0</v>
      </c>
    </row>
    <row r="2655" spans="1:15" x14ac:dyDescent="0.3">
      <c r="A2655" s="43" t="s">
        <v>168</v>
      </c>
      <c r="B2655" s="43">
        <v>12</v>
      </c>
      <c r="C2655" s="44">
        <v>44647</v>
      </c>
      <c r="D2655" s="43" t="s">
        <v>76</v>
      </c>
      <c r="E2655" s="43">
        <v>2022</v>
      </c>
      <c r="F2655" s="64" t="s">
        <v>92</v>
      </c>
      <c r="G2655" s="64" t="s">
        <v>92</v>
      </c>
      <c r="H2655" s="64" t="s">
        <v>92</v>
      </c>
      <c r="I2655" s="43">
        <v>12</v>
      </c>
      <c r="J2655">
        <f>IF(AND(Formulier!$E$44&lt;=C2655,Formulier!$O$38&gt;=C2655),"Verlof",0)</f>
        <v>0</v>
      </c>
      <c r="K2655">
        <f t="shared" si="562"/>
        <v>0</v>
      </c>
      <c r="L2655">
        <f t="shared" si="563"/>
        <v>0</v>
      </c>
      <c r="M2655">
        <f t="shared" si="564"/>
        <v>0</v>
      </c>
      <c r="N2655" s="56">
        <f t="shared" si="565"/>
        <v>0</v>
      </c>
      <c r="O2655" s="56">
        <f t="shared" si="566"/>
        <v>0</v>
      </c>
    </row>
    <row r="2656" spans="1:15" x14ac:dyDescent="0.3">
      <c r="A2656" s="43" t="s">
        <v>169</v>
      </c>
      <c r="B2656" s="43">
        <v>13</v>
      </c>
      <c r="C2656" s="44">
        <v>44648</v>
      </c>
      <c r="D2656" s="43" t="s">
        <v>63</v>
      </c>
      <c r="E2656" s="43">
        <v>2022</v>
      </c>
      <c r="F2656" s="64" t="s">
        <v>92</v>
      </c>
      <c r="G2656" s="64" t="s">
        <v>92</v>
      </c>
      <c r="H2656" s="64" t="s">
        <v>92</v>
      </c>
      <c r="I2656" s="43">
        <v>13</v>
      </c>
      <c r="J2656">
        <f>IF(AND(Formulier!$E$44&lt;=C2656,Formulier!$O$38&gt;=C2656),"Verlof",0)</f>
        <v>0</v>
      </c>
      <c r="K2656">
        <f t="shared" si="562"/>
        <v>0</v>
      </c>
      <c r="L2656">
        <f t="shared" si="563"/>
        <v>0</v>
      </c>
      <c r="M2656">
        <f t="shared" si="564"/>
        <v>0</v>
      </c>
      <c r="N2656" s="56">
        <f t="shared" si="565"/>
        <v>0</v>
      </c>
      <c r="O2656" s="56">
        <f t="shared" si="566"/>
        <v>0</v>
      </c>
    </row>
    <row r="2657" spans="1:15" x14ac:dyDescent="0.3">
      <c r="A2657" s="43" t="s">
        <v>170</v>
      </c>
      <c r="B2657" s="43">
        <v>13</v>
      </c>
      <c r="C2657" s="44">
        <v>44649</v>
      </c>
      <c r="D2657" s="43" t="s">
        <v>65</v>
      </c>
      <c r="E2657" s="43">
        <v>2022</v>
      </c>
      <c r="F2657" s="64" t="s">
        <v>92</v>
      </c>
      <c r="G2657" s="64" t="s">
        <v>92</v>
      </c>
      <c r="H2657" s="64" t="s">
        <v>92</v>
      </c>
      <c r="I2657" s="43">
        <v>13</v>
      </c>
      <c r="J2657">
        <f>IF(AND(Formulier!$E$44&lt;=C2657,Formulier!$O$38&gt;=C2657),"Verlof",0)</f>
        <v>0</v>
      </c>
      <c r="K2657">
        <f t="shared" si="562"/>
        <v>0</v>
      </c>
      <c r="L2657">
        <f t="shared" si="563"/>
        <v>0</v>
      </c>
      <c r="M2657">
        <f t="shared" si="564"/>
        <v>0</v>
      </c>
      <c r="N2657" s="56">
        <f t="shared" si="565"/>
        <v>0</v>
      </c>
      <c r="O2657" s="56">
        <f t="shared" si="566"/>
        <v>0</v>
      </c>
    </row>
    <row r="2658" spans="1:15" x14ac:dyDescent="0.3">
      <c r="A2658" s="43" t="s">
        <v>171</v>
      </c>
      <c r="B2658" s="43">
        <v>13</v>
      </c>
      <c r="C2658" s="44">
        <v>44650</v>
      </c>
      <c r="D2658" s="43" t="s">
        <v>67</v>
      </c>
      <c r="E2658" s="43">
        <v>2022</v>
      </c>
      <c r="F2658" s="64" t="s">
        <v>92</v>
      </c>
      <c r="G2658" s="64" t="s">
        <v>92</v>
      </c>
      <c r="H2658" s="64" t="s">
        <v>92</v>
      </c>
      <c r="I2658" s="43">
        <v>13</v>
      </c>
      <c r="J2658">
        <f>IF(AND(Formulier!$E$44&lt;=C2658,Formulier!$O$38&gt;=C2658),"Verlof",0)</f>
        <v>0</v>
      </c>
      <c r="K2658">
        <f t="shared" si="562"/>
        <v>0</v>
      </c>
      <c r="L2658">
        <f t="shared" si="563"/>
        <v>0</v>
      </c>
      <c r="M2658">
        <f t="shared" si="564"/>
        <v>0</v>
      </c>
      <c r="N2658" s="56">
        <f t="shared" si="565"/>
        <v>0</v>
      </c>
      <c r="O2658" s="56">
        <f t="shared" si="566"/>
        <v>0</v>
      </c>
    </row>
    <row r="2659" spans="1:15" x14ac:dyDescent="0.3">
      <c r="A2659" s="43" t="s">
        <v>172</v>
      </c>
      <c r="B2659" s="43">
        <v>13</v>
      </c>
      <c r="C2659" s="44">
        <v>44651</v>
      </c>
      <c r="D2659" s="43" t="s">
        <v>69</v>
      </c>
      <c r="E2659" s="43">
        <v>2022</v>
      </c>
      <c r="F2659" s="64" t="s">
        <v>92</v>
      </c>
      <c r="G2659" s="64" t="s">
        <v>92</v>
      </c>
      <c r="H2659" s="64" t="s">
        <v>92</v>
      </c>
      <c r="I2659" s="43">
        <v>13</v>
      </c>
      <c r="J2659">
        <f>IF(AND(Formulier!$E$44&lt;=C2659,Formulier!$O$38&gt;=C2659),"Verlof",0)</f>
        <v>0</v>
      </c>
      <c r="K2659">
        <f t="shared" si="562"/>
        <v>0</v>
      </c>
      <c r="L2659">
        <f t="shared" si="563"/>
        <v>0</v>
      </c>
      <c r="M2659">
        <f t="shared" si="564"/>
        <v>0</v>
      </c>
      <c r="N2659" s="56">
        <f t="shared" si="565"/>
        <v>0</v>
      </c>
      <c r="O2659" s="56">
        <f t="shared" si="566"/>
        <v>0</v>
      </c>
    </row>
    <row r="2660" spans="1:15" x14ac:dyDescent="0.3">
      <c r="A2660" s="43" t="s">
        <v>173</v>
      </c>
      <c r="B2660" s="43">
        <v>13</v>
      </c>
      <c r="C2660" s="44">
        <v>44652</v>
      </c>
      <c r="D2660" s="43" t="s">
        <v>71</v>
      </c>
      <c r="E2660" s="43">
        <v>2022</v>
      </c>
      <c r="F2660" s="64" t="s">
        <v>92</v>
      </c>
      <c r="G2660" s="64" t="s">
        <v>92</v>
      </c>
      <c r="H2660" s="64" t="s">
        <v>92</v>
      </c>
      <c r="I2660" s="43">
        <v>13</v>
      </c>
      <c r="J2660">
        <f>IF(AND(Formulier!$E$44&lt;=C2660,Formulier!$O$38&gt;=C2660),"Verlof",0)</f>
        <v>0</v>
      </c>
      <c r="K2660">
        <f t="shared" si="562"/>
        <v>0</v>
      </c>
      <c r="L2660">
        <f t="shared" si="563"/>
        <v>0</v>
      </c>
      <c r="M2660">
        <f t="shared" si="564"/>
        <v>0</v>
      </c>
      <c r="N2660" s="56">
        <f t="shared" si="565"/>
        <v>0</v>
      </c>
      <c r="O2660" s="56">
        <f t="shared" si="566"/>
        <v>0</v>
      </c>
    </row>
    <row r="2661" spans="1:15" x14ac:dyDescent="0.3">
      <c r="A2661" s="43" t="s">
        <v>174</v>
      </c>
      <c r="B2661" s="43">
        <v>13</v>
      </c>
      <c r="C2661" s="44">
        <v>44653</v>
      </c>
      <c r="D2661" s="43" t="s">
        <v>75</v>
      </c>
      <c r="E2661" s="43">
        <v>2022</v>
      </c>
      <c r="F2661" s="64" t="s">
        <v>92</v>
      </c>
      <c r="G2661" s="64" t="s">
        <v>92</v>
      </c>
      <c r="H2661" s="64" t="s">
        <v>92</v>
      </c>
      <c r="I2661" s="43">
        <v>13</v>
      </c>
      <c r="J2661">
        <f>IF(AND(Formulier!$E$44&lt;=C2661,Formulier!$O$38&gt;=C2661),"Verlof",0)</f>
        <v>0</v>
      </c>
      <c r="K2661">
        <f t="shared" si="562"/>
        <v>0</v>
      </c>
      <c r="L2661">
        <f t="shared" si="563"/>
        <v>0</v>
      </c>
      <c r="M2661">
        <f t="shared" si="564"/>
        <v>0</v>
      </c>
      <c r="N2661" s="56">
        <f t="shared" si="565"/>
        <v>0</v>
      </c>
      <c r="O2661" s="56">
        <f t="shared" si="566"/>
        <v>0</v>
      </c>
    </row>
    <row r="2662" spans="1:15" x14ac:dyDescent="0.3">
      <c r="A2662" s="43" t="s">
        <v>175</v>
      </c>
      <c r="B2662" s="43">
        <v>13</v>
      </c>
      <c r="C2662" s="44">
        <v>44654</v>
      </c>
      <c r="D2662" s="43" t="s">
        <v>76</v>
      </c>
      <c r="E2662" s="43">
        <v>2022</v>
      </c>
      <c r="F2662" s="64" t="s">
        <v>92</v>
      </c>
      <c r="G2662" s="64" t="s">
        <v>92</v>
      </c>
      <c r="H2662" s="64" t="s">
        <v>92</v>
      </c>
      <c r="I2662" s="43">
        <v>13</v>
      </c>
      <c r="J2662">
        <f>IF(AND(Formulier!$E$44&lt;=C2662,Formulier!$O$38&gt;=C2662),"Verlof",0)</f>
        <v>0</v>
      </c>
      <c r="K2662">
        <f t="shared" si="562"/>
        <v>0</v>
      </c>
      <c r="L2662">
        <f t="shared" si="563"/>
        <v>0</v>
      </c>
      <c r="M2662">
        <f t="shared" si="564"/>
        <v>0</v>
      </c>
      <c r="N2662" s="56">
        <f t="shared" si="565"/>
        <v>0</v>
      </c>
      <c r="O2662" s="56">
        <f t="shared" si="566"/>
        <v>0</v>
      </c>
    </row>
    <row r="2663" spans="1:15" x14ac:dyDescent="0.3">
      <c r="A2663" s="43" t="s">
        <v>176</v>
      </c>
      <c r="B2663" s="43">
        <v>14</v>
      </c>
      <c r="C2663" s="44">
        <v>44655</v>
      </c>
      <c r="D2663" s="43" t="s">
        <v>63</v>
      </c>
      <c r="E2663" s="43">
        <v>2022</v>
      </c>
      <c r="F2663" s="64" t="s">
        <v>92</v>
      </c>
      <c r="G2663" s="64" t="s">
        <v>92</v>
      </c>
      <c r="H2663" s="64" t="s">
        <v>92</v>
      </c>
      <c r="I2663" s="43">
        <v>14</v>
      </c>
      <c r="J2663">
        <f>IF(AND(Formulier!$E$44&lt;=C2663,Formulier!$O$38&gt;=C2663),"Verlof",0)</f>
        <v>0</v>
      </c>
      <c r="K2663">
        <f t="shared" si="562"/>
        <v>0</v>
      </c>
      <c r="L2663">
        <f t="shared" si="563"/>
        <v>0</v>
      </c>
      <c r="M2663">
        <f t="shared" si="564"/>
        <v>0</v>
      </c>
      <c r="N2663" s="56">
        <f t="shared" si="565"/>
        <v>0</v>
      </c>
      <c r="O2663" s="56">
        <f t="shared" si="566"/>
        <v>0</v>
      </c>
    </row>
    <row r="2664" spans="1:15" x14ac:dyDescent="0.3">
      <c r="A2664" s="43" t="s">
        <v>177</v>
      </c>
      <c r="B2664" s="43">
        <v>14</v>
      </c>
      <c r="C2664" s="44">
        <v>44656</v>
      </c>
      <c r="D2664" s="43" t="s">
        <v>65</v>
      </c>
      <c r="E2664" s="43">
        <v>2022</v>
      </c>
      <c r="F2664" s="64" t="s">
        <v>92</v>
      </c>
      <c r="G2664" s="64" t="s">
        <v>92</v>
      </c>
      <c r="H2664" s="64" t="s">
        <v>92</v>
      </c>
      <c r="I2664" s="43">
        <v>14</v>
      </c>
      <c r="J2664">
        <f>IF(AND(Formulier!$E$44&lt;=C2664,Formulier!$O$38&gt;=C2664),"Verlof",0)</f>
        <v>0</v>
      </c>
      <c r="K2664">
        <f t="shared" si="562"/>
        <v>0</v>
      </c>
      <c r="L2664">
        <f t="shared" si="563"/>
        <v>0</v>
      </c>
      <c r="M2664">
        <f t="shared" si="564"/>
        <v>0</v>
      </c>
      <c r="N2664" s="56">
        <f t="shared" si="565"/>
        <v>0</v>
      </c>
      <c r="O2664" s="56">
        <f t="shared" si="566"/>
        <v>0</v>
      </c>
    </row>
    <row r="2665" spans="1:15" x14ac:dyDescent="0.3">
      <c r="A2665" s="43" t="s">
        <v>178</v>
      </c>
      <c r="B2665" s="43">
        <v>14</v>
      </c>
      <c r="C2665" s="44">
        <v>44657</v>
      </c>
      <c r="D2665" s="43" t="s">
        <v>67</v>
      </c>
      <c r="E2665" s="43">
        <v>2022</v>
      </c>
      <c r="F2665" s="64" t="s">
        <v>92</v>
      </c>
      <c r="G2665" s="64" t="s">
        <v>92</v>
      </c>
      <c r="H2665" s="64" t="s">
        <v>92</v>
      </c>
      <c r="I2665" s="43">
        <v>14</v>
      </c>
      <c r="J2665">
        <f>IF(AND(Formulier!$E$44&lt;=C2665,Formulier!$O$38&gt;=C2665),"Verlof",0)</f>
        <v>0</v>
      </c>
      <c r="K2665">
        <f t="shared" si="562"/>
        <v>0</v>
      </c>
      <c r="L2665">
        <f t="shared" si="563"/>
        <v>0</v>
      </c>
      <c r="M2665">
        <f t="shared" si="564"/>
        <v>0</v>
      </c>
      <c r="N2665" s="56">
        <f t="shared" si="565"/>
        <v>0</v>
      </c>
      <c r="O2665" s="56">
        <f t="shared" si="566"/>
        <v>0</v>
      </c>
    </row>
    <row r="2666" spans="1:15" x14ac:dyDescent="0.3">
      <c r="A2666" s="43" t="s">
        <v>179</v>
      </c>
      <c r="B2666" s="43">
        <v>14</v>
      </c>
      <c r="C2666" s="44">
        <v>44658</v>
      </c>
      <c r="D2666" s="43" t="s">
        <v>69</v>
      </c>
      <c r="E2666" s="43">
        <v>2022</v>
      </c>
      <c r="F2666" s="64" t="s">
        <v>92</v>
      </c>
      <c r="G2666" s="64" t="s">
        <v>92</v>
      </c>
      <c r="H2666" s="64" t="s">
        <v>92</v>
      </c>
      <c r="I2666" s="43">
        <v>14</v>
      </c>
      <c r="J2666">
        <f>IF(AND(Formulier!$E$44&lt;=C2666,Formulier!$O$38&gt;=C2666),"Verlof",0)</f>
        <v>0</v>
      </c>
      <c r="K2666">
        <f t="shared" si="562"/>
        <v>0</v>
      </c>
      <c r="L2666">
        <f t="shared" si="563"/>
        <v>0</v>
      </c>
      <c r="M2666">
        <f t="shared" si="564"/>
        <v>0</v>
      </c>
      <c r="N2666" s="56">
        <f t="shared" si="565"/>
        <v>0</v>
      </c>
      <c r="O2666" s="56">
        <f t="shared" si="566"/>
        <v>0</v>
      </c>
    </row>
    <row r="2667" spans="1:15" x14ac:dyDescent="0.3">
      <c r="A2667" s="43" t="s">
        <v>180</v>
      </c>
      <c r="B2667" s="43">
        <v>14</v>
      </c>
      <c r="C2667" s="44">
        <v>44659</v>
      </c>
      <c r="D2667" s="43" t="s">
        <v>71</v>
      </c>
      <c r="E2667" s="43">
        <v>2022</v>
      </c>
      <c r="F2667" s="64" t="s">
        <v>92</v>
      </c>
      <c r="G2667" s="64" t="s">
        <v>92</v>
      </c>
      <c r="H2667" s="64" t="s">
        <v>92</v>
      </c>
      <c r="I2667" s="43">
        <v>14</v>
      </c>
      <c r="J2667">
        <f>IF(AND(Formulier!$E$44&lt;=C2667,Formulier!$O$38&gt;=C2667),"Verlof",0)</f>
        <v>0</v>
      </c>
      <c r="K2667">
        <f t="shared" si="562"/>
        <v>0</v>
      </c>
      <c r="L2667">
        <f t="shared" si="563"/>
        <v>0</v>
      </c>
      <c r="M2667">
        <f t="shared" si="564"/>
        <v>0</v>
      </c>
      <c r="N2667" s="56">
        <f t="shared" si="565"/>
        <v>0</v>
      </c>
      <c r="O2667" s="56">
        <f t="shared" si="566"/>
        <v>0</v>
      </c>
    </row>
    <row r="2668" spans="1:15" x14ac:dyDescent="0.3">
      <c r="A2668" s="43" t="s">
        <v>181</v>
      </c>
      <c r="B2668" s="43">
        <v>14</v>
      </c>
      <c r="C2668" s="44">
        <v>44660</v>
      </c>
      <c r="D2668" s="43" t="s">
        <v>75</v>
      </c>
      <c r="E2668" s="43">
        <v>2022</v>
      </c>
      <c r="F2668" s="64" t="s">
        <v>92</v>
      </c>
      <c r="G2668" s="64" t="s">
        <v>92</v>
      </c>
      <c r="H2668" s="64" t="s">
        <v>92</v>
      </c>
      <c r="I2668" s="43">
        <v>14</v>
      </c>
      <c r="J2668">
        <f>IF(AND(Formulier!$E$44&lt;=C2668,Formulier!$O$38&gt;=C2668),"Verlof",0)</f>
        <v>0</v>
      </c>
      <c r="K2668">
        <f t="shared" si="562"/>
        <v>0</v>
      </c>
      <c r="L2668">
        <f t="shared" si="563"/>
        <v>0</v>
      </c>
      <c r="M2668">
        <f t="shared" si="564"/>
        <v>0</v>
      </c>
      <c r="N2668" s="56">
        <f t="shared" si="565"/>
        <v>0</v>
      </c>
      <c r="O2668" s="56">
        <f t="shared" si="566"/>
        <v>0</v>
      </c>
    </row>
    <row r="2669" spans="1:15" x14ac:dyDescent="0.3">
      <c r="A2669" s="43" t="s">
        <v>182</v>
      </c>
      <c r="B2669" s="43">
        <v>14</v>
      </c>
      <c r="C2669" s="44">
        <v>44661</v>
      </c>
      <c r="D2669" s="43" t="s">
        <v>76</v>
      </c>
      <c r="E2669" s="43">
        <v>2022</v>
      </c>
      <c r="F2669" s="64" t="s">
        <v>92</v>
      </c>
      <c r="G2669" s="64" t="s">
        <v>92</v>
      </c>
      <c r="H2669" s="64" t="s">
        <v>92</v>
      </c>
      <c r="I2669" s="43">
        <v>14</v>
      </c>
      <c r="J2669">
        <f>IF(AND(Formulier!$E$44&lt;=C2669,Formulier!$O$38&gt;=C2669),"Verlof",0)</f>
        <v>0</v>
      </c>
      <c r="K2669">
        <f t="shared" si="562"/>
        <v>0</v>
      </c>
      <c r="L2669">
        <f t="shared" si="563"/>
        <v>0</v>
      </c>
      <c r="M2669">
        <f t="shared" si="564"/>
        <v>0</v>
      </c>
      <c r="N2669" s="56">
        <f t="shared" si="565"/>
        <v>0</v>
      </c>
      <c r="O2669" s="56">
        <f t="shared" si="566"/>
        <v>0</v>
      </c>
    </row>
    <row r="2670" spans="1:15" x14ac:dyDescent="0.3">
      <c r="A2670" s="43" t="s">
        <v>183</v>
      </c>
      <c r="B2670" s="43">
        <v>15</v>
      </c>
      <c r="C2670" s="44">
        <v>44662</v>
      </c>
      <c r="D2670" s="43" t="s">
        <v>63</v>
      </c>
      <c r="E2670" s="43">
        <v>2022</v>
      </c>
      <c r="F2670" s="64" t="s">
        <v>92</v>
      </c>
      <c r="G2670" s="64" t="s">
        <v>92</v>
      </c>
      <c r="H2670" s="64" t="s">
        <v>92</v>
      </c>
      <c r="I2670" s="43">
        <v>15</v>
      </c>
      <c r="J2670">
        <f>IF(AND(Formulier!$E$44&lt;=C2670,Formulier!$O$38&gt;=C2670),"Verlof",0)</f>
        <v>0</v>
      </c>
      <c r="K2670">
        <f t="shared" si="562"/>
        <v>0</v>
      </c>
      <c r="L2670">
        <f t="shared" si="563"/>
        <v>0</v>
      </c>
      <c r="M2670">
        <f t="shared" si="564"/>
        <v>0</v>
      </c>
      <c r="N2670" s="56">
        <f t="shared" si="565"/>
        <v>0</v>
      </c>
      <c r="O2670" s="56">
        <f t="shared" si="566"/>
        <v>0</v>
      </c>
    </row>
    <row r="2671" spans="1:15" x14ac:dyDescent="0.3">
      <c r="A2671" s="43" t="s">
        <v>184</v>
      </c>
      <c r="B2671" s="43">
        <v>15</v>
      </c>
      <c r="C2671" s="44">
        <v>44663</v>
      </c>
      <c r="D2671" s="43" t="s">
        <v>65</v>
      </c>
      <c r="E2671" s="43">
        <v>2022</v>
      </c>
      <c r="F2671" s="64" t="s">
        <v>92</v>
      </c>
      <c r="G2671" s="64" t="s">
        <v>92</v>
      </c>
      <c r="H2671" s="64" t="s">
        <v>92</v>
      </c>
      <c r="I2671" s="43">
        <v>15</v>
      </c>
      <c r="J2671">
        <f>IF(AND(Formulier!$E$44&lt;=C2671,Formulier!$O$38&gt;=C2671),"Verlof",0)</f>
        <v>0</v>
      </c>
      <c r="K2671">
        <f t="shared" si="562"/>
        <v>0</v>
      </c>
      <c r="L2671">
        <f t="shared" si="563"/>
        <v>0</v>
      </c>
      <c r="M2671">
        <f t="shared" si="564"/>
        <v>0</v>
      </c>
      <c r="N2671" s="56">
        <f t="shared" si="565"/>
        <v>0</v>
      </c>
      <c r="O2671" s="56">
        <f t="shared" si="566"/>
        <v>0</v>
      </c>
    </row>
    <row r="2672" spans="1:15" x14ac:dyDescent="0.3">
      <c r="A2672" s="43" t="s">
        <v>185</v>
      </c>
      <c r="B2672" s="43">
        <v>15</v>
      </c>
      <c r="C2672" s="44">
        <v>44664</v>
      </c>
      <c r="D2672" s="43" t="s">
        <v>67</v>
      </c>
      <c r="E2672" s="43">
        <v>2022</v>
      </c>
      <c r="F2672" s="64" t="s">
        <v>92</v>
      </c>
      <c r="G2672" s="64" t="s">
        <v>92</v>
      </c>
      <c r="H2672" s="64" t="s">
        <v>92</v>
      </c>
      <c r="I2672" s="43">
        <v>15</v>
      </c>
      <c r="J2672">
        <f>IF(AND(Formulier!$E$44&lt;=C2672,Formulier!$O$38&gt;=C2672),"Verlof",0)</f>
        <v>0</v>
      </c>
      <c r="K2672">
        <f t="shared" si="562"/>
        <v>0</v>
      </c>
      <c r="L2672">
        <f t="shared" si="563"/>
        <v>0</v>
      </c>
      <c r="M2672">
        <f t="shared" si="564"/>
        <v>0</v>
      </c>
      <c r="N2672" s="56">
        <f t="shared" si="565"/>
        <v>0</v>
      </c>
      <c r="O2672" s="56">
        <f t="shared" si="566"/>
        <v>0</v>
      </c>
    </row>
    <row r="2673" spans="1:15" x14ac:dyDescent="0.3">
      <c r="A2673" s="43" t="s">
        <v>186</v>
      </c>
      <c r="B2673" s="43">
        <v>15</v>
      </c>
      <c r="C2673" s="44">
        <v>44665</v>
      </c>
      <c r="D2673" s="43" t="s">
        <v>69</v>
      </c>
      <c r="E2673" s="43">
        <v>2022</v>
      </c>
      <c r="F2673" s="64" t="s">
        <v>92</v>
      </c>
      <c r="G2673" s="64" t="s">
        <v>92</v>
      </c>
      <c r="H2673" s="64" t="s">
        <v>92</v>
      </c>
      <c r="I2673" s="43">
        <v>15</v>
      </c>
      <c r="J2673">
        <f>IF(AND(Formulier!$E$44&lt;=C2673,Formulier!$O$38&gt;=C2673),"Verlof",0)</f>
        <v>0</v>
      </c>
      <c r="K2673">
        <f t="shared" si="562"/>
        <v>0</v>
      </c>
      <c r="L2673">
        <f t="shared" si="563"/>
        <v>0</v>
      </c>
      <c r="M2673">
        <f t="shared" si="564"/>
        <v>0</v>
      </c>
      <c r="N2673" s="56">
        <f t="shared" si="565"/>
        <v>0</v>
      </c>
      <c r="O2673" s="56">
        <f t="shared" si="566"/>
        <v>0</v>
      </c>
    </row>
    <row r="2674" spans="1:15" x14ac:dyDescent="0.3">
      <c r="A2674" s="43" t="s">
        <v>187</v>
      </c>
      <c r="B2674" s="43">
        <v>15</v>
      </c>
      <c r="C2674" s="44">
        <v>44666</v>
      </c>
      <c r="D2674" s="43" t="s">
        <v>71</v>
      </c>
      <c r="E2674" s="43">
        <v>2022</v>
      </c>
      <c r="F2674" s="64" t="s">
        <v>73</v>
      </c>
      <c r="G2674" s="64" t="s">
        <v>73</v>
      </c>
      <c r="H2674" s="64" t="s">
        <v>73</v>
      </c>
      <c r="I2674" s="43">
        <v>15</v>
      </c>
      <c r="J2674">
        <f>IF(AND(Formulier!$E$44&lt;=C2674,Formulier!$O$38&gt;=C2674),"Verlof",0)</f>
        <v>0</v>
      </c>
      <c r="K2674">
        <f t="shared" si="562"/>
        <v>0</v>
      </c>
      <c r="L2674">
        <f t="shared" si="563"/>
        <v>0</v>
      </c>
      <c r="M2674">
        <f t="shared" si="564"/>
        <v>0</v>
      </c>
      <c r="N2674" s="56">
        <f t="shared" si="565"/>
        <v>0</v>
      </c>
      <c r="O2674" s="56">
        <f t="shared" si="566"/>
        <v>0</v>
      </c>
    </row>
    <row r="2675" spans="1:15" x14ac:dyDescent="0.3">
      <c r="A2675" s="43" t="s">
        <v>188</v>
      </c>
      <c r="B2675" s="43">
        <v>15</v>
      </c>
      <c r="C2675" s="44">
        <v>44667</v>
      </c>
      <c r="D2675" s="43" t="s">
        <v>75</v>
      </c>
      <c r="E2675" s="43">
        <v>2022</v>
      </c>
      <c r="F2675" s="64" t="s">
        <v>92</v>
      </c>
      <c r="G2675" s="64" t="s">
        <v>92</v>
      </c>
      <c r="H2675" s="64" t="s">
        <v>92</v>
      </c>
      <c r="I2675" s="43">
        <v>15</v>
      </c>
      <c r="J2675">
        <f>IF(AND(Formulier!$E$44&lt;=C2675,Formulier!$O$38&gt;=C2675),"Verlof",0)</f>
        <v>0</v>
      </c>
      <c r="K2675">
        <f t="shared" si="562"/>
        <v>0</v>
      </c>
      <c r="L2675">
        <f t="shared" si="563"/>
        <v>0</v>
      </c>
      <c r="M2675">
        <f t="shared" si="564"/>
        <v>0</v>
      </c>
      <c r="N2675" s="56">
        <f t="shared" si="565"/>
        <v>0</v>
      </c>
      <c r="O2675" s="56">
        <f t="shared" si="566"/>
        <v>0</v>
      </c>
    </row>
    <row r="2676" spans="1:15" x14ac:dyDescent="0.3">
      <c r="A2676" s="43" t="s">
        <v>189</v>
      </c>
      <c r="B2676" s="43">
        <v>15</v>
      </c>
      <c r="C2676" s="44">
        <v>44668</v>
      </c>
      <c r="D2676" s="43" t="s">
        <v>76</v>
      </c>
      <c r="E2676" s="43">
        <v>2022</v>
      </c>
      <c r="F2676" s="64" t="s">
        <v>92</v>
      </c>
      <c r="G2676" s="64" t="s">
        <v>92</v>
      </c>
      <c r="H2676" s="64" t="s">
        <v>92</v>
      </c>
      <c r="I2676" s="43">
        <v>15</v>
      </c>
      <c r="J2676">
        <f>IF(AND(Formulier!$E$44&lt;=C2676,Formulier!$O$38&gt;=C2676),"Verlof",0)</f>
        <v>0</v>
      </c>
      <c r="K2676">
        <f t="shared" si="562"/>
        <v>0</v>
      </c>
      <c r="L2676">
        <f t="shared" si="563"/>
        <v>0</v>
      </c>
      <c r="M2676">
        <f t="shared" si="564"/>
        <v>0</v>
      </c>
      <c r="N2676" s="56">
        <f t="shared" si="565"/>
        <v>0</v>
      </c>
      <c r="O2676" s="56">
        <f t="shared" si="566"/>
        <v>0</v>
      </c>
    </row>
    <row r="2677" spans="1:15" x14ac:dyDescent="0.3">
      <c r="A2677" s="43" t="s">
        <v>190</v>
      </c>
      <c r="B2677" s="43">
        <v>16</v>
      </c>
      <c r="C2677" s="44">
        <v>44669</v>
      </c>
      <c r="D2677" s="43" t="s">
        <v>63</v>
      </c>
      <c r="E2677" s="43">
        <v>2022</v>
      </c>
      <c r="F2677" s="64" t="s">
        <v>73</v>
      </c>
      <c r="G2677" s="64" t="s">
        <v>73</v>
      </c>
      <c r="H2677" s="64" t="s">
        <v>73</v>
      </c>
      <c r="I2677" s="43">
        <v>16</v>
      </c>
      <c r="J2677">
        <f>IF(AND(Formulier!$E$44&lt;=C2677,Formulier!$O$38&gt;=C2677),"Verlof",0)</f>
        <v>0</v>
      </c>
      <c r="K2677">
        <f t="shared" si="562"/>
        <v>0</v>
      </c>
      <c r="L2677">
        <f t="shared" si="563"/>
        <v>0</v>
      </c>
      <c r="M2677">
        <f t="shared" si="564"/>
        <v>0</v>
      </c>
      <c r="N2677" s="56">
        <f t="shared" si="565"/>
        <v>0</v>
      </c>
      <c r="O2677" s="56">
        <f t="shared" si="566"/>
        <v>0</v>
      </c>
    </row>
    <row r="2678" spans="1:15" x14ac:dyDescent="0.3">
      <c r="A2678" s="43" t="s">
        <v>191</v>
      </c>
      <c r="B2678" s="43">
        <v>16</v>
      </c>
      <c r="C2678" s="44">
        <v>44670</v>
      </c>
      <c r="D2678" s="43" t="s">
        <v>65</v>
      </c>
      <c r="E2678" s="43">
        <v>2022</v>
      </c>
      <c r="F2678" s="64" t="s">
        <v>92</v>
      </c>
      <c r="G2678" s="64" t="s">
        <v>92</v>
      </c>
      <c r="H2678" s="64" t="s">
        <v>92</v>
      </c>
      <c r="I2678" s="43">
        <v>16</v>
      </c>
      <c r="J2678">
        <f>IF(AND(Formulier!$E$44&lt;=C2678,Formulier!$O$38&gt;=C2678),"Verlof",0)</f>
        <v>0</v>
      </c>
      <c r="K2678">
        <f t="shared" si="562"/>
        <v>0</v>
      </c>
      <c r="L2678">
        <f t="shared" si="563"/>
        <v>0</v>
      </c>
      <c r="M2678">
        <f t="shared" si="564"/>
        <v>0</v>
      </c>
      <c r="N2678" s="56">
        <f t="shared" si="565"/>
        <v>0</v>
      </c>
      <c r="O2678" s="56">
        <f t="shared" si="566"/>
        <v>0</v>
      </c>
    </row>
    <row r="2679" spans="1:15" x14ac:dyDescent="0.3">
      <c r="A2679" s="43" t="s">
        <v>192</v>
      </c>
      <c r="B2679" s="43">
        <v>16</v>
      </c>
      <c r="C2679" s="44">
        <v>44671</v>
      </c>
      <c r="D2679" s="43" t="s">
        <v>67</v>
      </c>
      <c r="E2679" s="43">
        <v>2022</v>
      </c>
      <c r="F2679" s="64" t="s">
        <v>92</v>
      </c>
      <c r="G2679" s="64" t="s">
        <v>92</v>
      </c>
      <c r="H2679" s="64" t="s">
        <v>92</v>
      </c>
      <c r="I2679" s="43">
        <v>16</v>
      </c>
      <c r="J2679">
        <f>IF(AND(Formulier!$E$44&lt;=C2679,Formulier!$O$38&gt;=C2679),"Verlof",0)</f>
        <v>0</v>
      </c>
      <c r="K2679">
        <f t="shared" si="562"/>
        <v>0</v>
      </c>
      <c r="L2679">
        <f t="shared" si="563"/>
        <v>0</v>
      </c>
      <c r="M2679">
        <f t="shared" si="564"/>
        <v>0</v>
      </c>
      <c r="N2679" s="56">
        <f t="shared" si="565"/>
        <v>0</v>
      </c>
      <c r="O2679" s="56">
        <f t="shared" si="566"/>
        <v>0</v>
      </c>
    </row>
    <row r="2680" spans="1:15" x14ac:dyDescent="0.3">
      <c r="A2680" s="43" t="s">
        <v>193</v>
      </c>
      <c r="B2680" s="43">
        <v>16</v>
      </c>
      <c r="C2680" s="44">
        <v>44672</v>
      </c>
      <c r="D2680" s="43" t="s">
        <v>69</v>
      </c>
      <c r="E2680" s="43">
        <v>2022</v>
      </c>
      <c r="F2680" s="64" t="s">
        <v>92</v>
      </c>
      <c r="G2680" s="64" t="s">
        <v>92</v>
      </c>
      <c r="H2680" s="64" t="s">
        <v>92</v>
      </c>
      <c r="I2680" s="43">
        <v>16</v>
      </c>
      <c r="J2680">
        <f>IF(AND(Formulier!$E$44&lt;=C2680,Formulier!$O$38&gt;=C2680),"Verlof",0)</f>
        <v>0</v>
      </c>
      <c r="K2680">
        <f t="shared" si="562"/>
        <v>0</v>
      </c>
      <c r="L2680">
        <f t="shared" si="563"/>
        <v>0</v>
      </c>
      <c r="M2680">
        <f t="shared" si="564"/>
        <v>0</v>
      </c>
      <c r="N2680" s="56">
        <f t="shared" si="565"/>
        <v>0</v>
      </c>
      <c r="O2680" s="56">
        <f t="shared" si="566"/>
        <v>0</v>
      </c>
    </row>
    <row r="2681" spans="1:15" x14ac:dyDescent="0.3">
      <c r="A2681" s="43" t="s">
        <v>194</v>
      </c>
      <c r="B2681" s="43">
        <v>16</v>
      </c>
      <c r="C2681" s="44">
        <v>44673</v>
      </c>
      <c r="D2681" s="43" t="s">
        <v>71</v>
      </c>
      <c r="E2681" s="43">
        <v>2022</v>
      </c>
      <c r="F2681" s="64" t="s">
        <v>92</v>
      </c>
      <c r="G2681" s="64" t="s">
        <v>92</v>
      </c>
      <c r="H2681" s="64" t="s">
        <v>92</v>
      </c>
      <c r="I2681" s="43">
        <v>16</v>
      </c>
      <c r="J2681">
        <f>IF(AND(Formulier!$E$44&lt;=C2681,Formulier!$O$38&gt;=C2681),"Verlof",0)</f>
        <v>0</v>
      </c>
      <c r="K2681">
        <f t="shared" si="562"/>
        <v>0</v>
      </c>
      <c r="L2681">
        <f t="shared" si="563"/>
        <v>0</v>
      </c>
      <c r="M2681">
        <f t="shared" si="564"/>
        <v>0</v>
      </c>
      <c r="N2681" s="56">
        <f t="shared" si="565"/>
        <v>0</v>
      </c>
      <c r="O2681" s="56">
        <f t="shared" si="566"/>
        <v>0</v>
      </c>
    </row>
    <row r="2682" spans="1:15" x14ac:dyDescent="0.3">
      <c r="A2682" s="43" t="s">
        <v>195</v>
      </c>
      <c r="B2682" s="43">
        <v>16</v>
      </c>
      <c r="C2682" s="44">
        <v>44674</v>
      </c>
      <c r="D2682" s="43" t="s">
        <v>75</v>
      </c>
      <c r="E2682" s="43">
        <v>2022</v>
      </c>
      <c r="F2682" s="64" t="s">
        <v>92</v>
      </c>
      <c r="G2682" s="64" t="s">
        <v>92</v>
      </c>
      <c r="H2682" s="64" t="s">
        <v>92</v>
      </c>
      <c r="I2682" s="43">
        <v>16</v>
      </c>
      <c r="J2682">
        <f>IF(AND(Formulier!$E$44&lt;=C2682,Formulier!$O$38&gt;=C2682),"Verlof",0)</f>
        <v>0</v>
      </c>
      <c r="K2682">
        <f t="shared" si="562"/>
        <v>0</v>
      </c>
      <c r="L2682">
        <f t="shared" si="563"/>
        <v>0</v>
      </c>
      <c r="M2682">
        <f t="shared" si="564"/>
        <v>0</v>
      </c>
      <c r="N2682" s="56">
        <f t="shared" si="565"/>
        <v>0</v>
      </c>
      <c r="O2682" s="56">
        <f t="shared" si="566"/>
        <v>0</v>
      </c>
    </row>
    <row r="2683" spans="1:15" x14ac:dyDescent="0.3">
      <c r="A2683" s="43" t="s">
        <v>196</v>
      </c>
      <c r="B2683" s="43">
        <v>16</v>
      </c>
      <c r="C2683" s="44">
        <v>44675</v>
      </c>
      <c r="D2683" s="43" t="s">
        <v>76</v>
      </c>
      <c r="E2683" s="43">
        <v>2022</v>
      </c>
      <c r="F2683" s="64" t="s">
        <v>92</v>
      </c>
      <c r="G2683" s="64" t="s">
        <v>92</v>
      </c>
      <c r="H2683" s="64" t="s">
        <v>92</v>
      </c>
      <c r="I2683" s="43">
        <v>16</v>
      </c>
      <c r="J2683">
        <f>IF(AND(Formulier!$E$44&lt;=C2683,Formulier!$O$38&gt;=C2683),"Verlof",0)</f>
        <v>0</v>
      </c>
      <c r="K2683">
        <f t="shared" si="562"/>
        <v>0</v>
      </c>
      <c r="L2683">
        <f t="shared" si="563"/>
        <v>0</v>
      </c>
      <c r="M2683">
        <f t="shared" si="564"/>
        <v>0</v>
      </c>
      <c r="N2683" s="56">
        <f t="shared" si="565"/>
        <v>0</v>
      </c>
      <c r="O2683" s="56">
        <f t="shared" si="566"/>
        <v>0</v>
      </c>
    </row>
    <row r="2684" spans="1:15" x14ac:dyDescent="0.3">
      <c r="A2684" s="43" t="s">
        <v>197</v>
      </c>
      <c r="B2684" s="43">
        <v>17</v>
      </c>
      <c r="C2684" s="44">
        <v>44676</v>
      </c>
      <c r="D2684" s="43" t="s">
        <v>63</v>
      </c>
      <c r="E2684" s="43">
        <v>2022</v>
      </c>
      <c r="F2684" s="64" t="s">
        <v>92</v>
      </c>
      <c r="G2684" s="64" t="s">
        <v>92</v>
      </c>
      <c r="H2684" s="64" t="s">
        <v>92</v>
      </c>
      <c r="I2684" s="43">
        <v>17</v>
      </c>
      <c r="J2684">
        <f>IF(AND(Formulier!$E$44&lt;=C2684,Formulier!$O$38&gt;=C2684),"Verlof",0)</f>
        <v>0</v>
      </c>
      <c r="K2684">
        <f t="shared" si="562"/>
        <v>0</v>
      </c>
      <c r="L2684">
        <f t="shared" si="563"/>
        <v>0</v>
      </c>
      <c r="M2684">
        <f t="shared" si="564"/>
        <v>0</v>
      </c>
      <c r="N2684" s="56">
        <f t="shared" si="565"/>
        <v>0</v>
      </c>
      <c r="O2684" s="56">
        <f t="shared" si="566"/>
        <v>0</v>
      </c>
    </row>
    <row r="2685" spans="1:15" x14ac:dyDescent="0.3">
      <c r="A2685" s="43" t="s">
        <v>198</v>
      </c>
      <c r="B2685" s="43">
        <v>17</v>
      </c>
      <c r="C2685" s="44">
        <v>44677</v>
      </c>
      <c r="D2685" s="43" t="s">
        <v>65</v>
      </c>
      <c r="E2685" s="43">
        <v>2022</v>
      </c>
      <c r="F2685" s="64" t="s">
        <v>92</v>
      </c>
      <c r="G2685" s="64" t="s">
        <v>92</v>
      </c>
      <c r="H2685" s="64" t="s">
        <v>92</v>
      </c>
      <c r="I2685" s="43">
        <v>17</v>
      </c>
      <c r="J2685">
        <f>IF(AND(Formulier!$E$44&lt;=C2685,Formulier!$O$38&gt;=C2685),"Verlof",0)</f>
        <v>0</v>
      </c>
      <c r="K2685">
        <f t="shared" si="562"/>
        <v>0</v>
      </c>
      <c r="L2685">
        <f t="shared" si="563"/>
        <v>0</v>
      </c>
      <c r="M2685">
        <f t="shared" si="564"/>
        <v>0</v>
      </c>
      <c r="N2685" s="56">
        <f t="shared" si="565"/>
        <v>0</v>
      </c>
      <c r="O2685" s="56">
        <f t="shared" si="566"/>
        <v>0</v>
      </c>
    </row>
    <row r="2686" spans="1:15" x14ac:dyDescent="0.3">
      <c r="A2686" s="43" t="s">
        <v>199</v>
      </c>
      <c r="B2686" s="43">
        <v>17</v>
      </c>
      <c r="C2686" s="44">
        <v>44678</v>
      </c>
      <c r="D2686" s="43" t="s">
        <v>67</v>
      </c>
      <c r="E2686" s="43">
        <v>2022</v>
      </c>
      <c r="F2686" s="64" t="s">
        <v>73</v>
      </c>
      <c r="G2686" s="64" t="s">
        <v>73</v>
      </c>
      <c r="H2686" s="64" t="s">
        <v>73</v>
      </c>
      <c r="I2686" s="43">
        <v>17</v>
      </c>
      <c r="J2686">
        <f>IF(AND(Formulier!$E$44&lt;=C2686,Formulier!$O$38&gt;=C2686),"Verlof",0)</f>
        <v>0</v>
      </c>
      <c r="K2686">
        <f t="shared" si="562"/>
        <v>0</v>
      </c>
      <c r="L2686">
        <f t="shared" si="563"/>
        <v>0</v>
      </c>
      <c r="M2686">
        <f t="shared" si="564"/>
        <v>0</v>
      </c>
      <c r="N2686" s="56">
        <f t="shared" si="565"/>
        <v>0</v>
      </c>
      <c r="O2686" s="56">
        <f t="shared" si="566"/>
        <v>0</v>
      </c>
    </row>
    <row r="2687" spans="1:15" x14ac:dyDescent="0.3">
      <c r="A2687" s="43" t="s">
        <v>200</v>
      </c>
      <c r="B2687" s="43">
        <v>17</v>
      </c>
      <c r="C2687" s="44">
        <v>44679</v>
      </c>
      <c r="D2687" s="43" t="s">
        <v>69</v>
      </c>
      <c r="E2687" s="43">
        <v>2022</v>
      </c>
      <c r="F2687" s="64" t="s">
        <v>92</v>
      </c>
      <c r="G2687" s="64" t="s">
        <v>92</v>
      </c>
      <c r="H2687" s="64" t="s">
        <v>92</v>
      </c>
      <c r="I2687" s="43">
        <v>17</v>
      </c>
      <c r="J2687">
        <f>IF(AND(Formulier!$E$44&lt;=C2687,Formulier!$O$38&gt;=C2687),"Verlof",0)</f>
        <v>0</v>
      </c>
      <c r="K2687">
        <f t="shared" si="562"/>
        <v>0</v>
      </c>
      <c r="L2687">
        <f t="shared" si="563"/>
        <v>0</v>
      </c>
      <c r="M2687">
        <f t="shared" si="564"/>
        <v>0</v>
      </c>
      <c r="N2687" s="56">
        <f t="shared" si="565"/>
        <v>0</v>
      </c>
      <c r="O2687" s="56">
        <f t="shared" si="566"/>
        <v>0</v>
      </c>
    </row>
    <row r="2688" spans="1:15" x14ac:dyDescent="0.3">
      <c r="A2688" s="43" t="s">
        <v>201</v>
      </c>
      <c r="B2688" s="43">
        <v>17</v>
      </c>
      <c r="C2688" s="44">
        <v>44680</v>
      </c>
      <c r="D2688" s="43" t="s">
        <v>71</v>
      </c>
      <c r="E2688" s="43">
        <v>2022</v>
      </c>
      <c r="F2688" s="64" t="s">
        <v>92</v>
      </c>
      <c r="G2688" s="64" t="s">
        <v>92</v>
      </c>
      <c r="H2688" s="64" t="s">
        <v>92</v>
      </c>
      <c r="I2688" s="43">
        <v>17</v>
      </c>
      <c r="J2688">
        <f>IF(AND(Formulier!$E$44&lt;=C2688,Formulier!$O$38&gt;=C2688),"Verlof",0)</f>
        <v>0</v>
      </c>
      <c r="K2688">
        <f t="shared" si="562"/>
        <v>0</v>
      </c>
      <c r="L2688">
        <f t="shared" si="563"/>
        <v>0</v>
      </c>
      <c r="M2688">
        <f t="shared" si="564"/>
        <v>0</v>
      </c>
      <c r="N2688" s="56">
        <f t="shared" si="565"/>
        <v>0</v>
      </c>
      <c r="O2688" s="56">
        <f t="shared" si="566"/>
        <v>0</v>
      </c>
    </row>
    <row r="2689" spans="1:15" x14ac:dyDescent="0.3">
      <c r="A2689" s="43" t="s">
        <v>202</v>
      </c>
      <c r="B2689" s="43">
        <v>17</v>
      </c>
      <c r="C2689" s="44">
        <v>44681</v>
      </c>
      <c r="D2689" s="43" t="s">
        <v>75</v>
      </c>
      <c r="E2689" s="43">
        <v>2022</v>
      </c>
      <c r="F2689" s="64" t="s">
        <v>92</v>
      </c>
      <c r="G2689" s="64" t="s">
        <v>92</v>
      </c>
      <c r="H2689" s="64" t="s">
        <v>92</v>
      </c>
      <c r="I2689" s="43">
        <v>17</v>
      </c>
      <c r="J2689">
        <f>IF(AND(Formulier!$E$44&lt;=C2689,Formulier!$O$38&gt;=C2689),"Verlof",0)</f>
        <v>0</v>
      </c>
      <c r="K2689">
        <f t="shared" si="562"/>
        <v>0</v>
      </c>
      <c r="L2689">
        <f t="shared" si="563"/>
        <v>0</v>
      </c>
      <c r="M2689">
        <f t="shared" si="564"/>
        <v>0</v>
      </c>
      <c r="N2689" s="56">
        <f t="shared" si="565"/>
        <v>0</v>
      </c>
      <c r="O2689" s="56">
        <f t="shared" si="566"/>
        <v>0</v>
      </c>
    </row>
    <row r="2690" spans="1:15" x14ac:dyDescent="0.3">
      <c r="A2690" s="43" t="s">
        <v>203</v>
      </c>
      <c r="B2690" s="43">
        <v>17</v>
      </c>
      <c r="C2690" s="44">
        <v>44682</v>
      </c>
      <c r="D2690" s="43" t="s">
        <v>76</v>
      </c>
      <c r="E2690" s="43">
        <v>2022</v>
      </c>
      <c r="F2690" s="64" t="s">
        <v>92</v>
      </c>
      <c r="G2690" s="64" t="s">
        <v>92</v>
      </c>
      <c r="H2690" s="64" t="s">
        <v>92</v>
      </c>
      <c r="I2690" s="43">
        <v>17</v>
      </c>
      <c r="J2690">
        <f>IF(AND(Formulier!$E$44&lt;=C2690,Formulier!$O$38&gt;=C2690),"Verlof",0)</f>
        <v>0</v>
      </c>
      <c r="K2690">
        <f t="shared" si="562"/>
        <v>0</v>
      </c>
      <c r="L2690">
        <f t="shared" si="563"/>
        <v>0</v>
      </c>
      <c r="M2690">
        <f t="shared" si="564"/>
        <v>0</v>
      </c>
      <c r="N2690" s="56">
        <f t="shared" si="565"/>
        <v>0</v>
      </c>
      <c r="O2690" s="56">
        <f t="shared" si="566"/>
        <v>0</v>
      </c>
    </row>
    <row r="2691" spans="1:15" x14ac:dyDescent="0.3">
      <c r="A2691" s="43" t="s">
        <v>204</v>
      </c>
      <c r="B2691" s="43">
        <v>18</v>
      </c>
      <c r="C2691" s="44">
        <v>44683</v>
      </c>
      <c r="D2691" s="43" t="s">
        <v>63</v>
      </c>
      <c r="E2691" s="43">
        <v>2022</v>
      </c>
      <c r="F2691" s="64" t="s">
        <v>73</v>
      </c>
      <c r="G2691" s="64" t="s">
        <v>73</v>
      </c>
      <c r="H2691" s="64" t="s">
        <v>73</v>
      </c>
      <c r="I2691" s="43">
        <v>18</v>
      </c>
      <c r="J2691">
        <f>IF(AND(Formulier!$E$44&lt;=C2691,Formulier!$O$38&gt;=C2691),"Verlof",0)</f>
        <v>0</v>
      </c>
      <c r="K2691">
        <f t="shared" si="562"/>
        <v>0</v>
      </c>
      <c r="L2691">
        <f t="shared" si="563"/>
        <v>0</v>
      </c>
      <c r="M2691">
        <f t="shared" si="564"/>
        <v>0</v>
      </c>
      <c r="N2691" s="56">
        <f t="shared" si="565"/>
        <v>0</v>
      </c>
      <c r="O2691" s="56">
        <f t="shared" si="566"/>
        <v>0</v>
      </c>
    </row>
    <row r="2692" spans="1:15" x14ac:dyDescent="0.3">
      <c r="A2692" s="43" t="s">
        <v>205</v>
      </c>
      <c r="B2692" s="43">
        <v>18</v>
      </c>
      <c r="C2692" s="44">
        <v>44684</v>
      </c>
      <c r="D2692" s="43" t="s">
        <v>65</v>
      </c>
      <c r="E2692" s="43">
        <v>2022</v>
      </c>
      <c r="F2692" s="64" t="s">
        <v>73</v>
      </c>
      <c r="G2692" s="64" t="s">
        <v>73</v>
      </c>
      <c r="H2692" s="64" t="s">
        <v>73</v>
      </c>
      <c r="I2692" s="43">
        <v>18</v>
      </c>
      <c r="J2692">
        <f>IF(AND(Formulier!$E$44&lt;=C2692,Formulier!$O$38&gt;=C2692),"Verlof",0)</f>
        <v>0</v>
      </c>
      <c r="K2692">
        <f t="shared" si="562"/>
        <v>0</v>
      </c>
      <c r="L2692">
        <f t="shared" si="563"/>
        <v>0</v>
      </c>
      <c r="M2692">
        <f t="shared" si="564"/>
        <v>0</v>
      </c>
      <c r="N2692" s="56">
        <f t="shared" si="565"/>
        <v>0</v>
      </c>
      <c r="O2692" s="56">
        <f t="shared" si="566"/>
        <v>0</v>
      </c>
    </row>
    <row r="2693" spans="1:15" x14ac:dyDescent="0.3">
      <c r="A2693" s="43" t="s">
        <v>206</v>
      </c>
      <c r="B2693" s="43">
        <v>18</v>
      </c>
      <c r="C2693" s="44">
        <v>44685</v>
      </c>
      <c r="D2693" s="43" t="s">
        <v>67</v>
      </c>
      <c r="E2693" s="43">
        <v>2022</v>
      </c>
      <c r="F2693" s="64" t="s">
        <v>73</v>
      </c>
      <c r="G2693" s="64" t="s">
        <v>73</v>
      </c>
      <c r="H2693" s="64" t="s">
        <v>73</v>
      </c>
      <c r="I2693" s="43">
        <v>18</v>
      </c>
      <c r="J2693">
        <f>IF(AND(Formulier!$E$44&lt;=C2693,Formulier!$O$38&gt;=C2693),"Verlof",0)</f>
        <v>0</v>
      </c>
      <c r="K2693">
        <f t="shared" si="562"/>
        <v>0</v>
      </c>
      <c r="L2693">
        <f t="shared" si="563"/>
        <v>0</v>
      </c>
      <c r="M2693">
        <f t="shared" si="564"/>
        <v>0</v>
      </c>
      <c r="N2693" s="56">
        <f t="shared" si="565"/>
        <v>0</v>
      </c>
      <c r="O2693" s="56">
        <f t="shared" si="566"/>
        <v>0</v>
      </c>
    </row>
    <row r="2694" spans="1:15" x14ac:dyDescent="0.3">
      <c r="A2694" s="43" t="s">
        <v>207</v>
      </c>
      <c r="B2694" s="43">
        <v>18</v>
      </c>
      <c r="C2694" s="44">
        <v>44686</v>
      </c>
      <c r="D2694" s="43" t="s">
        <v>69</v>
      </c>
      <c r="E2694" s="43">
        <v>2022</v>
      </c>
      <c r="F2694" s="64" t="s">
        <v>73</v>
      </c>
      <c r="G2694" s="64" t="s">
        <v>73</v>
      </c>
      <c r="H2694" s="64" t="s">
        <v>73</v>
      </c>
      <c r="I2694" s="43">
        <v>18</v>
      </c>
      <c r="J2694">
        <f>IF(AND(Formulier!$E$44&lt;=C2694,Formulier!$O$38&gt;=C2694),"Verlof",0)</f>
        <v>0</v>
      </c>
      <c r="K2694">
        <f t="shared" si="562"/>
        <v>0</v>
      </c>
      <c r="L2694">
        <f t="shared" si="563"/>
        <v>0</v>
      </c>
      <c r="M2694">
        <f t="shared" si="564"/>
        <v>0</v>
      </c>
      <c r="N2694" s="56">
        <f t="shared" si="565"/>
        <v>0</v>
      </c>
      <c r="O2694" s="56">
        <f t="shared" si="566"/>
        <v>0</v>
      </c>
    </row>
    <row r="2695" spans="1:15" x14ac:dyDescent="0.3">
      <c r="A2695" s="43" t="s">
        <v>208</v>
      </c>
      <c r="B2695" s="43">
        <v>18</v>
      </c>
      <c r="C2695" s="44">
        <v>44687</v>
      </c>
      <c r="D2695" s="43" t="s">
        <v>71</v>
      </c>
      <c r="E2695" s="43">
        <v>2022</v>
      </c>
      <c r="F2695" s="64" t="s">
        <v>73</v>
      </c>
      <c r="G2695" s="64" t="s">
        <v>73</v>
      </c>
      <c r="H2695" s="64" t="s">
        <v>73</v>
      </c>
      <c r="I2695" s="43">
        <v>18</v>
      </c>
      <c r="J2695">
        <f>IF(AND(Formulier!$E$44&lt;=C2695,Formulier!$O$38&gt;=C2695),"Verlof",0)</f>
        <v>0</v>
      </c>
      <c r="K2695">
        <f t="shared" si="562"/>
        <v>0</v>
      </c>
      <c r="L2695">
        <f t="shared" si="563"/>
        <v>0</v>
      </c>
      <c r="M2695">
        <f t="shared" si="564"/>
        <v>0</v>
      </c>
      <c r="N2695" s="56">
        <f t="shared" si="565"/>
        <v>0</v>
      </c>
      <c r="O2695" s="56">
        <f t="shared" si="566"/>
        <v>0</v>
      </c>
    </row>
    <row r="2696" spans="1:15" x14ac:dyDescent="0.3">
      <c r="A2696" s="43" t="s">
        <v>209</v>
      </c>
      <c r="B2696" s="43">
        <v>18</v>
      </c>
      <c r="C2696" s="44">
        <v>44688</v>
      </c>
      <c r="D2696" s="43" t="s">
        <v>75</v>
      </c>
      <c r="E2696" s="43">
        <v>2022</v>
      </c>
      <c r="F2696" s="64" t="s">
        <v>73</v>
      </c>
      <c r="G2696" s="64" t="s">
        <v>73</v>
      </c>
      <c r="H2696" s="64" t="s">
        <v>73</v>
      </c>
      <c r="I2696" s="43">
        <v>18</v>
      </c>
      <c r="J2696">
        <f>IF(AND(Formulier!$E$44&lt;=C2696,Formulier!$O$38&gt;=C2696),"Verlof",0)</f>
        <v>0</v>
      </c>
      <c r="K2696">
        <f t="shared" si="562"/>
        <v>0</v>
      </c>
      <c r="L2696">
        <f t="shared" si="563"/>
        <v>0</v>
      </c>
      <c r="M2696">
        <f t="shared" si="564"/>
        <v>0</v>
      </c>
      <c r="N2696" s="56">
        <f t="shared" si="565"/>
        <v>0</v>
      </c>
      <c r="O2696" s="56">
        <f t="shared" si="566"/>
        <v>0</v>
      </c>
    </row>
    <row r="2697" spans="1:15" x14ac:dyDescent="0.3">
      <c r="A2697" s="43" t="s">
        <v>210</v>
      </c>
      <c r="B2697" s="43">
        <v>18</v>
      </c>
      <c r="C2697" s="44">
        <v>44689</v>
      </c>
      <c r="D2697" s="43" t="s">
        <v>76</v>
      </c>
      <c r="E2697" s="43">
        <v>2022</v>
      </c>
      <c r="F2697" s="64" t="s">
        <v>73</v>
      </c>
      <c r="G2697" s="64" t="s">
        <v>73</v>
      </c>
      <c r="H2697" s="64" t="s">
        <v>73</v>
      </c>
      <c r="I2697" s="43">
        <v>18</v>
      </c>
      <c r="J2697">
        <f>IF(AND(Formulier!$E$44&lt;=C2697,Formulier!$O$38&gt;=C2697),"Verlof",0)</f>
        <v>0</v>
      </c>
      <c r="K2697">
        <f t="shared" si="562"/>
        <v>0</v>
      </c>
      <c r="L2697">
        <f t="shared" si="563"/>
        <v>0</v>
      </c>
      <c r="M2697">
        <f t="shared" si="564"/>
        <v>0</v>
      </c>
      <c r="N2697" s="56">
        <f t="shared" si="565"/>
        <v>0</v>
      </c>
      <c r="O2697" s="56">
        <f t="shared" si="566"/>
        <v>0</v>
      </c>
    </row>
    <row r="2698" spans="1:15" x14ac:dyDescent="0.3">
      <c r="A2698" s="43" t="s">
        <v>211</v>
      </c>
      <c r="B2698" s="43">
        <v>19</v>
      </c>
      <c r="C2698" s="44">
        <v>44690</v>
      </c>
      <c r="D2698" s="43" t="s">
        <v>63</v>
      </c>
      <c r="E2698" s="43">
        <v>2022</v>
      </c>
      <c r="F2698" s="64" t="s">
        <v>92</v>
      </c>
      <c r="G2698" s="64" t="s">
        <v>92</v>
      </c>
      <c r="H2698" s="64" t="s">
        <v>92</v>
      </c>
      <c r="I2698" s="43">
        <v>19</v>
      </c>
      <c r="J2698">
        <f>IF(AND(Formulier!$E$44&lt;=C2698,Formulier!$O$38&gt;=C2698),"Verlof",0)</f>
        <v>0</v>
      </c>
      <c r="K2698">
        <f t="shared" si="562"/>
        <v>0</v>
      </c>
      <c r="L2698">
        <f t="shared" si="563"/>
        <v>0</v>
      </c>
      <c r="M2698">
        <f t="shared" si="564"/>
        <v>0</v>
      </c>
      <c r="N2698" s="56">
        <f t="shared" si="565"/>
        <v>0</v>
      </c>
      <c r="O2698" s="56">
        <f t="shared" si="566"/>
        <v>0</v>
      </c>
    </row>
    <row r="2699" spans="1:15" x14ac:dyDescent="0.3">
      <c r="A2699" s="43" t="s">
        <v>212</v>
      </c>
      <c r="B2699" s="43">
        <v>19</v>
      </c>
      <c r="C2699" s="44">
        <v>44691</v>
      </c>
      <c r="D2699" s="43" t="s">
        <v>65</v>
      </c>
      <c r="E2699" s="43">
        <v>2022</v>
      </c>
      <c r="F2699" s="64" t="s">
        <v>92</v>
      </c>
      <c r="G2699" s="64" t="s">
        <v>92</v>
      </c>
      <c r="H2699" s="64" t="s">
        <v>92</v>
      </c>
      <c r="I2699" s="43">
        <v>19</v>
      </c>
      <c r="J2699">
        <f>IF(AND(Formulier!$E$44&lt;=C2699,Formulier!$O$38&gt;=C2699),"Verlof",0)</f>
        <v>0</v>
      </c>
      <c r="K2699">
        <f t="shared" si="562"/>
        <v>0</v>
      </c>
      <c r="L2699">
        <f t="shared" si="563"/>
        <v>0</v>
      </c>
      <c r="M2699">
        <f t="shared" si="564"/>
        <v>0</v>
      </c>
      <c r="N2699" s="56">
        <f t="shared" si="565"/>
        <v>0</v>
      </c>
      <c r="O2699" s="56">
        <f t="shared" si="566"/>
        <v>0</v>
      </c>
    </row>
    <row r="2700" spans="1:15" x14ac:dyDescent="0.3">
      <c r="A2700" s="43" t="s">
        <v>213</v>
      </c>
      <c r="B2700" s="43">
        <v>19</v>
      </c>
      <c r="C2700" s="44">
        <v>44692</v>
      </c>
      <c r="D2700" s="43" t="s">
        <v>67</v>
      </c>
      <c r="E2700" s="43">
        <v>2022</v>
      </c>
      <c r="F2700" s="64" t="s">
        <v>92</v>
      </c>
      <c r="G2700" s="64" t="s">
        <v>92</v>
      </c>
      <c r="H2700" s="64" t="s">
        <v>92</v>
      </c>
      <c r="I2700" s="43">
        <v>19</v>
      </c>
      <c r="J2700">
        <f>IF(AND(Formulier!$E$44&lt;=C2700,Formulier!$O$38&gt;=C2700),"Verlof",0)</f>
        <v>0</v>
      </c>
      <c r="K2700">
        <f t="shared" ref="K2700:K2763" si="567">IF(J2700=0,0,IF(F2700="",0,1))</f>
        <v>0</v>
      </c>
      <c r="L2700">
        <f t="shared" ref="L2700:L2763" si="568">IF(J2700=0,0,IF(G2700="",0,1))</f>
        <v>0</v>
      </c>
      <c r="M2700">
        <f t="shared" ref="M2700:M2763" si="569">IF(J2700=0,0,IF(H2700="",0,1))</f>
        <v>0</v>
      </c>
      <c r="N2700" s="56">
        <f t="shared" ref="N2700:N2763" si="570">IF($N$1="Noord",K2700,IF($N$1="Midden",L2700,M2700))</f>
        <v>0</v>
      </c>
      <c r="O2700" s="56">
        <f t="shared" ref="O2700:O2763" si="571">IF(OR(D2700="za",D2700="zo"),0,N2700)</f>
        <v>0</v>
      </c>
    </row>
    <row r="2701" spans="1:15" x14ac:dyDescent="0.3">
      <c r="A2701" s="43" t="s">
        <v>214</v>
      </c>
      <c r="B2701" s="43">
        <v>19</v>
      </c>
      <c r="C2701" s="44">
        <v>44693</v>
      </c>
      <c r="D2701" s="43" t="s">
        <v>69</v>
      </c>
      <c r="E2701" s="43">
        <v>2022</v>
      </c>
      <c r="F2701" s="64" t="s">
        <v>92</v>
      </c>
      <c r="G2701" s="64" t="s">
        <v>92</v>
      </c>
      <c r="H2701" s="64" t="s">
        <v>92</v>
      </c>
      <c r="I2701" s="43">
        <v>19</v>
      </c>
      <c r="J2701">
        <f>IF(AND(Formulier!$E$44&lt;=C2701,Formulier!$O$38&gt;=C2701),"Verlof",0)</f>
        <v>0</v>
      </c>
      <c r="K2701">
        <f t="shared" si="567"/>
        <v>0</v>
      </c>
      <c r="L2701">
        <f t="shared" si="568"/>
        <v>0</v>
      </c>
      <c r="M2701">
        <f t="shared" si="569"/>
        <v>0</v>
      </c>
      <c r="N2701" s="56">
        <f t="shared" si="570"/>
        <v>0</v>
      </c>
      <c r="O2701" s="56">
        <f t="shared" si="571"/>
        <v>0</v>
      </c>
    </row>
    <row r="2702" spans="1:15" x14ac:dyDescent="0.3">
      <c r="A2702" s="43" t="s">
        <v>215</v>
      </c>
      <c r="B2702" s="43">
        <v>19</v>
      </c>
      <c r="C2702" s="44">
        <v>44694</v>
      </c>
      <c r="D2702" s="43" t="s">
        <v>71</v>
      </c>
      <c r="E2702" s="43">
        <v>2022</v>
      </c>
      <c r="F2702" s="64" t="s">
        <v>92</v>
      </c>
      <c r="G2702" s="64" t="s">
        <v>92</v>
      </c>
      <c r="H2702" s="64" t="s">
        <v>92</v>
      </c>
      <c r="I2702" s="43">
        <v>19</v>
      </c>
      <c r="J2702">
        <f>IF(AND(Formulier!$E$44&lt;=C2702,Formulier!$O$38&gt;=C2702),"Verlof",0)</f>
        <v>0</v>
      </c>
      <c r="K2702">
        <f t="shared" si="567"/>
        <v>0</v>
      </c>
      <c r="L2702">
        <f t="shared" si="568"/>
        <v>0</v>
      </c>
      <c r="M2702">
        <f t="shared" si="569"/>
        <v>0</v>
      </c>
      <c r="N2702" s="56">
        <f t="shared" si="570"/>
        <v>0</v>
      </c>
      <c r="O2702" s="56">
        <f t="shared" si="571"/>
        <v>0</v>
      </c>
    </row>
    <row r="2703" spans="1:15" x14ac:dyDescent="0.3">
      <c r="A2703" s="43" t="s">
        <v>216</v>
      </c>
      <c r="B2703" s="43">
        <v>19</v>
      </c>
      <c r="C2703" s="44">
        <v>44695</v>
      </c>
      <c r="D2703" s="43" t="s">
        <v>75</v>
      </c>
      <c r="E2703" s="43">
        <v>2022</v>
      </c>
      <c r="F2703" s="64" t="s">
        <v>92</v>
      </c>
      <c r="G2703" s="64" t="s">
        <v>92</v>
      </c>
      <c r="H2703" s="64" t="s">
        <v>92</v>
      </c>
      <c r="I2703" s="43">
        <v>19</v>
      </c>
      <c r="J2703">
        <f>IF(AND(Formulier!$E$44&lt;=C2703,Formulier!$O$38&gt;=C2703),"Verlof",0)</f>
        <v>0</v>
      </c>
      <c r="K2703">
        <f t="shared" si="567"/>
        <v>0</v>
      </c>
      <c r="L2703">
        <f t="shared" si="568"/>
        <v>0</v>
      </c>
      <c r="M2703">
        <f t="shared" si="569"/>
        <v>0</v>
      </c>
      <c r="N2703" s="56">
        <f t="shared" si="570"/>
        <v>0</v>
      </c>
      <c r="O2703" s="56">
        <f t="shared" si="571"/>
        <v>0</v>
      </c>
    </row>
    <row r="2704" spans="1:15" x14ac:dyDescent="0.3">
      <c r="A2704" s="43" t="s">
        <v>217</v>
      </c>
      <c r="B2704" s="43">
        <v>19</v>
      </c>
      <c r="C2704" s="44">
        <v>44696</v>
      </c>
      <c r="D2704" s="43" t="s">
        <v>76</v>
      </c>
      <c r="E2704" s="43">
        <v>2022</v>
      </c>
      <c r="F2704" s="64" t="s">
        <v>92</v>
      </c>
      <c r="G2704" s="64" t="s">
        <v>92</v>
      </c>
      <c r="H2704" s="64" t="s">
        <v>92</v>
      </c>
      <c r="I2704" s="43">
        <v>19</v>
      </c>
      <c r="J2704">
        <f>IF(AND(Formulier!$E$44&lt;=C2704,Formulier!$O$38&gt;=C2704),"Verlof",0)</f>
        <v>0</v>
      </c>
      <c r="K2704">
        <f t="shared" si="567"/>
        <v>0</v>
      </c>
      <c r="L2704">
        <f t="shared" si="568"/>
        <v>0</v>
      </c>
      <c r="M2704">
        <f t="shared" si="569"/>
        <v>0</v>
      </c>
      <c r="N2704" s="56">
        <f t="shared" si="570"/>
        <v>0</v>
      </c>
      <c r="O2704" s="56">
        <f t="shared" si="571"/>
        <v>0</v>
      </c>
    </row>
    <row r="2705" spans="1:15" x14ac:dyDescent="0.3">
      <c r="A2705" s="43" t="s">
        <v>218</v>
      </c>
      <c r="B2705" s="43">
        <v>20</v>
      </c>
      <c r="C2705" s="44">
        <v>44697</v>
      </c>
      <c r="D2705" s="43" t="s">
        <v>63</v>
      </c>
      <c r="E2705" s="43">
        <v>2022</v>
      </c>
      <c r="F2705" s="64" t="s">
        <v>92</v>
      </c>
      <c r="G2705" s="64" t="s">
        <v>92</v>
      </c>
      <c r="H2705" s="64" t="s">
        <v>92</v>
      </c>
      <c r="I2705" s="43">
        <v>20</v>
      </c>
      <c r="J2705">
        <f>IF(AND(Formulier!$E$44&lt;=C2705,Formulier!$O$38&gt;=C2705),"Verlof",0)</f>
        <v>0</v>
      </c>
      <c r="K2705">
        <f t="shared" si="567"/>
        <v>0</v>
      </c>
      <c r="L2705">
        <f t="shared" si="568"/>
        <v>0</v>
      </c>
      <c r="M2705">
        <f t="shared" si="569"/>
        <v>0</v>
      </c>
      <c r="N2705" s="56">
        <f t="shared" si="570"/>
        <v>0</v>
      </c>
      <c r="O2705" s="56">
        <f t="shared" si="571"/>
        <v>0</v>
      </c>
    </row>
    <row r="2706" spans="1:15" x14ac:dyDescent="0.3">
      <c r="A2706" s="43" t="s">
        <v>219</v>
      </c>
      <c r="B2706" s="43">
        <v>20</v>
      </c>
      <c r="C2706" s="44">
        <v>44698</v>
      </c>
      <c r="D2706" s="43" t="s">
        <v>65</v>
      </c>
      <c r="E2706" s="43">
        <v>2022</v>
      </c>
      <c r="F2706" s="64" t="s">
        <v>92</v>
      </c>
      <c r="G2706" s="64" t="s">
        <v>92</v>
      </c>
      <c r="H2706" s="64" t="s">
        <v>92</v>
      </c>
      <c r="I2706" s="43">
        <v>20</v>
      </c>
      <c r="J2706">
        <f>IF(AND(Formulier!$E$44&lt;=C2706,Formulier!$O$38&gt;=C2706),"Verlof",0)</f>
        <v>0</v>
      </c>
      <c r="K2706">
        <f t="shared" si="567"/>
        <v>0</v>
      </c>
      <c r="L2706">
        <f t="shared" si="568"/>
        <v>0</v>
      </c>
      <c r="M2706">
        <f t="shared" si="569"/>
        <v>0</v>
      </c>
      <c r="N2706" s="56">
        <f t="shared" si="570"/>
        <v>0</v>
      </c>
      <c r="O2706" s="56">
        <f t="shared" si="571"/>
        <v>0</v>
      </c>
    </row>
    <row r="2707" spans="1:15" x14ac:dyDescent="0.3">
      <c r="A2707" s="43" t="s">
        <v>220</v>
      </c>
      <c r="B2707" s="43">
        <v>20</v>
      </c>
      <c r="C2707" s="44">
        <v>44699</v>
      </c>
      <c r="D2707" s="43" t="s">
        <v>67</v>
      </c>
      <c r="E2707" s="43">
        <v>2022</v>
      </c>
      <c r="F2707" s="64" t="s">
        <v>92</v>
      </c>
      <c r="G2707" s="64" t="s">
        <v>92</v>
      </c>
      <c r="H2707" s="64" t="s">
        <v>92</v>
      </c>
      <c r="I2707" s="43">
        <v>20</v>
      </c>
      <c r="J2707">
        <f>IF(AND(Formulier!$E$44&lt;=C2707,Formulier!$O$38&gt;=C2707),"Verlof",0)</f>
        <v>0</v>
      </c>
      <c r="K2707">
        <f t="shared" si="567"/>
        <v>0</v>
      </c>
      <c r="L2707">
        <f t="shared" si="568"/>
        <v>0</v>
      </c>
      <c r="M2707">
        <f t="shared" si="569"/>
        <v>0</v>
      </c>
      <c r="N2707" s="56">
        <f t="shared" si="570"/>
        <v>0</v>
      </c>
      <c r="O2707" s="56">
        <f t="shared" si="571"/>
        <v>0</v>
      </c>
    </row>
    <row r="2708" spans="1:15" x14ac:dyDescent="0.3">
      <c r="A2708" s="43" t="s">
        <v>221</v>
      </c>
      <c r="B2708" s="43">
        <v>20</v>
      </c>
      <c r="C2708" s="44">
        <v>44700</v>
      </c>
      <c r="D2708" s="43" t="s">
        <v>69</v>
      </c>
      <c r="E2708" s="43">
        <v>2022</v>
      </c>
      <c r="F2708" s="64" t="s">
        <v>92</v>
      </c>
      <c r="G2708" s="64" t="s">
        <v>92</v>
      </c>
      <c r="H2708" s="64" t="s">
        <v>92</v>
      </c>
      <c r="I2708" s="43">
        <v>20</v>
      </c>
      <c r="J2708">
        <f>IF(AND(Formulier!$E$44&lt;=C2708,Formulier!$O$38&gt;=C2708),"Verlof",0)</f>
        <v>0</v>
      </c>
      <c r="K2708">
        <f t="shared" si="567"/>
        <v>0</v>
      </c>
      <c r="L2708">
        <f t="shared" si="568"/>
        <v>0</v>
      </c>
      <c r="M2708">
        <f t="shared" si="569"/>
        <v>0</v>
      </c>
      <c r="N2708" s="56">
        <f t="shared" si="570"/>
        <v>0</v>
      </c>
      <c r="O2708" s="56">
        <f t="shared" si="571"/>
        <v>0</v>
      </c>
    </row>
    <row r="2709" spans="1:15" x14ac:dyDescent="0.3">
      <c r="A2709" s="43" t="s">
        <v>222</v>
      </c>
      <c r="B2709" s="43">
        <v>20</v>
      </c>
      <c r="C2709" s="44">
        <v>44701</v>
      </c>
      <c r="D2709" s="43" t="s">
        <v>71</v>
      </c>
      <c r="E2709" s="43">
        <v>2022</v>
      </c>
      <c r="F2709" s="64" t="s">
        <v>92</v>
      </c>
      <c r="G2709" s="64" t="s">
        <v>92</v>
      </c>
      <c r="H2709" s="64" t="s">
        <v>92</v>
      </c>
      <c r="I2709" s="43">
        <v>20</v>
      </c>
      <c r="J2709">
        <f>IF(AND(Formulier!$E$44&lt;=C2709,Formulier!$O$38&gt;=C2709),"Verlof",0)</f>
        <v>0</v>
      </c>
      <c r="K2709">
        <f t="shared" si="567"/>
        <v>0</v>
      </c>
      <c r="L2709">
        <f t="shared" si="568"/>
        <v>0</v>
      </c>
      <c r="M2709">
        <f t="shared" si="569"/>
        <v>0</v>
      </c>
      <c r="N2709" s="56">
        <f t="shared" si="570"/>
        <v>0</v>
      </c>
      <c r="O2709" s="56">
        <f t="shared" si="571"/>
        <v>0</v>
      </c>
    </row>
    <row r="2710" spans="1:15" x14ac:dyDescent="0.3">
      <c r="A2710" s="43" t="s">
        <v>223</v>
      </c>
      <c r="B2710" s="43">
        <v>20</v>
      </c>
      <c r="C2710" s="44">
        <v>44702</v>
      </c>
      <c r="D2710" s="43" t="s">
        <v>75</v>
      </c>
      <c r="E2710" s="43">
        <v>2022</v>
      </c>
      <c r="F2710" s="64" t="s">
        <v>92</v>
      </c>
      <c r="G2710" s="64" t="s">
        <v>92</v>
      </c>
      <c r="H2710" s="64" t="s">
        <v>92</v>
      </c>
      <c r="I2710" s="43">
        <v>20</v>
      </c>
      <c r="J2710">
        <f>IF(AND(Formulier!$E$44&lt;=C2710,Formulier!$O$38&gt;=C2710),"Verlof",0)</f>
        <v>0</v>
      </c>
      <c r="K2710">
        <f t="shared" si="567"/>
        <v>0</v>
      </c>
      <c r="L2710">
        <f t="shared" si="568"/>
        <v>0</v>
      </c>
      <c r="M2710">
        <f t="shared" si="569"/>
        <v>0</v>
      </c>
      <c r="N2710" s="56">
        <f t="shared" si="570"/>
        <v>0</v>
      </c>
      <c r="O2710" s="56">
        <f t="shared" si="571"/>
        <v>0</v>
      </c>
    </row>
    <row r="2711" spans="1:15" x14ac:dyDescent="0.3">
      <c r="A2711" s="43" t="s">
        <v>224</v>
      </c>
      <c r="B2711" s="43">
        <v>20</v>
      </c>
      <c r="C2711" s="44">
        <v>44703</v>
      </c>
      <c r="D2711" s="43" t="s">
        <v>76</v>
      </c>
      <c r="E2711" s="43">
        <v>2022</v>
      </c>
      <c r="F2711" s="64" t="s">
        <v>92</v>
      </c>
      <c r="G2711" s="64" t="s">
        <v>92</v>
      </c>
      <c r="H2711" s="64" t="s">
        <v>92</v>
      </c>
      <c r="I2711" s="43">
        <v>20</v>
      </c>
      <c r="J2711">
        <f>IF(AND(Formulier!$E$44&lt;=C2711,Formulier!$O$38&gt;=C2711),"Verlof",0)</f>
        <v>0</v>
      </c>
      <c r="K2711">
        <f t="shared" si="567"/>
        <v>0</v>
      </c>
      <c r="L2711">
        <f t="shared" si="568"/>
        <v>0</v>
      </c>
      <c r="M2711">
        <f t="shared" si="569"/>
        <v>0</v>
      </c>
      <c r="N2711" s="56">
        <f t="shared" si="570"/>
        <v>0</v>
      </c>
      <c r="O2711" s="56">
        <f t="shared" si="571"/>
        <v>0</v>
      </c>
    </row>
    <row r="2712" spans="1:15" x14ac:dyDescent="0.3">
      <c r="A2712" s="43" t="s">
        <v>225</v>
      </c>
      <c r="B2712" s="43">
        <v>21</v>
      </c>
      <c r="C2712" s="44">
        <v>44704</v>
      </c>
      <c r="D2712" s="43" t="s">
        <v>63</v>
      </c>
      <c r="E2712" s="43">
        <v>2022</v>
      </c>
      <c r="F2712" s="64" t="s">
        <v>92</v>
      </c>
      <c r="G2712" s="64" t="s">
        <v>92</v>
      </c>
      <c r="H2712" s="64" t="s">
        <v>92</v>
      </c>
      <c r="I2712" s="43">
        <v>21</v>
      </c>
      <c r="J2712">
        <f>IF(AND(Formulier!$E$44&lt;=C2712,Formulier!$O$38&gt;=C2712),"Verlof",0)</f>
        <v>0</v>
      </c>
      <c r="K2712">
        <f t="shared" si="567"/>
        <v>0</v>
      </c>
      <c r="L2712">
        <f t="shared" si="568"/>
        <v>0</v>
      </c>
      <c r="M2712">
        <f t="shared" si="569"/>
        <v>0</v>
      </c>
      <c r="N2712" s="56">
        <f t="shared" si="570"/>
        <v>0</v>
      </c>
      <c r="O2712" s="56">
        <f t="shared" si="571"/>
        <v>0</v>
      </c>
    </row>
    <row r="2713" spans="1:15" x14ac:dyDescent="0.3">
      <c r="A2713" s="43" t="s">
        <v>226</v>
      </c>
      <c r="B2713" s="43">
        <v>21</v>
      </c>
      <c r="C2713" s="44">
        <v>44705</v>
      </c>
      <c r="D2713" s="43" t="s">
        <v>65</v>
      </c>
      <c r="E2713" s="43">
        <v>2022</v>
      </c>
      <c r="F2713" s="64" t="s">
        <v>92</v>
      </c>
      <c r="G2713" s="64" t="s">
        <v>92</v>
      </c>
      <c r="H2713" s="64" t="s">
        <v>92</v>
      </c>
      <c r="I2713" s="43">
        <v>21</v>
      </c>
      <c r="J2713">
        <f>IF(AND(Formulier!$E$44&lt;=C2713,Formulier!$O$38&gt;=C2713),"Verlof",0)</f>
        <v>0</v>
      </c>
      <c r="K2713">
        <f t="shared" si="567"/>
        <v>0</v>
      </c>
      <c r="L2713">
        <f t="shared" si="568"/>
        <v>0</v>
      </c>
      <c r="M2713">
        <f t="shared" si="569"/>
        <v>0</v>
      </c>
      <c r="N2713" s="56">
        <f t="shared" si="570"/>
        <v>0</v>
      </c>
      <c r="O2713" s="56">
        <f t="shared" si="571"/>
        <v>0</v>
      </c>
    </row>
    <row r="2714" spans="1:15" x14ac:dyDescent="0.3">
      <c r="A2714" s="43" t="s">
        <v>227</v>
      </c>
      <c r="B2714" s="43">
        <v>21</v>
      </c>
      <c r="C2714" s="44">
        <v>44706</v>
      </c>
      <c r="D2714" s="43" t="s">
        <v>67</v>
      </c>
      <c r="E2714" s="43">
        <v>2022</v>
      </c>
      <c r="F2714" s="64" t="s">
        <v>92</v>
      </c>
      <c r="G2714" s="64" t="s">
        <v>92</v>
      </c>
      <c r="H2714" s="64" t="s">
        <v>92</v>
      </c>
      <c r="I2714" s="43">
        <v>21</v>
      </c>
      <c r="J2714">
        <f>IF(AND(Formulier!$E$44&lt;=C2714,Formulier!$O$38&gt;=C2714),"Verlof",0)</f>
        <v>0</v>
      </c>
      <c r="K2714">
        <f t="shared" si="567"/>
        <v>0</v>
      </c>
      <c r="L2714">
        <f t="shared" si="568"/>
        <v>0</v>
      </c>
      <c r="M2714">
        <f t="shared" si="569"/>
        <v>0</v>
      </c>
      <c r="N2714" s="56">
        <f t="shared" si="570"/>
        <v>0</v>
      </c>
      <c r="O2714" s="56">
        <f t="shared" si="571"/>
        <v>0</v>
      </c>
    </row>
    <row r="2715" spans="1:15" x14ac:dyDescent="0.3">
      <c r="A2715" s="43" t="s">
        <v>228</v>
      </c>
      <c r="B2715" s="43">
        <v>21</v>
      </c>
      <c r="C2715" s="44">
        <v>44707</v>
      </c>
      <c r="D2715" s="43" t="s">
        <v>69</v>
      </c>
      <c r="E2715" s="43">
        <v>2022</v>
      </c>
      <c r="F2715" s="64" t="s">
        <v>73</v>
      </c>
      <c r="G2715" s="64" t="s">
        <v>73</v>
      </c>
      <c r="H2715" s="64" t="s">
        <v>73</v>
      </c>
      <c r="I2715" s="43">
        <v>21</v>
      </c>
      <c r="J2715">
        <f>IF(AND(Formulier!$E$44&lt;=C2715,Formulier!$O$38&gt;=C2715),"Verlof",0)</f>
        <v>0</v>
      </c>
      <c r="K2715">
        <f t="shared" si="567"/>
        <v>0</v>
      </c>
      <c r="L2715">
        <f t="shared" si="568"/>
        <v>0</v>
      </c>
      <c r="M2715">
        <f t="shared" si="569"/>
        <v>0</v>
      </c>
      <c r="N2715" s="56">
        <f t="shared" si="570"/>
        <v>0</v>
      </c>
      <c r="O2715" s="56">
        <f t="shared" si="571"/>
        <v>0</v>
      </c>
    </row>
    <row r="2716" spans="1:15" x14ac:dyDescent="0.3">
      <c r="A2716" s="43" t="s">
        <v>229</v>
      </c>
      <c r="B2716" s="43">
        <v>21</v>
      </c>
      <c r="C2716" s="44">
        <v>44708</v>
      </c>
      <c r="D2716" s="43" t="s">
        <v>71</v>
      </c>
      <c r="E2716" s="43">
        <v>2022</v>
      </c>
      <c r="F2716" s="64" t="s">
        <v>92</v>
      </c>
      <c r="G2716" s="64" t="s">
        <v>92</v>
      </c>
      <c r="H2716" s="64" t="s">
        <v>92</v>
      </c>
      <c r="I2716" s="43">
        <v>21</v>
      </c>
      <c r="J2716">
        <f>IF(AND(Formulier!$E$44&lt;=C2716,Formulier!$O$38&gt;=C2716),"Verlof",0)</f>
        <v>0</v>
      </c>
      <c r="K2716">
        <f t="shared" si="567"/>
        <v>0</v>
      </c>
      <c r="L2716">
        <f t="shared" si="568"/>
        <v>0</v>
      </c>
      <c r="M2716">
        <f t="shared" si="569"/>
        <v>0</v>
      </c>
      <c r="N2716" s="56">
        <f t="shared" si="570"/>
        <v>0</v>
      </c>
      <c r="O2716" s="56">
        <f t="shared" si="571"/>
        <v>0</v>
      </c>
    </row>
    <row r="2717" spans="1:15" x14ac:dyDescent="0.3">
      <c r="A2717" s="43" t="s">
        <v>230</v>
      </c>
      <c r="B2717" s="43">
        <v>21</v>
      </c>
      <c r="C2717" s="44">
        <v>44709</v>
      </c>
      <c r="D2717" s="43" t="s">
        <v>75</v>
      </c>
      <c r="E2717" s="43">
        <v>2022</v>
      </c>
      <c r="F2717" s="64" t="s">
        <v>92</v>
      </c>
      <c r="G2717" s="64" t="s">
        <v>92</v>
      </c>
      <c r="H2717" s="64" t="s">
        <v>92</v>
      </c>
      <c r="I2717" s="43">
        <v>21</v>
      </c>
      <c r="J2717">
        <f>IF(AND(Formulier!$E$44&lt;=C2717,Formulier!$O$38&gt;=C2717),"Verlof",0)</f>
        <v>0</v>
      </c>
      <c r="K2717">
        <f t="shared" si="567"/>
        <v>0</v>
      </c>
      <c r="L2717">
        <f t="shared" si="568"/>
        <v>0</v>
      </c>
      <c r="M2717">
        <f t="shared" si="569"/>
        <v>0</v>
      </c>
      <c r="N2717" s="56">
        <f t="shared" si="570"/>
        <v>0</v>
      </c>
      <c r="O2717" s="56">
        <f t="shared" si="571"/>
        <v>0</v>
      </c>
    </row>
    <row r="2718" spans="1:15" x14ac:dyDescent="0.3">
      <c r="A2718" s="43" t="s">
        <v>231</v>
      </c>
      <c r="B2718" s="43">
        <v>21</v>
      </c>
      <c r="C2718" s="44">
        <v>44710</v>
      </c>
      <c r="D2718" s="43" t="s">
        <v>76</v>
      </c>
      <c r="E2718" s="43">
        <v>2022</v>
      </c>
      <c r="F2718" s="64" t="s">
        <v>92</v>
      </c>
      <c r="G2718" s="64" t="s">
        <v>92</v>
      </c>
      <c r="H2718" s="64" t="s">
        <v>92</v>
      </c>
      <c r="I2718" s="43">
        <v>21</v>
      </c>
      <c r="J2718">
        <f>IF(AND(Formulier!$E$44&lt;=C2718,Formulier!$O$38&gt;=C2718),"Verlof",0)</f>
        <v>0</v>
      </c>
      <c r="K2718">
        <f t="shared" si="567"/>
        <v>0</v>
      </c>
      <c r="L2718">
        <f t="shared" si="568"/>
        <v>0</v>
      </c>
      <c r="M2718">
        <f t="shared" si="569"/>
        <v>0</v>
      </c>
      <c r="N2718" s="56">
        <f t="shared" si="570"/>
        <v>0</v>
      </c>
      <c r="O2718" s="56">
        <f t="shared" si="571"/>
        <v>0</v>
      </c>
    </row>
    <row r="2719" spans="1:15" x14ac:dyDescent="0.3">
      <c r="A2719" s="43" t="s">
        <v>232</v>
      </c>
      <c r="B2719" s="43">
        <v>22</v>
      </c>
      <c r="C2719" s="44">
        <v>44711</v>
      </c>
      <c r="D2719" s="43" t="s">
        <v>63</v>
      </c>
      <c r="E2719" s="43">
        <v>2022</v>
      </c>
      <c r="F2719" s="64" t="s">
        <v>92</v>
      </c>
      <c r="G2719" s="64" t="s">
        <v>92</v>
      </c>
      <c r="H2719" s="64" t="s">
        <v>92</v>
      </c>
      <c r="I2719" s="43">
        <v>22</v>
      </c>
      <c r="J2719">
        <f>IF(AND(Formulier!$E$44&lt;=C2719,Formulier!$O$38&gt;=C2719),"Verlof",0)</f>
        <v>0</v>
      </c>
      <c r="K2719">
        <f t="shared" si="567"/>
        <v>0</v>
      </c>
      <c r="L2719">
        <f t="shared" si="568"/>
        <v>0</v>
      </c>
      <c r="M2719">
        <f t="shared" si="569"/>
        <v>0</v>
      </c>
      <c r="N2719" s="56">
        <f t="shared" si="570"/>
        <v>0</v>
      </c>
      <c r="O2719" s="56">
        <f t="shared" si="571"/>
        <v>0</v>
      </c>
    </row>
    <row r="2720" spans="1:15" x14ac:dyDescent="0.3">
      <c r="A2720" s="43" t="s">
        <v>233</v>
      </c>
      <c r="B2720" s="43">
        <v>22</v>
      </c>
      <c r="C2720" s="44">
        <v>44712</v>
      </c>
      <c r="D2720" s="43" t="s">
        <v>65</v>
      </c>
      <c r="E2720" s="43">
        <v>2022</v>
      </c>
      <c r="F2720" s="64" t="s">
        <v>92</v>
      </c>
      <c r="G2720" s="64" t="s">
        <v>92</v>
      </c>
      <c r="H2720" s="64" t="s">
        <v>92</v>
      </c>
      <c r="I2720" s="43">
        <v>22</v>
      </c>
      <c r="J2720">
        <f>IF(AND(Formulier!$E$44&lt;=C2720,Formulier!$O$38&gt;=C2720),"Verlof",0)</f>
        <v>0</v>
      </c>
      <c r="K2720">
        <f t="shared" si="567"/>
        <v>0</v>
      </c>
      <c r="L2720">
        <f t="shared" si="568"/>
        <v>0</v>
      </c>
      <c r="M2720">
        <f t="shared" si="569"/>
        <v>0</v>
      </c>
      <c r="N2720" s="56">
        <f t="shared" si="570"/>
        <v>0</v>
      </c>
      <c r="O2720" s="56">
        <f t="shared" si="571"/>
        <v>0</v>
      </c>
    </row>
    <row r="2721" spans="1:15" x14ac:dyDescent="0.3">
      <c r="A2721" s="43" t="s">
        <v>234</v>
      </c>
      <c r="B2721" s="43">
        <v>22</v>
      </c>
      <c r="C2721" s="44">
        <v>44713</v>
      </c>
      <c r="D2721" s="43" t="s">
        <v>67</v>
      </c>
      <c r="E2721" s="43">
        <v>2022</v>
      </c>
      <c r="F2721" s="64" t="s">
        <v>92</v>
      </c>
      <c r="G2721" s="64" t="s">
        <v>92</v>
      </c>
      <c r="H2721" s="64" t="s">
        <v>92</v>
      </c>
      <c r="I2721" s="43">
        <v>22</v>
      </c>
      <c r="J2721">
        <f>IF(AND(Formulier!$E$44&lt;=C2721,Formulier!$O$38&gt;=C2721),"Verlof",0)</f>
        <v>0</v>
      </c>
      <c r="K2721">
        <f t="shared" si="567"/>
        <v>0</v>
      </c>
      <c r="L2721">
        <f t="shared" si="568"/>
        <v>0</v>
      </c>
      <c r="M2721">
        <f t="shared" si="569"/>
        <v>0</v>
      </c>
      <c r="N2721" s="56">
        <f t="shared" si="570"/>
        <v>0</v>
      </c>
      <c r="O2721" s="56">
        <f t="shared" si="571"/>
        <v>0</v>
      </c>
    </row>
    <row r="2722" spans="1:15" x14ac:dyDescent="0.3">
      <c r="A2722" s="43" t="s">
        <v>235</v>
      </c>
      <c r="B2722" s="43">
        <v>22</v>
      </c>
      <c r="C2722" s="44">
        <v>44714</v>
      </c>
      <c r="D2722" s="43" t="s">
        <v>69</v>
      </c>
      <c r="E2722" s="43">
        <v>2022</v>
      </c>
      <c r="F2722" s="64" t="s">
        <v>92</v>
      </c>
      <c r="G2722" s="64" t="s">
        <v>92</v>
      </c>
      <c r="H2722" s="64" t="s">
        <v>92</v>
      </c>
      <c r="I2722" s="43">
        <v>22</v>
      </c>
      <c r="J2722">
        <f>IF(AND(Formulier!$E$44&lt;=C2722,Formulier!$O$38&gt;=C2722),"Verlof",0)</f>
        <v>0</v>
      </c>
      <c r="K2722">
        <f t="shared" si="567"/>
        <v>0</v>
      </c>
      <c r="L2722">
        <f t="shared" si="568"/>
        <v>0</v>
      </c>
      <c r="M2722">
        <f t="shared" si="569"/>
        <v>0</v>
      </c>
      <c r="N2722" s="56">
        <f t="shared" si="570"/>
        <v>0</v>
      </c>
      <c r="O2722" s="56">
        <f t="shared" si="571"/>
        <v>0</v>
      </c>
    </row>
    <row r="2723" spans="1:15" x14ac:dyDescent="0.3">
      <c r="A2723" s="43" t="s">
        <v>236</v>
      </c>
      <c r="B2723" s="43">
        <v>22</v>
      </c>
      <c r="C2723" s="44">
        <v>44715</v>
      </c>
      <c r="D2723" s="43" t="s">
        <v>71</v>
      </c>
      <c r="E2723" s="43">
        <v>2022</v>
      </c>
      <c r="F2723" s="64" t="s">
        <v>92</v>
      </c>
      <c r="G2723" s="64" t="s">
        <v>92</v>
      </c>
      <c r="H2723" s="64" t="s">
        <v>92</v>
      </c>
      <c r="I2723" s="43">
        <v>22</v>
      </c>
      <c r="J2723">
        <f>IF(AND(Formulier!$E$44&lt;=C2723,Formulier!$O$38&gt;=C2723),"Verlof",0)</f>
        <v>0</v>
      </c>
      <c r="K2723">
        <f t="shared" si="567"/>
        <v>0</v>
      </c>
      <c r="L2723">
        <f t="shared" si="568"/>
        <v>0</v>
      </c>
      <c r="M2723">
        <f t="shared" si="569"/>
        <v>0</v>
      </c>
      <c r="N2723" s="56">
        <f t="shared" si="570"/>
        <v>0</v>
      </c>
      <c r="O2723" s="56">
        <f t="shared" si="571"/>
        <v>0</v>
      </c>
    </row>
    <row r="2724" spans="1:15" x14ac:dyDescent="0.3">
      <c r="A2724" s="43" t="s">
        <v>237</v>
      </c>
      <c r="B2724" s="43">
        <v>22</v>
      </c>
      <c r="C2724" s="44">
        <v>44716</v>
      </c>
      <c r="D2724" s="43" t="s">
        <v>75</v>
      </c>
      <c r="E2724" s="43">
        <v>2022</v>
      </c>
      <c r="F2724" s="64" t="s">
        <v>92</v>
      </c>
      <c r="G2724" s="64" t="s">
        <v>92</v>
      </c>
      <c r="H2724" s="64" t="s">
        <v>92</v>
      </c>
      <c r="I2724" s="43">
        <v>22</v>
      </c>
      <c r="J2724">
        <f>IF(AND(Formulier!$E$44&lt;=C2724,Formulier!$O$38&gt;=C2724),"Verlof",0)</f>
        <v>0</v>
      </c>
      <c r="K2724">
        <f t="shared" si="567"/>
        <v>0</v>
      </c>
      <c r="L2724">
        <f t="shared" si="568"/>
        <v>0</v>
      </c>
      <c r="M2724">
        <f t="shared" si="569"/>
        <v>0</v>
      </c>
      <c r="N2724" s="56">
        <f t="shared" si="570"/>
        <v>0</v>
      </c>
      <c r="O2724" s="56">
        <f t="shared" si="571"/>
        <v>0</v>
      </c>
    </row>
    <row r="2725" spans="1:15" x14ac:dyDescent="0.3">
      <c r="A2725" s="43" t="s">
        <v>238</v>
      </c>
      <c r="B2725" s="43">
        <v>22</v>
      </c>
      <c r="C2725" s="44">
        <v>44717</v>
      </c>
      <c r="D2725" s="43" t="s">
        <v>76</v>
      </c>
      <c r="E2725" s="43">
        <v>2022</v>
      </c>
      <c r="F2725" s="64" t="s">
        <v>92</v>
      </c>
      <c r="G2725" s="64" t="s">
        <v>92</v>
      </c>
      <c r="H2725" s="64" t="s">
        <v>92</v>
      </c>
      <c r="I2725" s="43">
        <v>22</v>
      </c>
      <c r="J2725">
        <f>IF(AND(Formulier!$E$44&lt;=C2725,Formulier!$O$38&gt;=C2725),"Verlof",0)</f>
        <v>0</v>
      </c>
      <c r="K2725">
        <f t="shared" si="567"/>
        <v>0</v>
      </c>
      <c r="L2725">
        <f t="shared" si="568"/>
        <v>0</v>
      </c>
      <c r="M2725">
        <f t="shared" si="569"/>
        <v>0</v>
      </c>
      <c r="N2725" s="56">
        <f t="shared" si="570"/>
        <v>0</v>
      </c>
      <c r="O2725" s="56">
        <f t="shared" si="571"/>
        <v>0</v>
      </c>
    </row>
    <row r="2726" spans="1:15" x14ac:dyDescent="0.3">
      <c r="A2726" s="43" t="s">
        <v>239</v>
      </c>
      <c r="B2726" s="43">
        <v>23</v>
      </c>
      <c r="C2726" s="44">
        <v>44718</v>
      </c>
      <c r="D2726" s="43" t="s">
        <v>63</v>
      </c>
      <c r="E2726" s="43">
        <v>2022</v>
      </c>
      <c r="F2726" s="64" t="s">
        <v>73</v>
      </c>
      <c r="G2726" s="64" t="s">
        <v>73</v>
      </c>
      <c r="H2726" s="64" t="s">
        <v>73</v>
      </c>
      <c r="I2726" s="43">
        <v>23</v>
      </c>
      <c r="J2726">
        <f>IF(AND(Formulier!$E$44&lt;=C2726,Formulier!$O$38&gt;=C2726),"Verlof",0)</f>
        <v>0</v>
      </c>
      <c r="K2726">
        <f t="shared" si="567"/>
        <v>0</v>
      </c>
      <c r="L2726">
        <f t="shared" si="568"/>
        <v>0</v>
      </c>
      <c r="M2726">
        <f t="shared" si="569"/>
        <v>0</v>
      </c>
      <c r="N2726" s="56">
        <f t="shared" si="570"/>
        <v>0</v>
      </c>
      <c r="O2726" s="56">
        <f t="shared" si="571"/>
        <v>0</v>
      </c>
    </row>
    <row r="2727" spans="1:15" x14ac:dyDescent="0.3">
      <c r="A2727" s="43" t="s">
        <v>240</v>
      </c>
      <c r="B2727" s="43">
        <v>23</v>
      </c>
      <c r="C2727" s="44">
        <v>44719</v>
      </c>
      <c r="D2727" s="43" t="s">
        <v>65</v>
      </c>
      <c r="E2727" s="43">
        <v>2022</v>
      </c>
      <c r="F2727" s="64" t="s">
        <v>92</v>
      </c>
      <c r="G2727" s="64" t="s">
        <v>92</v>
      </c>
      <c r="H2727" s="64" t="s">
        <v>92</v>
      </c>
      <c r="I2727" s="43">
        <v>23</v>
      </c>
      <c r="J2727">
        <f>IF(AND(Formulier!$E$44&lt;=C2727,Formulier!$O$38&gt;=C2727),"Verlof",0)</f>
        <v>0</v>
      </c>
      <c r="K2727">
        <f t="shared" si="567"/>
        <v>0</v>
      </c>
      <c r="L2727">
        <f t="shared" si="568"/>
        <v>0</v>
      </c>
      <c r="M2727">
        <f t="shared" si="569"/>
        <v>0</v>
      </c>
      <c r="N2727" s="56">
        <f t="shared" si="570"/>
        <v>0</v>
      </c>
      <c r="O2727" s="56">
        <f t="shared" si="571"/>
        <v>0</v>
      </c>
    </row>
    <row r="2728" spans="1:15" x14ac:dyDescent="0.3">
      <c r="A2728" s="43" t="s">
        <v>241</v>
      </c>
      <c r="B2728" s="43">
        <v>23</v>
      </c>
      <c r="C2728" s="44">
        <v>44720</v>
      </c>
      <c r="D2728" s="43" t="s">
        <v>67</v>
      </c>
      <c r="E2728" s="43">
        <v>2022</v>
      </c>
      <c r="F2728" s="64" t="s">
        <v>92</v>
      </c>
      <c r="G2728" s="64" t="s">
        <v>92</v>
      </c>
      <c r="H2728" s="64" t="s">
        <v>92</v>
      </c>
      <c r="I2728" s="43">
        <v>23</v>
      </c>
      <c r="J2728">
        <f>IF(AND(Formulier!$E$44&lt;=C2728,Formulier!$O$38&gt;=C2728),"Verlof",0)</f>
        <v>0</v>
      </c>
      <c r="K2728">
        <f t="shared" si="567"/>
        <v>0</v>
      </c>
      <c r="L2728">
        <f t="shared" si="568"/>
        <v>0</v>
      </c>
      <c r="M2728">
        <f t="shared" si="569"/>
        <v>0</v>
      </c>
      <c r="N2728" s="56">
        <f t="shared" si="570"/>
        <v>0</v>
      </c>
      <c r="O2728" s="56">
        <f t="shared" si="571"/>
        <v>0</v>
      </c>
    </row>
    <row r="2729" spans="1:15" x14ac:dyDescent="0.3">
      <c r="A2729" s="43" t="s">
        <v>242</v>
      </c>
      <c r="B2729" s="43">
        <v>23</v>
      </c>
      <c r="C2729" s="44">
        <v>44721</v>
      </c>
      <c r="D2729" s="43" t="s">
        <v>69</v>
      </c>
      <c r="E2729" s="43">
        <v>2022</v>
      </c>
      <c r="F2729" s="64" t="s">
        <v>92</v>
      </c>
      <c r="G2729" s="64" t="s">
        <v>92</v>
      </c>
      <c r="H2729" s="64" t="s">
        <v>92</v>
      </c>
      <c r="I2729" s="43">
        <v>23</v>
      </c>
      <c r="J2729">
        <f>IF(AND(Formulier!$E$44&lt;=C2729,Formulier!$O$38&gt;=C2729),"Verlof",0)</f>
        <v>0</v>
      </c>
      <c r="K2729">
        <f t="shared" si="567"/>
        <v>0</v>
      </c>
      <c r="L2729">
        <f t="shared" si="568"/>
        <v>0</v>
      </c>
      <c r="M2729">
        <f t="shared" si="569"/>
        <v>0</v>
      </c>
      <c r="N2729" s="56">
        <f t="shared" si="570"/>
        <v>0</v>
      </c>
      <c r="O2729" s="56">
        <f t="shared" si="571"/>
        <v>0</v>
      </c>
    </row>
    <row r="2730" spans="1:15" x14ac:dyDescent="0.3">
      <c r="A2730" s="43" t="s">
        <v>243</v>
      </c>
      <c r="B2730" s="43">
        <v>23</v>
      </c>
      <c r="C2730" s="44">
        <v>44722</v>
      </c>
      <c r="D2730" s="43" t="s">
        <v>71</v>
      </c>
      <c r="E2730" s="43">
        <v>2022</v>
      </c>
      <c r="F2730" s="64" t="s">
        <v>92</v>
      </c>
      <c r="G2730" s="64" t="s">
        <v>92</v>
      </c>
      <c r="H2730" s="64" t="s">
        <v>92</v>
      </c>
      <c r="I2730" s="43">
        <v>23</v>
      </c>
      <c r="J2730">
        <f>IF(AND(Formulier!$E$44&lt;=C2730,Formulier!$O$38&gt;=C2730),"Verlof",0)</f>
        <v>0</v>
      </c>
      <c r="K2730">
        <f t="shared" si="567"/>
        <v>0</v>
      </c>
      <c r="L2730">
        <f t="shared" si="568"/>
        <v>0</v>
      </c>
      <c r="M2730">
        <f t="shared" si="569"/>
        <v>0</v>
      </c>
      <c r="N2730" s="56">
        <f t="shared" si="570"/>
        <v>0</v>
      </c>
      <c r="O2730" s="56">
        <f t="shared" si="571"/>
        <v>0</v>
      </c>
    </row>
    <row r="2731" spans="1:15" x14ac:dyDescent="0.3">
      <c r="A2731" s="43" t="s">
        <v>244</v>
      </c>
      <c r="B2731" s="43">
        <v>23</v>
      </c>
      <c r="C2731" s="44">
        <v>44723</v>
      </c>
      <c r="D2731" s="43" t="s">
        <v>75</v>
      </c>
      <c r="E2731" s="43">
        <v>2022</v>
      </c>
      <c r="F2731" s="64" t="s">
        <v>92</v>
      </c>
      <c r="G2731" s="64" t="s">
        <v>92</v>
      </c>
      <c r="H2731" s="64" t="s">
        <v>92</v>
      </c>
      <c r="I2731" s="43">
        <v>23</v>
      </c>
      <c r="J2731">
        <f>IF(AND(Formulier!$E$44&lt;=C2731,Formulier!$O$38&gt;=C2731),"Verlof",0)</f>
        <v>0</v>
      </c>
      <c r="K2731">
        <f t="shared" si="567"/>
        <v>0</v>
      </c>
      <c r="L2731">
        <f t="shared" si="568"/>
        <v>0</v>
      </c>
      <c r="M2731">
        <f t="shared" si="569"/>
        <v>0</v>
      </c>
      <c r="N2731" s="56">
        <f t="shared" si="570"/>
        <v>0</v>
      </c>
      <c r="O2731" s="56">
        <f t="shared" si="571"/>
        <v>0</v>
      </c>
    </row>
    <row r="2732" spans="1:15" x14ac:dyDescent="0.3">
      <c r="A2732" s="43" t="s">
        <v>245</v>
      </c>
      <c r="B2732" s="43">
        <v>23</v>
      </c>
      <c r="C2732" s="44">
        <v>44724</v>
      </c>
      <c r="D2732" s="43" t="s">
        <v>76</v>
      </c>
      <c r="E2732" s="43">
        <v>2022</v>
      </c>
      <c r="F2732" s="64" t="s">
        <v>92</v>
      </c>
      <c r="G2732" s="64" t="s">
        <v>92</v>
      </c>
      <c r="H2732" s="64" t="s">
        <v>92</v>
      </c>
      <c r="I2732" s="43">
        <v>23</v>
      </c>
      <c r="J2732">
        <f>IF(AND(Formulier!$E$44&lt;=C2732,Formulier!$O$38&gt;=C2732),"Verlof",0)</f>
        <v>0</v>
      </c>
      <c r="K2732">
        <f t="shared" si="567"/>
        <v>0</v>
      </c>
      <c r="L2732">
        <f t="shared" si="568"/>
        <v>0</v>
      </c>
      <c r="M2732">
        <f t="shared" si="569"/>
        <v>0</v>
      </c>
      <c r="N2732" s="56">
        <f t="shared" si="570"/>
        <v>0</v>
      </c>
      <c r="O2732" s="56">
        <f t="shared" si="571"/>
        <v>0</v>
      </c>
    </row>
    <row r="2733" spans="1:15" x14ac:dyDescent="0.3">
      <c r="A2733" s="43" t="s">
        <v>246</v>
      </c>
      <c r="B2733" s="43">
        <v>24</v>
      </c>
      <c r="C2733" s="44">
        <v>44725</v>
      </c>
      <c r="D2733" s="43" t="s">
        <v>63</v>
      </c>
      <c r="E2733" s="43">
        <v>2022</v>
      </c>
      <c r="F2733" s="64" t="s">
        <v>92</v>
      </c>
      <c r="G2733" s="64" t="s">
        <v>92</v>
      </c>
      <c r="H2733" s="64" t="s">
        <v>92</v>
      </c>
      <c r="I2733" s="43">
        <v>24</v>
      </c>
      <c r="J2733">
        <f>IF(AND(Formulier!$E$44&lt;=C2733,Formulier!$O$38&gt;=C2733),"Verlof",0)</f>
        <v>0</v>
      </c>
      <c r="K2733">
        <f t="shared" si="567"/>
        <v>0</v>
      </c>
      <c r="L2733">
        <f t="shared" si="568"/>
        <v>0</v>
      </c>
      <c r="M2733">
        <f t="shared" si="569"/>
        <v>0</v>
      </c>
      <c r="N2733" s="56">
        <f t="shared" si="570"/>
        <v>0</v>
      </c>
      <c r="O2733" s="56">
        <f t="shared" si="571"/>
        <v>0</v>
      </c>
    </row>
    <row r="2734" spans="1:15" x14ac:dyDescent="0.3">
      <c r="A2734" s="43" t="s">
        <v>247</v>
      </c>
      <c r="B2734" s="43">
        <v>24</v>
      </c>
      <c r="C2734" s="44">
        <v>44726</v>
      </c>
      <c r="D2734" s="43" t="s">
        <v>65</v>
      </c>
      <c r="E2734" s="43">
        <v>2022</v>
      </c>
      <c r="F2734" s="64" t="s">
        <v>92</v>
      </c>
      <c r="G2734" s="64" t="s">
        <v>92</v>
      </c>
      <c r="H2734" s="64" t="s">
        <v>92</v>
      </c>
      <c r="I2734" s="43">
        <v>24</v>
      </c>
      <c r="J2734">
        <f>IF(AND(Formulier!$E$44&lt;=C2734,Formulier!$O$38&gt;=C2734),"Verlof",0)</f>
        <v>0</v>
      </c>
      <c r="K2734">
        <f t="shared" si="567"/>
        <v>0</v>
      </c>
      <c r="L2734">
        <f t="shared" si="568"/>
        <v>0</v>
      </c>
      <c r="M2734">
        <f t="shared" si="569"/>
        <v>0</v>
      </c>
      <c r="N2734" s="56">
        <f t="shared" si="570"/>
        <v>0</v>
      </c>
      <c r="O2734" s="56">
        <f t="shared" si="571"/>
        <v>0</v>
      </c>
    </row>
    <row r="2735" spans="1:15" x14ac:dyDescent="0.3">
      <c r="A2735" s="43" t="s">
        <v>248</v>
      </c>
      <c r="B2735" s="43">
        <v>24</v>
      </c>
      <c r="C2735" s="44">
        <v>44727</v>
      </c>
      <c r="D2735" s="43" t="s">
        <v>67</v>
      </c>
      <c r="E2735" s="43">
        <v>2022</v>
      </c>
      <c r="F2735" s="64" t="s">
        <v>92</v>
      </c>
      <c r="G2735" s="64" t="s">
        <v>92</v>
      </c>
      <c r="H2735" s="64" t="s">
        <v>92</v>
      </c>
      <c r="I2735" s="43">
        <v>24</v>
      </c>
      <c r="J2735">
        <f>IF(AND(Formulier!$E$44&lt;=C2735,Formulier!$O$38&gt;=C2735),"Verlof",0)</f>
        <v>0</v>
      </c>
      <c r="K2735">
        <f t="shared" si="567"/>
        <v>0</v>
      </c>
      <c r="L2735">
        <f t="shared" si="568"/>
        <v>0</v>
      </c>
      <c r="M2735">
        <f t="shared" si="569"/>
        <v>0</v>
      </c>
      <c r="N2735" s="56">
        <f t="shared" si="570"/>
        <v>0</v>
      </c>
      <c r="O2735" s="56">
        <f t="shared" si="571"/>
        <v>0</v>
      </c>
    </row>
    <row r="2736" spans="1:15" x14ac:dyDescent="0.3">
      <c r="A2736" s="43" t="s">
        <v>249</v>
      </c>
      <c r="B2736" s="43">
        <v>24</v>
      </c>
      <c r="C2736" s="44">
        <v>44728</v>
      </c>
      <c r="D2736" s="43" t="s">
        <v>69</v>
      </c>
      <c r="E2736" s="43">
        <v>2022</v>
      </c>
      <c r="F2736" s="64" t="s">
        <v>92</v>
      </c>
      <c r="G2736" s="64" t="s">
        <v>92</v>
      </c>
      <c r="H2736" s="64" t="s">
        <v>92</v>
      </c>
      <c r="I2736" s="43">
        <v>24</v>
      </c>
      <c r="J2736">
        <f>IF(AND(Formulier!$E$44&lt;=C2736,Formulier!$O$38&gt;=C2736),"Verlof",0)</f>
        <v>0</v>
      </c>
      <c r="K2736">
        <f t="shared" si="567"/>
        <v>0</v>
      </c>
      <c r="L2736">
        <f t="shared" si="568"/>
        <v>0</v>
      </c>
      <c r="M2736">
        <f t="shared" si="569"/>
        <v>0</v>
      </c>
      <c r="N2736" s="56">
        <f t="shared" si="570"/>
        <v>0</v>
      </c>
      <c r="O2736" s="56">
        <f t="shared" si="571"/>
        <v>0</v>
      </c>
    </row>
    <row r="2737" spans="1:15" x14ac:dyDescent="0.3">
      <c r="A2737" s="43" t="s">
        <v>250</v>
      </c>
      <c r="B2737" s="43">
        <v>24</v>
      </c>
      <c r="C2737" s="44">
        <v>44729</v>
      </c>
      <c r="D2737" s="43" t="s">
        <v>71</v>
      </c>
      <c r="E2737" s="43">
        <v>2022</v>
      </c>
      <c r="F2737" s="64" t="s">
        <v>92</v>
      </c>
      <c r="G2737" s="64" t="s">
        <v>92</v>
      </c>
      <c r="H2737" s="64" t="s">
        <v>92</v>
      </c>
      <c r="I2737" s="43">
        <v>24</v>
      </c>
      <c r="J2737">
        <f>IF(AND(Formulier!$E$44&lt;=C2737,Formulier!$O$38&gt;=C2737),"Verlof",0)</f>
        <v>0</v>
      </c>
      <c r="K2737">
        <f t="shared" si="567"/>
        <v>0</v>
      </c>
      <c r="L2737">
        <f t="shared" si="568"/>
        <v>0</v>
      </c>
      <c r="M2737">
        <f t="shared" si="569"/>
        <v>0</v>
      </c>
      <c r="N2737" s="56">
        <f t="shared" si="570"/>
        <v>0</v>
      </c>
      <c r="O2737" s="56">
        <f t="shared" si="571"/>
        <v>0</v>
      </c>
    </row>
    <row r="2738" spans="1:15" x14ac:dyDescent="0.3">
      <c r="A2738" s="43" t="s">
        <v>251</v>
      </c>
      <c r="B2738" s="43">
        <v>24</v>
      </c>
      <c r="C2738" s="44">
        <v>44730</v>
      </c>
      <c r="D2738" s="43" t="s">
        <v>75</v>
      </c>
      <c r="E2738" s="43">
        <v>2022</v>
      </c>
      <c r="F2738" s="64" t="s">
        <v>92</v>
      </c>
      <c r="G2738" s="64" t="s">
        <v>92</v>
      </c>
      <c r="H2738" s="64" t="s">
        <v>92</v>
      </c>
      <c r="I2738" s="43">
        <v>24</v>
      </c>
      <c r="J2738">
        <f>IF(AND(Formulier!$E$44&lt;=C2738,Formulier!$O$38&gt;=C2738),"Verlof",0)</f>
        <v>0</v>
      </c>
      <c r="K2738">
        <f t="shared" si="567"/>
        <v>0</v>
      </c>
      <c r="L2738">
        <f t="shared" si="568"/>
        <v>0</v>
      </c>
      <c r="M2738">
        <f t="shared" si="569"/>
        <v>0</v>
      </c>
      <c r="N2738" s="56">
        <f t="shared" si="570"/>
        <v>0</v>
      </c>
      <c r="O2738" s="56">
        <f t="shared" si="571"/>
        <v>0</v>
      </c>
    </row>
    <row r="2739" spans="1:15" x14ac:dyDescent="0.3">
      <c r="A2739" s="43" t="s">
        <v>252</v>
      </c>
      <c r="B2739" s="43">
        <v>24</v>
      </c>
      <c r="C2739" s="44">
        <v>44731</v>
      </c>
      <c r="D2739" s="43" t="s">
        <v>76</v>
      </c>
      <c r="E2739" s="43">
        <v>2022</v>
      </c>
      <c r="F2739" s="64" t="s">
        <v>92</v>
      </c>
      <c r="G2739" s="64" t="s">
        <v>92</v>
      </c>
      <c r="H2739" s="64" t="s">
        <v>92</v>
      </c>
      <c r="I2739" s="43">
        <v>24</v>
      </c>
      <c r="J2739">
        <f>IF(AND(Formulier!$E$44&lt;=C2739,Formulier!$O$38&gt;=C2739),"Verlof",0)</f>
        <v>0</v>
      </c>
      <c r="K2739">
        <f t="shared" si="567"/>
        <v>0</v>
      </c>
      <c r="L2739">
        <f t="shared" si="568"/>
        <v>0</v>
      </c>
      <c r="M2739">
        <f t="shared" si="569"/>
        <v>0</v>
      </c>
      <c r="N2739" s="56">
        <f t="shared" si="570"/>
        <v>0</v>
      </c>
      <c r="O2739" s="56">
        <f t="shared" si="571"/>
        <v>0</v>
      </c>
    </row>
    <row r="2740" spans="1:15" x14ac:dyDescent="0.3">
      <c r="A2740" s="43" t="s">
        <v>253</v>
      </c>
      <c r="B2740" s="43">
        <v>25</v>
      </c>
      <c r="C2740" s="44">
        <v>44732</v>
      </c>
      <c r="D2740" s="43" t="s">
        <v>63</v>
      </c>
      <c r="E2740" s="43">
        <v>2022</v>
      </c>
      <c r="F2740" s="64" t="s">
        <v>92</v>
      </c>
      <c r="G2740" s="64" t="s">
        <v>92</v>
      </c>
      <c r="H2740" s="64" t="s">
        <v>92</v>
      </c>
      <c r="I2740" s="43">
        <v>25</v>
      </c>
      <c r="J2740">
        <f>IF(AND(Formulier!$E$44&lt;=C2740,Formulier!$O$38&gt;=C2740),"Verlof",0)</f>
        <v>0</v>
      </c>
      <c r="K2740">
        <f t="shared" si="567"/>
        <v>0</v>
      </c>
      <c r="L2740">
        <f t="shared" si="568"/>
        <v>0</v>
      </c>
      <c r="M2740">
        <f t="shared" si="569"/>
        <v>0</v>
      </c>
      <c r="N2740" s="56">
        <f t="shared" si="570"/>
        <v>0</v>
      </c>
      <c r="O2740" s="56">
        <f t="shared" si="571"/>
        <v>0</v>
      </c>
    </row>
    <row r="2741" spans="1:15" x14ac:dyDescent="0.3">
      <c r="A2741" s="43" t="s">
        <v>254</v>
      </c>
      <c r="B2741" s="43">
        <v>25</v>
      </c>
      <c r="C2741" s="44">
        <v>44733</v>
      </c>
      <c r="D2741" s="43" t="s">
        <v>65</v>
      </c>
      <c r="E2741" s="43">
        <v>2022</v>
      </c>
      <c r="F2741" s="64" t="s">
        <v>92</v>
      </c>
      <c r="G2741" s="64" t="s">
        <v>92</v>
      </c>
      <c r="H2741" s="64" t="s">
        <v>92</v>
      </c>
      <c r="I2741" s="43">
        <v>25</v>
      </c>
      <c r="J2741">
        <f>IF(AND(Formulier!$E$44&lt;=C2741,Formulier!$O$38&gt;=C2741),"Verlof",0)</f>
        <v>0</v>
      </c>
      <c r="K2741">
        <f t="shared" si="567"/>
        <v>0</v>
      </c>
      <c r="L2741">
        <f t="shared" si="568"/>
        <v>0</v>
      </c>
      <c r="M2741">
        <f t="shared" si="569"/>
        <v>0</v>
      </c>
      <c r="N2741" s="56">
        <f t="shared" si="570"/>
        <v>0</v>
      </c>
      <c r="O2741" s="56">
        <f t="shared" si="571"/>
        <v>0</v>
      </c>
    </row>
    <row r="2742" spans="1:15" x14ac:dyDescent="0.3">
      <c r="A2742" s="43" t="s">
        <v>255</v>
      </c>
      <c r="B2742" s="43">
        <v>25</v>
      </c>
      <c r="C2742" s="44">
        <v>44734</v>
      </c>
      <c r="D2742" s="43" t="s">
        <v>67</v>
      </c>
      <c r="E2742" s="43">
        <v>2022</v>
      </c>
      <c r="F2742" s="64" t="s">
        <v>92</v>
      </c>
      <c r="G2742" s="64" t="s">
        <v>92</v>
      </c>
      <c r="H2742" s="64" t="s">
        <v>92</v>
      </c>
      <c r="I2742" s="43">
        <v>25</v>
      </c>
      <c r="J2742">
        <f>IF(AND(Formulier!$E$44&lt;=C2742,Formulier!$O$38&gt;=C2742),"Verlof",0)</f>
        <v>0</v>
      </c>
      <c r="K2742">
        <f t="shared" si="567"/>
        <v>0</v>
      </c>
      <c r="L2742">
        <f t="shared" si="568"/>
        <v>0</v>
      </c>
      <c r="M2742">
        <f t="shared" si="569"/>
        <v>0</v>
      </c>
      <c r="N2742" s="56">
        <f t="shared" si="570"/>
        <v>0</v>
      </c>
      <c r="O2742" s="56">
        <f t="shared" si="571"/>
        <v>0</v>
      </c>
    </row>
    <row r="2743" spans="1:15" x14ac:dyDescent="0.3">
      <c r="A2743" s="43" t="s">
        <v>256</v>
      </c>
      <c r="B2743" s="43">
        <v>25</v>
      </c>
      <c r="C2743" s="44">
        <v>44735</v>
      </c>
      <c r="D2743" s="43" t="s">
        <v>69</v>
      </c>
      <c r="E2743" s="43">
        <v>2022</v>
      </c>
      <c r="F2743" s="64" t="s">
        <v>92</v>
      </c>
      <c r="G2743" s="64" t="s">
        <v>92</v>
      </c>
      <c r="H2743" s="64" t="s">
        <v>92</v>
      </c>
      <c r="I2743" s="43">
        <v>25</v>
      </c>
      <c r="J2743">
        <f>IF(AND(Formulier!$E$44&lt;=C2743,Formulier!$O$38&gt;=C2743),"Verlof",0)</f>
        <v>0</v>
      </c>
      <c r="K2743">
        <f t="shared" si="567"/>
        <v>0</v>
      </c>
      <c r="L2743">
        <f t="shared" si="568"/>
        <v>0</v>
      </c>
      <c r="M2743">
        <f t="shared" si="569"/>
        <v>0</v>
      </c>
      <c r="N2743" s="56">
        <f t="shared" si="570"/>
        <v>0</v>
      </c>
      <c r="O2743" s="56">
        <f t="shared" si="571"/>
        <v>0</v>
      </c>
    </row>
    <row r="2744" spans="1:15" x14ac:dyDescent="0.3">
      <c r="A2744" s="43" t="s">
        <v>257</v>
      </c>
      <c r="B2744" s="43">
        <v>25</v>
      </c>
      <c r="C2744" s="44">
        <v>44736</v>
      </c>
      <c r="D2744" s="43" t="s">
        <v>71</v>
      </c>
      <c r="E2744" s="43">
        <v>2022</v>
      </c>
      <c r="F2744" s="64" t="s">
        <v>92</v>
      </c>
      <c r="G2744" s="64" t="s">
        <v>92</v>
      </c>
      <c r="H2744" s="64" t="s">
        <v>92</v>
      </c>
      <c r="I2744" s="43">
        <v>25</v>
      </c>
      <c r="J2744">
        <f>IF(AND(Formulier!$E$44&lt;=C2744,Formulier!$O$38&gt;=C2744),"Verlof",0)</f>
        <v>0</v>
      </c>
      <c r="K2744">
        <f t="shared" si="567"/>
        <v>0</v>
      </c>
      <c r="L2744">
        <f t="shared" si="568"/>
        <v>0</v>
      </c>
      <c r="M2744">
        <f t="shared" si="569"/>
        <v>0</v>
      </c>
      <c r="N2744" s="56">
        <f t="shared" si="570"/>
        <v>0</v>
      </c>
      <c r="O2744" s="56">
        <f t="shared" si="571"/>
        <v>0</v>
      </c>
    </row>
    <row r="2745" spans="1:15" x14ac:dyDescent="0.3">
      <c r="A2745" s="43" t="s">
        <v>258</v>
      </c>
      <c r="B2745" s="43">
        <v>25</v>
      </c>
      <c r="C2745" s="44">
        <v>44737</v>
      </c>
      <c r="D2745" s="43" t="s">
        <v>75</v>
      </c>
      <c r="E2745" s="43">
        <v>2022</v>
      </c>
      <c r="F2745" s="64" t="s">
        <v>92</v>
      </c>
      <c r="G2745" s="64" t="s">
        <v>92</v>
      </c>
      <c r="H2745" s="64" t="s">
        <v>92</v>
      </c>
      <c r="I2745" s="43">
        <v>25</v>
      </c>
      <c r="J2745">
        <f>IF(AND(Formulier!$E$44&lt;=C2745,Formulier!$O$38&gt;=C2745),"Verlof",0)</f>
        <v>0</v>
      </c>
      <c r="K2745">
        <f t="shared" si="567"/>
        <v>0</v>
      </c>
      <c r="L2745">
        <f t="shared" si="568"/>
        <v>0</v>
      </c>
      <c r="M2745">
        <f t="shared" si="569"/>
        <v>0</v>
      </c>
      <c r="N2745" s="56">
        <f t="shared" si="570"/>
        <v>0</v>
      </c>
      <c r="O2745" s="56">
        <f t="shared" si="571"/>
        <v>0</v>
      </c>
    </row>
    <row r="2746" spans="1:15" x14ac:dyDescent="0.3">
      <c r="A2746" s="43" t="s">
        <v>259</v>
      </c>
      <c r="B2746" s="43">
        <v>25</v>
      </c>
      <c r="C2746" s="44">
        <v>44738</v>
      </c>
      <c r="D2746" s="43" t="s">
        <v>76</v>
      </c>
      <c r="E2746" s="43">
        <v>2022</v>
      </c>
      <c r="F2746" s="64" t="s">
        <v>92</v>
      </c>
      <c r="G2746" s="64" t="s">
        <v>92</v>
      </c>
      <c r="H2746" s="64" t="s">
        <v>92</v>
      </c>
      <c r="I2746" s="43">
        <v>25</v>
      </c>
      <c r="J2746">
        <f>IF(AND(Formulier!$E$44&lt;=C2746,Formulier!$O$38&gt;=C2746),"Verlof",0)</f>
        <v>0</v>
      </c>
      <c r="K2746">
        <f t="shared" si="567"/>
        <v>0</v>
      </c>
      <c r="L2746">
        <f t="shared" si="568"/>
        <v>0</v>
      </c>
      <c r="M2746">
        <f t="shared" si="569"/>
        <v>0</v>
      </c>
      <c r="N2746" s="56">
        <f t="shared" si="570"/>
        <v>0</v>
      </c>
      <c r="O2746" s="56">
        <f t="shared" si="571"/>
        <v>0</v>
      </c>
    </row>
    <row r="2747" spans="1:15" x14ac:dyDescent="0.3">
      <c r="A2747" s="43" t="s">
        <v>260</v>
      </c>
      <c r="B2747" s="43">
        <v>26</v>
      </c>
      <c r="C2747" s="44">
        <v>44739</v>
      </c>
      <c r="D2747" s="43" t="s">
        <v>63</v>
      </c>
      <c r="E2747" s="43">
        <v>2022</v>
      </c>
      <c r="F2747" s="64" t="s">
        <v>92</v>
      </c>
      <c r="G2747" s="64" t="s">
        <v>92</v>
      </c>
      <c r="H2747" s="64" t="s">
        <v>92</v>
      </c>
      <c r="I2747" s="43">
        <v>26</v>
      </c>
      <c r="J2747">
        <f>IF(AND(Formulier!$E$44&lt;=C2747,Formulier!$O$38&gt;=C2747),"Verlof",0)</f>
        <v>0</v>
      </c>
      <c r="K2747">
        <f t="shared" si="567"/>
        <v>0</v>
      </c>
      <c r="L2747">
        <f t="shared" si="568"/>
        <v>0</v>
      </c>
      <c r="M2747">
        <f t="shared" si="569"/>
        <v>0</v>
      </c>
      <c r="N2747" s="56">
        <f t="shared" si="570"/>
        <v>0</v>
      </c>
      <c r="O2747" s="56">
        <f t="shared" si="571"/>
        <v>0</v>
      </c>
    </row>
    <row r="2748" spans="1:15" x14ac:dyDescent="0.3">
      <c r="A2748" s="43" t="s">
        <v>261</v>
      </c>
      <c r="B2748" s="43">
        <v>26</v>
      </c>
      <c r="C2748" s="44">
        <v>44740</v>
      </c>
      <c r="D2748" s="43" t="s">
        <v>65</v>
      </c>
      <c r="E2748" s="43">
        <v>2022</v>
      </c>
      <c r="F2748" s="64" t="s">
        <v>92</v>
      </c>
      <c r="G2748" s="64" t="s">
        <v>92</v>
      </c>
      <c r="H2748" s="64" t="s">
        <v>92</v>
      </c>
      <c r="I2748" s="43">
        <v>26</v>
      </c>
      <c r="J2748">
        <f>IF(AND(Formulier!$E$44&lt;=C2748,Formulier!$O$38&gt;=C2748),"Verlof",0)</f>
        <v>0</v>
      </c>
      <c r="K2748">
        <f t="shared" si="567"/>
        <v>0</v>
      </c>
      <c r="L2748">
        <f t="shared" si="568"/>
        <v>0</v>
      </c>
      <c r="M2748">
        <f t="shared" si="569"/>
        <v>0</v>
      </c>
      <c r="N2748" s="56">
        <f t="shared" si="570"/>
        <v>0</v>
      </c>
      <c r="O2748" s="56">
        <f t="shared" si="571"/>
        <v>0</v>
      </c>
    </row>
    <row r="2749" spans="1:15" x14ac:dyDescent="0.3">
      <c r="A2749" s="43" t="s">
        <v>262</v>
      </c>
      <c r="B2749" s="43">
        <v>26</v>
      </c>
      <c r="C2749" s="44">
        <v>44741</v>
      </c>
      <c r="D2749" s="43" t="s">
        <v>67</v>
      </c>
      <c r="E2749" s="43">
        <v>2022</v>
      </c>
      <c r="F2749" s="64" t="s">
        <v>92</v>
      </c>
      <c r="G2749" s="64" t="s">
        <v>92</v>
      </c>
      <c r="H2749" s="64" t="s">
        <v>92</v>
      </c>
      <c r="I2749" s="43">
        <v>26</v>
      </c>
      <c r="J2749">
        <f>IF(AND(Formulier!$E$44&lt;=C2749,Formulier!$O$38&gt;=C2749),"Verlof",0)</f>
        <v>0</v>
      </c>
      <c r="K2749">
        <f t="shared" si="567"/>
        <v>0</v>
      </c>
      <c r="L2749">
        <f t="shared" si="568"/>
        <v>0</v>
      </c>
      <c r="M2749">
        <f t="shared" si="569"/>
        <v>0</v>
      </c>
      <c r="N2749" s="56">
        <f t="shared" si="570"/>
        <v>0</v>
      </c>
      <c r="O2749" s="56">
        <f t="shared" si="571"/>
        <v>0</v>
      </c>
    </row>
    <row r="2750" spans="1:15" x14ac:dyDescent="0.3">
      <c r="A2750" s="43" t="s">
        <v>263</v>
      </c>
      <c r="B2750" s="43">
        <v>26</v>
      </c>
      <c r="C2750" s="44">
        <v>44742</v>
      </c>
      <c r="D2750" s="43" t="s">
        <v>69</v>
      </c>
      <c r="E2750" s="43">
        <v>2022</v>
      </c>
      <c r="F2750" s="64" t="s">
        <v>92</v>
      </c>
      <c r="G2750" s="64" t="s">
        <v>92</v>
      </c>
      <c r="H2750" s="64" t="s">
        <v>92</v>
      </c>
      <c r="I2750" s="43">
        <v>26</v>
      </c>
      <c r="J2750">
        <f>IF(AND(Formulier!$E$44&lt;=C2750,Formulier!$O$38&gt;=C2750),"Verlof",0)</f>
        <v>0</v>
      </c>
      <c r="K2750">
        <f t="shared" si="567"/>
        <v>0</v>
      </c>
      <c r="L2750">
        <f t="shared" si="568"/>
        <v>0</v>
      </c>
      <c r="M2750">
        <f t="shared" si="569"/>
        <v>0</v>
      </c>
      <c r="N2750" s="56">
        <f t="shared" si="570"/>
        <v>0</v>
      </c>
      <c r="O2750" s="56">
        <f t="shared" si="571"/>
        <v>0</v>
      </c>
    </row>
    <row r="2751" spans="1:15" x14ac:dyDescent="0.3">
      <c r="A2751" s="43" t="s">
        <v>264</v>
      </c>
      <c r="B2751" s="43">
        <v>26</v>
      </c>
      <c r="C2751" s="44">
        <v>44743</v>
      </c>
      <c r="D2751" s="43" t="s">
        <v>71</v>
      </c>
      <c r="E2751" s="43">
        <v>2022</v>
      </c>
      <c r="F2751" s="64" t="s">
        <v>92</v>
      </c>
      <c r="G2751" s="64" t="s">
        <v>92</v>
      </c>
      <c r="H2751" s="64" t="s">
        <v>92</v>
      </c>
      <c r="I2751" s="43">
        <v>26</v>
      </c>
      <c r="J2751">
        <f>IF(AND(Formulier!$E$44&lt;=C2751,Formulier!$O$38&gt;=C2751),"Verlof",0)</f>
        <v>0</v>
      </c>
      <c r="K2751">
        <f t="shared" si="567"/>
        <v>0</v>
      </c>
      <c r="L2751">
        <f t="shared" si="568"/>
        <v>0</v>
      </c>
      <c r="M2751">
        <f t="shared" si="569"/>
        <v>0</v>
      </c>
      <c r="N2751" s="56">
        <f t="shared" si="570"/>
        <v>0</v>
      </c>
      <c r="O2751" s="56">
        <f t="shared" si="571"/>
        <v>0</v>
      </c>
    </row>
    <row r="2752" spans="1:15" x14ac:dyDescent="0.3">
      <c r="A2752" s="43" t="s">
        <v>265</v>
      </c>
      <c r="B2752" s="43">
        <v>26</v>
      </c>
      <c r="C2752" s="44">
        <v>44744</v>
      </c>
      <c r="D2752" s="43" t="s">
        <v>75</v>
      </c>
      <c r="E2752" s="43">
        <v>2022</v>
      </c>
      <c r="F2752" s="64" t="s">
        <v>92</v>
      </c>
      <c r="G2752" s="64" t="s">
        <v>92</v>
      </c>
      <c r="H2752" s="64" t="s">
        <v>92</v>
      </c>
      <c r="I2752" s="43">
        <v>26</v>
      </c>
      <c r="J2752">
        <f>IF(AND(Formulier!$E$44&lt;=C2752,Formulier!$O$38&gt;=C2752),"Verlof",0)</f>
        <v>0</v>
      </c>
      <c r="K2752">
        <f t="shared" si="567"/>
        <v>0</v>
      </c>
      <c r="L2752">
        <f t="shared" si="568"/>
        <v>0</v>
      </c>
      <c r="M2752">
        <f t="shared" si="569"/>
        <v>0</v>
      </c>
      <c r="N2752" s="56">
        <f t="shared" si="570"/>
        <v>0</v>
      </c>
      <c r="O2752" s="56">
        <f t="shared" si="571"/>
        <v>0</v>
      </c>
    </row>
    <row r="2753" spans="1:15" x14ac:dyDescent="0.3">
      <c r="A2753" s="43" t="s">
        <v>266</v>
      </c>
      <c r="B2753" s="43">
        <v>26</v>
      </c>
      <c r="C2753" s="44">
        <v>44745</v>
      </c>
      <c r="D2753" s="43" t="s">
        <v>76</v>
      </c>
      <c r="E2753" s="43">
        <v>2022</v>
      </c>
      <c r="F2753" s="64" t="s">
        <v>92</v>
      </c>
      <c r="G2753" s="64" t="s">
        <v>92</v>
      </c>
      <c r="H2753" s="64" t="s">
        <v>92</v>
      </c>
      <c r="I2753" s="43">
        <v>26</v>
      </c>
      <c r="J2753">
        <f>IF(AND(Formulier!$E$44&lt;=C2753,Formulier!$O$38&gt;=C2753),"Verlof",0)</f>
        <v>0</v>
      </c>
      <c r="K2753">
        <f t="shared" si="567"/>
        <v>0</v>
      </c>
      <c r="L2753">
        <f t="shared" si="568"/>
        <v>0</v>
      </c>
      <c r="M2753">
        <f t="shared" si="569"/>
        <v>0</v>
      </c>
      <c r="N2753" s="56">
        <f t="shared" si="570"/>
        <v>0</v>
      </c>
      <c r="O2753" s="56">
        <f t="shared" si="571"/>
        <v>0</v>
      </c>
    </row>
    <row r="2754" spans="1:15" x14ac:dyDescent="0.3">
      <c r="A2754" s="43" t="s">
        <v>267</v>
      </c>
      <c r="B2754" s="43">
        <v>27</v>
      </c>
      <c r="C2754" s="44">
        <v>44746</v>
      </c>
      <c r="D2754" s="43" t="s">
        <v>63</v>
      </c>
      <c r="E2754" s="43">
        <v>2022</v>
      </c>
      <c r="F2754" s="64" t="s">
        <v>92</v>
      </c>
      <c r="G2754" s="64" t="s">
        <v>92</v>
      </c>
      <c r="H2754" s="64" t="s">
        <v>92</v>
      </c>
      <c r="I2754" s="43">
        <v>27</v>
      </c>
      <c r="J2754">
        <f>IF(AND(Formulier!$E$44&lt;=C2754,Formulier!$O$38&gt;=C2754),"Verlof",0)</f>
        <v>0</v>
      </c>
      <c r="K2754">
        <f t="shared" si="567"/>
        <v>0</v>
      </c>
      <c r="L2754">
        <f t="shared" si="568"/>
        <v>0</v>
      </c>
      <c r="M2754">
        <f t="shared" si="569"/>
        <v>0</v>
      </c>
      <c r="N2754" s="56">
        <f t="shared" si="570"/>
        <v>0</v>
      </c>
      <c r="O2754" s="56">
        <f t="shared" si="571"/>
        <v>0</v>
      </c>
    </row>
    <row r="2755" spans="1:15" x14ac:dyDescent="0.3">
      <c r="A2755" s="43" t="s">
        <v>268</v>
      </c>
      <c r="B2755" s="43">
        <v>27</v>
      </c>
      <c r="C2755" s="44">
        <v>44747</v>
      </c>
      <c r="D2755" s="43" t="s">
        <v>65</v>
      </c>
      <c r="E2755" s="43">
        <v>2022</v>
      </c>
      <c r="F2755" s="64" t="s">
        <v>92</v>
      </c>
      <c r="G2755" s="64" t="s">
        <v>92</v>
      </c>
      <c r="H2755" s="64" t="s">
        <v>92</v>
      </c>
      <c r="I2755" s="43">
        <v>27</v>
      </c>
      <c r="J2755">
        <f>IF(AND(Formulier!$E$44&lt;=C2755,Formulier!$O$38&gt;=C2755),"Verlof",0)</f>
        <v>0</v>
      </c>
      <c r="K2755">
        <f t="shared" si="567"/>
        <v>0</v>
      </c>
      <c r="L2755">
        <f t="shared" si="568"/>
        <v>0</v>
      </c>
      <c r="M2755">
        <f t="shared" si="569"/>
        <v>0</v>
      </c>
      <c r="N2755" s="56">
        <f t="shared" si="570"/>
        <v>0</v>
      </c>
      <c r="O2755" s="56">
        <f t="shared" si="571"/>
        <v>0</v>
      </c>
    </row>
    <row r="2756" spans="1:15" x14ac:dyDescent="0.3">
      <c r="A2756" s="43" t="s">
        <v>269</v>
      </c>
      <c r="B2756" s="43">
        <v>27</v>
      </c>
      <c r="C2756" s="44">
        <v>44748</v>
      </c>
      <c r="D2756" s="43" t="s">
        <v>67</v>
      </c>
      <c r="E2756" s="43">
        <v>2022</v>
      </c>
      <c r="F2756" s="64" t="s">
        <v>92</v>
      </c>
      <c r="G2756" s="64" t="s">
        <v>92</v>
      </c>
      <c r="H2756" s="64" t="s">
        <v>92</v>
      </c>
      <c r="I2756" s="43">
        <v>27</v>
      </c>
      <c r="J2756">
        <f>IF(AND(Formulier!$E$44&lt;=C2756,Formulier!$O$38&gt;=C2756),"Verlof",0)</f>
        <v>0</v>
      </c>
      <c r="K2756">
        <f t="shared" si="567"/>
        <v>0</v>
      </c>
      <c r="L2756">
        <f t="shared" si="568"/>
        <v>0</v>
      </c>
      <c r="M2756">
        <f t="shared" si="569"/>
        <v>0</v>
      </c>
      <c r="N2756" s="56">
        <f t="shared" si="570"/>
        <v>0</v>
      </c>
      <c r="O2756" s="56">
        <f t="shared" si="571"/>
        <v>0</v>
      </c>
    </row>
    <row r="2757" spans="1:15" x14ac:dyDescent="0.3">
      <c r="A2757" s="43" t="s">
        <v>270</v>
      </c>
      <c r="B2757" s="43">
        <v>27</v>
      </c>
      <c r="C2757" s="44">
        <v>44749</v>
      </c>
      <c r="D2757" s="43" t="s">
        <v>69</v>
      </c>
      <c r="E2757" s="43">
        <v>2022</v>
      </c>
      <c r="F2757" s="64" t="s">
        <v>92</v>
      </c>
      <c r="G2757" s="64" t="s">
        <v>92</v>
      </c>
      <c r="H2757" s="64" t="s">
        <v>92</v>
      </c>
      <c r="I2757" s="43">
        <v>27</v>
      </c>
      <c r="J2757">
        <f>IF(AND(Formulier!$E$44&lt;=C2757,Formulier!$O$38&gt;=C2757),"Verlof",0)</f>
        <v>0</v>
      </c>
      <c r="K2757">
        <f t="shared" si="567"/>
        <v>0</v>
      </c>
      <c r="L2757">
        <f t="shared" si="568"/>
        <v>0</v>
      </c>
      <c r="M2757">
        <f t="shared" si="569"/>
        <v>0</v>
      </c>
      <c r="N2757" s="56">
        <f t="shared" si="570"/>
        <v>0</v>
      </c>
      <c r="O2757" s="56">
        <f t="shared" si="571"/>
        <v>0</v>
      </c>
    </row>
    <row r="2758" spans="1:15" x14ac:dyDescent="0.3">
      <c r="A2758" s="43" t="s">
        <v>271</v>
      </c>
      <c r="B2758" s="43">
        <v>27</v>
      </c>
      <c r="C2758" s="44">
        <v>44750</v>
      </c>
      <c r="D2758" s="43" t="s">
        <v>71</v>
      </c>
      <c r="E2758" s="43">
        <v>2022</v>
      </c>
      <c r="F2758" s="64" t="s">
        <v>92</v>
      </c>
      <c r="G2758" s="64" t="s">
        <v>92</v>
      </c>
      <c r="H2758" s="64" t="s">
        <v>92</v>
      </c>
      <c r="I2758" s="43">
        <v>27</v>
      </c>
      <c r="J2758">
        <f>IF(AND(Formulier!$E$44&lt;=C2758,Formulier!$O$38&gt;=C2758),"Verlof",0)</f>
        <v>0</v>
      </c>
      <c r="K2758">
        <f t="shared" si="567"/>
        <v>0</v>
      </c>
      <c r="L2758">
        <f t="shared" si="568"/>
        <v>0</v>
      </c>
      <c r="M2758">
        <f t="shared" si="569"/>
        <v>0</v>
      </c>
      <c r="N2758" s="56">
        <f t="shared" si="570"/>
        <v>0</v>
      </c>
      <c r="O2758" s="56">
        <f t="shared" si="571"/>
        <v>0</v>
      </c>
    </row>
    <row r="2759" spans="1:15" x14ac:dyDescent="0.3">
      <c r="A2759" s="43" t="s">
        <v>272</v>
      </c>
      <c r="B2759" s="43">
        <v>27</v>
      </c>
      <c r="C2759" s="44">
        <v>44751</v>
      </c>
      <c r="D2759" s="43" t="s">
        <v>75</v>
      </c>
      <c r="E2759" s="43">
        <v>2022</v>
      </c>
      <c r="F2759" s="64" t="s">
        <v>92</v>
      </c>
      <c r="G2759" s="64" t="s">
        <v>92</v>
      </c>
      <c r="H2759" s="64" t="s">
        <v>92</v>
      </c>
      <c r="I2759" s="43">
        <v>27</v>
      </c>
      <c r="J2759">
        <f>IF(AND(Formulier!$E$44&lt;=C2759,Formulier!$O$38&gt;=C2759),"Verlof",0)</f>
        <v>0</v>
      </c>
      <c r="K2759">
        <f t="shared" si="567"/>
        <v>0</v>
      </c>
      <c r="L2759">
        <f t="shared" si="568"/>
        <v>0</v>
      </c>
      <c r="M2759">
        <f t="shared" si="569"/>
        <v>0</v>
      </c>
      <c r="N2759" s="56">
        <f t="shared" si="570"/>
        <v>0</v>
      </c>
      <c r="O2759" s="56">
        <f t="shared" si="571"/>
        <v>0</v>
      </c>
    </row>
    <row r="2760" spans="1:15" x14ac:dyDescent="0.3">
      <c r="A2760" s="43" t="s">
        <v>273</v>
      </c>
      <c r="B2760" s="43">
        <v>27</v>
      </c>
      <c r="C2760" s="44">
        <v>44752</v>
      </c>
      <c r="D2760" s="43" t="s">
        <v>76</v>
      </c>
      <c r="E2760" s="43">
        <v>2022</v>
      </c>
      <c r="F2760" s="64" t="s">
        <v>92</v>
      </c>
      <c r="G2760" s="64" t="s">
        <v>92</v>
      </c>
      <c r="H2760" s="64" t="s">
        <v>92</v>
      </c>
      <c r="I2760" s="43">
        <v>27</v>
      </c>
      <c r="J2760">
        <f>IF(AND(Formulier!$E$44&lt;=C2760,Formulier!$O$38&gt;=C2760),"Verlof",0)</f>
        <v>0</v>
      </c>
      <c r="K2760">
        <f t="shared" si="567"/>
        <v>0</v>
      </c>
      <c r="L2760">
        <f t="shared" si="568"/>
        <v>0</v>
      </c>
      <c r="M2760">
        <f t="shared" si="569"/>
        <v>0</v>
      </c>
      <c r="N2760" s="56">
        <f t="shared" si="570"/>
        <v>0</v>
      </c>
      <c r="O2760" s="56">
        <f t="shared" si="571"/>
        <v>0</v>
      </c>
    </row>
    <row r="2761" spans="1:15" x14ac:dyDescent="0.3">
      <c r="A2761" s="43" t="s">
        <v>274</v>
      </c>
      <c r="B2761" s="43">
        <v>28</v>
      </c>
      <c r="C2761" s="44">
        <v>44753</v>
      </c>
      <c r="D2761" s="43" t="s">
        <v>63</v>
      </c>
      <c r="E2761" s="43">
        <v>2022</v>
      </c>
      <c r="F2761" s="64" t="s">
        <v>92</v>
      </c>
      <c r="G2761" s="64" t="s">
        <v>73</v>
      </c>
      <c r="H2761" s="64" t="s">
        <v>92</v>
      </c>
      <c r="I2761" s="43">
        <v>28</v>
      </c>
      <c r="J2761">
        <f>IF(AND(Formulier!$E$44&lt;=C2761,Formulier!$O$38&gt;=C2761),"Verlof",0)</f>
        <v>0</v>
      </c>
      <c r="K2761">
        <f t="shared" si="567"/>
        <v>0</v>
      </c>
      <c r="L2761">
        <f t="shared" si="568"/>
        <v>0</v>
      </c>
      <c r="M2761">
        <f t="shared" si="569"/>
        <v>0</v>
      </c>
      <c r="N2761" s="56">
        <f t="shared" si="570"/>
        <v>0</v>
      </c>
      <c r="O2761" s="56">
        <f t="shared" si="571"/>
        <v>0</v>
      </c>
    </row>
    <row r="2762" spans="1:15" x14ac:dyDescent="0.3">
      <c r="A2762" s="43" t="s">
        <v>275</v>
      </c>
      <c r="B2762" s="43">
        <v>28</v>
      </c>
      <c r="C2762" s="44">
        <v>44754</v>
      </c>
      <c r="D2762" s="43" t="s">
        <v>65</v>
      </c>
      <c r="E2762" s="43">
        <v>2022</v>
      </c>
      <c r="F2762" s="64" t="s">
        <v>92</v>
      </c>
      <c r="G2762" s="64" t="s">
        <v>73</v>
      </c>
      <c r="H2762" s="64" t="s">
        <v>92</v>
      </c>
      <c r="I2762" s="43">
        <v>28</v>
      </c>
      <c r="J2762">
        <f>IF(AND(Formulier!$E$44&lt;=C2762,Formulier!$O$38&gt;=C2762),"Verlof",0)</f>
        <v>0</v>
      </c>
      <c r="K2762">
        <f t="shared" si="567"/>
        <v>0</v>
      </c>
      <c r="L2762">
        <f t="shared" si="568"/>
        <v>0</v>
      </c>
      <c r="M2762">
        <f t="shared" si="569"/>
        <v>0</v>
      </c>
      <c r="N2762" s="56">
        <f t="shared" si="570"/>
        <v>0</v>
      </c>
      <c r="O2762" s="56">
        <f t="shared" si="571"/>
        <v>0</v>
      </c>
    </row>
    <row r="2763" spans="1:15" x14ac:dyDescent="0.3">
      <c r="A2763" s="43" t="s">
        <v>276</v>
      </c>
      <c r="B2763" s="43">
        <v>28</v>
      </c>
      <c r="C2763" s="44">
        <v>44755</v>
      </c>
      <c r="D2763" s="43" t="s">
        <v>67</v>
      </c>
      <c r="E2763" s="43">
        <v>2022</v>
      </c>
      <c r="F2763" s="64" t="s">
        <v>92</v>
      </c>
      <c r="G2763" s="64" t="s">
        <v>73</v>
      </c>
      <c r="H2763" s="64" t="s">
        <v>92</v>
      </c>
      <c r="I2763" s="43">
        <v>28</v>
      </c>
      <c r="J2763">
        <f>IF(AND(Formulier!$E$44&lt;=C2763,Formulier!$O$38&gt;=C2763),"Verlof",0)</f>
        <v>0</v>
      </c>
      <c r="K2763">
        <f t="shared" si="567"/>
        <v>0</v>
      </c>
      <c r="L2763">
        <f t="shared" si="568"/>
        <v>0</v>
      </c>
      <c r="M2763">
        <f t="shared" si="569"/>
        <v>0</v>
      </c>
      <c r="N2763" s="56">
        <f t="shared" si="570"/>
        <v>0</v>
      </c>
      <c r="O2763" s="56">
        <f t="shared" si="571"/>
        <v>0</v>
      </c>
    </row>
    <row r="2764" spans="1:15" x14ac:dyDescent="0.3">
      <c r="A2764" s="43" t="s">
        <v>277</v>
      </c>
      <c r="B2764" s="43">
        <v>28</v>
      </c>
      <c r="C2764" s="44">
        <v>44756</v>
      </c>
      <c r="D2764" s="43" t="s">
        <v>69</v>
      </c>
      <c r="E2764" s="43">
        <v>2022</v>
      </c>
      <c r="F2764" s="64" t="s">
        <v>92</v>
      </c>
      <c r="G2764" s="64" t="s">
        <v>73</v>
      </c>
      <c r="H2764" s="64" t="s">
        <v>92</v>
      </c>
      <c r="I2764" s="43">
        <v>28</v>
      </c>
      <c r="J2764">
        <f>IF(AND(Formulier!$E$44&lt;=C2764,Formulier!$O$38&gt;=C2764),"Verlof",0)</f>
        <v>0</v>
      </c>
      <c r="K2764">
        <f t="shared" ref="K2764:K2827" si="572">IF(J2764=0,0,IF(F2764="",0,1))</f>
        <v>0</v>
      </c>
      <c r="L2764">
        <f t="shared" ref="L2764:L2827" si="573">IF(J2764=0,0,IF(G2764="",0,1))</f>
        <v>0</v>
      </c>
      <c r="M2764">
        <f t="shared" ref="M2764:M2827" si="574">IF(J2764=0,0,IF(H2764="",0,1))</f>
        <v>0</v>
      </c>
      <c r="N2764" s="56">
        <f t="shared" ref="N2764:N2827" si="575">IF($N$1="Noord",K2764,IF($N$1="Midden",L2764,M2764))</f>
        <v>0</v>
      </c>
      <c r="O2764" s="56">
        <f t="shared" ref="O2764:O2827" si="576">IF(OR(D2764="za",D2764="zo"),0,N2764)</f>
        <v>0</v>
      </c>
    </row>
    <row r="2765" spans="1:15" x14ac:dyDescent="0.3">
      <c r="A2765" s="43" t="s">
        <v>278</v>
      </c>
      <c r="B2765" s="43">
        <v>28</v>
      </c>
      <c r="C2765" s="44">
        <v>44757</v>
      </c>
      <c r="D2765" s="43" t="s">
        <v>71</v>
      </c>
      <c r="E2765" s="43">
        <v>2022</v>
      </c>
      <c r="F2765" s="64" t="s">
        <v>92</v>
      </c>
      <c r="G2765" s="64" t="s">
        <v>73</v>
      </c>
      <c r="H2765" s="64" t="s">
        <v>92</v>
      </c>
      <c r="I2765" s="43">
        <v>28</v>
      </c>
      <c r="J2765">
        <f>IF(AND(Formulier!$E$44&lt;=C2765,Formulier!$O$38&gt;=C2765),"Verlof",0)</f>
        <v>0</v>
      </c>
      <c r="K2765">
        <f t="shared" si="572"/>
        <v>0</v>
      </c>
      <c r="L2765">
        <f t="shared" si="573"/>
        <v>0</v>
      </c>
      <c r="M2765">
        <f t="shared" si="574"/>
        <v>0</v>
      </c>
      <c r="N2765" s="56">
        <f t="shared" si="575"/>
        <v>0</v>
      </c>
      <c r="O2765" s="56">
        <f t="shared" si="576"/>
        <v>0</v>
      </c>
    </row>
    <row r="2766" spans="1:15" x14ac:dyDescent="0.3">
      <c r="A2766" s="43" t="s">
        <v>279</v>
      </c>
      <c r="B2766" s="43">
        <v>28</v>
      </c>
      <c r="C2766" s="44">
        <v>44758</v>
      </c>
      <c r="D2766" s="43" t="s">
        <v>75</v>
      </c>
      <c r="E2766" s="43">
        <v>2022</v>
      </c>
      <c r="F2766" s="64" t="s">
        <v>92</v>
      </c>
      <c r="G2766" s="64" t="s">
        <v>73</v>
      </c>
      <c r="H2766" s="64" t="s">
        <v>92</v>
      </c>
      <c r="I2766" s="43">
        <v>28</v>
      </c>
      <c r="J2766">
        <f>IF(AND(Formulier!$E$44&lt;=C2766,Formulier!$O$38&gt;=C2766),"Verlof",0)</f>
        <v>0</v>
      </c>
      <c r="K2766">
        <f t="shared" si="572"/>
        <v>0</v>
      </c>
      <c r="L2766">
        <f t="shared" si="573"/>
        <v>0</v>
      </c>
      <c r="M2766">
        <f t="shared" si="574"/>
        <v>0</v>
      </c>
      <c r="N2766" s="56">
        <f t="shared" si="575"/>
        <v>0</v>
      </c>
      <c r="O2766" s="56">
        <f t="shared" si="576"/>
        <v>0</v>
      </c>
    </row>
    <row r="2767" spans="1:15" x14ac:dyDescent="0.3">
      <c r="A2767" s="43" t="s">
        <v>280</v>
      </c>
      <c r="B2767" s="43">
        <v>28</v>
      </c>
      <c r="C2767" s="44">
        <v>44759</v>
      </c>
      <c r="D2767" s="43" t="s">
        <v>76</v>
      </c>
      <c r="E2767" s="43">
        <v>2022</v>
      </c>
      <c r="F2767" s="64" t="s">
        <v>92</v>
      </c>
      <c r="G2767" s="64" t="s">
        <v>73</v>
      </c>
      <c r="H2767" s="64" t="s">
        <v>92</v>
      </c>
      <c r="I2767" s="43">
        <v>28</v>
      </c>
      <c r="J2767">
        <f>IF(AND(Formulier!$E$44&lt;=C2767,Formulier!$O$38&gt;=C2767),"Verlof",0)</f>
        <v>0</v>
      </c>
      <c r="K2767">
        <f t="shared" si="572"/>
        <v>0</v>
      </c>
      <c r="L2767">
        <f t="shared" si="573"/>
        <v>0</v>
      </c>
      <c r="M2767">
        <f t="shared" si="574"/>
        <v>0</v>
      </c>
      <c r="N2767" s="56">
        <f t="shared" si="575"/>
        <v>0</v>
      </c>
      <c r="O2767" s="56">
        <f t="shared" si="576"/>
        <v>0</v>
      </c>
    </row>
    <row r="2768" spans="1:15" x14ac:dyDescent="0.3">
      <c r="A2768" s="43" t="s">
        <v>281</v>
      </c>
      <c r="B2768" s="43">
        <v>29</v>
      </c>
      <c r="C2768" s="44">
        <v>44760</v>
      </c>
      <c r="D2768" s="43" t="s">
        <v>63</v>
      </c>
      <c r="E2768" s="43">
        <v>2022</v>
      </c>
      <c r="F2768" s="64" t="s">
        <v>73</v>
      </c>
      <c r="G2768" s="64" t="s">
        <v>73</v>
      </c>
      <c r="H2768" s="64" t="s">
        <v>73</v>
      </c>
      <c r="I2768" s="43">
        <v>29</v>
      </c>
      <c r="J2768">
        <f>IF(AND(Formulier!$E$44&lt;=C2768,Formulier!$O$38&gt;=C2768),"Verlof",0)</f>
        <v>0</v>
      </c>
      <c r="K2768">
        <f t="shared" si="572"/>
        <v>0</v>
      </c>
      <c r="L2768">
        <f t="shared" si="573"/>
        <v>0</v>
      </c>
      <c r="M2768">
        <f t="shared" si="574"/>
        <v>0</v>
      </c>
      <c r="N2768" s="56">
        <f t="shared" si="575"/>
        <v>0</v>
      </c>
      <c r="O2768" s="56">
        <f t="shared" si="576"/>
        <v>0</v>
      </c>
    </row>
    <row r="2769" spans="1:15" x14ac:dyDescent="0.3">
      <c r="A2769" s="43" t="s">
        <v>282</v>
      </c>
      <c r="B2769" s="43">
        <v>29</v>
      </c>
      <c r="C2769" s="44">
        <v>44761</v>
      </c>
      <c r="D2769" s="43" t="s">
        <v>65</v>
      </c>
      <c r="E2769" s="43">
        <v>2022</v>
      </c>
      <c r="F2769" s="64" t="s">
        <v>73</v>
      </c>
      <c r="G2769" s="64" t="s">
        <v>73</v>
      </c>
      <c r="H2769" s="64" t="s">
        <v>73</v>
      </c>
      <c r="I2769" s="43">
        <v>29</v>
      </c>
      <c r="J2769">
        <f>IF(AND(Formulier!$E$44&lt;=C2769,Formulier!$O$38&gt;=C2769),"Verlof",0)</f>
        <v>0</v>
      </c>
      <c r="K2769">
        <f t="shared" si="572"/>
        <v>0</v>
      </c>
      <c r="L2769">
        <f t="shared" si="573"/>
        <v>0</v>
      </c>
      <c r="M2769">
        <f t="shared" si="574"/>
        <v>0</v>
      </c>
      <c r="N2769" s="56">
        <f t="shared" si="575"/>
        <v>0</v>
      </c>
      <c r="O2769" s="56">
        <f t="shared" si="576"/>
        <v>0</v>
      </c>
    </row>
    <row r="2770" spans="1:15" x14ac:dyDescent="0.3">
      <c r="A2770" s="43" t="s">
        <v>283</v>
      </c>
      <c r="B2770" s="43">
        <v>29</v>
      </c>
      <c r="C2770" s="44">
        <v>44762</v>
      </c>
      <c r="D2770" s="43" t="s">
        <v>67</v>
      </c>
      <c r="E2770" s="43">
        <v>2022</v>
      </c>
      <c r="F2770" s="64" t="s">
        <v>73</v>
      </c>
      <c r="G2770" s="64" t="s">
        <v>73</v>
      </c>
      <c r="H2770" s="64" t="s">
        <v>73</v>
      </c>
      <c r="I2770" s="43">
        <v>29</v>
      </c>
      <c r="J2770">
        <f>IF(AND(Formulier!$E$44&lt;=C2770,Formulier!$O$38&gt;=C2770),"Verlof",0)</f>
        <v>0</v>
      </c>
      <c r="K2770">
        <f t="shared" si="572"/>
        <v>0</v>
      </c>
      <c r="L2770">
        <f t="shared" si="573"/>
        <v>0</v>
      </c>
      <c r="M2770">
        <f t="shared" si="574"/>
        <v>0</v>
      </c>
      <c r="N2770" s="56">
        <f t="shared" si="575"/>
        <v>0</v>
      </c>
      <c r="O2770" s="56">
        <f t="shared" si="576"/>
        <v>0</v>
      </c>
    </row>
    <row r="2771" spans="1:15" x14ac:dyDescent="0.3">
      <c r="A2771" s="43" t="s">
        <v>284</v>
      </c>
      <c r="B2771" s="43">
        <v>29</v>
      </c>
      <c r="C2771" s="44">
        <v>44763</v>
      </c>
      <c r="D2771" s="43" t="s">
        <v>69</v>
      </c>
      <c r="E2771" s="43">
        <v>2022</v>
      </c>
      <c r="F2771" s="64" t="s">
        <v>73</v>
      </c>
      <c r="G2771" s="64" t="s">
        <v>73</v>
      </c>
      <c r="H2771" s="64" t="s">
        <v>73</v>
      </c>
      <c r="I2771" s="43">
        <v>29</v>
      </c>
      <c r="J2771">
        <f>IF(AND(Formulier!$E$44&lt;=C2771,Formulier!$O$38&gt;=C2771),"Verlof",0)</f>
        <v>0</v>
      </c>
      <c r="K2771">
        <f t="shared" si="572"/>
        <v>0</v>
      </c>
      <c r="L2771">
        <f t="shared" si="573"/>
        <v>0</v>
      </c>
      <c r="M2771">
        <f t="shared" si="574"/>
        <v>0</v>
      </c>
      <c r="N2771" s="56">
        <f t="shared" si="575"/>
        <v>0</v>
      </c>
      <c r="O2771" s="56">
        <f t="shared" si="576"/>
        <v>0</v>
      </c>
    </row>
    <row r="2772" spans="1:15" x14ac:dyDescent="0.3">
      <c r="A2772" s="43" t="s">
        <v>285</v>
      </c>
      <c r="B2772" s="43">
        <v>29</v>
      </c>
      <c r="C2772" s="44">
        <v>44764</v>
      </c>
      <c r="D2772" s="43" t="s">
        <v>71</v>
      </c>
      <c r="E2772" s="43">
        <v>2022</v>
      </c>
      <c r="F2772" s="64" t="s">
        <v>73</v>
      </c>
      <c r="G2772" s="64" t="s">
        <v>73</v>
      </c>
      <c r="H2772" s="64" t="s">
        <v>73</v>
      </c>
      <c r="I2772" s="43">
        <v>29</v>
      </c>
      <c r="J2772">
        <f>IF(AND(Formulier!$E$44&lt;=C2772,Formulier!$O$38&gt;=C2772),"Verlof",0)</f>
        <v>0</v>
      </c>
      <c r="K2772">
        <f t="shared" si="572"/>
        <v>0</v>
      </c>
      <c r="L2772">
        <f t="shared" si="573"/>
        <v>0</v>
      </c>
      <c r="M2772">
        <f t="shared" si="574"/>
        <v>0</v>
      </c>
      <c r="N2772" s="56">
        <f t="shared" si="575"/>
        <v>0</v>
      </c>
      <c r="O2772" s="56">
        <f t="shared" si="576"/>
        <v>0</v>
      </c>
    </row>
    <row r="2773" spans="1:15" x14ac:dyDescent="0.3">
      <c r="A2773" s="43" t="s">
        <v>286</v>
      </c>
      <c r="B2773" s="43">
        <v>29</v>
      </c>
      <c r="C2773" s="44">
        <v>44765</v>
      </c>
      <c r="D2773" s="43" t="s">
        <v>75</v>
      </c>
      <c r="E2773" s="43">
        <v>2022</v>
      </c>
      <c r="F2773" s="64" t="s">
        <v>73</v>
      </c>
      <c r="G2773" s="64" t="s">
        <v>73</v>
      </c>
      <c r="H2773" s="64" t="s">
        <v>73</v>
      </c>
      <c r="I2773" s="43">
        <v>29</v>
      </c>
      <c r="J2773">
        <f>IF(AND(Formulier!$E$44&lt;=C2773,Formulier!$O$38&gt;=C2773),"Verlof",0)</f>
        <v>0</v>
      </c>
      <c r="K2773">
        <f t="shared" si="572"/>
        <v>0</v>
      </c>
      <c r="L2773">
        <f t="shared" si="573"/>
        <v>0</v>
      </c>
      <c r="M2773">
        <f t="shared" si="574"/>
        <v>0</v>
      </c>
      <c r="N2773" s="56">
        <f t="shared" si="575"/>
        <v>0</v>
      </c>
      <c r="O2773" s="56">
        <f t="shared" si="576"/>
        <v>0</v>
      </c>
    </row>
    <row r="2774" spans="1:15" x14ac:dyDescent="0.3">
      <c r="A2774" s="43" t="s">
        <v>287</v>
      </c>
      <c r="B2774" s="43">
        <v>29</v>
      </c>
      <c r="C2774" s="44">
        <v>44766</v>
      </c>
      <c r="D2774" s="43" t="s">
        <v>76</v>
      </c>
      <c r="E2774" s="43">
        <v>2022</v>
      </c>
      <c r="F2774" s="64" t="s">
        <v>73</v>
      </c>
      <c r="G2774" s="64" t="s">
        <v>73</v>
      </c>
      <c r="H2774" s="64" t="s">
        <v>73</v>
      </c>
      <c r="I2774" s="43">
        <v>29</v>
      </c>
      <c r="J2774">
        <f>IF(AND(Formulier!$E$44&lt;=C2774,Formulier!$O$38&gt;=C2774),"Verlof",0)</f>
        <v>0</v>
      </c>
      <c r="K2774">
        <f t="shared" si="572"/>
        <v>0</v>
      </c>
      <c r="L2774">
        <f t="shared" si="573"/>
        <v>0</v>
      </c>
      <c r="M2774">
        <f t="shared" si="574"/>
        <v>0</v>
      </c>
      <c r="N2774" s="56">
        <f t="shared" si="575"/>
        <v>0</v>
      </c>
      <c r="O2774" s="56">
        <f t="shared" si="576"/>
        <v>0</v>
      </c>
    </row>
    <row r="2775" spans="1:15" x14ac:dyDescent="0.3">
      <c r="A2775" s="43" t="s">
        <v>288</v>
      </c>
      <c r="B2775" s="43">
        <v>30</v>
      </c>
      <c r="C2775" s="44">
        <v>44767</v>
      </c>
      <c r="D2775" s="43" t="s">
        <v>63</v>
      </c>
      <c r="E2775" s="43">
        <v>2022</v>
      </c>
      <c r="F2775" s="64" t="s">
        <v>73</v>
      </c>
      <c r="G2775" s="64" t="s">
        <v>73</v>
      </c>
      <c r="H2775" s="64" t="s">
        <v>73</v>
      </c>
      <c r="I2775" s="43">
        <v>30</v>
      </c>
      <c r="J2775">
        <f>IF(AND(Formulier!$E$44&lt;=C2775,Formulier!$O$38&gt;=C2775),"Verlof",0)</f>
        <v>0</v>
      </c>
      <c r="K2775">
        <f t="shared" si="572"/>
        <v>0</v>
      </c>
      <c r="L2775">
        <f t="shared" si="573"/>
        <v>0</v>
      </c>
      <c r="M2775">
        <f t="shared" si="574"/>
        <v>0</v>
      </c>
      <c r="N2775" s="56">
        <f t="shared" si="575"/>
        <v>0</v>
      </c>
      <c r="O2775" s="56">
        <f t="shared" si="576"/>
        <v>0</v>
      </c>
    </row>
    <row r="2776" spans="1:15" x14ac:dyDescent="0.3">
      <c r="A2776" s="43" t="s">
        <v>289</v>
      </c>
      <c r="B2776" s="43">
        <v>30</v>
      </c>
      <c r="C2776" s="44">
        <v>44768</v>
      </c>
      <c r="D2776" s="43" t="s">
        <v>65</v>
      </c>
      <c r="E2776" s="43">
        <v>2022</v>
      </c>
      <c r="F2776" s="64" t="s">
        <v>73</v>
      </c>
      <c r="G2776" s="64" t="s">
        <v>73</v>
      </c>
      <c r="H2776" s="64" t="s">
        <v>73</v>
      </c>
      <c r="I2776" s="43">
        <v>30</v>
      </c>
      <c r="J2776">
        <f>IF(AND(Formulier!$E$44&lt;=C2776,Formulier!$O$38&gt;=C2776),"Verlof",0)</f>
        <v>0</v>
      </c>
      <c r="K2776">
        <f t="shared" si="572"/>
        <v>0</v>
      </c>
      <c r="L2776">
        <f t="shared" si="573"/>
        <v>0</v>
      </c>
      <c r="M2776">
        <f t="shared" si="574"/>
        <v>0</v>
      </c>
      <c r="N2776" s="56">
        <f t="shared" si="575"/>
        <v>0</v>
      </c>
      <c r="O2776" s="56">
        <f t="shared" si="576"/>
        <v>0</v>
      </c>
    </row>
    <row r="2777" spans="1:15" x14ac:dyDescent="0.3">
      <c r="A2777" s="43" t="s">
        <v>290</v>
      </c>
      <c r="B2777" s="43">
        <v>30</v>
      </c>
      <c r="C2777" s="44">
        <v>44769</v>
      </c>
      <c r="D2777" s="43" t="s">
        <v>67</v>
      </c>
      <c r="E2777" s="43">
        <v>2022</v>
      </c>
      <c r="F2777" s="64" t="s">
        <v>73</v>
      </c>
      <c r="G2777" s="64" t="s">
        <v>73</v>
      </c>
      <c r="H2777" s="64" t="s">
        <v>73</v>
      </c>
      <c r="I2777" s="43">
        <v>30</v>
      </c>
      <c r="J2777">
        <f>IF(AND(Formulier!$E$44&lt;=C2777,Formulier!$O$38&gt;=C2777),"Verlof",0)</f>
        <v>0</v>
      </c>
      <c r="K2777">
        <f t="shared" si="572"/>
        <v>0</v>
      </c>
      <c r="L2777">
        <f t="shared" si="573"/>
        <v>0</v>
      </c>
      <c r="M2777">
        <f t="shared" si="574"/>
        <v>0</v>
      </c>
      <c r="N2777" s="56">
        <f t="shared" si="575"/>
        <v>0</v>
      </c>
      <c r="O2777" s="56">
        <f t="shared" si="576"/>
        <v>0</v>
      </c>
    </row>
    <row r="2778" spans="1:15" x14ac:dyDescent="0.3">
      <c r="A2778" s="43" t="s">
        <v>291</v>
      </c>
      <c r="B2778" s="43">
        <v>30</v>
      </c>
      <c r="C2778" s="44">
        <v>44770</v>
      </c>
      <c r="D2778" s="43" t="s">
        <v>69</v>
      </c>
      <c r="E2778" s="43">
        <v>2022</v>
      </c>
      <c r="F2778" s="64" t="s">
        <v>73</v>
      </c>
      <c r="G2778" s="64" t="s">
        <v>73</v>
      </c>
      <c r="H2778" s="64" t="s">
        <v>73</v>
      </c>
      <c r="I2778" s="43">
        <v>30</v>
      </c>
      <c r="J2778">
        <f>IF(AND(Formulier!$E$44&lt;=C2778,Formulier!$O$38&gt;=C2778),"Verlof",0)</f>
        <v>0</v>
      </c>
      <c r="K2778">
        <f t="shared" si="572"/>
        <v>0</v>
      </c>
      <c r="L2778">
        <f t="shared" si="573"/>
        <v>0</v>
      </c>
      <c r="M2778">
        <f t="shared" si="574"/>
        <v>0</v>
      </c>
      <c r="N2778" s="56">
        <f t="shared" si="575"/>
        <v>0</v>
      </c>
      <c r="O2778" s="56">
        <f t="shared" si="576"/>
        <v>0</v>
      </c>
    </row>
    <row r="2779" spans="1:15" x14ac:dyDescent="0.3">
      <c r="A2779" s="43" t="s">
        <v>292</v>
      </c>
      <c r="B2779" s="43">
        <v>30</v>
      </c>
      <c r="C2779" s="44">
        <v>44771</v>
      </c>
      <c r="D2779" s="43" t="s">
        <v>71</v>
      </c>
      <c r="E2779" s="43">
        <v>2022</v>
      </c>
      <c r="F2779" s="64" t="s">
        <v>73</v>
      </c>
      <c r="G2779" s="64" t="s">
        <v>73</v>
      </c>
      <c r="H2779" s="64" t="s">
        <v>73</v>
      </c>
      <c r="I2779" s="43">
        <v>30</v>
      </c>
      <c r="J2779">
        <f>IF(AND(Formulier!$E$44&lt;=C2779,Formulier!$O$38&gt;=C2779),"Verlof",0)</f>
        <v>0</v>
      </c>
      <c r="K2779">
        <f t="shared" si="572"/>
        <v>0</v>
      </c>
      <c r="L2779">
        <f t="shared" si="573"/>
        <v>0</v>
      </c>
      <c r="M2779">
        <f t="shared" si="574"/>
        <v>0</v>
      </c>
      <c r="N2779" s="56">
        <f t="shared" si="575"/>
        <v>0</v>
      </c>
      <c r="O2779" s="56">
        <f t="shared" si="576"/>
        <v>0</v>
      </c>
    </row>
    <row r="2780" spans="1:15" x14ac:dyDescent="0.3">
      <c r="A2780" s="43" t="s">
        <v>293</v>
      </c>
      <c r="B2780" s="43">
        <v>30</v>
      </c>
      <c r="C2780" s="44">
        <v>44772</v>
      </c>
      <c r="D2780" s="43" t="s">
        <v>75</v>
      </c>
      <c r="E2780" s="43">
        <v>2022</v>
      </c>
      <c r="F2780" s="64" t="s">
        <v>73</v>
      </c>
      <c r="G2780" s="64" t="s">
        <v>73</v>
      </c>
      <c r="H2780" s="64" t="s">
        <v>73</v>
      </c>
      <c r="I2780" s="43">
        <v>30</v>
      </c>
      <c r="J2780">
        <f>IF(AND(Formulier!$E$44&lt;=C2780,Formulier!$O$38&gt;=C2780),"Verlof",0)</f>
        <v>0</v>
      </c>
      <c r="K2780">
        <f t="shared" si="572"/>
        <v>0</v>
      </c>
      <c r="L2780">
        <f t="shared" si="573"/>
        <v>0</v>
      </c>
      <c r="M2780">
        <f t="shared" si="574"/>
        <v>0</v>
      </c>
      <c r="N2780" s="56">
        <f t="shared" si="575"/>
        <v>0</v>
      </c>
      <c r="O2780" s="56">
        <f t="shared" si="576"/>
        <v>0</v>
      </c>
    </row>
    <row r="2781" spans="1:15" x14ac:dyDescent="0.3">
      <c r="A2781" s="43" t="s">
        <v>294</v>
      </c>
      <c r="B2781" s="43">
        <v>30</v>
      </c>
      <c r="C2781" s="44">
        <v>44773</v>
      </c>
      <c r="D2781" s="43" t="s">
        <v>76</v>
      </c>
      <c r="E2781" s="43">
        <v>2022</v>
      </c>
      <c r="F2781" s="64" t="s">
        <v>73</v>
      </c>
      <c r="G2781" s="64" t="s">
        <v>73</v>
      </c>
      <c r="H2781" s="64" t="s">
        <v>73</v>
      </c>
      <c r="I2781" s="43">
        <v>30</v>
      </c>
      <c r="J2781">
        <f>IF(AND(Formulier!$E$44&lt;=C2781,Formulier!$O$38&gt;=C2781),"Verlof",0)</f>
        <v>0</v>
      </c>
      <c r="K2781">
        <f t="shared" si="572"/>
        <v>0</v>
      </c>
      <c r="L2781">
        <f t="shared" si="573"/>
        <v>0</v>
      </c>
      <c r="M2781">
        <f t="shared" si="574"/>
        <v>0</v>
      </c>
      <c r="N2781" s="56">
        <f t="shared" si="575"/>
        <v>0</v>
      </c>
      <c r="O2781" s="56">
        <f t="shared" si="576"/>
        <v>0</v>
      </c>
    </row>
    <row r="2782" spans="1:15" x14ac:dyDescent="0.3">
      <c r="A2782" s="43" t="s">
        <v>295</v>
      </c>
      <c r="B2782" s="43">
        <v>31</v>
      </c>
      <c r="C2782" s="44">
        <v>44774</v>
      </c>
      <c r="D2782" s="43" t="s">
        <v>63</v>
      </c>
      <c r="E2782" s="43">
        <v>2022</v>
      </c>
      <c r="F2782" s="64" t="s">
        <v>73</v>
      </c>
      <c r="G2782" s="64" t="s">
        <v>73</v>
      </c>
      <c r="H2782" s="64" t="s">
        <v>73</v>
      </c>
      <c r="I2782" s="43">
        <v>31</v>
      </c>
      <c r="J2782">
        <f>IF(AND(Formulier!$E$44&lt;=C2782,Formulier!$O$38&gt;=C2782),"Verlof",0)</f>
        <v>0</v>
      </c>
      <c r="K2782">
        <f t="shared" si="572"/>
        <v>0</v>
      </c>
      <c r="L2782">
        <f t="shared" si="573"/>
        <v>0</v>
      </c>
      <c r="M2782">
        <f t="shared" si="574"/>
        <v>0</v>
      </c>
      <c r="N2782" s="56">
        <f t="shared" si="575"/>
        <v>0</v>
      </c>
      <c r="O2782" s="56">
        <f t="shared" si="576"/>
        <v>0</v>
      </c>
    </row>
    <row r="2783" spans="1:15" x14ac:dyDescent="0.3">
      <c r="A2783" s="43" t="s">
        <v>296</v>
      </c>
      <c r="B2783" s="43">
        <v>31</v>
      </c>
      <c r="C2783" s="44">
        <v>44775</v>
      </c>
      <c r="D2783" s="43" t="s">
        <v>65</v>
      </c>
      <c r="E2783" s="43">
        <v>2022</v>
      </c>
      <c r="F2783" s="64" t="s">
        <v>73</v>
      </c>
      <c r="G2783" s="64" t="s">
        <v>73</v>
      </c>
      <c r="H2783" s="64" t="s">
        <v>73</v>
      </c>
      <c r="I2783" s="43">
        <v>31</v>
      </c>
      <c r="J2783">
        <f>IF(AND(Formulier!$E$44&lt;=C2783,Formulier!$O$38&gt;=C2783),"Verlof",0)</f>
        <v>0</v>
      </c>
      <c r="K2783">
        <f t="shared" si="572"/>
        <v>0</v>
      </c>
      <c r="L2783">
        <f t="shared" si="573"/>
        <v>0</v>
      </c>
      <c r="M2783">
        <f t="shared" si="574"/>
        <v>0</v>
      </c>
      <c r="N2783" s="56">
        <f t="shared" si="575"/>
        <v>0</v>
      </c>
      <c r="O2783" s="56">
        <f t="shared" si="576"/>
        <v>0</v>
      </c>
    </row>
    <row r="2784" spans="1:15" x14ac:dyDescent="0.3">
      <c r="A2784" s="43" t="s">
        <v>297</v>
      </c>
      <c r="B2784" s="43">
        <v>31</v>
      </c>
      <c r="C2784" s="44">
        <v>44776</v>
      </c>
      <c r="D2784" s="43" t="s">
        <v>67</v>
      </c>
      <c r="E2784" s="43">
        <v>2022</v>
      </c>
      <c r="F2784" s="64" t="s">
        <v>73</v>
      </c>
      <c r="G2784" s="64" t="s">
        <v>73</v>
      </c>
      <c r="H2784" s="64" t="s">
        <v>73</v>
      </c>
      <c r="I2784" s="43">
        <v>31</v>
      </c>
      <c r="J2784">
        <f>IF(AND(Formulier!$E$44&lt;=C2784,Formulier!$O$38&gt;=C2784),"Verlof",0)</f>
        <v>0</v>
      </c>
      <c r="K2784">
        <f t="shared" si="572"/>
        <v>0</v>
      </c>
      <c r="L2784">
        <f t="shared" si="573"/>
        <v>0</v>
      </c>
      <c r="M2784">
        <f t="shared" si="574"/>
        <v>0</v>
      </c>
      <c r="N2784" s="56">
        <f t="shared" si="575"/>
        <v>0</v>
      </c>
      <c r="O2784" s="56">
        <f t="shared" si="576"/>
        <v>0</v>
      </c>
    </row>
    <row r="2785" spans="1:15" x14ac:dyDescent="0.3">
      <c r="A2785" s="43" t="s">
        <v>298</v>
      </c>
      <c r="B2785" s="43">
        <v>31</v>
      </c>
      <c r="C2785" s="44">
        <v>44777</v>
      </c>
      <c r="D2785" s="43" t="s">
        <v>69</v>
      </c>
      <c r="E2785" s="43">
        <v>2022</v>
      </c>
      <c r="F2785" s="64" t="s">
        <v>73</v>
      </c>
      <c r="G2785" s="64" t="s">
        <v>73</v>
      </c>
      <c r="H2785" s="64" t="s">
        <v>73</v>
      </c>
      <c r="I2785" s="43">
        <v>31</v>
      </c>
      <c r="J2785">
        <f>IF(AND(Formulier!$E$44&lt;=C2785,Formulier!$O$38&gt;=C2785),"Verlof",0)</f>
        <v>0</v>
      </c>
      <c r="K2785">
        <f t="shared" si="572"/>
        <v>0</v>
      </c>
      <c r="L2785">
        <f t="shared" si="573"/>
        <v>0</v>
      </c>
      <c r="M2785">
        <f t="shared" si="574"/>
        <v>0</v>
      </c>
      <c r="N2785" s="56">
        <f t="shared" si="575"/>
        <v>0</v>
      </c>
      <c r="O2785" s="56">
        <f t="shared" si="576"/>
        <v>0</v>
      </c>
    </row>
    <row r="2786" spans="1:15" x14ac:dyDescent="0.3">
      <c r="A2786" s="43" t="s">
        <v>299</v>
      </c>
      <c r="B2786" s="43">
        <v>31</v>
      </c>
      <c r="C2786" s="44">
        <v>44778</v>
      </c>
      <c r="D2786" s="43" t="s">
        <v>71</v>
      </c>
      <c r="E2786" s="43">
        <v>2022</v>
      </c>
      <c r="F2786" s="64" t="s">
        <v>73</v>
      </c>
      <c r="G2786" s="64" t="s">
        <v>73</v>
      </c>
      <c r="H2786" s="64" t="s">
        <v>73</v>
      </c>
      <c r="I2786" s="43">
        <v>31</v>
      </c>
      <c r="J2786">
        <f>IF(AND(Formulier!$E$44&lt;=C2786,Formulier!$O$38&gt;=C2786),"Verlof",0)</f>
        <v>0</v>
      </c>
      <c r="K2786">
        <f t="shared" si="572"/>
        <v>0</v>
      </c>
      <c r="L2786">
        <f t="shared" si="573"/>
        <v>0</v>
      </c>
      <c r="M2786">
        <f t="shared" si="574"/>
        <v>0</v>
      </c>
      <c r="N2786" s="56">
        <f t="shared" si="575"/>
        <v>0</v>
      </c>
      <c r="O2786" s="56">
        <f t="shared" si="576"/>
        <v>0</v>
      </c>
    </row>
    <row r="2787" spans="1:15" x14ac:dyDescent="0.3">
      <c r="A2787" s="43" t="s">
        <v>300</v>
      </c>
      <c r="B2787" s="43">
        <v>31</v>
      </c>
      <c r="C2787" s="44">
        <v>44779</v>
      </c>
      <c r="D2787" s="43" t="s">
        <v>75</v>
      </c>
      <c r="E2787" s="43">
        <v>2022</v>
      </c>
      <c r="F2787" s="64" t="s">
        <v>73</v>
      </c>
      <c r="G2787" s="64" t="s">
        <v>73</v>
      </c>
      <c r="H2787" s="64" t="s">
        <v>73</v>
      </c>
      <c r="I2787" s="43">
        <v>31</v>
      </c>
      <c r="J2787">
        <f>IF(AND(Formulier!$E$44&lt;=C2787,Formulier!$O$38&gt;=C2787),"Verlof",0)</f>
        <v>0</v>
      </c>
      <c r="K2787">
        <f t="shared" si="572"/>
        <v>0</v>
      </c>
      <c r="L2787">
        <f t="shared" si="573"/>
        <v>0</v>
      </c>
      <c r="M2787">
        <f t="shared" si="574"/>
        <v>0</v>
      </c>
      <c r="N2787" s="56">
        <f t="shared" si="575"/>
        <v>0</v>
      </c>
      <c r="O2787" s="56">
        <f t="shared" si="576"/>
        <v>0</v>
      </c>
    </row>
    <row r="2788" spans="1:15" x14ac:dyDescent="0.3">
      <c r="A2788" s="43" t="s">
        <v>301</v>
      </c>
      <c r="B2788" s="43">
        <v>31</v>
      </c>
      <c r="C2788" s="44">
        <v>44780</v>
      </c>
      <c r="D2788" s="43" t="s">
        <v>76</v>
      </c>
      <c r="E2788" s="43">
        <v>2022</v>
      </c>
      <c r="F2788" s="64" t="s">
        <v>73</v>
      </c>
      <c r="G2788" s="64" t="s">
        <v>73</v>
      </c>
      <c r="H2788" s="64" t="s">
        <v>73</v>
      </c>
      <c r="I2788" s="43">
        <v>31</v>
      </c>
      <c r="J2788">
        <f>IF(AND(Formulier!$E$44&lt;=C2788,Formulier!$O$38&gt;=C2788),"Verlof",0)</f>
        <v>0</v>
      </c>
      <c r="K2788">
        <f t="shared" si="572"/>
        <v>0</v>
      </c>
      <c r="L2788">
        <f t="shared" si="573"/>
        <v>0</v>
      </c>
      <c r="M2788">
        <f t="shared" si="574"/>
        <v>0</v>
      </c>
      <c r="N2788" s="56">
        <f t="shared" si="575"/>
        <v>0</v>
      </c>
      <c r="O2788" s="56">
        <f t="shared" si="576"/>
        <v>0</v>
      </c>
    </row>
    <row r="2789" spans="1:15" x14ac:dyDescent="0.3">
      <c r="A2789" s="43" t="s">
        <v>302</v>
      </c>
      <c r="B2789" s="43">
        <v>32</v>
      </c>
      <c r="C2789" s="44">
        <v>44781</v>
      </c>
      <c r="D2789" s="43" t="s">
        <v>63</v>
      </c>
      <c r="E2789" s="43">
        <v>2022</v>
      </c>
      <c r="F2789" s="64" t="s">
        <v>73</v>
      </c>
      <c r="G2789" s="64" t="s">
        <v>73</v>
      </c>
      <c r="H2789" s="64" t="s">
        <v>73</v>
      </c>
      <c r="I2789" s="43">
        <v>32</v>
      </c>
      <c r="J2789">
        <f>IF(AND(Formulier!$E$44&lt;=C2789,Formulier!$O$38&gt;=C2789),"Verlof",0)</f>
        <v>0</v>
      </c>
      <c r="K2789">
        <f t="shared" si="572"/>
        <v>0</v>
      </c>
      <c r="L2789">
        <f t="shared" si="573"/>
        <v>0</v>
      </c>
      <c r="M2789">
        <f t="shared" si="574"/>
        <v>0</v>
      </c>
      <c r="N2789" s="56">
        <f t="shared" si="575"/>
        <v>0</v>
      </c>
      <c r="O2789" s="56">
        <f t="shared" si="576"/>
        <v>0</v>
      </c>
    </row>
    <row r="2790" spans="1:15" x14ac:dyDescent="0.3">
      <c r="A2790" s="43" t="s">
        <v>303</v>
      </c>
      <c r="B2790" s="43">
        <v>32</v>
      </c>
      <c r="C2790" s="44">
        <v>44782</v>
      </c>
      <c r="D2790" s="43" t="s">
        <v>65</v>
      </c>
      <c r="E2790" s="43">
        <v>2022</v>
      </c>
      <c r="F2790" s="64" t="s">
        <v>73</v>
      </c>
      <c r="G2790" s="64" t="s">
        <v>73</v>
      </c>
      <c r="H2790" s="64" t="s">
        <v>73</v>
      </c>
      <c r="I2790" s="43">
        <v>32</v>
      </c>
      <c r="J2790">
        <f>IF(AND(Formulier!$E$44&lt;=C2790,Formulier!$O$38&gt;=C2790),"Verlof",0)</f>
        <v>0</v>
      </c>
      <c r="K2790">
        <f t="shared" si="572"/>
        <v>0</v>
      </c>
      <c r="L2790">
        <f t="shared" si="573"/>
        <v>0</v>
      </c>
      <c r="M2790">
        <f t="shared" si="574"/>
        <v>0</v>
      </c>
      <c r="N2790" s="56">
        <f t="shared" si="575"/>
        <v>0</v>
      </c>
      <c r="O2790" s="56">
        <f t="shared" si="576"/>
        <v>0</v>
      </c>
    </row>
    <row r="2791" spans="1:15" x14ac:dyDescent="0.3">
      <c r="A2791" s="43" t="s">
        <v>304</v>
      </c>
      <c r="B2791" s="43">
        <v>32</v>
      </c>
      <c r="C2791" s="44">
        <v>44783</v>
      </c>
      <c r="D2791" s="43" t="s">
        <v>67</v>
      </c>
      <c r="E2791" s="43">
        <v>2022</v>
      </c>
      <c r="F2791" s="64" t="s">
        <v>73</v>
      </c>
      <c r="G2791" s="64" t="s">
        <v>73</v>
      </c>
      <c r="H2791" s="64" t="s">
        <v>73</v>
      </c>
      <c r="I2791" s="43">
        <v>32</v>
      </c>
      <c r="J2791">
        <f>IF(AND(Formulier!$E$44&lt;=C2791,Formulier!$O$38&gt;=C2791),"Verlof",0)</f>
        <v>0</v>
      </c>
      <c r="K2791">
        <f t="shared" si="572"/>
        <v>0</v>
      </c>
      <c r="L2791">
        <f t="shared" si="573"/>
        <v>0</v>
      </c>
      <c r="M2791">
        <f t="shared" si="574"/>
        <v>0</v>
      </c>
      <c r="N2791" s="56">
        <f t="shared" si="575"/>
        <v>0</v>
      </c>
      <c r="O2791" s="56">
        <f t="shared" si="576"/>
        <v>0</v>
      </c>
    </row>
    <row r="2792" spans="1:15" x14ac:dyDescent="0.3">
      <c r="A2792" s="43" t="s">
        <v>305</v>
      </c>
      <c r="B2792" s="43">
        <v>32</v>
      </c>
      <c r="C2792" s="44">
        <v>44784</v>
      </c>
      <c r="D2792" s="43" t="s">
        <v>69</v>
      </c>
      <c r="E2792" s="43">
        <v>2022</v>
      </c>
      <c r="F2792" s="64" t="s">
        <v>73</v>
      </c>
      <c r="G2792" s="64" t="s">
        <v>73</v>
      </c>
      <c r="H2792" s="64" t="s">
        <v>73</v>
      </c>
      <c r="I2792" s="43">
        <v>32</v>
      </c>
      <c r="J2792">
        <f>IF(AND(Formulier!$E$44&lt;=C2792,Formulier!$O$38&gt;=C2792),"Verlof",0)</f>
        <v>0</v>
      </c>
      <c r="K2792">
        <f t="shared" si="572"/>
        <v>0</v>
      </c>
      <c r="L2792">
        <f t="shared" si="573"/>
        <v>0</v>
      </c>
      <c r="M2792">
        <f t="shared" si="574"/>
        <v>0</v>
      </c>
      <c r="N2792" s="56">
        <f t="shared" si="575"/>
        <v>0</v>
      </c>
      <c r="O2792" s="56">
        <f t="shared" si="576"/>
        <v>0</v>
      </c>
    </row>
    <row r="2793" spans="1:15" x14ac:dyDescent="0.3">
      <c r="A2793" s="43" t="s">
        <v>306</v>
      </c>
      <c r="B2793" s="43">
        <v>32</v>
      </c>
      <c r="C2793" s="44">
        <v>44785</v>
      </c>
      <c r="D2793" s="43" t="s">
        <v>71</v>
      </c>
      <c r="E2793" s="43">
        <v>2022</v>
      </c>
      <c r="F2793" s="64" t="s">
        <v>73</v>
      </c>
      <c r="G2793" s="64" t="s">
        <v>73</v>
      </c>
      <c r="H2793" s="64" t="s">
        <v>73</v>
      </c>
      <c r="I2793" s="43">
        <v>32</v>
      </c>
      <c r="J2793">
        <f>IF(AND(Formulier!$E$44&lt;=C2793,Formulier!$O$38&gt;=C2793),"Verlof",0)</f>
        <v>0</v>
      </c>
      <c r="K2793">
        <f t="shared" si="572"/>
        <v>0</v>
      </c>
      <c r="L2793">
        <f t="shared" si="573"/>
        <v>0</v>
      </c>
      <c r="M2793">
        <f t="shared" si="574"/>
        <v>0</v>
      </c>
      <c r="N2793" s="56">
        <f t="shared" si="575"/>
        <v>0</v>
      </c>
      <c r="O2793" s="56">
        <f t="shared" si="576"/>
        <v>0</v>
      </c>
    </row>
    <row r="2794" spans="1:15" x14ac:dyDescent="0.3">
      <c r="A2794" s="43" t="s">
        <v>307</v>
      </c>
      <c r="B2794" s="43">
        <v>32</v>
      </c>
      <c r="C2794" s="44">
        <v>44786</v>
      </c>
      <c r="D2794" s="43" t="s">
        <v>75</v>
      </c>
      <c r="E2794" s="43">
        <v>2022</v>
      </c>
      <c r="F2794" s="64" t="s">
        <v>73</v>
      </c>
      <c r="G2794" s="64" t="s">
        <v>73</v>
      </c>
      <c r="H2794" s="64" t="s">
        <v>73</v>
      </c>
      <c r="I2794" s="43">
        <v>32</v>
      </c>
      <c r="J2794">
        <f>IF(AND(Formulier!$E$44&lt;=C2794,Formulier!$O$38&gt;=C2794),"Verlof",0)</f>
        <v>0</v>
      </c>
      <c r="K2794">
        <f t="shared" si="572"/>
        <v>0</v>
      </c>
      <c r="L2794">
        <f t="shared" si="573"/>
        <v>0</v>
      </c>
      <c r="M2794">
        <f t="shared" si="574"/>
        <v>0</v>
      </c>
      <c r="N2794" s="56">
        <f t="shared" si="575"/>
        <v>0</v>
      </c>
      <c r="O2794" s="56">
        <f t="shared" si="576"/>
        <v>0</v>
      </c>
    </row>
    <row r="2795" spans="1:15" x14ac:dyDescent="0.3">
      <c r="A2795" s="43" t="s">
        <v>308</v>
      </c>
      <c r="B2795" s="43">
        <v>32</v>
      </c>
      <c r="C2795" s="44">
        <v>44787</v>
      </c>
      <c r="D2795" s="43" t="s">
        <v>76</v>
      </c>
      <c r="E2795" s="43">
        <v>2022</v>
      </c>
      <c r="F2795" s="64" t="s">
        <v>73</v>
      </c>
      <c r="G2795" s="64" t="s">
        <v>73</v>
      </c>
      <c r="H2795" s="64" t="s">
        <v>73</v>
      </c>
      <c r="I2795" s="43">
        <v>32</v>
      </c>
      <c r="J2795">
        <f>IF(AND(Formulier!$E$44&lt;=C2795,Formulier!$O$38&gt;=C2795),"Verlof",0)</f>
        <v>0</v>
      </c>
      <c r="K2795">
        <f t="shared" si="572"/>
        <v>0</v>
      </c>
      <c r="L2795">
        <f t="shared" si="573"/>
        <v>0</v>
      </c>
      <c r="M2795">
        <f t="shared" si="574"/>
        <v>0</v>
      </c>
      <c r="N2795" s="56">
        <f t="shared" si="575"/>
        <v>0</v>
      </c>
      <c r="O2795" s="56">
        <f t="shared" si="576"/>
        <v>0</v>
      </c>
    </row>
    <row r="2796" spans="1:15" x14ac:dyDescent="0.3">
      <c r="A2796" s="43" t="s">
        <v>309</v>
      </c>
      <c r="B2796" s="43">
        <v>33</v>
      </c>
      <c r="C2796" s="44">
        <v>44788</v>
      </c>
      <c r="D2796" s="43" t="s">
        <v>63</v>
      </c>
      <c r="E2796" s="43">
        <v>2022</v>
      </c>
      <c r="F2796" s="64" t="s">
        <v>73</v>
      </c>
      <c r="G2796" s="64" t="s">
        <v>73</v>
      </c>
      <c r="H2796" s="64" t="s">
        <v>73</v>
      </c>
      <c r="I2796" s="43">
        <v>33</v>
      </c>
      <c r="J2796">
        <f>IF(AND(Formulier!$E$44&lt;=C2796,Formulier!$O$38&gt;=C2796),"Verlof",0)</f>
        <v>0</v>
      </c>
      <c r="K2796">
        <f t="shared" si="572"/>
        <v>0</v>
      </c>
      <c r="L2796">
        <f t="shared" si="573"/>
        <v>0</v>
      </c>
      <c r="M2796">
        <f t="shared" si="574"/>
        <v>0</v>
      </c>
      <c r="N2796" s="56">
        <f t="shared" si="575"/>
        <v>0</v>
      </c>
      <c r="O2796" s="56">
        <f t="shared" si="576"/>
        <v>0</v>
      </c>
    </row>
    <row r="2797" spans="1:15" x14ac:dyDescent="0.3">
      <c r="A2797" s="43" t="s">
        <v>310</v>
      </c>
      <c r="B2797" s="43">
        <v>33</v>
      </c>
      <c r="C2797" s="44">
        <v>44789</v>
      </c>
      <c r="D2797" s="43" t="s">
        <v>65</v>
      </c>
      <c r="E2797" s="43">
        <v>2022</v>
      </c>
      <c r="F2797" s="64" t="s">
        <v>73</v>
      </c>
      <c r="G2797" s="64" t="s">
        <v>73</v>
      </c>
      <c r="H2797" s="64" t="s">
        <v>73</v>
      </c>
      <c r="I2797" s="43">
        <v>33</v>
      </c>
      <c r="J2797">
        <f>IF(AND(Formulier!$E$44&lt;=C2797,Formulier!$O$38&gt;=C2797),"Verlof",0)</f>
        <v>0</v>
      </c>
      <c r="K2797">
        <f t="shared" si="572"/>
        <v>0</v>
      </c>
      <c r="L2797">
        <f t="shared" si="573"/>
        <v>0</v>
      </c>
      <c r="M2797">
        <f t="shared" si="574"/>
        <v>0</v>
      </c>
      <c r="N2797" s="56">
        <f t="shared" si="575"/>
        <v>0</v>
      </c>
      <c r="O2797" s="56">
        <f t="shared" si="576"/>
        <v>0</v>
      </c>
    </row>
    <row r="2798" spans="1:15" x14ac:dyDescent="0.3">
      <c r="A2798" s="43" t="s">
        <v>311</v>
      </c>
      <c r="B2798" s="43">
        <v>33</v>
      </c>
      <c r="C2798" s="44">
        <v>44790</v>
      </c>
      <c r="D2798" s="43" t="s">
        <v>67</v>
      </c>
      <c r="E2798" s="43">
        <v>2022</v>
      </c>
      <c r="F2798" s="64" t="s">
        <v>73</v>
      </c>
      <c r="G2798" s="64" t="s">
        <v>73</v>
      </c>
      <c r="H2798" s="64" t="s">
        <v>73</v>
      </c>
      <c r="I2798" s="43">
        <v>33</v>
      </c>
      <c r="J2798">
        <f>IF(AND(Formulier!$E$44&lt;=C2798,Formulier!$O$38&gt;=C2798),"Verlof",0)</f>
        <v>0</v>
      </c>
      <c r="K2798">
        <f t="shared" si="572"/>
        <v>0</v>
      </c>
      <c r="L2798">
        <f t="shared" si="573"/>
        <v>0</v>
      </c>
      <c r="M2798">
        <f t="shared" si="574"/>
        <v>0</v>
      </c>
      <c r="N2798" s="56">
        <f t="shared" si="575"/>
        <v>0</v>
      </c>
      <c r="O2798" s="56">
        <f t="shared" si="576"/>
        <v>0</v>
      </c>
    </row>
    <row r="2799" spans="1:15" x14ac:dyDescent="0.3">
      <c r="A2799" s="43" t="s">
        <v>312</v>
      </c>
      <c r="B2799" s="43">
        <v>33</v>
      </c>
      <c r="C2799" s="44">
        <v>44791</v>
      </c>
      <c r="D2799" s="43" t="s">
        <v>69</v>
      </c>
      <c r="E2799" s="43">
        <v>2022</v>
      </c>
      <c r="F2799" s="64" t="s">
        <v>73</v>
      </c>
      <c r="G2799" s="64" t="s">
        <v>73</v>
      </c>
      <c r="H2799" s="64" t="s">
        <v>73</v>
      </c>
      <c r="I2799" s="43">
        <v>33</v>
      </c>
      <c r="J2799">
        <f>IF(AND(Formulier!$E$44&lt;=C2799,Formulier!$O$38&gt;=C2799),"Verlof",0)</f>
        <v>0</v>
      </c>
      <c r="K2799">
        <f t="shared" si="572"/>
        <v>0</v>
      </c>
      <c r="L2799">
        <f t="shared" si="573"/>
        <v>0</v>
      </c>
      <c r="M2799">
        <f t="shared" si="574"/>
        <v>0</v>
      </c>
      <c r="N2799" s="56">
        <f t="shared" si="575"/>
        <v>0</v>
      </c>
      <c r="O2799" s="56">
        <f t="shared" si="576"/>
        <v>0</v>
      </c>
    </row>
    <row r="2800" spans="1:15" x14ac:dyDescent="0.3">
      <c r="A2800" s="43" t="s">
        <v>313</v>
      </c>
      <c r="B2800" s="43">
        <v>33</v>
      </c>
      <c r="C2800" s="44">
        <v>44792</v>
      </c>
      <c r="D2800" s="43" t="s">
        <v>71</v>
      </c>
      <c r="E2800" s="43">
        <v>2022</v>
      </c>
      <c r="F2800" s="64" t="s">
        <v>73</v>
      </c>
      <c r="G2800" s="64" t="s">
        <v>73</v>
      </c>
      <c r="H2800" s="64" t="s">
        <v>73</v>
      </c>
      <c r="I2800" s="43">
        <v>33</v>
      </c>
      <c r="J2800">
        <f>IF(AND(Formulier!$E$44&lt;=C2800,Formulier!$O$38&gt;=C2800),"Verlof",0)</f>
        <v>0</v>
      </c>
      <c r="K2800">
        <f t="shared" si="572"/>
        <v>0</v>
      </c>
      <c r="L2800">
        <f t="shared" si="573"/>
        <v>0</v>
      </c>
      <c r="M2800">
        <f t="shared" si="574"/>
        <v>0</v>
      </c>
      <c r="N2800" s="56">
        <f t="shared" si="575"/>
        <v>0</v>
      </c>
      <c r="O2800" s="56">
        <f t="shared" si="576"/>
        <v>0</v>
      </c>
    </row>
    <row r="2801" spans="1:15" x14ac:dyDescent="0.3">
      <c r="A2801" s="43" t="s">
        <v>314</v>
      </c>
      <c r="B2801" s="43">
        <v>33</v>
      </c>
      <c r="C2801" s="44">
        <v>44793</v>
      </c>
      <c r="D2801" s="43" t="s">
        <v>75</v>
      </c>
      <c r="E2801" s="43">
        <v>2022</v>
      </c>
      <c r="F2801" s="64" t="s">
        <v>73</v>
      </c>
      <c r="G2801" s="64" t="s">
        <v>73</v>
      </c>
      <c r="H2801" s="64" t="s">
        <v>73</v>
      </c>
      <c r="I2801" s="43">
        <v>33</v>
      </c>
      <c r="J2801">
        <f>IF(AND(Formulier!$E$44&lt;=C2801,Formulier!$O$38&gt;=C2801),"Verlof",0)</f>
        <v>0</v>
      </c>
      <c r="K2801">
        <f t="shared" si="572"/>
        <v>0</v>
      </c>
      <c r="L2801">
        <f t="shared" si="573"/>
        <v>0</v>
      </c>
      <c r="M2801">
        <f t="shared" si="574"/>
        <v>0</v>
      </c>
      <c r="N2801" s="56">
        <f t="shared" si="575"/>
        <v>0</v>
      </c>
      <c r="O2801" s="56">
        <f t="shared" si="576"/>
        <v>0</v>
      </c>
    </row>
    <row r="2802" spans="1:15" x14ac:dyDescent="0.3">
      <c r="A2802" s="43" t="s">
        <v>315</v>
      </c>
      <c r="B2802" s="43">
        <v>33</v>
      </c>
      <c r="C2802" s="44">
        <v>44794</v>
      </c>
      <c r="D2802" s="43" t="s">
        <v>76</v>
      </c>
      <c r="E2802" s="43">
        <v>2022</v>
      </c>
      <c r="F2802" s="64" t="s">
        <v>73</v>
      </c>
      <c r="G2802" s="64" t="s">
        <v>73</v>
      </c>
      <c r="H2802" s="64" t="s">
        <v>73</v>
      </c>
      <c r="I2802" s="43">
        <v>33</v>
      </c>
      <c r="J2802">
        <f>IF(AND(Formulier!$E$44&lt;=C2802,Formulier!$O$38&gt;=C2802),"Verlof",0)</f>
        <v>0</v>
      </c>
      <c r="K2802">
        <f t="shared" si="572"/>
        <v>0</v>
      </c>
      <c r="L2802">
        <f t="shared" si="573"/>
        <v>0</v>
      </c>
      <c r="M2802">
        <f t="shared" si="574"/>
        <v>0</v>
      </c>
      <c r="N2802" s="56">
        <f t="shared" si="575"/>
        <v>0</v>
      </c>
      <c r="O2802" s="56">
        <f t="shared" si="576"/>
        <v>0</v>
      </c>
    </row>
    <row r="2803" spans="1:15" x14ac:dyDescent="0.3">
      <c r="A2803" s="43" t="s">
        <v>316</v>
      </c>
      <c r="B2803" s="43">
        <v>34</v>
      </c>
      <c r="C2803" s="44">
        <v>44795</v>
      </c>
      <c r="D2803" s="43" t="s">
        <v>63</v>
      </c>
      <c r="E2803" s="43">
        <v>2022</v>
      </c>
      <c r="F2803" s="64" t="s">
        <v>73</v>
      </c>
      <c r="G2803" s="64" t="s">
        <v>92</v>
      </c>
      <c r="H2803" s="64" t="s">
        <v>73</v>
      </c>
      <c r="I2803" s="43">
        <v>34</v>
      </c>
      <c r="J2803">
        <f>IF(AND(Formulier!$E$44&lt;=C2803,Formulier!$O$38&gt;=C2803),"Verlof",0)</f>
        <v>0</v>
      </c>
      <c r="K2803">
        <f t="shared" si="572"/>
        <v>0</v>
      </c>
      <c r="L2803">
        <f t="shared" si="573"/>
        <v>0</v>
      </c>
      <c r="M2803">
        <f t="shared" si="574"/>
        <v>0</v>
      </c>
      <c r="N2803" s="56">
        <f t="shared" si="575"/>
        <v>0</v>
      </c>
      <c r="O2803" s="56">
        <f t="shared" si="576"/>
        <v>0</v>
      </c>
    </row>
    <row r="2804" spans="1:15" x14ac:dyDescent="0.3">
      <c r="A2804" s="43" t="s">
        <v>317</v>
      </c>
      <c r="B2804" s="43">
        <v>34</v>
      </c>
      <c r="C2804" s="44">
        <v>44796</v>
      </c>
      <c r="D2804" s="43" t="s">
        <v>65</v>
      </c>
      <c r="E2804" s="43">
        <v>2022</v>
      </c>
      <c r="F2804" s="64" t="s">
        <v>73</v>
      </c>
      <c r="G2804" s="64" t="s">
        <v>92</v>
      </c>
      <c r="H2804" s="64" t="s">
        <v>73</v>
      </c>
      <c r="I2804" s="43">
        <v>34</v>
      </c>
      <c r="J2804">
        <f>IF(AND(Formulier!$E$44&lt;=C2804,Formulier!$O$38&gt;=C2804),"Verlof",0)</f>
        <v>0</v>
      </c>
      <c r="K2804">
        <f t="shared" si="572"/>
        <v>0</v>
      </c>
      <c r="L2804">
        <f t="shared" si="573"/>
        <v>0</v>
      </c>
      <c r="M2804">
        <f t="shared" si="574"/>
        <v>0</v>
      </c>
      <c r="N2804" s="56">
        <f t="shared" si="575"/>
        <v>0</v>
      </c>
      <c r="O2804" s="56">
        <f t="shared" si="576"/>
        <v>0</v>
      </c>
    </row>
    <row r="2805" spans="1:15" x14ac:dyDescent="0.3">
      <c r="A2805" s="43" t="s">
        <v>318</v>
      </c>
      <c r="B2805" s="43">
        <v>34</v>
      </c>
      <c r="C2805" s="44">
        <v>44797</v>
      </c>
      <c r="D2805" s="43" t="s">
        <v>67</v>
      </c>
      <c r="E2805" s="43">
        <v>2022</v>
      </c>
      <c r="F2805" s="64" t="s">
        <v>73</v>
      </c>
      <c r="G2805" s="64" t="s">
        <v>92</v>
      </c>
      <c r="H2805" s="64" t="s">
        <v>73</v>
      </c>
      <c r="I2805" s="43">
        <v>34</v>
      </c>
      <c r="J2805">
        <f>IF(AND(Formulier!$E$44&lt;=C2805,Formulier!$O$38&gt;=C2805),"Verlof",0)</f>
        <v>0</v>
      </c>
      <c r="K2805">
        <f t="shared" si="572"/>
        <v>0</v>
      </c>
      <c r="L2805">
        <f t="shared" si="573"/>
        <v>0</v>
      </c>
      <c r="M2805">
        <f t="shared" si="574"/>
        <v>0</v>
      </c>
      <c r="N2805" s="56">
        <f t="shared" si="575"/>
        <v>0</v>
      </c>
      <c r="O2805" s="56">
        <f t="shared" si="576"/>
        <v>0</v>
      </c>
    </row>
    <row r="2806" spans="1:15" x14ac:dyDescent="0.3">
      <c r="A2806" s="43" t="s">
        <v>319</v>
      </c>
      <c r="B2806" s="43">
        <v>34</v>
      </c>
      <c r="C2806" s="44">
        <v>44798</v>
      </c>
      <c r="D2806" s="43" t="s">
        <v>69</v>
      </c>
      <c r="E2806" s="43">
        <v>2022</v>
      </c>
      <c r="F2806" s="64" t="s">
        <v>73</v>
      </c>
      <c r="G2806" s="64" t="s">
        <v>92</v>
      </c>
      <c r="H2806" s="64" t="s">
        <v>73</v>
      </c>
      <c r="I2806" s="43">
        <v>34</v>
      </c>
      <c r="J2806">
        <f>IF(AND(Formulier!$E$44&lt;=C2806,Formulier!$O$38&gt;=C2806),"Verlof",0)</f>
        <v>0</v>
      </c>
      <c r="K2806">
        <f t="shared" si="572"/>
        <v>0</v>
      </c>
      <c r="L2806">
        <f t="shared" si="573"/>
        <v>0</v>
      </c>
      <c r="M2806">
        <f t="shared" si="574"/>
        <v>0</v>
      </c>
      <c r="N2806" s="56">
        <f t="shared" si="575"/>
        <v>0</v>
      </c>
      <c r="O2806" s="56">
        <f t="shared" si="576"/>
        <v>0</v>
      </c>
    </row>
    <row r="2807" spans="1:15" x14ac:dyDescent="0.3">
      <c r="A2807" s="43" t="s">
        <v>320</v>
      </c>
      <c r="B2807" s="43">
        <v>34</v>
      </c>
      <c r="C2807" s="44">
        <v>44799</v>
      </c>
      <c r="D2807" s="43" t="s">
        <v>71</v>
      </c>
      <c r="E2807" s="43">
        <v>2022</v>
      </c>
      <c r="F2807" s="64" t="s">
        <v>73</v>
      </c>
      <c r="G2807" s="64" t="s">
        <v>92</v>
      </c>
      <c r="H2807" s="64" t="s">
        <v>73</v>
      </c>
      <c r="I2807" s="43">
        <v>34</v>
      </c>
      <c r="J2807">
        <f>IF(AND(Formulier!$E$44&lt;=C2807,Formulier!$O$38&gt;=C2807),"Verlof",0)</f>
        <v>0</v>
      </c>
      <c r="K2807">
        <f t="shared" si="572"/>
        <v>0</v>
      </c>
      <c r="L2807">
        <f t="shared" si="573"/>
        <v>0</v>
      </c>
      <c r="M2807">
        <f t="shared" si="574"/>
        <v>0</v>
      </c>
      <c r="N2807" s="56">
        <f t="shared" si="575"/>
        <v>0</v>
      </c>
      <c r="O2807" s="56">
        <f t="shared" si="576"/>
        <v>0</v>
      </c>
    </row>
    <row r="2808" spans="1:15" x14ac:dyDescent="0.3">
      <c r="A2808" s="43" t="s">
        <v>321</v>
      </c>
      <c r="B2808" s="43">
        <v>34</v>
      </c>
      <c r="C2808" s="44">
        <v>44800</v>
      </c>
      <c r="D2808" s="43" t="s">
        <v>75</v>
      </c>
      <c r="E2808" s="43">
        <v>2022</v>
      </c>
      <c r="F2808" s="64" t="s">
        <v>73</v>
      </c>
      <c r="G2808" s="64" t="s">
        <v>92</v>
      </c>
      <c r="H2808" s="64" t="s">
        <v>73</v>
      </c>
      <c r="I2808" s="43">
        <v>34</v>
      </c>
      <c r="J2808">
        <f>IF(AND(Formulier!$E$44&lt;=C2808,Formulier!$O$38&gt;=C2808),"Verlof",0)</f>
        <v>0</v>
      </c>
      <c r="K2808">
        <f t="shared" si="572"/>
        <v>0</v>
      </c>
      <c r="L2808">
        <f t="shared" si="573"/>
        <v>0</v>
      </c>
      <c r="M2808">
        <f t="shared" si="574"/>
        <v>0</v>
      </c>
      <c r="N2808" s="56">
        <f t="shared" si="575"/>
        <v>0</v>
      </c>
      <c r="O2808" s="56">
        <f t="shared" si="576"/>
        <v>0</v>
      </c>
    </row>
    <row r="2809" spans="1:15" x14ac:dyDescent="0.3">
      <c r="A2809" s="43" t="s">
        <v>322</v>
      </c>
      <c r="B2809" s="43">
        <v>34</v>
      </c>
      <c r="C2809" s="44">
        <v>44801</v>
      </c>
      <c r="D2809" s="43" t="s">
        <v>76</v>
      </c>
      <c r="E2809" s="43">
        <v>2022</v>
      </c>
      <c r="F2809" s="64" t="s">
        <v>73</v>
      </c>
      <c r="G2809" s="64" t="s">
        <v>92</v>
      </c>
      <c r="H2809" s="64" t="s">
        <v>73</v>
      </c>
      <c r="I2809" s="43">
        <v>34</v>
      </c>
      <c r="J2809">
        <f>IF(AND(Formulier!$E$44&lt;=C2809,Formulier!$O$38&gt;=C2809),"Verlof",0)</f>
        <v>0</v>
      </c>
      <c r="K2809">
        <f t="shared" si="572"/>
        <v>0</v>
      </c>
      <c r="L2809">
        <f t="shared" si="573"/>
        <v>0</v>
      </c>
      <c r="M2809">
        <f t="shared" si="574"/>
        <v>0</v>
      </c>
      <c r="N2809" s="56">
        <f t="shared" si="575"/>
        <v>0</v>
      </c>
      <c r="O2809" s="56">
        <f t="shared" si="576"/>
        <v>0</v>
      </c>
    </row>
    <row r="2810" spans="1:15" x14ac:dyDescent="0.3">
      <c r="A2810" s="43" t="s">
        <v>323</v>
      </c>
      <c r="B2810" s="43">
        <v>35</v>
      </c>
      <c r="C2810" s="44">
        <v>44802</v>
      </c>
      <c r="D2810" s="43" t="s">
        <v>63</v>
      </c>
      <c r="E2810" s="43">
        <v>2022</v>
      </c>
      <c r="F2810" s="64" t="s">
        <v>92</v>
      </c>
      <c r="G2810" s="64" t="s">
        <v>92</v>
      </c>
      <c r="H2810" s="64" t="s">
        <v>73</v>
      </c>
      <c r="I2810" s="43">
        <v>35</v>
      </c>
      <c r="J2810">
        <f>IF(AND(Formulier!$E$44&lt;=C2810,Formulier!$O$38&gt;=C2810),"Verlof",0)</f>
        <v>0</v>
      </c>
      <c r="K2810">
        <f t="shared" si="572"/>
        <v>0</v>
      </c>
      <c r="L2810">
        <f t="shared" si="573"/>
        <v>0</v>
      </c>
      <c r="M2810">
        <f t="shared" si="574"/>
        <v>0</v>
      </c>
      <c r="N2810" s="56">
        <f t="shared" si="575"/>
        <v>0</v>
      </c>
      <c r="O2810" s="56">
        <f t="shared" si="576"/>
        <v>0</v>
      </c>
    </row>
    <row r="2811" spans="1:15" x14ac:dyDescent="0.3">
      <c r="A2811" s="43" t="s">
        <v>324</v>
      </c>
      <c r="B2811" s="43">
        <v>35</v>
      </c>
      <c r="C2811" s="44">
        <v>44803</v>
      </c>
      <c r="D2811" s="43" t="s">
        <v>65</v>
      </c>
      <c r="E2811" s="43">
        <v>2022</v>
      </c>
      <c r="F2811" s="64" t="s">
        <v>92</v>
      </c>
      <c r="G2811" s="64" t="s">
        <v>92</v>
      </c>
      <c r="H2811" s="64" t="s">
        <v>73</v>
      </c>
      <c r="I2811" s="43">
        <v>35</v>
      </c>
      <c r="J2811">
        <f>IF(AND(Formulier!$E$44&lt;=C2811,Formulier!$O$38&gt;=C2811),"Verlof",0)</f>
        <v>0</v>
      </c>
      <c r="K2811">
        <f t="shared" si="572"/>
        <v>0</v>
      </c>
      <c r="L2811">
        <f t="shared" si="573"/>
        <v>0</v>
      </c>
      <c r="M2811">
        <f t="shared" si="574"/>
        <v>0</v>
      </c>
      <c r="N2811" s="56">
        <f t="shared" si="575"/>
        <v>0</v>
      </c>
      <c r="O2811" s="56">
        <f t="shared" si="576"/>
        <v>0</v>
      </c>
    </row>
    <row r="2812" spans="1:15" x14ac:dyDescent="0.3">
      <c r="A2812" s="43" t="s">
        <v>325</v>
      </c>
      <c r="B2812" s="43">
        <v>35</v>
      </c>
      <c r="C2812" s="44">
        <v>44804</v>
      </c>
      <c r="D2812" s="43" t="s">
        <v>67</v>
      </c>
      <c r="E2812" s="43">
        <v>2022</v>
      </c>
      <c r="F2812" s="64" t="s">
        <v>92</v>
      </c>
      <c r="G2812" s="64" t="s">
        <v>92</v>
      </c>
      <c r="H2812" s="64" t="s">
        <v>73</v>
      </c>
      <c r="I2812" s="43">
        <v>35</v>
      </c>
      <c r="J2812">
        <f>IF(AND(Formulier!$E$44&lt;=C2812,Formulier!$O$38&gt;=C2812),"Verlof",0)</f>
        <v>0</v>
      </c>
      <c r="K2812">
        <f t="shared" si="572"/>
        <v>0</v>
      </c>
      <c r="L2812">
        <f t="shared" si="573"/>
        <v>0</v>
      </c>
      <c r="M2812">
        <f t="shared" si="574"/>
        <v>0</v>
      </c>
      <c r="N2812" s="56">
        <f t="shared" si="575"/>
        <v>0</v>
      </c>
      <c r="O2812" s="56">
        <f t="shared" si="576"/>
        <v>0</v>
      </c>
    </row>
    <row r="2813" spans="1:15" x14ac:dyDescent="0.3">
      <c r="A2813" s="43" t="s">
        <v>326</v>
      </c>
      <c r="B2813" s="43">
        <v>35</v>
      </c>
      <c r="C2813" s="44">
        <v>44805</v>
      </c>
      <c r="D2813" s="43" t="s">
        <v>69</v>
      </c>
      <c r="E2813" s="43">
        <v>2022</v>
      </c>
      <c r="F2813" s="64" t="s">
        <v>92</v>
      </c>
      <c r="G2813" s="64" t="s">
        <v>92</v>
      </c>
      <c r="H2813" s="64" t="s">
        <v>73</v>
      </c>
      <c r="I2813" s="43">
        <v>35</v>
      </c>
      <c r="J2813">
        <f>IF(AND(Formulier!$E$44&lt;=C2813,Formulier!$O$38&gt;=C2813),"Verlof",0)</f>
        <v>0</v>
      </c>
      <c r="K2813">
        <f t="shared" si="572"/>
        <v>0</v>
      </c>
      <c r="L2813">
        <f t="shared" si="573"/>
        <v>0</v>
      </c>
      <c r="M2813">
        <f t="shared" si="574"/>
        <v>0</v>
      </c>
      <c r="N2813" s="56">
        <f t="shared" si="575"/>
        <v>0</v>
      </c>
      <c r="O2813" s="56">
        <f t="shared" si="576"/>
        <v>0</v>
      </c>
    </row>
    <row r="2814" spans="1:15" x14ac:dyDescent="0.3">
      <c r="A2814" s="43" t="s">
        <v>327</v>
      </c>
      <c r="B2814" s="43">
        <v>35</v>
      </c>
      <c r="C2814" s="44">
        <v>44806</v>
      </c>
      <c r="D2814" s="43" t="s">
        <v>71</v>
      </c>
      <c r="E2814" s="43">
        <v>2022</v>
      </c>
      <c r="F2814" s="64" t="s">
        <v>92</v>
      </c>
      <c r="G2814" s="64" t="s">
        <v>92</v>
      </c>
      <c r="H2814" s="64" t="s">
        <v>73</v>
      </c>
      <c r="I2814" s="43">
        <v>35</v>
      </c>
      <c r="J2814">
        <f>IF(AND(Formulier!$E$44&lt;=C2814,Formulier!$O$38&gt;=C2814),"Verlof",0)</f>
        <v>0</v>
      </c>
      <c r="K2814">
        <f t="shared" si="572"/>
        <v>0</v>
      </c>
      <c r="L2814">
        <f t="shared" si="573"/>
        <v>0</v>
      </c>
      <c r="M2814">
        <f t="shared" si="574"/>
        <v>0</v>
      </c>
      <c r="N2814" s="56">
        <f t="shared" si="575"/>
        <v>0</v>
      </c>
      <c r="O2814" s="56">
        <f t="shared" si="576"/>
        <v>0</v>
      </c>
    </row>
    <row r="2815" spans="1:15" x14ac:dyDescent="0.3">
      <c r="A2815" s="43" t="s">
        <v>328</v>
      </c>
      <c r="B2815" s="43">
        <v>35</v>
      </c>
      <c r="C2815" s="44">
        <v>44807</v>
      </c>
      <c r="D2815" s="43" t="s">
        <v>75</v>
      </c>
      <c r="E2815" s="43">
        <v>2022</v>
      </c>
      <c r="F2815" s="64" t="s">
        <v>92</v>
      </c>
      <c r="G2815" s="64" t="s">
        <v>92</v>
      </c>
      <c r="H2815" s="64" t="s">
        <v>73</v>
      </c>
      <c r="I2815" s="43">
        <v>35</v>
      </c>
      <c r="J2815">
        <f>IF(AND(Formulier!$E$44&lt;=C2815,Formulier!$O$38&gt;=C2815),"Verlof",0)</f>
        <v>0</v>
      </c>
      <c r="K2815">
        <f t="shared" si="572"/>
        <v>0</v>
      </c>
      <c r="L2815">
        <f t="shared" si="573"/>
        <v>0</v>
      </c>
      <c r="M2815">
        <f t="shared" si="574"/>
        <v>0</v>
      </c>
      <c r="N2815" s="56">
        <f t="shared" si="575"/>
        <v>0</v>
      </c>
      <c r="O2815" s="56">
        <f t="shared" si="576"/>
        <v>0</v>
      </c>
    </row>
    <row r="2816" spans="1:15" x14ac:dyDescent="0.3">
      <c r="A2816" s="43" t="s">
        <v>329</v>
      </c>
      <c r="B2816" s="43">
        <v>35</v>
      </c>
      <c r="C2816" s="44">
        <v>44808</v>
      </c>
      <c r="D2816" s="43" t="s">
        <v>76</v>
      </c>
      <c r="E2816" s="43">
        <v>2022</v>
      </c>
      <c r="F2816" s="64" t="s">
        <v>92</v>
      </c>
      <c r="G2816" s="64" t="s">
        <v>92</v>
      </c>
      <c r="H2816" s="64" t="s">
        <v>73</v>
      </c>
      <c r="I2816" s="43">
        <v>35</v>
      </c>
      <c r="J2816">
        <f>IF(AND(Formulier!$E$44&lt;=C2816,Formulier!$O$38&gt;=C2816),"Verlof",0)</f>
        <v>0</v>
      </c>
      <c r="K2816">
        <f t="shared" si="572"/>
        <v>0</v>
      </c>
      <c r="L2816">
        <f t="shared" si="573"/>
        <v>0</v>
      </c>
      <c r="M2816">
        <f t="shared" si="574"/>
        <v>0</v>
      </c>
      <c r="N2816" s="56">
        <f t="shared" si="575"/>
        <v>0</v>
      </c>
      <c r="O2816" s="56">
        <f t="shared" si="576"/>
        <v>0</v>
      </c>
    </row>
    <row r="2817" spans="1:15" x14ac:dyDescent="0.3">
      <c r="A2817" s="43" t="s">
        <v>330</v>
      </c>
      <c r="B2817" s="43">
        <v>36</v>
      </c>
      <c r="C2817" s="44">
        <v>44809</v>
      </c>
      <c r="D2817" s="43" t="s">
        <v>63</v>
      </c>
      <c r="E2817" s="43">
        <v>2022</v>
      </c>
      <c r="F2817" s="64" t="s">
        <v>92</v>
      </c>
      <c r="G2817" s="64" t="s">
        <v>92</v>
      </c>
      <c r="H2817" s="64" t="s">
        <v>92</v>
      </c>
      <c r="I2817" s="43">
        <v>36</v>
      </c>
      <c r="J2817">
        <f>IF(AND(Formulier!$E$44&lt;=C2817,Formulier!$O$38&gt;=C2817),"Verlof",0)</f>
        <v>0</v>
      </c>
      <c r="K2817">
        <f t="shared" si="572"/>
        <v>0</v>
      </c>
      <c r="L2817">
        <f t="shared" si="573"/>
        <v>0</v>
      </c>
      <c r="M2817">
        <f t="shared" si="574"/>
        <v>0</v>
      </c>
      <c r="N2817" s="56">
        <f t="shared" si="575"/>
        <v>0</v>
      </c>
      <c r="O2817" s="56">
        <f t="shared" si="576"/>
        <v>0</v>
      </c>
    </row>
    <row r="2818" spans="1:15" x14ac:dyDescent="0.3">
      <c r="A2818" s="43" t="s">
        <v>331</v>
      </c>
      <c r="B2818" s="43">
        <v>36</v>
      </c>
      <c r="C2818" s="44">
        <v>44810</v>
      </c>
      <c r="D2818" s="43" t="s">
        <v>65</v>
      </c>
      <c r="E2818" s="43">
        <v>2022</v>
      </c>
      <c r="F2818" s="64" t="s">
        <v>92</v>
      </c>
      <c r="G2818" s="64" t="s">
        <v>92</v>
      </c>
      <c r="H2818" s="64" t="s">
        <v>92</v>
      </c>
      <c r="I2818" s="43">
        <v>36</v>
      </c>
      <c r="J2818">
        <f>IF(AND(Formulier!$E$44&lt;=C2818,Formulier!$O$38&gt;=C2818),"Verlof",0)</f>
        <v>0</v>
      </c>
      <c r="K2818">
        <f t="shared" si="572"/>
        <v>0</v>
      </c>
      <c r="L2818">
        <f t="shared" si="573"/>
        <v>0</v>
      </c>
      <c r="M2818">
        <f t="shared" si="574"/>
        <v>0</v>
      </c>
      <c r="N2818" s="56">
        <f t="shared" si="575"/>
        <v>0</v>
      </c>
      <c r="O2818" s="56">
        <f t="shared" si="576"/>
        <v>0</v>
      </c>
    </row>
    <row r="2819" spans="1:15" x14ac:dyDescent="0.3">
      <c r="A2819" s="43" t="s">
        <v>332</v>
      </c>
      <c r="B2819" s="43">
        <v>36</v>
      </c>
      <c r="C2819" s="44">
        <v>44811</v>
      </c>
      <c r="D2819" s="43" t="s">
        <v>67</v>
      </c>
      <c r="E2819" s="43">
        <v>2022</v>
      </c>
      <c r="F2819" s="64" t="s">
        <v>92</v>
      </c>
      <c r="G2819" s="64" t="s">
        <v>92</v>
      </c>
      <c r="H2819" s="64" t="s">
        <v>92</v>
      </c>
      <c r="I2819" s="43">
        <v>36</v>
      </c>
      <c r="J2819">
        <f>IF(AND(Formulier!$E$44&lt;=C2819,Formulier!$O$38&gt;=C2819),"Verlof",0)</f>
        <v>0</v>
      </c>
      <c r="K2819">
        <f t="shared" si="572"/>
        <v>0</v>
      </c>
      <c r="L2819">
        <f t="shared" si="573"/>
        <v>0</v>
      </c>
      <c r="M2819">
        <f t="shared" si="574"/>
        <v>0</v>
      </c>
      <c r="N2819" s="56">
        <f t="shared" si="575"/>
        <v>0</v>
      </c>
      <c r="O2819" s="56">
        <f t="shared" si="576"/>
        <v>0</v>
      </c>
    </row>
    <row r="2820" spans="1:15" x14ac:dyDescent="0.3">
      <c r="A2820" s="43" t="s">
        <v>333</v>
      </c>
      <c r="B2820" s="43">
        <v>36</v>
      </c>
      <c r="C2820" s="44">
        <v>44812</v>
      </c>
      <c r="D2820" s="43" t="s">
        <v>69</v>
      </c>
      <c r="E2820" s="43">
        <v>2022</v>
      </c>
      <c r="F2820" s="64" t="s">
        <v>92</v>
      </c>
      <c r="G2820" s="64" t="s">
        <v>92</v>
      </c>
      <c r="H2820" s="64" t="s">
        <v>92</v>
      </c>
      <c r="I2820" s="43">
        <v>36</v>
      </c>
      <c r="J2820">
        <f>IF(AND(Formulier!$E$44&lt;=C2820,Formulier!$O$38&gt;=C2820),"Verlof",0)</f>
        <v>0</v>
      </c>
      <c r="K2820">
        <f t="shared" si="572"/>
        <v>0</v>
      </c>
      <c r="L2820">
        <f t="shared" si="573"/>
        <v>0</v>
      </c>
      <c r="M2820">
        <f t="shared" si="574"/>
        <v>0</v>
      </c>
      <c r="N2820" s="56">
        <f t="shared" si="575"/>
        <v>0</v>
      </c>
      <c r="O2820" s="56">
        <f t="shared" si="576"/>
        <v>0</v>
      </c>
    </row>
    <row r="2821" spans="1:15" x14ac:dyDescent="0.3">
      <c r="A2821" s="43" t="s">
        <v>334</v>
      </c>
      <c r="B2821" s="43">
        <v>36</v>
      </c>
      <c r="C2821" s="44">
        <v>44813</v>
      </c>
      <c r="D2821" s="43" t="s">
        <v>71</v>
      </c>
      <c r="E2821" s="43">
        <v>2022</v>
      </c>
      <c r="F2821" s="64" t="s">
        <v>92</v>
      </c>
      <c r="G2821" s="64" t="s">
        <v>92</v>
      </c>
      <c r="H2821" s="64" t="s">
        <v>92</v>
      </c>
      <c r="I2821" s="43">
        <v>36</v>
      </c>
      <c r="J2821">
        <f>IF(AND(Formulier!$E$44&lt;=C2821,Formulier!$O$38&gt;=C2821),"Verlof",0)</f>
        <v>0</v>
      </c>
      <c r="K2821">
        <f t="shared" si="572"/>
        <v>0</v>
      </c>
      <c r="L2821">
        <f t="shared" si="573"/>
        <v>0</v>
      </c>
      <c r="M2821">
        <f t="shared" si="574"/>
        <v>0</v>
      </c>
      <c r="N2821" s="56">
        <f t="shared" si="575"/>
        <v>0</v>
      </c>
      <c r="O2821" s="56">
        <f t="shared" si="576"/>
        <v>0</v>
      </c>
    </row>
    <row r="2822" spans="1:15" x14ac:dyDescent="0.3">
      <c r="A2822" s="43" t="s">
        <v>335</v>
      </c>
      <c r="B2822" s="43">
        <v>36</v>
      </c>
      <c r="C2822" s="44">
        <v>44814</v>
      </c>
      <c r="D2822" s="43" t="s">
        <v>75</v>
      </c>
      <c r="E2822" s="43">
        <v>2022</v>
      </c>
      <c r="F2822" s="64" t="s">
        <v>92</v>
      </c>
      <c r="G2822" s="64" t="s">
        <v>92</v>
      </c>
      <c r="H2822" s="64" t="s">
        <v>92</v>
      </c>
      <c r="I2822" s="43">
        <v>36</v>
      </c>
      <c r="J2822">
        <f>IF(AND(Formulier!$E$44&lt;=C2822,Formulier!$O$38&gt;=C2822),"Verlof",0)</f>
        <v>0</v>
      </c>
      <c r="K2822">
        <f t="shared" si="572"/>
        <v>0</v>
      </c>
      <c r="L2822">
        <f t="shared" si="573"/>
        <v>0</v>
      </c>
      <c r="M2822">
        <f t="shared" si="574"/>
        <v>0</v>
      </c>
      <c r="N2822" s="56">
        <f t="shared" si="575"/>
        <v>0</v>
      </c>
      <c r="O2822" s="56">
        <f t="shared" si="576"/>
        <v>0</v>
      </c>
    </row>
    <row r="2823" spans="1:15" x14ac:dyDescent="0.3">
      <c r="A2823" s="43" t="s">
        <v>336</v>
      </c>
      <c r="B2823" s="43">
        <v>36</v>
      </c>
      <c r="C2823" s="44">
        <v>44815</v>
      </c>
      <c r="D2823" s="43" t="s">
        <v>76</v>
      </c>
      <c r="E2823" s="43">
        <v>2022</v>
      </c>
      <c r="F2823" s="64" t="s">
        <v>92</v>
      </c>
      <c r="G2823" s="64" t="s">
        <v>92</v>
      </c>
      <c r="H2823" s="64" t="s">
        <v>92</v>
      </c>
      <c r="I2823" s="43">
        <v>36</v>
      </c>
      <c r="J2823">
        <f>IF(AND(Formulier!$E$44&lt;=C2823,Formulier!$O$38&gt;=C2823),"Verlof",0)</f>
        <v>0</v>
      </c>
      <c r="K2823">
        <f t="shared" si="572"/>
        <v>0</v>
      </c>
      <c r="L2823">
        <f t="shared" si="573"/>
        <v>0</v>
      </c>
      <c r="M2823">
        <f t="shared" si="574"/>
        <v>0</v>
      </c>
      <c r="N2823" s="56">
        <f t="shared" si="575"/>
        <v>0</v>
      </c>
      <c r="O2823" s="56">
        <f t="shared" si="576"/>
        <v>0</v>
      </c>
    </row>
    <row r="2824" spans="1:15" x14ac:dyDescent="0.3">
      <c r="A2824" s="43" t="s">
        <v>337</v>
      </c>
      <c r="B2824" s="43">
        <v>37</v>
      </c>
      <c r="C2824" s="44">
        <v>44816</v>
      </c>
      <c r="D2824" s="43" t="s">
        <v>63</v>
      </c>
      <c r="E2824" s="43">
        <v>2022</v>
      </c>
      <c r="F2824" s="64" t="s">
        <v>92</v>
      </c>
      <c r="G2824" s="64" t="s">
        <v>92</v>
      </c>
      <c r="H2824" s="64" t="s">
        <v>92</v>
      </c>
      <c r="I2824" s="43">
        <v>37</v>
      </c>
      <c r="J2824">
        <f>IF(AND(Formulier!$E$44&lt;=C2824,Formulier!$O$38&gt;=C2824),"Verlof",0)</f>
        <v>0</v>
      </c>
      <c r="K2824">
        <f t="shared" si="572"/>
        <v>0</v>
      </c>
      <c r="L2824">
        <f t="shared" si="573"/>
        <v>0</v>
      </c>
      <c r="M2824">
        <f t="shared" si="574"/>
        <v>0</v>
      </c>
      <c r="N2824" s="56">
        <f t="shared" si="575"/>
        <v>0</v>
      </c>
      <c r="O2824" s="56">
        <f t="shared" si="576"/>
        <v>0</v>
      </c>
    </row>
    <row r="2825" spans="1:15" x14ac:dyDescent="0.3">
      <c r="A2825" s="43" t="s">
        <v>338</v>
      </c>
      <c r="B2825" s="43">
        <v>37</v>
      </c>
      <c r="C2825" s="44">
        <v>44817</v>
      </c>
      <c r="D2825" s="43" t="s">
        <v>65</v>
      </c>
      <c r="E2825" s="43">
        <v>2022</v>
      </c>
      <c r="F2825" s="64" t="s">
        <v>92</v>
      </c>
      <c r="G2825" s="64" t="s">
        <v>92</v>
      </c>
      <c r="H2825" s="64" t="s">
        <v>92</v>
      </c>
      <c r="I2825" s="43">
        <v>37</v>
      </c>
      <c r="J2825">
        <f>IF(AND(Formulier!$E$44&lt;=C2825,Formulier!$O$38&gt;=C2825),"Verlof",0)</f>
        <v>0</v>
      </c>
      <c r="K2825">
        <f t="shared" si="572"/>
        <v>0</v>
      </c>
      <c r="L2825">
        <f t="shared" si="573"/>
        <v>0</v>
      </c>
      <c r="M2825">
        <f t="shared" si="574"/>
        <v>0</v>
      </c>
      <c r="N2825" s="56">
        <f t="shared" si="575"/>
        <v>0</v>
      </c>
      <c r="O2825" s="56">
        <f t="shared" si="576"/>
        <v>0</v>
      </c>
    </row>
    <row r="2826" spans="1:15" x14ac:dyDescent="0.3">
      <c r="A2826" s="43" t="s">
        <v>339</v>
      </c>
      <c r="B2826" s="43">
        <v>37</v>
      </c>
      <c r="C2826" s="44">
        <v>44818</v>
      </c>
      <c r="D2826" s="43" t="s">
        <v>67</v>
      </c>
      <c r="E2826" s="43">
        <v>2022</v>
      </c>
      <c r="F2826" s="64" t="s">
        <v>92</v>
      </c>
      <c r="G2826" s="64" t="s">
        <v>92</v>
      </c>
      <c r="H2826" s="64" t="s">
        <v>92</v>
      </c>
      <c r="I2826" s="43">
        <v>37</v>
      </c>
      <c r="J2826">
        <f>IF(AND(Formulier!$E$44&lt;=C2826,Formulier!$O$38&gt;=C2826),"Verlof",0)</f>
        <v>0</v>
      </c>
      <c r="K2826">
        <f t="shared" si="572"/>
        <v>0</v>
      </c>
      <c r="L2826">
        <f t="shared" si="573"/>
        <v>0</v>
      </c>
      <c r="M2826">
        <f t="shared" si="574"/>
        <v>0</v>
      </c>
      <c r="N2826" s="56">
        <f t="shared" si="575"/>
        <v>0</v>
      </c>
      <c r="O2826" s="56">
        <f t="shared" si="576"/>
        <v>0</v>
      </c>
    </row>
    <row r="2827" spans="1:15" x14ac:dyDescent="0.3">
      <c r="A2827" s="43" t="s">
        <v>340</v>
      </c>
      <c r="B2827" s="43">
        <v>37</v>
      </c>
      <c r="C2827" s="44">
        <v>44819</v>
      </c>
      <c r="D2827" s="43" t="s">
        <v>69</v>
      </c>
      <c r="E2827" s="43">
        <v>2022</v>
      </c>
      <c r="F2827" s="64" t="s">
        <v>92</v>
      </c>
      <c r="G2827" s="64" t="s">
        <v>92</v>
      </c>
      <c r="H2827" s="64" t="s">
        <v>92</v>
      </c>
      <c r="I2827" s="43">
        <v>37</v>
      </c>
      <c r="J2827">
        <f>IF(AND(Formulier!$E$44&lt;=C2827,Formulier!$O$38&gt;=C2827),"Verlof",0)</f>
        <v>0</v>
      </c>
      <c r="K2827">
        <f t="shared" si="572"/>
        <v>0</v>
      </c>
      <c r="L2827">
        <f t="shared" si="573"/>
        <v>0</v>
      </c>
      <c r="M2827">
        <f t="shared" si="574"/>
        <v>0</v>
      </c>
      <c r="N2827" s="56">
        <f t="shared" si="575"/>
        <v>0</v>
      </c>
      <c r="O2827" s="56">
        <f t="shared" si="576"/>
        <v>0</v>
      </c>
    </row>
    <row r="2828" spans="1:15" x14ac:dyDescent="0.3">
      <c r="A2828" s="43" t="s">
        <v>341</v>
      </c>
      <c r="B2828" s="43">
        <v>37</v>
      </c>
      <c r="C2828" s="44">
        <v>44820</v>
      </c>
      <c r="D2828" s="43" t="s">
        <v>71</v>
      </c>
      <c r="E2828" s="43">
        <v>2022</v>
      </c>
      <c r="F2828" s="64" t="s">
        <v>92</v>
      </c>
      <c r="G2828" s="64" t="s">
        <v>92</v>
      </c>
      <c r="H2828" s="64" t="s">
        <v>92</v>
      </c>
      <c r="I2828" s="43">
        <v>37</v>
      </c>
      <c r="J2828">
        <f>IF(AND(Formulier!$E$44&lt;=C2828,Formulier!$O$38&gt;=C2828),"Verlof",0)</f>
        <v>0</v>
      </c>
      <c r="K2828">
        <f t="shared" ref="K2828:K2891" si="577">IF(J2828=0,0,IF(F2828="",0,1))</f>
        <v>0</v>
      </c>
      <c r="L2828">
        <f t="shared" ref="L2828:L2891" si="578">IF(J2828=0,0,IF(G2828="",0,1))</f>
        <v>0</v>
      </c>
      <c r="M2828">
        <f t="shared" ref="M2828:M2891" si="579">IF(J2828=0,0,IF(H2828="",0,1))</f>
        <v>0</v>
      </c>
      <c r="N2828" s="56">
        <f t="shared" ref="N2828:N2891" si="580">IF($N$1="Noord",K2828,IF($N$1="Midden",L2828,M2828))</f>
        <v>0</v>
      </c>
      <c r="O2828" s="56">
        <f t="shared" ref="O2828:O2891" si="581">IF(OR(D2828="za",D2828="zo"),0,N2828)</f>
        <v>0</v>
      </c>
    </row>
    <row r="2829" spans="1:15" x14ac:dyDescent="0.3">
      <c r="A2829" s="43" t="s">
        <v>342</v>
      </c>
      <c r="B2829" s="43">
        <v>37</v>
      </c>
      <c r="C2829" s="44">
        <v>44821</v>
      </c>
      <c r="D2829" s="43" t="s">
        <v>75</v>
      </c>
      <c r="E2829" s="43">
        <v>2022</v>
      </c>
      <c r="F2829" s="64" t="s">
        <v>92</v>
      </c>
      <c r="G2829" s="64" t="s">
        <v>92</v>
      </c>
      <c r="H2829" s="64" t="s">
        <v>92</v>
      </c>
      <c r="I2829" s="43">
        <v>37</v>
      </c>
      <c r="J2829">
        <f>IF(AND(Formulier!$E$44&lt;=C2829,Formulier!$O$38&gt;=C2829),"Verlof",0)</f>
        <v>0</v>
      </c>
      <c r="K2829">
        <f t="shared" si="577"/>
        <v>0</v>
      </c>
      <c r="L2829">
        <f t="shared" si="578"/>
        <v>0</v>
      </c>
      <c r="M2829">
        <f t="shared" si="579"/>
        <v>0</v>
      </c>
      <c r="N2829" s="56">
        <f t="shared" si="580"/>
        <v>0</v>
      </c>
      <c r="O2829" s="56">
        <f t="shared" si="581"/>
        <v>0</v>
      </c>
    </row>
    <row r="2830" spans="1:15" x14ac:dyDescent="0.3">
      <c r="A2830" s="43" t="s">
        <v>343</v>
      </c>
      <c r="B2830" s="43">
        <v>37</v>
      </c>
      <c r="C2830" s="44">
        <v>44822</v>
      </c>
      <c r="D2830" s="43" t="s">
        <v>76</v>
      </c>
      <c r="E2830" s="43">
        <v>2022</v>
      </c>
      <c r="F2830" s="64" t="s">
        <v>92</v>
      </c>
      <c r="G2830" s="64" t="s">
        <v>92</v>
      </c>
      <c r="H2830" s="64" t="s">
        <v>92</v>
      </c>
      <c r="I2830" s="43">
        <v>37</v>
      </c>
      <c r="J2830">
        <f>IF(AND(Formulier!$E$44&lt;=C2830,Formulier!$O$38&gt;=C2830),"Verlof",0)</f>
        <v>0</v>
      </c>
      <c r="K2830">
        <f t="shared" si="577"/>
        <v>0</v>
      </c>
      <c r="L2830">
        <f t="shared" si="578"/>
        <v>0</v>
      </c>
      <c r="M2830">
        <f t="shared" si="579"/>
        <v>0</v>
      </c>
      <c r="N2830" s="56">
        <f t="shared" si="580"/>
        <v>0</v>
      </c>
      <c r="O2830" s="56">
        <f t="shared" si="581"/>
        <v>0</v>
      </c>
    </row>
    <row r="2831" spans="1:15" x14ac:dyDescent="0.3">
      <c r="A2831" s="43" t="s">
        <v>344</v>
      </c>
      <c r="B2831" s="43">
        <v>38</v>
      </c>
      <c r="C2831" s="44">
        <v>44823</v>
      </c>
      <c r="D2831" s="43" t="s">
        <v>63</v>
      </c>
      <c r="E2831" s="43">
        <v>2022</v>
      </c>
      <c r="F2831" s="64" t="s">
        <v>92</v>
      </c>
      <c r="G2831" s="64" t="s">
        <v>92</v>
      </c>
      <c r="H2831" s="64" t="s">
        <v>92</v>
      </c>
      <c r="I2831" s="43">
        <v>38</v>
      </c>
      <c r="J2831">
        <f>IF(AND(Formulier!$E$44&lt;=C2831,Formulier!$O$38&gt;=C2831),"Verlof",0)</f>
        <v>0</v>
      </c>
      <c r="K2831">
        <f t="shared" si="577"/>
        <v>0</v>
      </c>
      <c r="L2831">
        <f t="shared" si="578"/>
        <v>0</v>
      </c>
      <c r="M2831">
        <f t="shared" si="579"/>
        <v>0</v>
      </c>
      <c r="N2831" s="56">
        <f t="shared" si="580"/>
        <v>0</v>
      </c>
      <c r="O2831" s="56">
        <f t="shared" si="581"/>
        <v>0</v>
      </c>
    </row>
    <row r="2832" spans="1:15" x14ac:dyDescent="0.3">
      <c r="A2832" s="43" t="s">
        <v>345</v>
      </c>
      <c r="B2832" s="43">
        <v>38</v>
      </c>
      <c r="C2832" s="44">
        <v>44824</v>
      </c>
      <c r="D2832" s="43" t="s">
        <v>65</v>
      </c>
      <c r="E2832" s="43">
        <v>2022</v>
      </c>
      <c r="F2832" s="64" t="s">
        <v>92</v>
      </c>
      <c r="G2832" s="64" t="s">
        <v>92</v>
      </c>
      <c r="H2832" s="64" t="s">
        <v>92</v>
      </c>
      <c r="I2832" s="43">
        <v>38</v>
      </c>
      <c r="J2832">
        <f>IF(AND(Formulier!$E$44&lt;=C2832,Formulier!$O$38&gt;=C2832),"Verlof",0)</f>
        <v>0</v>
      </c>
      <c r="K2832">
        <f t="shared" si="577"/>
        <v>0</v>
      </c>
      <c r="L2832">
        <f t="shared" si="578"/>
        <v>0</v>
      </c>
      <c r="M2832">
        <f t="shared" si="579"/>
        <v>0</v>
      </c>
      <c r="N2832" s="56">
        <f t="shared" si="580"/>
        <v>0</v>
      </c>
      <c r="O2832" s="56">
        <f t="shared" si="581"/>
        <v>0</v>
      </c>
    </row>
    <row r="2833" spans="1:15" x14ac:dyDescent="0.3">
      <c r="A2833" s="43" t="s">
        <v>346</v>
      </c>
      <c r="B2833" s="43">
        <v>38</v>
      </c>
      <c r="C2833" s="44">
        <v>44825</v>
      </c>
      <c r="D2833" s="43" t="s">
        <v>67</v>
      </c>
      <c r="E2833" s="43">
        <v>2022</v>
      </c>
      <c r="F2833" s="64" t="s">
        <v>92</v>
      </c>
      <c r="G2833" s="64" t="s">
        <v>92</v>
      </c>
      <c r="H2833" s="64" t="s">
        <v>92</v>
      </c>
      <c r="I2833" s="43">
        <v>38</v>
      </c>
      <c r="J2833">
        <f>IF(AND(Formulier!$E$44&lt;=C2833,Formulier!$O$38&gt;=C2833),"Verlof",0)</f>
        <v>0</v>
      </c>
      <c r="K2833">
        <f t="shared" si="577"/>
        <v>0</v>
      </c>
      <c r="L2833">
        <f t="shared" si="578"/>
        <v>0</v>
      </c>
      <c r="M2833">
        <f t="shared" si="579"/>
        <v>0</v>
      </c>
      <c r="N2833" s="56">
        <f t="shared" si="580"/>
        <v>0</v>
      </c>
      <c r="O2833" s="56">
        <f t="shared" si="581"/>
        <v>0</v>
      </c>
    </row>
    <row r="2834" spans="1:15" x14ac:dyDescent="0.3">
      <c r="A2834" s="43" t="s">
        <v>347</v>
      </c>
      <c r="B2834" s="43">
        <v>38</v>
      </c>
      <c r="C2834" s="44">
        <v>44826</v>
      </c>
      <c r="D2834" s="43" t="s">
        <v>69</v>
      </c>
      <c r="E2834" s="43">
        <v>2022</v>
      </c>
      <c r="F2834" s="64" t="s">
        <v>92</v>
      </c>
      <c r="G2834" s="64" t="s">
        <v>92</v>
      </c>
      <c r="H2834" s="64" t="s">
        <v>92</v>
      </c>
      <c r="I2834" s="43">
        <v>38</v>
      </c>
      <c r="J2834">
        <f>IF(AND(Formulier!$E$44&lt;=C2834,Formulier!$O$38&gt;=C2834),"Verlof",0)</f>
        <v>0</v>
      </c>
      <c r="K2834">
        <f t="shared" si="577"/>
        <v>0</v>
      </c>
      <c r="L2834">
        <f t="shared" si="578"/>
        <v>0</v>
      </c>
      <c r="M2834">
        <f t="shared" si="579"/>
        <v>0</v>
      </c>
      <c r="N2834" s="56">
        <f t="shared" si="580"/>
        <v>0</v>
      </c>
      <c r="O2834" s="56">
        <f t="shared" si="581"/>
        <v>0</v>
      </c>
    </row>
    <row r="2835" spans="1:15" x14ac:dyDescent="0.3">
      <c r="A2835" s="43" t="s">
        <v>348</v>
      </c>
      <c r="B2835" s="43">
        <v>38</v>
      </c>
      <c r="C2835" s="44">
        <v>44827</v>
      </c>
      <c r="D2835" s="43" t="s">
        <v>71</v>
      </c>
      <c r="E2835" s="43">
        <v>2022</v>
      </c>
      <c r="F2835" s="64" t="s">
        <v>92</v>
      </c>
      <c r="G2835" s="64" t="s">
        <v>92</v>
      </c>
      <c r="H2835" s="64" t="s">
        <v>92</v>
      </c>
      <c r="I2835" s="43">
        <v>38</v>
      </c>
      <c r="J2835">
        <f>IF(AND(Formulier!$E$44&lt;=C2835,Formulier!$O$38&gt;=C2835),"Verlof",0)</f>
        <v>0</v>
      </c>
      <c r="K2835">
        <f t="shared" si="577"/>
        <v>0</v>
      </c>
      <c r="L2835">
        <f t="shared" si="578"/>
        <v>0</v>
      </c>
      <c r="M2835">
        <f t="shared" si="579"/>
        <v>0</v>
      </c>
      <c r="N2835" s="56">
        <f t="shared" si="580"/>
        <v>0</v>
      </c>
      <c r="O2835" s="56">
        <f t="shared" si="581"/>
        <v>0</v>
      </c>
    </row>
    <row r="2836" spans="1:15" x14ac:dyDescent="0.3">
      <c r="A2836" s="43" t="s">
        <v>349</v>
      </c>
      <c r="B2836" s="43">
        <v>38</v>
      </c>
      <c r="C2836" s="44">
        <v>44828</v>
      </c>
      <c r="D2836" s="43" t="s">
        <v>75</v>
      </c>
      <c r="E2836" s="43">
        <v>2022</v>
      </c>
      <c r="F2836" s="64" t="s">
        <v>92</v>
      </c>
      <c r="G2836" s="64" t="s">
        <v>92</v>
      </c>
      <c r="H2836" s="64" t="s">
        <v>92</v>
      </c>
      <c r="I2836" s="43">
        <v>38</v>
      </c>
      <c r="J2836">
        <f>IF(AND(Formulier!$E$44&lt;=C2836,Formulier!$O$38&gt;=C2836),"Verlof",0)</f>
        <v>0</v>
      </c>
      <c r="K2836">
        <f t="shared" si="577"/>
        <v>0</v>
      </c>
      <c r="L2836">
        <f t="shared" si="578"/>
        <v>0</v>
      </c>
      <c r="M2836">
        <f t="shared" si="579"/>
        <v>0</v>
      </c>
      <c r="N2836" s="56">
        <f t="shared" si="580"/>
        <v>0</v>
      </c>
      <c r="O2836" s="56">
        <f t="shared" si="581"/>
        <v>0</v>
      </c>
    </row>
    <row r="2837" spans="1:15" x14ac:dyDescent="0.3">
      <c r="A2837" s="43" t="s">
        <v>350</v>
      </c>
      <c r="B2837" s="43">
        <v>38</v>
      </c>
      <c r="C2837" s="44">
        <v>44829</v>
      </c>
      <c r="D2837" s="43" t="s">
        <v>76</v>
      </c>
      <c r="E2837" s="43">
        <v>2022</v>
      </c>
      <c r="F2837" s="64" t="s">
        <v>92</v>
      </c>
      <c r="G2837" s="64" t="s">
        <v>92</v>
      </c>
      <c r="H2837" s="64" t="s">
        <v>92</v>
      </c>
      <c r="I2837" s="43">
        <v>38</v>
      </c>
      <c r="J2837">
        <f>IF(AND(Formulier!$E$44&lt;=C2837,Formulier!$O$38&gt;=C2837),"Verlof",0)</f>
        <v>0</v>
      </c>
      <c r="K2837">
        <f t="shared" si="577"/>
        <v>0</v>
      </c>
      <c r="L2837">
        <f t="shared" si="578"/>
        <v>0</v>
      </c>
      <c r="M2837">
        <f t="shared" si="579"/>
        <v>0</v>
      </c>
      <c r="N2837" s="56">
        <f t="shared" si="580"/>
        <v>0</v>
      </c>
      <c r="O2837" s="56">
        <f t="shared" si="581"/>
        <v>0</v>
      </c>
    </row>
    <row r="2838" spans="1:15" x14ac:dyDescent="0.3">
      <c r="A2838" s="43" t="s">
        <v>351</v>
      </c>
      <c r="B2838" s="43">
        <v>39</v>
      </c>
      <c r="C2838" s="44">
        <v>44830</v>
      </c>
      <c r="D2838" s="43" t="s">
        <v>63</v>
      </c>
      <c r="E2838" s="43">
        <v>2022</v>
      </c>
      <c r="F2838" s="64" t="s">
        <v>92</v>
      </c>
      <c r="G2838" s="64" t="s">
        <v>92</v>
      </c>
      <c r="H2838" s="64" t="s">
        <v>92</v>
      </c>
      <c r="I2838" s="43">
        <v>39</v>
      </c>
      <c r="J2838">
        <f>IF(AND(Formulier!$E$44&lt;=C2838,Formulier!$O$38&gt;=C2838),"Verlof",0)</f>
        <v>0</v>
      </c>
      <c r="K2838">
        <f t="shared" si="577"/>
        <v>0</v>
      </c>
      <c r="L2838">
        <f t="shared" si="578"/>
        <v>0</v>
      </c>
      <c r="M2838">
        <f t="shared" si="579"/>
        <v>0</v>
      </c>
      <c r="N2838" s="56">
        <f t="shared" si="580"/>
        <v>0</v>
      </c>
      <c r="O2838" s="56">
        <f t="shared" si="581"/>
        <v>0</v>
      </c>
    </row>
    <row r="2839" spans="1:15" x14ac:dyDescent="0.3">
      <c r="A2839" s="43" t="s">
        <v>352</v>
      </c>
      <c r="B2839" s="43">
        <v>39</v>
      </c>
      <c r="C2839" s="44">
        <v>44831</v>
      </c>
      <c r="D2839" s="43" t="s">
        <v>65</v>
      </c>
      <c r="E2839" s="43">
        <v>2022</v>
      </c>
      <c r="F2839" s="64" t="s">
        <v>92</v>
      </c>
      <c r="G2839" s="64" t="s">
        <v>92</v>
      </c>
      <c r="H2839" s="64" t="s">
        <v>92</v>
      </c>
      <c r="I2839" s="43">
        <v>39</v>
      </c>
      <c r="J2839">
        <f>IF(AND(Formulier!$E$44&lt;=C2839,Formulier!$O$38&gt;=C2839),"Verlof",0)</f>
        <v>0</v>
      </c>
      <c r="K2839">
        <f t="shared" si="577"/>
        <v>0</v>
      </c>
      <c r="L2839">
        <f t="shared" si="578"/>
        <v>0</v>
      </c>
      <c r="M2839">
        <f t="shared" si="579"/>
        <v>0</v>
      </c>
      <c r="N2839" s="56">
        <f t="shared" si="580"/>
        <v>0</v>
      </c>
      <c r="O2839" s="56">
        <f t="shared" si="581"/>
        <v>0</v>
      </c>
    </row>
    <row r="2840" spans="1:15" x14ac:dyDescent="0.3">
      <c r="A2840" s="43" t="s">
        <v>353</v>
      </c>
      <c r="B2840" s="43">
        <v>39</v>
      </c>
      <c r="C2840" s="44">
        <v>44832</v>
      </c>
      <c r="D2840" s="43" t="s">
        <v>67</v>
      </c>
      <c r="E2840" s="43">
        <v>2022</v>
      </c>
      <c r="F2840" s="64" t="s">
        <v>92</v>
      </c>
      <c r="G2840" s="64" t="s">
        <v>92</v>
      </c>
      <c r="H2840" s="64" t="s">
        <v>92</v>
      </c>
      <c r="I2840" s="43">
        <v>39</v>
      </c>
      <c r="J2840">
        <f>IF(AND(Formulier!$E$44&lt;=C2840,Formulier!$O$38&gt;=C2840),"Verlof",0)</f>
        <v>0</v>
      </c>
      <c r="K2840">
        <f t="shared" si="577"/>
        <v>0</v>
      </c>
      <c r="L2840">
        <f t="shared" si="578"/>
        <v>0</v>
      </c>
      <c r="M2840">
        <f t="shared" si="579"/>
        <v>0</v>
      </c>
      <c r="N2840" s="56">
        <f t="shared" si="580"/>
        <v>0</v>
      </c>
      <c r="O2840" s="56">
        <f t="shared" si="581"/>
        <v>0</v>
      </c>
    </row>
    <row r="2841" spans="1:15" x14ac:dyDescent="0.3">
      <c r="A2841" s="43" t="s">
        <v>354</v>
      </c>
      <c r="B2841" s="43">
        <v>39</v>
      </c>
      <c r="C2841" s="44">
        <v>44833</v>
      </c>
      <c r="D2841" s="43" t="s">
        <v>69</v>
      </c>
      <c r="E2841" s="43">
        <v>2022</v>
      </c>
      <c r="F2841" s="64" t="s">
        <v>92</v>
      </c>
      <c r="G2841" s="64" t="s">
        <v>92</v>
      </c>
      <c r="H2841" s="64" t="s">
        <v>92</v>
      </c>
      <c r="I2841" s="43">
        <v>39</v>
      </c>
      <c r="J2841">
        <f>IF(AND(Formulier!$E$44&lt;=C2841,Formulier!$O$38&gt;=C2841),"Verlof",0)</f>
        <v>0</v>
      </c>
      <c r="K2841">
        <f t="shared" si="577"/>
        <v>0</v>
      </c>
      <c r="L2841">
        <f t="shared" si="578"/>
        <v>0</v>
      </c>
      <c r="M2841">
        <f t="shared" si="579"/>
        <v>0</v>
      </c>
      <c r="N2841" s="56">
        <f t="shared" si="580"/>
        <v>0</v>
      </c>
      <c r="O2841" s="56">
        <f t="shared" si="581"/>
        <v>0</v>
      </c>
    </row>
    <row r="2842" spans="1:15" x14ac:dyDescent="0.3">
      <c r="A2842" s="43" t="s">
        <v>355</v>
      </c>
      <c r="B2842" s="43">
        <v>39</v>
      </c>
      <c r="C2842" s="44">
        <v>44834</v>
      </c>
      <c r="D2842" s="43" t="s">
        <v>71</v>
      </c>
      <c r="E2842" s="43">
        <v>2022</v>
      </c>
      <c r="F2842" s="64" t="s">
        <v>92</v>
      </c>
      <c r="G2842" s="64" t="s">
        <v>92</v>
      </c>
      <c r="H2842" s="64" t="s">
        <v>92</v>
      </c>
      <c r="I2842" s="43">
        <v>39</v>
      </c>
      <c r="J2842">
        <f>IF(AND(Formulier!$E$44&lt;=C2842,Formulier!$O$38&gt;=C2842),"Verlof",0)</f>
        <v>0</v>
      </c>
      <c r="K2842">
        <f t="shared" si="577"/>
        <v>0</v>
      </c>
      <c r="L2842">
        <f t="shared" si="578"/>
        <v>0</v>
      </c>
      <c r="M2842">
        <f t="shared" si="579"/>
        <v>0</v>
      </c>
      <c r="N2842" s="56">
        <f t="shared" si="580"/>
        <v>0</v>
      </c>
      <c r="O2842" s="56">
        <f t="shared" si="581"/>
        <v>0</v>
      </c>
    </row>
    <row r="2843" spans="1:15" x14ac:dyDescent="0.3">
      <c r="A2843" s="43" t="s">
        <v>356</v>
      </c>
      <c r="B2843" s="43">
        <v>39</v>
      </c>
      <c r="C2843" s="44">
        <v>44835</v>
      </c>
      <c r="D2843" s="43" t="s">
        <v>75</v>
      </c>
      <c r="E2843" s="43">
        <v>2022</v>
      </c>
      <c r="F2843" s="64" t="s">
        <v>92</v>
      </c>
      <c r="G2843" s="64" t="s">
        <v>92</v>
      </c>
      <c r="H2843" s="64" t="s">
        <v>92</v>
      </c>
      <c r="I2843" s="43">
        <v>39</v>
      </c>
      <c r="J2843">
        <f>IF(AND(Formulier!$E$44&lt;=C2843,Formulier!$O$38&gt;=C2843),"Verlof",0)</f>
        <v>0</v>
      </c>
      <c r="K2843">
        <f t="shared" si="577"/>
        <v>0</v>
      </c>
      <c r="L2843">
        <f t="shared" si="578"/>
        <v>0</v>
      </c>
      <c r="M2843">
        <f t="shared" si="579"/>
        <v>0</v>
      </c>
      <c r="N2843" s="56">
        <f t="shared" si="580"/>
        <v>0</v>
      </c>
      <c r="O2843" s="56">
        <f t="shared" si="581"/>
        <v>0</v>
      </c>
    </row>
    <row r="2844" spans="1:15" x14ac:dyDescent="0.3">
      <c r="A2844" s="43" t="s">
        <v>357</v>
      </c>
      <c r="B2844" s="43">
        <v>39</v>
      </c>
      <c r="C2844" s="44">
        <v>44836</v>
      </c>
      <c r="D2844" s="43" t="s">
        <v>76</v>
      </c>
      <c r="E2844" s="43">
        <v>2022</v>
      </c>
      <c r="F2844" s="64" t="s">
        <v>92</v>
      </c>
      <c r="G2844" s="64" t="s">
        <v>92</v>
      </c>
      <c r="H2844" s="64" t="s">
        <v>92</v>
      </c>
      <c r="I2844" s="43">
        <v>39</v>
      </c>
      <c r="J2844">
        <f>IF(AND(Formulier!$E$44&lt;=C2844,Formulier!$O$38&gt;=C2844),"Verlof",0)</f>
        <v>0</v>
      </c>
      <c r="K2844">
        <f t="shared" si="577"/>
        <v>0</v>
      </c>
      <c r="L2844">
        <f t="shared" si="578"/>
        <v>0</v>
      </c>
      <c r="M2844">
        <f t="shared" si="579"/>
        <v>0</v>
      </c>
      <c r="N2844" s="56">
        <f t="shared" si="580"/>
        <v>0</v>
      </c>
      <c r="O2844" s="56">
        <f t="shared" si="581"/>
        <v>0</v>
      </c>
    </row>
    <row r="2845" spans="1:15" x14ac:dyDescent="0.3">
      <c r="A2845" s="43" t="s">
        <v>358</v>
      </c>
      <c r="B2845" s="43">
        <v>40</v>
      </c>
      <c r="C2845" s="44">
        <v>44837</v>
      </c>
      <c r="D2845" s="43" t="s">
        <v>63</v>
      </c>
      <c r="E2845" s="43">
        <v>2022</v>
      </c>
      <c r="F2845" s="64" t="s">
        <v>92</v>
      </c>
      <c r="G2845" s="64" t="s">
        <v>92</v>
      </c>
      <c r="H2845" s="64" t="s">
        <v>92</v>
      </c>
      <c r="I2845" s="43">
        <v>40</v>
      </c>
      <c r="J2845">
        <f>IF(AND(Formulier!$E$44&lt;=C2845,Formulier!$O$38&gt;=C2845),"Verlof",0)</f>
        <v>0</v>
      </c>
      <c r="K2845">
        <f t="shared" si="577"/>
        <v>0</v>
      </c>
      <c r="L2845">
        <f t="shared" si="578"/>
        <v>0</v>
      </c>
      <c r="M2845">
        <f t="shared" si="579"/>
        <v>0</v>
      </c>
      <c r="N2845" s="56">
        <f t="shared" si="580"/>
        <v>0</v>
      </c>
      <c r="O2845" s="56">
        <f t="shared" si="581"/>
        <v>0</v>
      </c>
    </row>
    <row r="2846" spans="1:15" x14ac:dyDescent="0.3">
      <c r="A2846" s="43" t="s">
        <v>359</v>
      </c>
      <c r="B2846" s="43">
        <v>40</v>
      </c>
      <c r="C2846" s="44">
        <v>44838</v>
      </c>
      <c r="D2846" s="43" t="s">
        <v>65</v>
      </c>
      <c r="E2846" s="43">
        <v>2022</v>
      </c>
      <c r="F2846" s="64" t="s">
        <v>92</v>
      </c>
      <c r="G2846" s="64" t="s">
        <v>92</v>
      </c>
      <c r="H2846" s="64" t="s">
        <v>92</v>
      </c>
      <c r="I2846" s="43">
        <v>40</v>
      </c>
      <c r="J2846">
        <f>IF(AND(Formulier!$E$44&lt;=C2846,Formulier!$O$38&gt;=C2846),"Verlof",0)</f>
        <v>0</v>
      </c>
      <c r="K2846">
        <f t="shared" si="577"/>
        <v>0</v>
      </c>
      <c r="L2846">
        <f t="shared" si="578"/>
        <v>0</v>
      </c>
      <c r="M2846">
        <f t="shared" si="579"/>
        <v>0</v>
      </c>
      <c r="N2846" s="56">
        <f t="shared" si="580"/>
        <v>0</v>
      </c>
      <c r="O2846" s="56">
        <f t="shared" si="581"/>
        <v>0</v>
      </c>
    </row>
    <row r="2847" spans="1:15" x14ac:dyDescent="0.3">
      <c r="A2847" s="43" t="s">
        <v>360</v>
      </c>
      <c r="B2847" s="43">
        <v>40</v>
      </c>
      <c r="C2847" s="44">
        <v>44839</v>
      </c>
      <c r="D2847" s="43" t="s">
        <v>67</v>
      </c>
      <c r="E2847" s="43">
        <v>2022</v>
      </c>
      <c r="F2847" s="64" t="s">
        <v>92</v>
      </c>
      <c r="G2847" s="64" t="s">
        <v>92</v>
      </c>
      <c r="H2847" s="64" t="s">
        <v>92</v>
      </c>
      <c r="I2847" s="43">
        <v>40</v>
      </c>
      <c r="J2847">
        <f>IF(AND(Formulier!$E$44&lt;=C2847,Formulier!$O$38&gt;=C2847),"Verlof",0)</f>
        <v>0</v>
      </c>
      <c r="K2847">
        <f t="shared" si="577"/>
        <v>0</v>
      </c>
      <c r="L2847">
        <f t="shared" si="578"/>
        <v>0</v>
      </c>
      <c r="M2847">
        <f t="shared" si="579"/>
        <v>0</v>
      </c>
      <c r="N2847" s="56">
        <f t="shared" si="580"/>
        <v>0</v>
      </c>
      <c r="O2847" s="56">
        <f t="shared" si="581"/>
        <v>0</v>
      </c>
    </row>
    <row r="2848" spans="1:15" x14ac:dyDescent="0.3">
      <c r="A2848" s="43" t="s">
        <v>361</v>
      </c>
      <c r="B2848" s="43">
        <v>40</v>
      </c>
      <c r="C2848" s="44">
        <v>44840</v>
      </c>
      <c r="D2848" s="43" t="s">
        <v>69</v>
      </c>
      <c r="E2848" s="43">
        <v>2022</v>
      </c>
      <c r="F2848" s="64" t="s">
        <v>92</v>
      </c>
      <c r="G2848" s="64" t="s">
        <v>92</v>
      </c>
      <c r="H2848" s="64" t="s">
        <v>92</v>
      </c>
      <c r="I2848" s="43">
        <v>40</v>
      </c>
      <c r="J2848">
        <f>IF(AND(Formulier!$E$44&lt;=C2848,Formulier!$O$38&gt;=C2848),"Verlof",0)</f>
        <v>0</v>
      </c>
      <c r="K2848">
        <f t="shared" si="577"/>
        <v>0</v>
      </c>
      <c r="L2848">
        <f t="shared" si="578"/>
        <v>0</v>
      </c>
      <c r="M2848">
        <f t="shared" si="579"/>
        <v>0</v>
      </c>
      <c r="N2848" s="56">
        <f t="shared" si="580"/>
        <v>0</v>
      </c>
      <c r="O2848" s="56">
        <f t="shared" si="581"/>
        <v>0</v>
      </c>
    </row>
    <row r="2849" spans="1:15" x14ac:dyDescent="0.3">
      <c r="A2849" s="43" t="s">
        <v>362</v>
      </c>
      <c r="B2849" s="43">
        <v>40</v>
      </c>
      <c r="C2849" s="44">
        <v>44841</v>
      </c>
      <c r="D2849" s="43" t="s">
        <v>71</v>
      </c>
      <c r="E2849" s="43">
        <v>2022</v>
      </c>
      <c r="F2849" s="64" t="s">
        <v>92</v>
      </c>
      <c r="G2849" s="64" t="s">
        <v>92</v>
      </c>
      <c r="H2849" s="64" t="s">
        <v>92</v>
      </c>
      <c r="I2849" s="43">
        <v>40</v>
      </c>
      <c r="J2849">
        <f>IF(AND(Formulier!$E$44&lt;=C2849,Formulier!$O$38&gt;=C2849),"Verlof",0)</f>
        <v>0</v>
      </c>
      <c r="K2849">
        <f t="shared" si="577"/>
        <v>0</v>
      </c>
      <c r="L2849">
        <f t="shared" si="578"/>
        <v>0</v>
      </c>
      <c r="M2849">
        <f t="shared" si="579"/>
        <v>0</v>
      </c>
      <c r="N2849" s="56">
        <f t="shared" si="580"/>
        <v>0</v>
      </c>
      <c r="O2849" s="56">
        <f t="shared" si="581"/>
        <v>0</v>
      </c>
    </row>
    <row r="2850" spans="1:15" x14ac:dyDescent="0.3">
      <c r="A2850" s="43" t="s">
        <v>363</v>
      </c>
      <c r="B2850" s="43">
        <v>40</v>
      </c>
      <c r="C2850" s="44">
        <v>44842</v>
      </c>
      <c r="D2850" s="43" t="s">
        <v>75</v>
      </c>
      <c r="E2850" s="43">
        <v>2022</v>
      </c>
      <c r="F2850" s="64" t="s">
        <v>92</v>
      </c>
      <c r="G2850" s="64" t="s">
        <v>92</v>
      </c>
      <c r="H2850" s="64" t="s">
        <v>92</v>
      </c>
      <c r="I2850" s="43">
        <v>40</v>
      </c>
      <c r="J2850">
        <f>IF(AND(Formulier!$E$44&lt;=C2850,Formulier!$O$38&gt;=C2850),"Verlof",0)</f>
        <v>0</v>
      </c>
      <c r="K2850">
        <f t="shared" si="577"/>
        <v>0</v>
      </c>
      <c r="L2850">
        <f t="shared" si="578"/>
        <v>0</v>
      </c>
      <c r="M2850">
        <f t="shared" si="579"/>
        <v>0</v>
      </c>
      <c r="N2850" s="56">
        <f t="shared" si="580"/>
        <v>0</v>
      </c>
      <c r="O2850" s="56">
        <f t="shared" si="581"/>
        <v>0</v>
      </c>
    </row>
    <row r="2851" spans="1:15" x14ac:dyDescent="0.3">
      <c r="A2851" s="43" t="s">
        <v>364</v>
      </c>
      <c r="B2851" s="43">
        <v>40</v>
      </c>
      <c r="C2851" s="44">
        <v>44843</v>
      </c>
      <c r="D2851" s="43" t="s">
        <v>76</v>
      </c>
      <c r="E2851" s="43">
        <v>2022</v>
      </c>
      <c r="F2851" s="64" t="s">
        <v>92</v>
      </c>
      <c r="G2851" s="64" t="s">
        <v>92</v>
      </c>
      <c r="H2851" s="64" t="s">
        <v>92</v>
      </c>
      <c r="I2851" s="43">
        <v>40</v>
      </c>
      <c r="J2851">
        <f>IF(AND(Formulier!$E$44&lt;=C2851,Formulier!$O$38&gt;=C2851),"Verlof",0)</f>
        <v>0</v>
      </c>
      <c r="K2851">
        <f t="shared" si="577"/>
        <v>0</v>
      </c>
      <c r="L2851">
        <f t="shared" si="578"/>
        <v>0</v>
      </c>
      <c r="M2851">
        <f t="shared" si="579"/>
        <v>0</v>
      </c>
      <c r="N2851" s="56">
        <f t="shared" si="580"/>
        <v>0</v>
      </c>
      <c r="O2851" s="56">
        <f t="shared" si="581"/>
        <v>0</v>
      </c>
    </row>
    <row r="2852" spans="1:15" x14ac:dyDescent="0.3">
      <c r="A2852" s="43" t="s">
        <v>365</v>
      </c>
      <c r="B2852" s="43">
        <v>41</v>
      </c>
      <c r="C2852" s="44">
        <v>44844</v>
      </c>
      <c r="D2852" s="43" t="s">
        <v>63</v>
      </c>
      <c r="E2852" s="43">
        <v>2022</v>
      </c>
      <c r="F2852" s="64" t="s">
        <v>92</v>
      </c>
      <c r="G2852" s="64" t="s">
        <v>92</v>
      </c>
      <c r="H2852" s="64" t="s">
        <v>92</v>
      </c>
      <c r="I2852" s="43">
        <v>41</v>
      </c>
      <c r="J2852">
        <f>IF(AND(Formulier!$E$44&lt;=C2852,Formulier!$O$38&gt;=C2852),"Verlof",0)</f>
        <v>0</v>
      </c>
      <c r="K2852">
        <f t="shared" si="577"/>
        <v>0</v>
      </c>
      <c r="L2852">
        <f t="shared" si="578"/>
        <v>0</v>
      </c>
      <c r="M2852">
        <f t="shared" si="579"/>
        <v>0</v>
      </c>
      <c r="N2852" s="56">
        <f t="shared" si="580"/>
        <v>0</v>
      </c>
      <c r="O2852" s="56">
        <f t="shared" si="581"/>
        <v>0</v>
      </c>
    </row>
    <row r="2853" spans="1:15" x14ac:dyDescent="0.3">
      <c r="A2853" s="43" t="s">
        <v>366</v>
      </c>
      <c r="B2853" s="43">
        <v>41</v>
      </c>
      <c r="C2853" s="44">
        <v>44845</v>
      </c>
      <c r="D2853" s="43" t="s">
        <v>65</v>
      </c>
      <c r="E2853" s="43">
        <v>2022</v>
      </c>
      <c r="F2853" s="64" t="s">
        <v>92</v>
      </c>
      <c r="G2853" s="64" t="s">
        <v>92</v>
      </c>
      <c r="H2853" s="64" t="s">
        <v>92</v>
      </c>
      <c r="I2853" s="43">
        <v>41</v>
      </c>
      <c r="J2853">
        <f>IF(AND(Formulier!$E$44&lt;=C2853,Formulier!$O$38&gt;=C2853),"Verlof",0)</f>
        <v>0</v>
      </c>
      <c r="K2853">
        <f t="shared" si="577"/>
        <v>0</v>
      </c>
      <c r="L2853">
        <f t="shared" si="578"/>
        <v>0</v>
      </c>
      <c r="M2853">
        <f t="shared" si="579"/>
        <v>0</v>
      </c>
      <c r="N2853" s="56">
        <f t="shared" si="580"/>
        <v>0</v>
      </c>
      <c r="O2853" s="56">
        <f t="shared" si="581"/>
        <v>0</v>
      </c>
    </row>
    <row r="2854" spans="1:15" x14ac:dyDescent="0.3">
      <c r="A2854" s="43" t="s">
        <v>367</v>
      </c>
      <c r="B2854" s="43">
        <v>41</v>
      </c>
      <c r="C2854" s="44">
        <v>44846</v>
      </c>
      <c r="D2854" s="43" t="s">
        <v>67</v>
      </c>
      <c r="E2854" s="43">
        <v>2022</v>
      </c>
      <c r="F2854" s="64" t="s">
        <v>92</v>
      </c>
      <c r="G2854" s="64" t="s">
        <v>92</v>
      </c>
      <c r="H2854" s="64" t="s">
        <v>92</v>
      </c>
      <c r="I2854" s="43">
        <v>41</v>
      </c>
      <c r="J2854">
        <f>IF(AND(Formulier!$E$44&lt;=C2854,Formulier!$O$38&gt;=C2854),"Verlof",0)</f>
        <v>0</v>
      </c>
      <c r="K2854">
        <f t="shared" si="577"/>
        <v>0</v>
      </c>
      <c r="L2854">
        <f t="shared" si="578"/>
        <v>0</v>
      </c>
      <c r="M2854">
        <f t="shared" si="579"/>
        <v>0</v>
      </c>
      <c r="N2854" s="56">
        <f t="shared" si="580"/>
        <v>0</v>
      </c>
      <c r="O2854" s="56">
        <f t="shared" si="581"/>
        <v>0</v>
      </c>
    </row>
    <row r="2855" spans="1:15" x14ac:dyDescent="0.3">
      <c r="A2855" s="43" t="s">
        <v>368</v>
      </c>
      <c r="B2855" s="43">
        <v>41</v>
      </c>
      <c r="C2855" s="44">
        <v>44847</v>
      </c>
      <c r="D2855" s="43" t="s">
        <v>69</v>
      </c>
      <c r="E2855" s="43">
        <v>2022</v>
      </c>
      <c r="F2855" s="64" t="s">
        <v>92</v>
      </c>
      <c r="G2855" s="64" t="s">
        <v>92</v>
      </c>
      <c r="H2855" s="64" t="s">
        <v>92</v>
      </c>
      <c r="I2855" s="43">
        <v>41</v>
      </c>
      <c r="J2855">
        <f>IF(AND(Formulier!$E$44&lt;=C2855,Formulier!$O$38&gt;=C2855),"Verlof",0)</f>
        <v>0</v>
      </c>
      <c r="K2855">
        <f t="shared" si="577"/>
        <v>0</v>
      </c>
      <c r="L2855">
        <f t="shared" si="578"/>
        <v>0</v>
      </c>
      <c r="M2855">
        <f t="shared" si="579"/>
        <v>0</v>
      </c>
      <c r="N2855" s="56">
        <f t="shared" si="580"/>
        <v>0</v>
      </c>
      <c r="O2855" s="56">
        <f t="shared" si="581"/>
        <v>0</v>
      </c>
    </row>
    <row r="2856" spans="1:15" x14ac:dyDescent="0.3">
      <c r="A2856" s="43" t="s">
        <v>369</v>
      </c>
      <c r="B2856" s="43">
        <v>41</v>
      </c>
      <c r="C2856" s="44">
        <v>44848</v>
      </c>
      <c r="D2856" s="43" t="s">
        <v>71</v>
      </c>
      <c r="E2856" s="43">
        <v>2022</v>
      </c>
      <c r="F2856" s="64" t="s">
        <v>92</v>
      </c>
      <c r="G2856" s="64" t="s">
        <v>92</v>
      </c>
      <c r="H2856" s="64" t="s">
        <v>92</v>
      </c>
      <c r="I2856" s="43">
        <v>41</v>
      </c>
      <c r="J2856">
        <f>IF(AND(Formulier!$E$44&lt;=C2856,Formulier!$O$38&gt;=C2856),"Verlof",0)</f>
        <v>0</v>
      </c>
      <c r="K2856">
        <f t="shared" si="577"/>
        <v>0</v>
      </c>
      <c r="L2856">
        <f t="shared" si="578"/>
        <v>0</v>
      </c>
      <c r="M2856">
        <f t="shared" si="579"/>
        <v>0</v>
      </c>
      <c r="N2856" s="56">
        <f t="shared" si="580"/>
        <v>0</v>
      </c>
      <c r="O2856" s="56">
        <f t="shared" si="581"/>
        <v>0</v>
      </c>
    </row>
    <row r="2857" spans="1:15" x14ac:dyDescent="0.3">
      <c r="A2857" s="43" t="s">
        <v>370</v>
      </c>
      <c r="B2857" s="43">
        <v>41</v>
      </c>
      <c r="C2857" s="44">
        <v>44849</v>
      </c>
      <c r="D2857" s="43" t="s">
        <v>75</v>
      </c>
      <c r="E2857" s="43">
        <v>2022</v>
      </c>
      <c r="F2857" s="64" t="s">
        <v>92</v>
      </c>
      <c r="G2857" s="64" t="s">
        <v>92</v>
      </c>
      <c r="H2857" s="64" t="s">
        <v>92</v>
      </c>
      <c r="I2857" s="43">
        <v>41</v>
      </c>
      <c r="J2857">
        <f>IF(AND(Formulier!$E$44&lt;=C2857,Formulier!$O$38&gt;=C2857),"Verlof",0)</f>
        <v>0</v>
      </c>
      <c r="K2857">
        <f t="shared" si="577"/>
        <v>0</v>
      </c>
      <c r="L2857">
        <f t="shared" si="578"/>
        <v>0</v>
      </c>
      <c r="M2857">
        <f t="shared" si="579"/>
        <v>0</v>
      </c>
      <c r="N2857" s="56">
        <f t="shared" si="580"/>
        <v>0</v>
      </c>
      <c r="O2857" s="56">
        <f t="shared" si="581"/>
        <v>0</v>
      </c>
    </row>
    <row r="2858" spans="1:15" x14ac:dyDescent="0.3">
      <c r="A2858" s="43" t="s">
        <v>371</v>
      </c>
      <c r="B2858" s="43">
        <v>41</v>
      </c>
      <c r="C2858" s="44">
        <v>44850</v>
      </c>
      <c r="D2858" s="43" t="s">
        <v>76</v>
      </c>
      <c r="E2858" s="43">
        <v>2022</v>
      </c>
      <c r="F2858" s="64" t="s">
        <v>92</v>
      </c>
      <c r="G2858" s="64" t="s">
        <v>92</v>
      </c>
      <c r="H2858" s="64" t="s">
        <v>92</v>
      </c>
      <c r="I2858" s="43">
        <v>41</v>
      </c>
      <c r="J2858">
        <f>IF(AND(Formulier!$E$44&lt;=C2858,Formulier!$O$38&gt;=C2858),"Verlof",0)</f>
        <v>0</v>
      </c>
      <c r="K2858">
        <f t="shared" si="577"/>
        <v>0</v>
      </c>
      <c r="L2858">
        <f t="shared" si="578"/>
        <v>0</v>
      </c>
      <c r="M2858">
        <f t="shared" si="579"/>
        <v>0</v>
      </c>
      <c r="N2858" s="56">
        <f t="shared" si="580"/>
        <v>0</v>
      </c>
      <c r="O2858" s="56">
        <f t="shared" si="581"/>
        <v>0</v>
      </c>
    </row>
    <row r="2859" spans="1:15" x14ac:dyDescent="0.3">
      <c r="A2859" s="43" t="s">
        <v>372</v>
      </c>
      <c r="B2859" s="43">
        <v>42</v>
      </c>
      <c r="C2859" s="44">
        <v>44851</v>
      </c>
      <c r="D2859" s="43" t="s">
        <v>63</v>
      </c>
      <c r="E2859" s="43">
        <v>2022</v>
      </c>
      <c r="F2859" s="64" t="s">
        <v>73</v>
      </c>
      <c r="G2859" s="64" t="s">
        <v>92</v>
      </c>
      <c r="H2859" s="64" t="s">
        <v>92</v>
      </c>
      <c r="I2859" s="43">
        <v>42</v>
      </c>
      <c r="J2859">
        <f>IF(AND(Formulier!$E$44&lt;=C2859,Formulier!$O$38&gt;=C2859),"Verlof",0)</f>
        <v>0</v>
      </c>
      <c r="K2859">
        <f t="shared" si="577"/>
        <v>0</v>
      </c>
      <c r="L2859">
        <f t="shared" si="578"/>
        <v>0</v>
      </c>
      <c r="M2859">
        <f t="shared" si="579"/>
        <v>0</v>
      </c>
      <c r="N2859" s="56">
        <f t="shared" si="580"/>
        <v>0</v>
      </c>
      <c r="O2859" s="56">
        <f t="shared" si="581"/>
        <v>0</v>
      </c>
    </row>
    <row r="2860" spans="1:15" x14ac:dyDescent="0.3">
      <c r="A2860" s="43" t="s">
        <v>373</v>
      </c>
      <c r="B2860" s="43">
        <v>42</v>
      </c>
      <c r="C2860" s="44">
        <v>44852</v>
      </c>
      <c r="D2860" s="43" t="s">
        <v>65</v>
      </c>
      <c r="E2860" s="43">
        <v>2022</v>
      </c>
      <c r="F2860" s="64" t="s">
        <v>73</v>
      </c>
      <c r="G2860" s="64" t="s">
        <v>92</v>
      </c>
      <c r="H2860" s="64" t="s">
        <v>92</v>
      </c>
      <c r="I2860" s="43">
        <v>42</v>
      </c>
      <c r="J2860">
        <f>IF(AND(Formulier!$E$44&lt;=C2860,Formulier!$O$38&gt;=C2860),"Verlof",0)</f>
        <v>0</v>
      </c>
      <c r="K2860">
        <f t="shared" si="577"/>
        <v>0</v>
      </c>
      <c r="L2860">
        <f t="shared" si="578"/>
        <v>0</v>
      </c>
      <c r="M2860">
        <f t="shared" si="579"/>
        <v>0</v>
      </c>
      <c r="N2860" s="56">
        <f t="shared" si="580"/>
        <v>0</v>
      </c>
      <c r="O2860" s="56">
        <f t="shared" si="581"/>
        <v>0</v>
      </c>
    </row>
    <row r="2861" spans="1:15" x14ac:dyDescent="0.3">
      <c r="A2861" s="43" t="s">
        <v>374</v>
      </c>
      <c r="B2861" s="43">
        <v>42</v>
      </c>
      <c r="C2861" s="44">
        <v>44853</v>
      </c>
      <c r="D2861" s="43" t="s">
        <v>67</v>
      </c>
      <c r="E2861" s="43">
        <v>2022</v>
      </c>
      <c r="F2861" s="64" t="s">
        <v>73</v>
      </c>
      <c r="G2861" s="64" t="s">
        <v>92</v>
      </c>
      <c r="H2861" s="64" t="s">
        <v>92</v>
      </c>
      <c r="I2861" s="43">
        <v>42</v>
      </c>
      <c r="J2861">
        <f>IF(AND(Formulier!$E$44&lt;=C2861,Formulier!$O$38&gt;=C2861),"Verlof",0)</f>
        <v>0</v>
      </c>
      <c r="K2861">
        <f t="shared" si="577"/>
        <v>0</v>
      </c>
      <c r="L2861">
        <f t="shared" si="578"/>
        <v>0</v>
      </c>
      <c r="M2861">
        <f t="shared" si="579"/>
        <v>0</v>
      </c>
      <c r="N2861" s="56">
        <f t="shared" si="580"/>
        <v>0</v>
      </c>
      <c r="O2861" s="56">
        <f t="shared" si="581"/>
        <v>0</v>
      </c>
    </row>
    <row r="2862" spans="1:15" x14ac:dyDescent="0.3">
      <c r="A2862" s="43" t="s">
        <v>375</v>
      </c>
      <c r="B2862" s="43">
        <v>42</v>
      </c>
      <c r="C2862" s="44">
        <v>44854</v>
      </c>
      <c r="D2862" s="43" t="s">
        <v>69</v>
      </c>
      <c r="E2862" s="43">
        <v>2022</v>
      </c>
      <c r="F2862" s="64" t="s">
        <v>73</v>
      </c>
      <c r="G2862" s="64" t="s">
        <v>92</v>
      </c>
      <c r="H2862" s="64" t="s">
        <v>92</v>
      </c>
      <c r="I2862" s="43">
        <v>42</v>
      </c>
      <c r="J2862">
        <f>IF(AND(Formulier!$E$44&lt;=C2862,Formulier!$O$38&gt;=C2862),"Verlof",0)</f>
        <v>0</v>
      </c>
      <c r="K2862">
        <f t="shared" si="577"/>
        <v>0</v>
      </c>
      <c r="L2862">
        <f t="shared" si="578"/>
        <v>0</v>
      </c>
      <c r="M2862">
        <f t="shared" si="579"/>
        <v>0</v>
      </c>
      <c r="N2862" s="56">
        <f t="shared" si="580"/>
        <v>0</v>
      </c>
      <c r="O2862" s="56">
        <f t="shared" si="581"/>
        <v>0</v>
      </c>
    </row>
    <row r="2863" spans="1:15" x14ac:dyDescent="0.3">
      <c r="A2863" s="43" t="s">
        <v>376</v>
      </c>
      <c r="B2863" s="43">
        <v>42</v>
      </c>
      <c r="C2863" s="44">
        <v>44855</v>
      </c>
      <c r="D2863" s="43" t="s">
        <v>71</v>
      </c>
      <c r="E2863" s="43">
        <v>2022</v>
      </c>
      <c r="F2863" s="64" t="s">
        <v>73</v>
      </c>
      <c r="G2863" s="64" t="s">
        <v>92</v>
      </c>
      <c r="H2863" s="64" t="s">
        <v>92</v>
      </c>
      <c r="I2863" s="43">
        <v>42</v>
      </c>
      <c r="J2863">
        <f>IF(AND(Formulier!$E$44&lt;=C2863,Formulier!$O$38&gt;=C2863),"Verlof",0)</f>
        <v>0</v>
      </c>
      <c r="K2863">
        <f t="shared" si="577"/>
        <v>0</v>
      </c>
      <c r="L2863">
        <f t="shared" si="578"/>
        <v>0</v>
      </c>
      <c r="M2863">
        <f t="shared" si="579"/>
        <v>0</v>
      </c>
      <c r="N2863" s="56">
        <f t="shared" si="580"/>
        <v>0</v>
      </c>
      <c r="O2863" s="56">
        <f t="shared" si="581"/>
        <v>0</v>
      </c>
    </row>
    <row r="2864" spans="1:15" x14ac:dyDescent="0.3">
      <c r="A2864" s="43" t="s">
        <v>377</v>
      </c>
      <c r="B2864" s="43">
        <v>42</v>
      </c>
      <c r="C2864" s="44">
        <v>44856</v>
      </c>
      <c r="D2864" s="43" t="s">
        <v>75</v>
      </c>
      <c r="E2864" s="43">
        <v>2022</v>
      </c>
      <c r="F2864" s="64" t="s">
        <v>73</v>
      </c>
      <c r="G2864" s="64" t="s">
        <v>92</v>
      </c>
      <c r="H2864" s="64" t="s">
        <v>92</v>
      </c>
      <c r="I2864" s="43">
        <v>42</v>
      </c>
      <c r="J2864">
        <f>IF(AND(Formulier!$E$44&lt;=C2864,Formulier!$O$38&gt;=C2864),"Verlof",0)</f>
        <v>0</v>
      </c>
      <c r="K2864">
        <f t="shared" si="577"/>
        <v>0</v>
      </c>
      <c r="L2864">
        <f t="shared" si="578"/>
        <v>0</v>
      </c>
      <c r="M2864">
        <f t="shared" si="579"/>
        <v>0</v>
      </c>
      <c r="N2864" s="56">
        <f t="shared" si="580"/>
        <v>0</v>
      </c>
      <c r="O2864" s="56">
        <f t="shared" si="581"/>
        <v>0</v>
      </c>
    </row>
    <row r="2865" spans="1:15" x14ac:dyDescent="0.3">
      <c r="A2865" s="43" t="s">
        <v>378</v>
      </c>
      <c r="B2865" s="43">
        <v>42</v>
      </c>
      <c r="C2865" s="44">
        <v>44857</v>
      </c>
      <c r="D2865" s="43" t="s">
        <v>76</v>
      </c>
      <c r="E2865" s="43">
        <v>2022</v>
      </c>
      <c r="F2865" s="64" t="s">
        <v>73</v>
      </c>
      <c r="G2865" s="64" t="s">
        <v>92</v>
      </c>
      <c r="H2865" s="64" t="s">
        <v>92</v>
      </c>
      <c r="I2865" s="43">
        <v>42</v>
      </c>
      <c r="J2865">
        <f>IF(AND(Formulier!$E$44&lt;=C2865,Formulier!$O$38&gt;=C2865),"Verlof",0)</f>
        <v>0</v>
      </c>
      <c r="K2865">
        <f t="shared" si="577"/>
        <v>0</v>
      </c>
      <c r="L2865">
        <f t="shared" si="578"/>
        <v>0</v>
      </c>
      <c r="M2865">
        <f t="shared" si="579"/>
        <v>0</v>
      </c>
      <c r="N2865" s="56">
        <f t="shared" si="580"/>
        <v>0</v>
      </c>
      <c r="O2865" s="56">
        <f t="shared" si="581"/>
        <v>0</v>
      </c>
    </row>
    <row r="2866" spans="1:15" x14ac:dyDescent="0.3">
      <c r="A2866" s="43" t="s">
        <v>379</v>
      </c>
      <c r="B2866" s="43">
        <v>43</v>
      </c>
      <c r="C2866" s="44">
        <v>44858</v>
      </c>
      <c r="D2866" s="43" t="s">
        <v>63</v>
      </c>
      <c r="E2866" s="43">
        <v>2022</v>
      </c>
      <c r="F2866" s="64" t="s">
        <v>92</v>
      </c>
      <c r="G2866" s="64" t="s">
        <v>73</v>
      </c>
      <c r="H2866" s="64" t="s">
        <v>73</v>
      </c>
      <c r="I2866" s="43">
        <v>43</v>
      </c>
      <c r="J2866">
        <f>IF(AND(Formulier!$E$44&lt;=C2866,Formulier!$O$38&gt;=C2866),"Verlof",0)</f>
        <v>0</v>
      </c>
      <c r="K2866">
        <f t="shared" si="577"/>
        <v>0</v>
      </c>
      <c r="L2866">
        <f t="shared" si="578"/>
        <v>0</v>
      </c>
      <c r="M2866">
        <f t="shared" si="579"/>
        <v>0</v>
      </c>
      <c r="N2866" s="56">
        <f t="shared" si="580"/>
        <v>0</v>
      </c>
      <c r="O2866" s="56">
        <f t="shared" si="581"/>
        <v>0</v>
      </c>
    </row>
    <row r="2867" spans="1:15" x14ac:dyDescent="0.3">
      <c r="A2867" s="43" t="s">
        <v>380</v>
      </c>
      <c r="B2867" s="43">
        <v>43</v>
      </c>
      <c r="C2867" s="44">
        <v>44859</v>
      </c>
      <c r="D2867" s="43" t="s">
        <v>65</v>
      </c>
      <c r="E2867" s="43">
        <v>2022</v>
      </c>
      <c r="F2867" s="64" t="s">
        <v>92</v>
      </c>
      <c r="G2867" s="64" t="s">
        <v>73</v>
      </c>
      <c r="H2867" s="64" t="s">
        <v>73</v>
      </c>
      <c r="I2867" s="43">
        <v>43</v>
      </c>
      <c r="J2867">
        <f>IF(AND(Formulier!$E$44&lt;=C2867,Formulier!$O$38&gt;=C2867),"Verlof",0)</f>
        <v>0</v>
      </c>
      <c r="K2867">
        <f t="shared" si="577"/>
        <v>0</v>
      </c>
      <c r="L2867">
        <f t="shared" si="578"/>
        <v>0</v>
      </c>
      <c r="M2867">
        <f t="shared" si="579"/>
        <v>0</v>
      </c>
      <c r="N2867" s="56">
        <f t="shared" si="580"/>
        <v>0</v>
      </c>
      <c r="O2867" s="56">
        <f t="shared" si="581"/>
        <v>0</v>
      </c>
    </row>
    <row r="2868" spans="1:15" x14ac:dyDescent="0.3">
      <c r="A2868" s="43" t="s">
        <v>381</v>
      </c>
      <c r="B2868" s="43">
        <v>43</v>
      </c>
      <c r="C2868" s="44">
        <v>44860</v>
      </c>
      <c r="D2868" s="43" t="s">
        <v>67</v>
      </c>
      <c r="E2868" s="43">
        <v>2022</v>
      </c>
      <c r="F2868" s="64" t="s">
        <v>92</v>
      </c>
      <c r="G2868" s="64" t="s">
        <v>73</v>
      </c>
      <c r="H2868" s="64" t="s">
        <v>73</v>
      </c>
      <c r="I2868" s="43">
        <v>43</v>
      </c>
      <c r="J2868">
        <f>IF(AND(Formulier!$E$44&lt;=C2868,Formulier!$O$38&gt;=C2868),"Verlof",0)</f>
        <v>0</v>
      </c>
      <c r="K2868">
        <f t="shared" si="577"/>
        <v>0</v>
      </c>
      <c r="L2868">
        <f t="shared" si="578"/>
        <v>0</v>
      </c>
      <c r="M2868">
        <f t="shared" si="579"/>
        <v>0</v>
      </c>
      <c r="N2868" s="56">
        <f t="shared" si="580"/>
        <v>0</v>
      </c>
      <c r="O2868" s="56">
        <f t="shared" si="581"/>
        <v>0</v>
      </c>
    </row>
    <row r="2869" spans="1:15" x14ac:dyDescent="0.3">
      <c r="A2869" s="43" t="s">
        <v>382</v>
      </c>
      <c r="B2869" s="43">
        <v>43</v>
      </c>
      <c r="C2869" s="44">
        <v>44861</v>
      </c>
      <c r="D2869" s="43" t="s">
        <v>69</v>
      </c>
      <c r="E2869" s="43">
        <v>2022</v>
      </c>
      <c r="F2869" s="64" t="s">
        <v>92</v>
      </c>
      <c r="G2869" s="64" t="s">
        <v>73</v>
      </c>
      <c r="H2869" s="64" t="s">
        <v>73</v>
      </c>
      <c r="I2869" s="43">
        <v>43</v>
      </c>
      <c r="J2869">
        <f>IF(AND(Formulier!$E$44&lt;=C2869,Formulier!$O$38&gt;=C2869),"Verlof",0)</f>
        <v>0</v>
      </c>
      <c r="K2869">
        <f t="shared" si="577"/>
        <v>0</v>
      </c>
      <c r="L2869">
        <f t="shared" si="578"/>
        <v>0</v>
      </c>
      <c r="M2869">
        <f t="shared" si="579"/>
        <v>0</v>
      </c>
      <c r="N2869" s="56">
        <f t="shared" si="580"/>
        <v>0</v>
      </c>
      <c r="O2869" s="56">
        <f t="shared" si="581"/>
        <v>0</v>
      </c>
    </row>
    <row r="2870" spans="1:15" x14ac:dyDescent="0.3">
      <c r="A2870" s="43" t="s">
        <v>383</v>
      </c>
      <c r="B2870" s="43">
        <v>43</v>
      </c>
      <c r="C2870" s="44">
        <v>44862</v>
      </c>
      <c r="D2870" s="43" t="s">
        <v>71</v>
      </c>
      <c r="E2870" s="43">
        <v>2022</v>
      </c>
      <c r="F2870" s="64" t="s">
        <v>92</v>
      </c>
      <c r="G2870" s="64" t="s">
        <v>73</v>
      </c>
      <c r="H2870" s="64" t="s">
        <v>73</v>
      </c>
      <c r="I2870" s="43">
        <v>43</v>
      </c>
      <c r="J2870">
        <f>IF(AND(Formulier!$E$44&lt;=C2870,Formulier!$O$38&gt;=C2870),"Verlof",0)</f>
        <v>0</v>
      </c>
      <c r="K2870">
        <f t="shared" si="577"/>
        <v>0</v>
      </c>
      <c r="L2870">
        <f t="shared" si="578"/>
        <v>0</v>
      </c>
      <c r="M2870">
        <f t="shared" si="579"/>
        <v>0</v>
      </c>
      <c r="N2870" s="56">
        <f t="shared" si="580"/>
        <v>0</v>
      </c>
      <c r="O2870" s="56">
        <f t="shared" si="581"/>
        <v>0</v>
      </c>
    </row>
    <row r="2871" spans="1:15" x14ac:dyDescent="0.3">
      <c r="A2871" s="43" t="s">
        <v>384</v>
      </c>
      <c r="B2871" s="43">
        <v>43</v>
      </c>
      <c r="C2871" s="44">
        <v>44863</v>
      </c>
      <c r="D2871" s="43" t="s">
        <v>75</v>
      </c>
      <c r="E2871" s="43">
        <v>2022</v>
      </c>
      <c r="F2871" s="64" t="s">
        <v>92</v>
      </c>
      <c r="G2871" s="64" t="s">
        <v>73</v>
      </c>
      <c r="H2871" s="64" t="s">
        <v>73</v>
      </c>
      <c r="I2871" s="43">
        <v>43</v>
      </c>
      <c r="J2871">
        <f>IF(AND(Formulier!$E$44&lt;=C2871,Formulier!$O$38&gt;=C2871),"Verlof",0)</f>
        <v>0</v>
      </c>
      <c r="K2871">
        <f t="shared" si="577"/>
        <v>0</v>
      </c>
      <c r="L2871">
        <f t="shared" si="578"/>
        <v>0</v>
      </c>
      <c r="M2871">
        <f t="shared" si="579"/>
        <v>0</v>
      </c>
      <c r="N2871" s="56">
        <f t="shared" si="580"/>
        <v>0</v>
      </c>
      <c r="O2871" s="56">
        <f t="shared" si="581"/>
        <v>0</v>
      </c>
    </row>
    <row r="2872" spans="1:15" x14ac:dyDescent="0.3">
      <c r="A2872" s="43" t="s">
        <v>385</v>
      </c>
      <c r="B2872" s="43">
        <v>43</v>
      </c>
      <c r="C2872" s="44">
        <v>44864</v>
      </c>
      <c r="D2872" s="43" t="s">
        <v>76</v>
      </c>
      <c r="E2872" s="43">
        <v>2022</v>
      </c>
      <c r="F2872" s="64" t="s">
        <v>92</v>
      </c>
      <c r="G2872" s="64" t="s">
        <v>73</v>
      </c>
      <c r="H2872" s="64" t="s">
        <v>73</v>
      </c>
      <c r="I2872" s="43">
        <v>43</v>
      </c>
      <c r="J2872">
        <f>IF(AND(Formulier!$E$44&lt;=C2872,Formulier!$O$38&gt;=C2872),"Verlof",0)</f>
        <v>0</v>
      </c>
      <c r="K2872">
        <f t="shared" si="577"/>
        <v>0</v>
      </c>
      <c r="L2872">
        <f t="shared" si="578"/>
        <v>0</v>
      </c>
      <c r="M2872">
        <f t="shared" si="579"/>
        <v>0</v>
      </c>
      <c r="N2872" s="56">
        <f t="shared" si="580"/>
        <v>0</v>
      </c>
      <c r="O2872" s="56">
        <f t="shared" si="581"/>
        <v>0</v>
      </c>
    </row>
    <row r="2873" spans="1:15" x14ac:dyDescent="0.3">
      <c r="A2873" s="43" t="s">
        <v>386</v>
      </c>
      <c r="B2873" s="43">
        <v>44</v>
      </c>
      <c r="C2873" s="44">
        <v>44865</v>
      </c>
      <c r="D2873" s="43" t="s">
        <v>63</v>
      </c>
      <c r="E2873" s="43">
        <v>2022</v>
      </c>
      <c r="F2873" s="64" t="s">
        <v>92</v>
      </c>
      <c r="G2873" s="64" t="s">
        <v>92</v>
      </c>
      <c r="H2873" s="64" t="s">
        <v>92</v>
      </c>
      <c r="I2873" s="43">
        <v>44</v>
      </c>
      <c r="J2873">
        <f>IF(AND(Formulier!$E$44&lt;=C2873,Formulier!$O$38&gt;=C2873),"Verlof",0)</f>
        <v>0</v>
      </c>
      <c r="K2873">
        <f t="shared" si="577"/>
        <v>0</v>
      </c>
      <c r="L2873">
        <f t="shared" si="578"/>
        <v>0</v>
      </c>
      <c r="M2873">
        <f t="shared" si="579"/>
        <v>0</v>
      </c>
      <c r="N2873" s="56">
        <f t="shared" si="580"/>
        <v>0</v>
      </c>
      <c r="O2873" s="56">
        <f t="shared" si="581"/>
        <v>0</v>
      </c>
    </row>
    <row r="2874" spans="1:15" x14ac:dyDescent="0.3">
      <c r="A2874" s="43" t="s">
        <v>387</v>
      </c>
      <c r="B2874" s="43">
        <v>44</v>
      </c>
      <c r="C2874" s="44">
        <v>44866</v>
      </c>
      <c r="D2874" s="43" t="s">
        <v>65</v>
      </c>
      <c r="E2874" s="43">
        <v>2022</v>
      </c>
      <c r="F2874" s="64" t="s">
        <v>92</v>
      </c>
      <c r="G2874" s="64" t="s">
        <v>92</v>
      </c>
      <c r="H2874" s="64" t="s">
        <v>92</v>
      </c>
      <c r="I2874" s="43">
        <v>44</v>
      </c>
      <c r="J2874">
        <f>IF(AND(Formulier!$E$44&lt;=C2874,Formulier!$O$38&gt;=C2874),"Verlof",0)</f>
        <v>0</v>
      </c>
      <c r="K2874">
        <f t="shared" si="577"/>
        <v>0</v>
      </c>
      <c r="L2874">
        <f t="shared" si="578"/>
        <v>0</v>
      </c>
      <c r="M2874">
        <f t="shared" si="579"/>
        <v>0</v>
      </c>
      <c r="N2874" s="56">
        <f t="shared" si="580"/>
        <v>0</v>
      </c>
      <c r="O2874" s="56">
        <f t="shared" si="581"/>
        <v>0</v>
      </c>
    </row>
    <row r="2875" spans="1:15" x14ac:dyDescent="0.3">
      <c r="A2875" s="43" t="s">
        <v>388</v>
      </c>
      <c r="B2875" s="43">
        <v>44</v>
      </c>
      <c r="C2875" s="44">
        <v>44867</v>
      </c>
      <c r="D2875" s="43" t="s">
        <v>67</v>
      </c>
      <c r="E2875" s="43">
        <v>2022</v>
      </c>
      <c r="F2875" s="64" t="s">
        <v>92</v>
      </c>
      <c r="G2875" s="64" t="s">
        <v>92</v>
      </c>
      <c r="H2875" s="64" t="s">
        <v>92</v>
      </c>
      <c r="I2875" s="43">
        <v>44</v>
      </c>
      <c r="J2875">
        <f>IF(AND(Formulier!$E$44&lt;=C2875,Formulier!$O$38&gt;=C2875),"Verlof",0)</f>
        <v>0</v>
      </c>
      <c r="K2875">
        <f t="shared" si="577"/>
        <v>0</v>
      </c>
      <c r="L2875">
        <f t="shared" si="578"/>
        <v>0</v>
      </c>
      <c r="M2875">
        <f t="shared" si="579"/>
        <v>0</v>
      </c>
      <c r="N2875" s="56">
        <f t="shared" si="580"/>
        <v>0</v>
      </c>
      <c r="O2875" s="56">
        <f t="shared" si="581"/>
        <v>0</v>
      </c>
    </row>
    <row r="2876" spans="1:15" x14ac:dyDescent="0.3">
      <c r="A2876" s="43" t="s">
        <v>389</v>
      </c>
      <c r="B2876" s="43">
        <v>44</v>
      </c>
      <c r="C2876" s="44">
        <v>44868</v>
      </c>
      <c r="D2876" s="43" t="s">
        <v>69</v>
      </c>
      <c r="E2876" s="43">
        <v>2022</v>
      </c>
      <c r="F2876" s="64" t="s">
        <v>92</v>
      </c>
      <c r="G2876" s="64" t="s">
        <v>92</v>
      </c>
      <c r="H2876" s="64" t="s">
        <v>92</v>
      </c>
      <c r="I2876" s="43">
        <v>44</v>
      </c>
      <c r="J2876">
        <f>IF(AND(Formulier!$E$44&lt;=C2876,Formulier!$O$38&gt;=C2876),"Verlof",0)</f>
        <v>0</v>
      </c>
      <c r="K2876">
        <f t="shared" si="577"/>
        <v>0</v>
      </c>
      <c r="L2876">
        <f t="shared" si="578"/>
        <v>0</v>
      </c>
      <c r="M2876">
        <f t="shared" si="579"/>
        <v>0</v>
      </c>
      <c r="N2876" s="56">
        <f t="shared" si="580"/>
        <v>0</v>
      </c>
      <c r="O2876" s="56">
        <f t="shared" si="581"/>
        <v>0</v>
      </c>
    </row>
    <row r="2877" spans="1:15" x14ac:dyDescent="0.3">
      <c r="A2877" s="43" t="s">
        <v>390</v>
      </c>
      <c r="B2877" s="43">
        <v>44</v>
      </c>
      <c r="C2877" s="44">
        <v>44869</v>
      </c>
      <c r="D2877" s="43" t="s">
        <v>71</v>
      </c>
      <c r="E2877" s="43">
        <v>2022</v>
      </c>
      <c r="F2877" s="64" t="s">
        <v>92</v>
      </c>
      <c r="G2877" s="64" t="s">
        <v>92</v>
      </c>
      <c r="H2877" s="64" t="s">
        <v>92</v>
      </c>
      <c r="I2877" s="43">
        <v>44</v>
      </c>
      <c r="J2877">
        <f>IF(AND(Formulier!$E$44&lt;=C2877,Formulier!$O$38&gt;=C2877),"Verlof",0)</f>
        <v>0</v>
      </c>
      <c r="K2877">
        <f t="shared" si="577"/>
        <v>0</v>
      </c>
      <c r="L2877">
        <f t="shared" si="578"/>
        <v>0</v>
      </c>
      <c r="M2877">
        <f t="shared" si="579"/>
        <v>0</v>
      </c>
      <c r="N2877" s="56">
        <f t="shared" si="580"/>
        <v>0</v>
      </c>
      <c r="O2877" s="56">
        <f t="shared" si="581"/>
        <v>0</v>
      </c>
    </row>
    <row r="2878" spans="1:15" x14ac:dyDescent="0.3">
      <c r="A2878" s="43" t="s">
        <v>391</v>
      </c>
      <c r="B2878" s="43">
        <v>44</v>
      </c>
      <c r="C2878" s="44">
        <v>44870</v>
      </c>
      <c r="D2878" s="43" t="s">
        <v>75</v>
      </c>
      <c r="E2878" s="43">
        <v>2022</v>
      </c>
      <c r="F2878" s="64" t="s">
        <v>92</v>
      </c>
      <c r="G2878" s="64" t="s">
        <v>92</v>
      </c>
      <c r="H2878" s="64" t="s">
        <v>92</v>
      </c>
      <c r="I2878" s="43">
        <v>44</v>
      </c>
      <c r="J2878">
        <f>IF(AND(Formulier!$E$44&lt;=C2878,Formulier!$O$38&gt;=C2878),"Verlof",0)</f>
        <v>0</v>
      </c>
      <c r="K2878">
        <f t="shared" si="577"/>
        <v>0</v>
      </c>
      <c r="L2878">
        <f t="shared" si="578"/>
        <v>0</v>
      </c>
      <c r="M2878">
        <f t="shared" si="579"/>
        <v>0</v>
      </c>
      <c r="N2878" s="56">
        <f t="shared" si="580"/>
        <v>0</v>
      </c>
      <c r="O2878" s="56">
        <f t="shared" si="581"/>
        <v>0</v>
      </c>
    </row>
    <row r="2879" spans="1:15" x14ac:dyDescent="0.3">
      <c r="A2879" s="43" t="s">
        <v>392</v>
      </c>
      <c r="B2879" s="43">
        <v>44</v>
      </c>
      <c r="C2879" s="44">
        <v>44871</v>
      </c>
      <c r="D2879" s="43" t="s">
        <v>76</v>
      </c>
      <c r="E2879" s="43">
        <v>2022</v>
      </c>
      <c r="F2879" s="64" t="s">
        <v>92</v>
      </c>
      <c r="G2879" s="64" t="s">
        <v>92</v>
      </c>
      <c r="H2879" s="64" t="s">
        <v>92</v>
      </c>
      <c r="I2879" s="43">
        <v>44</v>
      </c>
      <c r="J2879">
        <f>IF(AND(Formulier!$E$44&lt;=C2879,Formulier!$O$38&gt;=C2879),"Verlof",0)</f>
        <v>0</v>
      </c>
      <c r="K2879">
        <f t="shared" si="577"/>
        <v>0</v>
      </c>
      <c r="L2879">
        <f t="shared" si="578"/>
        <v>0</v>
      </c>
      <c r="M2879">
        <f t="shared" si="579"/>
        <v>0</v>
      </c>
      <c r="N2879" s="56">
        <f t="shared" si="580"/>
        <v>0</v>
      </c>
      <c r="O2879" s="56">
        <f t="shared" si="581"/>
        <v>0</v>
      </c>
    </row>
    <row r="2880" spans="1:15" x14ac:dyDescent="0.3">
      <c r="A2880" s="43" t="s">
        <v>393</v>
      </c>
      <c r="B2880" s="43">
        <v>45</v>
      </c>
      <c r="C2880" s="44">
        <v>44872</v>
      </c>
      <c r="D2880" s="43" t="s">
        <v>63</v>
      </c>
      <c r="E2880" s="43">
        <v>2022</v>
      </c>
      <c r="F2880" s="64" t="s">
        <v>92</v>
      </c>
      <c r="G2880" s="64" t="s">
        <v>92</v>
      </c>
      <c r="H2880" s="64" t="s">
        <v>92</v>
      </c>
      <c r="I2880" s="43">
        <v>45</v>
      </c>
      <c r="J2880">
        <f>IF(AND(Formulier!$E$44&lt;=C2880,Formulier!$O$38&gt;=C2880),"Verlof",0)</f>
        <v>0</v>
      </c>
      <c r="K2880">
        <f t="shared" si="577"/>
        <v>0</v>
      </c>
      <c r="L2880">
        <f t="shared" si="578"/>
        <v>0</v>
      </c>
      <c r="M2880">
        <f t="shared" si="579"/>
        <v>0</v>
      </c>
      <c r="N2880" s="56">
        <f t="shared" si="580"/>
        <v>0</v>
      </c>
      <c r="O2880" s="56">
        <f t="shared" si="581"/>
        <v>0</v>
      </c>
    </row>
    <row r="2881" spans="1:15" x14ac:dyDescent="0.3">
      <c r="A2881" s="43" t="s">
        <v>394</v>
      </c>
      <c r="B2881" s="43">
        <v>45</v>
      </c>
      <c r="C2881" s="44">
        <v>44873</v>
      </c>
      <c r="D2881" s="43" t="s">
        <v>65</v>
      </c>
      <c r="E2881" s="43">
        <v>2022</v>
      </c>
      <c r="F2881" s="64" t="s">
        <v>92</v>
      </c>
      <c r="G2881" s="64" t="s">
        <v>92</v>
      </c>
      <c r="H2881" s="64" t="s">
        <v>92</v>
      </c>
      <c r="I2881" s="43">
        <v>45</v>
      </c>
      <c r="J2881">
        <f>IF(AND(Formulier!$E$44&lt;=C2881,Formulier!$O$38&gt;=C2881),"Verlof",0)</f>
        <v>0</v>
      </c>
      <c r="K2881">
        <f t="shared" si="577"/>
        <v>0</v>
      </c>
      <c r="L2881">
        <f t="shared" si="578"/>
        <v>0</v>
      </c>
      <c r="M2881">
        <f t="shared" si="579"/>
        <v>0</v>
      </c>
      <c r="N2881" s="56">
        <f t="shared" si="580"/>
        <v>0</v>
      </c>
      <c r="O2881" s="56">
        <f t="shared" si="581"/>
        <v>0</v>
      </c>
    </row>
    <row r="2882" spans="1:15" x14ac:dyDescent="0.3">
      <c r="A2882" s="43" t="s">
        <v>395</v>
      </c>
      <c r="B2882" s="43">
        <v>45</v>
      </c>
      <c r="C2882" s="44">
        <v>44874</v>
      </c>
      <c r="D2882" s="43" t="s">
        <v>67</v>
      </c>
      <c r="E2882" s="43">
        <v>2022</v>
      </c>
      <c r="F2882" s="64" t="s">
        <v>92</v>
      </c>
      <c r="G2882" s="64" t="s">
        <v>92</v>
      </c>
      <c r="H2882" s="64" t="s">
        <v>92</v>
      </c>
      <c r="I2882" s="43">
        <v>45</v>
      </c>
      <c r="J2882">
        <f>IF(AND(Formulier!$E$44&lt;=C2882,Formulier!$O$38&gt;=C2882),"Verlof",0)</f>
        <v>0</v>
      </c>
      <c r="K2882">
        <f t="shared" si="577"/>
        <v>0</v>
      </c>
      <c r="L2882">
        <f t="shared" si="578"/>
        <v>0</v>
      </c>
      <c r="M2882">
        <f t="shared" si="579"/>
        <v>0</v>
      </c>
      <c r="N2882" s="56">
        <f t="shared" si="580"/>
        <v>0</v>
      </c>
      <c r="O2882" s="56">
        <f t="shared" si="581"/>
        <v>0</v>
      </c>
    </row>
    <row r="2883" spans="1:15" x14ac:dyDescent="0.3">
      <c r="A2883" s="43" t="s">
        <v>396</v>
      </c>
      <c r="B2883" s="43">
        <v>45</v>
      </c>
      <c r="C2883" s="44">
        <v>44875</v>
      </c>
      <c r="D2883" s="43" t="s">
        <v>69</v>
      </c>
      <c r="E2883" s="43">
        <v>2022</v>
      </c>
      <c r="F2883" s="64" t="s">
        <v>92</v>
      </c>
      <c r="G2883" s="64" t="s">
        <v>92</v>
      </c>
      <c r="H2883" s="64" t="s">
        <v>92</v>
      </c>
      <c r="I2883" s="43">
        <v>45</v>
      </c>
      <c r="J2883">
        <f>IF(AND(Formulier!$E$44&lt;=C2883,Formulier!$O$38&gt;=C2883),"Verlof",0)</f>
        <v>0</v>
      </c>
      <c r="K2883">
        <f t="shared" si="577"/>
        <v>0</v>
      </c>
      <c r="L2883">
        <f t="shared" si="578"/>
        <v>0</v>
      </c>
      <c r="M2883">
        <f t="shared" si="579"/>
        <v>0</v>
      </c>
      <c r="N2883" s="56">
        <f t="shared" si="580"/>
        <v>0</v>
      </c>
      <c r="O2883" s="56">
        <f t="shared" si="581"/>
        <v>0</v>
      </c>
    </row>
    <row r="2884" spans="1:15" x14ac:dyDescent="0.3">
      <c r="A2884" s="43" t="s">
        <v>397</v>
      </c>
      <c r="B2884" s="43">
        <v>45</v>
      </c>
      <c r="C2884" s="44">
        <v>44876</v>
      </c>
      <c r="D2884" s="43" t="s">
        <v>71</v>
      </c>
      <c r="E2884" s="43">
        <v>2022</v>
      </c>
      <c r="F2884" s="64" t="s">
        <v>92</v>
      </c>
      <c r="G2884" s="64" t="s">
        <v>92</v>
      </c>
      <c r="H2884" s="64" t="s">
        <v>92</v>
      </c>
      <c r="I2884" s="43">
        <v>45</v>
      </c>
      <c r="J2884">
        <f>IF(AND(Formulier!$E$44&lt;=C2884,Formulier!$O$38&gt;=C2884),"Verlof",0)</f>
        <v>0</v>
      </c>
      <c r="K2884">
        <f t="shared" si="577"/>
        <v>0</v>
      </c>
      <c r="L2884">
        <f t="shared" si="578"/>
        <v>0</v>
      </c>
      <c r="M2884">
        <f t="shared" si="579"/>
        <v>0</v>
      </c>
      <c r="N2884" s="56">
        <f t="shared" si="580"/>
        <v>0</v>
      </c>
      <c r="O2884" s="56">
        <f t="shared" si="581"/>
        <v>0</v>
      </c>
    </row>
    <row r="2885" spans="1:15" x14ac:dyDescent="0.3">
      <c r="A2885" s="43" t="s">
        <v>398</v>
      </c>
      <c r="B2885" s="43">
        <v>45</v>
      </c>
      <c r="C2885" s="44">
        <v>44877</v>
      </c>
      <c r="D2885" s="43" t="s">
        <v>75</v>
      </c>
      <c r="E2885" s="43">
        <v>2022</v>
      </c>
      <c r="F2885" s="64" t="s">
        <v>92</v>
      </c>
      <c r="G2885" s="64" t="s">
        <v>92</v>
      </c>
      <c r="H2885" s="64" t="s">
        <v>92</v>
      </c>
      <c r="I2885" s="43">
        <v>45</v>
      </c>
      <c r="J2885">
        <f>IF(AND(Formulier!$E$44&lt;=C2885,Formulier!$O$38&gt;=C2885),"Verlof",0)</f>
        <v>0</v>
      </c>
      <c r="K2885">
        <f t="shared" si="577"/>
        <v>0</v>
      </c>
      <c r="L2885">
        <f t="shared" si="578"/>
        <v>0</v>
      </c>
      <c r="M2885">
        <f t="shared" si="579"/>
        <v>0</v>
      </c>
      <c r="N2885" s="56">
        <f t="shared" si="580"/>
        <v>0</v>
      </c>
      <c r="O2885" s="56">
        <f t="shared" si="581"/>
        <v>0</v>
      </c>
    </row>
    <row r="2886" spans="1:15" x14ac:dyDescent="0.3">
      <c r="A2886" s="43" t="s">
        <v>399</v>
      </c>
      <c r="B2886" s="43">
        <v>45</v>
      </c>
      <c r="C2886" s="44">
        <v>44878</v>
      </c>
      <c r="D2886" s="43" t="s">
        <v>76</v>
      </c>
      <c r="E2886" s="43">
        <v>2022</v>
      </c>
      <c r="F2886" s="64" t="s">
        <v>92</v>
      </c>
      <c r="G2886" s="64" t="s">
        <v>92</v>
      </c>
      <c r="H2886" s="64" t="s">
        <v>92</v>
      </c>
      <c r="I2886" s="43">
        <v>45</v>
      </c>
      <c r="J2886">
        <f>IF(AND(Formulier!$E$44&lt;=C2886,Formulier!$O$38&gt;=C2886),"Verlof",0)</f>
        <v>0</v>
      </c>
      <c r="K2886">
        <f t="shared" si="577"/>
        <v>0</v>
      </c>
      <c r="L2886">
        <f t="shared" si="578"/>
        <v>0</v>
      </c>
      <c r="M2886">
        <f t="shared" si="579"/>
        <v>0</v>
      </c>
      <c r="N2886" s="56">
        <f t="shared" si="580"/>
        <v>0</v>
      </c>
      <c r="O2886" s="56">
        <f t="shared" si="581"/>
        <v>0</v>
      </c>
    </row>
    <row r="2887" spans="1:15" x14ac:dyDescent="0.3">
      <c r="A2887" s="43" t="s">
        <v>400</v>
      </c>
      <c r="B2887" s="43">
        <v>46</v>
      </c>
      <c r="C2887" s="44">
        <v>44879</v>
      </c>
      <c r="D2887" s="43" t="s">
        <v>63</v>
      </c>
      <c r="E2887" s="43">
        <v>2022</v>
      </c>
      <c r="F2887" s="64" t="s">
        <v>92</v>
      </c>
      <c r="G2887" s="64" t="s">
        <v>92</v>
      </c>
      <c r="H2887" s="64" t="s">
        <v>92</v>
      </c>
      <c r="I2887" s="43">
        <v>46</v>
      </c>
      <c r="J2887">
        <f>IF(AND(Formulier!$E$44&lt;=C2887,Formulier!$O$38&gt;=C2887),"Verlof",0)</f>
        <v>0</v>
      </c>
      <c r="K2887">
        <f t="shared" si="577"/>
        <v>0</v>
      </c>
      <c r="L2887">
        <f t="shared" si="578"/>
        <v>0</v>
      </c>
      <c r="M2887">
        <f t="shared" si="579"/>
        <v>0</v>
      </c>
      <c r="N2887" s="56">
        <f t="shared" si="580"/>
        <v>0</v>
      </c>
      <c r="O2887" s="56">
        <f t="shared" si="581"/>
        <v>0</v>
      </c>
    </row>
    <row r="2888" spans="1:15" x14ac:dyDescent="0.3">
      <c r="A2888" s="43" t="s">
        <v>401</v>
      </c>
      <c r="B2888" s="43">
        <v>46</v>
      </c>
      <c r="C2888" s="44">
        <v>44880</v>
      </c>
      <c r="D2888" s="43" t="s">
        <v>65</v>
      </c>
      <c r="E2888" s="43">
        <v>2022</v>
      </c>
      <c r="F2888" s="64" t="s">
        <v>92</v>
      </c>
      <c r="G2888" s="64" t="s">
        <v>92</v>
      </c>
      <c r="H2888" s="64" t="s">
        <v>92</v>
      </c>
      <c r="I2888" s="43">
        <v>46</v>
      </c>
      <c r="J2888">
        <f>IF(AND(Formulier!$E$44&lt;=C2888,Formulier!$O$38&gt;=C2888),"Verlof",0)</f>
        <v>0</v>
      </c>
      <c r="K2888">
        <f t="shared" si="577"/>
        <v>0</v>
      </c>
      <c r="L2888">
        <f t="shared" si="578"/>
        <v>0</v>
      </c>
      <c r="M2888">
        <f t="shared" si="579"/>
        <v>0</v>
      </c>
      <c r="N2888" s="56">
        <f t="shared" si="580"/>
        <v>0</v>
      </c>
      <c r="O2888" s="56">
        <f t="shared" si="581"/>
        <v>0</v>
      </c>
    </row>
    <row r="2889" spans="1:15" x14ac:dyDescent="0.3">
      <c r="A2889" s="43" t="s">
        <v>402</v>
      </c>
      <c r="B2889" s="43">
        <v>46</v>
      </c>
      <c r="C2889" s="44">
        <v>44881</v>
      </c>
      <c r="D2889" s="43" t="s">
        <v>67</v>
      </c>
      <c r="E2889" s="43">
        <v>2022</v>
      </c>
      <c r="F2889" s="64" t="s">
        <v>92</v>
      </c>
      <c r="G2889" s="64" t="s">
        <v>92</v>
      </c>
      <c r="H2889" s="64" t="s">
        <v>92</v>
      </c>
      <c r="I2889" s="43">
        <v>46</v>
      </c>
      <c r="J2889">
        <f>IF(AND(Formulier!$E$44&lt;=C2889,Formulier!$O$38&gt;=C2889),"Verlof",0)</f>
        <v>0</v>
      </c>
      <c r="K2889">
        <f t="shared" si="577"/>
        <v>0</v>
      </c>
      <c r="L2889">
        <f t="shared" si="578"/>
        <v>0</v>
      </c>
      <c r="M2889">
        <f t="shared" si="579"/>
        <v>0</v>
      </c>
      <c r="N2889" s="56">
        <f t="shared" si="580"/>
        <v>0</v>
      </c>
      <c r="O2889" s="56">
        <f t="shared" si="581"/>
        <v>0</v>
      </c>
    </row>
    <row r="2890" spans="1:15" x14ac:dyDescent="0.3">
      <c r="A2890" s="43" t="s">
        <v>403</v>
      </c>
      <c r="B2890" s="43">
        <v>46</v>
      </c>
      <c r="C2890" s="44">
        <v>44882</v>
      </c>
      <c r="D2890" s="43" t="s">
        <v>69</v>
      </c>
      <c r="E2890" s="43">
        <v>2022</v>
      </c>
      <c r="F2890" s="64" t="s">
        <v>92</v>
      </c>
      <c r="G2890" s="64" t="s">
        <v>92</v>
      </c>
      <c r="H2890" s="64" t="s">
        <v>92</v>
      </c>
      <c r="I2890" s="43">
        <v>46</v>
      </c>
      <c r="J2890">
        <f>IF(AND(Formulier!$E$44&lt;=C2890,Formulier!$O$38&gt;=C2890),"Verlof",0)</f>
        <v>0</v>
      </c>
      <c r="K2890">
        <f t="shared" si="577"/>
        <v>0</v>
      </c>
      <c r="L2890">
        <f t="shared" si="578"/>
        <v>0</v>
      </c>
      <c r="M2890">
        <f t="shared" si="579"/>
        <v>0</v>
      </c>
      <c r="N2890" s="56">
        <f t="shared" si="580"/>
        <v>0</v>
      </c>
      <c r="O2890" s="56">
        <f t="shared" si="581"/>
        <v>0</v>
      </c>
    </row>
    <row r="2891" spans="1:15" x14ac:dyDescent="0.3">
      <c r="A2891" s="43" t="s">
        <v>404</v>
      </c>
      <c r="B2891" s="43">
        <v>46</v>
      </c>
      <c r="C2891" s="44">
        <v>44883</v>
      </c>
      <c r="D2891" s="43" t="s">
        <v>71</v>
      </c>
      <c r="E2891" s="43">
        <v>2022</v>
      </c>
      <c r="F2891" s="64" t="s">
        <v>92</v>
      </c>
      <c r="G2891" s="64" t="s">
        <v>92</v>
      </c>
      <c r="H2891" s="64" t="s">
        <v>92</v>
      </c>
      <c r="I2891" s="43">
        <v>46</v>
      </c>
      <c r="J2891">
        <f>IF(AND(Formulier!$E$44&lt;=C2891,Formulier!$O$38&gt;=C2891),"Verlof",0)</f>
        <v>0</v>
      </c>
      <c r="K2891">
        <f t="shared" si="577"/>
        <v>0</v>
      </c>
      <c r="L2891">
        <f t="shared" si="578"/>
        <v>0</v>
      </c>
      <c r="M2891">
        <f t="shared" si="579"/>
        <v>0</v>
      </c>
      <c r="N2891" s="56">
        <f t="shared" si="580"/>
        <v>0</v>
      </c>
      <c r="O2891" s="56">
        <f t="shared" si="581"/>
        <v>0</v>
      </c>
    </row>
    <row r="2892" spans="1:15" x14ac:dyDescent="0.3">
      <c r="A2892" s="43" t="s">
        <v>405</v>
      </c>
      <c r="B2892" s="43">
        <v>46</v>
      </c>
      <c r="C2892" s="44">
        <v>44884</v>
      </c>
      <c r="D2892" s="43" t="s">
        <v>75</v>
      </c>
      <c r="E2892" s="43">
        <v>2022</v>
      </c>
      <c r="F2892" s="64" t="s">
        <v>92</v>
      </c>
      <c r="G2892" s="64" t="s">
        <v>92</v>
      </c>
      <c r="H2892" s="64" t="s">
        <v>92</v>
      </c>
      <c r="I2892" s="43">
        <v>46</v>
      </c>
      <c r="J2892">
        <f>IF(AND(Formulier!$E$44&lt;=C2892,Formulier!$O$38&gt;=C2892),"Verlof",0)</f>
        <v>0</v>
      </c>
      <c r="K2892">
        <f t="shared" ref="K2892:K2955" si="582">IF(J2892=0,0,IF(F2892="",0,1))</f>
        <v>0</v>
      </c>
      <c r="L2892">
        <f t="shared" ref="L2892:L2955" si="583">IF(J2892=0,0,IF(G2892="",0,1))</f>
        <v>0</v>
      </c>
      <c r="M2892">
        <f t="shared" ref="M2892:M2955" si="584">IF(J2892=0,0,IF(H2892="",0,1))</f>
        <v>0</v>
      </c>
      <c r="N2892" s="56">
        <f t="shared" ref="N2892:N2955" si="585">IF($N$1="Noord",K2892,IF($N$1="Midden",L2892,M2892))</f>
        <v>0</v>
      </c>
      <c r="O2892" s="56">
        <f t="shared" ref="O2892:O2955" si="586">IF(OR(D2892="za",D2892="zo"),0,N2892)</f>
        <v>0</v>
      </c>
    </row>
    <row r="2893" spans="1:15" x14ac:dyDescent="0.3">
      <c r="A2893" s="43" t="s">
        <v>406</v>
      </c>
      <c r="B2893" s="43">
        <v>46</v>
      </c>
      <c r="C2893" s="44">
        <v>44885</v>
      </c>
      <c r="D2893" s="43" t="s">
        <v>76</v>
      </c>
      <c r="E2893" s="43">
        <v>2022</v>
      </c>
      <c r="F2893" s="64" t="s">
        <v>92</v>
      </c>
      <c r="G2893" s="64" t="s">
        <v>92</v>
      </c>
      <c r="H2893" s="64" t="s">
        <v>92</v>
      </c>
      <c r="I2893" s="43">
        <v>46</v>
      </c>
      <c r="J2893">
        <f>IF(AND(Formulier!$E$44&lt;=C2893,Formulier!$O$38&gt;=C2893),"Verlof",0)</f>
        <v>0</v>
      </c>
      <c r="K2893">
        <f t="shared" si="582"/>
        <v>0</v>
      </c>
      <c r="L2893">
        <f t="shared" si="583"/>
        <v>0</v>
      </c>
      <c r="M2893">
        <f t="shared" si="584"/>
        <v>0</v>
      </c>
      <c r="N2893" s="56">
        <f t="shared" si="585"/>
        <v>0</v>
      </c>
      <c r="O2893" s="56">
        <f t="shared" si="586"/>
        <v>0</v>
      </c>
    </row>
    <row r="2894" spans="1:15" x14ac:dyDescent="0.3">
      <c r="A2894" s="43" t="s">
        <v>407</v>
      </c>
      <c r="B2894" s="43">
        <v>47</v>
      </c>
      <c r="C2894" s="44">
        <v>44886</v>
      </c>
      <c r="D2894" s="43" t="s">
        <v>63</v>
      </c>
      <c r="E2894" s="43">
        <v>2022</v>
      </c>
      <c r="F2894" s="64" t="s">
        <v>92</v>
      </c>
      <c r="G2894" s="64" t="s">
        <v>92</v>
      </c>
      <c r="H2894" s="64" t="s">
        <v>92</v>
      </c>
      <c r="I2894" s="43">
        <v>47</v>
      </c>
      <c r="J2894">
        <f>IF(AND(Formulier!$E$44&lt;=C2894,Formulier!$O$38&gt;=C2894),"Verlof",0)</f>
        <v>0</v>
      </c>
      <c r="K2894">
        <f t="shared" si="582"/>
        <v>0</v>
      </c>
      <c r="L2894">
        <f t="shared" si="583"/>
        <v>0</v>
      </c>
      <c r="M2894">
        <f t="shared" si="584"/>
        <v>0</v>
      </c>
      <c r="N2894" s="56">
        <f t="shared" si="585"/>
        <v>0</v>
      </c>
      <c r="O2894" s="56">
        <f t="shared" si="586"/>
        <v>0</v>
      </c>
    </row>
    <row r="2895" spans="1:15" x14ac:dyDescent="0.3">
      <c r="A2895" s="43" t="s">
        <v>408</v>
      </c>
      <c r="B2895" s="43">
        <v>47</v>
      </c>
      <c r="C2895" s="44">
        <v>44887</v>
      </c>
      <c r="D2895" s="43" t="s">
        <v>65</v>
      </c>
      <c r="E2895" s="43">
        <v>2022</v>
      </c>
      <c r="F2895" s="64" t="s">
        <v>92</v>
      </c>
      <c r="G2895" s="64" t="s">
        <v>92</v>
      </c>
      <c r="H2895" s="64" t="s">
        <v>92</v>
      </c>
      <c r="I2895" s="43">
        <v>47</v>
      </c>
      <c r="J2895">
        <f>IF(AND(Formulier!$E$44&lt;=C2895,Formulier!$O$38&gt;=C2895),"Verlof",0)</f>
        <v>0</v>
      </c>
      <c r="K2895">
        <f t="shared" si="582"/>
        <v>0</v>
      </c>
      <c r="L2895">
        <f t="shared" si="583"/>
        <v>0</v>
      </c>
      <c r="M2895">
        <f t="shared" si="584"/>
        <v>0</v>
      </c>
      <c r="N2895" s="56">
        <f t="shared" si="585"/>
        <v>0</v>
      </c>
      <c r="O2895" s="56">
        <f t="shared" si="586"/>
        <v>0</v>
      </c>
    </row>
    <row r="2896" spans="1:15" x14ac:dyDescent="0.3">
      <c r="A2896" s="43" t="s">
        <v>409</v>
      </c>
      <c r="B2896" s="43">
        <v>47</v>
      </c>
      <c r="C2896" s="44">
        <v>44888</v>
      </c>
      <c r="D2896" s="43" t="s">
        <v>67</v>
      </c>
      <c r="E2896" s="43">
        <v>2022</v>
      </c>
      <c r="F2896" s="64" t="s">
        <v>92</v>
      </c>
      <c r="G2896" s="64" t="s">
        <v>92</v>
      </c>
      <c r="H2896" s="64" t="s">
        <v>92</v>
      </c>
      <c r="I2896" s="43">
        <v>47</v>
      </c>
      <c r="J2896">
        <f>IF(AND(Formulier!$E$44&lt;=C2896,Formulier!$O$38&gt;=C2896),"Verlof",0)</f>
        <v>0</v>
      </c>
      <c r="K2896">
        <f t="shared" si="582"/>
        <v>0</v>
      </c>
      <c r="L2896">
        <f t="shared" si="583"/>
        <v>0</v>
      </c>
      <c r="M2896">
        <f t="shared" si="584"/>
        <v>0</v>
      </c>
      <c r="N2896" s="56">
        <f t="shared" si="585"/>
        <v>0</v>
      </c>
      <c r="O2896" s="56">
        <f t="shared" si="586"/>
        <v>0</v>
      </c>
    </row>
    <row r="2897" spans="1:15" x14ac:dyDescent="0.3">
      <c r="A2897" s="43" t="s">
        <v>410</v>
      </c>
      <c r="B2897" s="43">
        <v>47</v>
      </c>
      <c r="C2897" s="44">
        <v>44889</v>
      </c>
      <c r="D2897" s="43" t="s">
        <v>69</v>
      </c>
      <c r="E2897" s="43">
        <v>2022</v>
      </c>
      <c r="F2897" s="64" t="s">
        <v>92</v>
      </c>
      <c r="G2897" s="64" t="s">
        <v>92</v>
      </c>
      <c r="H2897" s="64" t="s">
        <v>92</v>
      </c>
      <c r="I2897" s="43">
        <v>47</v>
      </c>
      <c r="J2897">
        <f>IF(AND(Formulier!$E$44&lt;=C2897,Formulier!$O$38&gt;=C2897),"Verlof",0)</f>
        <v>0</v>
      </c>
      <c r="K2897">
        <f t="shared" si="582"/>
        <v>0</v>
      </c>
      <c r="L2897">
        <f t="shared" si="583"/>
        <v>0</v>
      </c>
      <c r="M2897">
        <f t="shared" si="584"/>
        <v>0</v>
      </c>
      <c r="N2897" s="56">
        <f t="shared" si="585"/>
        <v>0</v>
      </c>
      <c r="O2897" s="56">
        <f t="shared" si="586"/>
        <v>0</v>
      </c>
    </row>
    <row r="2898" spans="1:15" x14ac:dyDescent="0.3">
      <c r="A2898" s="43" t="s">
        <v>411</v>
      </c>
      <c r="B2898" s="43">
        <v>47</v>
      </c>
      <c r="C2898" s="44">
        <v>44890</v>
      </c>
      <c r="D2898" s="43" t="s">
        <v>71</v>
      </c>
      <c r="E2898" s="43">
        <v>2022</v>
      </c>
      <c r="F2898" s="64" t="s">
        <v>92</v>
      </c>
      <c r="G2898" s="64" t="s">
        <v>92</v>
      </c>
      <c r="H2898" s="64" t="s">
        <v>92</v>
      </c>
      <c r="I2898" s="43">
        <v>47</v>
      </c>
      <c r="J2898">
        <f>IF(AND(Formulier!$E$44&lt;=C2898,Formulier!$O$38&gt;=C2898),"Verlof",0)</f>
        <v>0</v>
      </c>
      <c r="K2898">
        <f t="shared" si="582"/>
        <v>0</v>
      </c>
      <c r="L2898">
        <f t="shared" si="583"/>
        <v>0</v>
      </c>
      <c r="M2898">
        <f t="shared" si="584"/>
        <v>0</v>
      </c>
      <c r="N2898" s="56">
        <f t="shared" si="585"/>
        <v>0</v>
      </c>
      <c r="O2898" s="56">
        <f t="shared" si="586"/>
        <v>0</v>
      </c>
    </row>
    <row r="2899" spans="1:15" x14ac:dyDescent="0.3">
      <c r="A2899" s="43" t="s">
        <v>412</v>
      </c>
      <c r="B2899" s="43">
        <v>47</v>
      </c>
      <c r="C2899" s="44">
        <v>44891</v>
      </c>
      <c r="D2899" s="43" t="s">
        <v>75</v>
      </c>
      <c r="E2899" s="43">
        <v>2022</v>
      </c>
      <c r="F2899" s="64" t="s">
        <v>92</v>
      </c>
      <c r="G2899" s="64" t="s">
        <v>92</v>
      </c>
      <c r="H2899" s="64" t="s">
        <v>92</v>
      </c>
      <c r="I2899" s="43">
        <v>47</v>
      </c>
      <c r="J2899">
        <f>IF(AND(Formulier!$E$44&lt;=C2899,Formulier!$O$38&gt;=C2899),"Verlof",0)</f>
        <v>0</v>
      </c>
      <c r="K2899">
        <f t="shared" si="582"/>
        <v>0</v>
      </c>
      <c r="L2899">
        <f t="shared" si="583"/>
        <v>0</v>
      </c>
      <c r="M2899">
        <f t="shared" si="584"/>
        <v>0</v>
      </c>
      <c r="N2899" s="56">
        <f t="shared" si="585"/>
        <v>0</v>
      </c>
      <c r="O2899" s="56">
        <f t="shared" si="586"/>
        <v>0</v>
      </c>
    </row>
    <row r="2900" spans="1:15" x14ac:dyDescent="0.3">
      <c r="A2900" s="43" t="s">
        <v>413</v>
      </c>
      <c r="B2900" s="43">
        <v>47</v>
      </c>
      <c r="C2900" s="44">
        <v>44892</v>
      </c>
      <c r="D2900" s="43" t="s">
        <v>76</v>
      </c>
      <c r="E2900" s="43">
        <v>2022</v>
      </c>
      <c r="F2900" s="64" t="s">
        <v>92</v>
      </c>
      <c r="G2900" s="64" t="s">
        <v>92</v>
      </c>
      <c r="H2900" s="64" t="s">
        <v>92</v>
      </c>
      <c r="I2900" s="43">
        <v>47</v>
      </c>
      <c r="J2900">
        <f>IF(AND(Formulier!$E$44&lt;=C2900,Formulier!$O$38&gt;=C2900),"Verlof",0)</f>
        <v>0</v>
      </c>
      <c r="K2900">
        <f t="shared" si="582"/>
        <v>0</v>
      </c>
      <c r="L2900">
        <f t="shared" si="583"/>
        <v>0</v>
      </c>
      <c r="M2900">
        <f t="shared" si="584"/>
        <v>0</v>
      </c>
      <c r="N2900" s="56">
        <f t="shared" si="585"/>
        <v>0</v>
      </c>
      <c r="O2900" s="56">
        <f t="shared" si="586"/>
        <v>0</v>
      </c>
    </row>
    <row r="2901" spans="1:15" x14ac:dyDescent="0.3">
      <c r="A2901" s="43" t="s">
        <v>414</v>
      </c>
      <c r="B2901" s="43">
        <v>48</v>
      </c>
      <c r="C2901" s="44">
        <v>44893</v>
      </c>
      <c r="D2901" s="43" t="s">
        <v>63</v>
      </c>
      <c r="E2901" s="43">
        <v>2022</v>
      </c>
      <c r="F2901" s="64" t="s">
        <v>92</v>
      </c>
      <c r="G2901" s="64" t="s">
        <v>92</v>
      </c>
      <c r="H2901" s="64" t="s">
        <v>92</v>
      </c>
      <c r="I2901" s="43">
        <v>48</v>
      </c>
      <c r="J2901">
        <f>IF(AND(Formulier!$E$44&lt;=C2901,Formulier!$O$38&gt;=C2901),"Verlof",0)</f>
        <v>0</v>
      </c>
      <c r="K2901">
        <f t="shared" si="582"/>
        <v>0</v>
      </c>
      <c r="L2901">
        <f t="shared" si="583"/>
        <v>0</v>
      </c>
      <c r="M2901">
        <f t="shared" si="584"/>
        <v>0</v>
      </c>
      <c r="N2901" s="56">
        <f t="shared" si="585"/>
        <v>0</v>
      </c>
      <c r="O2901" s="56">
        <f t="shared" si="586"/>
        <v>0</v>
      </c>
    </row>
    <row r="2902" spans="1:15" x14ac:dyDescent="0.3">
      <c r="A2902" s="43" t="s">
        <v>415</v>
      </c>
      <c r="B2902" s="43">
        <v>48</v>
      </c>
      <c r="C2902" s="44">
        <v>44894</v>
      </c>
      <c r="D2902" s="43" t="s">
        <v>65</v>
      </c>
      <c r="E2902" s="43">
        <v>2022</v>
      </c>
      <c r="F2902" s="64" t="s">
        <v>92</v>
      </c>
      <c r="G2902" s="64" t="s">
        <v>92</v>
      </c>
      <c r="H2902" s="64" t="s">
        <v>92</v>
      </c>
      <c r="I2902" s="43">
        <v>48</v>
      </c>
      <c r="J2902">
        <f>IF(AND(Formulier!$E$44&lt;=C2902,Formulier!$O$38&gt;=C2902),"Verlof",0)</f>
        <v>0</v>
      </c>
      <c r="K2902">
        <f t="shared" si="582"/>
        <v>0</v>
      </c>
      <c r="L2902">
        <f t="shared" si="583"/>
        <v>0</v>
      </c>
      <c r="M2902">
        <f t="shared" si="584"/>
        <v>0</v>
      </c>
      <c r="N2902" s="56">
        <f t="shared" si="585"/>
        <v>0</v>
      </c>
      <c r="O2902" s="56">
        <f t="shared" si="586"/>
        <v>0</v>
      </c>
    </row>
    <row r="2903" spans="1:15" x14ac:dyDescent="0.3">
      <c r="A2903" s="43" t="s">
        <v>416</v>
      </c>
      <c r="B2903" s="43">
        <v>48</v>
      </c>
      <c r="C2903" s="44">
        <v>44895</v>
      </c>
      <c r="D2903" s="43" t="s">
        <v>67</v>
      </c>
      <c r="E2903" s="43">
        <v>2022</v>
      </c>
      <c r="F2903" s="64" t="s">
        <v>92</v>
      </c>
      <c r="G2903" s="64" t="s">
        <v>92</v>
      </c>
      <c r="H2903" s="64" t="s">
        <v>92</v>
      </c>
      <c r="I2903" s="43">
        <v>48</v>
      </c>
      <c r="J2903">
        <f>IF(AND(Formulier!$E$44&lt;=C2903,Formulier!$O$38&gt;=C2903),"Verlof",0)</f>
        <v>0</v>
      </c>
      <c r="K2903">
        <f t="shared" si="582"/>
        <v>0</v>
      </c>
      <c r="L2903">
        <f t="shared" si="583"/>
        <v>0</v>
      </c>
      <c r="M2903">
        <f t="shared" si="584"/>
        <v>0</v>
      </c>
      <c r="N2903" s="56">
        <f t="shared" si="585"/>
        <v>0</v>
      </c>
      <c r="O2903" s="56">
        <f t="shared" si="586"/>
        <v>0</v>
      </c>
    </row>
    <row r="2904" spans="1:15" x14ac:dyDescent="0.3">
      <c r="A2904" s="43" t="s">
        <v>417</v>
      </c>
      <c r="B2904" s="43">
        <v>48</v>
      </c>
      <c r="C2904" s="44">
        <v>44896</v>
      </c>
      <c r="D2904" s="43" t="s">
        <v>69</v>
      </c>
      <c r="E2904" s="43">
        <v>2022</v>
      </c>
      <c r="F2904" s="64" t="s">
        <v>92</v>
      </c>
      <c r="G2904" s="64" t="s">
        <v>92</v>
      </c>
      <c r="H2904" s="64" t="s">
        <v>92</v>
      </c>
      <c r="I2904" s="43">
        <v>48</v>
      </c>
      <c r="J2904">
        <f>IF(AND(Formulier!$E$44&lt;=C2904,Formulier!$O$38&gt;=C2904),"Verlof",0)</f>
        <v>0</v>
      </c>
      <c r="K2904">
        <f t="shared" si="582"/>
        <v>0</v>
      </c>
      <c r="L2904">
        <f t="shared" si="583"/>
        <v>0</v>
      </c>
      <c r="M2904">
        <f t="shared" si="584"/>
        <v>0</v>
      </c>
      <c r="N2904" s="56">
        <f t="shared" si="585"/>
        <v>0</v>
      </c>
      <c r="O2904" s="56">
        <f t="shared" si="586"/>
        <v>0</v>
      </c>
    </row>
    <row r="2905" spans="1:15" x14ac:dyDescent="0.3">
      <c r="A2905" s="43" t="s">
        <v>418</v>
      </c>
      <c r="B2905" s="43">
        <v>48</v>
      </c>
      <c r="C2905" s="44">
        <v>44897</v>
      </c>
      <c r="D2905" s="43" t="s">
        <v>71</v>
      </c>
      <c r="E2905" s="43">
        <v>2022</v>
      </c>
      <c r="F2905" s="64" t="s">
        <v>92</v>
      </c>
      <c r="G2905" s="64" t="s">
        <v>92</v>
      </c>
      <c r="H2905" s="64" t="s">
        <v>92</v>
      </c>
      <c r="I2905" s="43">
        <v>48</v>
      </c>
      <c r="J2905">
        <f>IF(AND(Formulier!$E$44&lt;=C2905,Formulier!$O$38&gt;=C2905),"Verlof",0)</f>
        <v>0</v>
      </c>
      <c r="K2905">
        <f t="shared" si="582"/>
        <v>0</v>
      </c>
      <c r="L2905">
        <f t="shared" si="583"/>
        <v>0</v>
      </c>
      <c r="M2905">
        <f t="shared" si="584"/>
        <v>0</v>
      </c>
      <c r="N2905" s="56">
        <f t="shared" si="585"/>
        <v>0</v>
      </c>
      <c r="O2905" s="56">
        <f t="shared" si="586"/>
        <v>0</v>
      </c>
    </row>
    <row r="2906" spans="1:15" x14ac:dyDescent="0.3">
      <c r="A2906" s="43" t="s">
        <v>419</v>
      </c>
      <c r="B2906" s="43">
        <v>48</v>
      </c>
      <c r="C2906" s="44">
        <v>44898</v>
      </c>
      <c r="D2906" s="43" t="s">
        <v>75</v>
      </c>
      <c r="E2906" s="43">
        <v>2022</v>
      </c>
      <c r="F2906" s="64" t="s">
        <v>92</v>
      </c>
      <c r="G2906" s="64" t="s">
        <v>92</v>
      </c>
      <c r="H2906" s="64" t="s">
        <v>92</v>
      </c>
      <c r="I2906" s="43">
        <v>48</v>
      </c>
      <c r="J2906">
        <f>IF(AND(Formulier!$E$44&lt;=C2906,Formulier!$O$38&gt;=C2906),"Verlof",0)</f>
        <v>0</v>
      </c>
      <c r="K2906">
        <f t="shared" si="582"/>
        <v>0</v>
      </c>
      <c r="L2906">
        <f t="shared" si="583"/>
        <v>0</v>
      </c>
      <c r="M2906">
        <f t="shared" si="584"/>
        <v>0</v>
      </c>
      <c r="N2906" s="56">
        <f t="shared" si="585"/>
        <v>0</v>
      </c>
      <c r="O2906" s="56">
        <f t="shared" si="586"/>
        <v>0</v>
      </c>
    </row>
    <row r="2907" spans="1:15" x14ac:dyDescent="0.3">
      <c r="A2907" s="43" t="s">
        <v>420</v>
      </c>
      <c r="B2907" s="43">
        <v>48</v>
      </c>
      <c r="C2907" s="44">
        <v>44899</v>
      </c>
      <c r="D2907" s="43" t="s">
        <v>76</v>
      </c>
      <c r="E2907" s="43">
        <v>2022</v>
      </c>
      <c r="F2907" s="64" t="s">
        <v>92</v>
      </c>
      <c r="G2907" s="64" t="s">
        <v>92</v>
      </c>
      <c r="H2907" s="64" t="s">
        <v>92</v>
      </c>
      <c r="I2907" s="43">
        <v>48</v>
      </c>
      <c r="J2907">
        <f>IF(AND(Formulier!$E$44&lt;=C2907,Formulier!$O$38&gt;=C2907),"Verlof",0)</f>
        <v>0</v>
      </c>
      <c r="K2907">
        <f t="shared" si="582"/>
        <v>0</v>
      </c>
      <c r="L2907">
        <f t="shared" si="583"/>
        <v>0</v>
      </c>
      <c r="M2907">
        <f t="shared" si="584"/>
        <v>0</v>
      </c>
      <c r="N2907" s="56">
        <f t="shared" si="585"/>
        <v>0</v>
      </c>
      <c r="O2907" s="56">
        <f t="shared" si="586"/>
        <v>0</v>
      </c>
    </row>
    <row r="2908" spans="1:15" x14ac:dyDescent="0.3">
      <c r="A2908" s="43" t="s">
        <v>421</v>
      </c>
      <c r="B2908" s="43">
        <v>49</v>
      </c>
      <c r="C2908" s="44">
        <v>44900</v>
      </c>
      <c r="D2908" s="43" t="s">
        <v>63</v>
      </c>
      <c r="E2908" s="43">
        <v>2022</v>
      </c>
      <c r="F2908" s="64" t="s">
        <v>92</v>
      </c>
      <c r="G2908" s="64" t="s">
        <v>92</v>
      </c>
      <c r="H2908" s="64" t="s">
        <v>92</v>
      </c>
      <c r="I2908" s="43">
        <v>49</v>
      </c>
      <c r="J2908">
        <f>IF(AND(Formulier!$E$44&lt;=C2908,Formulier!$O$38&gt;=C2908),"Verlof",0)</f>
        <v>0</v>
      </c>
      <c r="K2908">
        <f t="shared" si="582"/>
        <v>0</v>
      </c>
      <c r="L2908">
        <f t="shared" si="583"/>
        <v>0</v>
      </c>
      <c r="M2908">
        <f t="shared" si="584"/>
        <v>0</v>
      </c>
      <c r="N2908" s="56">
        <f t="shared" si="585"/>
        <v>0</v>
      </c>
      <c r="O2908" s="56">
        <f t="shared" si="586"/>
        <v>0</v>
      </c>
    </row>
    <row r="2909" spans="1:15" x14ac:dyDescent="0.3">
      <c r="A2909" s="43" t="s">
        <v>422</v>
      </c>
      <c r="B2909" s="43">
        <v>49</v>
      </c>
      <c r="C2909" s="44">
        <v>44901</v>
      </c>
      <c r="D2909" s="43" t="s">
        <v>65</v>
      </c>
      <c r="E2909" s="43">
        <v>2022</v>
      </c>
      <c r="F2909" s="64" t="s">
        <v>92</v>
      </c>
      <c r="G2909" s="64" t="s">
        <v>92</v>
      </c>
      <c r="H2909" s="64" t="s">
        <v>92</v>
      </c>
      <c r="I2909" s="43">
        <v>49</v>
      </c>
      <c r="J2909">
        <f>IF(AND(Formulier!$E$44&lt;=C2909,Formulier!$O$38&gt;=C2909),"Verlof",0)</f>
        <v>0</v>
      </c>
      <c r="K2909">
        <f t="shared" si="582"/>
        <v>0</v>
      </c>
      <c r="L2909">
        <f t="shared" si="583"/>
        <v>0</v>
      </c>
      <c r="M2909">
        <f t="shared" si="584"/>
        <v>0</v>
      </c>
      <c r="N2909" s="56">
        <f t="shared" si="585"/>
        <v>0</v>
      </c>
      <c r="O2909" s="56">
        <f t="shared" si="586"/>
        <v>0</v>
      </c>
    </row>
    <row r="2910" spans="1:15" x14ac:dyDescent="0.3">
      <c r="A2910" s="43" t="s">
        <v>423</v>
      </c>
      <c r="B2910" s="43">
        <v>49</v>
      </c>
      <c r="C2910" s="44">
        <v>44902</v>
      </c>
      <c r="D2910" s="43" t="s">
        <v>67</v>
      </c>
      <c r="E2910" s="43">
        <v>2022</v>
      </c>
      <c r="F2910" s="64" t="s">
        <v>92</v>
      </c>
      <c r="G2910" s="64" t="s">
        <v>92</v>
      </c>
      <c r="H2910" s="64" t="s">
        <v>92</v>
      </c>
      <c r="I2910" s="43">
        <v>49</v>
      </c>
      <c r="J2910">
        <f>IF(AND(Formulier!$E$44&lt;=C2910,Formulier!$O$38&gt;=C2910),"Verlof",0)</f>
        <v>0</v>
      </c>
      <c r="K2910">
        <f t="shared" si="582"/>
        <v>0</v>
      </c>
      <c r="L2910">
        <f t="shared" si="583"/>
        <v>0</v>
      </c>
      <c r="M2910">
        <f t="shared" si="584"/>
        <v>0</v>
      </c>
      <c r="N2910" s="56">
        <f t="shared" si="585"/>
        <v>0</v>
      </c>
      <c r="O2910" s="56">
        <f t="shared" si="586"/>
        <v>0</v>
      </c>
    </row>
    <row r="2911" spans="1:15" x14ac:dyDescent="0.3">
      <c r="A2911" s="43" t="s">
        <v>424</v>
      </c>
      <c r="B2911" s="43">
        <v>49</v>
      </c>
      <c r="C2911" s="44">
        <v>44903</v>
      </c>
      <c r="D2911" s="43" t="s">
        <v>69</v>
      </c>
      <c r="E2911" s="43">
        <v>2022</v>
      </c>
      <c r="F2911" s="64" t="s">
        <v>92</v>
      </c>
      <c r="G2911" s="64" t="s">
        <v>92</v>
      </c>
      <c r="H2911" s="64" t="s">
        <v>92</v>
      </c>
      <c r="I2911" s="43">
        <v>49</v>
      </c>
      <c r="J2911">
        <f>IF(AND(Formulier!$E$44&lt;=C2911,Formulier!$O$38&gt;=C2911),"Verlof",0)</f>
        <v>0</v>
      </c>
      <c r="K2911">
        <f t="shared" si="582"/>
        <v>0</v>
      </c>
      <c r="L2911">
        <f t="shared" si="583"/>
        <v>0</v>
      </c>
      <c r="M2911">
        <f t="shared" si="584"/>
        <v>0</v>
      </c>
      <c r="N2911" s="56">
        <f t="shared" si="585"/>
        <v>0</v>
      </c>
      <c r="O2911" s="56">
        <f t="shared" si="586"/>
        <v>0</v>
      </c>
    </row>
    <row r="2912" spans="1:15" x14ac:dyDescent="0.3">
      <c r="A2912" s="43" t="s">
        <v>425</v>
      </c>
      <c r="B2912" s="43">
        <v>49</v>
      </c>
      <c r="C2912" s="44">
        <v>44904</v>
      </c>
      <c r="D2912" s="43" t="s">
        <v>71</v>
      </c>
      <c r="E2912" s="43">
        <v>2022</v>
      </c>
      <c r="F2912" s="64" t="s">
        <v>92</v>
      </c>
      <c r="G2912" s="64" t="s">
        <v>92</v>
      </c>
      <c r="H2912" s="64" t="s">
        <v>92</v>
      </c>
      <c r="I2912" s="43">
        <v>49</v>
      </c>
      <c r="J2912">
        <f>IF(AND(Formulier!$E$44&lt;=C2912,Formulier!$O$38&gt;=C2912),"Verlof",0)</f>
        <v>0</v>
      </c>
      <c r="K2912">
        <f t="shared" si="582"/>
        <v>0</v>
      </c>
      <c r="L2912">
        <f t="shared" si="583"/>
        <v>0</v>
      </c>
      <c r="M2912">
        <f t="shared" si="584"/>
        <v>0</v>
      </c>
      <c r="N2912" s="56">
        <f t="shared" si="585"/>
        <v>0</v>
      </c>
      <c r="O2912" s="56">
        <f t="shared" si="586"/>
        <v>0</v>
      </c>
    </row>
    <row r="2913" spans="1:15" x14ac:dyDescent="0.3">
      <c r="A2913" s="43" t="s">
        <v>426</v>
      </c>
      <c r="B2913" s="43">
        <v>49</v>
      </c>
      <c r="C2913" s="44">
        <v>44905</v>
      </c>
      <c r="D2913" s="43" t="s">
        <v>75</v>
      </c>
      <c r="E2913" s="43">
        <v>2022</v>
      </c>
      <c r="F2913" s="64" t="s">
        <v>92</v>
      </c>
      <c r="G2913" s="64" t="s">
        <v>92</v>
      </c>
      <c r="H2913" s="64" t="s">
        <v>92</v>
      </c>
      <c r="I2913" s="43">
        <v>49</v>
      </c>
      <c r="J2913">
        <f>IF(AND(Formulier!$E$44&lt;=C2913,Formulier!$O$38&gt;=C2913),"Verlof",0)</f>
        <v>0</v>
      </c>
      <c r="K2913">
        <f t="shared" si="582"/>
        <v>0</v>
      </c>
      <c r="L2913">
        <f t="shared" si="583"/>
        <v>0</v>
      </c>
      <c r="M2913">
        <f t="shared" si="584"/>
        <v>0</v>
      </c>
      <c r="N2913" s="56">
        <f t="shared" si="585"/>
        <v>0</v>
      </c>
      <c r="O2913" s="56">
        <f t="shared" si="586"/>
        <v>0</v>
      </c>
    </row>
    <row r="2914" spans="1:15" x14ac:dyDescent="0.3">
      <c r="A2914" s="43" t="s">
        <v>427</v>
      </c>
      <c r="B2914" s="43">
        <v>49</v>
      </c>
      <c r="C2914" s="44">
        <v>44906</v>
      </c>
      <c r="D2914" s="43" t="s">
        <v>76</v>
      </c>
      <c r="E2914" s="43">
        <v>2022</v>
      </c>
      <c r="F2914" s="64" t="s">
        <v>92</v>
      </c>
      <c r="G2914" s="64" t="s">
        <v>92</v>
      </c>
      <c r="H2914" s="64" t="s">
        <v>92</v>
      </c>
      <c r="I2914" s="43">
        <v>49</v>
      </c>
      <c r="J2914">
        <f>IF(AND(Formulier!$E$44&lt;=C2914,Formulier!$O$38&gt;=C2914),"Verlof",0)</f>
        <v>0</v>
      </c>
      <c r="K2914">
        <f t="shared" si="582"/>
        <v>0</v>
      </c>
      <c r="L2914">
        <f t="shared" si="583"/>
        <v>0</v>
      </c>
      <c r="M2914">
        <f t="shared" si="584"/>
        <v>0</v>
      </c>
      <c r="N2914" s="56">
        <f t="shared" si="585"/>
        <v>0</v>
      </c>
      <c r="O2914" s="56">
        <f t="shared" si="586"/>
        <v>0</v>
      </c>
    </row>
    <row r="2915" spans="1:15" x14ac:dyDescent="0.3">
      <c r="A2915" s="43" t="s">
        <v>428</v>
      </c>
      <c r="B2915" s="43">
        <v>50</v>
      </c>
      <c r="C2915" s="44">
        <v>44907</v>
      </c>
      <c r="D2915" s="43" t="s">
        <v>63</v>
      </c>
      <c r="E2915" s="43">
        <v>2022</v>
      </c>
      <c r="F2915" s="64" t="s">
        <v>92</v>
      </c>
      <c r="G2915" s="64" t="s">
        <v>92</v>
      </c>
      <c r="H2915" s="64" t="s">
        <v>92</v>
      </c>
      <c r="I2915" s="43">
        <v>50</v>
      </c>
      <c r="J2915">
        <f>IF(AND(Formulier!$E$44&lt;=C2915,Formulier!$O$38&gt;=C2915),"Verlof",0)</f>
        <v>0</v>
      </c>
      <c r="K2915">
        <f t="shared" si="582"/>
        <v>0</v>
      </c>
      <c r="L2915">
        <f t="shared" si="583"/>
        <v>0</v>
      </c>
      <c r="M2915">
        <f t="shared" si="584"/>
        <v>0</v>
      </c>
      <c r="N2915" s="56">
        <f t="shared" si="585"/>
        <v>0</v>
      </c>
      <c r="O2915" s="56">
        <f t="shared" si="586"/>
        <v>0</v>
      </c>
    </row>
    <row r="2916" spans="1:15" x14ac:dyDescent="0.3">
      <c r="A2916" s="43" t="s">
        <v>429</v>
      </c>
      <c r="B2916" s="43">
        <v>50</v>
      </c>
      <c r="C2916" s="44">
        <v>44908</v>
      </c>
      <c r="D2916" s="43" t="s">
        <v>65</v>
      </c>
      <c r="E2916" s="43">
        <v>2022</v>
      </c>
      <c r="F2916" s="64" t="s">
        <v>92</v>
      </c>
      <c r="G2916" s="64" t="s">
        <v>92</v>
      </c>
      <c r="H2916" s="64" t="s">
        <v>92</v>
      </c>
      <c r="I2916" s="43">
        <v>50</v>
      </c>
      <c r="J2916">
        <f>IF(AND(Formulier!$E$44&lt;=C2916,Formulier!$O$38&gt;=C2916),"Verlof",0)</f>
        <v>0</v>
      </c>
      <c r="K2916">
        <f t="shared" si="582"/>
        <v>0</v>
      </c>
      <c r="L2916">
        <f t="shared" si="583"/>
        <v>0</v>
      </c>
      <c r="M2916">
        <f t="shared" si="584"/>
        <v>0</v>
      </c>
      <c r="N2916" s="56">
        <f t="shared" si="585"/>
        <v>0</v>
      </c>
      <c r="O2916" s="56">
        <f t="shared" si="586"/>
        <v>0</v>
      </c>
    </row>
    <row r="2917" spans="1:15" x14ac:dyDescent="0.3">
      <c r="A2917" s="43" t="s">
        <v>430</v>
      </c>
      <c r="B2917" s="43">
        <v>50</v>
      </c>
      <c r="C2917" s="44">
        <v>44909</v>
      </c>
      <c r="D2917" s="43" t="s">
        <v>67</v>
      </c>
      <c r="E2917" s="43">
        <v>2022</v>
      </c>
      <c r="F2917" s="64" t="s">
        <v>92</v>
      </c>
      <c r="G2917" s="64" t="s">
        <v>92</v>
      </c>
      <c r="H2917" s="64" t="s">
        <v>92</v>
      </c>
      <c r="I2917" s="43">
        <v>50</v>
      </c>
      <c r="J2917">
        <f>IF(AND(Formulier!$E$44&lt;=C2917,Formulier!$O$38&gt;=C2917),"Verlof",0)</f>
        <v>0</v>
      </c>
      <c r="K2917">
        <f t="shared" si="582"/>
        <v>0</v>
      </c>
      <c r="L2917">
        <f t="shared" si="583"/>
        <v>0</v>
      </c>
      <c r="M2917">
        <f t="shared" si="584"/>
        <v>0</v>
      </c>
      <c r="N2917" s="56">
        <f t="shared" si="585"/>
        <v>0</v>
      </c>
      <c r="O2917" s="56">
        <f t="shared" si="586"/>
        <v>0</v>
      </c>
    </row>
    <row r="2918" spans="1:15" x14ac:dyDescent="0.3">
      <c r="A2918" s="43" t="s">
        <v>431</v>
      </c>
      <c r="B2918" s="43">
        <v>50</v>
      </c>
      <c r="C2918" s="44">
        <v>44910</v>
      </c>
      <c r="D2918" s="43" t="s">
        <v>69</v>
      </c>
      <c r="E2918" s="43">
        <v>2022</v>
      </c>
      <c r="F2918" s="64" t="s">
        <v>92</v>
      </c>
      <c r="G2918" s="64" t="s">
        <v>92</v>
      </c>
      <c r="H2918" s="64" t="s">
        <v>92</v>
      </c>
      <c r="I2918" s="43">
        <v>50</v>
      </c>
      <c r="J2918">
        <f>IF(AND(Formulier!$E$44&lt;=C2918,Formulier!$O$38&gt;=C2918),"Verlof",0)</f>
        <v>0</v>
      </c>
      <c r="K2918">
        <f t="shared" si="582"/>
        <v>0</v>
      </c>
      <c r="L2918">
        <f t="shared" si="583"/>
        <v>0</v>
      </c>
      <c r="M2918">
        <f t="shared" si="584"/>
        <v>0</v>
      </c>
      <c r="N2918" s="56">
        <f t="shared" si="585"/>
        <v>0</v>
      </c>
      <c r="O2918" s="56">
        <f t="shared" si="586"/>
        <v>0</v>
      </c>
    </row>
    <row r="2919" spans="1:15" x14ac:dyDescent="0.3">
      <c r="A2919" s="43" t="s">
        <v>432</v>
      </c>
      <c r="B2919" s="43">
        <v>50</v>
      </c>
      <c r="C2919" s="44">
        <v>44911</v>
      </c>
      <c r="D2919" s="43" t="s">
        <v>71</v>
      </c>
      <c r="E2919" s="43">
        <v>2022</v>
      </c>
      <c r="F2919" s="64" t="s">
        <v>92</v>
      </c>
      <c r="G2919" s="64" t="s">
        <v>92</v>
      </c>
      <c r="H2919" s="64" t="s">
        <v>92</v>
      </c>
      <c r="I2919" s="43">
        <v>50</v>
      </c>
      <c r="J2919">
        <f>IF(AND(Formulier!$E$44&lt;=C2919,Formulier!$O$38&gt;=C2919),"Verlof",0)</f>
        <v>0</v>
      </c>
      <c r="K2919">
        <f t="shared" si="582"/>
        <v>0</v>
      </c>
      <c r="L2919">
        <f t="shared" si="583"/>
        <v>0</v>
      </c>
      <c r="M2919">
        <f t="shared" si="584"/>
        <v>0</v>
      </c>
      <c r="N2919" s="56">
        <f t="shared" si="585"/>
        <v>0</v>
      </c>
      <c r="O2919" s="56">
        <f t="shared" si="586"/>
        <v>0</v>
      </c>
    </row>
    <row r="2920" spans="1:15" x14ac:dyDescent="0.3">
      <c r="A2920" s="43" t="s">
        <v>433</v>
      </c>
      <c r="B2920" s="43">
        <v>50</v>
      </c>
      <c r="C2920" s="44">
        <v>44912</v>
      </c>
      <c r="D2920" s="43" t="s">
        <v>75</v>
      </c>
      <c r="E2920" s="43">
        <v>2022</v>
      </c>
      <c r="F2920" s="64" t="s">
        <v>92</v>
      </c>
      <c r="G2920" s="64" t="s">
        <v>92</v>
      </c>
      <c r="H2920" s="64" t="s">
        <v>92</v>
      </c>
      <c r="I2920" s="43">
        <v>50</v>
      </c>
      <c r="J2920">
        <f>IF(AND(Formulier!$E$44&lt;=C2920,Formulier!$O$38&gt;=C2920),"Verlof",0)</f>
        <v>0</v>
      </c>
      <c r="K2920">
        <f t="shared" si="582"/>
        <v>0</v>
      </c>
      <c r="L2920">
        <f t="shared" si="583"/>
        <v>0</v>
      </c>
      <c r="M2920">
        <f t="shared" si="584"/>
        <v>0</v>
      </c>
      <c r="N2920" s="56">
        <f t="shared" si="585"/>
        <v>0</v>
      </c>
      <c r="O2920" s="56">
        <f t="shared" si="586"/>
        <v>0</v>
      </c>
    </row>
    <row r="2921" spans="1:15" x14ac:dyDescent="0.3">
      <c r="A2921" s="43" t="s">
        <v>434</v>
      </c>
      <c r="B2921" s="43">
        <v>50</v>
      </c>
      <c r="C2921" s="44">
        <v>44913</v>
      </c>
      <c r="D2921" s="43" t="s">
        <v>76</v>
      </c>
      <c r="E2921" s="43">
        <v>2022</v>
      </c>
      <c r="F2921" s="64" t="s">
        <v>92</v>
      </c>
      <c r="G2921" s="64" t="s">
        <v>92</v>
      </c>
      <c r="H2921" s="64" t="s">
        <v>92</v>
      </c>
      <c r="I2921" s="43">
        <v>50</v>
      </c>
      <c r="J2921">
        <f>IF(AND(Formulier!$E$44&lt;=C2921,Formulier!$O$38&gt;=C2921),"Verlof",0)</f>
        <v>0</v>
      </c>
      <c r="K2921">
        <f t="shared" si="582"/>
        <v>0</v>
      </c>
      <c r="L2921">
        <f t="shared" si="583"/>
        <v>0</v>
      </c>
      <c r="M2921">
        <f t="shared" si="584"/>
        <v>0</v>
      </c>
      <c r="N2921" s="56">
        <f t="shared" si="585"/>
        <v>0</v>
      </c>
      <c r="O2921" s="56">
        <f t="shared" si="586"/>
        <v>0</v>
      </c>
    </row>
    <row r="2922" spans="1:15" x14ac:dyDescent="0.3">
      <c r="A2922" s="43" t="s">
        <v>435</v>
      </c>
      <c r="B2922" s="43">
        <v>51</v>
      </c>
      <c r="C2922" s="44">
        <v>44914</v>
      </c>
      <c r="D2922" s="43" t="s">
        <v>63</v>
      </c>
      <c r="E2922" s="43">
        <v>2022</v>
      </c>
      <c r="F2922" s="64" t="s">
        <v>92</v>
      </c>
      <c r="G2922" s="64" t="s">
        <v>92</v>
      </c>
      <c r="H2922" s="64" t="s">
        <v>92</v>
      </c>
      <c r="I2922" s="43">
        <v>51</v>
      </c>
      <c r="J2922">
        <f>IF(AND(Formulier!$E$44&lt;=C2922,Formulier!$O$38&gt;=C2922),"Verlof",0)</f>
        <v>0</v>
      </c>
      <c r="K2922">
        <f t="shared" si="582"/>
        <v>0</v>
      </c>
      <c r="L2922">
        <f t="shared" si="583"/>
        <v>0</v>
      </c>
      <c r="M2922">
        <f t="shared" si="584"/>
        <v>0</v>
      </c>
      <c r="N2922" s="56">
        <f t="shared" si="585"/>
        <v>0</v>
      </c>
      <c r="O2922" s="56">
        <f t="shared" si="586"/>
        <v>0</v>
      </c>
    </row>
    <row r="2923" spans="1:15" x14ac:dyDescent="0.3">
      <c r="A2923" s="43" t="s">
        <v>436</v>
      </c>
      <c r="B2923" s="43">
        <v>51</v>
      </c>
      <c r="C2923" s="44">
        <v>44915</v>
      </c>
      <c r="D2923" s="43" t="s">
        <v>65</v>
      </c>
      <c r="E2923" s="43">
        <v>2022</v>
      </c>
      <c r="F2923" s="64" t="s">
        <v>92</v>
      </c>
      <c r="G2923" s="64" t="s">
        <v>92</v>
      </c>
      <c r="H2923" s="64" t="s">
        <v>92</v>
      </c>
      <c r="I2923" s="43">
        <v>51</v>
      </c>
      <c r="J2923">
        <f>IF(AND(Formulier!$E$44&lt;=C2923,Formulier!$O$38&gt;=C2923),"Verlof",0)</f>
        <v>0</v>
      </c>
      <c r="K2923">
        <f t="shared" si="582"/>
        <v>0</v>
      </c>
      <c r="L2923">
        <f t="shared" si="583"/>
        <v>0</v>
      </c>
      <c r="M2923">
        <f t="shared" si="584"/>
        <v>0</v>
      </c>
      <c r="N2923" s="56">
        <f t="shared" si="585"/>
        <v>0</v>
      </c>
      <c r="O2923" s="56">
        <f t="shared" si="586"/>
        <v>0</v>
      </c>
    </row>
    <row r="2924" spans="1:15" x14ac:dyDescent="0.3">
      <c r="A2924" s="43" t="s">
        <v>437</v>
      </c>
      <c r="B2924" s="43">
        <v>51</v>
      </c>
      <c r="C2924" s="44">
        <v>44916</v>
      </c>
      <c r="D2924" s="43" t="s">
        <v>67</v>
      </c>
      <c r="E2924" s="43">
        <v>2022</v>
      </c>
      <c r="F2924" s="64" t="s">
        <v>92</v>
      </c>
      <c r="G2924" s="64" t="s">
        <v>92</v>
      </c>
      <c r="H2924" s="64" t="s">
        <v>92</v>
      </c>
      <c r="I2924" s="43">
        <v>51</v>
      </c>
      <c r="J2924">
        <f>IF(AND(Formulier!$E$44&lt;=C2924,Formulier!$O$38&gt;=C2924),"Verlof",0)</f>
        <v>0</v>
      </c>
      <c r="K2924">
        <f t="shared" si="582"/>
        <v>0</v>
      </c>
      <c r="L2924">
        <f t="shared" si="583"/>
        <v>0</v>
      </c>
      <c r="M2924">
        <f t="shared" si="584"/>
        <v>0</v>
      </c>
      <c r="N2924" s="56">
        <f t="shared" si="585"/>
        <v>0</v>
      </c>
      <c r="O2924" s="56">
        <f t="shared" si="586"/>
        <v>0</v>
      </c>
    </row>
    <row r="2925" spans="1:15" x14ac:dyDescent="0.3">
      <c r="A2925" s="43" t="s">
        <v>438</v>
      </c>
      <c r="B2925" s="43">
        <v>51</v>
      </c>
      <c r="C2925" s="44">
        <v>44917</v>
      </c>
      <c r="D2925" s="43" t="s">
        <v>69</v>
      </c>
      <c r="E2925" s="43">
        <v>2022</v>
      </c>
      <c r="F2925" s="64" t="s">
        <v>92</v>
      </c>
      <c r="G2925" s="64" t="s">
        <v>92</v>
      </c>
      <c r="H2925" s="64" t="s">
        <v>92</v>
      </c>
      <c r="I2925" s="43">
        <v>51</v>
      </c>
      <c r="J2925">
        <f>IF(AND(Formulier!$E$44&lt;=C2925,Formulier!$O$38&gt;=C2925),"Verlof",0)</f>
        <v>0</v>
      </c>
      <c r="K2925">
        <f t="shared" si="582"/>
        <v>0</v>
      </c>
      <c r="L2925">
        <f t="shared" si="583"/>
        <v>0</v>
      </c>
      <c r="M2925">
        <f t="shared" si="584"/>
        <v>0</v>
      </c>
      <c r="N2925" s="56">
        <f t="shared" si="585"/>
        <v>0</v>
      </c>
      <c r="O2925" s="56">
        <f t="shared" si="586"/>
        <v>0</v>
      </c>
    </row>
    <row r="2926" spans="1:15" x14ac:dyDescent="0.3">
      <c r="A2926" s="43" t="s">
        <v>439</v>
      </c>
      <c r="B2926" s="43">
        <v>51</v>
      </c>
      <c r="C2926" s="44">
        <v>44918</v>
      </c>
      <c r="D2926" s="43" t="s">
        <v>71</v>
      </c>
      <c r="E2926" s="43">
        <v>2022</v>
      </c>
      <c r="F2926" s="64" t="s">
        <v>92</v>
      </c>
      <c r="G2926" s="64" t="s">
        <v>92</v>
      </c>
      <c r="H2926" s="64" t="s">
        <v>92</v>
      </c>
      <c r="I2926" s="43">
        <v>51</v>
      </c>
      <c r="J2926">
        <f>IF(AND(Formulier!$E$44&lt;=C2926,Formulier!$O$38&gt;=C2926),"Verlof",0)</f>
        <v>0</v>
      </c>
      <c r="K2926">
        <f t="shared" si="582"/>
        <v>0</v>
      </c>
      <c r="L2926">
        <f t="shared" si="583"/>
        <v>0</v>
      </c>
      <c r="M2926">
        <f t="shared" si="584"/>
        <v>0</v>
      </c>
      <c r="N2926" s="56">
        <f t="shared" si="585"/>
        <v>0</v>
      </c>
      <c r="O2926" s="56">
        <f t="shared" si="586"/>
        <v>0</v>
      </c>
    </row>
    <row r="2927" spans="1:15" x14ac:dyDescent="0.3">
      <c r="A2927" s="43" t="s">
        <v>440</v>
      </c>
      <c r="B2927" s="43">
        <v>51</v>
      </c>
      <c r="C2927" s="44">
        <v>44919</v>
      </c>
      <c r="D2927" s="43" t="s">
        <v>75</v>
      </c>
      <c r="E2927" s="43">
        <v>2022</v>
      </c>
      <c r="F2927" s="64" t="s">
        <v>92</v>
      </c>
      <c r="G2927" s="64" t="s">
        <v>92</v>
      </c>
      <c r="H2927" s="64" t="s">
        <v>92</v>
      </c>
      <c r="I2927" s="43">
        <v>51</v>
      </c>
      <c r="J2927">
        <f>IF(AND(Formulier!$E$44&lt;=C2927,Formulier!$O$38&gt;=C2927),"Verlof",0)</f>
        <v>0</v>
      </c>
      <c r="K2927">
        <f t="shared" si="582"/>
        <v>0</v>
      </c>
      <c r="L2927">
        <f t="shared" si="583"/>
        <v>0</v>
      </c>
      <c r="M2927">
        <f t="shared" si="584"/>
        <v>0</v>
      </c>
      <c r="N2927" s="56">
        <f t="shared" si="585"/>
        <v>0</v>
      </c>
      <c r="O2927" s="56">
        <f t="shared" si="586"/>
        <v>0</v>
      </c>
    </row>
    <row r="2928" spans="1:15" x14ac:dyDescent="0.3">
      <c r="A2928" s="43" t="s">
        <v>441</v>
      </c>
      <c r="B2928" s="43">
        <v>51</v>
      </c>
      <c r="C2928" s="44">
        <v>44920</v>
      </c>
      <c r="D2928" s="43" t="s">
        <v>76</v>
      </c>
      <c r="E2928" s="43">
        <v>2022</v>
      </c>
      <c r="F2928" s="64" t="s">
        <v>92</v>
      </c>
      <c r="G2928" s="64" t="s">
        <v>92</v>
      </c>
      <c r="H2928" s="64" t="s">
        <v>92</v>
      </c>
      <c r="I2928" s="43">
        <v>51</v>
      </c>
      <c r="J2928">
        <f>IF(AND(Formulier!$E$44&lt;=C2928,Formulier!$O$38&gt;=C2928),"Verlof",0)</f>
        <v>0</v>
      </c>
      <c r="K2928">
        <f t="shared" si="582"/>
        <v>0</v>
      </c>
      <c r="L2928">
        <f t="shared" si="583"/>
        <v>0</v>
      </c>
      <c r="M2928">
        <f t="shared" si="584"/>
        <v>0</v>
      </c>
      <c r="N2928" s="56">
        <f t="shared" si="585"/>
        <v>0</v>
      </c>
      <c r="O2928" s="56">
        <f t="shared" si="586"/>
        <v>0</v>
      </c>
    </row>
    <row r="2929" spans="1:15" x14ac:dyDescent="0.3">
      <c r="A2929" s="43" t="s">
        <v>442</v>
      </c>
      <c r="B2929" s="43">
        <v>52</v>
      </c>
      <c r="C2929" s="44">
        <v>44921</v>
      </c>
      <c r="D2929" s="43" t="s">
        <v>63</v>
      </c>
      <c r="E2929" s="43">
        <v>2022</v>
      </c>
      <c r="F2929" s="64" t="s">
        <v>73</v>
      </c>
      <c r="G2929" s="64" t="s">
        <v>73</v>
      </c>
      <c r="H2929" s="64" t="s">
        <v>73</v>
      </c>
      <c r="I2929" s="43">
        <v>52</v>
      </c>
      <c r="J2929">
        <f>IF(AND(Formulier!$E$44&lt;=C2929,Formulier!$O$38&gt;=C2929),"Verlof",0)</f>
        <v>0</v>
      </c>
      <c r="K2929">
        <f t="shared" si="582"/>
        <v>0</v>
      </c>
      <c r="L2929">
        <f t="shared" si="583"/>
        <v>0</v>
      </c>
      <c r="M2929">
        <f t="shared" si="584"/>
        <v>0</v>
      </c>
      <c r="N2929" s="56">
        <f t="shared" si="585"/>
        <v>0</v>
      </c>
      <c r="O2929" s="56">
        <f t="shared" si="586"/>
        <v>0</v>
      </c>
    </row>
    <row r="2930" spans="1:15" x14ac:dyDescent="0.3">
      <c r="A2930" s="43" t="s">
        <v>443</v>
      </c>
      <c r="B2930" s="43">
        <v>52</v>
      </c>
      <c r="C2930" s="44">
        <v>44922</v>
      </c>
      <c r="D2930" s="43" t="s">
        <v>65</v>
      </c>
      <c r="E2930" s="43">
        <v>2022</v>
      </c>
      <c r="F2930" s="64" t="s">
        <v>73</v>
      </c>
      <c r="G2930" s="64" t="s">
        <v>73</v>
      </c>
      <c r="H2930" s="64" t="s">
        <v>73</v>
      </c>
      <c r="I2930" s="43">
        <v>52</v>
      </c>
      <c r="J2930">
        <f>IF(AND(Formulier!$E$44&lt;=C2930,Formulier!$O$38&gt;=C2930),"Verlof",0)</f>
        <v>0</v>
      </c>
      <c r="K2930">
        <f t="shared" si="582"/>
        <v>0</v>
      </c>
      <c r="L2930">
        <f t="shared" si="583"/>
        <v>0</v>
      </c>
      <c r="M2930">
        <f t="shared" si="584"/>
        <v>0</v>
      </c>
      <c r="N2930" s="56">
        <f t="shared" si="585"/>
        <v>0</v>
      </c>
      <c r="O2930" s="56">
        <f t="shared" si="586"/>
        <v>0</v>
      </c>
    </row>
    <row r="2931" spans="1:15" x14ac:dyDescent="0.3">
      <c r="A2931" s="43" t="s">
        <v>444</v>
      </c>
      <c r="B2931" s="43">
        <v>52</v>
      </c>
      <c r="C2931" s="44">
        <v>44923</v>
      </c>
      <c r="D2931" s="43" t="s">
        <v>67</v>
      </c>
      <c r="E2931" s="43">
        <v>2022</v>
      </c>
      <c r="F2931" s="64" t="s">
        <v>73</v>
      </c>
      <c r="G2931" s="64" t="s">
        <v>73</v>
      </c>
      <c r="H2931" s="64" t="s">
        <v>73</v>
      </c>
      <c r="I2931" s="43">
        <v>52</v>
      </c>
      <c r="J2931">
        <f>IF(AND(Formulier!$E$44&lt;=C2931,Formulier!$O$38&gt;=C2931),"Verlof",0)</f>
        <v>0</v>
      </c>
      <c r="K2931">
        <f t="shared" si="582"/>
        <v>0</v>
      </c>
      <c r="L2931">
        <f t="shared" si="583"/>
        <v>0</v>
      </c>
      <c r="M2931">
        <f t="shared" si="584"/>
        <v>0</v>
      </c>
      <c r="N2931" s="56">
        <f t="shared" si="585"/>
        <v>0</v>
      </c>
      <c r="O2931" s="56">
        <f t="shared" si="586"/>
        <v>0</v>
      </c>
    </row>
    <row r="2932" spans="1:15" x14ac:dyDescent="0.3">
      <c r="A2932" s="43" t="s">
        <v>445</v>
      </c>
      <c r="B2932" s="43">
        <v>52</v>
      </c>
      <c r="C2932" s="44">
        <v>44924</v>
      </c>
      <c r="D2932" s="43" t="s">
        <v>69</v>
      </c>
      <c r="E2932" s="43">
        <v>2022</v>
      </c>
      <c r="F2932" s="64" t="s">
        <v>73</v>
      </c>
      <c r="G2932" s="64" t="s">
        <v>73</v>
      </c>
      <c r="H2932" s="64" t="s">
        <v>73</v>
      </c>
      <c r="I2932" s="43">
        <v>52</v>
      </c>
      <c r="J2932">
        <f>IF(AND(Formulier!$E$44&lt;=C2932,Formulier!$O$38&gt;=C2932),"Verlof",0)</f>
        <v>0</v>
      </c>
      <c r="K2932">
        <f t="shared" si="582"/>
        <v>0</v>
      </c>
      <c r="L2932">
        <f t="shared" si="583"/>
        <v>0</v>
      </c>
      <c r="M2932">
        <f t="shared" si="584"/>
        <v>0</v>
      </c>
      <c r="N2932" s="56">
        <f t="shared" si="585"/>
        <v>0</v>
      </c>
      <c r="O2932" s="56">
        <f t="shared" si="586"/>
        <v>0</v>
      </c>
    </row>
    <row r="2933" spans="1:15" x14ac:dyDescent="0.3">
      <c r="A2933" s="43" t="s">
        <v>446</v>
      </c>
      <c r="B2933" s="43">
        <v>52</v>
      </c>
      <c r="C2933" s="44">
        <v>44925</v>
      </c>
      <c r="D2933" s="43" t="s">
        <v>71</v>
      </c>
      <c r="E2933" s="43">
        <v>2022</v>
      </c>
      <c r="F2933" s="64" t="s">
        <v>73</v>
      </c>
      <c r="G2933" s="64" t="s">
        <v>73</v>
      </c>
      <c r="H2933" s="64" t="s">
        <v>73</v>
      </c>
      <c r="I2933" s="43">
        <v>52</v>
      </c>
      <c r="J2933">
        <f>IF(AND(Formulier!$E$44&lt;=C2933,Formulier!$O$38&gt;=C2933),"Verlof",0)</f>
        <v>0</v>
      </c>
      <c r="K2933">
        <f t="shared" si="582"/>
        <v>0</v>
      </c>
      <c r="L2933">
        <f t="shared" si="583"/>
        <v>0</v>
      </c>
      <c r="M2933">
        <f t="shared" si="584"/>
        <v>0</v>
      </c>
      <c r="N2933" s="56">
        <f t="shared" si="585"/>
        <v>0</v>
      </c>
      <c r="O2933" s="56">
        <f t="shared" si="586"/>
        <v>0</v>
      </c>
    </row>
    <row r="2934" spans="1:15" x14ac:dyDescent="0.3">
      <c r="A2934" s="43" t="s">
        <v>447</v>
      </c>
      <c r="B2934" s="43">
        <v>52</v>
      </c>
      <c r="C2934" s="44">
        <v>44926</v>
      </c>
      <c r="D2934" s="43" t="s">
        <v>75</v>
      </c>
      <c r="E2934" s="43">
        <v>2022</v>
      </c>
      <c r="F2934" s="64" t="s">
        <v>73</v>
      </c>
      <c r="G2934" s="64" t="s">
        <v>73</v>
      </c>
      <c r="H2934" s="64" t="s">
        <v>73</v>
      </c>
      <c r="I2934" s="43">
        <v>52</v>
      </c>
      <c r="J2934">
        <f>IF(AND(Formulier!$E$44&lt;=C2934,Formulier!$O$38&gt;=C2934),"Verlof",0)</f>
        <v>0</v>
      </c>
      <c r="K2934">
        <f t="shared" si="582"/>
        <v>0</v>
      </c>
      <c r="L2934">
        <f t="shared" si="583"/>
        <v>0</v>
      </c>
      <c r="M2934">
        <f t="shared" si="584"/>
        <v>0</v>
      </c>
      <c r="N2934" s="56">
        <f t="shared" si="585"/>
        <v>0</v>
      </c>
      <c r="O2934" s="56">
        <f t="shared" si="586"/>
        <v>0</v>
      </c>
    </row>
    <row r="2935" spans="1:15" x14ac:dyDescent="0.3">
      <c r="A2935" s="43" t="s">
        <v>448</v>
      </c>
      <c r="B2935" s="43">
        <v>52</v>
      </c>
      <c r="C2935" s="44">
        <v>44927</v>
      </c>
      <c r="D2935" s="43" t="s">
        <v>76</v>
      </c>
      <c r="E2935" s="43">
        <v>2023</v>
      </c>
      <c r="F2935" s="64" t="s">
        <v>73</v>
      </c>
      <c r="G2935" s="64" t="s">
        <v>73</v>
      </c>
      <c r="H2935" s="64" t="s">
        <v>73</v>
      </c>
      <c r="I2935" s="43">
        <v>52</v>
      </c>
      <c r="J2935">
        <f>IF(AND(Formulier!$E$44&lt;=C2935,Formulier!$O$38&gt;=C2935),"Verlof",0)</f>
        <v>0</v>
      </c>
      <c r="K2935">
        <f t="shared" si="582"/>
        <v>0</v>
      </c>
      <c r="L2935">
        <f t="shared" si="583"/>
        <v>0</v>
      </c>
      <c r="M2935">
        <f t="shared" si="584"/>
        <v>0</v>
      </c>
      <c r="N2935" s="56">
        <f t="shared" si="585"/>
        <v>0</v>
      </c>
      <c r="O2935" s="56">
        <f t="shared" si="586"/>
        <v>0</v>
      </c>
    </row>
    <row r="2936" spans="1:15" x14ac:dyDescent="0.3">
      <c r="A2936" s="43" t="s">
        <v>449</v>
      </c>
      <c r="B2936" s="43">
        <v>1</v>
      </c>
      <c r="C2936" s="44">
        <v>44928</v>
      </c>
      <c r="D2936" s="43" t="s">
        <v>63</v>
      </c>
      <c r="E2936" s="43">
        <v>2023</v>
      </c>
      <c r="F2936" s="64" t="s">
        <v>73</v>
      </c>
      <c r="G2936" s="64" t="s">
        <v>73</v>
      </c>
      <c r="H2936" s="64" t="s">
        <v>73</v>
      </c>
      <c r="I2936" s="43">
        <v>1</v>
      </c>
      <c r="J2936">
        <f>IF(AND(Formulier!$E$44&lt;=C2936,Formulier!$O$38&gt;=C2936),"Verlof",0)</f>
        <v>0</v>
      </c>
      <c r="K2936">
        <f t="shared" si="582"/>
        <v>0</v>
      </c>
      <c r="L2936">
        <f t="shared" si="583"/>
        <v>0</v>
      </c>
      <c r="M2936">
        <f t="shared" si="584"/>
        <v>0</v>
      </c>
      <c r="N2936" s="56">
        <f t="shared" si="585"/>
        <v>0</v>
      </c>
      <c r="O2936" s="56">
        <f t="shared" si="586"/>
        <v>0</v>
      </c>
    </row>
    <row r="2937" spans="1:15" x14ac:dyDescent="0.3">
      <c r="A2937" s="43" t="s">
        <v>450</v>
      </c>
      <c r="B2937" s="43">
        <v>1</v>
      </c>
      <c r="C2937" s="44">
        <v>44929</v>
      </c>
      <c r="D2937" s="43" t="s">
        <v>65</v>
      </c>
      <c r="E2937" s="43">
        <v>2023</v>
      </c>
      <c r="F2937" s="64" t="s">
        <v>73</v>
      </c>
      <c r="G2937" s="64" t="s">
        <v>73</v>
      </c>
      <c r="H2937" s="64" t="s">
        <v>73</v>
      </c>
      <c r="I2937" s="43">
        <v>1</v>
      </c>
      <c r="J2937">
        <f>IF(AND(Formulier!$E$44&lt;=C2937,Formulier!$O$38&gt;=C2937),"Verlof",0)</f>
        <v>0</v>
      </c>
      <c r="K2937">
        <f t="shared" si="582"/>
        <v>0</v>
      </c>
      <c r="L2937">
        <f t="shared" si="583"/>
        <v>0</v>
      </c>
      <c r="M2937">
        <f t="shared" si="584"/>
        <v>0</v>
      </c>
      <c r="N2937" s="56">
        <f t="shared" si="585"/>
        <v>0</v>
      </c>
      <c r="O2937" s="56">
        <f t="shared" si="586"/>
        <v>0</v>
      </c>
    </row>
    <row r="2938" spans="1:15" x14ac:dyDescent="0.3">
      <c r="A2938" s="43" t="s">
        <v>451</v>
      </c>
      <c r="B2938" s="43">
        <v>1</v>
      </c>
      <c r="C2938" s="44">
        <v>44930</v>
      </c>
      <c r="D2938" s="43" t="s">
        <v>67</v>
      </c>
      <c r="E2938" s="43">
        <v>2023</v>
      </c>
      <c r="F2938" s="64" t="s">
        <v>73</v>
      </c>
      <c r="G2938" s="64" t="s">
        <v>73</v>
      </c>
      <c r="H2938" s="64" t="s">
        <v>73</v>
      </c>
      <c r="I2938" s="43">
        <v>1</v>
      </c>
      <c r="J2938">
        <f>IF(AND(Formulier!$E$44&lt;=C2938,Formulier!$O$38&gt;=C2938),"Verlof",0)</f>
        <v>0</v>
      </c>
      <c r="K2938">
        <f t="shared" si="582"/>
        <v>0</v>
      </c>
      <c r="L2938">
        <f t="shared" si="583"/>
        <v>0</v>
      </c>
      <c r="M2938">
        <f t="shared" si="584"/>
        <v>0</v>
      </c>
      <c r="N2938" s="56">
        <f t="shared" si="585"/>
        <v>0</v>
      </c>
      <c r="O2938" s="56">
        <f t="shared" si="586"/>
        <v>0</v>
      </c>
    </row>
    <row r="2939" spans="1:15" x14ac:dyDescent="0.3">
      <c r="A2939" s="43" t="s">
        <v>452</v>
      </c>
      <c r="B2939" s="43">
        <v>1</v>
      </c>
      <c r="C2939" s="44">
        <v>44931</v>
      </c>
      <c r="D2939" s="43" t="s">
        <v>69</v>
      </c>
      <c r="E2939" s="43">
        <v>2023</v>
      </c>
      <c r="F2939" s="64" t="s">
        <v>73</v>
      </c>
      <c r="G2939" s="64" t="s">
        <v>73</v>
      </c>
      <c r="H2939" s="64" t="s">
        <v>73</v>
      </c>
      <c r="I2939" s="43">
        <v>1</v>
      </c>
      <c r="J2939">
        <f>IF(AND(Formulier!$E$44&lt;=C2939,Formulier!$O$38&gt;=C2939),"Verlof",0)</f>
        <v>0</v>
      </c>
      <c r="K2939">
        <f t="shared" si="582"/>
        <v>0</v>
      </c>
      <c r="L2939">
        <f t="shared" si="583"/>
        <v>0</v>
      </c>
      <c r="M2939">
        <f t="shared" si="584"/>
        <v>0</v>
      </c>
      <c r="N2939" s="56">
        <f t="shared" si="585"/>
        <v>0</v>
      </c>
      <c r="O2939" s="56">
        <f t="shared" si="586"/>
        <v>0</v>
      </c>
    </row>
    <row r="2940" spans="1:15" x14ac:dyDescent="0.3">
      <c r="A2940" s="43" t="s">
        <v>453</v>
      </c>
      <c r="B2940" s="43">
        <v>1</v>
      </c>
      <c r="C2940" s="44">
        <v>44932</v>
      </c>
      <c r="D2940" s="43" t="s">
        <v>71</v>
      </c>
      <c r="E2940" s="43">
        <v>2023</v>
      </c>
      <c r="F2940" s="64" t="s">
        <v>73</v>
      </c>
      <c r="G2940" s="64" t="s">
        <v>73</v>
      </c>
      <c r="H2940" s="64" t="s">
        <v>73</v>
      </c>
      <c r="I2940" s="43">
        <v>1</v>
      </c>
      <c r="J2940">
        <f>IF(AND(Formulier!$E$44&lt;=C2940,Formulier!$O$38&gt;=C2940),"Verlof",0)</f>
        <v>0</v>
      </c>
      <c r="K2940">
        <f t="shared" si="582"/>
        <v>0</v>
      </c>
      <c r="L2940">
        <f t="shared" si="583"/>
        <v>0</v>
      </c>
      <c r="M2940">
        <f t="shared" si="584"/>
        <v>0</v>
      </c>
      <c r="N2940" s="56">
        <f t="shared" si="585"/>
        <v>0</v>
      </c>
      <c r="O2940" s="56">
        <f t="shared" si="586"/>
        <v>0</v>
      </c>
    </row>
    <row r="2941" spans="1:15" x14ac:dyDescent="0.3">
      <c r="A2941" s="43" t="s">
        <v>454</v>
      </c>
      <c r="B2941" s="43">
        <v>1</v>
      </c>
      <c r="C2941" s="44">
        <v>44933</v>
      </c>
      <c r="D2941" s="43" t="s">
        <v>75</v>
      </c>
      <c r="E2941" s="43">
        <v>2023</v>
      </c>
      <c r="F2941" s="64" t="s">
        <v>73</v>
      </c>
      <c r="G2941" s="64" t="s">
        <v>73</v>
      </c>
      <c r="H2941" s="64" t="s">
        <v>73</v>
      </c>
      <c r="I2941" s="43">
        <v>1</v>
      </c>
      <c r="J2941">
        <f>IF(AND(Formulier!$E$44&lt;=C2941,Formulier!$O$38&gt;=C2941),"Verlof",0)</f>
        <v>0</v>
      </c>
      <c r="K2941">
        <f t="shared" si="582"/>
        <v>0</v>
      </c>
      <c r="L2941">
        <f t="shared" si="583"/>
        <v>0</v>
      </c>
      <c r="M2941">
        <f t="shared" si="584"/>
        <v>0</v>
      </c>
      <c r="N2941" s="56">
        <f t="shared" si="585"/>
        <v>0</v>
      </c>
      <c r="O2941" s="56">
        <f t="shared" si="586"/>
        <v>0</v>
      </c>
    </row>
    <row r="2942" spans="1:15" x14ac:dyDescent="0.3">
      <c r="A2942" s="43" t="s">
        <v>455</v>
      </c>
      <c r="B2942" s="43">
        <v>1</v>
      </c>
      <c r="C2942" s="44">
        <v>44934</v>
      </c>
      <c r="D2942" s="43" t="s">
        <v>76</v>
      </c>
      <c r="E2942" s="43">
        <v>2023</v>
      </c>
      <c r="F2942" s="64" t="s">
        <v>73</v>
      </c>
      <c r="G2942" s="64" t="s">
        <v>73</v>
      </c>
      <c r="H2942" s="64" t="s">
        <v>73</v>
      </c>
      <c r="I2942" s="43">
        <v>1</v>
      </c>
      <c r="J2942">
        <f>IF(AND(Formulier!$E$44&lt;=C2942,Formulier!$O$38&gt;=C2942),"Verlof",0)</f>
        <v>0</v>
      </c>
      <c r="K2942">
        <f t="shared" si="582"/>
        <v>0</v>
      </c>
      <c r="L2942">
        <f t="shared" si="583"/>
        <v>0</v>
      </c>
      <c r="M2942">
        <f t="shared" si="584"/>
        <v>0</v>
      </c>
      <c r="N2942" s="56">
        <f t="shared" si="585"/>
        <v>0</v>
      </c>
      <c r="O2942" s="56">
        <f t="shared" si="586"/>
        <v>0</v>
      </c>
    </row>
    <row r="2943" spans="1:15" x14ac:dyDescent="0.3">
      <c r="A2943" s="43" t="s">
        <v>456</v>
      </c>
      <c r="B2943" s="43">
        <v>2</v>
      </c>
      <c r="C2943" s="44">
        <v>44935</v>
      </c>
      <c r="D2943" s="43" t="s">
        <v>63</v>
      </c>
      <c r="E2943" s="43">
        <v>2023</v>
      </c>
      <c r="F2943" s="64" t="s">
        <v>92</v>
      </c>
      <c r="G2943" s="64" t="s">
        <v>92</v>
      </c>
      <c r="H2943" s="64" t="s">
        <v>92</v>
      </c>
      <c r="I2943" s="43">
        <v>2</v>
      </c>
      <c r="J2943">
        <f>IF(AND(Formulier!$E$44&lt;=C2943,Formulier!$O$38&gt;=C2943),"Verlof",0)</f>
        <v>0</v>
      </c>
      <c r="K2943">
        <f t="shared" si="582"/>
        <v>0</v>
      </c>
      <c r="L2943">
        <f t="shared" si="583"/>
        <v>0</v>
      </c>
      <c r="M2943">
        <f t="shared" si="584"/>
        <v>0</v>
      </c>
      <c r="N2943" s="56">
        <f t="shared" si="585"/>
        <v>0</v>
      </c>
      <c r="O2943" s="56">
        <f t="shared" si="586"/>
        <v>0</v>
      </c>
    </row>
    <row r="2944" spans="1:15" x14ac:dyDescent="0.3">
      <c r="A2944" s="43" t="s">
        <v>457</v>
      </c>
      <c r="B2944" s="43">
        <v>2</v>
      </c>
      <c r="C2944" s="44">
        <v>44936</v>
      </c>
      <c r="D2944" s="43" t="s">
        <v>65</v>
      </c>
      <c r="E2944" s="43">
        <v>2023</v>
      </c>
      <c r="F2944" s="64" t="s">
        <v>92</v>
      </c>
      <c r="G2944" s="64" t="s">
        <v>92</v>
      </c>
      <c r="H2944" s="64" t="s">
        <v>92</v>
      </c>
      <c r="I2944" s="43">
        <v>2</v>
      </c>
      <c r="J2944">
        <f>IF(AND(Formulier!$E$44&lt;=C2944,Formulier!$O$38&gt;=C2944),"Verlof",0)</f>
        <v>0</v>
      </c>
      <c r="K2944">
        <f t="shared" si="582"/>
        <v>0</v>
      </c>
      <c r="L2944">
        <f t="shared" si="583"/>
        <v>0</v>
      </c>
      <c r="M2944">
        <f t="shared" si="584"/>
        <v>0</v>
      </c>
      <c r="N2944" s="56">
        <f t="shared" si="585"/>
        <v>0</v>
      </c>
      <c r="O2944" s="56">
        <f t="shared" si="586"/>
        <v>0</v>
      </c>
    </row>
    <row r="2945" spans="1:15" x14ac:dyDescent="0.3">
      <c r="A2945" s="43" t="s">
        <v>458</v>
      </c>
      <c r="B2945" s="43">
        <v>2</v>
      </c>
      <c r="C2945" s="44">
        <v>44937</v>
      </c>
      <c r="D2945" s="43" t="s">
        <v>67</v>
      </c>
      <c r="E2945" s="43">
        <v>2023</v>
      </c>
      <c r="F2945" s="64" t="s">
        <v>92</v>
      </c>
      <c r="G2945" s="64" t="s">
        <v>92</v>
      </c>
      <c r="H2945" s="64" t="s">
        <v>92</v>
      </c>
      <c r="I2945" s="43">
        <v>2</v>
      </c>
      <c r="J2945">
        <f>IF(AND(Formulier!$E$44&lt;=C2945,Formulier!$O$38&gt;=C2945),"Verlof",0)</f>
        <v>0</v>
      </c>
      <c r="K2945">
        <f t="shared" si="582"/>
        <v>0</v>
      </c>
      <c r="L2945">
        <f t="shared" si="583"/>
        <v>0</v>
      </c>
      <c r="M2945">
        <f t="shared" si="584"/>
        <v>0</v>
      </c>
      <c r="N2945" s="56">
        <f t="shared" si="585"/>
        <v>0</v>
      </c>
      <c r="O2945" s="56">
        <f t="shared" si="586"/>
        <v>0</v>
      </c>
    </row>
    <row r="2946" spans="1:15" x14ac:dyDescent="0.3">
      <c r="A2946" s="43" t="s">
        <v>459</v>
      </c>
      <c r="B2946" s="43">
        <v>2</v>
      </c>
      <c r="C2946" s="44">
        <v>44938</v>
      </c>
      <c r="D2946" s="43" t="s">
        <v>69</v>
      </c>
      <c r="E2946" s="43">
        <v>2023</v>
      </c>
      <c r="F2946" s="64" t="s">
        <v>92</v>
      </c>
      <c r="G2946" s="64" t="s">
        <v>92</v>
      </c>
      <c r="H2946" s="64" t="s">
        <v>92</v>
      </c>
      <c r="I2946" s="43">
        <v>2</v>
      </c>
      <c r="J2946">
        <f>IF(AND(Formulier!$E$44&lt;=C2946,Formulier!$O$38&gt;=C2946),"Verlof",0)</f>
        <v>0</v>
      </c>
      <c r="K2946">
        <f t="shared" si="582"/>
        <v>0</v>
      </c>
      <c r="L2946">
        <f t="shared" si="583"/>
        <v>0</v>
      </c>
      <c r="M2946">
        <f t="shared" si="584"/>
        <v>0</v>
      </c>
      <c r="N2946" s="56">
        <f t="shared" si="585"/>
        <v>0</v>
      </c>
      <c r="O2946" s="56">
        <f t="shared" si="586"/>
        <v>0</v>
      </c>
    </row>
    <row r="2947" spans="1:15" x14ac:dyDescent="0.3">
      <c r="A2947" s="43" t="s">
        <v>460</v>
      </c>
      <c r="B2947" s="43">
        <v>2</v>
      </c>
      <c r="C2947" s="44">
        <v>44939</v>
      </c>
      <c r="D2947" s="43" t="s">
        <v>71</v>
      </c>
      <c r="E2947" s="43">
        <v>2023</v>
      </c>
      <c r="F2947" s="64" t="s">
        <v>92</v>
      </c>
      <c r="G2947" s="64" t="s">
        <v>92</v>
      </c>
      <c r="H2947" s="64" t="s">
        <v>92</v>
      </c>
      <c r="I2947" s="43">
        <v>2</v>
      </c>
      <c r="J2947">
        <f>IF(AND(Formulier!$E$44&lt;=C2947,Formulier!$O$38&gt;=C2947),"Verlof",0)</f>
        <v>0</v>
      </c>
      <c r="K2947">
        <f t="shared" si="582"/>
        <v>0</v>
      </c>
      <c r="L2947">
        <f t="shared" si="583"/>
        <v>0</v>
      </c>
      <c r="M2947">
        <f t="shared" si="584"/>
        <v>0</v>
      </c>
      <c r="N2947" s="56">
        <f t="shared" si="585"/>
        <v>0</v>
      </c>
      <c r="O2947" s="56">
        <f t="shared" si="586"/>
        <v>0</v>
      </c>
    </row>
    <row r="2948" spans="1:15" x14ac:dyDescent="0.3">
      <c r="A2948" s="43" t="s">
        <v>461</v>
      </c>
      <c r="B2948" s="43">
        <v>2</v>
      </c>
      <c r="C2948" s="44">
        <v>44940</v>
      </c>
      <c r="D2948" s="43" t="s">
        <v>75</v>
      </c>
      <c r="E2948" s="43">
        <v>2023</v>
      </c>
      <c r="F2948" s="64" t="s">
        <v>92</v>
      </c>
      <c r="G2948" s="64" t="s">
        <v>92</v>
      </c>
      <c r="H2948" s="64" t="s">
        <v>92</v>
      </c>
      <c r="I2948" s="43">
        <v>2</v>
      </c>
      <c r="J2948">
        <f>IF(AND(Formulier!$E$44&lt;=C2948,Formulier!$O$38&gt;=C2948),"Verlof",0)</f>
        <v>0</v>
      </c>
      <c r="K2948">
        <f t="shared" si="582"/>
        <v>0</v>
      </c>
      <c r="L2948">
        <f t="shared" si="583"/>
        <v>0</v>
      </c>
      <c r="M2948">
        <f t="shared" si="584"/>
        <v>0</v>
      </c>
      <c r="N2948" s="56">
        <f t="shared" si="585"/>
        <v>0</v>
      </c>
      <c r="O2948" s="56">
        <f t="shared" si="586"/>
        <v>0</v>
      </c>
    </row>
    <row r="2949" spans="1:15" x14ac:dyDescent="0.3">
      <c r="A2949" s="43" t="s">
        <v>462</v>
      </c>
      <c r="B2949" s="43">
        <v>2</v>
      </c>
      <c r="C2949" s="44">
        <v>44941</v>
      </c>
      <c r="D2949" s="43" t="s">
        <v>76</v>
      </c>
      <c r="E2949" s="43">
        <v>2023</v>
      </c>
      <c r="F2949" s="64" t="s">
        <v>92</v>
      </c>
      <c r="G2949" s="64" t="s">
        <v>92</v>
      </c>
      <c r="H2949" s="64" t="s">
        <v>92</v>
      </c>
      <c r="I2949" s="43">
        <v>2</v>
      </c>
      <c r="J2949">
        <f>IF(AND(Formulier!$E$44&lt;=C2949,Formulier!$O$38&gt;=C2949),"Verlof",0)</f>
        <v>0</v>
      </c>
      <c r="K2949">
        <f t="shared" si="582"/>
        <v>0</v>
      </c>
      <c r="L2949">
        <f t="shared" si="583"/>
        <v>0</v>
      </c>
      <c r="M2949">
        <f t="shared" si="584"/>
        <v>0</v>
      </c>
      <c r="N2949" s="56">
        <f t="shared" si="585"/>
        <v>0</v>
      </c>
      <c r="O2949" s="56">
        <f t="shared" si="586"/>
        <v>0</v>
      </c>
    </row>
    <row r="2950" spans="1:15" x14ac:dyDescent="0.3">
      <c r="A2950" s="43" t="s">
        <v>463</v>
      </c>
      <c r="B2950" s="43">
        <v>3</v>
      </c>
      <c r="C2950" s="44">
        <v>44942</v>
      </c>
      <c r="D2950" s="43" t="s">
        <v>63</v>
      </c>
      <c r="E2950" s="43">
        <v>2023</v>
      </c>
      <c r="F2950" s="64" t="s">
        <v>92</v>
      </c>
      <c r="G2950" s="64" t="s">
        <v>92</v>
      </c>
      <c r="H2950" s="64" t="s">
        <v>92</v>
      </c>
      <c r="I2950" s="43">
        <v>3</v>
      </c>
      <c r="J2950">
        <f>IF(AND(Formulier!$E$44&lt;=C2950,Formulier!$O$38&gt;=C2950),"Verlof",0)</f>
        <v>0</v>
      </c>
      <c r="K2950">
        <f t="shared" si="582"/>
        <v>0</v>
      </c>
      <c r="L2950">
        <f t="shared" si="583"/>
        <v>0</v>
      </c>
      <c r="M2950">
        <f t="shared" si="584"/>
        <v>0</v>
      </c>
      <c r="N2950" s="56">
        <f t="shared" si="585"/>
        <v>0</v>
      </c>
      <c r="O2950" s="56">
        <f t="shared" si="586"/>
        <v>0</v>
      </c>
    </row>
    <row r="2951" spans="1:15" x14ac:dyDescent="0.3">
      <c r="A2951" s="43" t="s">
        <v>464</v>
      </c>
      <c r="B2951" s="43">
        <v>3</v>
      </c>
      <c r="C2951" s="44">
        <v>44943</v>
      </c>
      <c r="D2951" s="43" t="s">
        <v>65</v>
      </c>
      <c r="E2951" s="43">
        <v>2023</v>
      </c>
      <c r="F2951" s="64" t="s">
        <v>92</v>
      </c>
      <c r="G2951" s="64" t="s">
        <v>92</v>
      </c>
      <c r="H2951" s="64" t="s">
        <v>92</v>
      </c>
      <c r="I2951" s="43">
        <v>3</v>
      </c>
      <c r="J2951">
        <f>IF(AND(Formulier!$E$44&lt;=C2951,Formulier!$O$38&gt;=C2951),"Verlof",0)</f>
        <v>0</v>
      </c>
      <c r="K2951">
        <f t="shared" si="582"/>
        <v>0</v>
      </c>
      <c r="L2951">
        <f t="shared" si="583"/>
        <v>0</v>
      </c>
      <c r="M2951">
        <f t="shared" si="584"/>
        <v>0</v>
      </c>
      <c r="N2951" s="56">
        <f t="shared" si="585"/>
        <v>0</v>
      </c>
      <c r="O2951" s="56">
        <f t="shared" si="586"/>
        <v>0</v>
      </c>
    </row>
    <row r="2952" spans="1:15" x14ac:dyDescent="0.3">
      <c r="A2952" s="43" t="s">
        <v>465</v>
      </c>
      <c r="B2952" s="43">
        <v>3</v>
      </c>
      <c r="C2952" s="44">
        <v>44944</v>
      </c>
      <c r="D2952" s="43" t="s">
        <v>67</v>
      </c>
      <c r="E2952" s="43">
        <v>2023</v>
      </c>
      <c r="F2952" s="64" t="s">
        <v>92</v>
      </c>
      <c r="G2952" s="64" t="s">
        <v>92</v>
      </c>
      <c r="H2952" s="64" t="s">
        <v>92</v>
      </c>
      <c r="I2952" s="43">
        <v>3</v>
      </c>
      <c r="J2952">
        <f>IF(AND(Formulier!$E$44&lt;=C2952,Formulier!$O$38&gt;=C2952),"Verlof",0)</f>
        <v>0</v>
      </c>
      <c r="K2952">
        <f t="shared" si="582"/>
        <v>0</v>
      </c>
      <c r="L2952">
        <f t="shared" si="583"/>
        <v>0</v>
      </c>
      <c r="M2952">
        <f t="shared" si="584"/>
        <v>0</v>
      </c>
      <c r="N2952" s="56">
        <f t="shared" si="585"/>
        <v>0</v>
      </c>
      <c r="O2952" s="56">
        <f t="shared" si="586"/>
        <v>0</v>
      </c>
    </row>
    <row r="2953" spans="1:15" x14ac:dyDescent="0.3">
      <c r="A2953" s="43" t="s">
        <v>466</v>
      </c>
      <c r="B2953" s="43">
        <v>3</v>
      </c>
      <c r="C2953" s="44">
        <v>44945</v>
      </c>
      <c r="D2953" s="43" t="s">
        <v>69</v>
      </c>
      <c r="E2953" s="43">
        <v>2023</v>
      </c>
      <c r="F2953" s="64" t="s">
        <v>92</v>
      </c>
      <c r="G2953" s="64" t="s">
        <v>92</v>
      </c>
      <c r="H2953" s="64" t="s">
        <v>92</v>
      </c>
      <c r="I2953" s="43">
        <v>3</v>
      </c>
      <c r="J2953">
        <f>IF(AND(Formulier!$E$44&lt;=C2953,Formulier!$O$38&gt;=C2953),"Verlof",0)</f>
        <v>0</v>
      </c>
      <c r="K2953">
        <f t="shared" si="582"/>
        <v>0</v>
      </c>
      <c r="L2953">
        <f t="shared" si="583"/>
        <v>0</v>
      </c>
      <c r="M2953">
        <f t="shared" si="584"/>
        <v>0</v>
      </c>
      <c r="N2953" s="56">
        <f t="shared" si="585"/>
        <v>0</v>
      </c>
      <c r="O2953" s="56">
        <f t="shared" si="586"/>
        <v>0</v>
      </c>
    </row>
    <row r="2954" spans="1:15" x14ac:dyDescent="0.3">
      <c r="A2954" s="43" t="s">
        <v>467</v>
      </c>
      <c r="B2954" s="43">
        <v>3</v>
      </c>
      <c r="C2954" s="44">
        <v>44946</v>
      </c>
      <c r="D2954" s="43" t="s">
        <v>71</v>
      </c>
      <c r="E2954" s="43">
        <v>2023</v>
      </c>
      <c r="F2954" s="64" t="s">
        <v>92</v>
      </c>
      <c r="G2954" s="64" t="s">
        <v>92</v>
      </c>
      <c r="H2954" s="64" t="s">
        <v>92</v>
      </c>
      <c r="I2954" s="43">
        <v>3</v>
      </c>
      <c r="J2954">
        <f>IF(AND(Formulier!$E$44&lt;=C2954,Formulier!$O$38&gt;=C2954),"Verlof",0)</f>
        <v>0</v>
      </c>
      <c r="K2954">
        <f t="shared" si="582"/>
        <v>0</v>
      </c>
      <c r="L2954">
        <f t="shared" si="583"/>
        <v>0</v>
      </c>
      <c r="M2954">
        <f t="shared" si="584"/>
        <v>0</v>
      </c>
      <c r="N2954" s="56">
        <f t="shared" si="585"/>
        <v>0</v>
      </c>
      <c r="O2954" s="56">
        <f t="shared" si="586"/>
        <v>0</v>
      </c>
    </row>
    <row r="2955" spans="1:15" x14ac:dyDescent="0.3">
      <c r="A2955" s="43" t="s">
        <v>468</v>
      </c>
      <c r="B2955" s="43">
        <v>3</v>
      </c>
      <c r="C2955" s="44">
        <v>44947</v>
      </c>
      <c r="D2955" s="43" t="s">
        <v>75</v>
      </c>
      <c r="E2955" s="43">
        <v>2023</v>
      </c>
      <c r="F2955" s="64" t="s">
        <v>92</v>
      </c>
      <c r="G2955" s="64" t="s">
        <v>92</v>
      </c>
      <c r="H2955" s="64" t="s">
        <v>92</v>
      </c>
      <c r="I2955" s="43">
        <v>3</v>
      </c>
      <c r="J2955">
        <f>IF(AND(Formulier!$E$44&lt;=C2955,Formulier!$O$38&gt;=C2955),"Verlof",0)</f>
        <v>0</v>
      </c>
      <c r="K2955">
        <f t="shared" si="582"/>
        <v>0</v>
      </c>
      <c r="L2955">
        <f t="shared" si="583"/>
        <v>0</v>
      </c>
      <c r="M2955">
        <f t="shared" si="584"/>
        <v>0</v>
      </c>
      <c r="N2955" s="56">
        <f t="shared" si="585"/>
        <v>0</v>
      </c>
      <c r="O2955" s="56">
        <f t="shared" si="586"/>
        <v>0</v>
      </c>
    </row>
    <row r="2956" spans="1:15" x14ac:dyDescent="0.3">
      <c r="A2956" s="43" t="s">
        <v>469</v>
      </c>
      <c r="B2956" s="43">
        <v>3</v>
      </c>
      <c r="C2956" s="44">
        <v>44948</v>
      </c>
      <c r="D2956" s="43" t="s">
        <v>76</v>
      </c>
      <c r="E2956" s="43">
        <v>2023</v>
      </c>
      <c r="F2956" s="64" t="s">
        <v>92</v>
      </c>
      <c r="G2956" s="64" t="s">
        <v>92</v>
      </c>
      <c r="H2956" s="64" t="s">
        <v>92</v>
      </c>
      <c r="I2956" s="43">
        <v>3</v>
      </c>
      <c r="J2956">
        <f>IF(AND(Formulier!$E$44&lt;=C2956,Formulier!$O$38&gt;=C2956),"Verlof",0)</f>
        <v>0</v>
      </c>
      <c r="K2956">
        <f t="shared" ref="K2956:K3019" si="587">IF(J2956=0,0,IF(F2956="",0,1))</f>
        <v>0</v>
      </c>
      <c r="L2956">
        <f t="shared" ref="L2956:L3019" si="588">IF(J2956=0,0,IF(G2956="",0,1))</f>
        <v>0</v>
      </c>
      <c r="M2956">
        <f t="shared" ref="M2956:M3019" si="589">IF(J2956=0,0,IF(H2956="",0,1))</f>
        <v>0</v>
      </c>
      <c r="N2956" s="56">
        <f t="shared" ref="N2956:N3019" si="590">IF($N$1="Noord",K2956,IF($N$1="Midden",L2956,M2956))</f>
        <v>0</v>
      </c>
      <c r="O2956" s="56">
        <f t="shared" ref="O2956:O3019" si="591">IF(OR(D2956="za",D2956="zo"),0,N2956)</f>
        <v>0</v>
      </c>
    </row>
    <row r="2957" spans="1:15" x14ac:dyDescent="0.3">
      <c r="A2957" s="43" t="s">
        <v>470</v>
      </c>
      <c r="B2957" s="43">
        <v>4</v>
      </c>
      <c r="C2957" s="44">
        <v>44949</v>
      </c>
      <c r="D2957" s="43" t="s">
        <v>63</v>
      </c>
      <c r="E2957" s="43">
        <v>2023</v>
      </c>
      <c r="F2957" s="64" t="s">
        <v>92</v>
      </c>
      <c r="G2957" s="64" t="s">
        <v>92</v>
      </c>
      <c r="H2957" s="64" t="s">
        <v>92</v>
      </c>
      <c r="I2957" s="43">
        <v>4</v>
      </c>
      <c r="J2957">
        <f>IF(AND(Formulier!$E$44&lt;=C2957,Formulier!$O$38&gt;=C2957),"Verlof",0)</f>
        <v>0</v>
      </c>
      <c r="K2957">
        <f t="shared" si="587"/>
        <v>0</v>
      </c>
      <c r="L2957">
        <f t="shared" si="588"/>
        <v>0</v>
      </c>
      <c r="M2957">
        <f t="shared" si="589"/>
        <v>0</v>
      </c>
      <c r="N2957" s="56">
        <f t="shared" si="590"/>
        <v>0</v>
      </c>
      <c r="O2957" s="56">
        <f t="shared" si="591"/>
        <v>0</v>
      </c>
    </row>
    <row r="2958" spans="1:15" x14ac:dyDescent="0.3">
      <c r="A2958" s="43" t="s">
        <v>471</v>
      </c>
      <c r="B2958" s="43">
        <v>4</v>
      </c>
      <c r="C2958" s="44">
        <v>44950</v>
      </c>
      <c r="D2958" s="43" t="s">
        <v>65</v>
      </c>
      <c r="E2958" s="43">
        <v>2023</v>
      </c>
      <c r="F2958" s="64" t="s">
        <v>92</v>
      </c>
      <c r="G2958" s="64" t="s">
        <v>92</v>
      </c>
      <c r="H2958" s="64" t="s">
        <v>92</v>
      </c>
      <c r="I2958" s="43">
        <v>4</v>
      </c>
      <c r="J2958">
        <f>IF(AND(Formulier!$E$44&lt;=C2958,Formulier!$O$38&gt;=C2958),"Verlof",0)</f>
        <v>0</v>
      </c>
      <c r="K2958">
        <f t="shared" si="587"/>
        <v>0</v>
      </c>
      <c r="L2958">
        <f t="shared" si="588"/>
        <v>0</v>
      </c>
      <c r="M2958">
        <f t="shared" si="589"/>
        <v>0</v>
      </c>
      <c r="N2958" s="56">
        <f t="shared" si="590"/>
        <v>0</v>
      </c>
      <c r="O2958" s="56">
        <f t="shared" si="591"/>
        <v>0</v>
      </c>
    </row>
    <row r="2959" spans="1:15" x14ac:dyDescent="0.3">
      <c r="A2959" s="43" t="s">
        <v>472</v>
      </c>
      <c r="B2959" s="43">
        <v>4</v>
      </c>
      <c r="C2959" s="44">
        <v>44951</v>
      </c>
      <c r="D2959" s="43" t="s">
        <v>67</v>
      </c>
      <c r="E2959" s="43">
        <v>2023</v>
      </c>
      <c r="F2959" s="64" t="s">
        <v>92</v>
      </c>
      <c r="G2959" s="64" t="s">
        <v>92</v>
      </c>
      <c r="H2959" s="64" t="s">
        <v>92</v>
      </c>
      <c r="I2959" s="43">
        <v>4</v>
      </c>
      <c r="J2959">
        <f>IF(AND(Formulier!$E$44&lt;=C2959,Formulier!$O$38&gt;=C2959),"Verlof",0)</f>
        <v>0</v>
      </c>
      <c r="K2959">
        <f t="shared" si="587"/>
        <v>0</v>
      </c>
      <c r="L2959">
        <f t="shared" si="588"/>
        <v>0</v>
      </c>
      <c r="M2959">
        <f t="shared" si="589"/>
        <v>0</v>
      </c>
      <c r="N2959" s="56">
        <f t="shared" si="590"/>
        <v>0</v>
      </c>
      <c r="O2959" s="56">
        <f t="shared" si="591"/>
        <v>0</v>
      </c>
    </row>
    <row r="2960" spans="1:15" x14ac:dyDescent="0.3">
      <c r="A2960" s="43" t="s">
        <v>473</v>
      </c>
      <c r="B2960" s="43">
        <v>4</v>
      </c>
      <c r="C2960" s="44">
        <v>44952</v>
      </c>
      <c r="D2960" s="43" t="s">
        <v>69</v>
      </c>
      <c r="E2960" s="43">
        <v>2023</v>
      </c>
      <c r="F2960" s="64" t="s">
        <v>92</v>
      </c>
      <c r="G2960" s="64" t="s">
        <v>92</v>
      </c>
      <c r="H2960" s="64" t="s">
        <v>92</v>
      </c>
      <c r="I2960" s="43">
        <v>4</v>
      </c>
      <c r="J2960">
        <f>IF(AND(Formulier!$E$44&lt;=C2960,Formulier!$O$38&gt;=C2960),"Verlof",0)</f>
        <v>0</v>
      </c>
      <c r="K2960">
        <f t="shared" si="587"/>
        <v>0</v>
      </c>
      <c r="L2960">
        <f t="shared" si="588"/>
        <v>0</v>
      </c>
      <c r="M2960">
        <f t="shared" si="589"/>
        <v>0</v>
      </c>
      <c r="N2960" s="56">
        <f t="shared" si="590"/>
        <v>0</v>
      </c>
      <c r="O2960" s="56">
        <f t="shared" si="591"/>
        <v>0</v>
      </c>
    </row>
    <row r="2961" spans="1:15" x14ac:dyDescent="0.3">
      <c r="A2961" s="43" t="s">
        <v>474</v>
      </c>
      <c r="B2961" s="43">
        <v>4</v>
      </c>
      <c r="C2961" s="44">
        <v>44953</v>
      </c>
      <c r="D2961" s="43" t="s">
        <v>71</v>
      </c>
      <c r="E2961" s="43">
        <v>2023</v>
      </c>
      <c r="F2961" s="64" t="s">
        <v>92</v>
      </c>
      <c r="G2961" s="64" t="s">
        <v>92</v>
      </c>
      <c r="H2961" s="64" t="s">
        <v>92</v>
      </c>
      <c r="I2961" s="43">
        <v>4</v>
      </c>
      <c r="J2961">
        <f>IF(AND(Formulier!$E$44&lt;=C2961,Formulier!$O$38&gt;=C2961),"Verlof",0)</f>
        <v>0</v>
      </c>
      <c r="K2961">
        <f t="shared" si="587"/>
        <v>0</v>
      </c>
      <c r="L2961">
        <f t="shared" si="588"/>
        <v>0</v>
      </c>
      <c r="M2961">
        <f t="shared" si="589"/>
        <v>0</v>
      </c>
      <c r="N2961" s="56">
        <f t="shared" si="590"/>
        <v>0</v>
      </c>
      <c r="O2961" s="56">
        <f t="shared" si="591"/>
        <v>0</v>
      </c>
    </row>
    <row r="2962" spans="1:15" x14ac:dyDescent="0.3">
      <c r="A2962" s="43" t="s">
        <v>475</v>
      </c>
      <c r="B2962" s="43">
        <v>4</v>
      </c>
      <c r="C2962" s="44">
        <v>44954</v>
      </c>
      <c r="D2962" s="43" t="s">
        <v>75</v>
      </c>
      <c r="E2962" s="43">
        <v>2023</v>
      </c>
      <c r="F2962" s="64" t="s">
        <v>92</v>
      </c>
      <c r="G2962" s="64" t="s">
        <v>92</v>
      </c>
      <c r="H2962" s="64" t="s">
        <v>92</v>
      </c>
      <c r="I2962" s="43">
        <v>4</v>
      </c>
      <c r="J2962">
        <f>IF(AND(Formulier!$E$44&lt;=C2962,Formulier!$O$38&gt;=C2962),"Verlof",0)</f>
        <v>0</v>
      </c>
      <c r="K2962">
        <f t="shared" si="587"/>
        <v>0</v>
      </c>
      <c r="L2962">
        <f t="shared" si="588"/>
        <v>0</v>
      </c>
      <c r="M2962">
        <f t="shared" si="589"/>
        <v>0</v>
      </c>
      <c r="N2962" s="56">
        <f t="shared" si="590"/>
        <v>0</v>
      </c>
      <c r="O2962" s="56">
        <f t="shared" si="591"/>
        <v>0</v>
      </c>
    </row>
    <row r="2963" spans="1:15" x14ac:dyDescent="0.3">
      <c r="A2963" s="43" t="s">
        <v>476</v>
      </c>
      <c r="B2963" s="43">
        <v>4</v>
      </c>
      <c r="C2963" s="44">
        <v>44955</v>
      </c>
      <c r="D2963" s="43" t="s">
        <v>76</v>
      </c>
      <c r="E2963" s="43">
        <v>2023</v>
      </c>
      <c r="F2963" s="64" t="s">
        <v>92</v>
      </c>
      <c r="G2963" s="64" t="s">
        <v>92</v>
      </c>
      <c r="H2963" s="64" t="s">
        <v>92</v>
      </c>
      <c r="I2963" s="43">
        <v>4</v>
      </c>
      <c r="J2963">
        <f>IF(AND(Formulier!$E$44&lt;=C2963,Formulier!$O$38&gt;=C2963),"Verlof",0)</f>
        <v>0</v>
      </c>
      <c r="K2963">
        <f t="shared" si="587"/>
        <v>0</v>
      </c>
      <c r="L2963">
        <f t="shared" si="588"/>
        <v>0</v>
      </c>
      <c r="M2963">
        <f t="shared" si="589"/>
        <v>0</v>
      </c>
      <c r="N2963" s="56">
        <f t="shared" si="590"/>
        <v>0</v>
      </c>
      <c r="O2963" s="56">
        <f t="shared" si="591"/>
        <v>0</v>
      </c>
    </row>
    <row r="2964" spans="1:15" x14ac:dyDescent="0.3">
      <c r="A2964" s="43" t="s">
        <v>477</v>
      </c>
      <c r="B2964" s="43">
        <v>5</v>
      </c>
      <c r="C2964" s="44">
        <v>44956</v>
      </c>
      <c r="D2964" s="43" t="s">
        <v>63</v>
      </c>
      <c r="E2964" s="43">
        <v>2023</v>
      </c>
      <c r="F2964" s="64" t="s">
        <v>92</v>
      </c>
      <c r="G2964" s="64" t="s">
        <v>92</v>
      </c>
      <c r="H2964" s="64" t="s">
        <v>92</v>
      </c>
      <c r="I2964" s="43">
        <v>5</v>
      </c>
      <c r="J2964">
        <f>IF(AND(Formulier!$E$44&lt;=C2964,Formulier!$O$38&gt;=C2964),"Verlof",0)</f>
        <v>0</v>
      </c>
      <c r="K2964">
        <f t="shared" si="587"/>
        <v>0</v>
      </c>
      <c r="L2964">
        <f t="shared" si="588"/>
        <v>0</v>
      </c>
      <c r="M2964">
        <f t="shared" si="589"/>
        <v>0</v>
      </c>
      <c r="N2964" s="56">
        <f t="shared" si="590"/>
        <v>0</v>
      </c>
      <c r="O2964" s="56">
        <f t="shared" si="591"/>
        <v>0</v>
      </c>
    </row>
    <row r="2965" spans="1:15" x14ac:dyDescent="0.3">
      <c r="A2965" s="43" t="s">
        <v>478</v>
      </c>
      <c r="B2965" s="43">
        <v>5</v>
      </c>
      <c r="C2965" s="44">
        <v>44957</v>
      </c>
      <c r="D2965" s="43" t="s">
        <v>65</v>
      </c>
      <c r="E2965" s="43">
        <v>2023</v>
      </c>
      <c r="F2965" s="64" t="s">
        <v>92</v>
      </c>
      <c r="G2965" s="64" t="s">
        <v>92</v>
      </c>
      <c r="H2965" s="64" t="s">
        <v>92</v>
      </c>
      <c r="I2965" s="43">
        <v>5</v>
      </c>
      <c r="J2965">
        <f>IF(AND(Formulier!$E$44&lt;=C2965,Formulier!$O$38&gt;=C2965),"Verlof",0)</f>
        <v>0</v>
      </c>
      <c r="K2965">
        <f t="shared" si="587"/>
        <v>0</v>
      </c>
      <c r="L2965">
        <f t="shared" si="588"/>
        <v>0</v>
      </c>
      <c r="M2965">
        <f t="shared" si="589"/>
        <v>0</v>
      </c>
      <c r="N2965" s="56">
        <f t="shared" si="590"/>
        <v>0</v>
      </c>
      <c r="O2965" s="56">
        <f t="shared" si="591"/>
        <v>0</v>
      </c>
    </row>
    <row r="2966" spans="1:15" x14ac:dyDescent="0.3">
      <c r="A2966" s="43" t="s">
        <v>479</v>
      </c>
      <c r="B2966" s="43">
        <v>5</v>
      </c>
      <c r="C2966" s="44">
        <v>44958</v>
      </c>
      <c r="D2966" s="43" t="s">
        <v>67</v>
      </c>
      <c r="E2966" s="43">
        <v>2023</v>
      </c>
      <c r="F2966" s="64" t="s">
        <v>92</v>
      </c>
      <c r="G2966" s="64" t="s">
        <v>92</v>
      </c>
      <c r="H2966" s="64" t="s">
        <v>92</v>
      </c>
      <c r="I2966" s="43">
        <v>5</v>
      </c>
      <c r="J2966">
        <f>IF(AND(Formulier!$E$44&lt;=C2966,Formulier!$O$38&gt;=C2966),"Verlof",0)</f>
        <v>0</v>
      </c>
      <c r="K2966">
        <f t="shared" si="587"/>
        <v>0</v>
      </c>
      <c r="L2966">
        <f t="shared" si="588"/>
        <v>0</v>
      </c>
      <c r="M2966">
        <f t="shared" si="589"/>
        <v>0</v>
      </c>
      <c r="N2966" s="56">
        <f t="shared" si="590"/>
        <v>0</v>
      </c>
      <c r="O2966" s="56">
        <f t="shared" si="591"/>
        <v>0</v>
      </c>
    </row>
    <row r="2967" spans="1:15" x14ac:dyDescent="0.3">
      <c r="A2967" s="43" t="s">
        <v>480</v>
      </c>
      <c r="B2967" s="43">
        <v>5</v>
      </c>
      <c r="C2967" s="44">
        <v>44959</v>
      </c>
      <c r="D2967" s="43" t="s">
        <v>69</v>
      </c>
      <c r="E2967" s="43">
        <v>2023</v>
      </c>
      <c r="F2967" s="64" t="s">
        <v>92</v>
      </c>
      <c r="G2967" s="64" t="s">
        <v>92</v>
      </c>
      <c r="H2967" s="64" t="s">
        <v>92</v>
      </c>
      <c r="I2967" s="43">
        <v>5</v>
      </c>
      <c r="J2967">
        <f>IF(AND(Formulier!$E$44&lt;=C2967,Formulier!$O$38&gt;=C2967),"Verlof",0)</f>
        <v>0</v>
      </c>
      <c r="K2967">
        <f t="shared" si="587"/>
        <v>0</v>
      </c>
      <c r="L2967">
        <f t="shared" si="588"/>
        <v>0</v>
      </c>
      <c r="M2967">
        <f t="shared" si="589"/>
        <v>0</v>
      </c>
      <c r="N2967" s="56">
        <f t="shared" si="590"/>
        <v>0</v>
      </c>
      <c r="O2967" s="56">
        <f t="shared" si="591"/>
        <v>0</v>
      </c>
    </row>
    <row r="2968" spans="1:15" x14ac:dyDescent="0.3">
      <c r="A2968" s="43" t="s">
        <v>481</v>
      </c>
      <c r="B2968" s="43">
        <v>5</v>
      </c>
      <c r="C2968" s="44">
        <v>44960</v>
      </c>
      <c r="D2968" s="43" t="s">
        <v>71</v>
      </c>
      <c r="E2968" s="43">
        <v>2023</v>
      </c>
      <c r="F2968" s="64" t="s">
        <v>92</v>
      </c>
      <c r="G2968" s="64" t="s">
        <v>92</v>
      </c>
      <c r="H2968" s="64" t="s">
        <v>92</v>
      </c>
      <c r="I2968" s="43">
        <v>5</v>
      </c>
      <c r="J2968">
        <f>IF(AND(Formulier!$E$44&lt;=C2968,Formulier!$O$38&gt;=C2968),"Verlof",0)</f>
        <v>0</v>
      </c>
      <c r="K2968">
        <f t="shared" si="587"/>
        <v>0</v>
      </c>
      <c r="L2968">
        <f t="shared" si="588"/>
        <v>0</v>
      </c>
      <c r="M2968">
        <f t="shared" si="589"/>
        <v>0</v>
      </c>
      <c r="N2968" s="56">
        <f t="shared" si="590"/>
        <v>0</v>
      </c>
      <c r="O2968" s="56">
        <f t="shared" si="591"/>
        <v>0</v>
      </c>
    </row>
    <row r="2969" spans="1:15" x14ac:dyDescent="0.3">
      <c r="A2969" s="43" t="s">
        <v>482</v>
      </c>
      <c r="B2969" s="43">
        <v>5</v>
      </c>
      <c r="C2969" s="44">
        <v>44961</v>
      </c>
      <c r="D2969" s="43" t="s">
        <v>75</v>
      </c>
      <c r="E2969" s="43">
        <v>2023</v>
      </c>
      <c r="F2969" s="64" t="s">
        <v>92</v>
      </c>
      <c r="G2969" s="64" t="s">
        <v>92</v>
      </c>
      <c r="H2969" s="64" t="s">
        <v>92</v>
      </c>
      <c r="I2969" s="43">
        <v>5</v>
      </c>
      <c r="J2969">
        <f>IF(AND(Formulier!$E$44&lt;=C2969,Formulier!$O$38&gt;=C2969),"Verlof",0)</f>
        <v>0</v>
      </c>
      <c r="K2969">
        <f t="shared" si="587"/>
        <v>0</v>
      </c>
      <c r="L2969">
        <f t="shared" si="588"/>
        <v>0</v>
      </c>
      <c r="M2969">
        <f t="shared" si="589"/>
        <v>0</v>
      </c>
      <c r="N2969" s="56">
        <f t="shared" si="590"/>
        <v>0</v>
      </c>
      <c r="O2969" s="56">
        <f t="shared" si="591"/>
        <v>0</v>
      </c>
    </row>
    <row r="2970" spans="1:15" x14ac:dyDescent="0.3">
      <c r="A2970" s="43" t="s">
        <v>483</v>
      </c>
      <c r="B2970" s="43">
        <v>5</v>
      </c>
      <c r="C2970" s="44">
        <v>44962</v>
      </c>
      <c r="D2970" s="43" t="s">
        <v>76</v>
      </c>
      <c r="E2970" s="43">
        <v>2023</v>
      </c>
      <c r="F2970" s="64" t="s">
        <v>92</v>
      </c>
      <c r="G2970" s="64" t="s">
        <v>92</v>
      </c>
      <c r="H2970" s="64" t="s">
        <v>92</v>
      </c>
      <c r="I2970" s="43">
        <v>5</v>
      </c>
      <c r="J2970">
        <f>IF(AND(Formulier!$E$44&lt;=C2970,Formulier!$O$38&gt;=C2970),"Verlof",0)</f>
        <v>0</v>
      </c>
      <c r="K2970">
        <f t="shared" si="587"/>
        <v>0</v>
      </c>
      <c r="L2970">
        <f t="shared" si="588"/>
        <v>0</v>
      </c>
      <c r="M2970">
        <f t="shared" si="589"/>
        <v>0</v>
      </c>
      <c r="N2970" s="56">
        <f t="shared" si="590"/>
        <v>0</v>
      </c>
      <c r="O2970" s="56">
        <f t="shared" si="591"/>
        <v>0</v>
      </c>
    </row>
    <row r="2971" spans="1:15" x14ac:dyDescent="0.3">
      <c r="A2971" s="43" t="s">
        <v>484</v>
      </c>
      <c r="B2971" s="43">
        <v>6</v>
      </c>
      <c r="C2971" s="44">
        <v>44963</v>
      </c>
      <c r="D2971" s="43" t="s">
        <v>63</v>
      </c>
      <c r="E2971" s="43">
        <v>2023</v>
      </c>
      <c r="F2971" s="64" t="s">
        <v>92</v>
      </c>
      <c r="G2971" s="64" t="s">
        <v>92</v>
      </c>
      <c r="H2971" s="64" t="s">
        <v>92</v>
      </c>
      <c r="I2971" s="43">
        <v>6</v>
      </c>
      <c r="J2971">
        <f>IF(AND(Formulier!$E$44&lt;=C2971,Formulier!$O$38&gt;=C2971),"Verlof",0)</f>
        <v>0</v>
      </c>
      <c r="K2971">
        <f t="shared" si="587"/>
        <v>0</v>
      </c>
      <c r="L2971">
        <f t="shared" si="588"/>
        <v>0</v>
      </c>
      <c r="M2971">
        <f t="shared" si="589"/>
        <v>0</v>
      </c>
      <c r="N2971" s="56">
        <f t="shared" si="590"/>
        <v>0</v>
      </c>
      <c r="O2971" s="56">
        <f t="shared" si="591"/>
        <v>0</v>
      </c>
    </row>
    <row r="2972" spans="1:15" x14ac:dyDescent="0.3">
      <c r="A2972" s="43" t="s">
        <v>485</v>
      </c>
      <c r="B2972" s="43">
        <v>6</v>
      </c>
      <c r="C2972" s="44">
        <v>44964</v>
      </c>
      <c r="D2972" s="43" t="s">
        <v>65</v>
      </c>
      <c r="E2972" s="43">
        <v>2023</v>
      </c>
      <c r="F2972" s="64" t="s">
        <v>92</v>
      </c>
      <c r="G2972" s="64" t="s">
        <v>92</v>
      </c>
      <c r="H2972" s="64" t="s">
        <v>92</v>
      </c>
      <c r="I2972" s="43">
        <v>6</v>
      </c>
      <c r="J2972">
        <f>IF(AND(Formulier!$E$44&lt;=C2972,Formulier!$O$38&gt;=C2972),"Verlof",0)</f>
        <v>0</v>
      </c>
      <c r="K2972">
        <f t="shared" si="587"/>
        <v>0</v>
      </c>
      <c r="L2972">
        <f t="shared" si="588"/>
        <v>0</v>
      </c>
      <c r="M2972">
        <f t="shared" si="589"/>
        <v>0</v>
      </c>
      <c r="N2972" s="56">
        <f t="shared" si="590"/>
        <v>0</v>
      </c>
      <c r="O2972" s="56">
        <f t="shared" si="591"/>
        <v>0</v>
      </c>
    </row>
    <row r="2973" spans="1:15" x14ac:dyDescent="0.3">
      <c r="A2973" s="43" t="s">
        <v>486</v>
      </c>
      <c r="B2973" s="43">
        <v>6</v>
      </c>
      <c r="C2973" s="44">
        <v>44965</v>
      </c>
      <c r="D2973" s="43" t="s">
        <v>67</v>
      </c>
      <c r="E2973" s="43">
        <v>2023</v>
      </c>
      <c r="F2973" s="64" t="s">
        <v>92</v>
      </c>
      <c r="G2973" s="64" t="s">
        <v>92</v>
      </c>
      <c r="H2973" s="64" t="s">
        <v>92</v>
      </c>
      <c r="I2973" s="43">
        <v>6</v>
      </c>
      <c r="J2973">
        <f>IF(AND(Formulier!$E$44&lt;=C2973,Formulier!$O$38&gt;=C2973),"Verlof",0)</f>
        <v>0</v>
      </c>
      <c r="K2973">
        <f t="shared" si="587"/>
        <v>0</v>
      </c>
      <c r="L2973">
        <f t="shared" si="588"/>
        <v>0</v>
      </c>
      <c r="M2973">
        <f t="shared" si="589"/>
        <v>0</v>
      </c>
      <c r="N2973" s="56">
        <f t="shared" si="590"/>
        <v>0</v>
      </c>
      <c r="O2973" s="56">
        <f t="shared" si="591"/>
        <v>0</v>
      </c>
    </row>
    <row r="2974" spans="1:15" x14ac:dyDescent="0.3">
      <c r="A2974" s="43" t="s">
        <v>487</v>
      </c>
      <c r="B2974" s="43">
        <v>6</v>
      </c>
      <c r="C2974" s="44">
        <v>44966</v>
      </c>
      <c r="D2974" s="43" t="s">
        <v>69</v>
      </c>
      <c r="E2974" s="43">
        <v>2023</v>
      </c>
      <c r="F2974" s="64" t="s">
        <v>92</v>
      </c>
      <c r="G2974" s="64" t="s">
        <v>92</v>
      </c>
      <c r="H2974" s="64" t="s">
        <v>92</v>
      </c>
      <c r="I2974" s="43">
        <v>6</v>
      </c>
      <c r="J2974">
        <f>IF(AND(Formulier!$E$44&lt;=C2974,Formulier!$O$38&gt;=C2974),"Verlof",0)</f>
        <v>0</v>
      </c>
      <c r="K2974">
        <f t="shared" si="587"/>
        <v>0</v>
      </c>
      <c r="L2974">
        <f t="shared" si="588"/>
        <v>0</v>
      </c>
      <c r="M2974">
        <f t="shared" si="589"/>
        <v>0</v>
      </c>
      <c r="N2974" s="56">
        <f t="shared" si="590"/>
        <v>0</v>
      </c>
      <c r="O2974" s="56">
        <f t="shared" si="591"/>
        <v>0</v>
      </c>
    </row>
    <row r="2975" spans="1:15" x14ac:dyDescent="0.3">
      <c r="A2975" s="43" t="s">
        <v>488</v>
      </c>
      <c r="B2975" s="43">
        <v>6</v>
      </c>
      <c r="C2975" s="44">
        <v>44967</v>
      </c>
      <c r="D2975" s="43" t="s">
        <v>71</v>
      </c>
      <c r="E2975" s="43">
        <v>2023</v>
      </c>
      <c r="F2975" s="64" t="s">
        <v>92</v>
      </c>
      <c r="G2975" s="64" t="s">
        <v>92</v>
      </c>
      <c r="H2975" s="64" t="s">
        <v>92</v>
      </c>
      <c r="I2975" s="43">
        <v>6</v>
      </c>
      <c r="J2975">
        <f>IF(AND(Formulier!$E$44&lt;=C2975,Formulier!$O$38&gt;=C2975),"Verlof",0)</f>
        <v>0</v>
      </c>
      <c r="K2975">
        <f t="shared" si="587"/>
        <v>0</v>
      </c>
      <c r="L2975">
        <f t="shared" si="588"/>
        <v>0</v>
      </c>
      <c r="M2975">
        <f t="shared" si="589"/>
        <v>0</v>
      </c>
      <c r="N2975" s="56">
        <f t="shared" si="590"/>
        <v>0</v>
      </c>
      <c r="O2975" s="56">
        <f t="shared" si="591"/>
        <v>0</v>
      </c>
    </row>
    <row r="2976" spans="1:15" x14ac:dyDescent="0.3">
      <c r="A2976" s="43" t="s">
        <v>489</v>
      </c>
      <c r="B2976" s="43">
        <v>6</v>
      </c>
      <c r="C2976" s="44">
        <v>44968</v>
      </c>
      <c r="D2976" s="43" t="s">
        <v>75</v>
      </c>
      <c r="E2976" s="43">
        <v>2023</v>
      </c>
      <c r="F2976" s="64" t="s">
        <v>92</v>
      </c>
      <c r="G2976" s="64" t="s">
        <v>92</v>
      </c>
      <c r="H2976" s="64" t="s">
        <v>92</v>
      </c>
      <c r="I2976" s="43">
        <v>6</v>
      </c>
      <c r="J2976">
        <f>IF(AND(Formulier!$E$44&lt;=C2976,Formulier!$O$38&gt;=C2976),"Verlof",0)</f>
        <v>0</v>
      </c>
      <c r="K2976">
        <f t="shared" si="587"/>
        <v>0</v>
      </c>
      <c r="L2976">
        <f t="shared" si="588"/>
        <v>0</v>
      </c>
      <c r="M2976">
        <f t="shared" si="589"/>
        <v>0</v>
      </c>
      <c r="N2976" s="56">
        <f t="shared" si="590"/>
        <v>0</v>
      </c>
      <c r="O2976" s="56">
        <f t="shared" si="591"/>
        <v>0</v>
      </c>
    </row>
    <row r="2977" spans="1:15" x14ac:dyDescent="0.3">
      <c r="A2977" s="43" t="s">
        <v>490</v>
      </c>
      <c r="B2977" s="43">
        <v>6</v>
      </c>
      <c r="C2977" s="44">
        <v>44969</v>
      </c>
      <c r="D2977" s="43" t="s">
        <v>76</v>
      </c>
      <c r="E2977" s="43">
        <v>2023</v>
      </c>
      <c r="F2977" s="64" t="s">
        <v>92</v>
      </c>
      <c r="G2977" s="64" t="s">
        <v>92</v>
      </c>
      <c r="H2977" s="64" t="s">
        <v>92</v>
      </c>
      <c r="I2977" s="43">
        <v>6</v>
      </c>
      <c r="J2977">
        <f>IF(AND(Formulier!$E$44&lt;=C2977,Formulier!$O$38&gt;=C2977),"Verlof",0)</f>
        <v>0</v>
      </c>
      <c r="K2977">
        <f t="shared" si="587"/>
        <v>0</v>
      </c>
      <c r="L2977">
        <f t="shared" si="588"/>
        <v>0</v>
      </c>
      <c r="M2977">
        <f t="shared" si="589"/>
        <v>0</v>
      </c>
      <c r="N2977" s="56">
        <f t="shared" si="590"/>
        <v>0</v>
      </c>
      <c r="O2977" s="56">
        <f t="shared" si="591"/>
        <v>0</v>
      </c>
    </row>
    <row r="2978" spans="1:15" x14ac:dyDescent="0.3">
      <c r="A2978" s="43" t="s">
        <v>491</v>
      </c>
      <c r="B2978" s="43">
        <v>7</v>
      </c>
      <c r="C2978" s="44">
        <v>44970</v>
      </c>
      <c r="D2978" s="43" t="s">
        <v>63</v>
      </c>
      <c r="E2978" s="43">
        <v>2023</v>
      </c>
      <c r="F2978" s="64" t="s">
        <v>92</v>
      </c>
      <c r="G2978" s="64" t="s">
        <v>92</v>
      </c>
      <c r="H2978" s="64" t="s">
        <v>92</v>
      </c>
      <c r="I2978" s="43">
        <v>7</v>
      </c>
      <c r="J2978">
        <f>IF(AND(Formulier!$E$44&lt;=C2978,Formulier!$O$38&gt;=C2978),"Verlof",0)</f>
        <v>0</v>
      </c>
      <c r="K2978">
        <f t="shared" si="587"/>
        <v>0</v>
      </c>
      <c r="L2978">
        <f t="shared" si="588"/>
        <v>0</v>
      </c>
      <c r="M2978">
        <f t="shared" si="589"/>
        <v>0</v>
      </c>
      <c r="N2978" s="56">
        <f t="shared" si="590"/>
        <v>0</v>
      </c>
      <c r="O2978" s="56">
        <f t="shared" si="591"/>
        <v>0</v>
      </c>
    </row>
    <row r="2979" spans="1:15" x14ac:dyDescent="0.3">
      <c r="A2979" s="43" t="s">
        <v>492</v>
      </c>
      <c r="B2979" s="43">
        <v>7</v>
      </c>
      <c r="C2979" s="44">
        <v>44971</v>
      </c>
      <c r="D2979" s="43" t="s">
        <v>65</v>
      </c>
      <c r="E2979" s="43">
        <v>2023</v>
      </c>
      <c r="F2979" s="64" t="s">
        <v>92</v>
      </c>
      <c r="G2979" s="64" t="s">
        <v>92</v>
      </c>
      <c r="H2979" s="64" t="s">
        <v>92</v>
      </c>
      <c r="I2979" s="43">
        <v>7</v>
      </c>
      <c r="J2979">
        <f>IF(AND(Formulier!$E$44&lt;=C2979,Formulier!$O$38&gt;=C2979),"Verlof",0)</f>
        <v>0</v>
      </c>
      <c r="K2979">
        <f t="shared" si="587"/>
        <v>0</v>
      </c>
      <c r="L2979">
        <f t="shared" si="588"/>
        <v>0</v>
      </c>
      <c r="M2979">
        <f t="shared" si="589"/>
        <v>0</v>
      </c>
      <c r="N2979" s="56">
        <f t="shared" si="590"/>
        <v>0</v>
      </c>
      <c r="O2979" s="56">
        <f t="shared" si="591"/>
        <v>0</v>
      </c>
    </row>
    <row r="2980" spans="1:15" x14ac:dyDescent="0.3">
      <c r="A2980" s="43" t="s">
        <v>493</v>
      </c>
      <c r="B2980" s="43">
        <v>7</v>
      </c>
      <c r="C2980" s="44">
        <v>44972</v>
      </c>
      <c r="D2980" s="43" t="s">
        <v>67</v>
      </c>
      <c r="E2980" s="43">
        <v>2023</v>
      </c>
      <c r="F2980" s="64" t="s">
        <v>92</v>
      </c>
      <c r="G2980" s="64" t="s">
        <v>92</v>
      </c>
      <c r="H2980" s="64" t="s">
        <v>92</v>
      </c>
      <c r="I2980" s="43">
        <v>7</v>
      </c>
      <c r="J2980">
        <f>IF(AND(Formulier!$E$44&lt;=C2980,Formulier!$O$38&gt;=C2980),"Verlof",0)</f>
        <v>0</v>
      </c>
      <c r="K2980">
        <f t="shared" si="587"/>
        <v>0</v>
      </c>
      <c r="L2980">
        <f t="shared" si="588"/>
        <v>0</v>
      </c>
      <c r="M2980">
        <f t="shared" si="589"/>
        <v>0</v>
      </c>
      <c r="N2980" s="56">
        <f t="shared" si="590"/>
        <v>0</v>
      </c>
      <c r="O2980" s="56">
        <f t="shared" si="591"/>
        <v>0</v>
      </c>
    </row>
    <row r="2981" spans="1:15" x14ac:dyDescent="0.3">
      <c r="A2981" s="43" t="s">
        <v>494</v>
      </c>
      <c r="B2981" s="43">
        <v>7</v>
      </c>
      <c r="C2981" s="44">
        <v>44973</v>
      </c>
      <c r="D2981" s="43" t="s">
        <v>69</v>
      </c>
      <c r="E2981" s="43">
        <v>2023</v>
      </c>
      <c r="F2981" s="64" t="s">
        <v>92</v>
      </c>
      <c r="G2981" s="64" t="s">
        <v>92</v>
      </c>
      <c r="H2981" s="64" t="s">
        <v>92</v>
      </c>
      <c r="I2981" s="43">
        <v>7</v>
      </c>
      <c r="J2981">
        <f>IF(AND(Formulier!$E$44&lt;=C2981,Formulier!$O$38&gt;=C2981),"Verlof",0)</f>
        <v>0</v>
      </c>
      <c r="K2981">
        <f t="shared" si="587"/>
        <v>0</v>
      </c>
      <c r="L2981">
        <f t="shared" si="588"/>
        <v>0</v>
      </c>
      <c r="M2981">
        <f t="shared" si="589"/>
        <v>0</v>
      </c>
      <c r="N2981" s="56">
        <f t="shared" si="590"/>
        <v>0</v>
      </c>
      <c r="O2981" s="56">
        <f t="shared" si="591"/>
        <v>0</v>
      </c>
    </row>
    <row r="2982" spans="1:15" x14ac:dyDescent="0.3">
      <c r="A2982" s="43" t="s">
        <v>495</v>
      </c>
      <c r="B2982" s="43">
        <v>7</v>
      </c>
      <c r="C2982" s="44">
        <v>44974</v>
      </c>
      <c r="D2982" s="43" t="s">
        <v>71</v>
      </c>
      <c r="E2982" s="43">
        <v>2023</v>
      </c>
      <c r="F2982" s="64" t="s">
        <v>92</v>
      </c>
      <c r="G2982" s="64" t="s">
        <v>92</v>
      </c>
      <c r="H2982" s="64" t="s">
        <v>92</v>
      </c>
      <c r="I2982" s="43">
        <v>7</v>
      </c>
      <c r="J2982">
        <f>IF(AND(Formulier!$E$44&lt;=C2982,Formulier!$O$38&gt;=C2982),"Verlof",0)</f>
        <v>0</v>
      </c>
      <c r="K2982">
        <f t="shared" si="587"/>
        <v>0</v>
      </c>
      <c r="L2982">
        <f t="shared" si="588"/>
        <v>0</v>
      </c>
      <c r="M2982">
        <f t="shared" si="589"/>
        <v>0</v>
      </c>
      <c r="N2982" s="56">
        <f t="shared" si="590"/>
        <v>0</v>
      </c>
      <c r="O2982" s="56">
        <f t="shared" si="591"/>
        <v>0</v>
      </c>
    </row>
    <row r="2983" spans="1:15" x14ac:dyDescent="0.3">
      <c r="A2983" s="43" t="s">
        <v>496</v>
      </c>
      <c r="B2983" s="43">
        <v>7</v>
      </c>
      <c r="C2983" s="44">
        <v>44975</v>
      </c>
      <c r="D2983" s="43" t="s">
        <v>75</v>
      </c>
      <c r="E2983" s="43">
        <v>2023</v>
      </c>
      <c r="F2983" s="64" t="s">
        <v>92</v>
      </c>
      <c r="G2983" s="64" t="s">
        <v>92</v>
      </c>
      <c r="H2983" s="64" t="s">
        <v>92</v>
      </c>
      <c r="I2983" s="43">
        <v>7</v>
      </c>
      <c r="J2983">
        <f>IF(AND(Formulier!$E$44&lt;=C2983,Formulier!$O$38&gt;=C2983),"Verlof",0)</f>
        <v>0</v>
      </c>
      <c r="K2983">
        <f t="shared" si="587"/>
        <v>0</v>
      </c>
      <c r="L2983">
        <f t="shared" si="588"/>
        <v>0</v>
      </c>
      <c r="M2983">
        <f t="shared" si="589"/>
        <v>0</v>
      </c>
      <c r="N2983" s="56">
        <f t="shared" si="590"/>
        <v>0</v>
      </c>
      <c r="O2983" s="56">
        <f t="shared" si="591"/>
        <v>0</v>
      </c>
    </row>
    <row r="2984" spans="1:15" x14ac:dyDescent="0.3">
      <c r="A2984" s="43" t="s">
        <v>497</v>
      </c>
      <c r="B2984" s="43">
        <v>7</v>
      </c>
      <c r="C2984" s="44">
        <v>44976</v>
      </c>
      <c r="D2984" s="43" t="s">
        <v>76</v>
      </c>
      <c r="E2984" s="43">
        <v>2023</v>
      </c>
      <c r="F2984" s="64" t="s">
        <v>92</v>
      </c>
      <c r="G2984" s="64" t="s">
        <v>92</v>
      </c>
      <c r="H2984" s="64" t="s">
        <v>92</v>
      </c>
      <c r="I2984" s="43">
        <v>7</v>
      </c>
      <c r="J2984">
        <f>IF(AND(Formulier!$E$44&lt;=C2984,Formulier!$O$38&gt;=C2984),"Verlof",0)</f>
        <v>0</v>
      </c>
      <c r="K2984">
        <f t="shared" si="587"/>
        <v>0</v>
      </c>
      <c r="L2984">
        <f t="shared" si="588"/>
        <v>0</v>
      </c>
      <c r="M2984">
        <f t="shared" si="589"/>
        <v>0</v>
      </c>
      <c r="N2984" s="56">
        <f t="shared" si="590"/>
        <v>0</v>
      </c>
      <c r="O2984" s="56">
        <f t="shared" si="591"/>
        <v>0</v>
      </c>
    </row>
    <row r="2985" spans="1:15" x14ac:dyDescent="0.3">
      <c r="A2985" s="43" t="s">
        <v>498</v>
      </c>
      <c r="B2985" s="43">
        <v>8</v>
      </c>
      <c r="C2985" s="44">
        <v>44977</v>
      </c>
      <c r="D2985" s="43" t="s">
        <v>63</v>
      </c>
      <c r="E2985" s="43">
        <v>2023</v>
      </c>
      <c r="F2985" s="64" t="s">
        <v>92</v>
      </c>
      <c r="G2985" s="64" t="s">
        <v>92</v>
      </c>
      <c r="H2985" s="64" t="s">
        <v>73</v>
      </c>
      <c r="I2985" s="43">
        <v>8</v>
      </c>
      <c r="J2985">
        <f>IF(AND(Formulier!$E$44&lt;=C2985,Formulier!$O$38&gt;=C2985),"Verlof",0)</f>
        <v>0</v>
      </c>
      <c r="K2985">
        <f t="shared" si="587"/>
        <v>0</v>
      </c>
      <c r="L2985">
        <f t="shared" si="588"/>
        <v>0</v>
      </c>
      <c r="M2985">
        <f t="shared" si="589"/>
        <v>0</v>
      </c>
      <c r="N2985" s="56">
        <f t="shared" si="590"/>
        <v>0</v>
      </c>
      <c r="O2985" s="56">
        <f t="shared" si="591"/>
        <v>0</v>
      </c>
    </row>
    <row r="2986" spans="1:15" x14ac:dyDescent="0.3">
      <c r="A2986" s="43" t="s">
        <v>499</v>
      </c>
      <c r="B2986" s="43">
        <v>8</v>
      </c>
      <c r="C2986" s="44">
        <v>44978</v>
      </c>
      <c r="D2986" s="43" t="s">
        <v>65</v>
      </c>
      <c r="E2986" s="43">
        <v>2023</v>
      </c>
      <c r="F2986" s="64" t="s">
        <v>92</v>
      </c>
      <c r="G2986" s="64" t="s">
        <v>92</v>
      </c>
      <c r="H2986" s="64" t="s">
        <v>73</v>
      </c>
      <c r="I2986" s="43">
        <v>8</v>
      </c>
      <c r="J2986">
        <f>IF(AND(Formulier!$E$44&lt;=C2986,Formulier!$O$38&gt;=C2986),"Verlof",0)</f>
        <v>0</v>
      </c>
      <c r="K2986">
        <f t="shared" si="587"/>
        <v>0</v>
      </c>
      <c r="L2986">
        <f t="shared" si="588"/>
        <v>0</v>
      </c>
      <c r="M2986">
        <f t="shared" si="589"/>
        <v>0</v>
      </c>
      <c r="N2986" s="56">
        <f t="shared" si="590"/>
        <v>0</v>
      </c>
      <c r="O2986" s="56">
        <f t="shared" si="591"/>
        <v>0</v>
      </c>
    </row>
    <row r="2987" spans="1:15" x14ac:dyDescent="0.3">
      <c r="A2987" s="43" t="s">
        <v>500</v>
      </c>
      <c r="B2987" s="43">
        <v>8</v>
      </c>
      <c r="C2987" s="44">
        <v>44979</v>
      </c>
      <c r="D2987" s="43" t="s">
        <v>67</v>
      </c>
      <c r="E2987" s="43">
        <v>2023</v>
      </c>
      <c r="F2987" s="64" t="s">
        <v>92</v>
      </c>
      <c r="G2987" s="64" t="s">
        <v>92</v>
      </c>
      <c r="H2987" s="64" t="s">
        <v>73</v>
      </c>
      <c r="I2987" s="43">
        <v>8</v>
      </c>
      <c r="J2987">
        <f>IF(AND(Formulier!$E$44&lt;=C2987,Formulier!$O$38&gt;=C2987),"Verlof",0)</f>
        <v>0</v>
      </c>
      <c r="K2987">
        <f t="shared" si="587"/>
        <v>0</v>
      </c>
      <c r="L2987">
        <f t="shared" si="588"/>
        <v>0</v>
      </c>
      <c r="M2987">
        <f t="shared" si="589"/>
        <v>0</v>
      </c>
      <c r="N2987" s="56">
        <f t="shared" si="590"/>
        <v>0</v>
      </c>
      <c r="O2987" s="56">
        <f t="shared" si="591"/>
        <v>0</v>
      </c>
    </row>
    <row r="2988" spans="1:15" x14ac:dyDescent="0.3">
      <c r="A2988" s="43" t="s">
        <v>501</v>
      </c>
      <c r="B2988" s="43">
        <v>8</v>
      </c>
      <c r="C2988" s="44">
        <v>44980</v>
      </c>
      <c r="D2988" s="43" t="s">
        <v>69</v>
      </c>
      <c r="E2988" s="43">
        <v>2023</v>
      </c>
      <c r="F2988" s="64" t="s">
        <v>92</v>
      </c>
      <c r="G2988" s="64" t="s">
        <v>92</v>
      </c>
      <c r="H2988" s="64" t="s">
        <v>73</v>
      </c>
      <c r="I2988" s="43">
        <v>8</v>
      </c>
      <c r="J2988">
        <f>IF(AND(Formulier!$E$44&lt;=C2988,Formulier!$O$38&gt;=C2988),"Verlof",0)</f>
        <v>0</v>
      </c>
      <c r="K2988">
        <f t="shared" si="587"/>
        <v>0</v>
      </c>
      <c r="L2988">
        <f t="shared" si="588"/>
        <v>0</v>
      </c>
      <c r="M2988">
        <f t="shared" si="589"/>
        <v>0</v>
      </c>
      <c r="N2988" s="56">
        <f t="shared" si="590"/>
        <v>0</v>
      </c>
      <c r="O2988" s="56">
        <f t="shared" si="591"/>
        <v>0</v>
      </c>
    </row>
    <row r="2989" spans="1:15" x14ac:dyDescent="0.3">
      <c r="A2989" s="43" t="s">
        <v>502</v>
      </c>
      <c r="B2989" s="43">
        <v>8</v>
      </c>
      <c r="C2989" s="44">
        <v>44981</v>
      </c>
      <c r="D2989" s="43" t="s">
        <v>71</v>
      </c>
      <c r="E2989" s="43">
        <v>2023</v>
      </c>
      <c r="F2989" s="64" t="s">
        <v>92</v>
      </c>
      <c r="G2989" s="64" t="s">
        <v>92</v>
      </c>
      <c r="H2989" s="64" t="s">
        <v>73</v>
      </c>
      <c r="I2989" s="43">
        <v>8</v>
      </c>
      <c r="J2989">
        <f>IF(AND(Formulier!$E$44&lt;=C2989,Formulier!$O$38&gt;=C2989),"Verlof",0)</f>
        <v>0</v>
      </c>
      <c r="K2989">
        <f t="shared" si="587"/>
        <v>0</v>
      </c>
      <c r="L2989">
        <f t="shared" si="588"/>
        <v>0</v>
      </c>
      <c r="M2989">
        <f t="shared" si="589"/>
        <v>0</v>
      </c>
      <c r="N2989" s="56">
        <f t="shared" si="590"/>
        <v>0</v>
      </c>
      <c r="O2989" s="56">
        <f t="shared" si="591"/>
        <v>0</v>
      </c>
    </row>
    <row r="2990" spans="1:15" x14ac:dyDescent="0.3">
      <c r="A2990" s="43" t="s">
        <v>503</v>
      </c>
      <c r="B2990" s="43">
        <v>8</v>
      </c>
      <c r="C2990" s="44">
        <v>44982</v>
      </c>
      <c r="D2990" s="43" t="s">
        <v>75</v>
      </c>
      <c r="E2990" s="43">
        <v>2023</v>
      </c>
      <c r="F2990" s="64" t="s">
        <v>92</v>
      </c>
      <c r="G2990" s="64" t="s">
        <v>92</v>
      </c>
      <c r="H2990" s="64" t="s">
        <v>73</v>
      </c>
      <c r="I2990" s="43">
        <v>8</v>
      </c>
      <c r="J2990">
        <f>IF(AND(Formulier!$E$44&lt;=C2990,Formulier!$O$38&gt;=C2990),"Verlof",0)</f>
        <v>0</v>
      </c>
      <c r="K2990">
        <f t="shared" si="587"/>
        <v>0</v>
      </c>
      <c r="L2990">
        <f t="shared" si="588"/>
        <v>0</v>
      </c>
      <c r="M2990">
        <f t="shared" si="589"/>
        <v>0</v>
      </c>
      <c r="N2990" s="56">
        <f t="shared" si="590"/>
        <v>0</v>
      </c>
      <c r="O2990" s="56">
        <f t="shared" si="591"/>
        <v>0</v>
      </c>
    </row>
    <row r="2991" spans="1:15" x14ac:dyDescent="0.3">
      <c r="A2991" s="43" t="s">
        <v>504</v>
      </c>
      <c r="B2991" s="43">
        <v>8</v>
      </c>
      <c r="C2991" s="44">
        <v>44983</v>
      </c>
      <c r="D2991" s="43" t="s">
        <v>76</v>
      </c>
      <c r="E2991" s="43">
        <v>2023</v>
      </c>
      <c r="F2991" s="64" t="s">
        <v>92</v>
      </c>
      <c r="G2991" s="64" t="s">
        <v>92</v>
      </c>
      <c r="H2991" s="64" t="s">
        <v>73</v>
      </c>
      <c r="I2991" s="43">
        <v>8</v>
      </c>
      <c r="J2991">
        <f>IF(AND(Formulier!$E$44&lt;=C2991,Formulier!$O$38&gt;=C2991),"Verlof",0)</f>
        <v>0</v>
      </c>
      <c r="K2991">
        <f t="shared" si="587"/>
        <v>0</v>
      </c>
      <c r="L2991">
        <f t="shared" si="588"/>
        <v>0</v>
      </c>
      <c r="M2991">
        <f t="shared" si="589"/>
        <v>0</v>
      </c>
      <c r="N2991" s="56">
        <f t="shared" si="590"/>
        <v>0</v>
      </c>
      <c r="O2991" s="56">
        <f t="shared" si="591"/>
        <v>0</v>
      </c>
    </row>
    <row r="2992" spans="1:15" x14ac:dyDescent="0.3">
      <c r="A2992" s="43" t="s">
        <v>505</v>
      </c>
      <c r="B2992" s="43">
        <v>9</v>
      </c>
      <c r="C2992" s="44">
        <v>44984</v>
      </c>
      <c r="D2992" s="43" t="s">
        <v>63</v>
      </c>
      <c r="E2992" s="43">
        <v>2023</v>
      </c>
      <c r="F2992" s="64" t="s">
        <v>73</v>
      </c>
      <c r="G2992" s="64" t="s">
        <v>73</v>
      </c>
      <c r="H2992" s="64" t="s">
        <v>92</v>
      </c>
      <c r="I2992" s="43">
        <v>9</v>
      </c>
      <c r="J2992">
        <f>IF(AND(Formulier!$E$44&lt;=C2992,Formulier!$O$38&gt;=C2992),"Verlof",0)</f>
        <v>0</v>
      </c>
      <c r="K2992">
        <f t="shared" si="587"/>
        <v>0</v>
      </c>
      <c r="L2992">
        <f t="shared" si="588"/>
        <v>0</v>
      </c>
      <c r="M2992">
        <f t="shared" si="589"/>
        <v>0</v>
      </c>
      <c r="N2992" s="56">
        <f t="shared" si="590"/>
        <v>0</v>
      </c>
      <c r="O2992" s="56">
        <f t="shared" si="591"/>
        <v>0</v>
      </c>
    </row>
    <row r="2993" spans="1:15" x14ac:dyDescent="0.3">
      <c r="A2993" s="43" t="s">
        <v>506</v>
      </c>
      <c r="B2993" s="43">
        <v>9</v>
      </c>
      <c r="C2993" s="44">
        <v>44985</v>
      </c>
      <c r="D2993" s="43" t="s">
        <v>65</v>
      </c>
      <c r="E2993" s="43">
        <v>2023</v>
      </c>
      <c r="F2993" s="64" t="s">
        <v>73</v>
      </c>
      <c r="G2993" s="64" t="s">
        <v>73</v>
      </c>
      <c r="H2993" s="64" t="s">
        <v>92</v>
      </c>
      <c r="I2993" s="43">
        <v>9</v>
      </c>
      <c r="J2993">
        <f>IF(AND(Formulier!$E$44&lt;=C2993,Formulier!$O$38&gt;=C2993),"Verlof",0)</f>
        <v>0</v>
      </c>
      <c r="K2993">
        <f t="shared" si="587"/>
        <v>0</v>
      </c>
      <c r="L2993">
        <f t="shared" si="588"/>
        <v>0</v>
      </c>
      <c r="M2993">
        <f t="shared" si="589"/>
        <v>0</v>
      </c>
      <c r="N2993" s="56">
        <f t="shared" si="590"/>
        <v>0</v>
      </c>
      <c r="O2993" s="56">
        <f t="shared" si="591"/>
        <v>0</v>
      </c>
    </row>
    <row r="2994" spans="1:15" x14ac:dyDescent="0.3">
      <c r="A2994" s="43" t="s">
        <v>507</v>
      </c>
      <c r="B2994" s="43">
        <v>9</v>
      </c>
      <c r="C2994" s="44">
        <v>44986</v>
      </c>
      <c r="D2994" s="43" t="s">
        <v>67</v>
      </c>
      <c r="E2994" s="43">
        <v>2023</v>
      </c>
      <c r="F2994" s="64" t="s">
        <v>73</v>
      </c>
      <c r="G2994" s="64" t="s">
        <v>73</v>
      </c>
      <c r="H2994" s="64" t="s">
        <v>92</v>
      </c>
      <c r="I2994" s="43">
        <v>9</v>
      </c>
      <c r="J2994">
        <f>IF(AND(Formulier!$E$44&lt;=C2994,Formulier!$O$38&gt;=C2994),"Verlof",0)</f>
        <v>0</v>
      </c>
      <c r="K2994">
        <f t="shared" si="587"/>
        <v>0</v>
      </c>
      <c r="L2994">
        <f t="shared" si="588"/>
        <v>0</v>
      </c>
      <c r="M2994">
        <f t="shared" si="589"/>
        <v>0</v>
      </c>
      <c r="N2994" s="56">
        <f t="shared" si="590"/>
        <v>0</v>
      </c>
      <c r="O2994" s="56">
        <f t="shared" si="591"/>
        <v>0</v>
      </c>
    </row>
    <row r="2995" spans="1:15" x14ac:dyDescent="0.3">
      <c r="A2995" s="43" t="s">
        <v>508</v>
      </c>
      <c r="B2995" s="43">
        <v>9</v>
      </c>
      <c r="C2995" s="44">
        <v>44987</v>
      </c>
      <c r="D2995" s="43" t="s">
        <v>69</v>
      </c>
      <c r="E2995" s="43">
        <v>2023</v>
      </c>
      <c r="F2995" s="64" t="s">
        <v>73</v>
      </c>
      <c r="G2995" s="64" t="s">
        <v>73</v>
      </c>
      <c r="H2995" s="64" t="s">
        <v>92</v>
      </c>
      <c r="I2995" s="43">
        <v>9</v>
      </c>
      <c r="J2995">
        <f>IF(AND(Formulier!$E$44&lt;=C2995,Formulier!$O$38&gt;=C2995),"Verlof",0)</f>
        <v>0</v>
      </c>
      <c r="K2995">
        <f t="shared" si="587"/>
        <v>0</v>
      </c>
      <c r="L2995">
        <f t="shared" si="588"/>
        <v>0</v>
      </c>
      <c r="M2995">
        <f t="shared" si="589"/>
        <v>0</v>
      </c>
      <c r="N2995" s="56">
        <f t="shared" si="590"/>
        <v>0</v>
      </c>
      <c r="O2995" s="56">
        <f t="shared" si="591"/>
        <v>0</v>
      </c>
    </row>
    <row r="2996" spans="1:15" x14ac:dyDescent="0.3">
      <c r="A2996" s="43" t="s">
        <v>509</v>
      </c>
      <c r="B2996" s="43">
        <v>9</v>
      </c>
      <c r="C2996" s="44">
        <v>44988</v>
      </c>
      <c r="D2996" s="43" t="s">
        <v>71</v>
      </c>
      <c r="E2996" s="43">
        <v>2023</v>
      </c>
      <c r="F2996" s="64" t="s">
        <v>73</v>
      </c>
      <c r="G2996" s="64" t="s">
        <v>73</v>
      </c>
      <c r="H2996" s="64" t="s">
        <v>92</v>
      </c>
      <c r="I2996" s="43">
        <v>9</v>
      </c>
      <c r="J2996">
        <f>IF(AND(Formulier!$E$44&lt;=C2996,Formulier!$O$38&gt;=C2996),"Verlof",0)</f>
        <v>0</v>
      </c>
      <c r="K2996">
        <f t="shared" si="587"/>
        <v>0</v>
      </c>
      <c r="L2996">
        <f t="shared" si="588"/>
        <v>0</v>
      </c>
      <c r="M2996">
        <f t="shared" si="589"/>
        <v>0</v>
      </c>
      <c r="N2996" s="56">
        <f t="shared" si="590"/>
        <v>0</v>
      </c>
      <c r="O2996" s="56">
        <f t="shared" si="591"/>
        <v>0</v>
      </c>
    </row>
    <row r="2997" spans="1:15" x14ac:dyDescent="0.3">
      <c r="A2997" s="43" t="s">
        <v>510</v>
      </c>
      <c r="B2997" s="43">
        <v>9</v>
      </c>
      <c r="C2997" s="44">
        <v>44989</v>
      </c>
      <c r="D2997" s="43" t="s">
        <v>75</v>
      </c>
      <c r="E2997" s="43">
        <v>2023</v>
      </c>
      <c r="F2997" s="64" t="s">
        <v>73</v>
      </c>
      <c r="G2997" s="64" t="s">
        <v>73</v>
      </c>
      <c r="H2997" s="64" t="s">
        <v>92</v>
      </c>
      <c r="I2997" s="43">
        <v>9</v>
      </c>
      <c r="J2997">
        <f>IF(AND(Formulier!$E$44&lt;=C2997,Formulier!$O$38&gt;=C2997),"Verlof",0)</f>
        <v>0</v>
      </c>
      <c r="K2997">
        <f t="shared" si="587"/>
        <v>0</v>
      </c>
      <c r="L2997">
        <f t="shared" si="588"/>
        <v>0</v>
      </c>
      <c r="M2997">
        <f t="shared" si="589"/>
        <v>0</v>
      </c>
      <c r="N2997" s="56">
        <f t="shared" si="590"/>
        <v>0</v>
      </c>
      <c r="O2997" s="56">
        <f t="shared" si="591"/>
        <v>0</v>
      </c>
    </row>
    <row r="2998" spans="1:15" x14ac:dyDescent="0.3">
      <c r="A2998" s="43" t="s">
        <v>511</v>
      </c>
      <c r="B2998" s="43">
        <v>9</v>
      </c>
      <c r="C2998" s="44">
        <v>44990</v>
      </c>
      <c r="D2998" s="43" t="s">
        <v>76</v>
      </c>
      <c r="E2998" s="43">
        <v>2023</v>
      </c>
      <c r="F2998" s="64" t="s">
        <v>73</v>
      </c>
      <c r="G2998" s="64" t="s">
        <v>73</v>
      </c>
      <c r="H2998" s="64" t="s">
        <v>92</v>
      </c>
      <c r="I2998" s="43">
        <v>9</v>
      </c>
      <c r="J2998">
        <f>IF(AND(Formulier!$E$44&lt;=C2998,Formulier!$O$38&gt;=C2998),"Verlof",0)</f>
        <v>0</v>
      </c>
      <c r="K2998">
        <f t="shared" si="587"/>
        <v>0</v>
      </c>
      <c r="L2998">
        <f t="shared" si="588"/>
        <v>0</v>
      </c>
      <c r="M2998">
        <f t="shared" si="589"/>
        <v>0</v>
      </c>
      <c r="N2998" s="56">
        <f t="shared" si="590"/>
        <v>0</v>
      </c>
      <c r="O2998" s="56">
        <f t="shared" si="591"/>
        <v>0</v>
      </c>
    </row>
    <row r="2999" spans="1:15" x14ac:dyDescent="0.3">
      <c r="A2999" s="43" t="s">
        <v>512</v>
      </c>
      <c r="B2999" s="43">
        <v>10</v>
      </c>
      <c r="C2999" s="44">
        <v>44991</v>
      </c>
      <c r="D2999" s="43" t="s">
        <v>63</v>
      </c>
      <c r="E2999" s="43">
        <v>2023</v>
      </c>
      <c r="F2999" s="64" t="s">
        <v>92</v>
      </c>
      <c r="G2999" s="64" t="s">
        <v>92</v>
      </c>
      <c r="H2999" s="64" t="s">
        <v>92</v>
      </c>
      <c r="I2999" s="43">
        <v>10</v>
      </c>
      <c r="J2999">
        <f>IF(AND(Formulier!$E$44&lt;=C2999,Formulier!$O$38&gt;=C2999),"Verlof",0)</f>
        <v>0</v>
      </c>
      <c r="K2999">
        <f t="shared" si="587"/>
        <v>0</v>
      </c>
      <c r="L2999">
        <f t="shared" si="588"/>
        <v>0</v>
      </c>
      <c r="M2999">
        <f t="shared" si="589"/>
        <v>0</v>
      </c>
      <c r="N2999" s="56">
        <f t="shared" si="590"/>
        <v>0</v>
      </c>
      <c r="O2999" s="56">
        <f t="shared" si="591"/>
        <v>0</v>
      </c>
    </row>
    <row r="3000" spans="1:15" x14ac:dyDescent="0.3">
      <c r="A3000" s="43" t="s">
        <v>513</v>
      </c>
      <c r="B3000" s="43">
        <v>10</v>
      </c>
      <c r="C3000" s="44">
        <v>44992</v>
      </c>
      <c r="D3000" s="43" t="s">
        <v>65</v>
      </c>
      <c r="E3000" s="43">
        <v>2023</v>
      </c>
      <c r="F3000" s="64" t="s">
        <v>92</v>
      </c>
      <c r="G3000" s="64" t="s">
        <v>92</v>
      </c>
      <c r="H3000" s="64" t="s">
        <v>92</v>
      </c>
      <c r="I3000" s="43">
        <v>10</v>
      </c>
      <c r="J3000">
        <f>IF(AND(Formulier!$E$44&lt;=C3000,Formulier!$O$38&gt;=C3000),"Verlof",0)</f>
        <v>0</v>
      </c>
      <c r="K3000">
        <f t="shared" si="587"/>
        <v>0</v>
      </c>
      <c r="L3000">
        <f t="shared" si="588"/>
        <v>0</v>
      </c>
      <c r="M3000">
        <f t="shared" si="589"/>
        <v>0</v>
      </c>
      <c r="N3000" s="56">
        <f t="shared" si="590"/>
        <v>0</v>
      </c>
      <c r="O3000" s="56">
        <f t="shared" si="591"/>
        <v>0</v>
      </c>
    </row>
    <row r="3001" spans="1:15" x14ac:dyDescent="0.3">
      <c r="A3001" s="43" t="s">
        <v>514</v>
      </c>
      <c r="B3001" s="43">
        <v>10</v>
      </c>
      <c r="C3001" s="44">
        <v>44993</v>
      </c>
      <c r="D3001" s="43" t="s">
        <v>67</v>
      </c>
      <c r="E3001" s="43">
        <v>2023</v>
      </c>
      <c r="F3001" s="64" t="s">
        <v>92</v>
      </c>
      <c r="G3001" s="64" t="s">
        <v>92</v>
      </c>
      <c r="H3001" s="64" t="s">
        <v>92</v>
      </c>
      <c r="I3001" s="43">
        <v>10</v>
      </c>
      <c r="J3001">
        <f>IF(AND(Formulier!$E$44&lt;=C3001,Formulier!$O$38&gt;=C3001),"Verlof",0)</f>
        <v>0</v>
      </c>
      <c r="K3001">
        <f t="shared" si="587"/>
        <v>0</v>
      </c>
      <c r="L3001">
        <f t="shared" si="588"/>
        <v>0</v>
      </c>
      <c r="M3001">
        <f t="shared" si="589"/>
        <v>0</v>
      </c>
      <c r="N3001" s="56">
        <f t="shared" si="590"/>
        <v>0</v>
      </c>
      <c r="O3001" s="56">
        <f t="shared" si="591"/>
        <v>0</v>
      </c>
    </row>
    <row r="3002" spans="1:15" x14ac:dyDescent="0.3">
      <c r="A3002" s="43" t="s">
        <v>515</v>
      </c>
      <c r="B3002" s="43">
        <v>10</v>
      </c>
      <c r="C3002" s="44">
        <v>44994</v>
      </c>
      <c r="D3002" s="43" t="s">
        <v>69</v>
      </c>
      <c r="E3002" s="43">
        <v>2023</v>
      </c>
      <c r="F3002" s="64" t="s">
        <v>92</v>
      </c>
      <c r="G3002" s="64" t="s">
        <v>92</v>
      </c>
      <c r="H3002" s="64" t="s">
        <v>92</v>
      </c>
      <c r="I3002" s="43">
        <v>10</v>
      </c>
      <c r="J3002">
        <f>IF(AND(Formulier!$E$44&lt;=C3002,Formulier!$O$38&gt;=C3002),"Verlof",0)</f>
        <v>0</v>
      </c>
      <c r="K3002">
        <f t="shared" si="587"/>
        <v>0</v>
      </c>
      <c r="L3002">
        <f t="shared" si="588"/>
        <v>0</v>
      </c>
      <c r="M3002">
        <f t="shared" si="589"/>
        <v>0</v>
      </c>
      <c r="N3002" s="56">
        <f t="shared" si="590"/>
        <v>0</v>
      </c>
      <c r="O3002" s="56">
        <f t="shared" si="591"/>
        <v>0</v>
      </c>
    </row>
    <row r="3003" spans="1:15" x14ac:dyDescent="0.3">
      <c r="A3003" s="43" t="s">
        <v>516</v>
      </c>
      <c r="B3003" s="43">
        <v>10</v>
      </c>
      <c r="C3003" s="44">
        <v>44995</v>
      </c>
      <c r="D3003" s="43" t="s">
        <v>71</v>
      </c>
      <c r="E3003" s="43">
        <v>2023</v>
      </c>
      <c r="F3003" s="64" t="s">
        <v>92</v>
      </c>
      <c r="G3003" s="64" t="s">
        <v>92</v>
      </c>
      <c r="H3003" s="64" t="s">
        <v>92</v>
      </c>
      <c r="I3003" s="43">
        <v>10</v>
      </c>
      <c r="J3003">
        <f>IF(AND(Formulier!$E$44&lt;=C3003,Formulier!$O$38&gt;=C3003),"Verlof",0)</f>
        <v>0</v>
      </c>
      <c r="K3003">
        <f t="shared" si="587"/>
        <v>0</v>
      </c>
      <c r="L3003">
        <f t="shared" si="588"/>
        <v>0</v>
      </c>
      <c r="M3003">
        <f t="shared" si="589"/>
        <v>0</v>
      </c>
      <c r="N3003" s="56">
        <f t="shared" si="590"/>
        <v>0</v>
      </c>
      <c r="O3003" s="56">
        <f t="shared" si="591"/>
        <v>0</v>
      </c>
    </row>
    <row r="3004" spans="1:15" x14ac:dyDescent="0.3">
      <c r="A3004" s="43" t="s">
        <v>517</v>
      </c>
      <c r="B3004" s="43">
        <v>10</v>
      </c>
      <c r="C3004" s="44">
        <v>44996</v>
      </c>
      <c r="D3004" s="43" t="s">
        <v>75</v>
      </c>
      <c r="E3004" s="43">
        <v>2023</v>
      </c>
      <c r="F3004" s="64" t="s">
        <v>92</v>
      </c>
      <c r="G3004" s="64" t="s">
        <v>92</v>
      </c>
      <c r="H3004" s="64" t="s">
        <v>92</v>
      </c>
      <c r="I3004" s="43">
        <v>10</v>
      </c>
      <c r="J3004">
        <f>IF(AND(Formulier!$E$44&lt;=C3004,Formulier!$O$38&gt;=C3004),"Verlof",0)</f>
        <v>0</v>
      </c>
      <c r="K3004">
        <f t="shared" si="587"/>
        <v>0</v>
      </c>
      <c r="L3004">
        <f t="shared" si="588"/>
        <v>0</v>
      </c>
      <c r="M3004">
        <f t="shared" si="589"/>
        <v>0</v>
      </c>
      <c r="N3004" s="56">
        <f t="shared" si="590"/>
        <v>0</v>
      </c>
      <c r="O3004" s="56">
        <f t="shared" si="591"/>
        <v>0</v>
      </c>
    </row>
    <row r="3005" spans="1:15" x14ac:dyDescent="0.3">
      <c r="A3005" s="43" t="s">
        <v>518</v>
      </c>
      <c r="B3005" s="43">
        <v>10</v>
      </c>
      <c r="C3005" s="44">
        <v>44997</v>
      </c>
      <c r="D3005" s="43" t="s">
        <v>76</v>
      </c>
      <c r="E3005" s="43">
        <v>2023</v>
      </c>
      <c r="F3005" s="64" t="s">
        <v>92</v>
      </c>
      <c r="G3005" s="64" t="s">
        <v>92</v>
      </c>
      <c r="H3005" s="64" t="s">
        <v>92</v>
      </c>
      <c r="I3005" s="43">
        <v>10</v>
      </c>
      <c r="J3005">
        <f>IF(AND(Formulier!$E$44&lt;=C3005,Formulier!$O$38&gt;=C3005),"Verlof",0)</f>
        <v>0</v>
      </c>
      <c r="K3005">
        <f t="shared" si="587"/>
        <v>0</v>
      </c>
      <c r="L3005">
        <f t="shared" si="588"/>
        <v>0</v>
      </c>
      <c r="M3005">
        <f t="shared" si="589"/>
        <v>0</v>
      </c>
      <c r="N3005" s="56">
        <f t="shared" si="590"/>
        <v>0</v>
      </c>
      <c r="O3005" s="56">
        <f t="shared" si="591"/>
        <v>0</v>
      </c>
    </row>
    <row r="3006" spans="1:15" x14ac:dyDescent="0.3">
      <c r="A3006" s="43" t="s">
        <v>519</v>
      </c>
      <c r="B3006" s="43">
        <v>11</v>
      </c>
      <c r="C3006" s="44">
        <v>44998</v>
      </c>
      <c r="D3006" s="43" t="s">
        <v>63</v>
      </c>
      <c r="E3006" s="43">
        <v>2023</v>
      </c>
      <c r="F3006" s="64" t="s">
        <v>92</v>
      </c>
      <c r="G3006" s="64" t="s">
        <v>92</v>
      </c>
      <c r="H3006" s="64" t="s">
        <v>92</v>
      </c>
      <c r="I3006" s="43">
        <v>11</v>
      </c>
      <c r="J3006">
        <f>IF(AND(Formulier!$E$44&lt;=C3006,Formulier!$O$38&gt;=C3006),"Verlof",0)</f>
        <v>0</v>
      </c>
      <c r="K3006">
        <f t="shared" si="587"/>
        <v>0</v>
      </c>
      <c r="L3006">
        <f t="shared" si="588"/>
        <v>0</v>
      </c>
      <c r="M3006">
        <f t="shared" si="589"/>
        <v>0</v>
      </c>
      <c r="N3006" s="56">
        <f t="shared" si="590"/>
        <v>0</v>
      </c>
      <c r="O3006" s="56">
        <f t="shared" si="591"/>
        <v>0</v>
      </c>
    </row>
    <row r="3007" spans="1:15" x14ac:dyDescent="0.3">
      <c r="A3007" s="43" t="s">
        <v>520</v>
      </c>
      <c r="B3007" s="43">
        <v>11</v>
      </c>
      <c r="C3007" s="44">
        <v>44999</v>
      </c>
      <c r="D3007" s="43" t="s">
        <v>65</v>
      </c>
      <c r="E3007" s="43">
        <v>2023</v>
      </c>
      <c r="F3007" s="64" t="s">
        <v>92</v>
      </c>
      <c r="G3007" s="64" t="s">
        <v>92</v>
      </c>
      <c r="H3007" s="64" t="s">
        <v>92</v>
      </c>
      <c r="I3007" s="43">
        <v>11</v>
      </c>
      <c r="J3007">
        <f>IF(AND(Formulier!$E$44&lt;=C3007,Formulier!$O$38&gt;=C3007),"Verlof",0)</f>
        <v>0</v>
      </c>
      <c r="K3007">
        <f t="shared" si="587"/>
        <v>0</v>
      </c>
      <c r="L3007">
        <f t="shared" si="588"/>
        <v>0</v>
      </c>
      <c r="M3007">
        <f t="shared" si="589"/>
        <v>0</v>
      </c>
      <c r="N3007" s="56">
        <f t="shared" si="590"/>
        <v>0</v>
      </c>
      <c r="O3007" s="56">
        <f t="shared" si="591"/>
        <v>0</v>
      </c>
    </row>
    <row r="3008" spans="1:15" x14ac:dyDescent="0.3">
      <c r="A3008" s="43" t="s">
        <v>521</v>
      </c>
      <c r="B3008" s="43">
        <v>11</v>
      </c>
      <c r="C3008" s="44">
        <v>45000</v>
      </c>
      <c r="D3008" s="43" t="s">
        <v>67</v>
      </c>
      <c r="E3008" s="43">
        <v>2023</v>
      </c>
      <c r="F3008" s="64" t="s">
        <v>92</v>
      </c>
      <c r="G3008" s="64" t="s">
        <v>92</v>
      </c>
      <c r="H3008" s="64" t="s">
        <v>92</v>
      </c>
      <c r="I3008" s="43">
        <v>11</v>
      </c>
      <c r="J3008">
        <f>IF(AND(Formulier!$E$44&lt;=C3008,Formulier!$O$38&gt;=C3008),"Verlof",0)</f>
        <v>0</v>
      </c>
      <c r="K3008">
        <f t="shared" si="587"/>
        <v>0</v>
      </c>
      <c r="L3008">
        <f t="shared" si="588"/>
        <v>0</v>
      </c>
      <c r="M3008">
        <f t="shared" si="589"/>
        <v>0</v>
      </c>
      <c r="N3008" s="56">
        <f t="shared" si="590"/>
        <v>0</v>
      </c>
      <c r="O3008" s="56">
        <f t="shared" si="591"/>
        <v>0</v>
      </c>
    </row>
    <row r="3009" spans="1:15" x14ac:dyDescent="0.3">
      <c r="A3009" s="43" t="s">
        <v>522</v>
      </c>
      <c r="B3009" s="43">
        <v>11</v>
      </c>
      <c r="C3009" s="44">
        <v>45001</v>
      </c>
      <c r="D3009" s="43" t="s">
        <v>69</v>
      </c>
      <c r="E3009" s="43">
        <v>2023</v>
      </c>
      <c r="F3009" s="64" t="s">
        <v>92</v>
      </c>
      <c r="G3009" s="64" t="s">
        <v>92</v>
      </c>
      <c r="H3009" s="64" t="s">
        <v>92</v>
      </c>
      <c r="I3009" s="43">
        <v>11</v>
      </c>
      <c r="J3009">
        <f>IF(AND(Formulier!$E$44&lt;=C3009,Formulier!$O$38&gt;=C3009),"Verlof",0)</f>
        <v>0</v>
      </c>
      <c r="K3009">
        <f t="shared" si="587"/>
        <v>0</v>
      </c>
      <c r="L3009">
        <f t="shared" si="588"/>
        <v>0</v>
      </c>
      <c r="M3009">
        <f t="shared" si="589"/>
        <v>0</v>
      </c>
      <c r="N3009" s="56">
        <f t="shared" si="590"/>
        <v>0</v>
      </c>
      <c r="O3009" s="56">
        <f t="shared" si="591"/>
        <v>0</v>
      </c>
    </row>
    <row r="3010" spans="1:15" x14ac:dyDescent="0.3">
      <c r="A3010" s="43" t="s">
        <v>523</v>
      </c>
      <c r="B3010" s="43">
        <v>11</v>
      </c>
      <c r="C3010" s="44">
        <v>45002</v>
      </c>
      <c r="D3010" s="43" t="s">
        <v>71</v>
      </c>
      <c r="E3010" s="43">
        <v>2023</v>
      </c>
      <c r="F3010" s="64" t="s">
        <v>92</v>
      </c>
      <c r="G3010" s="64" t="s">
        <v>92</v>
      </c>
      <c r="H3010" s="64" t="s">
        <v>92</v>
      </c>
      <c r="I3010" s="43">
        <v>11</v>
      </c>
      <c r="J3010">
        <f>IF(AND(Formulier!$E$44&lt;=C3010,Formulier!$O$38&gt;=C3010),"Verlof",0)</f>
        <v>0</v>
      </c>
      <c r="K3010">
        <f t="shared" si="587"/>
        <v>0</v>
      </c>
      <c r="L3010">
        <f t="shared" si="588"/>
        <v>0</v>
      </c>
      <c r="M3010">
        <f t="shared" si="589"/>
        <v>0</v>
      </c>
      <c r="N3010" s="56">
        <f t="shared" si="590"/>
        <v>0</v>
      </c>
      <c r="O3010" s="56">
        <f t="shared" si="591"/>
        <v>0</v>
      </c>
    </row>
    <row r="3011" spans="1:15" x14ac:dyDescent="0.3">
      <c r="A3011" s="43" t="s">
        <v>524</v>
      </c>
      <c r="B3011" s="43">
        <v>11</v>
      </c>
      <c r="C3011" s="44">
        <v>45003</v>
      </c>
      <c r="D3011" s="43" t="s">
        <v>75</v>
      </c>
      <c r="E3011" s="43">
        <v>2023</v>
      </c>
      <c r="F3011" s="64" t="s">
        <v>92</v>
      </c>
      <c r="G3011" s="64" t="s">
        <v>92</v>
      </c>
      <c r="H3011" s="64" t="s">
        <v>92</v>
      </c>
      <c r="I3011" s="43">
        <v>11</v>
      </c>
      <c r="J3011">
        <f>IF(AND(Formulier!$E$44&lt;=C3011,Formulier!$O$38&gt;=C3011),"Verlof",0)</f>
        <v>0</v>
      </c>
      <c r="K3011">
        <f t="shared" si="587"/>
        <v>0</v>
      </c>
      <c r="L3011">
        <f t="shared" si="588"/>
        <v>0</v>
      </c>
      <c r="M3011">
        <f t="shared" si="589"/>
        <v>0</v>
      </c>
      <c r="N3011" s="56">
        <f t="shared" si="590"/>
        <v>0</v>
      </c>
      <c r="O3011" s="56">
        <f t="shared" si="591"/>
        <v>0</v>
      </c>
    </row>
    <row r="3012" spans="1:15" x14ac:dyDescent="0.3">
      <c r="A3012" s="43" t="s">
        <v>525</v>
      </c>
      <c r="B3012" s="43">
        <v>11</v>
      </c>
      <c r="C3012" s="44">
        <v>45004</v>
      </c>
      <c r="D3012" s="43" t="s">
        <v>76</v>
      </c>
      <c r="E3012" s="43">
        <v>2023</v>
      </c>
      <c r="F3012" s="64" t="s">
        <v>92</v>
      </c>
      <c r="G3012" s="64" t="s">
        <v>92</v>
      </c>
      <c r="H3012" s="64" t="s">
        <v>92</v>
      </c>
      <c r="I3012" s="43">
        <v>11</v>
      </c>
      <c r="J3012">
        <f>IF(AND(Formulier!$E$44&lt;=C3012,Formulier!$O$38&gt;=C3012),"Verlof",0)</f>
        <v>0</v>
      </c>
      <c r="K3012">
        <f t="shared" si="587"/>
        <v>0</v>
      </c>
      <c r="L3012">
        <f t="shared" si="588"/>
        <v>0</v>
      </c>
      <c r="M3012">
        <f t="shared" si="589"/>
        <v>0</v>
      </c>
      <c r="N3012" s="56">
        <f t="shared" si="590"/>
        <v>0</v>
      </c>
      <c r="O3012" s="56">
        <f t="shared" si="591"/>
        <v>0</v>
      </c>
    </row>
    <row r="3013" spans="1:15" x14ac:dyDescent="0.3">
      <c r="A3013" s="43" t="s">
        <v>526</v>
      </c>
      <c r="B3013" s="43">
        <v>12</v>
      </c>
      <c r="C3013" s="44">
        <v>45005</v>
      </c>
      <c r="D3013" s="43" t="s">
        <v>63</v>
      </c>
      <c r="E3013" s="43">
        <v>2023</v>
      </c>
      <c r="F3013" s="64" t="s">
        <v>92</v>
      </c>
      <c r="G3013" s="64" t="s">
        <v>92</v>
      </c>
      <c r="H3013" s="64" t="s">
        <v>92</v>
      </c>
      <c r="I3013" s="43">
        <v>12</v>
      </c>
      <c r="J3013">
        <f>IF(AND(Formulier!$E$44&lt;=C3013,Formulier!$O$38&gt;=C3013),"Verlof",0)</f>
        <v>0</v>
      </c>
      <c r="K3013">
        <f t="shared" si="587"/>
        <v>0</v>
      </c>
      <c r="L3013">
        <f t="shared" si="588"/>
        <v>0</v>
      </c>
      <c r="M3013">
        <f t="shared" si="589"/>
        <v>0</v>
      </c>
      <c r="N3013" s="56">
        <f t="shared" si="590"/>
        <v>0</v>
      </c>
      <c r="O3013" s="56">
        <f t="shared" si="591"/>
        <v>0</v>
      </c>
    </row>
    <row r="3014" spans="1:15" x14ac:dyDescent="0.3">
      <c r="A3014" s="43" t="s">
        <v>527</v>
      </c>
      <c r="B3014" s="43">
        <v>12</v>
      </c>
      <c r="C3014" s="44">
        <v>45006</v>
      </c>
      <c r="D3014" s="43" t="s">
        <v>65</v>
      </c>
      <c r="E3014" s="43">
        <v>2023</v>
      </c>
      <c r="F3014" s="64" t="s">
        <v>92</v>
      </c>
      <c r="G3014" s="64" t="s">
        <v>92</v>
      </c>
      <c r="H3014" s="64" t="s">
        <v>92</v>
      </c>
      <c r="I3014" s="43">
        <v>12</v>
      </c>
      <c r="J3014">
        <f>IF(AND(Formulier!$E$44&lt;=C3014,Formulier!$O$38&gt;=C3014),"Verlof",0)</f>
        <v>0</v>
      </c>
      <c r="K3014">
        <f t="shared" si="587"/>
        <v>0</v>
      </c>
      <c r="L3014">
        <f t="shared" si="588"/>
        <v>0</v>
      </c>
      <c r="M3014">
        <f t="shared" si="589"/>
        <v>0</v>
      </c>
      <c r="N3014" s="56">
        <f t="shared" si="590"/>
        <v>0</v>
      </c>
      <c r="O3014" s="56">
        <f t="shared" si="591"/>
        <v>0</v>
      </c>
    </row>
    <row r="3015" spans="1:15" x14ac:dyDescent="0.3">
      <c r="A3015" s="43" t="s">
        <v>528</v>
      </c>
      <c r="B3015" s="43">
        <v>12</v>
      </c>
      <c r="C3015" s="44">
        <v>45007</v>
      </c>
      <c r="D3015" s="43" t="s">
        <v>67</v>
      </c>
      <c r="E3015" s="43">
        <v>2023</v>
      </c>
      <c r="F3015" s="64" t="s">
        <v>92</v>
      </c>
      <c r="G3015" s="64" t="s">
        <v>92</v>
      </c>
      <c r="H3015" s="64" t="s">
        <v>92</v>
      </c>
      <c r="I3015" s="43">
        <v>12</v>
      </c>
      <c r="J3015">
        <f>IF(AND(Formulier!$E$44&lt;=C3015,Formulier!$O$38&gt;=C3015),"Verlof",0)</f>
        <v>0</v>
      </c>
      <c r="K3015">
        <f t="shared" si="587"/>
        <v>0</v>
      </c>
      <c r="L3015">
        <f t="shared" si="588"/>
        <v>0</v>
      </c>
      <c r="M3015">
        <f t="shared" si="589"/>
        <v>0</v>
      </c>
      <c r="N3015" s="56">
        <f t="shared" si="590"/>
        <v>0</v>
      </c>
      <c r="O3015" s="56">
        <f t="shared" si="591"/>
        <v>0</v>
      </c>
    </row>
    <row r="3016" spans="1:15" x14ac:dyDescent="0.3">
      <c r="A3016" s="43" t="s">
        <v>529</v>
      </c>
      <c r="B3016" s="43">
        <v>12</v>
      </c>
      <c r="C3016" s="44">
        <v>45008</v>
      </c>
      <c r="D3016" s="43" t="s">
        <v>69</v>
      </c>
      <c r="E3016" s="43">
        <v>2023</v>
      </c>
      <c r="F3016" s="64" t="s">
        <v>92</v>
      </c>
      <c r="G3016" s="64" t="s">
        <v>92</v>
      </c>
      <c r="H3016" s="64" t="s">
        <v>92</v>
      </c>
      <c r="I3016" s="43">
        <v>12</v>
      </c>
      <c r="J3016">
        <f>IF(AND(Formulier!$E$44&lt;=C3016,Formulier!$O$38&gt;=C3016),"Verlof",0)</f>
        <v>0</v>
      </c>
      <c r="K3016">
        <f t="shared" si="587"/>
        <v>0</v>
      </c>
      <c r="L3016">
        <f t="shared" si="588"/>
        <v>0</v>
      </c>
      <c r="M3016">
        <f t="shared" si="589"/>
        <v>0</v>
      </c>
      <c r="N3016" s="56">
        <f t="shared" si="590"/>
        <v>0</v>
      </c>
      <c r="O3016" s="56">
        <f t="shared" si="591"/>
        <v>0</v>
      </c>
    </row>
    <row r="3017" spans="1:15" x14ac:dyDescent="0.3">
      <c r="A3017" s="43" t="s">
        <v>530</v>
      </c>
      <c r="B3017" s="43">
        <v>12</v>
      </c>
      <c r="C3017" s="44">
        <v>45009</v>
      </c>
      <c r="D3017" s="43" t="s">
        <v>71</v>
      </c>
      <c r="E3017" s="43">
        <v>2023</v>
      </c>
      <c r="F3017" s="64" t="s">
        <v>92</v>
      </c>
      <c r="G3017" s="64" t="s">
        <v>92</v>
      </c>
      <c r="H3017" s="64" t="s">
        <v>92</v>
      </c>
      <c r="I3017" s="43">
        <v>12</v>
      </c>
      <c r="J3017">
        <f>IF(AND(Formulier!$E$44&lt;=C3017,Formulier!$O$38&gt;=C3017),"Verlof",0)</f>
        <v>0</v>
      </c>
      <c r="K3017">
        <f t="shared" si="587"/>
        <v>0</v>
      </c>
      <c r="L3017">
        <f t="shared" si="588"/>
        <v>0</v>
      </c>
      <c r="M3017">
        <f t="shared" si="589"/>
        <v>0</v>
      </c>
      <c r="N3017" s="56">
        <f t="shared" si="590"/>
        <v>0</v>
      </c>
      <c r="O3017" s="56">
        <f t="shared" si="591"/>
        <v>0</v>
      </c>
    </row>
    <row r="3018" spans="1:15" x14ac:dyDescent="0.3">
      <c r="A3018" s="43" t="s">
        <v>531</v>
      </c>
      <c r="B3018" s="43">
        <v>12</v>
      </c>
      <c r="C3018" s="44">
        <v>45010</v>
      </c>
      <c r="D3018" s="43" t="s">
        <v>75</v>
      </c>
      <c r="E3018" s="43">
        <v>2023</v>
      </c>
      <c r="F3018" s="64" t="s">
        <v>92</v>
      </c>
      <c r="G3018" s="64" t="s">
        <v>92</v>
      </c>
      <c r="H3018" s="64" t="s">
        <v>92</v>
      </c>
      <c r="I3018" s="43">
        <v>12</v>
      </c>
      <c r="J3018">
        <f>IF(AND(Formulier!$E$44&lt;=C3018,Formulier!$O$38&gt;=C3018),"Verlof",0)</f>
        <v>0</v>
      </c>
      <c r="K3018">
        <f t="shared" si="587"/>
        <v>0</v>
      </c>
      <c r="L3018">
        <f t="shared" si="588"/>
        <v>0</v>
      </c>
      <c r="M3018">
        <f t="shared" si="589"/>
        <v>0</v>
      </c>
      <c r="N3018" s="56">
        <f t="shared" si="590"/>
        <v>0</v>
      </c>
      <c r="O3018" s="56">
        <f t="shared" si="591"/>
        <v>0</v>
      </c>
    </row>
    <row r="3019" spans="1:15" x14ac:dyDescent="0.3">
      <c r="A3019" s="43" t="s">
        <v>532</v>
      </c>
      <c r="B3019" s="43">
        <v>12</v>
      </c>
      <c r="C3019" s="44">
        <v>45011</v>
      </c>
      <c r="D3019" s="43" t="s">
        <v>76</v>
      </c>
      <c r="E3019" s="43">
        <v>2023</v>
      </c>
      <c r="F3019" s="64" t="s">
        <v>92</v>
      </c>
      <c r="G3019" s="64" t="s">
        <v>92</v>
      </c>
      <c r="H3019" s="64" t="s">
        <v>92</v>
      </c>
      <c r="I3019" s="43">
        <v>12</v>
      </c>
      <c r="J3019">
        <f>IF(AND(Formulier!$E$44&lt;=C3019,Formulier!$O$38&gt;=C3019),"Verlof",0)</f>
        <v>0</v>
      </c>
      <c r="K3019">
        <f t="shared" si="587"/>
        <v>0</v>
      </c>
      <c r="L3019">
        <f t="shared" si="588"/>
        <v>0</v>
      </c>
      <c r="M3019">
        <f t="shared" si="589"/>
        <v>0</v>
      </c>
      <c r="N3019" s="56">
        <f t="shared" si="590"/>
        <v>0</v>
      </c>
      <c r="O3019" s="56">
        <f t="shared" si="591"/>
        <v>0</v>
      </c>
    </row>
    <row r="3020" spans="1:15" x14ac:dyDescent="0.3">
      <c r="A3020" s="43" t="s">
        <v>533</v>
      </c>
      <c r="B3020" s="43">
        <v>13</v>
      </c>
      <c r="C3020" s="44">
        <v>45012</v>
      </c>
      <c r="D3020" s="43" t="s">
        <v>63</v>
      </c>
      <c r="E3020" s="43">
        <v>2023</v>
      </c>
      <c r="F3020" s="64" t="s">
        <v>92</v>
      </c>
      <c r="G3020" s="64" t="s">
        <v>92</v>
      </c>
      <c r="H3020" s="64" t="s">
        <v>92</v>
      </c>
      <c r="I3020" s="43">
        <v>13</v>
      </c>
      <c r="J3020">
        <f>IF(AND(Formulier!$E$44&lt;=C3020,Formulier!$O$38&gt;=C3020),"Verlof",0)</f>
        <v>0</v>
      </c>
      <c r="K3020">
        <f t="shared" ref="K3020:K3083" si="592">IF(J3020=0,0,IF(F3020="",0,1))</f>
        <v>0</v>
      </c>
      <c r="L3020">
        <f t="shared" ref="L3020:L3083" si="593">IF(J3020=0,0,IF(G3020="",0,1))</f>
        <v>0</v>
      </c>
      <c r="M3020">
        <f t="shared" ref="M3020:M3083" si="594">IF(J3020=0,0,IF(H3020="",0,1))</f>
        <v>0</v>
      </c>
      <c r="N3020" s="56">
        <f t="shared" ref="N3020:N3083" si="595">IF($N$1="Noord",K3020,IF($N$1="Midden",L3020,M3020))</f>
        <v>0</v>
      </c>
      <c r="O3020" s="56">
        <f t="shared" ref="O3020:O3083" si="596">IF(OR(D3020="za",D3020="zo"),0,N3020)</f>
        <v>0</v>
      </c>
    </row>
    <row r="3021" spans="1:15" x14ac:dyDescent="0.3">
      <c r="A3021" s="43" t="s">
        <v>534</v>
      </c>
      <c r="B3021" s="43">
        <v>13</v>
      </c>
      <c r="C3021" s="44">
        <v>45013</v>
      </c>
      <c r="D3021" s="43" t="s">
        <v>65</v>
      </c>
      <c r="E3021" s="43">
        <v>2023</v>
      </c>
      <c r="F3021" s="64" t="s">
        <v>92</v>
      </c>
      <c r="G3021" s="64" t="s">
        <v>92</v>
      </c>
      <c r="H3021" s="64" t="s">
        <v>92</v>
      </c>
      <c r="I3021" s="43">
        <v>13</v>
      </c>
      <c r="J3021">
        <f>IF(AND(Formulier!$E$44&lt;=C3021,Formulier!$O$38&gt;=C3021),"Verlof",0)</f>
        <v>0</v>
      </c>
      <c r="K3021">
        <f t="shared" si="592"/>
        <v>0</v>
      </c>
      <c r="L3021">
        <f t="shared" si="593"/>
        <v>0</v>
      </c>
      <c r="M3021">
        <f t="shared" si="594"/>
        <v>0</v>
      </c>
      <c r="N3021" s="56">
        <f t="shared" si="595"/>
        <v>0</v>
      </c>
      <c r="O3021" s="56">
        <f t="shared" si="596"/>
        <v>0</v>
      </c>
    </row>
    <row r="3022" spans="1:15" x14ac:dyDescent="0.3">
      <c r="A3022" s="43" t="s">
        <v>535</v>
      </c>
      <c r="B3022" s="43">
        <v>13</v>
      </c>
      <c r="C3022" s="44">
        <v>45014</v>
      </c>
      <c r="D3022" s="43" t="s">
        <v>67</v>
      </c>
      <c r="E3022" s="43">
        <v>2023</v>
      </c>
      <c r="F3022" s="64" t="s">
        <v>92</v>
      </c>
      <c r="G3022" s="64" t="s">
        <v>92</v>
      </c>
      <c r="H3022" s="64" t="s">
        <v>92</v>
      </c>
      <c r="I3022" s="43">
        <v>13</v>
      </c>
      <c r="J3022">
        <f>IF(AND(Formulier!$E$44&lt;=C3022,Formulier!$O$38&gt;=C3022),"Verlof",0)</f>
        <v>0</v>
      </c>
      <c r="K3022">
        <f t="shared" si="592"/>
        <v>0</v>
      </c>
      <c r="L3022">
        <f t="shared" si="593"/>
        <v>0</v>
      </c>
      <c r="M3022">
        <f t="shared" si="594"/>
        <v>0</v>
      </c>
      <c r="N3022" s="56">
        <f t="shared" si="595"/>
        <v>0</v>
      </c>
      <c r="O3022" s="56">
        <f t="shared" si="596"/>
        <v>0</v>
      </c>
    </row>
    <row r="3023" spans="1:15" x14ac:dyDescent="0.3">
      <c r="A3023" s="43" t="s">
        <v>536</v>
      </c>
      <c r="B3023" s="43">
        <v>13</v>
      </c>
      <c r="C3023" s="44">
        <v>45015</v>
      </c>
      <c r="D3023" s="43" t="s">
        <v>69</v>
      </c>
      <c r="E3023" s="43">
        <v>2023</v>
      </c>
      <c r="F3023" s="64" t="s">
        <v>92</v>
      </c>
      <c r="G3023" s="64" t="s">
        <v>92</v>
      </c>
      <c r="H3023" s="64" t="s">
        <v>92</v>
      </c>
      <c r="I3023" s="43">
        <v>13</v>
      </c>
      <c r="J3023">
        <f>IF(AND(Formulier!$E$44&lt;=C3023,Formulier!$O$38&gt;=C3023),"Verlof",0)</f>
        <v>0</v>
      </c>
      <c r="K3023">
        <f t="shared" si="592"/>
        <v>0</v>
      </c>
      <c r="L3023">
        <f t="shared" si="593"/>
        <v>0</v>
      </c>
      <c r="M3023">
        <f t="shared" si="594"/>
        <v>0</v>
      </c>
      <c r="N3023" s="56">
        <f t="shared" si="595"/>
        <v>0</v>
      </c>
      <c r="O3023" s="56">
        <f t="shared" si="596"/>
        <v>0</v>
      </c>
    </row>
    <row r="3024" spans="1:15" x14ac:dyDescent="0.3">
      <c r="A3024" s="43" t="s">
        <v>537</v>
      </c>
      <c r="B3024" s="43">
        <v>13</v>
      </c>
      <c r="C3024" s="44">
        <v>45016</v>
      </c>
      <c r="D3024" s="43" t="s">
        <v>71</v>
      </c>
      <c r="E3024" s="43">
        <v>2023</v>
      </c>
      <c r="F3024" s="64" t="s">
        <v>92</v>
      </c>
      <c r="G3024" s="64" t="s">
        <v>92</v>
      </c>
      <c r="H3024" s="64" t="s">
        <v>92</v>
      </c>
      <c r="I3024" s="43">
        <v>13</v>
      </c>
      <c r="J3024">
        <f>IF(AND(Formulier!$E$44&lt;=C3024,Formulier!$O$38&gt;=C3024),"Verlof",0)</f>
        <v>0</v>
      </c>
      <c r="K3024">
        <f t="shared" si="592"/>
        <v>0</v>
      </c>
      <c r="L3024">
        <f t="shared" si="593"/>
        <v>0</v>
      </c>
      <c r="M3024">
        <f t="shared" si="594"/>
        <v>0</v>
      </c>
      <c r="N3024" s="56">
        <f t="shared" si="595"/>
        <v>0</v>
      </c>
      <c r="O3024" s="56">
        <f t="shared" si="596"/>
        <v>0</v>
      </c>
    </row>
    <row r="3025" spans="1:15" x14ac:dyDescent="0.3">
      <c r="A3025" s="43" t="s">
        <v>538</v>
      </c>
      <c r="B3025" s="43">
        <v>13</v>
      </c>
      <c r="C3025" s="44">
        <v>45017</v>
      </c>
      <c r="D3025" s="43" t="s">
        <v>75</v>
      </c>
      <c r="E3025" s="43">
        <v>2023</v>
      </c>
      <c r="F3025" s="64" t="s">
        <v>92</v>
      </c>
      <c r="G3025" s="64" t="s">
        <v>92</v>
      </c>
      <c r="H3025" s="64" t="s">
        <v>92</v>
      </c>
      <c r="I3025" s="43">
        <v>13</v>
      </c>
      <c r="J3025">
        <f>IF(AND(Formulier!$E$44&lt;=C3025,Formulier!$O$38&gt;=C3025),"Verlof",0)</f>
        <v>0</v>
      </c>
      <c r="K3025">
        <f t="shared" si="592"/>
        <v>0</v>
      </c>
      <c r="L3025">
        <f t="shared" si="593"/>
        <v>0</v>
      </c>
      <c r="M3025">
        <f t="shared" si="594"/>
        <v>0</v>
      </c>
      <c r="N3025" s="56">
        <f t="shared" si="595"/>
        <v>0</v>
      </c>
      <c r="O3025" s="56">
        <f t="shared" si="596"/>
        <v>0</v>
      </c>
    </row>
    <row r="3026" spans="1:15" x14ac:dyDescent="0.3">
      <c r="A3026" s="43" t="s">
        <v>539</v>
      </c>
      <c r="B3026" s="43">
        <v>13</v>
      </c>
      <c r="C3026" s="44">
        <v>45018</v>
      </c>
      <c r="D3026" s="43" t="s">
        <v>76</v>
      </c>
      <c r="E3026" s="43">
        <v>2023</v>
      </c>
      <c r="F3026" s="64" t="s">
        <v>92</v>
      </c>
      <c r="G3026" s="64" t="s">
        <v>92</v>
      </c>
      <c r="H3026" s="64" t="s">
        <v>92</v>
      </c>
      <c r="I3026" s="43">
        <v>13</v>
      </c>
      <c r="J3026">
        <f>IF(AND(Formulier!$E$44&lt;=C3026,Formulier!$O$38&gt;=C3026),"Verlof",0)</f>
        <v>0</v>
      </c>
      <c r="K3026">
        <f t="shared" si="592"/>
        <v>0</v>
      </c>
      <c r="L3026">
        <f t="shared" si="593"/>
        <v>0</v>
      </c>
      <c r="M3026">
        <f t="shared" si="594"/>
        <v>0</v>
      </c>
      <c r="N3026" s="56">
        <f t="shared" si="595"/>
        <v>0</v>
      </c>
      <c r="O3026" s="56">
        <f t="shared" si="596"/>
        <v>0</v>
      </c>
    </row>
    <row r="3027" spans="1:15" x14ac:dyDescent="0.3">
      <c r="A3027" s="43" t="s">
        <v>540</v>
      </c>
      <c r="B3027" s="43">
        <v>14</v>
      </c>
      <c r="C3027" s="44">
        <v>45019</v>
      </c>
      <c r="D3027" s="43" t="s">
        <v>63</v>
      </c>
      <c r="E3027" s="43">
        <v>2023</v>
      </c>
      <c r="F3027" s="64" t="s">
        <v>92</v>
      </c>
      <c r="G3027" s="64" t="s">
        <v>92</v>
      </c>
      <c r="H3027" s="64" t="s">
        <v>92</v>
      </c>
      <c r="I3027" s="43">
        <v>14</v>
      </c>
      <c r="J3027">
        <f>IF(AND(Formulier!$E$44&lt;=C3027,Formulier!$O$38&gt;=C3027),"Verlof",0)</f>
        <v>0</v>
      </c>
      <c r="K3027">
        <f t="shared" si="592"/>
        <v>0</v>
      </c>
      <c r="L3027">
        <f t="shared" si="593"/>
        <v>0</v>
      </c>
      <c r="M3027">
        <f t="shared" si="594"/>
        <v>0</v>
      </c>
      <c r="N3027" s="56">
        <f t="shared" si="595"/>
        <v>0</v>
      </c>
      <c r="O3027" s="56">
        <f t="shared" si="596"/>
        <v>0</v>
      </c>
    </row>
    <row r="3028" spans="1:15" x14ac:dyDescent="0.3">
      <c r="A3028" s="43" t="s">
        <v>541</v>
      </c>
      <c r="B3028" s="43">
        <v>14</v>
      </c>
      <c r="C3028" s="44">
        <v>45020</v>
      </c>
      <c r="D3028" s="43" t="s">
        <v>65</v>
      </c>
      <c r="E3028" s="43">
        <v>2023</v>
      </c>
      <c r="F3028" s="64" t="s">
        <v>92</v>
      </c>
      <c r="G3028" s="64" t="s">
        <v>92</v>
      </c>
      <c r="H3028" s="64" t="s">
        <v>92</v>
      </c>
      <c r="I3028" s="43">
        <v>14</v>
      </c>
      <c r="J3028">
        <f>IF(AND(Formulier!$E$44&lt;=C3028,Formulier!$O$38&gt;=C3028),"Verlof",0)</f>
        <v>0</v>
      </c>
      <c r="K3028">
        <f t="shared" si="592"/>
        <v>0</v>
      </c>
      <c r="L3028">
        <f t="shared" si="593"/>
        <v>0</v>
      </c>
      <c r="M3028">
        <f t="shared" si="594"/>
        <v>0</v>
      </c>
      <c r="N3028" s="56">
        <f t="shared" si="595"/>
        <v>0</v>
      </c>
      <c r="O3028" s="56">
        <f t="shared" si="596"/>
        <v>0</v>
      </c>
    </row>
    <row r="3029" spans="1:15" x14ac:dyDescent="0.3">
      <c r="A3029" s="43" t="s">
        <v>542</v>
      </c>
      <c r="B3029" s="43">
        <v>14</v>
      </c>
      <c r="C3029" s="44">
        <v>45021</v>
      </c>
      <c r="D3029" s="43" t="s">
        <v>67</v>
      </c>
      <c r="E3029" s="43">
        <v>2023</v>
      </c>
      <c r="F3029" s="64" t="s">
        <v>92</v>
      </c>
      <c r="G3029" s="64" t="s">
        <v>92</v>
      </c>
      <c r="H3029" s="64" t="s">
        <v>92</v>
      </c>
      <c r="I3029" s="43">
        <v>14</v>
      </c>
      <c r="J3029">
        <f>IF(AND(Formulier!$E$44&lt;=C3029,Formulier!$O$38&gt;=C3029),"Verlof",0)</f>
        <v>0</v>
      </c>
      <c r="K3029">
        <f t="shared" si="592"/>
        <v>0</v>
      </c>
      <c r="L3029">
        <f t="shared" si="593"/>
        <v>0</v>
      </c>
      <c r="M3029">
        <f t="shared" si="594"/>
        <v>0</v>
      </c>
      <c r="N3029" s="56">
        <f t="shared" si="595"/>
        <v>0</v>
      </c>
      <c r="O3029" s="56">
        <f t="shared" si="596"/>
        <v>0</v>
      </c>
    </row>
    <row r="3030" spans="1:15" x14ac:dyDescent="0.3">
      <c r="A3030" s="43" t="s">
        <v>543</v>
      </c>
      <c r="B3030" s="43">
        <v>14</v>
      </c>
      <c r="C3030" s="44">
        <v>45022</v>
      </c>
      <c r="D3030" s="43" t="s">
        <v>69</v>
      </c>
      <c r="E3030" s="43">
        <v>2023</v>
      </c>
      <c r="F3030" s="64" t="s">
        <v>92</v>
      </c>
      <c r="G3030" s="64" t="s">
        <v>92</v>
      </c>
      <c r="H3030" s="64" t="s">
        <v>92</v>
      </c>
      <c r="I3030" s="43">
        <v>14</v>
      </c>
      <c r="J3030">
        <f>IF(AND(Formulier!$E$44&lt;=C3030,Formulier!$O$38&gt;=C3030),"Verlof",0)</f>
        <v>0</v>
      </c>
      <c r="K3030">
        <f t="shared" si="592"/>
        <v>0</v>
      </c>
      <c r="L3030">
        <f t="shared" si="593"/>
        <v>0</v>
      </c>
      <c r="M3030">
        <f t="shared" si="594"/>
        <v>0</v>
      </c>
      <c r="N3030" s="56">
        <f t="shared" si="595"/>
        <v>0</v>
      </c>
      <c r="O3030" s="56">
        <f t="shared" si="596"/>
        <v>0</v>
      </c>
    </row>
    <row r="3031" spans="1:15" x14ac:dyDescent="0.3">
      <c r="A3031" s="43" t="s">
        <v>544</v>
      </c>
      <c r="B3031" s="43">
        <v>14</v>
      </c>
      <c r="C3031" s="44">
        <v>45023</v>
      </c>
      <c r="D3031" s="43" t="s">
        <v>71</v>
      </c>
      <c r="E3031" s="43">
        <v>2023</v>
      </c>
      <c r="F3031" s="64" t="s">
        <v>73</v>
      </c>
      <c r="G3031" s="64" t="s">
        <v>73</v>
      </c>
      <c r="H3031" s="64" t="s">
        <v>73</v>
      </c>
      <c r="I3031" s="43">
        <v>14</v>
      </c>
      <c r="J3031">
        <f>IF(AND(Formulier!$E$44&lt;=C3031,Formulier!$O$38&gt;=C3031),"Verlof",0)</f>
        <v>0</v>
      </c>
      <c r="K3031">
        <f t="shared" si="592"/>
        <v>0</v>
      </c>
      <c r="L3031">
        <f t="shared" si="593"/>
        <v>0</v>
      </c>
      <c r="M3031">
        <f t="shared" si="594"/>
        <v>0</v>
      </c>
      <c r="N3031" s="56">
        <f t="shared" si="595"/>
        <v>0</v>
      </c>
      <c r="O3031" s="56">
        <f t="shared" si="596"/>
        <v>0</v>
      </c>
    </row>
    <row r="3032" spans="1:15" x14ac:dyDescent="0.3">
      <c r="A3032" s="43" t="s">
        <v>545</v>
      </c>
      <c r="B3032" s="43">
        <v>14</v>
      </c>
      <c r="C3032" s="44">
        <v>45024</v>
      </c>
      <c r="D3032" s="43" t="s">
        <v>75</v>
      </c>
      <c r="E3032" s="43">
        <v>2023</v>
      </c>
      <c r="F3032" s="64" t="s">
        <v>92</v>
      </c>
      <c r="G3032" s="64" t="s">
        <v>92</v>
      </c>
      <c r="H3032" s="64" t="s">
        <v>92</v>
      </c>
      <c r="I3032" s="43">
        <v>14</v>
      </c>
      <c r="J3032">
        <f>IF(AND(Formulier!$E$44&lt;=C3032,Formulier!$O$38&gt;=C3032),"Verlof",0)</f>
        <v>0</v>
      </c>
      <c r="K3032">
        <f t="shared" si="592"/>
        <v>0</v>
      </c>
      <c r="L3032">
        <f t="shared" si="593"/>
        <v>0</v>
      </c>
      <c r="M3032">
        <f t="shared" si="594"/>
        <v>0</v>
      </c>
      <c r="N3032" s="56">
        <f t="shared" si="595"/>
        <v>0</v>
      </c>
      <c r="O3032" s="56">
        <f t="shared" si="596"/>
        <v>0</v>
      </c>
    </row>
    <row r="3033" spans="1:15" x14ac:dyDescent="0.3">
      <c r="A3033" s="43" t="s">
        <v>546</v>
      </c>
      <c r="B3033" s="43">
        <v>14</v>
      </c>
      <c r="C3033" s="44">
        <v>45025</v>
      </c>
      <c r="D3033" s="43" t="s">
        <v>76</v>
      </c>
      <c r="E3033" s="43">
        <v>2023</v>
      </c>
      <c r="F3033" s="64" t="s">
        <v>92</v>
      </c>
      <c r="G3033" s="64" t="s">
        <v>92</v>
      </c>
      <c r="H3033" s="64" t="s">
        <v>92</v>
      </c>
      <c r="I3033" s="43">
        <v>14</v>
      </c>
      <c r="J3033">
        <f>IF(AND(Formulier!$E$44&lt;=C3033,Formulier!$O$38&gt;=C3033),"Verlof",0)</f>
        <v>0</v>
      </c>
      <c r="K3033">
        <f t="shared" si="592"/>
        <v>0</v>
      </c>
      <c r="L3033">
        <f t="shared" si="593"/>
        <v>0</v>
      </c>
      <c r="M3033">
        <f t="shared" si="594"/>
        <v>0</v>
      </c>
      <c r="N3033" s="56">
        <f t="shared" si="595"/>
        <v>0</v>
      </c>
      <c r="O3033" s="56">
        <f t="shared" si="596"/>
        <v>0</v>
      </c>
    </row>
    <row r="3034" spans="1:15" x14ac:dyDescent="0.3">
      <c r="A3034" s="43" t="s">
        <v>547</v>
      </c>
      <c r="B3034" s="43">
        <v>15</v>
      </c>
      <c r="C3034" s="44">
        <v>45026</v>
      </c>
      <c r="D3034" s="43" t="s">
        <v>63</v>
      </c>
      <c r="E3034" s="43">
        <v>2023</v>
      </c>
      <c r="F3034" s="64" t="s">
        <v>73</v>
      </c>
      <c r="G3034" s="64" t="s">
        <v>73</v>
      </c>
      <c r="H3034" s="64" t="s">
        <v>73</v>
      </c>
      <c r="I3034" s="43">
        <v>15</v>
      </c>
      <c r="J3034">
        <f>IF(AND(Formulier!$E$44&lt;=C3034,Formulier!$O$38&gt;=C3034),"Verlof",0)</f>
        <v>0</v>
      </c>
      <c r="K3034">
        <f t="shared" si="592"/>
        <v>0</v>
      </c>
      <c r="L3034">
        <f t="shared" si="593"/>
        <v>0</v>
      </c>
      <c r="M3034">
        <f t="shared" si="594"/>
        <v>0</v>
      </c>
      <c r="N3034" s="56">
        <f t="shared" si="595"/>
        <v>0</v>
      </c>
      <c r="O3034" s="56">
        <f t="shared" si="596"/>
        <v>0</v>
      </c>
    </row>
    <row r="3035" spans="1:15" x14ac:dyDescent="0.3">
      <c r="A3035" s="43" t="s">
        <v>548</v>
      </c>
      <c r="B3035" s="43">
        <v>15</v>
      </c>
      <c r="C3035" s="44">
        <v>45027</v>
      </c>
      <c r="D3035" s="43" t="s">
        <v>65</v>
      </c>
      <c r="E3035" s="43">
        <v>2023</v>
      </c>
      <c r="F3035" s="64" t="s">
        <v>92</v>
      </c>
      <c r="G3035" s="64" t="s">
        <v>92</v>
      </c>
      <c r="H3035" s="64" t="s">
        <v>92</v>
      </c>
      <c r="I3035" s="43">
        <v>15</v>
      </c>
      <c r="J3035">
        <f>IF(AND(Formulier!$E$44&lt;=C3035,Formulier!$O$38&gt;=C3035),"Verlof",0)</f>
        <v>0</v>
      </c>
      <c r="K3035">
        <f t="shared" si="592"/>
        <v>0</v>
      </c>
      <c r="L3035">
        <f t="shared" si="593"/>
        <v>0</v>
      </c>
      <c r="M3035">
        <f t="shared" si="594"/>
        <v>0</v>
      </c>
      <c r="N3035" s="56">
        <f t="shared" si="595"/>
        <v>0</v>
      </c>
      <c r="O3035" s="56">
        <f t="shared" si="596"/>
        <v>0</v>
      </c>
    </row>
    <row r="3036" spans="1:15" x14ac:dyDescent="0.3">
      <c r="A3036" s="43" t="s">
        <v>549</v>
      </c>
      <c r="B3036" s="43">
        <v>15</v>
      </c>
      <c r="C3036" s="44">
        <v>45028</v>
      </c>
      <c r="D3036" s="43" t="s">
        <v>67</v>
      </c>
      <c r="E3036" s="43">
        <v>2023</v>
      </c>
      <c r="F3036" s="64" t="s">
        <v>92</v>
      </c>
      <c r="G3036" s="64" t="s">
        <v>92</v>
      </c>
      <c r="H3036" s="64" t="s">
        <v>92</v>
      </c>
      <c r="I3036" s="43">
        <v>15</v>
      </c>
      <c r="J3036">
        <f>IF(AND(Formulier!$E$44&lt;=C3036,Formulier!$O$38&gt;=C3036),"Verlof",0)</f>
        <v>0</v>
      </c>
      <c r="K3036">
        <f t="shared" si="592"/>
        <v>0</v>
      </c>
      <c r="L3036">
        <f t="shared" si="593"/>
        <v>0</v>
      </c>
      <c r="M3036">
        <f t="shared" si="594"/>
        <v>0</v>
      </c>
      <c r="N3036" s="56">
        <f t="shared" si="595"/>
        <v>0</v>
      </c>
      <c r="O3036" s="56">
        <f t="shared" si="596"/>
        <v>0</v>
      </c>
    </row>
    <row r="3037" spans="1:15" x14ac:dyDescent="0.3">
      <c r="A3037" s="43" t="s">
        <v>550</v>
      </c>
      <c r="B3037" s="43">
        <v>15</v>
      </c>
      <c r="C3037" s="44">
        <v>45029</v>
      </c>
      <c r="D3037" s="43" t="s">
        <v>69</v>
      </c>
      <c r="E3037" s="43">
        <v>2023</v>
      </c>
      <c r="F3037" s="64" t="s">
        <v>92</v>
      </c>
      <c r="G3037" s="64" t="s">
        <v>92</v>
      </c>
      <c r="H3037" s="64" t="s">
        <v>92</v>
      </c>
      <c r="I3037" s="43">
        <v>15</v>
      </c>
      <c r="J3037">
        <f>IF(AND(Formulier!$E$44&lt;=C3037,Formulier!$O$38&gt;=C3037),"Verlof",0)</f>
        <v>0</v>
      </c>
      <c r="K3037">
        <f t="shared" si="592"/>
        <v>0</v>
      </c>
      <c r="L3037">
        <f t="shared" si="593"/>
        <v>0</v>
      </c>
      <c r="M3037">
        <f t="shared" si="594"/>
        <v>0</v>
      </c>
      <c r="N3037" s="56">
        <f t="shared" si="595"/>
        <v>0</v>
      </c>
      <c r="O3037" s="56">
        <f t="shared" si="596"/>
        <v>0</v>
      </c>
    </row>
    <row r="3038" spans="1:15" x14ac:dyDescent="0.3">
      <c r="A3038" s="43" t="s">
        <v>551</v>
      </c>
      <c r="B3038" s="43">
        <v>15</v>
      </c>
      <c r="C3038" s="44">
        <v>45030</v>
      </c>
      <c r="D3038" s="43" t="s">
        <v>71</v>
      </c>
      <c r="E3038" s="43">
        <v>2023</v>
      </c>
      <c r="F3038" s="64" t="s">
        <v>92</v>
      </c>
      <c r="G3038" s="64" t="s">
        <v>92</v>
      </c>
      <c r="H3038" s="64" t="s">
        <v>92</v>
      </c>
      <c r="I3038" s="43">
        <v>15</v>
      </c>
      <c r="J3038">
        <f>IF(AND(Formulier!$E$44&lt;=C3038,Formulier!$O$38&gt;=C3038),"Verlof",0)</f>
        <v>0</v>
      </c>
      <c r="K3038">
        <f t="shared" si="592"/>
        <v>0</v>
      </c>
      <c r="L3038">
        <f t="shared" si="593"/>
        <v>0</v>
      </c>
      <c r="M3038">
        <f t="shared" si="594"/>
        <v>0</v>
      </c>
      <c r="N3038" s="56">
        <f t="shared" si="595"/>
        <v>0</v>
      </c>
      <c r="O3038" s="56">
        <f t="shared" si="596"/>
        <v>0</v>
      </c>
    </row>
    <row r="3039" spans="1:15" x14ac:dyDescent="0.3">
      <c r="A3039" s="43" t="s">
        <v>552</v>
      </c>
      <c r="B3039" s="43">
        <v>15</v>
      </c>
      <c r="C3039" s="44">
        <v>45031</v>
      </c>
      <c r="D3039" s="43" t="s">
        <v>75</v>
      </c>
      <c r="E3039" s="43">
        <v>2023</v>
      </c>
      <c r="F3039" s="64" t="s">
        <v>92</v>
      </c>
      <c r="G3039" s="64" t="s">
        <v>92</v>
      </c>
      <c r="H3039" s="64" t="s">
        <v>92</v>
      </c>
      <c r="I3039" s="43">
        <v>15</v>
      </c>
      <c r="J3039">
        <f>IF(AND(Formulier!$E$44&lt;=C3039,Formulier!$O$38&gt;=C3039),"Verlof",0)</f>
        <v>0</v>
      </c>
      <c r="K3039">
        <f t="shared" si="592"/>
        <v>0</v>
      </c>
      <c r="L3039">
        <f t="shared" si="593"/>
        <v>0</v>
      </c>
      <c r="M3039">
        <f t="shared" si="594"/>
        <v>0</v>
      </c>
      <c r="N3039" s="56">
        <f t="shared" si="595"/>
        <v>0</v>
      </c>
      <c r="O3039" s="56">
        <f t="shared" si="596"/>
        <v>0</v>
      </c>
    </row>
    <row r="3040" spans="1:15" x14ac:dyDescent="0.3">
      <c r="A3040" s="43" t="s">
        <v>553</v>
      </c>
      <c r="B3040" s="43">
        <v>15</v>
      </c>
      <c r="C3040" s="44">
        <v>45032</v>
      </c>
      <c r="D3040" s="43" t="s">
        <v>76</v>
      </c>
      <c r="E3040" s="43">
        <v>2023</v>
      </c>
      <c r="F3040" s="64" t="s">
        <v>92</v>
      </c>
      <c r="G3040" s="64" t="s">
        <v>92</v>
      </c>
      <c r="H3040" s="64" t="s">
        <v>92</v>
      </c>
      <c r="I3040" s="43">
        <v>15</v>
      </c>
      <c r="J3040">
        <f>IF(AND(Formulier!$E$44&lt;=C3040,Formulier!$O$38&gt;=C3040),"Verlof",0)</f>
        <v>0</v>
      </c>
      <c r="K3040">
        <f t="shared" si="592"/>
        <v>0</v>
      </c>
      <c r="L3040">
        <f t="shared" si="593"/>
        <v>0</v>
      </c>
      <c r="M3040">
        <f t="shared" si="594"/>
        <v>0</v>
      </c>
      <c r="N3040" s="56">
        <f t="shared" si="595"/>
        <v>0</v>
      </c>
      <c r="O3040" s="56">
        <f t="shared" si="596"/>
        <v>0</v>
      </c>
    </row>
    <row r="3041" spans="1:15" x14ac:dyDescent="0.3">
      <c r="A3041" s="43" t="s">
        <v>554</v>
      </c>
      <c r="B3041" s="43">
        <v>16</v>
      </c>
      <c r="C3041" s="44">
        <v>45033</v>
      </c>
      <c r="D3041" s="43" t="s">
        <v>63</v>
      </c>
      <c r="E3041" s="43">
        <v>2023</v>
      </c>
      <c r="F3041" s="64" t="s">
        <v>92</v>
      </c>
      <c r="G3041" s="64" t="s">
        <v>92</v>
      </c>
      <c r="H3041" s="64" t="s">
        <v>92</v>
      </c>
      <c r="I3041" s="43">
        <v>16</v>
      </c>
      <c r="J3041">
        <f>IF(AND(Formulier!$E$44&lt;=C3041,Formulier!$O$38&gt;=C3041),"Verlof",0)</f>
        <v>0</v>
      </c>
      <c r="K3041">
        <f t="shared" si="592"/>
        <v>0</v>
      </c>
      <c r="L3041">
        <f t="shared" si="593"/>
        <v>0</v>
      </c>
      <c r="M3041">
        <f t="shared" si="594"/>
        <v>0</v>
      </c>
      <c r="N3041" s="56">
        <f t="shared" si="595"/>
        <v>0</v>
      </c>
      <c r="O3041" s="56">
        <f t="shared" si="596"/>
        <v>0</v>
      </c>
    </row>
    <row r="3042" spans="1:15" x14ac:dyDescent="0.3">
      <c r="A3042" s="43" t="s">
        <v>555</v>
      </c>
      <c r="B3042" s="43">
        <v>16</v>
      </c>
      <c r="C3042" s="44">
        <v>45034</v>
      </c>
      <c r="D3042" s="43" t="s">
        <v>65</v>
      </c>
      <c r="E3042" s="43">
        <v>2023</v>
      </c>
      <c r="F3042" s="64" t="s">
        <v>92</v>
      </c>
      <c r="G3042" s="64" t="s">
        <v>92</v>
      </c>
      <c r="H3042" s="64" t="s">
        <v>92</v>
      </c>
      <c r="I3042" s="43">
        <v>16</v>
      </c>
      <c r="J3042">
        <f>IF(AND(Formulier!$E$44&lt;=C3042,Formulier!$O$38&gt;=C3042),"Verlof",0)</f>
        <v>0</v>
      </c>
      <c r="K3042">
        <f t="shared" si="592"/>
        <v>0</v>
      </c>
      <c r="L3042">
        <f t="shared" si="593"/>
        <v>0</v>
      </c>
      <c r="M3042">
        <f t="shared" si="594"/>
        <v>0</v>
      </c>
      <c r="N3042" s="56">
        <f t="shared" si="595"/>
        <v>0</v>
      </c>
      <c r="O3042" s="56">
        <f t="shared" si="596"/>
        <v>0</v>
      </c>
    </row>
    <row r="3043" spans="1:15" x14ac:dyDescent="0.3">
      <c r="A3043" s="43" t="s">
        <v>556</v>
      </c>
      <c r="B3043" s="43">
        <v>16</v>
      </c>
      <c r="C3043" s="44">
        <v>45035</v>
      </c>
      <c r="D3043" s="43" t="s">
        <v>67</v>
      </c>
      <c r="E3043" s="43">
        <v>2023</v>
      </c>
      <c r="F3043" s="64" t="s">
        <v>92</v>
      </c>
      <c r="G3043" s="64" t="s">
        <v>92</v>
      </c>
      <c r="H3043" s="64" t="s">
        <v>92</v>
      </c>
      <c r="I3043" s="43">
        <v>16</v>
      </c>
      <c r="J3043">
        <f>IF(AND(Formulier!$E$44&lt;=C3043,Formulier!$O$38&gt;=C3043),"Verlof",0)</f>
        <v>0</v>
      </c>
      <c r="K3043">
        <f t="shared" si="592"/>
        <v>0</v>
      </c>
      <c r="L3043">
        <f t="shared" si="593"/>
        <v>0</v>
      </c>
      <c r="M3043">
        <f t="shared" si="594"/>
        <v>0</v>
      </c>
      <c r="N3043" s="56">
        <f t="shared" si="595"/>
        <v>0</v>
      </c>
      <c r="O3043" s="56">
        <f t="shared" si="596"/>
        <v>0</v>
      </c>
    </row>
    <row r="3044" spans="1:15" x14ac:dyDescent="0.3">
      <c r="A3044" s="43" t="s">
        <v>557</v>
      </c>
      <c r="B3044" s="43">
        <v>16</v>
      </c>
      <c r="C3044" s="44">
        <v>45036</v>
      </c>
      <c r="D3044" s="43" t="s">
        <v>69</v>
      </c>
      <c r="E3044" s="43">
        <v>2023</v>
      </c>
      <c r="F3044" s="64" t="s">
        <v>92</v>
      </c>
      <c r="G3044" s="64" t="s">
        <v>92</v>
      </c>
      <c r="H3044" s="64" t="s">
        <v>92</v>
      </c>
      <c r="I3044" s="43">
        <v>16</v>
      </c>
      <c r="J3044">
        <f>IF(AND(Formulier!$E$44&lt;=C3044,Formulier!$O$38&gt;=C3044),"Verlof",0)</f>
        <v>0</v>
      </c>
      <c r="K3044">
        <f t="shared" si="592"/>
        <v>0</v>
      </c>
      <c r="L3044">
        <f t="shared" si="593"/>
        <v>0</v>
      </c>
      <c r="M3044">
        <f t="shared" si="594"/>
        <v>0</v>
      </c>
      <c r="N3044" s="56">
        <f t="shared" si="595"/>
        <v>0</v>
      </c>
      <c r="O3044" s="56">
        <f t="shared" si="596"/>
        <v>0</v>
      </c>
    </row>
    <row r="3045" spans="1:15" x14ac:dyDescent="0.3">
      <c r="A3045" s="43" t="s">
        <v>558</v>
      </c>
      <c r="B3045" s="43">
        <v>16</v>
      </c>
      <c r="C3045" s="44">
        <v>45037</v>
      </c>
      <c r="D3045" s="43" t="s">
        <v>71</v>
      </c>
      <c r="E3045" s="43">
        <v>2023</v>
      </c>
      <c r="F3045" s="64" t="s">
        <v>92</v>
      </c>
      <c r="G3045" s="64" t="s">
        <v>92</v>
      </c>
      <c r="H3045" s="64" t="s">
        <v>92</v>
      </c>
      <c r="I3045" s="43">
        <v>16</v>
      </c>
      <c r="J3045">
        <f>IF(AND(Formulier!$E$44&lt;=C3045,Formulier!$O$38&gt;=C3045),"Verlof",0)</f>
        <v>0</v>
      </c>
      <c r="K3045">
        <f t="shared" si="592"/>
        <v>0</v>
      </c>
      <c r="L3045">
        <f t="shared" si="593"/>
        <v>0</v>
      </c>
      <c r="M3045">
        <f t="shared" si="594"/>
        <v>0</v>
      </c>
      <c r="N3045" s="56">
        <f t="shared" si="595"/>
        <v>0</v>
      </c>
      <c r="O3045" s="56">
        <f t="shared" si="596"/>
        <v>0</v>
      </c>
    </row>
    <row r="3046" spans="1:15" x14ac:dyDescent="0.3">
      <c r="A3046" s="43" t="s">
        <v>559</v>
      </c>
      <c r="B3046" s="43">
        <v>16</v>
      </c>
      <c r="C3046" s="44">
        <v>45038</v>
      </c>
      <c r="D3046" s="43" t="s">
        <v>75</v>
      </c>
      <c r="E3046" s="43">
        <v>2023</v>
      </c>
      <c r="F3046" s="64" t="s">
        <v>92</v>
      </c>
      <c r="G3046" s="64" t="s">
        <v>92</v>
      </c>
      <c r="H3046" s="64" t="s">
        <v>92</v>
      </c>
      <c r="I3046" s="43">
        <v>16</v>
      </c>
      <c r="J3046">
        <f>IF(AND(Formulier!$E$44&lt;=C3046,Formulier!$O$38&gt;=C3046),"Verlof",0)</f>
        <v>0</v>
      </c>
      <c r="K3046">
        <f t="shared" si="592"/>
        <v>0</v>
      </c>
      <c r="L3046">
        <f t="shared" si="593"/>
        <v>0</v>
      </c>
      <c r="M3046">
        <f t="shared" si="594"/>
        <v>0</v>
      </c>
      <c r="N3046" s="56">
        <f t="shared" si="595"/>
        <v>0</v>
      </c>
      <c r="O3046" s="56">
        <f t="shared" si="596"/>
        <v>0</v>
      </c>
    </row>
    <row r="3047" spans="1:15" x14ac:dyDescent="0.3">
      <c r="A3047" s="43" t="s">
        <v>560</v>
      </c>
      <c r="B3047" s="43">
        <v>16</v>
      </c>
      <c r="C3047" s="44">
        <v>45039</v>
      </c>
      <c r="D3047" s="43" t="s">
        <v>76</v>
      </c>
      <c r="E3047" s="43">
        <v>2023</v>
      </c>
      <c r="F3047" s="64" t="s">
        <v>92</v>
      </c>
      <c r="G3047" s="64" t="s">
        <v>92</v>
      </c>
      <c r="H3047" s="64" t="s">
        <v>92</v>
      </c>
      <c r="I3047" s="43">
        <v>16</v>
      </c>
      <c r="J3047">
        <f>IF(AND(Formulier!$E$44&lt;=C3047,Formulier!$O$38&gt;=C3047),"Verlof",0)</f>
        <v>0</v>
      </c>
      <c r="K3047">
        <f t="shared" si="592"/>
        <v>0</v>
      </c>
      <c r="L3047">
        <f t="shared" si="593"/>
        <v>0</v>
      </c>
      <c r="M3047">
        <f t="shared" si="594"/>
        <v>0</v>
      </c>
      <c r="N3047" s="56">
        <f t="shared" si="595"/>
        <v>0</v>
      </c>
      <c r="O3047" s="56">
        <f t="shared" si="596"/>
        <v>0</v>
      </c>
    </row>
    <row r="3048" spans="1:15" x14ac:dyDescent="0.3">
      <c r="A3048" s="43" t="s">
        <v>561</v>
      </c>
      <c r="B3048" s="43">
        <v>17</v>
      </c>
      <c r="C3048" s="44">
        <v>45040</v>
      </c>
      <c r="D3048" s="43" t="s">
        <v>63</v>
      </c>
      <c r="E3048" s="43">
        <v>2023</v>
      </c>
      <c r="F3048" s="64" t="s">
        <v>92</v>
      </c>
      <c r="G3048" s="64" t="s">
        <v>92</v>
      </c>
      <c r="H3048" s="64" t="s">
        <v>92</v>
      </c>
      <c r="I3048" s="43">
        <v>17</v>
      </c>
      <c r="J3048">
        <f>IF(AND(Formulier!$E$44&lt;=C3048,Formulier!$O$38&gt;=C3048),"Verlof",0)</f>
        <v>0</v>
      </c>
      <c r="K3048">
        <f t="shared" si="592"/>
        <v>0</v>
      </c>
      <c r="L3048">
        <f t="shared" si="593"/>
        <v>0</v>
      </c>
      <c r="M3048">
        <f t="shared" si="594"/>
        <v>0</v>
      </c>
      <c r="N3048" s="56">
        <f t="shared" si="595"/>
        <v>0</v>
      </c>
      <c r="O3048" s="56">
        <f t="shared" si="596"/>
        <v>0</v>
      </c>
    </row>
    <row r="3049" spans="1:15" x14ac:dyDescent="0.3">
      <c r="A3049" s="43" t="s">
        <v>562</v>
      </c>
      <c r="B3049" s="43">
        <v>17</v>
      </c>
      <c r="C3049" s="44">
        <v>45041</v>
      </c>
      <c r="D3049" s="43" t="s">
        <v>65</v>
      </c>
      <c r="E3049" s="43">
        <v>2023</v>
      </c>
      <c r="F3049" s="64" t="s">
        <v>92</v>
      </c>
      <c r="G3049" s="64" t="s">
        <v>92</v>
      </c>
      <c r="H3049" s="64" t="s">
        <v>92</v>
      </c>
      <c r="I3049" s="43">
        <v>17</v>
      </c>
      <c r="J3049">
        <f>IF(AND(Formulier!$E$44&lt;=C3049,Formulier!$O$38&gt;=C3049),"Verlof",0)</f>
        <v>0</v>
      </c>
      <c r="K3049">
        <f t="shared" si="592"/>
        <v>0</v>
      </c>
      <c r="L3049">
        <f t="shared" si="593"/>
        <v>0</v>
      </c>
      <c r="M3049">
        <f t="shared" si="594"/>
        <v>0</v>
      </c>
      <c r="N3049" s="56">
        <f t="shared" si="595"/>
        <v>0</v>
      </c>
      <c r="O3049" s="56">
        <f t="shared" si="596"/>
        <v>0</v>
      </c>
    </row>
    <row r="3050" spans="1:15" x14ac:dyDescent="0.3">
      <c r="A3050" s="43" t="s">
        <v>563</v>
      </c>
      <c r="B3050" s="43">
        <v>17</v>
      </c>
      <c r="C3050" s="44">
        <v>45042</v>
      </c>
      <c r="D3050" s="43" t="s">
        <v>67</v>
      </c>
      <c r="E3050" s="43">
        <v>2023</v>
      </c>
      <c r="F3050" s="64" t="s">
        <v>92</v>
      </c>
      <c r="G3050" s="64" t="s">
        <v>92</v>
      </c>
      <c r="H3050" s="64" t="s">
        <v>92</v>
      </c>
      <c r="I3050" s="43">
        <v>17</v>
      </c>
      <c r="J3050">
        <f>IF(AND(Formulier!$E$44&lt;=C3050,Formulier!$O$38&gt;=C3050),"Verlof",0)</f>
        <v>0</v>
      </c>
      <c r="K3050">
        <f t="shared" si="592"/>
        <v>0</v>
      </c>
      <c r="L3050">
        <f t="shared" si="593"/>
        <v>0</v>
      </c>
      <c r="M3050">
        <f t="shared" si="594"/>
        <v>0</v>
      </c>
      <c r="N3050" s="56">
        <f t="shared" si="595"/>
        <v>0</v>
      </c>
      <c r="O3050" s="56">
        <f t="shared" si="596"/>
        <v>0</v>
      </c>
    </row>
    <row r="3051" spans="1:15" x14ac:dyDescent="0.3">
      <c r="A3051" s="43" t="s">
        <v>564</v>
      </c>
      <c r="B3051" s="43">
        <v>17</v>
      </c>
      <c r="C3051" s="44">
        <v>45043</v>
      </c>
      <c r="D3051" s="43" t="s">
        <v>69</v>
      </c>
      <c r="E3051" s="43">
        <v>2023</v>
      </c>
      <c r="F3051" s="64" t="s">
        <v>73</v>
      </c>
      <c r="G3051" s="64" t="s">
        <v>73</v>
      </c>
      <c r="H3051" s="64" t="s">
        <v>73</v>
      </c>
      <c r="I3051" s="43">
        <v>17</v>
      </c>
      <c r="J3051">
        <f>IF(AND(Formulier!$E$44&lt;=C3051,Formulier!$O$38&gt;=C3051),"Verlof",0)</f>
        <v>0</v>
      </c>
      <c r="K3051">
        <f t="shared" si="592"/>
        <v>0</v>
      </c>
      <c r="L3051">
        <f t="shared" si="593"/>
        <v>0</v>
      </c>
      <c r="M3051">
        <f t="shared" si="594"/>
        <v>0</v>
      </c>
      <c r="N3051" s="56">
        <f t="shared" si="595"/>
        <v>0</v>
      </c>
      <c r="O3051" s="56">
        <f t="shared" si="596"/>
        <v>0</v>
      </c>
    </row>
    <row r="3052" spans="1:15" x14ac:dyDescent="0.3">
      <c r="A3052" s="43" t="s">
        <v>565</v>
      </c>
      <c r="B3052" s="43">
        <v>17</v>
      </c>
      <c r="C3052" s="44">
        <v>45044</v>
      </c>
      <c r="D3052" s="43" t="s">
        <v>71</v>
      </c>
      <c r="E3052" s="43">
        <v>2023</v>
      </c>
      <c r="F3052" s="64" t="s">
        <v>92</v>
      </c>
      <c r="G3052" s="64" t="s">
        <v>92</v>
      </c>
      <c r="H3052" s="64" t="s">
        <v>92</v>
      </c>
      <c r="I3052" s="43">
        <v>17</v>
      </c>
      <c r="J3052">
        <f>IF(AND(Formulier!$E$44&lt;=C3052,Formulier!$O$38&gt;=C3052),"Verlof",0)</f>
        <v>0</v>
      </c>
      <c r="K3052">
        <f t="shared" si="592"/>
        <v>0</v>
      </c>
      <c r="L3052">
        <f t="shared" si="593"/>
        <v>0</v>
      </c>
      <c r="M3052">
        <f t="shared" si="594"/>
        <v>0</v>
      </c>
      <c r="N3052" s="56">
        <f t="shared" si="595"/>
        <v>0</v>
      </c>
      <c r="O3052" s="56">
        <f t="shared" si="596"/>
        <v>0</v>
      </c>
    </row>
    <row r="3053" spans="1:15" x14ac:dyDescent="0.3">
      <c r="A3053" s="43" t="s">
        <v>566</v>
      </c>
      <c r="B3053" s="43">
        <v>17</v>
      </c>
      <c r="C3053" s="44">
        <v>45045</v>
      </c>
      <c r="D3053" s="43" t="s">
        <v>75</v>
      </c>
      <c r="E3053" s="43">
        <v>2023</v>
      </c>
      <c r="F3053" s="64" t="s">
        <v>92</v>
      </c>
      <c r="G3053" s="64" t="s">
        <v>92</v>
      </c>
      <c r="H3053" s="64" t="s">
        <v>92</v>
      </c>
      <c r="I3053" s="43">
        <v>17</v>
      </c>
      <c r="J3053">
        <f>IF(AND(Formulier!$E$44&lt;=C3053,Formulier!$O$38&gt;=C3053),"Verlof",0)</f>
        <v>0</v>
      </c>
      <c r="K3053">
        <f t="shared" si="592"/>
        <v>0</v>
      </c>
      <c r="L3053">
        <f t="shared" si="593"/>
        <v>0</v>
      </c>
      <c r="M3053">
        <f t="shared" si="594"/>
        <v>0</v>
      </c>
      <c r="N3053" s="56">
        <f t="shared" si="595"/>
        <v>0</v>
      </c>
      <c r="O3053" s="56">
        <f t="shared" si="596"/>
        <v>0</v>
      </c>
    </row>
    <row r="3054" spans="1:15" x14ac:dyDescent="0.3">
      <c r="A3054" s="43" t="s">
        <v>567</v>
      </c>
      <c r="B3054" s="43">
        <v>17</v>
      </c>
      <c r="C3054" s="44">
        <v>45046</v>
      </c>
      <c r="D3054" s="43" t="s">
        <v>76</v>
      </c>
      <c r="E3054" s="43">
        <v>2023</v>
      </c>
      <c r="F3054" s="64" t="s">
        <v>92</v>
      </c>
      <c r="G3054" s="64" t="s">
        <v>92</v>
      </c>
      <c r="H3054" s="64" t="s">
        <v>92</v>
      </c>
      <c r="I3054" s="43">
        <v>17</v>
      </c>
      <c r="J3054">
        <f>IF(AND(Formulier!$E$44&lt;=C3054,Formulier!$O$38&gt;=C3054),"Verlof",0)</f>
        <v>0</v>
      </c>
      <c r="K3054">
        <f t="shared" si="592"/>
        <v>0</v>
      </c>
      <c r="L3054">
        <f t="shared" si="593"/>
        <v>0</v>
      </c>
      <c r="M3054">
        <f t="shared" si="594"/>
        <v>0</v>
      </c>
      <c r="N3054" s="56">
        <f t="shared" si="595"/>
        <v>0</v>
      </c>
      <c r="O3054" s="56">
        <f t="shared" si="596"/>
        <v>0</v>
      </c>
    </row>
    <row r="3055" spans="1:15" x14ac:dyDescent="0.3">
      <c r="A3055" s="43" t="s">
        <v>568</v>
      </c>
      <c r="B3055" s="43">
        <v>18</v>
      </c>
      <c r="C3055" s="44">
        <v>45047</v>
      </c>
      <c r="D3055" s="43" t="s">
        <v>63</v>
      </c>
      <c r="E3055" s="43">
        <v>2023</v>
      </c>
      <c r="F3055" s="64" t="s">
        <v>73</v>
      </c>
      <c r="G3055" s="64" t="s">
        <v>73</v>
      </c>
      <c r="H3055" s="64" t="s">
        <v>73</v>
      </c>
      <c r="I3055" s="43">
        <v>18</v>
      </c>
      <c r="J3055">
        <f>IF(AND(Formulier!$E$44&lt;=C3055,Formulier!$O$38&gt;=C3055),"Verlof",0)</f>
        <v>0</v>
      </c>
      <c r="K3055">
        <f t="shared" si="592"/>
        <v>0</v>
      </c>
      <c r="L3055">
        <f t="shared" si="593"/>
        <v>0</v>
      </c>
      <c r="M3055">
        <f t="shared" si="594"/>
        <v>0</v>
      </c>
      <c r="N3055" s="56">
        <f t="shared" si="595"/>
        <v>0</v>
      </c>
      <c r="O3055" s="56">
        <f t="shared" si="596"/>
        <v>0</v>
      </c>
    </row>
    <row r="3056" spans="1:15" x14ac:dyDescent="0.3">
      <c r="A3056" s="43" t="s">
        <v>569</v>
      </c>
      <c r="B3056" s="43">
        <v>18</v>
      </c>
      <c r="C3056" s="44">
        <v>45048</v>
      </c>
      <c r="D3056" s="43" t="s">
        <v>65</v>
      </c>
      <c r="E3056" s="43">
        <v>2023</v>
      </c>
      <c r="F3056" s="64" t="s">
        <v>73</v>
      </c>
      <c r="G3056" s="64" t="s">
        <v>73</v>
      </c>
      <c r="H3056" s="64" t="s">
        <v>73</v>
      </c>
      <c r="I3056" s="43">
        <v>18</v>
      </c>
      <c r="J3056">
        <f>IF(AND(Formulier!$E$44&lt;=C3056,Formulier!$O$38&gt;=C3056),"Verlof",0)</f>
        <v>0</v>
      </c>
      <c r="K3056">
        <f t="shared" si="592"/>
        <v>0</v>
      </c>
      <c r="L3056">
        <f t="shared" si="593"/>
        <v>0</v>
      </c>
      <c r="M3056">
        <f t="shared" si="594"/>
        <v>0</v>
      </c>
      <c r="N3056" s="56">
        <f t="shared" si="595"/>
        <v>0</v>
      </c>
      <c r="O3056" s="56">
        <f t="shared" si="596"/>
        <v>0</v>
      </c>
    </row>
    <row r="3057" spans="1:15" x14ac:dyDescent="0.3">
      <c r="A3057" s="43" t="s">
        <v>570</v>
      </c>
      <c r="B3057" s="43">
        <v>18</v>
      </c>
      <c r="C3057" s="44">
        <v>45049</v>
      </c>
      <c r="D3057" s="43" t="s">
        <v>67</v>
      </c>
      <c r="E3057" s="43">
        <v>2023</v>
      </c>
      <c r="F3057" s="64" t="s">
        <v>73</v>
      </c>
      <c r="G3057" s="64" t="s">
        <v>73</v>
      </c>
      <c r="H3057" s="64" t="s">
        <v>73</v>
      </c>
      <c r="I3057" s="43">
        <v>18</v>
      </c>
      <c r="J3057">
        <f>IF(AND(Formulier!$E$44&lt;=C3057,Formulier!$O$38&gt;=C3057),"Verlof",0)</f>
        <v>0</v>
      </c>
      <c r="K3057">
        <f t="shared" si="592"/>
        <v>0</v>
      </c>
      <c r="L3057">
        <f t="shared" si="593"/>
        <v>0</v>
      </c>
      <c r="M3057">
        <f t="shared" si="594"/>
        <v>0</v>
      </c>
      <c r="N3057" s="56">
        <f t="shared" si="595"/>
        <v>0</v>
      </c>
      <c r="O3057" s="56">
        <f t="shared" si="596"/>
        <v>0</v>
      </c>
    </row>
    <row r="3058" spans="1:15" x14ac:dyDescent="0.3">
      <c r="A3058" s="43" t="s">
        <v>571</v>
      </c>
      <c r="B3058" s="43">
        <v>18</v>
      </c>
      <c r="C3058" s="44">
        <v>45050</v>
      </c>
      <c r="D3058" s="43" t="s">
        <v>69</v>
      </c>
      <c r="E3058" s="43">
        <v>2023</v>
      </c>
      <c r="F3058" s="64" t="s">
        <v>73</v>
      </c>
      <c r="G3058" s="64" t="s">
        <v>73</v>
      </c>
      <c r="H3058" s="64" t="s">
        <v>73</v>
      </c>
      <c r="I3058" s="43">
        <v>18</v>
      </c>
      <c r="J3058">
        <f>IF(AND(Formulier!$E$44&lt;=C3058,Formulier!$O$38&gt;=C3058),"Verlof",0)</f>
        <v>0</v>
      </c>
      <c r="K3058">
        <f t="shared" si="592"/>
        <v>0</v>
      </c>
      <c r="L3058">
        <f t="shared" si="593"/>
        <v>0</v>
      </c>
      <c r="M3058">
        <f t="shared" si="594"/>
        <v>0</v>
      </c>
      <c r="N3058" s="56">
        <f t="shared" si="595"/>
        <v>0</v>
      </c>
      <c r="O3058" s="56">
        <f t="shared" si="596"/>
        <v>0</v>
      </c>
    </row>
    <row r="3059" spans="1:15" x14ac:dyDescent="0.3">
      <c r="A3059" s="43" t="s">
        <v>572</v>
      </c>
      <c r="B3059" s="43">
        <v>18</v>
      </c>
      <c r="C3059" s="44">
        <v>45051</v>
      </c>
      <c r="D3059" s="43" t="s">
        <v>71</v>
      </c>
      <c r="E3059" s="43">
        <v>2023</v>
      </c>
      <c r="F3059" s="64" t="s">
        <v>73</v>
      </c>
      <c r="G3059" s="64" t="s">
        <v>73</v>
      </c>
      <c r="H3059" s="64" t="s">
        <v>73</v>
      </c>
      <c r="I3059" s="43">
        <v>18</v>
      </c>
      <c r="J3059">
        <f>IF(AND(Formulier!$E$44&lt;=C3059,Formulier!$O$38&gt;=C3059),"Verlof",0)</f>
        <v>0</v>
      </c>
      <c r="K3059">
        <f t="shared" si="592"/>
        <v>0</v>
      </c>
      <c r="L3059">
        <f t="shared" si="593"/>
        <v>0</v>
      </c>
      <c r="M3059">
        <f t="shared" si="594"/>
        <v>0</v>
      </c>
      <c r="N3059" s="56">
        <f t="shared" si="595"/>
        <v>0</v>
      </c>
      <c r="O3059" s="56">
        <f t="shared" si="596"/>
        <v>0</v>
      </c>
    </row>
    <row r="3060" spans="1:15" x14ac:dyDescent="0.3">
      <c r="A3060" s="43" t="s">
        <v>573</v>
      </c>
      <c r="B3060" s="43">
        <v>18</v>
      </c>
      <c r="C3060" s="44">
        <v>45052</v>
      </c>
      <c r="D3060" s="43" t="s">
        <v>75</v>
      </c>
      <c r="E3060" s="43">
        <v>2023</v>
      </c>
      <c r="F3060" s="64" t="s">
        <v>73</v>
      </c>
      <c r="G3060" s="64" t="s">
        <v>73</v>
      </c>
      <c r="H3060" s="64" t="s">
        <v>73</v>
      </c>
      <c r="I3060" s="43">
        <v>18</v>
      </c>
      <c r="J3060">
        <f>IF(AND(Formulier!$E$44&lt;=C3060,Formulier!$O$38&gt;=C3060),"Verlof",0)</f>
        <v>0</v>
      </c>
      <c r="K3060">
        <f t="shared" si="592"/>
        <v>0</v>
      </c>
      <c r="L3060">
        <f t="shared" si="593"/>
        <v>0</v>
      </c>
      <c r="M3060">
        <f t="shared" si="594"/>
        <v>0</v>
      </c>
      <c r="N3060" s="56">
        <f t="shared" si="595"/>
        <v>0</v>
      </c>
      <c r="O3060" s="56">
        <f t="shared" si="596"/>
        <v>0</v>
      </c>
    </row>
    <row r="3061" spans="1:15" x14ac:dyDescent="0.3">
      <c r="A3061" s="43" t="s">
        <v>574</v>
      </c>
      <c r="B3061" s="43">
        <v>18</v>
      </c>
      <c r="C3061" s="44">
        <v>45053</v>
      </c>
      <c r="D3061" s="43" t="s">
        <v>76</v>
      </c>
      <c r="E3061" s="43">
        <v>2023</v>
      </c>
      <c r="F3061" s="64" t="s">
        <v>73</v>
      </c>
      <c r="G3061" s="64" t="s">
        <v>73</v>
      </c>
      <c r="H3061" s="64" t="s">
        <v>73</v>
      </c>
      <c r="I3061" s="43">
        <v>18</v>
      </c>
      <c r="J3061">
        <f>IF(AND(Formulier!$E$44&lt;=C3061,Formulier!$O$38&gt;=C3061),"Verlof",0)</f>
        <v>0</v>
      </c>
      <c r="K3061">
        <f t="shared" si="592"/>
        <v>0</v>
      </c>
      <c r="L3061">
        <f t="shared" si="593"/>
        <v>0</v>
      </c>
      <c r="M3061">
        <f t="shared" si="594"/>
        <v>0</v>
      </c>
      <c r="N3061" s="56">
        <f t="shared" si="595"/>
        <v>0</v>
      </c>
      <c r="O3061" s="56">
        <f t="shared" si="596"/>
        <v>0</v>
      </c>
    </row>
    <row r="3062" spans="1:15" x14ac:dyDescent="0.3">
      <c r="A3062" s="43" t="s">
        <v>575</v>
      </c>
      <c r="B3062" s="43">
        <v>19</v>
      </c>
      <c r="C3062" s="44">
        <v>45054</v>
      </c>
      <c r="D3062" s="43" t="s">
        <v>63</v>
      </c>
      <c r="E3062" s="43">
        <v>2023</v>
      </c>
      <c r="F3062" s="64" t="s">
        <v>92</v>
      </c>
      <c r="G3062" s="64" t="s">
        <v>92</v>
      </c>
      <c r="H3062" s="64" t="s">
        <v>92</v>
      </c>
      <c r="I3062" s="43">
        <v>19</v>
      </c>
      <c r="J3062">
        <f>IF(AND(Formulier!$E$44&lt;=C3062,Formulier!$O$38&gt;=C3062),"Verlof",0)</f>
        <v>0</v>
      </c>
      <c r="K3062">
        <f t="shared" si="592"/>
        <v>0</v>
      </c>
      <c r="L3062">
        <f t="shared" si="593"/>
        <v>0</v>
      </c>
      <c r="M3062">
        <f t="shared" si="594"/>
        <v>0</v>
      </c>
      <c r="N3062" s="56">
        <f t="shared" si="595"/>
        <v>0</v>
      </c>
      <c r="O3062" s="56">
        <f t="shared" si="596"/>
        <v>0</v>
      </c>
    </row>
    <row r="3063" spans="1:15" x14ac:dyDescent="0.3">
      <c r="A3063" s="43" t="s">
        <v>576</v>
      </c>
      <c r="B3063" s="43">
        <v>19</v>
      </c>
      <c r="C3063" s="44">
        <v>45055</v>
      </c>
      <c r="D3063" s="43" t="s">
        <v>65</v>
      </c>
      <c r="E3063" s="43">
        <v>2023</v>
      </c>
      <c r="F3063" s="64" t="s">
        <v>92</v>
      </c>
      <c r="G3063" s="64" t="s">
        <v>92</v>
      </c>
      <c r="H3063" s="64" t="s">
        <v>92</v>
      </c>
      <c r="I3063" s="43">
        <v>19</v>
      </c>
      <c r="J3063">
        <f>IF(AND(Formulier!$E$44&lt;=C3063,Formulier!$O$38&gt;=C3063),"Verlof",0)</f>
        <v>0</v>
      </c>
      <c r="K3063">
        <f t="shared" si="592"/>
        <v>0</v>
      </c>
      <c r="L3063">
        <f t="shared" si="593"/>
        <v>0</v>
      </c>
      <c r="M3063">
        <f t="shared" si="594"/>
        <v>0</v>
      </c>
      <c r="N3063" s="56">
        <f t="shared" si="595"/>
        <v>0</v>
      </c>
      <c r="O3063" s="56">
        <f t="shared" si="596"/>
        <v>0</v>
      </c>
    </row>
    <row r="3064" spans="1:15" x14ac:dyDescent="0.3">
      <c r="A3064" s="43" t="s">
        <v>577</v>
      </c>
      <c r="B3064" s="43">
        <v>19</v>
      </c>
      <c r="C3064" s="44">
        <v>45056</v>
      </c>
      <c r="D3064" s="43" t="s">
        <v>67</v>
      </c>
      <c r="E3064" s="43">
        <v>2023</v>
      </c>
      <c r="F3064" s="64" t="s">
        <v>92</v>
      </c>
      <c r="G3064" s="64" t="s">
        <v>92</v>
      </c>
      <c r="H3064" s="64" t="s">
        <v>92</v>
      </c>
      <c r="I3064" s="43">
        <v>19</v>
      </c>
      <c r="J3064">
        <f>IF(AND(Formulier!$E$44&lt;=C3064,Formulier!$O$38&gt;=C3064),"Verlof",0)</f>
        <v>0</v>
      </c>
      <c r="K3064">
        <f t="shared" si="592"/>
        <v>0</v>
      </c>
      <c r="L3064">
        <f t="shared" si="593"/>
        <v>0</v>
      </c>
      <c r="M3064">
        <f t="shared" si="594"/>
        <v>0</v>
      </c>
      <c r="N3064" s="56">
        <f t="shared" si="595"/>
        <v>0</v>
      </c>
      <c r="O3064" s="56">
        <f t="shared" si="596"/>
        <v>0</v>
      </c>
    </row>
    <row r="3065" spans="1:15" x14ac:dyDescent="0.3">
      <c r="A3065" s="43" t="s">
        <v>578</v>
      </c>
      <c r="B3065" s="43">
        <v>19</v>
      </c>
      <c r="C3065" s="44">
        <v>45057</v>
      </c>
      <c r="D3065" s="43" t="s">
        <v>69</v>
      </c>
      <c r="E3065" s="43">
        <v>2023</v>
      </c>
      <c r="F3065" s="64" t="s">
        <v>92</v>
      </c>
      <c r="G3065" s="64" t="s">
        <v>92</v>
      </c>
      <c r="H3065" s="64" t="s">
        <v>92</v>
      </c>
      <c r="I3065" s="43">
        <v>19</v>
      </c>
      <c r="J3065">
        <f>IF(AND(Formulier!$E$44&lt;=C3065,Formulier!$O$38&gt;=C3065),"Verlof",0)</f>
        <v>0</v>
      </c>
      <c r="K3065">
        <f t="shared" si="592"/>
        <v>0</v>
      </c>
      <c r="L3065">
        <f t="shared" si="593"/>
        <v>0</v>
      </c>
      <c r="M3065">
        <f t="shared" si="594"/>
        <v>0</v>
      </c>
      <c r="N3065" s="56">
        <f t="shared" si="595"/>
        <v>0</v>
      </c>
      <c r="O3065" s="56">
        <f t="shared" si="596"/>
        <v>0</v>
      </c>
    </row>
    <row r="3066" spans="1:15" x14ac:dyDescent="0.3">
      <c r="A3066" s="43" t="s">
        <v>579</v>
      </c>
      <c r="B3066" s="43">
        <v>19</v>
      </c>
      <c r="C3066" s="44">
        <v>45058</v>
      </c>
      <c r="D3066" s="43" t="s">
        <v>71</v>
      </c>
      <c r="E3066" s="43">
        <v>2023</v>
      </c>
      <c r="F3066" s="64" t="s">
        <v>92</v>
      </c>
      <c r="G3066" s="64" t="s">
        <v>92</v>
      </c>
      <c r="H3066" s="64" t="s">
        <v>92</v>
      </c>
      <c r="I3066" s="43">
        <v>19</v>
      </c>
      <c r="J3066">
        <f>IF(AND(Formulier!$E$44&lt;=C3066,Formulier!$O$38&gt;=C3066),"Verlof",0)</f>
        <v>0</v>
      </c>
      <c r="K3066">
        <f t="shared" si="592"/>
        <v>0</v>
      </c>
      <c r="L3066">
        <f t="shared" si="593"/>
        <v>0</v>
      </c>
      <c r="M3066">
        <f t="shared" si="594"/>
        <v>0</v>
      </c>
      <c r="N3066" s="56">
        <f t="shared" si="595"/>
        <v>0</v>
      </c>
      <c r="O3066" s="56">
        <f t="shared" si="596"/>
        <v>0</v>
      </c>
    </row>
    <row r="3067" spans="1:15" x14ac:dyDescent="0.3">
      <c r="A3067" s="43" t="s">
        <v>580</v>
      </c>
      <c r="B3067" s="43">
        <v>19</v>
      </c>
      <c r="C3067" s="44">
        <v>45059</v>
      </c>
      <c r="D3067" s="43" t="s">
        <v>75</v>
      </c>
      <c r="E3067" s="43">
        <v>2023</v>
      </c>
      <c r="F3067" s="64" t="s">
        <v>92</v>
      </c>
      <c r="G3067" s="64" t="s">
        <v>92</v>
      </c>
      <c r="H3067" s="64" t="s">
        <v>92</v>
      </c>
      <c r="I3067" s="43">
        <v>19</v>
      </c>
      <c r="J3067">
        <f>IF(AND(Formulier!$E$44&lt;=C3067,Formulier!$O$38&gt;=C3067),"Verlof",0)</f>
        <v>0</v>
      </c>
      <c r="K3067">
        <f t="shared" si="592"/>
        <v>0</v>
      </c>
      <c r="L3067">
        <f t="shared" si="593"/>
        <v>0</v>
      </c>
      <c r="M3067">
        <f t="shared" si="594"/>
        <v>0</v>
      </c>
      <c r="N3067" s="56">
        <f t="shared" si="595"/>
        <v>0</v>
      </c>
      <c r="O3067" s="56">
        <f t="shared" si="596"/>
        <v>0</v>
      </c>
    </row>
    <row r="3068" spans="1:15" x14ac:dyDescent="0.3">
      <c r="A3068" s="43" t="s">
        <v>581</v>
      </c>
      <c r="B3068" s="43">
        <v>19</v>
      </c>
      <c r="C3068" s="44">
        <v>45060</v>
      </c>
      <c r="D3068" s="43" t="s">
        <v>76</v>
      </c>
      <c r="E3068" s="43">
        <v>2023</v>
      </c>
      <c r="F3068" s="64" t="s">
        <v>92</v>
      </c>
      <c r="G3068" s="64" t="s">
        <v>92</v>
      </c>
      <c r="H3068" s="64" t="s">
        <v>92</v>
      </c>
      <c r="I3068" s="43">
        <v>19</v>
      </c>
      <c r="J3068">
        <f>IF(AND(Formulier!$E$44&lt;=C3068,Formulier!$O$38&gt;=C3068),"Verlof",0)</f>
        <v>0</v>
      </c>
      <c r="K3068">
        <f t="shared" si="592"/>
        <v>0</v>
      </c>
      <c r="L3068">
        <f t="shared" si="593"/>
        <v>0</v>
      </c>
      <c r="M3068">
        <f t="shared" si="594"/>
        <v>0</v>
      </c>
      <c r="N3068" s="56">
        <f t="shared" si="595"/>
        <v>0</v>
      </c>
      <c r="O3068" s="56">
        <f t="shared" si="596"/>
        <v>0</v>
      </c>
    </row>
    <row r="3069" spans="1:15" x14ac:dyDescent="0.3">
      <c r="A3069" s="43" t="s">
        <v>582</v>
      </c>
      <c r="B3069" s="43">
        <v>20</v>
      </c>
      <c r="C3069" s="44">
        <v>45061</v>
      </c>
      <c r="D3069" s="43" t="s">
        <v>63</v>
      </c>
      <c r="E3069" s="43">
        <v>2023</v>
      </c>
      <c r="F3069" s="64" t="s">
        <v>92</v>
      </c>
      <c r="G3069" s="64" t="s">
        <v>92</v>
      </c>
      <c r="H3069" s="64" t="s">
        <v>92</v>
      </c>
      <c r="I3069" s="43">
        <v>20</v>
      </c>
      <c r="J3069">
        <f>IF(AND(Formulier!$E$44&lt;=C3069,Formulier!$O$38&gt;=C3069),"Verlof",0)</f>
        <v>0</v>
      </c>
      <c r="K3069">
        <f t="shared" si="592"/>
        <v>0</v>
      </c>
      <c r="L3069">
        <f t="shared" si="593"/>
        <v>0</v>
      </c>
      <c r="M3069">
        <f t="shared" si="594"/>
        <v>0</v>
      </c>
      <c r="N3069" s="56">
        <f t="shared" si="595"/>
        <v>0</v>
      </c>
      <c r="O3069" s="56">
        <f t="shared" si="596"/>
        <v>0</v>
      </c>
    </row>
    <row r="3070" spans="1:15" x14ac:dyDescent="0.3">
      <c r="A3070" s="43" t="s">
        <v>583</v>
      </c>
      <c r="B3070" s="43">
        <v>20</v>
      </c>
      <c r="C3070" s="44">
        <v>45062</v>
      </c>
      <c r="D3070" s="43" t="s">
        <v>65</v>
      </c>
      <c r="E3070" s="43">
        <v>2023</v>
      </c>
      <c r="F3070" s="64" t="s">
        <v>92</v>
      </c>
      <c r="G3070" s="64" t="s">
        <v>92</v>
      </c>
      <c r="H3070" s="64" t="s">
        <v>92</v>
      </c>
      <c r="I3070" s="43">
        <v>20</v>
      </c>
      <c r="J3070">
        <f>IF(AND(Formulier!$E$44&lt;=C3070,Formulier!$O$38&gt;=C3070),"Verlof",0)</f>
        <v>0</v>
      </c>
      <c r="K3070">
        <f t="shared" si="592"/>
        <v>0</v>
      </c>
      <c r="L3070">
        <f t="shared" si="593"/>
        <v>0</v>
      </c>
      <c r="M3070">
        <f t="shared" si="594"/>
        <v>0</v>
      </c>
      <c r="N3070" s="56">
        <f t="shared" si="595"/>
        <v>0</v>
      </c>
      <c r="O3070" s="56">
        <f t="shared" si="596"/>
        <v>0</v>
      </c>
    </row>
    <row r="3071" spans="1:15" x14ac:dyDescent="0.3">
      <c r="A3071" s="43" t="s">
        <v>584</v>
      </c>
      <c r="B3071" s="43">
        <v>20</v>
      </c>
      <c r="C3071" s="44">
        <v>45063</v>
      </c>
      <c r="D3071" s="43" t="s">
        <v>67</v>
      </c>
      <c r="E3071" s="43">
        <v>2023</v>
      </c>
      <c r="F3071" s="64" t="s">
        <v>92</v>
      </c>
      <c r="G3071" s="64" t="s">
        <v>92</v>
      </c>
      <c r="H3071" s="64" t="s">
        <v>92</v>
      </c>
      <c r="I3071" s="43">
        <v>20</v>
      </c>
      <c r="J3071">
        <f>IF(AND(Formulier!$E$44&lt;=C3071,Formulier!$O$38&gt;=C3071),"Verlof",0)</f>
        <v>0</v>
      </c>
      <c r="K3071">
        <f t="shared" si="592"/>
        <v>0</v>
      </c>
      <c r="L3071">
        <f t="shared" si="593"/>
        <v>0</v>
      </c>
      <c r="M3071">
        <f t="shared" si="594"/>
        <v>0</v>
      </c>
      <c r="N3071" s="56">
        <f t="shared" si="595"/>
        <v>0</v>
      </c>
      <c r="O3071" s="56">
        <f t="shared" si="596"/>
        <v>0</v>
      </c>
    </row>
    <row r="3072" spans="1:15" x14ac:dyDescent="0.3">
      <c r="A3072" s="43" t="s">
        <v>585</v>
      </c>
      <c r="B3072" s="43">
        <v>20</v>
      </c>
      <c r="C3072" s="44">
        <v>45064</v>
      </c>
      <c r="D3072" s="43" t="s">
        <v>69</v>
      </c>
      <c r="E3072" s="43">
        <v>2023</v>
      </c>
      <c r="F3072" s="64" t="s">
        <v>73</v>
      </c>
      <c r="G3072" s="64" t="s">
        <v>73</v>
      </c>
      <c r="H3072" s="64" t="s">
        <v>73</v>
      </c>
      <c r="I3072" s="43">
        <v>20</v>
      </c>
      <c r="J3072">
        <f>IF(AND(Formulier!$E$44&lt;=C3072,Formulier!$O$38&gt;=C3072),"Verlof",0)</f>
        <v>0</v>
      </c>
      <c r="K3072">
        <f t="shared" si="592"/>
        <v>0</v>
      </c>
      <c r="L3072">
        <f t="shared" si="593"/>
        <v>0</v>
      </c>
      <c r="M3072">
        <f t="shared" si="594"/>
        <v>0</v>
      </c>
      <c r="N3072" s="56">
        <f t="shared" si="595"/>
        <v>0</v>
      </c>
      <c r="O3072" s="56">
        <f t="shared" si="596"/>
        <v>0</v>
      </c>
    </row>
    <row r="3073" spans="1:15" x14ac:dyDescent="0.3">
      <c r="A3073" s="43" t="s">
        <v>586</v>
      </c>
      <c r="B3073" s="43">
        <v>20</v>
      </c>
      <c r="C3073" s="44">
        <v>45065</v>
      </c>
      <c r="D3073" s="43" t="s">
        <v>71</v>
      </c>
      <c r="E3073" s="43">
        <v>2023</v>
      </c>
      <c r="F3073" s="64" t="s">
        <v>92</v>
      </c>
      <c r="G3073" s="64" t="s">
        <v>92</v>
      </c>
      <c r="H3073" s="64" t="s">
        <v>92</v>
      </c>
      <c r="I3073" s="43">
        <v>20</v>
      </c>
      <c r="J3073">
        <f>IF(AND(Formulier!$E$44&lt;=C3073,Formulier!$O$38&gt;=C3073),"Verlof",0)</f>
        <v>0</v>
      </c>
      <c r="K3073">
        <f t="shared" si="592"/>
        <v>0</v>
      </c>
      <c r="L3073">
        <f t="shared" si="593"/>
        <v>0</v>
      </c>
      <c r="M3073">
        <f t="shared" si="594"/>
        <v>0</v>
      </c>
      <c r="N3073" s="56">
        <f t="shared" si="595"/>
        <v>0</v>
      </c>
      <c r="O3073" s="56">
        <f t="shared" si="596"/>
        <v>0</v>
      </c>
    </row>
    <row r="3074" spans="1:15" x14ac:dyDescent="0.3">
      <c r="A3074" s="43" t="s">
        <v>587</v>
      </c>
      <c r="B3074" s="43">
        <v>20</v>
      </c>
      <c r="C3074" s="44">
        <v>45066</v>
      </c>
      <c r="D3074" s="43" t="s">
        <v>75</v>
      </c>
      <c r="E3074" s="43">
        <v>2023</v>
      </c>
      <c r="F3074" s="64" t="s">
        <v>92</v>
      </c>
      <c r="G3074" s="64" t="s">
        <v>92</v>
      </c>
      <c r="H3074" s="64" t="s">
        <v>92</v>
      </c>
      <c r="I3074" s="43">
        <v>20</v>
      </c>
      <c r="J3074">
        <f>IF(AND(Formulier!$E$44&lt;=C3074,Formulier!$O$38&gt;=C3074),"Verlof",0)</f>
        <v>0</v>
      </c>
      <c r="K3074">
        <f t="shared" si="592"/>
        <v>0</v>
      </c>
      <c r="L3074">
        <f t="shared" si="593"/>
        <v>0</v>
      </c>
      <c r="M3074">
        <f t="shared" si="594"/>
        <v>0</v>
      </c>
      <c r="N3074" s="56">
        <f t="shared" si="595"/>
        <v>0</v>
      </c>
      <c r="O3074" s="56">
        <f t="shared" si="596"/>
        <v>0</v>
      </c>
    </row>
    <row r="3075" spans="1:15" x14ac:dyDescent="0.3">
      <c r="A3075" s="43" t="s">
        <v>588</v>
      </c>
      <c r="B3075" s="43">
        <v>20</v>
      </c>
      <c r="C3075" s="44">
        <v>45067</v>
      </c>
      <c r="D3075" s="43" t="s">
        <v>76</v>
      </c>
      <c r="E3075" s="43">
        <v>2023</v>
      </c>
      <c r="F3075" s="64" t="s">
        <v>92</v>
      </c>
      <c r="G3075" s="64" t="s">
        <v>92</v>
      </c>
      <c r="H3075" s="64" t="s">
        <v>92</v>
      </c>
      <c r="I3075" s="43">
        <v>20</v>
      </c>
      <c r="J3075">
        <f>IF(AND(Formulier!$E$44&lt;=C3075,Formulier!$O$38&gt;=C3075),"Verlof",0)</f>
        <v>0</v>
      </c>
      <c r="K3075">
        <f t="shared" si="592"/>
        <v>0</v>
      </c>
      <c r="L3075">
        <f t="shared" si="593"/>
        <v>0</v>
      </c>
      <c r="M3075">
        <f t="shared" si="594"/>
        <v>0</v>
      </c>
      <c r="N3075" s="56">
        <f t="shared" si="595"/>
        <v>0</v>
      </c>
      <c r="O3075" s="56">
        <f t="shared" si="596"/>
        <v>0</v>
      </c>
    </row>
    <row r="3076" spans="1:15" x14ac:dyDescent="0.3">
      <c r="A3076" s="43" t="s">
        <v>589</v>
      </c>
      <c r="B3076" s="43">
        <v>21</v>
      </c>
      <c r="C3076" s="44">
        <v>45068</v>
      </c>
      <c r="D3076" s="43" t="s">
        <v>63</v>
      </c>
      <c r="E3076" s="43">
        <v>2023</v>
      </c>
      <c r="F3076" s="64" t="s">
        <v>92</v>
      </c>
      <c r="G3076" s="64" t="s">
        <v>92</v>
      </c>
      <c r="H3076" s="64" t="s">
        <v>92</v>
      </c>
      <c r="I3076" s="43">
        <v>21</v>
      </c>
      <c r="J3076">
        <f>IF(AND(Formulier!$E$44&lt;=C3076,Formulier!$O$38&gt;=C3076),"Verlof",0)</f>
        <v>0</v>
      </c>
      <c r="K3076">
        <f t="shared" si="592"/>
        <v>0</v>
      </c>
      <c r="L3076">
        <f t="shared" si="593"/>
        <v>0</v>
      </c>
      <c r="M3076">
        <f t="shared" si="594"/>
        <v>0</v>
      </c>
      <c r="N3076" s="56">
        <f t="shared" si="595"/>
        <v>0</v>
      </c>
      <c r="O3076" s="56">
        <f t="shared" si="596"/>
        <v>0</v>
      </c>
    </row>
    <row r="3077" spans="1:15" x14ac:dyDescent="0.3">
      <c r="A3077" s="43" t="s">
        <v>590</v>
      </c>
      <c r="B3077" s="43">
        <v>21</v>
      </c>
      <c r="C3077" s="44">
        <v>45069</v>
      </c>
      <c r="D3077" s="43" t="s">
        <v>65</v>
      </c>
      <c r="E3077" s="43">
        <v>2023</v>
      </c>
      <c r="F3077" s="64" t="s">
        <v>92</v>
      </c>
      <c r="G3077" s="64" t="s">
        <v>92</v>
      </c>
      <c r="H3077" s="64" t="s">
        <v>92</v>
      </c>
      <c r="I3077" s="43">
        <v>21</v>
      </c>
      <c r="J3077">
        <f>IF(AND(Formulier!$E$44&lt;=C3077,Formulier!$O$38&gt;=C3077),"Verlof",0)</f>
        <v>0</v>
      </c>
      <c r="K3077">
        <f t="shared" si="592"/>
        <v>0</v>
      </c>
      <c r="L3077">
        <f t="shared" si="593"/>
        <v>0</v>
      </c>
      <c r="M3077">
        <f t="shared" si="594"/>
        <v>0</v>
      </c>
      <c r="N3077" s="56">
        <f t="shared" si="595"/>
        <v>0</v>
      </c>
      <c r="O3077" s="56">
        <f t="shared" si="596"/>
        <v>0</v>
      </c>
    </row>
    <row r="3078" spans="1:15" x14ac:dyDescent="0.3">
      <c r="A3078" s="43" t="s">
        <v>591</v>
      </c>
      <c r="B3078" s="43">
        <v>21</v>
      </c>
      <c r="C3078" s="44">
        <v>45070</v>
      </c>
      <c r="D3078" s="43" t="s">
        <v>67</v>
      </c>
      <c r="E3078" s="43">
        <v>2023</v>
      </c>
      <c r="F3078" s="64" t="s">
        <v>92</v>
      </c>
      <c r="G3078" s="64" t="s">
        <v>92</v>
      </c>
      <c r="H3078" s="64" t="s">
        <v>92</v>
      </c>
      <c r="I3078" s="43">
        <v>21</v>
      </c>
      <c r="J3078">
        <f>IF(AND(Formulier!$E$44&lt;=C3078,Formulier!$O$38&gt;=C3078),"Verlof",0)</f>
        <v>0</v>
      </c>
      <c r="K3078">
        <f t="shared" si="592"/>
        <v>0</v>
      </c>
      <c r="L3078">
        <f t="shared" si="593"/>
        <v>0</v>
      </c>
      <c r="M3078">
        <f t="shared" si="594"/>
        <v>0</v>
      </c>
      <c r="N3078" s="56">
        <f t="shared" si="595"/>
        <v>0</v>
      </c>
      <c r="O3078" s="56">
        <f t="shared" si="596"/>
        <v>0</v>
      </c>
    </row>
    <row r="3079" spans="1:15" x14ac:dyDescent="0.3">
      <c r="A3079" s="43" t="s">
        <v>592</v>
      </c>
      <c r="B3079" s="43">
        <v>21</v>
      </c>
      <c r="C3079" s="44">
        <v>45071</v>
      </c>
      <c r="D3079" s="43" t="s">
        <v>69</v>
      </c>
      <c r="E3079" s="43">
        <v>2023</v>
      </c>
      <c r="F3079" s="64" t="s">
        <v>92</v>
      </c>
      <c r="G3079" s="64" t="s">
        <v>92</v>
      </c>
      <c r="H3079" s="64" t="s">
        <v>92</v>
      </c>
      <c r="I3079" s="43">
        <v>21</v>
      </c>
      <c r="J3079">
        <f>IF(AND(Formulier!$E$44&lt;=C3079,Formulier!$O$38&gt;=C3079),"Verlof",0)</f>
        <v>0</v>
      </c>
      <c r="K3079">
        <f t="shared" si="592"/>
        <v>0</v>
      </c>
      <c r="L3079">
        <f t="shared" si="593"/>
        <v>0</v>
      </c>
      <c r="M3079">
        <f t="shared" si="594"/>
        <v>0</v>
      </c>
      <c r="N3079" s="56">
        <f t="shared" si="595"/>
        <v>0</v>
      </c>
      <c r="O3079" s="56">
        <f t="shared" si="596"/>
        <v>0</v>
      </c>
    </row>
    <row r="3080" spans="1:15" x14ac:dyDescent="0.3">
      <c r="A3080" s="43" t="s">
        <v>593</v>
      </c>
      <c r="B3080" s="43">
        <v>21</v>
      </c>
      <c r="C3080" s="44">
        <v>45072</v>
      </c>
      <c r="D3080" s="43" t="s">
        <v>71</v>
      </c>
      <c r="E3080" s="43">
        <v>2023</v>
      </c>
      <c r="F3080" s="64" t="s">
        <v>92</v>
      </c>
      <c r="G3080" s="64" t="s">
        <v>92</v>
      </c>
      <c r="H3080" s="64" t="s">
        <v>92</v>
      </c>
      <c r="I3080" s="43">
        <v>21</v>
      </c>
      <c r="J3080">
        <f>IF(AND(Formulier!$E$44&lt;=C3080,Formulier!$O$38&gt;=C3080),"Verlof",0)</f>
        <v>0</v>
      </c>
      <c r="K3080">
        <f t="shared" si="592"/>
        <v>0</v>
      </c>
      <c r="L3080">
        <f t="shared" si="593"/>
        <v>0</v>
      </c>
      <c r="M3080">
        <f t="shared" si="594"/>
        <v>0</v>
      </c>
      <c r="N3080" s="56">
        <f t="shared" si="595"/>
        <v>0</v>
      </c>
      <c r="O3080" s="56">
        <f t="shared" si="596"/>
        <v>0</v>
      </c>
    </row>
    <row r="3081" spans="1:15" x14ac:dyDescent="0.3">
      <c r="A3081" s="43" t="s">
        <v>594</v>
      </c>
      <c r="B3081" s="43">
        <v>21</v>
      </c>
      <c r="C3081" s="44">
        <v>45073</v>
      </c>
      <c r="D3081" s="43" t="s">
        <v>75</v>
      </c>
      <c r="E3081" s="43">
        <v>2023</v>
      </c>
      <c r="F3081" s="64" t="s">
        <v>92</v>
      </c>
      <c r="G3081" s="64" t="s">
        <v>92</v>
      </c>
      <c r="H3081" s="64" t="s">
        <v>92</v>
      </c>
      <c r="I3081" s="43">
        <v>21</v>
      </c>
      <c r="J3081">
        <f>IF(AND(Formulier!$E$44&lt;=C3081,Formulier!$O$38&gt;=C3081),"Verlof",0)</f>
        <v>0</v>
      </c>
      <c r="K3081">
        <f t="shared" si="592"/>
        <v>0</v>
      </c>
      <c r="L3081">
        <f t="shared" si="593"/>
        <v>0</v>
      </c>
      <c r="M3081">
        <f t="shared" si="594"/>
        <v>0</v>
      </c>
      <c r="N3081" s="56">
        <f t="shared" si="595"/>
        <v>0</v>
      </c>
      <c r="O3081" s="56">
        <f t="shared" si="596"/>
        <v>0</v>
      </c>
    </row>
    <row r="3082" spans="1:15" x14ac:dyDescent="0.3">
      <c r="A3082" s="43" t="s">
        <v>595</v>
      </c>
      <c r="B3082" s="43">
        <v>21</v>
      </c>
      <c r="C3082" s="44">
        <v>45074</v>
      </c>
      <c r="D3082" s="43" t="s">
        <v>76</v>
      </c>
      <c r="E3082" s="43">
        <v>2023</v>
      </c>
      <c r="F3082" s="64" t="s">
        <v>92</v>
      </c>
      <c r="G3082" s="64" t="s">
        <v>92</v>
      </c>
      <c r="H3082" s="64" t="s">
        <v>92</v>
      </c>
      <c r="I3082" s="43">
        <v>21</v>
      </c>
      <c r="J3082">
        <f>IF(AND(Formulier!$E$44&lt;=C3082,Formulier!$O$38&gt;=C3082),"Verlof",0)</f>
        <v>0</v>
      </c>
      <c r="K3082">
        <f t="shared" si="592"/>
        <v>0</v>
      </c>
      <c r="L3082">
        <f t="shared" si="593"/>
        <v>0</v>
      </c>
      <c r="M3082">
        <f t="shared" si="594"/>
        <v>0</v>
      </c>
      <c r="N3082" s="56">
        <f t="shared" si="595"/>
        <v>0</v>
      </c>
      <c r="O3082" s="56">
        <f t="shared" si="596"/>
        <v>0</v>
      </c>
    </row>
    <row r="3083" spans="1:15" x14ac:dyDescent="0.3">
      <c r="A3083" s="43" t="s">
        <v>596</v>
      </c>
      <c r="B3083" s="43">
        <v>22</v>
      </c>
      <c r="C3083" s="44">
        <v>45075</v>
      </c>
      <c r="D3083" s="43" t="s">
        <v>63</v>
      </c>
      <c r="E3083" s="43">
        <v>2023</v>
      </c>
      <c r="F3083" s="64" t="s">
        <v>73</v>
      </c>
      <c r="G3083" s="64" t="s">
        <v>73</v>
      </c>
      <c r="H3083" s="64" t="s">
        <v>73</v>
      </c>
      <c r="I3083" s="43">
        <v>22</v>
      </c>
      <c r="J3083">
        <f>IF(AND(Formulier!$E$44&lt;=C3083,Formulier!$O$38&gt;=C3083),"Verlof",0)</f>
        <v>0</v>
      </c>
      <c r="K3083">
        <f t="shared" si="592"/>
        <v>0</v>
      </c>
      <c r="L3083">
        <f t="shared" si="593"/>
        <v>0</v>
      </c>
      <c r="M3083">
        <f t="shared" si="594"/>
        <v>0</v>
      </c>
      <c r="N3083" s="56">
        <f t="shared" si="595"/>
        <v>0</v>
      </c>
      <c r="O3083" s="56">
        <f t="shared" si="596"/>
        <v>0</v>
      </c>
    </row>
    <row r="3084" spans="1:15" x14ac:dyDescent="0.3">
      <c r="A3084" s="43" t="s">
        <v>597</v>
      </c>
      <c r="B3084" s="43">
        <v>22</v>
      </c>
      <c r="C3084" s="44">
        <v>45076</v>
      </c>
      <c r="D3084" s="43" t="s">
        <v>65</v>
      </c>
      <c r="E3084" s="43">
        <v>2023</v>
      </c>
      <c r="F3084" s="64" t="s">
        <v>92</v>
      </c>
      <c r="G3084" s="64" t="s">
        <v>92</v>
      </c>
      <c r="H3084" s="64" t="s">
        <v>92</v>
      </c>
      <c r="I3084" s="43">
        <v>22</v>
      </c>
      <c r="J3084">
        <f>IF(AND(Formulier!$E$44&lt;=C3084,Formulier!$O$38&gt;=C3084),"Verlof",0)</f>
        <v>0</v>
      </c>
      <c r="K3084">
        <f t="shared" ref="K3084:K3147" si="597">IF(J3084=0,0,IF(F3084="",0,1))</f>
        <v>0</v>
      </c>
      <c r="L3084">
        <f t="shared" ref="L3084:L3147" si="598">IF(J3084=0,0,IF(G3084="",0,1))</f>
        <v>0</v>
      </c>
      <c r="M3084">
        <f t="shared" ref="M3084:M3147" si="599">IF(J3084=0,0,IF(H3084="",0,1))</f>
        <v>0</v>
      </c>
      <c r="N3084" s="56">
        <f t="shared" ref="N3084:N3147" si="600">IF($N$1="Noord",K3084,IF($N$1="Midden",L3084,M3084))</f>
        <v>0</v>
      </c>
      <c r="O3084" s="56">
        <f t="shared" ref="O3084:O3147" si="601">IF(OR(D3084="za",D3084="zo"),0,N3084)</f>
        <v>0</v>
      </c>
    </row>
    <row r="3085" spans="1:15" x14ac:dyDescent="0.3">
      <c r="A3085" s="43" t="s">
        <v>598</v>
      </c>
      <c r="B3085" s="43">
        <v>22</v>
      </c>
      <c r="C3085" s="44">
        <v>45077</v>
      </c>
      <c r="D3085" s="43" t="s">
        <v>67</v>
      </c>
      <c r="E3085" s="43">
        <v>2023</v>
      </c>
      <c r="F3085" s="64" t="s">
        <v>92</v>
      </c>
      <c r="G3085" s="64" t="s">
        <v>92</v>
      </c>
      <c r="H3085" s="64" t="s">
        <v>92</v>
      </c>
      <c r="I3085" s="43">
        <v>22</v>
      </c>
      <c r="J3085">
        <f>IF(AND(Formulier!$E$44&lt;=C3085,Formulier!$O$38&gt;=C3085),"Verlof",0)</f>
        <v>0</v>
      </c>
      <c r="K3085">
        <f t="shared" si="597"/>
        <v>0</v>
      </c>
      <c r="L3085">
        <f t="shared" si="598"/>
        <v>0</v>
      </c>
      <c r="M3085">
        <f t="shared" si="599"/>
        <v>0</v>
      </c>
      <c r="N3085" s="56">
        <f t="shared" si="600"/>
        <v>0</v>
      </c>
      <c r="O3085" s="56">
        <f t="shared" si="601"/>
        <v>0</v>
      </c>
    </row>
    <row r="3086" spans="1:15" x14ac:dyDescent="0.3">
      <c r="A3086" s="43" t="s">
        <v>599</v>
      </c>
      <c r="B3086" s="43">
        <v>22</v>
      </c>
      <c r="C3086" s="44">
        <v>45078</v>
      </c>
      <c r="D3086" s="43" t="s">
        <v>69</v>
      </c>
      <c r="E3086" s="43">
        <v>2023</v>
      </c>
      <c r="F3086" s="64" t="s">
        <v>92</v>
      </c>
      <c r="G3086" s="64" t="s">
        <v>92</v>
      </c>
      <c r="H3086" s="64" t="s">
        <v>92</v>
      </c>
      <c r="I3086" s="43">
        <v>22</v>
      </c>
      <c r="J3086">
        <f>IF(AND(Formulier!$E$44&lt;=C3086,Formulier!$O$38&gt;=C3086),"Verlof",0)</f>
        <v>0</v>
      </c>
      <c r="K3086">
        <f t="shared" si="597"/>
        <v>0</v>
      </c>
      <c r="L3086">
        <f t="shared" si="598"/>
        <v>0</v>
      </c>
      <c r="M3086">
        <f t="shared" si="599"/>
        <v>0</v>
      </c>
      <c r="N3086" s="56">
        <f t="shared" si="600"/>
        <v>0</v>
      </c>
      <c r="O3086" s="56">
        <f t="shared" si="601"/>
        <v>0</v>
      </c>
    </row>
    <row r="3087" spans="1:15" x14ac:dyDescent="0.3">
      <c r="A3087" s="43" t="s">
        <v>600</v>
      </c>
      <c r="B3087" s="43">
        <v>22</v>
      </c>
      <c r="C3087" s="44">
        <v>45079</v>
      </c>
      <c r="D3087" s="43" t="s">
        <v>71</v>
      </c>
      <c r="E3087" s="43">
        <v>2023</v>
      </c>
      <c r="F3087" s="64" t="s">
        <v>92</v>
      </c>
      <c r="G3087" s="64" t="s">
        <v>92</v>
      </c>
      <c r="H3087" s="64" t="s">
        <v>92</v>
      </c>
      <c r="I3087" s="43">
        <v>22</v>
      </c>
      <c r="J3087">
        <f>IF(AND(Formulier!$E$44&lt;=C3087,Formulier!$O$38&gt;=C3087),"Verlof",0)</f>
        <v>0</v>
      </c>
      <c r="K3087">
        <f t="shared" si="597"/>
        <v>0</v>
      </c>
      <c r="L3087">
        <f t="shared" si="598"/>
        <v>0</v>
      </c>
      <c r="M3087">
        <f t="shared" si="599"/>
        <v>0</v>
      </c>
      <c r="N3087" s="56">
        <f t="shared" si="600"/>
        <v>0</v>
      </c>
      <c r="O3087" s="56">
        <f t="shared" si="601"/>
        <v>0</v>
      </c>
    </row>
    <row r="3088" spans="1:15" x14ac:dyDescent="0.3">
      <c r="A3088" s="43" t="s">
        <v>601</v>
      </c>
      <c r="B3088" s="43">
        <v>22</v>
      </c>
      <c r="C3088" s="44">
        <v>45080</v>
      </c>
      <c r="D3088" s="43" t="s">
        <v>75</v>
      </c>
      <c r="E3088" s="43">
        <v>2023</v>
      </c>
      <c r="F3088" s="64" t="s">
        <v>92</v>
      </c>
      <c r="G3088" s="64" t="s">
        <v>92</v>
      </c>
      <c r="H3088" s="64" t="s">
        <v>92</v>
      </c>
      <c r="I3088" s="43">
        <v>22</v>
      </c>
      <c r="J3088">
        <f>IF(AND(Formulier!$E$44&lt;=C3088,Formulier!$O$38&gt;=C3088),"Verlof",0)</f>
        <v>0</v>
      </c>
      <c r="K3088">
        <f t="shared" si="597"/>
        <v>0</v>
      </c>
      <c r="L3088">
        <f t="shared" si="598"/>
        <v>0</v>
      </c>
      <c r="M3088">
        <f t="shared" si="599"/>
        <v>0</v>
      </c>
      <c r="N3088" s="56">
        <f t="shared" si="600"/>
        <v>0</v>
      </c>
      <c r="O3088" s="56">
        <f t="shared" si="601"/>
        <v>0</v>
      </c>
    </row>
    <row r="3089" spans="1:15" x14ac:dyDescent="0.3">
      <c r="A3089" s="43" t="s">
        <v>602</v>
      </c>
      <c r="B3089" s="43">
        <v>22</v>
      </c>
      <c r="C3089" s="44">
        <v>45081</v>
      </c>
      <c r="D3089" s="43" t="s">
        <v>76</v>
      </c>
      <c r="E3089" s="43">
        <v>2023</v>
      </c>
      <c r="F3089" s="64" t="s">
        <v>92</v>
      </c>
      <c r="G3089" s="64" t="s">
        <v>92</v>
      </c>
      <c r="H3089" s="64" t="s">
        <v>92</v>
      </c>
      <c r="I3089" s="43">
        <v>22</v>
      </c>
      <c r="J3089">
        <f>IF(AND(Formulier!$E$44&lt;=C3089,Formulier!$O$38&gt;=C3089),"Verlof",0)</f>
        <v>0</v>
      </c>
      <c r="K3089">
        <f t="shared" si="597"/>
        <v>0</v>
      </c>
      <c r="L3089">
        <f t="shared" si="598"/>
        <v>0</v>
      </c>
      <c r="M3089">
        <f t="shared" si="599"/>
        <v>0</v>
      </c>
      <c r="N3089" s="56">
        <f t="shared" si="600"/>
        <v>0</v>
      </c>
      <c r="O3089" s="56">
        <f t="shared" si="601"/>
        <v>0</v>
      </c>
    </row>
    <row r="3090" spans="1:15" x14ac:dyDescent="0.3">
      <c r="A3090" s="43" t="s">
        <v>603</v>
      </c>
      <c r="B3090" s="43">
        <v>23</v>
      </c>
      <c r="C3090" s="44">
        <v>45082</v>
      </c>
      <c r="D3090" s="43" t="s">
        <v>63</v>
      </c>
      <c r="E3090" s="43">
        <v>2023</v>
      </c>
      <c r="F3090" s="64" t="s">
        <v>92</v>
      </c>
      <c r="G3090" s="64" t="s">
        <v>92</v>
      </c>
      <c r="H3090" s="64" t="s">
        <v>92</v>
      </c>
      <c r="I3090" s="43">
        <v>23</v>
      </c>
      <c r="J3090">
        <f>IF(AND(Formulier!$E$44&lt;=C3090,Formulier!$O$38&gt;=C3090),"Verlof",0)</f>
        <v>0</v>
      </c>
      <c r="K3090">
        <f t="shared" si="597"/>
        <v>0</v>
      </c>
      <c r="L3090">
        <f t="shared" si="598"/>
        <v>0</v>
      </c>
      <c r="M3090">
        <f t="shared" si="599"/>
        <v>0</v>
      </c>
      <c r="N3090" s="56">
        <f t="shared" si="600"/>
        <v>0</v>
      </c>
      <c r="O3090" s="56">
        <f t="shared" si="601"/>
        <v>0</v>
      </c>
    </row>
    <row r="3091" spans="1:15" x14ac:dyDescent="0.3">
      <c r="A3091" s="43" t="s">
        <v>604</v>
      </c>
      <c r="B3091" s="43">
        <v>23</v>
      </c>
      <c r="C3091" s="44">
        <v>45083</v>
      </c>
      <c r="D3091" s="43" t="s">
        <v>65</v>
      </c>
      <c r="E3091" s="43">
        <v>2023</v>
      </c>
      <c r="F3091" s="64" t="s">
        <v>92</v>
      </c>
      <c r="G3091" s="64" t="s">
        <v>92</v>
      </c>
      <c r="H3091" s="64" t="s">
        <v>92</v>
      </c>
      <c r="I3091" s="43">
        <v>23</v>
      </c>
      <c r="J3091">
        <f>IF(AND(Formulier!$E$44&lt;=C3091,Formulier!$O$38&gt;=C3091),"Verlof",0)</f>
        <v>0</v>
      </c>
      <c r="K3091">
        <f t="shared" si="597"/>
        <v>0</v>
      </c>
      <c r="L3091">
        <f t="shared" si="598"/>
        <v>0</v>
      </c>
      <c r="M3091">
        <f t="shared" si="599"/>
        <v>0</v>
      </c>
      <c r="N3091" s="56">
        <f t="shared" si="600"/>
        <v>0</v>
      </c>
      <c r="O3091" s="56">
        <f t="shared" si="601"/>
        <v>0</v>
      </c>
    </row>
    <row r="3092" spans="1:15" x14ac:dyDescent="0.3">
      <c r="A3092" s="43" t="s">
        <v>605</v>
      </c>
      <c r="B3092" s="43">
        <v>23</v>
      </c>
      <c r="C3092" s="44">
        <v>45084</v>
      </c>
      <c r="D3092" s="43" t="s">
        <v>67</v>
      </c>
      <c r="E3092" s="43">
        <v>2023</v>
      </c>
      <c r="F3092" s="64" t="s">
        <v>92</v>
      </c>
      <c r="G3092" s="64" t="s">
        <v>92</v>
      </c>
      <c r="H3092" s="64" t="s">
        <v>92</v>
      </c>
      <c r="I3092" s="43">
        <v>23</v>
      </c>
      <c r="J3092">
        <f>IF(AND(Formulier!$E$44&lt;=C3092,Formulier!$O$38&gt;=C3092),"Verlof",0)</f>
        <v>0</v>
      </c>
      <c r="K3092">
        <f t="shared" si="597"/>
        <v>0</v>
      </c>
      <c r="L3092">
        <f t="shared" si="598"/>
        <v>0</v>
      </c>
      <c r="M3092">
        <f t="shared" si="599"/>
        <v>0</v>
      </c>
      <c r="N3092" s="56">
        <f t="shared" si="600"/>
        <v>0</v>
      </c>
      <c r="O3092" s="56">
        <f t="shared" si="601"/>
        <v>0</v>
      </c>
    </row>
    <row r="3093" spans="1:15" x14ac:dyDescent="0.3">
      <c r="A3093" s="43" t="s">
        <v>606</v>
      </c>
      <c r="B3093" s="43">
        <v>23</v>
      </c>
      <c r="C3093" s="44">
        <v>45085</v>
      </c>
      <c r="D3093" s="43" t="s">
        <v>69</v>
      </c>
      <c r="E3093" s="43">
        <v>2023</v>
      </c>
      <c r="F3093" s="64" t="s">
        <v>92</v>
      </c>
      <c r="G3093" s="64" t="s">
        <v>92</v>
      </c>
      <c r="H3093" s="64" t="s">
        <v>92</v>
      </c>
      <c r="I3093" s="43">
        <v>23</v>
      </c>
      <c r="J3093">
        <f>IF(AND(Formulier!$E$44&lt;=C3093,Formulier!$O$38&gt;=C3093),"Verlof",0)</f>
        <v>0</v>
      </c>
      <c r="K3093">
        <f t="shared" si="597"/>
        <v>0</v>
      </c>
      <c r="L3093">
        <f t="shared" si="598"/>
        <v>0</v>
      </c>
      <c r="M3093">
        <f t="shared" si="599"/>
        <v>0</v>
      </c>
      <c r="N3093" s="56">
        <f t="shared" si="600"/>
        <v>0</v>
      </c>
      <c r="O3093" s="56">
        <f t="shared" si="601"/>
        <v>0</v>
      </c>
    </row>
    <row r="3094" spans="1:15" x14ac:dyDescent="0.3">
      <c r="A3094" s="43" t="s">
        <v>607</v>
      </c>
      <c r="B3094" s="43">
        <v>23</v>
      </c>
      <c r="C3094" s="44">
        <v>45086</v>
      </c>
      <c r="D3094" s="43" t="s">
        <v>71</v>
      </c>
      <c r="E3094" s="43">
        <v>2023</v>
      </c>
      <c r="F3094" s="64" t="s">
        <v>92</v>
      </c>
      <c r="G3094" s="64" t="s">
        <v>92</v>
      </c>
      <c r="H3094" s="64" t="s">
        <v>92</v>
      </c>
      <c r="I3094" s="43">
        <v>23</v>
      </c>
      <c r="J3094">
        <f>IF(AND(Formulier!$E$44&lt;=C3094,Formulier!$O$38&gt;=C3094),"Verlof",0)</f>
        <v>0</v>
      </c>
      <c r="K3094">
        <f t="shared" si="597"/>
        <v>0</v>
      </c>
      <c r="L3094">
        <f t="shared" si="598"/>
        <v>0</v>
      </c>
      <c r="M3094">
        <f t="shared" si="599"/>
        <v>0</v>
      </c>
      <c r="N3094" s="56">
        <f t="shared" si="600"/>
        <v>0</v>
      </c>
      <c r="O3094" s="56">
        <f t="shared" si="601"/>
        <v>0</v>
      </c>
    </row>
    <row r="3095" spans="1:15" x14ac:dyDescent="0.3">
      <c r="A3095" s="43" t="s">
        <v>608</v>
      </c>
      <c r="B3095" s="43">
        <v>23</v>
      </c>
      <c r="C3095" s="44">
        <v>45087</v>
      </c>
      <c r="D3095" s="43" t="s">
        <v>75</v>
      </c>
      <c r="E3095" s="43">
        <v>2023</v>
      </c>
      <c r="F3095" s="64" t="s">
        <v>92</v>
      </c>
      <c r="G3095" s="64" t="s">
        <v>92</v>
      </c>
      <c r="H3095" s="64" t="s">
        <v>92</v>
      </c>
      <c r="I3095" s="43">
        <v>23</v>
      </c>
      <c r="J3095">
        <f>IF(AND(Formulier!$E$44&lt;=C3095,Formulier!$O$38&gt;=C3095),"Verlof",0)</f>
        <v>0</v>
      </c>
      <c r="K3095">
        <f t="shared" si="597"/>
        <v>0</v>
      </c>
      <c r="L3095">
        <f t="shared" si="598"/>
        <v>0</v>
      </c>
      <c r="M3095">
        <f t="shared" si="599"/>
        <v>0</v>
      </c>
      <c r="N3095" s="56">
        <f t="shared" si="600"/>
        <v>0</v>
      </c>
      <c r="O3095" s="56">
        <f t="shared" si="601"/>
        <v>0</v>
      </c>
    </row>
    <row r="3096" spans="1:15" x14ac:dyDescent="0.3">
      <c r="A3096" s="43" t="s">
        <v>609</v>
      </c>
      <c r="B3096" s="43">
        <v>23</v>
      </c>
      <c r="C3096" s="44">
        <v>45088</v>
      </c>
      <c r="D3096" s="43" t="s">
        <v>76</v>
      </c>
      <c r="E3096" s="43">
        <v>2023</v>
      </c>
      <c r="F3096" s="64" t="s">
        <v>92</v>
      </c>
      <c r="G3096" s="64" t="s">
        <v>92</v>
      </c>
      <c r="H3096" s="64" t="s">
        <v>92</v>
      </c>
      <c r="I3096" s="43">
        <v>23</v>
      </c>
      <c r="J3096">
        <f>IF(AND(Formulier!$E$44&lt;=C3096,Formulier!$O$38&gt;=C3096),"Verlof",0)</f>
        <v>0</v>
      </c>
      <c r="K3096">
        <f t="shared" si="597"/>
        <v>0</v>
      </c>
      <c r="L3096">
        <f t="shared" si="598"/>
        <v>0</v>
      </c>
      <c r="M3096">
        <f t="shared" si="599"/>
        <v>0</v>
      </c>
      <c r="N3096" s="56">
        <f t="shared" si="600"/>
        <v>0</v>
      </c>
      <c r="O3096" s="56">
        <f t="shared" si="601"/>
        <v>0</v>
      </c>
    </row>
    <row r="3097" spans="1:15" x14ac:dyDescent="0.3">
      <c r="A3097" s="43" t="s">
        <v>610</v>
      </c>
      <c r="B3097" s="43">
        <v>24</v>
      </c>
      <c r="C3097" s="44">
        <v>45089</v>
      </c>
      <c r="D3097" s="43" t="s">
        <v>63</v>
      </c>
      <c r="E3097" s="43">
        <v>2023</v>
      </c>
      <c r="F3097" s="64" t="s">
        <v>92</v>
      </c>
      <c r="G3097" s="64" t="s">
        <v>92</v>
      </c>
      <c r="H3097" s="64" t="s">
        <v>92</v>
      </c>
      <c r="I3097" s="43">
        <v>24</v>
      </c>
      <c r="J3097">
        <f>IF(AND(Formulier!$E$44&lt;=C3097,Formulier!$O$38&gt;=C3097),"Verlof",0)</f>
        <v>0</v>
      </c>
      <c r="K3097">
        <f t="shared" si="597"/>
        <v>0</v>
      </c>
      <c r="L3097">
        <f t="shared" si="598"/>
        <v>0</v>
      </c>
      <c r="M3097">
        <f t="shared" si="599"/>
        <v>0</v>
      </c>
      <c r="N3097" s="56">
        <f t="shared" si="600"/>
        <v>0</v>
      </c>
      <c r="O3097" s="56">
        <f t="shared" si="601"/>
        <v>0</v>
      </c>
    </row>
    <row r="3098" spans="1:15" x14ac:dyDescent="0.3">
      <c r="A3098" s="43" t="s">
        <v>611</v>
      </c>
      <c r="B3098" s="43">
        <v>24</v>
      </c>
      <c r="C3098" s="44">
        <v>45090</v>
      </c>
      <c r="D3098" s="43" t="s">
        <v>65</v>
      </c>
      <c r="E3098" s="43">
        <v>2023</v>
      </c>
      <c r="F3098" s="64" t="s">
        <v>92</v>
      </c>
      <c r="G3098" s="64" t="s">
        <v>92</v>
      </c>
      <c r="H3098" s="64" t="s">
        <v>92</v>
      </c>
      <c r="I3098" s="43">
        <v>24</v>
      </c>
      <c r="J3098">
        <f>IF(AND(Formulier!$E$44&lt;=C3098,Formulier!$O$38&gt;=C3098),"Verlof",0)</f>
        <v>0</v>
      </c>
      <c r="K3098">
        <f t="shared" si="597"/>
        <v>0</v>
      </c>
      <c r="L3098">
        <f t="shared" si="598"/>
        <v>0</v>
      </c>
      <c r="M3098">
        <f t="shared" si="599"/>
        <v>0</v>
      </c>
      <c r="N3098" s="56">
        <f t="shared" si="600"/>
        <v>0</v>
      </c>
      <c r="O3098" s="56">
        <f t="shared" si="601"/>
        <v>0</v>
      </c>
    </row>
    <row r="3099" spans="1:15" x14ac:dyDescent="0.3">
      <c r="A3099" s="43" t="s">
        <v>612</v>
      </c>
      <c r="B3099" s="43">
        <v>24</v>
      </c>
      <c r="C3099" s="44">
        <v>45091</v>
      </c>
      <c r="D3099" s="43" t="s">
        <v>67</v>
      </c>
      <c r="E3099" s="43">
        <v>2023</v>
      </c>
      <c r="F3099" s="64" t="s">
        <v>92</v>
      </c>
      <c r="G3099" s="64" t="s">
        <v>92</v>
      </c>
      <c r="H3099" s="64" t="s">
        <v>92</v>
      </c>
      <c r="I3099" s="43">
        <v>24</v>
      </c>
      <c r="J3099">
        <f>IF(AND(Formulier!$E$44&lt;=C3099,Formulier!$O$38&gt;=C3099),"Verlof",0)</f>
        <v>0</v>
      </c>
      <c r="K3099">
        <f t="shared" si="597"/>
        <v>0</v>
      </c>
      <c r="L3099">
        <f t="shared" si="598"/>
        <v>0</v>
      </c>
      <c r="M3099">
        <f t="shared" si="599"/>
        <v>0</v>
      </c>
      <c r="N3099" s="56">
        <f t="shared" si="600"/>
        <v>0</v>
      </c>
      <c r="O3099" s="56">
        <f t="shared" si="601"/>
        <v>0</v>
      </c>
    </row>
    <row r="3100" spans="1:15" x14ac:dyDescent="0.3">
      <c r="A3100" s="43" t="s">
        <v>613</v>
      </c>
      <c r="B3100" s="43">
        <v>24</v>
      </c>
      <c r="C3100" s="44">
        <v>45092</v>
      </c>
      <c r="D3100" s="43" t="s">
        <v>69</v>
      </c>
      <c r="E3100" s="43">
        <v>2023</v>
      </c>
      <c r="F3100" s="64" t="s">
        <v>92</v>
      </c>
      <c r="G3100" s="64" t="s">
        <v>92</v>
      </c>
      <c r="H3100" s="64" t="s">
        <v>92</v>
      </c>
      <c r="I3100" s="43">
        <v>24</v>
      </c>
      <c r="J3100">
        <f>IF(AND(Formulier!$E$44&lt;=C3100,Formulier!$O$38&gt;=C3100),"Verlof",0)</f>
        <v>0</v>
      </c>
      <c r="K3100">
        <f t="shared" si="597"/>
        <v>0</v>
      </c>
      <c r="L3100">
        <f t="shared" si="598"/>
        <v>0</v>
      </c>
      <c r="M3100">
        <f t="shared" si="599"/>
        <v>0</v>
      </c>
      <c r="N3100" s="56">
        <f t="shared" si="600"/>
        <v>0</v>
      </c>
      <c r="O3100" s="56">
        <f t="shared" si="601"/>
        <v>0</v>
      </c>
    </row>
    <row r="3101" spans="1:15" x14ac:dyDescent="0.3">
      <c r="A3101" s="43" t="s">
        <v>614</v>
      </c>
      <c r="B3101" s="43">
        <v>24</v>
      </c>
      <c r="C3101" s="44">
        <v>45093</v>
      </c>
      <c r="D3101" s="43" t="s">
        <v>71</v>
      </c>
      <c r="E3101" s="43">
        <v>2023</v>
      </c>
      <c r="F3101" s="64" t="s">
        <v>92</v>
      </c>
      <c r="G3101" s="64" t="s">
        <v>92</v>
      </c>
      <c r="H3101" s="64" t="s">
        <v>92</v>
      </c>
      <c r="I3101" s="43">
        <v>24</v>
      </c>
      <c r="J3101">
        <f>IF(AND(Formulier!$E$44&lt;=C3101,Formulier!$O$38&gt;=C3101),"Verlof",0)</f>
        <v>0</v>
      </c>
      <c r="K3101">
        <f t="shared" si="597"/>
        <v>0</v>
      </c>
      <c r="L3101">
        <f t="shared" si="598"/>
        <v>0</v>
      </c>
      <c r="M3101">
        <f t="shared" si="599"/>
        <v>0</v>
      </c>
      <c r="N3101" s="56">
        <f t="shared" si="600"/>
        <v>0</v>
      </c>
      <c r="O3101" s="56">
        <f t="shared" si="601"/>
        <v>0</v>
      </c>
    </row>
    <row r="3102" spans="1:15" x14ac:dyDescent="0.3">
      <c r="A3102" s="43" t="s">
        <v>615</v>
      </c>
      <c r="B3102" s="43">
        <v>24</v>
      </c>
      <c r="C3102" s="44">
        <v>45094</v>
      </c>
      <c r="D3102" s="43" t="s">
        <v>75</v>
      </c>
      <c r="E3102" s="43">
        <v>2023</v>
      </c>
      <c r="F3102" s="64" t="s">
        <v>92</v>
      </c>
      <c r="G3102" s="64" t="s">
        <v>92</v>
      </c>
      <c r="H3102" s="64" t="s">
        <v>92</v>
      </c>
      <c r="I3102" s="43">
        <v>24</v>
      </c>
      <c r="J3102">
        <f>IF(AND(Formulier!$E$44&lt;=C3102,Formulier!$O$38&gt;=C3102),"Verlof",0)</f>
        <v>0</v>
      </c>
      <c r="K3102">
        <f t="shared" si="597"/>
        <v>0</v>
      </c>
      <c r="L3102">
        <f t="shared" si="598"/>
        <v>0</v>
      </c>
      <c r="M3102">
        <f t="shared" si="599"/>
        <v>0</v>
      </c>
      <c r="N3102" s="56">
        <f t="shared" si="600"/>
        <v>0</v>
      </c>
      <c r="O3102" s="56">
        <f t="shared" si="601"/>
        <v>0</v>
      </c>
    </row>
    <row r="3103" spans="1:15" x14ac:dyDescent="0.3">
      <c r="A3103" s="43" t="s">
        <v>616</v>
      </c>
      <c r="B3103" s="43">
        <v>24</v>
      </c>
      <c r="C3103" s="44">
        <v>45095</v>
      </c>
      <c r="D3103" s="43" t="s">
        <v>76</v>
      </c>
      <c r="E3103" s="43">
        <v>2023</v>
      </c>
      <c r="F3103" s="64" t="s">
        <v>92</v>
      </c>
      <c r="G3103" s="64" t="s">
        <v>92</v>
      </c>
      <c r="H3103" s="64" t="s">
        <v>92</v>
      </c>
      <c r="I3103" s="43">
        <v>24</v>
      </c>
      <c r="J3103">
        <f>IF(AND(Formulier!$E$44&lt;=C3103,Formulier!$O$38&gt;=C3103),"Verlof",0)</f>
        <v>0</v>
      </c>
      <c r="K3103">
        <f t="shared" si="597"/>
        <v>0</v>
      </c>
      <c r="L3103">
        <f t="shared" si="598"/>
        <v>0</v>
      </c>
      <c r="M3103">
        <f t="shared" si="599"/>
        <v>0</v>
      </c>
      <c r="N3103" s="56">
        <f t="shared" si="600"/>
        <v>0</v>
      </c>
      <c r="O3103" s="56">
        <f t="shared" si="601"/>
        <v>0</v>
      </c>
    </row>
    <row r="3104" spans="1:15" x14ac:dyDescent="0.3">
      <c r="A3104" s="43" t="s">
        <v>617</v>
      </c>
      <c r="B3104" s="43">
        <v>25</v>
      </c>
      <c r="C3104" s="44">
        <v>45096</v>
      </c>
      <c r="D3104" s="43" t="s">
        <v>63</v>
      </c>
      <c r="E3104" s="43">
        <v>2023</v>
      </c>
      <c r="F3104" s="64" t="s">
        <v>92</v>
      </c>
      <c r="G3104" s="64" t="s">
        <v>92</v>
      </c>
      <c r="H3104" s="64" t="s">
        <v>92</v>
      </c>
      <c r="I3104" s="43">
        <v>25</v>
      </c>
      <c r="J3104">
        <f>IF(AND(Formulier!$E$44&lt;=C3104,Formulier!$O$38&gt;=C3104),"Verlof",0)</f>
        <v>0</v>
      </c>
      <c r="K3104">
        <f t="shared" si="597"/>
        <v>0</v>
      </c>
      <c r="L3104">
        <f t="shared" si="598"/>
        <v>0</v>
      </c>
      <c r="M3104">
        <f t="shared" si="599"/>
        <v>0</v>
      </c>
      <c r="N3104" s="56">
        <f t="shared" si="600"/>
        <v>0</v>
      </c>
      <c r="O3104" s="56">
        <f t="shared" si="601"/>
        <v>0</v>
      </c>
    </row>
    <row r="3105" spans="1:15" x14ac:dyDescent="0.3">
      <c r="A3105" s="43" t="s">
        <v>618</v>
      </c>
      <c r="B3105" s="43">
        <v>25</v>
      </c>
      <c r="C3105" s="44">
        <v>45097</v>
      </c>
      <c r="D3105" s="43" t="s">
        <v>65</v>
      </c>
      <c r="E3105" s="43">
        <v>2023</v>
      </c>
      <c r="F3105" s="64" t="s">
        <v>92</v>
      </c>
      <c r="G3105" s="64" t="s">
        <v>92</v>
      </c>
      <c r="H3105" s="64" t="s">
        <v>92</v>
      </c>
      <c r="I3105" s="43">
        <v>25</v>
      </c>
      <c r="J3105">
        <f>IF(AND(Formulier!$E$44&lt;=C3105,Formulier!$O$38&gt;=C3105),"Verlof",0)</f>
        <v>0</v>
      </c>
      <c r="K3105">
        <f t="shared" si="597"/>
        <v>0</v>
      </c>
      <c r="L3105">
        <f t="shared" si="598"/>
        <v>0</v>
      </c>
      <c r="M3105">
        <f t="shared" si="599"/>
        <v>0</v>
      </c>
      <c r="N3105" s="56">
        <f t="shared" si="600"/>
        <v>0</v>
      </c>
      <c r="O3105" s="56">
        <f t="shared" si="601"/>
        <v>0</v>
      </c>
    </row>
    <row r="3106" spans="1:15" x14ac:dyDescent="0.3">
      <c r="A3106" s="43" t="s">
        <v>619</v>
      </c>
      <c r="B3106" s="43">
        <v>25</v>
      </c>
      <c r="C3106" s="44">
        <v>45098</v>
      </c>
      <c r="D3106" s="43" t="s">
        <v>67</v>
      </c>
      <c r="E3106" s="43">
        <v>2023</v>
      </c>
      <c r="F3106" s="64" t="s">
        <v>92</v>
      </c>
      <c r="G3106" s="64" t="s">
        <v>92</v>
      </c>
      <c r="H3106" s="64" t="s">
        <v>92</v>
      </c>
      <c r="I3106" s="43">
        <v>25</v>
      </c>
      <c r="J3106">
        <f>IF(AND(Formulier!$E$44&lt;=C3106,Formulier!$O$38&gt;=C3106),"Verlof",0)</f>
        <v>0</v>
      </c>
      <c r="K3106">
        <f t="shared" si="597"/>
        <v>0</v>
      </c>
      <c r="L3106">
        <f t="shared" si="598"/>
        <v>0</v>
      </c>
      <c r="M3106">
        <f t="shared" si="599"/>
        <v>0</v>
      </c>
      <c r="N3106" s="56">
        <f t="shared" si="600"/>
        <v>0</v>
      </c>
      <c r="O3106" s="56">
        <f t="shared" si="601"/>
        <v>0</v>
      </c>
    </row>
    <row r="3107" spans="1:15" x14ac:dyDescent="0.3">
      <c r="A3107" s="43" t="s">
        <v>620</v>
      </c>
      <c r="B3107" s="43">
        <v>25</v>
      </c>
      <c r="C3107" s="44">
        <v>45099</v>
      </c>
      <c r="D3107" s="43" t="s">
        <v>69</v>
      </c>
      <c r="E3107" s="43">
        <v>2023</v>
      </c>
      <c r="F3107" s="64" t="s">
        <v>92</v>
      </c>
      <c r="G3107" s="64" t="s">
        <v>92</v>
      </c>
      <c r="H3107" s="64" t="s">
        <v>92</v>
      </c>
      <c r="I3107" s="43">
        <v>25</v>
      </c>
      <c r="J3107">
        <f>IF(AND(Formulier!$E$44&lt;=C3107,Formulier!$O$38&gt;=C3107),"Verlof",0)</f>
        <v>0</v>
      </c>
      <c r="K3107">
        <f t="shared" si="597"/>
        <v>0</v>
      </c>
      <c r="L3107">
        <f t="shared" si="598"/>
        <v>0</v>
      </c>
      <c r="M3107">
        <f t="shared" si="599"/>
        <v>0</v>
      </c>
      <c r="N3107" s="56">
        <f t="shared" si="600"/>
        <v>0</v>
      </c>
      <c r="O3107" s="56">
        <f t="shared" si="601"/>
        <v>0</v>
      </c>
    </row>
    <row r="3108" spans="1:15" x14ac:dyDescent="0.3">
      <c r="A3108" s="43" t="s">
        <v>621</v>
      </c>
      <c r="B3108" s="43">
        <v>25</v>
      </c>
      <c r="C3108" s="44">
        <v>45100</v>
      </c>
      <c r="D3108" s="43" t="s">
        <v>71</v>
      </c>
      <c r="E3108" s="43">
        <v>2023</v>
      </c>
      <c r="F3108" s="64" t="s">
        <v>92</v>
      </c>
      <c r="G3108" s="64" t="s">
        <v>92</v>
      </c>
      <c r="H3108" s="64" t="s">
        <v>92</v>
      </c>
      <c r="I3108" s="43">
        <v>25</v>
      </c>
      <c r="J3108">
        <f>IF(AND(Formulier!$E$44&lt;=C3108,Formulier!$O$38&gt;=C3108),"Verlof",0)</f>
        <v>0</v>
      </c>
      <c r="K3108">
        <f t="shared" si="597"/>
        <v>0</v>
      </c>
      <c r="L3108">
        <f t="shared" si="598"/>
        <v>0</v>
      </c>
      <c r="M3108">
        <f t="shared" si="599"/>
        <v>0</v>
      </c>
      <c r="N3108" s="56">
        <f t="shared" si="600"/>
        <v>0</v>
      </c>
      <c r="O3108" s="56">
        <f t="shared" si="601"/>
        <v>0</v>
      </c>
    </row>
    <row r="3109" spans="1:15" x14ac:dyDescent="0.3">
      <c r="A3109" s="43" t="s">
        <v>622</v>
      </c>
      <c r="B3109" s="43">
        <v>25</v>
      </c>
      <c r="C3109" s="44">
        <v>45101</v>
      </c>
      <c r="D3109" s="43" t="s">
        <v>75</v>
      </c>
      <c r="E3109" s="43">
        <v>2023</v>
      </c>
      <c r="F3109" s="64" t="s">
        <v>92</v>
      </c>
      <c r="G3109" s="64" t="s">
        <v>92</v>
      </c>
      <c r="H3109" s="64" t="s">
        <v>92</v>
      </c>
      <c r="I3109" s="43">
        <v>25</v>
      </c>
      <c r="J3109">
        <f>IF(AND(Formulier!$E$44&lt;=C3109,Formulier!$O$38&gt;=C3109),"Verlof",0)</f>
        <v>0</v>
      </c>
      <c r="K3109">
        <f t="shared" si="597"/>
        <v>0</v>
      </c>
      <c r="L3109">
        <f t="shared" si="598"/>
        <v>0</v>
      </c>
      <c r="M3109">
        <f t="shared" si="599"/>
        <v>0</v>
      </c>
      <c r="N3109" s="56">
        <f t="shared" si="600"/>
        <v>0</v>
      </c>
      <c r="O3109" s="56">
        <f t="shared" si="601"/>
        <v>0</v>
      </c>
    </row>
    <row r="3110" spans="1:15" x14ac:dyDescent="0.3">
      <c r="A3110" s="43" t="s">
        <v>623</v>
      </c>
      <c r="B3110" s="43">
        <v>25</v>
      </c>
      <c r="C3110" s="44">
        <v>45102</v>
      </c>
      <c r="D3110" s="43" t="s">
        <v>76</v>
      </c>
      <c r="E3110" s="43">
        <v>2023</v>
      </c>
      <c r="F3110" s="64" t="s">
        <v>92</v>
      </c>
      <c r="G3110" s="64" t="s">
        <v>92</v>
      </c>
      <c r="H3110" s="64" t="s">
        <v>92</v>
      </c>
      <c r="I3110" s="43">
        <v>25</v>
      </c>
      <c r="J3110">
        <f>IF(AND(Formulier!$E$44&lt;=C3110,Formulier!$O$38&gt;=C3110),"Verlof",0)</f>
        <v>0</v>
      </c>
      <c r="K3110">
        <f t="shared" si="597"/>
        <v>0</v>
      </c>
      <c r="L3110">
        <f t="shared" si="598"/>
        <v>0</v>
      </c>
      <c r="M3110">
        <f t="shared" si="599"/>
        <v>0</v>
      </c>
      <c r="N3110" s="56">
        <f t="shared" si="600"/>
        <v>0</v>
      </c>
      <c r="O3110" s="56">
        <f t="shared" si="601"/>
        <v>0</v>
      </c>
    </row>
    <row r="3111" spans="1:15" x14ac:dyDescent="0.3">
      <c r="A3111" s="43" t="s">
        <v>624</v>
      </c>
      <c r="B3111" s="43">
        <v>26</v>
      </c>
      <c r="C3111" s="44">
        <v>45103</v>
      </c>
      <c r="D3111" s="43" t="s">
        <v>63</v>
      </c>
      <c r="E3111" s="43">
        <v>2023</v>
      </c>
      <c r="F3111" s="64" t="s">
        <v>92</v>
      </c>
      <c r="G3111" s="64" t="s">
        <v>92</v>
      </c>
      <c r="H3111" s="64" t="s">
        <v>92</v>
      </c>
      <c r="I3111" s="43">
        <v>26</v>
      </c>
      <c r="J3111">
        <f>IF(AND(Formulier!$E$44&lt;=C3111,Formulier!$O$38&gt;=C3111),"Verlof",0)</f>
        <v>0</v>
      </c>
      <c r="K3111">
        <f t="shared" si="597"/>
        <v>0</v>
      </c>
      <c r="L3111">
        <f t="shared" si="598"/>
        <v>0</v>
      </c>
      <c r="M3111">
        <f t="shared" si="599"/>
        <v>0</v>
      </c>
      <c r="N3111" s="56">
        <f t="shared" si="600"/>
        <v>0</v>
      </c>
      <c r="O3111" s="56">
        <f t="shared" si="601"/>
        <v>0</v>
      </c>
    </row>
    <row r="3112" spans="1:15" x14ac:dyDescent="0.3">
      <c r="A3112" s="43" t="s">
        <v>625</v>
      </c>
      <c r="B3112" s="43">
        <v>26</v>
      </c>
      <c r="C3112" s="44">
        <v>45104</v>
      </c>
      <c r="D3112" s="43" t="s">
        <v>65</v>
      </c>
      <c r="E3112" s="43">
        <v>2023</v>
      </c>
      <c r="F3112" s="64" t="s">
        <v>92</v>
      </c>
      <c r="G3112" s="64" t="s">
        <v>92</v>
      </c>
      <c r="H3112" s="64" t="s">
        <v>92</v>
      </c>
      <c r="I3112" s="43">
        <v>26</v>
      </c>
      <c r="J3112">
        <f>IF(AND(Formulier!$E$44&lt;=C3112,Formulier!$O$38&gt;=C3112),"Verlof",0)</f>
        <v>0</v>
      </c>
      <c r="K3112">
        <f t="shared" si="597"/>
        <v>0</v>
      </c>
      <c r="L3112">
        <f t="shared" si="598"/>
        <v>0</v>
      </c>
      <c r="M3112">
        <f t="shared" si="599"/>
        <v>0</v>
      </c>
      <c r="N3112" s="56">
        <f t="shared" si="600"/>
        <v>0</v>
      </c>
      <c r="O3112" s="56">
        <f t="shared" si="601"/>
        <v>0</v>
      </c>
    </row>
    <row r="3113" spans="1:15" x14ac:dyDescent="0.3">
      <c r="A3113" s="43" t="s">
        <v>626</v>
      </c>
      <c r="B3113" s="43">
        <v>26</v>
      </c>
      <c r="C3113" s="44">
        <v>45105</v>
      </c>
      <c r="D3113" s="43" t="s">
        <v>67</v>
      </c>
      <c r="E3113" s="43">
        <v>2023</v>
      </c>
      <c r="F3113" s="64" t="s">
        <v>92</v>
      </c>
      <c r="G3113" s="64" t="s">
        <v>92</v>
      </c>
      <c r="H3113" s="64" t="s">
        <v>92</v>
      </c>
      <c r="I3113" s="43">
        <v>26</v>
      </c>
      <c r="J3113">
        <f>IF(AND(Formulier!$E$44&lt;=C3113,Formulier!$O$38&gt;=C3113),"Verlof",0)</f>
        <v>0</v>
      </c>
      <c r="K3113">
        <f t="shared" si="597"/>
        <v>0</v>
      </c>
      <c r="L3113">
        <f t="shared" si="598"/>
        <v>0</v>
      </c>
      <c r="M3113">
        <f t="shared" si="599"/>
        <v>0</v>
      </c>
      <c r="N3113" s="56">
        <f t="shared" si="600"/>
        <v>0</v>
      </c>
      <c r="O3113" s="56">
        <f t="shared" si="601"/>
        <v>0</v>
      </c>
    </row>
    <row r="3114" spans="1:15" x14ac:dyDescent="0.3">
      <c r="A3114" s="43" t="s">
        <v>627</v>
      </c>
      <c r="B3114" s="43">
        <v>26</v>
      </c>
      <c r="C3114" s="44">
        <v>45106</v>
      </c>
      <c r="D3114" s="43" t="s">
        <v>69</v>
      </c>
      <c r="E3114" s="43">
        <v>2023</v>
      </c>
      <c r="F3114" s="64" t="s">
        <v>92</v>
      </c>
      <c r="G3114" s="64" t="s">
        <v>92</v>
      </c>
      <c r="H3114" s="64" t="s">
        <v>92</v>
      </c>
      <c r="I3114" s="43">
        <v>26</v>
      </c>
      <c r="J3114">
        <f>IF(AND(Formulier!$E$44&lt;=C3114,Formulier!$O$38&gt;=C3114),"Verlof",0)</f>
        <v>0</v>
      </c>
      <c r="K3114">
        <f t="shared" si="597"/>
        <v>0</v>
      </c>
      <c r="L3114">
        <f t="shared" si="598"/>
        <v>0</v>
      </c>
      <c r="M3114">
        <f t="shared" si="599"/>
        <v>0</v>
      </c>
      <c r="N3114" s="56">
        <f t="shared" si="600"/>
        <v>0</v>
      </c>
      <c r="O3114" s="56">
        <f t="shared" si="601"/>
        <v>0</v>
      </c>
    </row>
    <row r="3115" spans="1:15" x14ac:dyDescent="0.3">
      <c r="A3115" s="43" t="s">
        <v>628</v>
      </c>
      <c r="B3115" s="43">
        <v>26</v>
      </c>
      <c r="C3115" s="44">
        <v>45107</v>
      </c>
      <c r="D3115" s="43" t="s">
        <v>71</v>
      </c>
      <c r="E3115" s="43">
        <v>2023</v>
      </c>
      <c r="F3115" s="64" t="s">
        <v>92</v>
      </c>
      <c r="G3115" s="64" t="s">
        <v>92</v>
      </c>
      <c r="H3115" s="64" t="s">
        <v>92</v>
      </c>
      <c r="I3115" s="43">
        <v>26</v>
      </c>
      <c r="J3115">
        <f>IF(AND(Formulier!$E$44&lt;=C3115,Formulier!$O$38&gt;=C3115),"Verlof",0)</f>
        <v>0</v>
      </c>
      <c r="K3115">
        <f t="shared" si="597"/>
        <v>0</v>
      </c>
      <c r="L3115">
        <f t="shared" si="598"/>
        <v>0</v>
      </c>
      <c r="M3115">
        <f t="shared" si="599"/>
        <v>0</v>
      </c>
      <c r="N3115" s="56">
        <f t="shared" si="600"/>
        <v>0</v>
      </c>
      <c r="O3115" s="56">
        <f t="shared" si="601"/>
        <v>0</v>
      </c>
    </row>
    <row r="3116" spans="1:15" x14ac:dyDescent="0.3">
      <c r="A3116" s="43" t="s">
        <v>629</v>
      </c>
      <c r="B3116" s="43">
        <v>26</v>
      </c>
      <c r="C3116" s="44">
        <v>45108</v>
      </c>
      <c r="D3116" s="43" t="s">
        <v>75</v>
      </c>
      <c r="E3116" s="43">
        <v>2023</v>
      </c>
      <c r="F3116" s="64" t="s">
        <v>92</v>
      </c>
      <c r="G3116" s="64" t="s">
        <v>92</v>
      </c>
      <c r="H3116" s="64" t="s">
        <v>92</v>
      </c>
      <c r="I3116" s="43">
        <v>26</v>
      </c>
      <c r="J3116">
        <f>IF(AND(Formulier!$E$44&lt;=C3116,Formulier!$O$38&gt;=C3116),"Verlof",0)</f>
        <v>0</v>
      </c>
      <c r="K3116">
        <f t="shared" si="597"/>
        <v>0</v>
      </c>
      <c r="L3116">
        <f t="shared" si="598"/>
        <v>0</v>
      </c>
      <c r="M3116">
        <f t="shared" si="599"/>
        <v>0</v>
      </c>
      <c r="N3116" s="56">
        <f t="shared" si="600"/>
        <v>0</v>
      </c>
      <c r="O3116" s="56">
        <f t="shared" si="601"/>
        <v>0</v>
      </c>
    </row>
    <row r="3117" spans="1:15" x14ac:dyDescent="0.3">
      <c r="A3117" s="43" t="s">
        <v>630</v>
      </c>
      <c r="B3117" s="43">
        <v>26</v>
      </c>
      <c r="C3117" s="44">
        <v>45109</v>
      </c>
      <c r="D3117" s="43" t="s">
        <v>76</v>
      </c>
      <c r="E3117" s="43">
        <v>2023</v>
      </c>
      <c r="F3117" s="64" t="s">
        <v>92</v>
      </c>
      <c r="G3117" s="64" t="s">
        <v>92</v>
      </c>
      <c r="H3117" s="64" t="s">
        <v>92</v>
      </c>
      <c r="I3117" s="43">
        <v>26</v>
      </c>
      <c r="J3117">
        <f>IF(AND(Formulier!$E$44&lt;=C3117,Formulier!$O$38&gt;=C3117),"Verlof",0)</f>
        <v>0</v>
      </c>
      <c r="K3117">
        <f t="shared" si="597"/>
        <v>0</v>
      </c>
      <c r="L3117">
        <f t="shared" si="598"/>
        <v>0</v>
      </c>
      <c r="M3117">
        <f t="shared" si="599"/>
        <v>0</v>
      </c>
      <c r="N3117" s="56">
        <f t="shared" si="600"/>
        <v>0</v>
      </c>
      <c r="O3117" s="56">
        <f t="shared" si="601"/>
        <v>0</v>
      </c>
    </row>
    <row r="3118" spans="1:15" x14ac:dyDescent="0.3">
      <c r="A3118" s="43" t="s">
        <v>631</v>
      </c>
      <c r="B3118" s="43">
        <v>27</v>
      </c>
      <c r="C3118" s="44">
        <v>45110</v>
      </c>
      <c r="D3118" s="43" t="s">
        <v>63</v>
      </c>
      <c r="E3118" s="43">
        <v>2023</v>
      </c>
      <c r="F3118" s="64" t="s">
        <v>92</v>
      </c>
      <c r="G3118" s="64" t="s">
        <v>92</v>
      </c>
      <c r="H3118" s="64" t="s">
        <v>92</v>
      </c>
      <c r="I3118" s="43">
        <v>27</v>
      </c>
      <c r="J3118">
        <f>IF(AND(Formulier!$E$44&lt;=C3118,Formulier!$O$38&gt;=C3118),"Verlof",0)</f>
        <v>0</v>
      </c>
      <c r="K3118">
        <f t="shared" si="597"/>
        <v>0</v>
      </c>
      <c r="L3118">
        <f t="shared" si="598"/>
        <v>0</v>
      </c>
      <c r="M3118">
        <f t="shared" si="599"/>
        <v>0</v>
      </c>
      <c r="N3118" s="56">
        <f t="shared" si="600"/>
        <v>0</v>
      </c>
      <c r="O3118" s="56">
        <f t="shared" si="601"/>
        <v>0</v>
      </c>
    </row>
    <row r="3119" spans="1:15" x14ac:dyDescent="0.3">
      <c r="A3119" s="43" t="s">
        <v>632</v>
      </c>
      <c r="B3119" s="43">
        <v>27</v>
      </c>
      <c r="C3119" s="44">
        <v>45111</v>
      </c>
      <c r="D3119" s="43" t="s">
        <v>65</v>
      </c>
      <c r="E3119" s="43">
        <v>2023</v>
      </c>
      <c r="F3119" s="64" t="s">
        <v>92</v>
      </c>
      <c r="G3119" s="64" t="s">
        <v>92</v>
      </c>
      <c r="H3119" s="64" t="s">
        <v>92</v>
      </c>
      <c r="I3119" s="43">
        <v>27</v>
      </c>
      <c r="J3119">
        <f>IF(AND(Formulier!$E$44&lt;=C3119,Formulier!$O$38&gt;=C3119),"Verlof",0)</f>
        <v>0</v>
      </c>
      <c r="K3119">
        <f t="shared" si="597"/>
        <v>0</v>
      </c>
      <c r="L3119">
        <f t="shared" si="598"/>
        <v>0</v>
      </c>
      <c r="M3119">
        <f t="shared" si="599"/>
        <v>0</v>
      </c>
      <c r="N3119" s="56">
        <f t="shared" si="600"/>
        <v>0</v>
      </c>
      <c r="O3119" s="56">
        <f t="shared" si="601"/>
        <v>0</v>
      </c>
    </row>
    <row r="3120" spans="1:15" x14ac:dyDescent="0.3">
      <c r="A3120" s="43" t="s">
        <v>633</v>
      </c>
      <c r="B3120" s="43">
        <v>27</v>
      </c>
      <c r="C3120" s="44">
        <v>45112</v>
      </c>
      <c r="D3120" s="43" t="s">
        <v>67</v>
      </c>
      <c r="E3120" s="43">
        <v>2023</v>
      </c>
      <c r="F3120" s="64" t="s">
        <v>92</v>
      </c>
      <c r="G3120" s="64" t="s">
        <v>92</v>
      </c>
      <c r="H3120" s="64" t="s">
        <v>92</v>
      </c>
      <c r="I3120" s="43">
        <v>27</v>
      </c>
      <c r="J3120">
        <f>IF(AND(Formulier!$E$44&lt;=C3120,Formulier!$O$38&gt;=C3120),"Verlof",0)</f>
        <v>0</v>
      </c>
      <c r="K3120">
        <f t="shared" si="597"/>
        <v>0</v>
      </c>
      <c r="L3120">
        <f t="shared" si="598"/>
        <v>0</v>
      </c>
      <c r="M3120">
        <f t="shared" si="599"/>
        <v>0</v>
      </c>
      <c r="N3120" s="56">
        <f t="shared" si="600"/>
        <v>0</v>
      </c>
      <c r="O3120" s="56">
        <f t="shared" si="601"/>
        <v>0</v>
      </c>
    </row>
    <row r="3121" spans="1:15" x14ac:dyDescent="0.3">
      <c r="A3121" s="43" t="s">
        <v>634</v>
      </c>
      <c r="B3121" s="43">
        <v>27</v>
      </c>
      <c r="C3121" s="44">
        <v>45113</v>
      </c>
      <c r="D3121" s="43" t="s">
        <v>69</v>
      </c>
      <c r="E3121" s="43">
        <v>2023</v>
      </c>
      <c r="F3121" s="64" t="s">
        <v>92</v>
      </c>
      <c r="G3121" s="64" t="s">
        <v>92</v>
      </c>
      <c r="H3121" s="64" t="s">
        <v>92</v>
      </c>
      <c r="I3121" s="43">
        <v>27</v>
      </c>
      <c r="J3121">
        <f>IF(AND(Formulier!$E$44&lt;=C3121,Formulier!$O$38&gt;=C3121),"Verlof",0)</f>
        <v>0</v>
      </c>
      <c r="K3121">
        <f t="shared" si="597"/>
        <v>0</v>
      </c>
      <c r="L3121">
        <f t="shared" si="598"/>
        <v>0</v>
      </c>
      <c r="M3121">
        <f t="shared" si="599"/>
        <v>0</v>
      </c>
      <c r="N3121" s="56">
        <f t="shared" si="600"/>
        <v>0</v>
      </c>
      <c r="O3121" s="56">
        <f t="shared" si="601"/>
        <v>0</v>
      </c>
    </row>
    <row r="3122" spans="1:15" x14ac:dyDescent="0.3">
      <c r="A3122" s="43" t="s">
        <v>635</v>
      </c>
      <c r="B3122" s="43">
        <v>27</v>
      </c>
      <c r="C3122" s="44">
        <v>45114</v>
      </c>
      <c r="D3122" s="43" t="s">
        <v>71</v>
      </c>
      <c r="E3122" s="43">
        <v>2023</v>
      </c>
      <c r="F3122" s="64" t="s">
        <v>92</v>
      </c>
      <c r="G3122" s="64" t="s">
        <v>92</v>
      </c>
      <c r="H3122" s="64" t="s">
        <v>92</v>
      </c>
      <c r="I3122" s="43">
        <v>27</v>
      </c>
      <c r="J3122">
        <f>IF(AND(Formulier!$E$44&lt;=C3122,Formulier!$O$38&gt;=C3122),"Verlof",0)</f>
        <v>0</v>
      </c>
      <c r="K3122">
        <f t="shared" si="597"/>
        <v>0</v>
      </c>
      <c r="L3122">
        <f t="shared" si="598"/>
        <v>0</v>
      </c>
      <c r="M3122">
        <f t="shared" si="599"/>
        <v>0</v>
      </c>
      <c r="N3122" s="56">
        <f t="shared" si="600"/>
        <v>0</v>
      </c>
      <c r="O3122" s="56">
        <f t="shared" si="601"/>
        <v>0</v>
      </c>
    </row>
    <row r="3123" spans="1:15" x14ac:dyDescent="0.3">
      <c r="A3123" s="43" t="s">
        <v>636</v>
      </c>
      <c r="B3123" s="43">
        <v>27</v>
      </c>
      <c r="C3123" s="44">
        <v>45115</v>
      </c>
      <c r="D3123" s="43" t="s">
        <v>75</v>
      </c>
      <c r="E3123" s="43">
        <v>2023</v>
      </c>
      <c r="F3123" s="64" t="s">
        <v>92</v>
      </c>
      <c r="G3123" s="64" t="s">
        <v>92</v>
      </c>
      <c r="H3123" s="64" t="s">
        <v>92</v>
      </c>
      <c r="I3123" s="43">
        <v>27</v>
      </c>
      <c r="J3123">
        <f>IF(AND(Formulier!$E$44&lt;=C3123,Formulier!$O$38&gt;=C3123),"Verlof",0)</f>
        <v>0</v>
      </c>
      <c r="K3123">
        <f t="shared" si="597"/>
        <v>0</v>
      </c>
      <c r="L3123">
        <f t="shared" si="598"/>
        <v>0</v>
      </c>
      <c r="M3123">
        <f t="shared" si="599"/>
        <v>0</v>
      </c>
      <c r="N3123" s="56">
        <f t="shared" si="600"/>
        <v>0</v>
      </c>
      <c r="O3123" s="56">
        <f t="shared" si="601"/>
        <v>0</v>
      </c>
    </row>
    <row r="3124" spans="1:15" x14ac:dyDescent="0.3">
      <c r="A3124" s="43" t="s">
        <v>637</v>
      </c>
      <c r="B3124" s="43">
        <v>27</v>
      </c>
      <c r="C3124" s="44">
        <v>45116</v>
      </c>
      <c r="D3124" s="43" t="s">
        <v>76</v>
      </c>
      <c r="E3124" s="43">
        <v>2023</v>
      </c>
      <c r="F3124" s="64" t="s">
        <v>92</v>
      </c>
      <c r="G3124" s="64" t="s">
        <v>92</v>
      </c>
      <c r="H3124" s="64" t="s">
        <v>92</v>
      </c>
      <c r="I3124" s="43">
        <v>27</v>
      </c>
      <c r="J3124">
        <f>IF(AND(Formulier!$E$44&lt;=C3124,Formulier!$O$38&gt;=C3124),"Verlof",0)</f>
        <v>0</v>
      </c>
      <c r="K3124">
        <f t="shared" si="597"/>
        <v>0</v>
      </c>
      <c r="L3124">
        <f t="shared" si="598"/>
        <v>0</v>
      </c>
      <c r="M3124">
        <f t="shared" si="599"/>
        <v>0</v>
      </c>
      <c r="N3124" s="56">
        <f t="shared" si="600"/>
        <v>0</v>
      </c>
      <c r="O3124" s="56">
        <f t="shared" si="601"/>
        <v>0</v>
      </c>
    </row>
    <row r="3125" spans="1:15" x14ac:dyDescent="0.3">
      <c r="A3125" s="43" t="s">
        <v>638</v>
      </c>
      <c r="B3125" s="43">
        <v>28</v>
      </c>
      <c r="C3125" s="44">
        <v>45117</v>
      </c>
      <c r="D3125" s="43" t="s">
        <v>63</v>
      </c>
      <c r="E3125" s="43">
        <v>2023</v>
      </c>
      <c r="F3125" s="64" t="s">
        <v>92</v>
      </c>
      <c r="G3125" s="64" t="s">
        <v>73</v>
      </c>
      <c r="H3125" s="64" t="s">
        <v>92</v>
      </c>
      <c r="I3125" s="43">
        <v>28</v>
      </c>
      <c r="J3125">
        <f>IF(AND(Formulier!$E$44&lt;=C3125,Formulier!$O$38&gt;=C3125),"Verlof",0)</f>
        <v>0</v>
      </c>
      <c r="K3125">
        <f t="shared" si="597"/>
        <v>0</v>
      </c>
      <c r="L3125">
        <f t="shared" si="598"/>
        <v>0</v>
      </c>
      <c r="M3125">
        <f t="shared" si="599"/>
        <v>0</v>
      </c>
      <c r="N3125" s="56">
        <f t="shared" si="600"/>
        <v>0</v>
      </c>
      <c r="O3125" s="56">
        <f t="shared" si="601"/>
        <v>0</v>
      </c>
    </row>
    <row r="3126" spans="1:15" x14ac:dyDescent="0.3">
      <c r="A3126" s="43" t="s">
        <v>639</v>
      </c>
      <c r="B3126" s="43">
        <v>28</v>
      </c>
      <c r="C3126" s="44">
        <v>45118</v>
      </c>
      <c r="D3126" s="43" t="s">
        <v>65</v>
      </c>
      <c r="E3126" s="43">
        <v>2023</v>
      </c>
      <c r="F3126" s="64" t="s">
        <v>92</v>
      </c>
      <c r="G3126" s="64" t="s">
        <v>73</v>
      </c>
      <c r="H3126" s="64" t="s">
        <v>92</v>
      </c>
      <c r="I3126" s="43">
        <v>28</v>
      </c>
      <c r="J3126">
        <f>IF(AND(Formulier!$E$44&lt;=C3126,Formulier!$O$38&gt;=C3126),"Verlof",0)</f>
        <v>0</v>
      </c>
      <c r="K3126">
        <f t="shared" si="597"/>
        <v>0</v>
      </c>
      <c r="L3126">
        <f t="shared" si="598"/>
        <v>0</v>
      </c>
      <c r="M3126">
        <f t="shared" si="599"/>
        <v>0</v>
      </c>
      <c r="N3126" s="56">
        <f t="shared" si="600"/>
        <v>0</v>
      </c>
      <c r="O3126" s="56">
        <f t="shared" si="601"/>
        <v>0</v>
      </c>
    </row>
    <row r="3127" spans="1:15" x14ac:dyDescent="0.3">
      <c r="A3127" s="43" t="s">
        <v>640</v>
      </c>
      <c r="B3127" s="43">
        <v>28</v>
      </c>
      <c r="C3127" s="44">
        <v>45119</v>
      </c>
      <c r="D3127" s="43" t="s">
        <v>67</v>
      </c>
      <c r="E3127" s="43">
        <v>2023</v>
      </c>
      <c r="F3127" s="64" t="s">
        <v>92</v>
      </c>
      <c r="G3127" s="64" t="s">
        <v>73</v>
      </c>
      <c r="H3127" s="64" t="s">
        <v>92</v>
      </c>
      <c r="I3127" s="43">
        <v>28</v>
      </c>
      <c r="J3127">
        <f>IF(AND(Formulier!$E$44&lt;=C3127,Formulier!$O$38&gt;=C3127),"Verlof",0)</f>
        <v>0</v>
      </c>
      <c r="K3127">
        <f t="shared" si="597"/>
        <v>0</v>
      </c>
      <c r="L3127">
        <f t="shared" si="598"/>
        <v>0</v>
      </c>
      <c r="M3127">
        <f t="shared" si="599"/>
        <v>0</v>
      </c>
      <c r="N3127" s="56">
        <f t="shared" si="600"/>
        <v>0</v>
      </c>
      <c r="O3127" s="56">
        <f t="shared" si="601"/>
        <v>0</v>
      </c>
    </row>
    <row r="3128" spans="1:15" x14ac:dyDescent="0.3">
      <c r="A3128" s="43" t="s">
        <v>641</v>
      </c>
      <c r="B3128" s="43">
        <v>28</v>
      </c>
      <c r="C3128" s="44">
        <v>45120</v>
      </c>
      <c r="D3128" s="43" t="s">
        <v>69</v>
      </c>
      <c r="E3128" s="43">
        <v>2023</v>
      </c>
      <c r="F3128" s="64" t="s">
        <v>92</v>
      </c>
      <c r="G3128" s="64" t="s">
        <v>73</v>
      </c>
      <c r="H3128" s="64" t="s">
        <v>92</v>
      </c>
      <c r="I3128" s="43">
        <v>28</v>
      </c>
      <c r="J3128">
        <f>IF(AND(Formulier!$E$44&lt;=C3128,Formulier!$O$38&gt;=C3128),"Verlof",0)</f>
        <v>0</v>
      </c>
      <c r="K3128">
        <f t="shared" si="597"/>
        <v>0</v>
      </c>
      <c r="L3128">
        <f t="shared" si="598"/>
        <v>0</v>
      </c>
      <c r="M3128">
        <f t="shared" si="599"/>
        <v>0</v>
      </c>
      <c r="N3128" s="56">
        <f t="shared" si="600"/>
        <v>0</v>
      </c>
      <c r="O3128" s="56">
        <f t="shared" si="601"/>
        <v>0</v>
      </c>
    </row>
    <row r="3129" spans="1:15" x14ac:dyDescent="0.3">
      <c r="A3129" s="43" t="s">
        <v>642</v>
      </c>
      <c r="B3129" s="43">
        <v>28</v>
      </c>
      <c r="C3129" s="44">
        <v>45121</v>
      </c>
      <c r="D3129" s="43" t="s">
        <v>71</v>
      </c>
      <c r="E3129" s="43">
        <v>2023</v>
      </c>
      <c r="F3129" s="64" t="s">
        <v>92</v>
      </c>
      <c r="G3129" s="64" t="s">
        <v>73</v>
      </c>
      <c r="H3129" s="64" t="s">
        <v>92</v>
      </c>
      <c r="I3129" s="43">
        <v>28</v>
      </c>
      <c r="J3129">
        <f>IF(AND(Formulier!$E$44&lt;=C3129,Formulier!$O$38&gt;=C3129),"Verlof",0)</f>
        <v>0</v>
      </c>
      <c r="K3129">
        <f t="shared" si="597"/>
        <v>0</v>
      </c>
      <c r="L3129">
        <f t="shared" si="598"/>
        <v>0</v>
      </c>
      <c r="M3129">
        <f t="shared" si="599"/>
        <v>0</v>
      </c>
      <c r="N3129" s="56">
        <f t="shared" si="600"/>
        <v>0</v>
      </c>
      <c r="O3129" s="56">
        <f t="shared" si="601"/>
        <v>0</v>
      </c>
    </row>
    <row r="3130" spans="1:15" x14ac:dyDescent="0.3">
      <c r="A3130" s="43" t="s">
        <v>643</v>
      </c>
      <c r="B3130" s="43">
        <v>28</v>
      </c>
      <c r="C3130" s="44">
        <v>45122</v>
      </c>
      <c r="D3130" s="43" t="s">
        <v>75</v>
      </c>
      <c r="E3130" s="43">
        <v>2023</v>
      </c>
      <c r="F3130" s="64" t="s">
        <v>92</v>
      </c>
      <c r="G3130" s="64" t="s">
        <v>73</v>
      </c>
      <c r="H3130" s="64" t="s">
        <v>92</v>
      </c>
      <c r="I3130" s="43">
        <v>28</v>
      </c>
      <c r="J3130">
        <f>IF(AND(Formulier!$E$44&lt;=C3130,Formulier!$O$38&gt;=C3130),"Verlof",0)</f>
        <v>0</v>
      </c>
      <c r="K3130">
        <f t="shared" si="597"/>
        <v>0</v>
      </c>
      <c r="L3130">
        <f t="shared" si="598"/>
        <v>0</v>
      </c>
      <c r="M3130">
        <f t="shared" si="599"/>
        <v>0</v>
      </c>
      <c r="N3130" s="56">
        <f t="shared" si="600"/>
        <v>0</v>
      </c>
      <c r="O3130" s="56">
        <f t="shared" si="601"/>
        <v>0</v>
      </c>
    </row>
    <row r="3131" spans="1:15" x14ac:dyDescent="0.3">
      <c r="A3131" s="43" t="s">
        <v>644</v>
      </c>
      <c r="B3131" s="43">
        <v>28</v>
      </c>
      <c r="C3131" s="44">
        <v>45123</v>
      </c>
      <c r="D3131" s="43" t="s">
        <v>76</v>
      </c>
      <c r="E3131" s="43">
        <v>2023</v>
      </c>
      <c r="F3131" s="64" t="s">
        <v>92</v>
      </c>
      <c r="G3131" s="64" t="s">
        <v>73</v>
      </c>
      <c r="H3131" s="64" t="s">
        <v>92</v>
      </c>
      <c r="I3131" s="43">
        <v>28</v>
      </c>
      <c r="J3131">
        <f>IF(AND(Formulier!$E$44&lt;=C3131,Formulier!$O$38&gt;=C3131),"Verlof",0)</f>
        <v>0</v>
      </c>
      <c r="K3131">
        <f t="shared" si="597"/>
        <v>0</v>
      </c>
      <c r="L3131">
        <f t="shared" si="598"/>
        <v>0</v>
      </c>
      <c r="M3131">
        <f t="shared" si="599"/>
        <v>0</v>
      </c>
      <c r="N3131" s="56">
        <f t="shared" si="600"/>
        <v>0</v>
      </c>
      <c r="O3131" s="56">
        <f t="shared" si="601"/>
        <v>0</v>
      </c>
    </row>
    <row r="3132" spans="1:15" x14ac:dyDescent="0.3">
      <c r="A3132" s="43" t="s">
        <v>645</v>
      </c>
      <c r="B3132" s="43">
        <v>29</v>
      </c>
      <c r="C3132" s="44">
        <v>45124</v>
      </c>
      <c r="D3132" s="43" t="s">
        <v>63</v>
      </c>
      <c r="E3132" s="43">
        <v>2023</v>
      </c>
      <c r="F3132" s="64" t="s">
        <v>92</v>
      </c>
      <c r="G3132" s="64" t="s">
        <v>73</v>
      </c>
      <c r="H3132" s="64" t="s">
        <v>73</v>
      </c>
      <c r="I3132" s="43">
        <v>29</v>
      </c>
      <c r="J3132">
        <f>IF(AND(Formulier!$E$44&lt;=C3132,Formulier!$O$38&gt;=C3132),"Verlof",0)</f>
        <v>0</v>
      </c>
      <c r="K3132">
        <f t="shared" si="597"/>
        <v>0</v>
      </c>
      <c r="L3132">
        <f t="shared" si="598"/>
        <v>0</v>
      </c>
      <c r="M3132">
        <f t="shared" si="599"/>
        <v>0</v>
      </c>
      <c r="N3132" s="56">
        <f t="shared" si="600"/>
        <v>0</v>
      </c>
      <c r="O3132" s="56">
        <f t="shared" si="601"/>
        <v>0</v>
      </c>
    </row>
    <row r="3133" spans="1:15" x14ac:dyDescent="0.3">
      <c r="A3133" s="43" t="s">
        <v>646</v>
      </c>
      <c r="B3133" s="43">
        <v>29</v>
      </c>
      <c r="C3133" s="44">
        <v>45125</v>
      </c>
      <c r="D3133" s="43" t="s">
        <v>65</v>
      </c>
      <c r="E3133" s="43">
        <v>2023</v>
      </c>
      <c r="F3133" s="64" t="s">
        <v>92</v>
      </c>
      <c r="G3133" s="64" t="s">
        <v>73</v>
      </c>
      <c r="H3133" s="64" t="s">
        <v>73</v>
      </c>
      <c r="I3133" s="43">
        <v>29</v>
      </c>
      <c r="J3133">
        <f>IF(AND(Formulier!$E$44&lt;=C3133,Formulier!$O$38&gt;=C3133),"Verlof",0)</f>
        <v>0</v>
      </c>
      <c r="K3133">
        <f t="shared" si="597"/>
        <v>0</v>
      </c>
      <c r="L3133">
        <f t="shared" si="598"/>
        <v>0</v>
      </c>
      <c r="M3133">
        <f t="shared" si="599"/>
        <v>0</v>
      </c>
      <c r="N3133" s="56">
        <f t="shared" si="600"/>
        <v>0</v>
      </c>
      <c r="O3133" s="56">
        <f t="shared" si="601"/>
        <v>0</v>
      </c>
    </row>
    <row r="3134" spans="1:15" x14ac:dyDescent="0.3">
      <c r="A3134" s="43" t="s">
        <v>647</v>
      </c>
      <c r="B3134" s="43">
        <v>29</v>
      </c>
      <c r="C3134" s="44">
        <v>45126</v>
      </c>
      <c r="D3134" s="43" t="s">
        <v>67</v>
      </c>
      <c r="E3134" s="43">
        <v>2023</v>
      </c>
      <c r="F3134" s="64" t="s">
        <v>92</v>
      </c>
      <c r="G3134" s="64" t="s">
        <v>73</v>
      </c>
      <c r="H3134" s="64" t="s">
        <v>73</v>
      </c>
      <c r="I3134" s="43">
        <v>29</v>
      </c>
      <c r="J3134">
        <f>IF(AND(Formulier!$E$44&lt;=C3134,Formulier!$O$38&gt;=C3134),"Verlof",0)</f>
        <v>0</v>
      </c>
      <c r="K3134">
        <f t="shared" si="597"/>
        <v>0</v>
      </c>
      <c r="L3134">
        <f t="shared" si="598"/>
        <v>0</v>
      </c>
      <c r="M3134">
        <f t="shared" si="599"/>
        <v>0</v>
      </c>
      <c r="N3134" s="56">
        <f t="shared" si="600"/>
        <v>0</v>
      </c>
      <c r="O3134" s="56">
        <f t="shared" si="601"/>
        <v>0</v>
      </c>
    </row>
    <row r="3135" spans="1:15" x14ac:dyDescent="0.3">
      <c r="A3135" s="43" t="s">
        <v>648</v>
      </c>
      <c r="B3135" s="43">
        <v>29</v>
      </c>
      <c r="C3135" s="44">
        <v>45127</v>
      </c>
      <c r="D3135" s="43" t="s">
        <v>69</v>
      </c>
      <c r="E3135" s="43">
        <v>2023</v>
      </c>
      <c r="F3135" s="64" t="s">
        <v>92</v>
      </c>
      <c r="G3135" s="64" t="s">
        <v>73</v>
      </c>
      <c r="H3135" s="64" t="s">
        <v>73</v>
      </c>
      <c r="I3135" s="43">
        <v>29</v>
      </c>
      <c r="J3135">
        <f>IF(AND(Formulier!$E$44&lt;=C3135,Formulier!$O$38&gt;=C3135),"Verlof",0)</f>
        <v>0</v>
      </c>
      <c r="K3135">
        <f t="shared" si="597"/>
        <v>0</v>
      </c>
      <c r="L3135">
        <f t="shared" si="598"/>
        <v>0</v>
      </c>
      <c r="M3135">
        <f t="shared" si="599"/>
        <v>0</v>
      </c>
      <c r="N3135" s="56">
        <f t="shared" si="600"/>
        <v>0</v>
      </c>
      <c r="O3135" s="56">
        <f t="shared" si="601"/>
        <v>0</v>
      </c>
    </row>
    <row r="3136" spans="1:15" x14ac:dyDescent="0.3">
      <c r="A3136" s="43" t="s">
        <v>649</v>
      </c>
      <c r="B3136" s="43">
        <v>29</v>
      </c>
      <c r="C3136" s="44">
        <v>45128</v>
      </c>
      <c r="D3136" s="43" t="s">
        <v>71</v>
      </c>
      <c r="E3136" s="43">
        <v>2023</v>
      </c>
      <c r="F3136" s="64" t="s">
        <v>92</v>
      </c>
      <c r="G3136" s="64" t="s">
        <v>73</v>
      </c>
      <c r="H3136" s="64" t="s">
        <v>73</v>
      </c>
      <c r="I3136" s="43">
        <v>29</v>
      </c>
      <c r="J3136">
        <f>IF(AND(Formulier!$E$44&lt;=C3136,Formulier!$O$38&gt;=C3136),"Verlof",0)</f>
        <v>0</v>
      </c>
      <c r="K3136">
        <f t="shared" si="597"/>
        <v>0</v>
      </c>
      <c r="L3136">
        <f t="shared" si="598"/>
        <v>0</v>
      </c>
      <c r="M3136">
        <f t="shared" si="599"/>
        <v>0</v>
      </c>
      <c r="N3136" s="56">
        <f t="shared" si="600"/>
        <v>0</v>
      </c>
      <c r="O3136" s="56">
        <f t="shared" si="601"/>
        <v>0</v>
      </c>
    </row>
    <row r="3137" spans="1:15" x14ac:dyDescent="0.3">
      <c r="A3137" s="43" t="s">
        <v>650</v>
      </c>
      <c r="B3137" s="43">
        <v>29</v>
      </c>
      <c r="C3137" s="44">
        <v>45129</v>
      </c>
      <c r="D3137" s="43" t="s">
        <v>75</v>
      </c>
      <c r="E3137" s="43">
        <v>2023</v>
      </c>
      <c r="F3137" s="64" t="s">
        <v>92</v>
      </c>
      <c r="G3137" s="64" t="s">
        <v>73</v>
      </c>
      <c r="H3137" s="64" t="s">
        <v>73</v>
      </c>
      <c r="I3137" s="43">
        <v>29</v>
      </c>
      <c r="J3137">
        <f>IF(AND(Formulier!$E$44&lt;=C3137,Formulier!$O$38&gt;=C3137),"Verlof",0)</f>
        <v>0</v>
      </c>
      <c r="K3137">
        <f t="shared" si="597"/>
        <v>0</v>
      </c>
      <c r="L3137">
        <f t="shared" si="598"/>
        <v>0</v>
      </c>
      <c r="M3137">
        <f t="shared" si="599"/>
        <v>0</v>
      </c>
      <c r="N3137" s="56">
        <f t="shared" si="600"/>
        <v>0</v>
      </c>
      <c r="O3137" s="56">
        <f t="shared" si="601"/>
        <v>0</v>
      </c>
    </row>
    <row r="3138" spans="1:15" x14ac:dyDescent="0.3">
      <c r="A3138" s="43" t="s">
        <v>651</v>
      </c>
      <c r="B3138" s="43">
        <v>29</v>
      </c>
      <c r="C3138" s="44">
        <v>45130</v>
      </c>
      <c r="D3138" s="43" t="s">
        <v>76</v>
      </c>
      <c r="E3138" s="43">
        <v>2023</v>
      </c>
      <c r="F3138" s="64" t="s">
        <v>92</v>
      </c>
      <c r="G3138" s="64" t="s">
        <v>73</v>
      </c>
      <c r="H3138" s="64" t="s">
        <v>73</v>
      </c>
      <c r="I3138" s="43">
        <v>29</v>
      </c>
      <c r="J3138">
        <f>IF(AND(Formulier!$E$44&lt;=C3138,Formulier!$O$38&gt;=C3138),"Verlof",0)</f>
        <v>0</v>
      </c>
      <c r="K3138">
        <f t="shared" si="597"/>
        <v>0</v>
      </c>
      <c r="L3138">
        <f t="shared" si="598"/>
        <v>0</v>
      </c>
      <c r="M3138">
        <f t="shared" si="599"/>
        <v>0</v>
      </c>
      <c r="N3138" s="56">
        <f t="shared" si="600"/>
        <v>0</v>
      </c>
      <c r="O3138" s="56">
        <f t="shared" si="601"/>
        <v>0</v>
      </c>
    </row>
    <row r="3139" spans="1:15" x14ac:dyDescent="0.3">
      <c r="A3139" s="43" t="s">
        <v>652</v>
      </c>
      <c r="B3139" s="43">
        <v>30</v>
      </c>
      <c r="C3139" s="44">
        <v>45131</v>
      </c>
      <c r="D3139" s="43" t="s">
        <v>63</v>
      </c>
      <c r="E3139" s="43">
        <v>2023</v>
      </c>
      <c r="F3139" s="64" t="s">
        <v>73</v>
      </c>
      <c r="G3139" s="64" t="s">
        <v>73</v>
      </c>
      <c r="H3139" s="64" t="s">
        <v>73</v>
      </c>
      <c r="I3139" s="43">
        <v>30</v>
      </c>
      <c r="J3139">
        <f>IF(AND(Formulier!$E$44&lt;=C3139,Formulier!$O$38&gt;=C3139),"Verlof",0)</f>
        <v>0</v>
      </c>
      <c r="K3139">
        <f t="shared" si="597"/>
        <v>0</v>
      </c>
      <c r="L3139">
        <f t="shared" si="598"/>
        <v>0</v>
      </c>
      <c r="M3139">
        <f t="shared" si="599"/>
        <v>0</v>
      </c>
      <c r="N3139" s="56">
        <f t="shared" si="600"/>
        <v>0</v>
      </c>
      <c r="O3139" s="56">
        <f t="shared" si="601"/>
        <v>0</v>
      </c>
    </row>
    <row r="3140" spans="1:15" x14ac:dyDescent="0.3">
      <c r="A3140" s="43" t="s">
        <v>653</v>
      </c>
      <c r="B3140" s="43">
        <v>30</v>
      </c>
      <c r="C3140" s="44">
        <v>45132</v>
      </c>
      <c r="D3140" s="43" t="s">
        <v>65</v>
      </c>
      <c r="E3140" s="43">
        <v>2023</v>
      </c>
      <c r="F3140" s="64" t="s">
        <v>73</v>
      </c>
      <c r="G3140" s="64" t="s">
        <v>73</v>
      </c>
      <c r="H3140" s="64" t="s">
        <v>73</v>
      </c>
      <c r="I3140" s="43">
        <v>30</v>
      </c>
      <c r="J3140">
        <f>IF(AND(Formulier!$E$44&lt;=C3140,Formulier!$O$38&gt;=C3140),"Verlof",0)</f>
        <v>0</v>
      </c>
      <c r="K3140">
        <f t="shared" si="597"/>
        <v>0</v>
      </c>
      <c r="L3140">
        <f t="shared" si="598"/>
        <v>0</v>
      </c>
      <c r="M3140">
        <f t="shared" si="599"/>
        <v>0</v>
      </c>
      <c r="N3140" s="56">
        <f t="shared" si="600"/>
        <v>0</v>
      </c>
      <c r="O3140" s="56">
        <f t="shared" si="601"/>
        <v>0</v>
      </c>
    </row>
    <row r="3141" spans="1:15" x14ac:dyDescent="0.3">
      <c r="A3141" s="43" t="s">
        <v>654</v>
      </c>
      <c r="B3141" s="43">
        <v>30</v>
      </c>
      <c r="C3141" s="44">
        <v>45133</v>
      </c>
      <c r="D3141" s="43" t="s">
        <v>67</v>
      </c>
      <c r="E3141" s="43">
        <v>2023</v>
      </c>
      <c r="F3141" s="64" t="s">
        <v>73</v>
      </c>
      <c r="G3141" s="64" t="s">
        <v>73</v>
      </c>
      <c r="H3141" s="64" t="s">
        <v>73</v>
      </c>
      <c r="I3141" s="43">
        <v>30</v>
      </c>
      <c r="J3141">
        <f>IF(AND(Formulier!$E$44&lt;=C3141,Formulier!$O$38&gt;=C3141),"Verlof",0)</f>
        <v>0</v>
      </c>
      <c r="K3141">
        <f t="shared" si="597"/>
        <v>0</v>
      </c>
      <c r="L3141">
        <f t="shared" si="598"/>
        <v>0</v>
      </c>
      <c r="M3141">
        <f t="shared" si="599"/>
        <v>0</v>
      </c>
      <c r="N3141" s="56">
        <f t="shared" si="600"/>
        <v>0</v>
      </c>
      <c r="O3141" s="56">
        <f t="shared" si="601"/>
        <v>0</v>
      </c>
    </row>
    <row r="3142" spans="1:15" x14ac:dyDescent="0.3">
      <c r="A3142" s="43" t="s">
        <v>655</v>
      </c>
      <c r="B3142" s="43">
        <v>30</v>
      </c>
      <c r="C3142" s="44">
        <v>45134</v>
      </c>
      <c r="D3142" s="43" t="s">
        <v>69</v>
      </c>
      <c r="E3142" s="43">
        <v>2023</v>
      </c>
      <c r="F3142" s="64" t="s">
        <v>73</v>
      </c>
      <c r="G3142" s="64" t="s">
        <v>73</v>
      </c>
      <c r="H3142" s="64" t="s">
        <v>73</v>
      </c>
      <c r="I3142" s="43">
        <v>30</v>
      </c>
      <c r="J3142">
        <f>IF(AND(Formulier!$E$44&lt;=C3142,Formulier!$O$38&gt;=C3142),"Verlof",0)</f>
        <v>0</v>
      </c>
      <c r="K3142">
        <f t="shared" si="597"/>
        <v>0</v>
      </c>
      <c r="L3142">
        <f t="shared" si="598"/>
        <v>0</v>
      </c>
      <c r="M3142">
        <f t="shared" si="599"/>
        <v>0</v>
      </c>
      <c r="N3142" s="56">
        <f t="shared" si="600"/>
        <v>0</v>
      </c>
      <c r="O3142" s="56">
        <f t="shared" si="601"/>
        <v>0</v>
      </c>
    </row>
    <row r="3143" spans="1:15" x14ac:dyDescent="0.3">
      <c r="A3143" s="43" t="s">
        <v>656</v>
      </c>
      <c r="B3143" s="43">
        <v>30</v>
      </c>
      <c r="C3143" s="44">
        <v>45135</v>
      </c>
      <c r="D3143" s="43" t="s">
        <v>71</v>
      </c>
      <c r="E3143" s="43">
        <v>2023</v>
      </c>
      <c r="F3143" s="64" t="s">
        <v>73</v>
      </c>
      <c r="G3143" s="64" t="s">
        <v>73</v>
      </c>
      <c r="H3143" s="64" t="s">
        <v>73</v>
      </c>
      <c r="I3143" s="43">
        <v>30</v>
      </c>
      <c r="J3143">
        <f>IF(AND(Formulier!$E$44&lt;=C3143,Formulier!$O$38&gt;=C3143),"Verlof",0)</f>
        <v>0</v>
      </c>
      <c r="K3143">
        <f t="shared" si="597"/>
        <v>0</v>
      </c>
      <c r="L3143">
        <f t="shared" si="598"/>
        <v>0</v>
      </c>
      <c r="M3143">
        <f t="shared" si="599"/>
        <v>0</v>
      </c>
      <c r="N3143" s="56">
        <f t="shared" si="600"/>
        <v>0</v>
      </c>
      <c r="O3143" s="56">
        <f t="shared" si="601"/>
        <v>0</v>
      </c>
    </row>
    <row r="3144" spans="1:15" x14ac:dyDescent="0.3">
      <c r="A3144" s="43" t="s">
        <v>657</v>
      </c>
      <c r="B3144" s="43">
        <v>30</v>
      </c>
      <c r="C3144" s="44">
        <v>45136</v>
      </c>
      <c r="D3144" s="43" t="s">
        <v>75</v>
      </c>
      <c r="E3144" s="43">
        <v>2023</v>
      </c>
      <c r="F3144" s="64" t="s">
        <v>73</v>
      </c>
      <c r="G3144" s="64" t="s">
        <v>73</v>
      </c>
      <c r="H3144" s="64" t="s">
        <v>73</v>
      </c>
      <c r="I3144" s="43">
        <v>30</v>
      </c>
      <c r="J3144">
        <f>IF(AND(Formulier!$E$44&lt;=C3144,Formulier!$O$38&gt;=C3144),"Verlof",0)</f>
        <v>0</v>
      </c>
      <c r="K3144">
        <f t="shared" si="597"/>
        <v>0</v>
      </c>
      <c r="L3144">
        <f t="shared" si="598"/>
        <v>0</v>
      </c>
      <c r="M3144">
        <f t="shared" si="599"/>
        <v>0</v>
      </c>
      <c r="N3144" s="56">
        <f t="shared" si="600"/>
        <v>0</v>
      </c>
      <c r="O3144" s="56">
        <f t="shared" si="601"/>
        <v>0</v>
      </c>
    </row>
    <row r="3145" spans="1:15" x14ac:dyDescent="0.3">
      <c r="A3145" s="43" t="s">
        <v>658</v>
      </c>
      <c r="B3145" s="43">
        <v>30</v>
      </c>
      <c r="C3145" s="44">
        <v>45137</v>
      </c>
      <c r="D3145" s="43" t="s">
        <v>76</v>
      </c>
      <c r="E3145" s="43">
        <v>2023</v>
      </c>
      <c r="F3145" s="64" t="s">
        <v>73</v>
      </c>
      <c r="G3145" s="64" t="s">
        <v>73</v>
      </c>
      <c r="H3145" s="64" t="s">
        <v>73</v>
      </c>
      <c r="I3145" s="43">
        <v>30</v>
      </c>
      <c r="J3145">
        <f>IF(AND(Formulier!$E$44&lt;=C3145,Formulier!$O$38&gt;=C3145),"Verlof",0)</f>
        <v>0</v>
      </c>
      <c r="K3145">
        <f t="shared" si="597"/>
        <v>0</v>
      </c>
      <c r="L3145">
        <f t="shared" si="598"/>
        <v>0</v>
      </c>
      <c r="M3145">
        <f t="shared" si="599"/>
        <v>0</v>
      </c>
      <c r="N3145" s="56">
        <f t="shared" si="600"/>
        <v>0</v>
      </c>
      <c r="O3145" s="56">
        <f t="shared" si="601"/>
        <v>0</v>
      </c>
    </row>
    <row r="3146" spans="1:15" x14ac:dyDescent="0.3">
      <c r="A3146" s="43" t="s">
        <v>659</v>
      </c>
      <c r="B3146" s="43">
        <v>31</v>
      </c>
      <c r="C3146" s="44">
        <v>45138</v>
      </c>
      <c r="D3146" s="43" t="s">
        <v>63</v>
      </c>
      <c r="E3146" s="43">
        <v>2023</v>
      </c>
      <c r="F3146" s="64" t="s">
        <v>73</v>
      </c>
      <c r="G3146" s="64" t="s">
        <v>73</v>
      </c>
      <c r="H3146" s="64" t="s">
        <v>73</v>
      </c>
      <c r="I3146" s="43">
        <v>31</v>
      </c>
      <c r="J3146">
        <f>IF(AND(Formulier!$E$44&lt;=C3146,Formulier!$O$38&gt;=C3146),"Verlof",0)</f>
        <v>0</v>
      </c>
      <c r="K3146">
        <f t="shared" si="597"/>
        <v>0</v>
      </c>
      <c r="L3146">
        <f t="shared" si="598"/>
        <v>0</v>
      </c>
      <c r="M3146">
        <f t="shared" si="599"/>
        <v>0</v>
      </c>
      <c r="N3146" s="56">
        <f t="shared" si="600"/>
        <v>0</v>
      </c>
      <c r="O3146" s="56">
        <f t="shared" si="601"/>
        <v>0</v>
      </c>
    </row>
    <row r="3147" spans="1:15" x14ac:dyDescent="0.3">
      <c r="A3147" s="43" t="s">
        <v>660</v>
      </c>
      <c r="B3147" s="43">
        <v>31</v>
      </c>
      <c r="C3147" s="44">
        <v>45139</v>
      </c>
      <c r="D3147" s="43" t="s">
        <v>65</v>
      </c>
      <c r="E3147" s="43">
        <v>2023</v>
      </c>
      <c r="F3147" s="64" t="s">
        <v>73</v>
      </c>
      <c r="G3147" s="64" t="s">
        <v>73</v>
      </c>
      <c r="H3147" s="64" t="s">
        <v>73</v>
      </c>
      <c r="I3147" s="43">
        <v>31</v>
      </c>
      <c r="J3147">
        <f>IF(AND(Formulier!$E$44&lt;=C3147,Formulier!$O$38&gt;=C3147),"Verlof",0)</f>
        <v>0</v>
      </c>
      <c r="K3147">
        <f t="shared" si="597"/>
        <v>0</v>
      </c>
      <c r="L3147">
        <f t="shared" si="598"/>
        <v>0</v>
      </c>
      <c r="M3147">
        <f t="shared" si="599"/>
        <v>0</v>
      </c>
      <c r="N3147" s="56">
        <f t="shared" si="600"/>
        <v>0</v>
      </c>
      <c r="O3147" s="56">
        <f t="shared" si="601"/>
        <v>0</v>
      </c>
    </row>
    <row r="3148" spans="1:15" x14ac:dyDescent="0.3">
      <c r="A3148" s="43" t="s">
        <v>661</v>
      </c>
      <c r="B3148" s="43">
        <v>31</v>
      </c>
      <c r="C3148" s="44">
        <v>45140</v>
      </c>
      <c r="D3148" s="43" t="s">
        <v>67</v>
      </c>
      <c r="E3148" s="43">
        <v>2023</v>
      </c>
      <c r="F3148" s="64" t="s">
        <v>73</v>
      </c>
      <c r="G3148" s="64" t="s">
        <v>73</v>
      </c>
      <c r="H3148" s="64" t="s">
        <v>73</v>
      </c>
      <c r="I3148" s="43">
        <v>31</v>
      </c>
      <c r="J3148">
        <f>IF(AND(Formulier!$E$44&lt;=C3148,Formulier!$O$38&gt;=C3148),"Verlof",0)</f>
        <v>0</v>
      </c>
      <c r="K3148">
        <f t="shared" ref="K3148:K3211" si="602">IF(J3148=0,0,IF(F3148="",0,1))</f>
        <v>0</v>
      </c>
      <c r="L3148">
        <f t="shared" ref="L3148:L3211" si="603">IF(J3148=0,0,IF(G3148="",0,1))</f>
        <v>0</v>
      </c>
      <c r="M3148">
        <f t="shared" ref="M3148:M3211" si="604">IF(J3148=0,0,IF(H3148="",0,1))</f>
        <v>0</v>
      </c>
      <c r="N3148" s="56">
        <f t="shared" ref="N3148:N3211" si="605">IF($N$1="Noord",K3148,IF($N$1="Midden",L3148,M3148))</f>
        <v>0</v>
      </c>
      <c r="O3148" s="56">
        <f t="shared" ref="O3148:O3211" si="606">IF(OR(D3148="za",D3148="zo"),0,N3148)</f>
        <v>0</v>
      </c>
    </row>
    <row r="3149" spans="1:15" x14ac:dyDescent="0.3">
      <c r="A3149" s="43" t="s">
        <v>662</v>
      </c>
      <c r="B3149" s="43">
        <v>31</v>
      </c>
      <c r="C3149" s="44">
        <v>45141</v>
      </c>
      <c r="D3149" s="43" t="s">
        <v>69</v>
      </c>
      <c r="E3149" s="43">
        <v>2023</v>
      </c>
      <c r="F3149" s="64" t="s">
        <v>73</v>
      </c>
      <c r="G3149" s="64" t="s">
        <v>73</v>
      </c>
      <c r="H3149" s="64" t="s">
        <v>73</v>
      </c>
      <c r="I3149" s="43">
        <v>31</v>
      </c>
      <c r="J3149">
        <f>IF(AND(Formulier!$E$44&lt;=C3149,Formulier!$O$38&gt;=C3149),"Verlof",0)</f>
        <v>0</v>
      </c>
      <c r="K3149">
        <f t="shared" si="602"/>
        <v>0</v>
      </c>
      <c r="L3149">
        <f t="shared" si="603"/>
        <v>0</v>
      </c>
      <c r="M3149">
        <f t="shared" si="604"/>
        <v>0</v>
      </c>
      <c r="N3149" s="56">
        <f t="shared" si="605"/>
        <v>0</v>
      </c>
      <c r="O3149" s="56">
        <f t="shared" si="606"/>
        <v>0</v>
      </c>
    </row>
    <row r="3150" spans="1:15" x14ac:dyDescent="0.3">
      <c r="A3150" s="43" t="s">
        <v>663</v>
      </c>
      <c r="B3150" s="43">
        <v>31</v>
      </c>
      <c r="C3150" s="44">
        <v>45142</v>
      </c>
      <c r="D3150" s="43" t="s">
        <v>71</v>
      </c>
      <c r="E3150" s="43">
        <v>2023</v>
      </c>
      <c r="F3150" s="64" t="s">
        <v>73</v>
      </c>
      <c r="G3150" s="64" t="s">
        <v>73</v>
      </c>
      <c r="H3150" s="64" t="s">
        <v>73</v>
      </c>
      <c r="I3150" s="43">
        <v>31</v>
      </c>
      <c r="J3150">
        <f>IF(AND(Formulier!$E$44&lt;=C3150,Formulier!$O$38&gt;=C3150),"Verlof",0)</f>
        <v>0</v>
      </c>
      <c r="K3150">
        <f t="shared" si="602"/>
        <v>0</v>
      </c>
      <c r="L3150">
        <f t="shared" si="603"/>
        <v>0</v>
      </c>
      <c r="M3150">
        <f t="shared" si="604"/>
        <v>0</v>
      </c>
      <c r="N3150" s="56">
        <f t="shared" si="605"/>
        <v>0</v>
      </c>
      <c r="O3150" s="56">
        <f t="shared" si="606"/>
        <v>0</v>
      </c>
    </row>
    <row r="3151" spans="1:15" x14ac:dyDescent="0.3">
      <c r="A3151" s="43" t="s">
        <v>664</v>
      </c>
      <c r="B3151" s="43">
        <v>31</v>
      </c>
      <c r="C3151" s="44">
        <v>45143</v>
      </c>
      <c r="D3151" s="43" t="s">
        <v>75</v>
      </c>
      <c r="E3151" s="43">
        <v>2023</v>
      </c>
      <c r="F3151" s="64" t="s">
        <v>73</v>
      </c>
      <c r="G3151" s="64" t="s">
        <v>73</v>
      </c>
      <c r="H3151" s="64" t="s">
        <v>73</v>
      </c>
      <c r="I3151" s="43">
        <v>31</v>
      </c>
      <c r="J3151">
        <f>IF(AND(Formulier!$E$44&lt;=C3151,Formulier!$O$38&gt;=C3151),"Verlof",0)</f>
        <v>0</v>
      </c>
      <c r="K3151">
        <f t="shared" si="602"/>
        <v>0</v>
      </c>
      <c r="L3151">
        <f t="shared" si="603"/>
        <v>0</v>
      </c>
      <c r="M3151">
        <f t="shared" si="604"/>
        <v>0</v>
      </c>
      <c r="N3151" s="56">
        <f t="shared" si="605"/>
        <v>0</v>
      </c>
      <c r="O3151" s="56">
        <f t="shared" si="606"/>
        <v>0</v>
      </c>
    </row>
    <row r="3152" spans="1:15" x14ac:dyDescent="0.3">
      <c r="A3152" s="43" t="s">
        <v>665</v>
      </c>
      <c r="B3152" s="43">
        <v>31</v>
      </c>
      <c r="C3152" s="44">
        <v>45144</v>
      </c>
      <c r="D3152" s="43" t="s">
        <v>76</v>
      </c>
      <c r="E3152" s="43">
        <v>2023</v>
      </c>
      <c r="F3152" s="64" t="s">
        <v>73</v>
      </c>
      <c r="G3152" s="64" t="s">
        <v>73</v>
      </c>
      <c r="H3152" s="64" t="s">
        <v>73</v>
      </c>
      <c r="I3152" s="43">
        <v>31</v>
      </c>
      <c r="J3152">
        <f>IF(AND(Formulier!$E$44&lt;=C3152,Formulier!$O$38&gt;=C3152),"Verlof",0)</f>
        <v>0</v>
      </c>
      <c r="K3152">
        <f t="shared" si="602"/>
        <v>0</v>
      </c>
      <c r="L3152">
        <f t="shared" si="603"/>
        <v>0</v>
      </c>
      <c r="M3152">
        <f t="shared" si="604"/>
        <v>0</v>
      </c>
      <c r="N3152" s="56">
        <f t="shared" si="605"/>
        <v>0</v>
      </c>
      <c r="O3152" s="56">
        <f t="shared" si="606"/>
        <v>0</v>
      </c>
    </row>
    <row r="3153" spans="1:15" x14ac:dyDescent="0.3">
      <c r="A3153" s="43" t="s">
        <v>666</v>
      </c>
      <c r="B3153" s="43">
        <v>32</v>
      </c>
      <c r="C3153" s="44">
        <v>45145</v>
      </c>
      <c r="D3153" s="43" t="s">
        <v>63</v>
      </c>
      <c r="E3153" s="43">
        <v>2023</v>
      </c>
      <c r="F3153" s="64" t="s">
        <v>73</v>
      </c>
      <c r="G3153" s="64" t="s">
        <v>73</v>
      </c>
      <c r="H3153" s="64" t="s">
        <v>73</v>
      </c>
      <c r="I3153" s="43">
        <v>32</v>
      </c>
      <c r="J3153">
        <f>IF(AND(Formulier!$E$44&lt;=C3153,Formulier!$O$38&gt;=C3153),"Verlof",0)</f>
        <v>0</v>
      </c>
      <c r="K3153">
        <f t="shared" si="602"/>
        <v>0</v>
      </c>
      <c r="L3153">
        <f t="shared" si="603"/>
        <v>0</v>
      </c>
      <c r="M3153">
        <f t="shared" si="604"/>
        <v>0</v>
      </c>
      <c r="N3153" s="56">
        <f t="shared" si="605"/>
        <v>0</v>
      </c>
      <c r="O3153" s="56">
        <f t="shared" si="606"/>
        <v>0</v>
      </c>
    </row>
    <row r="3154" spans="1:15" x14ac:dyDescent="0.3">
      <c r="A3154" s="43" t="s">
        <v>667</v>
      </c>
      <c r="B3154" s="43">
        <v>32</v>
      </c>
      <c r="C3154" s="44">
        <v>45146</v>
      </c>
      <c r="D3154" s="43" t="s">
        <v>65</v>
      </c>
      <c r="E3154" s="43">
        <v>2023</v>
      </c>
      <c r="F3154" s="64" t="s">
        <v>73</v>
      </c>
      <c r="G3154" s="64" t="s">
        <v>73</v>
      </c>
      <c r="H3154" s="64" t="s">
        <v>73</v>
      </c>
      <c r="I3154" s="43">
        <v>32</v>
      </c>
      <c r="J3154">
        <f>IF(AND(Formulier!$E$44&lt;=C3154,Formulier!$O$38&gt;=C3154),"Verlof",0)</f>
        <v>0</v>
      </c>
      <c r="K3154">
        <f t="shared" si="602"/>
        <v>0</v>
      </c>
      <c r="L3154">
        <f t="shared" si="603"/>
        <v>0</v>
      </c>
      <c r="M3154">
        <f t="shared" si="604"/>
        <v>0</v>
      </c>
      <c r="N3154" s="56">
        <f t="shared" si="605"/>
        <v>0</v>
      </c>
      <c r="O3154" s="56">
        <f t="shared" si="606"/>
        <v>0</v>
      </c>
    </row>
    <row r="3155" spans="1:15" x14ac:dyDescent="0.3">
      <c r="A3155" s="43" t="s">
        <v>668</v>
      </c>
      <c r="B3155" s="43">
        <v>32</v>
      </c>
      <c r="C3155" s="44">
        <v>45147</v>
      </c>
      <c r="D3155" s="43" t="s">
        <v>67</v>
      </c>
      <c r="E3155" s="43">
        <v>2023</v>
      </c>
      <c r="F3155" s="64" t="s">
        <v>73</v>
      </c>
      <c r="G3155" s="64" t="s">
        <v>73</v>
      </c>
      <c r="H3155" s="64" t="s">
        <v>73</v>
      </c>
      <c r="I3155" s="43">
        <v>32</v>
      </c>
      <c r="J3155">
        <f>IF(AND(Formulier!$E$44&lt;=C3155,Formulier!$O$38&gt;=C3155),"Verlof",0)</f>
        <v>0</v>
      </c>
      <c r="K3155">
        <f t="shared" si="602"/>
        <v>0</v>
      </c>
      <c r="L3155">
        <f t="shared" si="603"/>
        <v>0</v>
      </c>
      <c r="M3155">
        <f t="shared" si="604"/>
        <v>0</v>
      </c>
      <c r="N3155" s="56">
        <f t="shared" si="605"/>
        <v>0</v>
      </c>
      <c r="O3155" s="56">
        <f t="shared" si="606"/>
        <v>0</v>
      </c>
    </row>
    <row r="3156" spans="1:15" x14ac:dyDescent="0.3">
      <c r="A3156" s="43" t="s">
        <v>669</v>
      </c>
      <c r="B3156" s="43">
        <v>32</v>
      </c>
      <c r="C3156" s="44">
        <v>45148</v>
      </c>
      <c r="D3156" s="43" t="s">
        <v>69</v>
      </c>
      <c r="E3156" s="43">
        <v>2023</v>
      </c>
      <c r="F3156" s="64" t="s">
        <v>73</v>
      </c>
      <c r="G3156" s="64" t="s">
        <v>73</v>
      </c>
      <c r="H3156" s="64" t="s">
        <v>73</v>
      </c>
      <c r="I3156" s="43">
        <v>32</v>
      </c>
      <c r="J3156">
        <f>IF(AND(Formulier!$E$44&lt;=C3156,Formulier!$O$38&gt;=C3156),"Verlof",0)</f>
        <v>0</v>
      </c>
      <c r="K3156">
        <f t="shared" si="602"/>
        <v>0</v>
      </c>
      <c r="L3156">
        <f t="shared" si="603"/>
        <v>0</v>
      </c>
      <c r="M3156">
        <f t="shared" si="604"/>
        <v>0</v>
      </c>
      <c r="N3156" s="56">
        <f t="shared" si="605"/>
        <v>0</v>
      </c>
      <c r="O3156" s="56">
        <f t="shared" si="606"/>
        <v>0</v>
      </c>
    </row>
    <row r="3157" spans="1:15" x14ac:dyDescent="0.3">
      <c r="A3157" s="43" t="s">
        <v>670</v>
      </c>
      <c r="B3157" s="43">
        <v>32</v>
      </c>
      <c r="C3157" s="44">
        <v>45149</v>
      </c>
      <c r="D3157" s="43" t="s">
        <v>71</v>
      </c>
      <c r="E3157" s="43">
        <v>2023</v>
      </c>
      <c r="F3157" s="64" t="s">
        <v>73</v>
      </c>
      <c r="G3157" s="64" t="s">
        <v>73</v>
      </c>
      <c r="H3157" s="64" t="s">
        <v>73</v>
      </c>
      <c r="I3157" s="43">
        <v>32</v>
      </c>
      <c r="J3157">
        <f>IF(AND(Formulier!$E$44&lt;=C3157,Formulier!$O$38&gt;=C3157),"Verlof",0)</f>
        <v>0</v>
      </c>
      <c r="K3157">
        <f t="shared" si="602"/>
        <v>0</v>
      </c>
      <c r="L3157">
        <f t="shared" si="603"/>
        <v>0</v>
      </c>
      <c r="M3157">
        <f t="shared" si="604"/>
        <v>0</v>
      </c>
      <c r="N3157" s="56">
        <f t="shared" si="605"/>
        <v>0</v>
      </c>
      <c r="O3157" s="56">
        <f t="shared" si="606"/>
        <v>0</v>
      </c>
    </row>
    <row r="3158" spans="1:15" x14ac:dyDescent="0.3">
      <c r="A3158" s="43" t="s">
        <v>671</v>
      </c>
      <c r="B3158" s="43">
        <v>32</v>
      </c>
      <c r="C3158" s="44">
        <v>45150</v>
      </c>
      <c r="D3158" s="43" t="s">
        <v>75</v>
      </c>
      <c r="E3158" s="43">
        <v>2023</v>
      </c>
      <c r="F3158" s="64" t="s">
        <v>73</v>
      </c>
      <c r="G3158" s="64" t="s">
        <v>73</v>
      </c>
      <c r="H3158" s="64" t="s">
        <v>73</v>
      </c>
      <c r="I3158" s="43">
        <v>32</v>
      </c>
      <c r="J3158">
        <f>IF(AND(Formulier!$E$44&lt;=C3158,Formulier!$O$38&gt;=C3158),"Verlof",0)</f>
        <v>0</v>
      </c>
      <c r="K3158">
        <f t="shared" si="602"/>
        <v>0</v>
      </c>
      <c r="L3158">
        <f t="shared" si="603"/>
        <v>0</v>
      </c>
      <c r="M3158">
        <f t="shared" si="604"/>
        <v>0</v>
      </c>
      <c r="N3158" s="56">
        <f t="shared" si="605"/>
        <v>0</v>
      </c>
      <c r="O3158" s="56">
        <f t="shared" si="606"/>
        <v>0</v>
      </c>
    </row>
    <row r="3159" spans="1:15" x14ac:dyDescent="0.3">
      <c r="A3159" s="43" t="s">
        <v>672</v>
      </c>
      <c r="B3159" s="43">
        <v>32</v>
      </c>
      <c r="C3159" s="44">
        <v>45151</v>
      </c>
      <c r="D3159" s="43" t="s">
        <v>76</v>
      </c>
      <c r="E3159" s="43">
        <v>2023</v>
      </c>
      <c r="F3159" s="64" t="s">
        <v>73</v>
      </c>
      <c r="G3159" s="64" t="s">
        <v>73</v>
      </c>
      <c r="H3159" s="64" t="s">
        <v>73</v>
      </c>
      <c r="I3159" s="43">
        <v>32</v>
      </c>
      <c r="J3159">
        <f>IF(AND(Formulier!$E$44&lt;=C3159,Formulier!$O$38&gt;=C3159),"Verlof",0)</f>
        <v>0</v>
      </c>
      <c r="K3159">
        <f t="shared" si="602"/>
        <v>0</v>
      </c>
      <c r="L3159">
        <f t="shared" si="603"/>
        <v>0</v>
      </c>
      <c r="M3159">
        <f t="shared" si="604"/>
        <v>0</v>
      </c>
      <c r="N3159" s="56">
        <f t="shared" si="605"/>
        <v>0</v>
      </c>
      <c r="O3159" s="56">
        <f t="shared" si="606"/>
        <v>0</v>
      </c>
    </row>
    <row r="3160" spans="1:15" x14ac:dyDescent="0.3">
      <c r="A3160" s="43" t="s">
        <v>673</v>
      </c>
      <c r="B3160" s="43">
        <v>33</v>
      </c>
      <c r="C3160" s="44">
        <v>45152</v>
      </c>
      <c r="D3160" s="43" t="s">
        <v>63</v>
      </c>
      <c r="E3160" s="43">
        <v>2023</v>
      </c>
      <c r="F3160" s="64" t="s">
        <v>73</v>
      </c>
      <c r="G3160" s="64" t="s">
        <v>73</v>
      </c>
      <c r="H3160" s="64" t="s">
        <v>73</v>
      </c>
      <c r="I3160" s="43">
        <v>33</v>
      </c>
      <c r="J3160">
        <f>IF(AND(Formulier!$E$44&lt;=C3160,Formulier!$O$38&gt;=C3160),"Verlof",0)</f>
        <v>0</v>
      </c>
      <c r="K3160">
        <f t="shared" si="602"/>
        <v>0</v>
      </c>
      <c r="L3160">
        <f t="shared" si="603"/>
        <v>0</v>
      </c>
      <c r="M3160">
        <f t="shared" si="604"/>
        <v>0</v>
      </c>
      <c r="N3160" s="56">
        <f t="shared" si="605"/>
        <v>0</v>
      </c>
      <c r="O3160" s="56">
        <f t="shared" si="606"/>
        <v>0</v>
      </c>
    </row>
    <row r="3161" spans="1:15" x14ac:dyDescent="0.3">
      <c r="A3161" s="43" t="s">
        <v>674</v>
      </c>
      <c r="B3161" s="43">
        <v>33</v>
      </c>
      <c r="C3161" s="44">
        <v>45153</v>
      </c>
      <c r="D3161" s="43" t="s">
        <v>65</v>
      </c>
      <c r="E3161" s="43">
        <v>2023</v>
      </c>
      <c r="F3161" s="64" t="s">
        <v>73</v>
      </c>
      <c r="G3161" s="64" t="s">
        <v>73</v>
      </c>
      <c r="H3161" s="64" t="s">
        <v>73</v>
      </c>
      <c r="I3161" s="43">
        <v>33</v>
      </c>
      <c r="J3161">
        <f>IF(AND(Formulier!$E$44&lt;=C3161,Formulier!$O$38&gt;=C3161),"Verlof",0)</f>
        <v>0</v>
      </c>
      <c r="K3161">
        <f t="shared" si="602"/>
        <v>0</v>
      </c>
      <c r="L3161">
        <f t="shared" si="603"/>
        <v>0</v>
      </c>
      <c r="M3161">
        <f t="shared" si="604"/>
        <v>0</v>
      </c>
      <c r="N3161" s="56">
        <f t="shared" si="605"/>
        <v>0</v>
      </c>
      <c r="O3161" s="56">
        <f t="shared" si="606"/>
        <v>0</v>
      </c>
    </row>
    <row r="3162" spans="1:15" x14ac:dyDescent="0.3">
      <c r="A3162" s="43" t="s">
        <v>675</v>
      </c>
      <c r="B3162" s="43">
        <v>33</v>
      </c>
      <c r="C3162" s="44">
        <v>45154</v>
      </c>
      <c r="D3162" s="43" t="s">
        <v>67</v>
      </c>
      <c r="E3162" s="43">
        <v>2023</v>
      </c>
      <c r="F3162" s="64" t="s">
        <v>73</v>
      </c>
      <c r="G3162" s="64" t="s">
        <v>73</v>
      </c>
      <c r="H3162" s="64" t="s">
        <v>73</v>
      </c>
      <c r="I3162" s="43">
        <v>33</v>
      </c>
      <c r="J3162">
        <f>IF(AND(Formulier!$E$44&lt;=C3162,Formulier!$O$38&gt;=C3162),"Verlof",0)</f>
        <v>0</v>
      </c>
      <c r="K3162">
        <f t="shared" si="602"/>
        <v>0</v>
      </c>
      <c r="L3162">
        <f t="shared" si="603"/>
        <v>0</v>
      </c>
      <c r="M3162">
        <f t="shared" si="604"/>
        <v>0</v>
      </c>
      <c r="N3162" s="56">
        <f t="shared" si="605"/>
        <v>0</v>
      </c>
      <c r="O3162" s="56">
        <f t="shared" si="606"/>
        <v>0</v>
      </c>
    </row>
    <row r="3163" spans="1:15" x14ac:dyDescent="0.3">
      <c r="A3163" s="43" t="s">
        <v>676</v>
      </c>
      <c r="B3163" s="43">
        <v>33</v>
      </c>
      <c r="C3163" s="44">
        <v>45155</v>
      </c>
      <c r="D3163" s="43" t="s">
        <v>69</v>
      </c>
      <c r="E3163" s="43">
        <v>2023</v>
      </c>
      <c r="F3163" s="64" t="s">
        <v>73</v>
      </c>
      <c r="G3163" s="64" t="s">
        <v>73</v>
      </c>
      <c r="H3163" s="64" t="s">
        <v>73</v>
      </c>
      <c r="I3163" s="43">
        <v>33</v>
      </c>
      <c r="J3163">
        <f>IF(AND(Formulier!$E$44&lt;=C3163,Formulier!$O$38&gt;=C3163),"Verlof",0)</f>
        <v>0</v>
      </c>
      <c r="K3163">
        <f t="shared" si="602"/>
        <v>0</v>
      </c>
      <c r="L3163">
        <f t="shared" si="603"/>
        <v>0</v>
      </c>
      <c r="M3163">
        <f t="shared" si="604"/>
        <v>0</v>
      </c>
      <c r="N3163" s="56">
        <f t="shared" si="605"/>
        <v>0</v>
      </c>
      <c r="O3163" s="56">
        <f t="shared" si="606"/>
        <v>0</v>
      </c>
    </row>
    <row r="3164" spans="1:15" x14ac:dyDescent="0.3">
      <c r="A3164" s="43" t="s">
        <v>677</v>
      </c>
      <c r="B3164" s="43">
        <v>33</v>
      </c>
      <c r="C3164" s="44">
        <v>45156</v>
      </c>
      <c r="D3164" s="43" t="s">
        <v>71</v>
      </c>
      <c r="E3164" s="43">
        <v>2023</v>
      </c>
      <c r="F3164" s="64" t="s">
        <v>73</v>
      </c>
      <c r="G3164" s="64" t="s">
        <v>73</v>
      </c>
      <c r="H3164" s="64" t="s">
        <v>73</v>
      </c>
      <c r="I3164" s="43">
        <v>33</v>
      </c>
      <c r="J3164">
        <f>IF(AND(Formulier!$E$44&lt;=C3164,Formulier!$O$38&gt;=C3164),"Verlof",0)</f>
        <v>0</v>
      </c>
      <c r="K3164">
        <f t="shared" si="602"/>
        <v>0</v>
      </c>
      <c r="L3164">
        <f t="shared" si="603"/>
        <v>0</v>
      </c>
      <c r="M3164">
        <f t="shared" si="604"/>
        <v>0</v>
      </c>
      <c r="N3164" s="56">
        <f t="shared" si="605"/>
        <v>0</v>
      </c>
      <c r="O3164" s="56">
        <f t="shared" si="606"/>
        <v>0</v>
      </c>
    </row>
    <row r="3165" spans="1:15" x14ac:dyDescent="0.3">
      <c r="A3165" s="43" t="s">
        <v>678</v>
      </c>
      <c r="B3165" s="43">
        <v>33</v>
      </c>
      <c r="C3165" s="44">
        <v>45157</v>
      </c>
      <c r="D3165" s="43" t="s">
        <v>75</v>
      </c>
      <c r="E3165" s="43">
        <v>2023</v>
      </c>
      <c r="F3165" s="64" t="s">
        <v>73</v>
      </c>
      <c r="G3165" s="64" t="s">
        <v>73</v>
      </c>
      <c r="H3165" s="64" t="s">
        <v>73</v>
      </c>
      <c r="I3165" s="43">
        <v>33</v>
      </c>
      <c r="J3165">
        <f>IF(AND(Formulier!$E$44&lt;=C3165,Formulier!$O$38&gt;=C3165),"Verlof",0)</f>
        <v>0</v>
      </c>
      <c r="K3165">
        <f t="shared" si="602"/>
        <v>0</v>
      </c>
      <c r="L3165">
        <f t="shared" si="603"/>
        <v>0</v>
      </c>
      <c r="M3165">
        <f t="shared" si="604"/>
        <v>0</v>
      </c>
      <c r="N3165" s="56">
        <f t="shared" si="605"/>
        <v>0</v>
      </c>
      <c r="O3165" s="56">
        <f t="shared" si="606"/>
        <v>0</v>
      </c>
    </row>
    <row r="3166" spans="1:15" x14ac:dyDescent="0.3">
      <c r="A3166" s="43" t="s">
        <v>679</v>
      </c>
      <c r="B3166" s="43">
        <v>33</v>
      </c>
      <c r="C3166" s="44">
        <v>45158</v>
      </c>
      <c r="D3166" s="43" t="s">
        <v>76</v>
      </c>
      <c r="E3166" s="43">
        <v>2023</v>
      </c>
      <c r="F3166" s="64" t="s">
        <v>73</v>
      </c>
      <c r="G3166" s="64" t="s">
        <v>73</v>
      </c>
      <c r="H3166" s="64" t="s">
        <v>73</v>
      </c>
      <c r="I3166" s="43">
        <v>33</v>
      </c>
      <c r="J3166">
        <f>IF(AND(Formulier!$E$44&lt;=C3166,Formulier!$O$38&gt;=C3166),"Verlof",0)</f>
        <v>0</v>
      </c>
      <c r="K3166">
        <f t="shared" si="602"/>
        <v>0</v>
      </c>
      <c r="L3166">
        <f t="shared" si="603"/>
        <v>0</v>
      </c>
      <c r="M3166">
        <f t="shared" si="604"/>
        <v>0</v>
      </c>
      <c r="N3166" s="56">
        <f t="shared" si="605"/>
        <v>0</v>
      </c>
      <c r="O3166" s="56">
        <f t="shared" si="606"/>
        <v>0</v>
      </c>
    </row>
    <row r="3167" spans="1:15" x14ac:dyDescent="0.3">
      <c r="A3167" s="43" t="s">
        <v>680</v>
      </c>
      <c r="B3167" s="43">
        <v>34</v>
      </c>
      <c r="C3167" s="44">
        <v>45159</v>
      </c>
      <c r="D3167" s="43" t="s">
        <v>63</v>
      </c>
      <c r="E3167" s="43">
        <v>2023</v>
      </c>
      <c r="F3167" s="64" t="s">
        <v>73</v>
      </c>
      <c r="G3167" s="64" t="s">
        <v>92</v>
      </c>
      <c r="H3167" s="64" t="s">
        <v>73</v>
      </c>
      <c r="I3167" s="43">
        <v>34</v>
      </c>
      <c r="J3167">
        <f>IF(AND(Formulier!$E$44&lt;=C3167,Formulier!$O$38&gt;=C3167),"Verlof",0)</f>
        <v>0</v>
      </c>
      <c r="K3167">
        <f t="shared" si="602"/>
        <v>0</v>
      </c>
      <c r="L3167">
        <f t="shared" si="603"/>
        <v>0</v>
      </c>
      <c r="M3167">
        <f t="shared" si="604"/>
        <v>0</v>
      </c>
      <c r="N3167" s="56">
        <f t="shared" si="605"/>
        <v>0</v>
      </c>
      <c r="O3167" s="56">
        <f t="shared" si="606"/>
        <v>0</v>
      </c>
    </row>
    <row r="3168" spans="1:15" x14ac:dyDescent="0.3">
      <c r="A3168" s="43" t="s">
        <v>681</v>
      </c>
      <c r="B3168" s="43">
        <v>34</v>
      </c>
      <c r="C3168" s="44">
        <v>45160</v>
      </c>
      <c r="D3168" s="43" t="s">
        <v>65</v>
      </c>
      <c r="E3168" s="43">
        <v>2023</v>
      </c>
      <c r="F3168" s="64" t="s">
        <v>73</v>
      </c>
      <c r="G3168" s="64" t="s">
        <v>92</v>
      </c>
      <c r="H3168" s="64" t="s">
        <v>73</v>
      </c>
      <c r="I3168" s="43">
        <v>34</v>
      </c>
      <c r="J3168">
        <f>IF(AND(Formulier!$E$44&lt;=C3168,Formulier!$O$38&gt;=C3168),"Verlof",0)</f>
        <v>0</v>
      </c>
      <c r="K3168">
        <f t="shared" si="602"/>
        <v>0</v>
      </c>
      <c r="L3168">
        <f t="shared" si="603"/>
        <v>0</v>
      </c>
      <c r="M3168">
        <f t="shared" si="604"/>
        <v>0</v>
      </c>
      <c r="N3168" s="56">
        <f t="shared" si="605"/>
        <v>0</v>
      </c>
      <c r="O3168" s="56">
        <f t="shared" si="606"/>
        <v>0</v>
      </c>
    </row>
    <row r="3169" spans="1:15" x14ac:dyDescent="0.3">
      <c r="A3169" s="43" t="s">
        <v>682</v>
      </c>
      <c r="B3169" s="43">
        <v>34</v>
      </c>
      <c r="C3169" s="44">
        <v>45161</v>
      </c>
      <c r="D3169" s="43" t="s">
        <v>67</v>
      </c>
      <c r="E3169" s="43">
        <v>2023</v>
      </c>
      <c r="F3169" s="64" t="s">
        <v>73</v>
      </c>
      <c r="G3169" s="64" t="s">
        <v>92</v>
      </c>
      <c r="H3169" s="64" t="s">
        <v>73</v>
      </c>
      <c r="I3169" s="43">
        <v>34</v>
      </c>
      <c r="J3169">
        <f>IF(AND(Formulier!$E$44&lt;=C3169,Formulier!$O$38&gt;=C3169),"Verlof",0)</f>
        <v>0</v>
      </c>
      <c r="K3169">
        <f t="shared" si="602"/>
        <v>0</v>
      </c>
      <c r="L3169">
        <f t="shared" si="603"/>
        <v>0</v>
      </c>
      <c r="M3169">
        <f t="shared" si="604"/>
        <v>0</v>
      </c>
      <c r="N3169" s="56">
        <f t="shared" si="605"/>
        <v>0</v>
      </c>
      <c r="O3169" s="56">
        <f t="shared" si="606"/>
        <v>0</v>
      </c>
    </row>
    <row r="3170" spans="1:15" x14ac:dyDescent="0.3">
      <c r="A3170" s="43" t="s">
        <v>683</v>
      </c>
      <c r="B3170" s="43">
        <v>34</v>
      </c>
      <c r="C3170" s="44">
        <v>45162</v>
      </c>
      <c r="D3170" s="43" t="s">
        <v>69</v>
      </c>
      <c r="E3170" s="43">
        <v>2023</v>
      </c>
      <c r="F3170" s="64" t="s">
        <v>73</v>
      </c>
      <c r="G3170" s="64" t="s">
        <v>92</v>
      </c>
      <c r="H3170" s="64" t="s">
        <v>73</v>
      </c>
      <c r="I3170" s="43">
        <v>34</v>
      </c>
      <c r="J3170">
        <f>IF(AND(Formulier!$E$44&lt;=C3170,Formulier!$O$38&gt;=C3170),"Verlof",0)</f>
        <v>0</v>
      </c>
      <c r="K3170">
        <f t="shared" si="602"/>
        <v>0</v>
      </c>
      <c r="L3170">
        <f t="shared" si="603"/>
        <v>0</v>
      </c>
      <c r="M3170">
        <f t="shared" si="604"/>
        <v>0</v>
      </c>
      <c r="N3170" s="56">
        <f t="shared" si="605"/>
        <v>0</v>
      </c>
      <c r="O3170" s="56">
        <f t="shared" si="606"/>
        <v>0</v>
      </c>
    </row>
    <row r="3171" spans="1:15" x14ac:dyDescent="0.3">
      <c r="A3171" s="43" t="s">
        <v>684</v>
      </c>
      <c r="B3171" s="43">
        <v>34</v>
      </c>
      <c r="C3171" s="44">
        <v>45163</v>
      </c>
      <c r="D3171" s="43" t="s">
        <v>71</v>
      </c>
      <c r="E3171" s="43">
        <v>2023</v>
      </c>
      <c r="F3171" s="64" t="s">
        <v>73</v>
      </c>
      <c r="G3171" s="64" t="s">
        <v>92</v>
      </c>
      <c r="H3171" s="64" t="s">
        <v>73</v>
      </c>
      <c r="I3171" s="43">
        <v>34</v>
      </c>
      <c r="J3171">
        <f>IF(AND(Formulier!$E$44&lt;=C3171,Formulier!$O$38&gt;=C3171),"Verlof",0)</f>
        <v>0</v>
      </c>
      <c r="K3171">
        <f t="shared" si="602"/>
        <v>0</v>
      </c>
      <c r="L3171">
        <f t="shared" si="603"/>
        <v>0</v>
      </c>
      <c r="M3171">
        <f t="shared" si="604"/>
        <v>0</v>
      </c>
      <c r="N3171" s="56">
        <f t="shared" si="605"/>
        <v>0</v>
      </c>
      <c r="O3171" s="56">
        <f t="shared" si="606"/>
        <v>0</v>
      </c>
    </row>
    <row r="3172" spans="1:15" x14ac:dyDescent="0.3">
      <c r="A3172" s="43" t="s">
        <v>685</v>
      </c>
      <c r="B3172" s="43">
        <v>34</v>
      </c>
      <c r="C3172" s="44">
        <v>45164</v>
      </c>
      <c r="D3172" s="43" t="s">
        <v>75</v>
      </c>
      <c r="E3172" s="43">
        <v>2023</v>
      </c>
      <c r="F3172" s="64" t="s">
        <v>73</v>
      </c>
      <c r="G3172" s="64" t="s">
        <v>92</v>
      </c>
      <c r="H3172" s="64" t="s">
        <v>73</v>
      </c>
      <c r="I3172" s="43">
        <v>34</v>
      </c>
      <c r="J3172">
        <f>IF(AND(Formulier!$E$44&lt;=C3172,Formulier!$O$38&gt;=C3172),"Verlof",0)</f>
        <v>0</v>
      </c>
      <c r="K3172">
        <f t="shared" si="602"/>
        <v>0</v>
      </c>
      <c r="L3172">
        <f t="shared" si="603"/>
        <v>0</v>
      </c>
      <c r="M3172">
        <f t="shared" si="604"/>
        <v>0</v>
      </c>
      <c r="N3172" s="56">
        <f t="shared" si="605"/>
        <v>0</v>
      </c>
      <c r="O3172" s="56">
        <f t="shared" si="606"/>
        <v>0</v>
      </c>
    </row>
    <row r="3173" spans="1:15" x14ac:dyDescent="0.3">
      <c r="A3173" s="43" t="s">
        <v>686</v>
      </c>
      <c r="B3173" s="43">
        <v>34</v>
      </c>
      <c r="C3173" s="44">
        <v>45165</v>
      </c>
      <c r="D3173" s="43" t="s">
        <v>76</v>
      </c>
      <c r="E3173" s="43">
        <v>2023</v>
      </c>
      <c r="F3173" s="64" t="s">
        <v>73</v>
      </c>
      <c r="G3173" s="64" t="s">
        <v>92</v>
      </c>
      <c r="H3173" s="64" t="s">
        <v>73</v>
      </c>
      <c r="I3173" s="43">
        <v>34</v>
      </c>
      <c r="J3173">
        <f>IF(AND(Formulier!$E$44&lt;=C3173,Formulier!$O$38&gt;=C3173),"Verlof",0)</f>
        <v>0</v>
      </c>
      <c r="K3173">
        <f t="shared" si="602"/>
        <v>0</v>
      </c>
      <c r="L3173">
        <f t="shared" si="603"/>
        <v>0</v>
      </c>
      <c r="M3173">
        <f t="shared" si="604"/>
        <v>0</v>
      </c>
      <c r="N3173" s="56">
        <f t="shared" si="605"/>
        <v>0</v>
      </c>
      <c r="O3173" s="56">
        <f t="shared" si="606"/>
        <v>0</v>
      </c>
    </row>
    <row r="3174" spans="1:15" x14ac:dyDescent="0.3">
      <c r="A3174" s="43" t="s">
        <v>687</v>
      </c>
      <c r="B3174" s="43">
        <v>35</v>
      </c>
      <c r="C3174" s="44">
        <v>45166</v>
      </c>
      <c r="D3174" s="43" t="s">
        <v>63</v>
      </c>
      <c r="E3174" s="43">
        <v>2023</v>
      </c>
      <c r="F3174" s="64" t="s">
        <v>73</v>
      </c>
      <c r="G3174" s="64" t="s">
        <v>92</v>
      </c>
      <c r="H3174" s="64" t="s">
        <v>92</v>
      </c>
      <c r="I3174" s="43">
        <v>35</v>
      </c>
      <c r="J3174">
        <f>IF(AND(Formulier!$E$44&lt;=C3174,Formulier!$O$38&gt;=C3174),"Verlof",0)</f>
        <v>0</v>
      </c>
      <c r="K3174">
        <f t="shared" si="602"/>
        <v>0</v>
      </c>
      <c r="L3174">
        <f t="shared" si="603"/>
        <v>0</v>
      </c>
      <c r="M3174">
        <f t="shared" si="604"/>
        <v>0</v>
      </c>
      <c r="N3174" s="56">
        <f t="shared" si="605"/>
        <v>0</v>
      </c>
      <c r="O3174" s="56">
        <f t="shared" si="606"/>
        <v>0</v>
      </c>
    </row>
    <row r="3175" spans="1:15" x14ac:dyDescent="0.3">
      <c r="A3175" s="43" t="s">
        <v>688</v>
      </c>
      <c r="B3175" s="43">
        <v>35</v>
      </c>
      <c r="C3175" s="44">
        <v>45167</v>
      </c>
      <c r="D3175" s="43" t="s">
        <v>65</v>
      </c>
      <c r="E3175" s="43">
        <v>2023</v>
      </c>
      <c r="F3175" s="64" t="s">
        <v>73</v>
      </c>
      <c r="G3175" s="64" t="s">
        <v>92</v>
      </c>
      <c r="H3175" s="64" t="s">
        <v>92</v>
      </c>
      <c r="I3175" s="43">
        <v>35</v>
      </c>
      <c r="J3175">
        <f>IF(AND(Formulier!$E$44&lt;=C3175,Formulier!$O$38&gt;=C3175),"Verlof",0)</f>
        <v>0</v>
      </c>
      <c r="K3175">
        <f t="shared" si="602"/>
        <v>0</v>
      </c>
      <c r="L3175">
        <f t="shared" si="603"/>
        <v>0</v>
      </c>
      <c r="M3175">
        <f t="shared" si="604"/>
        <v>0</v>
      </c>
      <c r="N3175" s="56">
        <f t="shared" si="605"/>
        <v>0</v>
      </c>
      <c r="O3175" s="56">
        <f t="shared" si="606"/>
        <v>0</v>
      </c>
    </row>
    <row r="3176" spans="1:15" x14ac:dyDescent="0.3">
      <c r="A3176" s="43" t="s">
        <v>689</v>
      </c>
      <c r="B3176" s="43">
        <v>35</v>
      </c>
      <c r="C3176" s="44">
        <v>45168</v>
      </c>
      <c r="D3176" s="43" t="s">
        <v>67</v>
      </c>
      <c r="E3176" s="43">
        <v>2023</v>
      </c>
      <c r="F3176" s="64" t="s">
        <v>73</v>
      </c>
      <c r="G3176" s="64" t="s">
        <v>92</v>
      </c>
      <c r="H3176" s="64" t="s">
        <v>92</v>
      </c>
      <c r="I3176" s="43">
        <v>35</v>
      </c>
      <c r="J3176">
        <f>IF(AND(Formulier!$E$44&lt;=C3176,Formulier!$O$38&gt;=C3176),"Verlof",0)</f>
        <v>0</v>
      </c>
      <c r="K3176">
        <f t="shared" si="602"/>
        <v>0</v>
      </c>
      <c r="L3176">
        <f t="shared" si="603"/>
        <v>0</v>
      </c>
      <c r="M3176">
        <f t="shared" si="604"/>
        <v>0</v>
      </c>
      <c r="N3176" s="56">
        <f t="shared" si="605"/>
        <v>0</v>
      </c>
      <c r="O3176" s="56">
        <f t="shared" si="606"/>
        <v>0</v>
      </c>
    </row>
    <row r="3177" spans="1:15" x14ac:dyDescent="0.3">
      <c r="A3177" s="43" t="s">
        <v>690</v>
      </c>
      <c r="B3177" s="43">
        <v>35</v>
      </c>
      <c r="C3177" s="44">
        <v>45169</v>
      </c>
      <c r="D3177" s="43" t="s">
        <v>69</v>
      </c>
      <c r="E3177" s="43">
        <v>2023</v>
      </c>
      <c r="F3177" s="64" t="s">
        <v>73</v>
      </c>
      <c r="G3177" s="64" t="s">
        <v>92</v>
      </c>
      <c r="H3177" s="64" t="s">
        <v>92</v>
      </c>
      <c r="I3177" s="43">
        <v>35</v>
      </c>
      <c r="J3177">
        <f>IF(AND(Formulier!$E$44&lt;=C3177,Formulier!$O$38&gt;=C3177),"Verlof",0)</f>
        <v>0</v>
      </c>
      <c r="K3177">
        <f t="shared" si="602"/>
        <v>0</v>
      </c>
      <c r="L3177">
        <f t="shared" si="603"/>
        <v>0</v>
      </c>
      <c r="M3177">
        <f t="shared" si="604"/>
        <v>0</v>
      </c>
      <c r="N3177" s="56">
        <f t="shared" si="605"/>
        <v>0</v>
      </c>
      <c r="O3177" s="56">
        <f t="shared" si="606"/>
        <v>0</v>
      </c>
    </row>
    <row r="3178" spans="1:15" x14ac:dyDescent="0.3">
      <c r="A3178" s="43" t="s">
        <v>691</v>
      </c>
      <c r="B3178" s="43">
        <v>35</v>
      </c>
      <c r="C3178" s="44">
        <v>45170</v>
      </c>
      <c r="D3178" s="43" t="s">
        <v>71</v>
      </c>
      <c r="E3178" s="43">
        <v>2023</v>
      </c>
      <c r="F3178" s="64" t="s">
        <v>73</v>
      </c>
      <c r="G3178" s="64" t="s">
        <v>92</v>
      </c>
      <c r="H3178" s="64" t="s">
        <v>92</v>
      </c>
      <c r="I3178" s="43">
        <v>35</v>
      </c>
      <c r="J3178">
        <f>IF(AND(Formulier!$E$44&lt;=C3178,Formulier!$O$38&gt;=C3178),"Verlof",0)</f>
        <v>0</v>
      </c>
      <c r="K3178">
        <f t="shared" si="602"/>
        <v>0</v>
      </c>
      <c r="L3178">
        <f t="shared" si="603"/>
        <v>0</v>
      </c>
      <c r="M3178">
        <f t="shared" si="604"/>
        <v>0</v>
      </c>
      <c r="N3178" s="56">
        <f t="shared" si="605"/>
        <v>0</v>
      </c>
      <c r="O3178" s="56">
        <f t="shared" si="606"/>
        <v>0</v>
      </c>
    </row>
    <row r="3179" spans="1:15" x14ac:dyDescent="0.3">
      <c r="A3179" s="43" t="s">
        <v>692</v>
      </c>
      <c r="B3179" s="43">
        <v>35</v>
      </c>
      <c r="C3179" s="44">
        <v>45171</v>
      </c>
      <c r="D3179" s="43" t="s">
        <v>75</v>
      </c>
      <c r="E3179" s="43">
        <v>2023</v>
      </c>
      <c r="F3179" s="64" t="s">
        <v>73</v>
      </c>
      <c r="G3179" s="64" t="s">
        <v>92</v>
      </c>
      <c r="H3179" s="64" t="s">
        <v>92</v>
      </c>
      <c r="I3179" s="43">
        <v>35</v>
      </c>
      <c r="J3179">
        <f>IF(AND(Formulier!$E$44&lt;=C3179,Formulier!$O$38&gt;=C3179),"Verlof",0)</f>
        <v>0</v>
      </c>
      <c r="K3179">
        <f t="shared" si="602"/>
        <v>0</v>
      </c>
      <c r="L3179">
        <f t="shared" si="603"/>
        <v>0</v>
      </c>
      <c r="M3179">
        <f t="shared" si="604"/>
        <v>0</v>
      </c>
      <c r="N3179" s="56">
        <f t="shared" si="605"/>
        <v>0</v>
      </c>
      <c r="O3179" s="56">
        <f t="shared" si="606"/>
        <v>0</v>
      </c>
    </row>
    <row r="3180" spans="1:15" x14ac:dyDescent="0.3">
      <c r="A3180" s="43" t="s">
        <v>693</v>
      </c>
      <c r="B3180" s="43">
        <v>35</v>
      </c>
      <c r="C3180" s="44">
        <v>45172</v>
      </c>
      <c r="D3180" s="43" t="s">
        <v>76</v>
      </c>
      <c r="E3180" s="43">
        <v>2023</v>
      </c>
      <c r="F3180" s="64" t="s">
        <v>73</v>
      </c>
      <c r="G3180" s="64" t="s">
        <v>92</v>
      </c>
      <c r="H3180" s="64" t="s">
        <v>92</v>
      </c>
      <c r="I3180" s="43">
        <v>35</v>
      </c>
      <c r="J3180">
        <f>IF(AND(Formulier!$E$44&lt;=C3180,Formulier!$O$38&gt;=C3180),"Verlof",0)</f>
        <v>0</v>
      </c>
      <c r="K3180">
        <f t="shared" si="602"/>
        <v>0</v>
      </c>
      <c r="L3180">
        <f t="shared" si="603"/>
        <v>0</v>
      </c>
      <c r="M3180">
        <f t="shared" si="604"/>
        <v>0</v>
      </c>
      <c r="N3180" s="56">
        <f t="shared" si="605"/>
        <v>0</v>
      </c>
      <c r="O3180" s="56">
        <f t="shared" si="606"/>
        <v>0</v>
      </c>
    </row>
    <row r="3181" spans="1:15" x14ac:dyDescent="0.3">
      <c r="A3181" s="43" t="s">
        <v>694</v>
      </c>
      <c r="B3181" s="43">
        <v>36</v>
      </c>
      <c r="C3181" s="44">
        <v>45173</v>
      </c>
      <c r="D3181" s="43" t="s">
        <v>63</v>
      </c>
      <c r="E3181" s="43">
        <v>2023</v>
      </c>
      <c r="F3181" s="64" t="s">
        <v>92</v>
      </c>
      <c r="G3181" s="64" t="s">
        <v>92</v>
      </c>
      <c r="H3181" s="64" t="s">
        <v>92</v>
      </c>
      <c r="I3181" s="43">
        <v>36</v>
      </c>
      <c r="J3181">
        <f>IF(AND(Formulier!$E$44&lt;=C3181,Formulier!$O$38&gt;=C3181),"Verlof",0)</f>
        <v>0</v>
      </c>
      <c r="K3181">
        <f t="shared" si="602"/>
        <v>0</v>
      </c>
      <c r="L3181">
        <f t="shared" si="603"/>
        <v>0</v>
      </c>
      <c r="M3181">
        <f t="shared" si="604"/>
        <v>0</v>
      </c>
      <c r="N3181" s="56">
        <f t="shared" si="605"/>
        <v>0</v>
      </c>
      <c r="O3181" s="56">
        <f t="shared" si="606"/>
        <v>0</v>
      </c>
    </row>
    <row r="3182" spans="1:15" x14ac:dyDescent="0.3">
      <c r="A3182" s="43" t="s">
        <v>695</v>
      </c>
      <c r="B3182" s="43">
        <v>36</v>
      </c>
      <c r="C3182" s="44">
        <v>45174</v>
      </c>
      <c r="D3182" s="43" t="s">
        <v>65</v>
      </c>
      <c r="E3182" s="43">
        <v>2023</v>
      </c>
      <c r="F3182" s="64" t="s">
        <v>92</v>
      </c>
      <c r="G3182" s="64" t="s">
        <v>92</v>
      </c>
      <c r="H3182" s="64" t="s">
        <v>92</v>
      </c>
      <c r="I3182" s="43">
        <v>36</v>
      </c>
      <c r="J3182">
        <f>IF(AND(Formulier!$E$44&lt;=C3182,Formulier!$O$38&gt;=C3182),"Verlof",0)</f>
        <v>0</v>
      </c>
      <c r="K3182">
        <f t="shared" si="602"/>
        <v>0</v>
      </c>
      <c r="L3182">
        <f t="shared" si="603"/>
        <v>0</v>
      </c>
      <c r="M3182">
        <f t="shared" si="604"/>
        <v>0</v>
      </c>
      <c r="N3182" s="56">
        <f t="shared" si="605"/>
        <v>0</v>
      </c>
      <c r="O3182" s="56">
        <f t="shared" si="606"/>
        <v>0</v>
      </c>
    </row>
    <row r="3183" spans="1:15" x14ac:dyDescent="0.3">
      <c r="A3183" s="43" t="s">
        <v>696</v>
      </c>
      <c r="B3183" s="43">
        <v>36</v>
      </c>
      <c r="C3183" s="44">
        <v>45175</v>
      </c>
      <c r="D3183" s="43" t="s">
        <v>67</v>
      </c>
      <c r="E3183" s="43">
        <v>2023</v>
      </c>
      <c r="F3183" s="64" t="s">
        <v>92</v>
      </c>
      <c r="G3183" s="64" t="s">
        <v>92</v>
      </c>
      <c r="H3183" s="64" t="s">
        <v>92</v>
      </c>
      <c r="I3183" s="43">
        <v>36</v>
      </c>
      <c r="J3183">
        <f>IF(AND(Formulier!$E$44&lt;=C3183,Formulier!$O$38&gt;=C3183),"Verlof",0)</f>
        <v>0</v>
      </c>
      <c r="K3183">
        <f t="shared" si="602"/>
        <v>0</v>
      </c>
      <c r="L3183">
        <f t="shared" si="603"/>
        <v>0</v>
      </c>
      <c r="M3183">
        <f t="shared" si="604"/>
        <v>0</v>
      </c>
      <c r="N3183" s="56">
        <f t="shared" si="605"/>
        <v>0</v>
      </c>
      <c r="O3183" s="56">
        <f t="shared" si="606"/>
        <v>0</v>
      </c>
    </row>
    <row r="3184" spans="1:15" x14ac:dyDescent="0.3">
      <c r="A3184" s="43" t="s">
        <v>697</v>
      </c>
      <c r="B3184" s="43">
        <v>36</v>
      </c>
      <c r="C3184" s="44">
        <v>45176</v>
      </c>
      <c r="D3184" s="43" t="s">
        <v>69</v>
      </c>
      <c r="E3184" s="43">
        <v>2023</v>
      </c>
      <c r="F3184" s="64" t="s">
        <v>92</v>
      </c>
      <c r="G3184" s="64" t="s">
        <v>92</v>
      </c>
      <c r="H3184" s="64" t="s">
        <v>92</v>
      </c>
      <c r="I3184" s="43">
        <v>36</v>
      </c>
      <c r="J3184">
        <f>IF(AND(Formulier!$E$44&lt;=C3184,Formulier!$O$38&gt;=C3184),"Verlof",0)</f>
        <v>0</v>
      </c>
      <c r="K3184">
        <f t="shared" si="602"/>
        <v>0</v>
      </c>
      <c r="L3184">
        <f t="shared" si="603"/>
        <v>0</v>
      </c>
      <c r="M3184">
        <f t="shared" si="604"/>
        <v>0</v>
      </c>
      <c r="N3184" s="56">
        <f t="shared" si="605"/>
        <v>0</v>
      </c>
      <c r="O3184" s="56">
        <f t="shared" si="606"/>
        <v>0</v>
      </c>
    </row>
    <row r="3185" spans="1:15" x14ac:dyDescent="0.3">
      <c r="A3185" s="43" t="s">
        <v>698</v>
      </c>
      <c r="B3185" s="43">
        <v>36</v>
      </c>
      <c r="C3185" s="44">
        <v>45177</v>
      </c>
      <c r="D3185" s="43" t="s">
        <v>71</v>
      </c>
      <c r="E3185" s="43">
        <v>2023</v>
      </c>
      <c r="F3185" s="64" t="s">
        <v>92</v>
      </c>
      <c r="G3185" s="64" t="s">
        <v>92</v>
      </c>
      <c r="H3185" s="64" t="s">
        <v>92</v>
      </c>
      <c r="I3185" s="43">
        <v>36</v>
      </c>
      <c r="J3185">
        <f>IF(AND(Formulier!$E$44&lt;=C3185,Formulier!$O$38&gt;=C3185),"Verlof",0)</f>
        <v>0</v>
      </c>
      <c r="K3185">
        <f t="shared" si="602"/>
        <v>0</v>
      </c>
      <c r="L3185">
        <f t="shared" si="603"/>
        <v>0</v>
      </c>
      <c r="M3185">
        <f t="shared" si="604"/>
        <v>0</v>
      </c>
      <c r="N3185" s="56">
        <f t="shared" si="605"/>
        <v>0</v>
      </c>
      <c r="O3185" s="56">
        <f t="shared" si="606"/>
        <v>0</v>
      </c>
    </row>
    <row r="3186" spans="1:15" x14ac:dyDescent="0.3">
      <c r="A3186" s="43" t="s">
        <v>699</v>
      </c>
      <c r="B3186" s="43">
        <v>36</v>
      </c>
      <c r="C3186" s="44">
        <v>45178</v>
      </c>
      <c r="D3186" s="43" t="s">
        <v>75</v>
      </c>
      <c r="E3186" s="43">
        <v>2023</v>
      </c>
      <c r="F3186" s="64" t="s">
        <v>92</v>
      </c>
      <c r="G3186" s="64" t="s">
        <v>92</v>
      </c>
      <c r="H3186" s="64" t="s">
        <v>92</v>
      </c>
      <c r="I3186" s="43">
        <v>36</v>
      </c>
      <c r="J3186">
        <f>IF(AND(Formulier!$E$44&lt;=C3186,Formulier!$O$38&gt;=C3186),"Verlof",0)</f>
        <v>0</v>
      </c>
      <c r="K3186">
        <f t="shared" si="602"/>
        <v>0</v>
      </c>
      <c r="L3186">
        <f t="shared" si="603"/>
        <v>0</v>
      </c>
      <c r="M3186">
        <f t="shared" si="604"/>
        <v>0</v>
      </c>
      <c r="N3186" s="56">
        <f t="shared" si="605"/>
        <v>0</v>
      </c>
      <c r="O3186" s="56">
        <f t="shared" si="606"/>
        <v>0</v>
      </c>
    </row>
    <row r="3187" spans="1:15" x14ac:dyDescent="0.3">
      <c r="A3187" s="43" t="s">
        <v>700</v>
      </c>
      <c r="B3187" s="43">
        <v>36</v>
      </c>
      <c r="C3187" s="44">
        <v>45179</v>
      </c>
      <c r="D3187" s="43" t="s">
        <v>76</v>
      </c>
      <c r="E3187" s="43">
        <v>2023</v>
      </c>
      <c r="F3187" s="64" t="s">
        <v>92</v>
      </c>
      <c r="G3187" s="64" t="s">
        <v>92</v>
      </c>
      <c r="H3187" s="64" t="s">
        <v>92</v>
      </c>
      <c r="I3187" s="43">
        <v>36</v>
      </c>
      <c r="J3187">
        <f>IF(AND(Formulier!$E$44&lt;=C3187,Formulier!$O$38&gt;=C3187),"Verlof",0)</f>
        <v>0</v>
      </c>
      <c r="K3187">
        <f t="shared" si="602"/>
        <v>0</v>
      </c>
      <c r="L3187">
        <f t="shared" si="603"/>
        <v>0</v>
      </c>
      <c r="M3187">
        <f t="shared" si="604"/>
        <v>0</v>
      </c>
      <c r="N3187" s="56">
        <f t="shared" si="605"/>
        <v>0</v>
      </c>
      <c r="O3187" s="56">
        <f t="shared" si="606"/>
        <v>0</v>
      </c>
    </row>
    <row r="3188" spans="1:15" x14ac:dyDescent="0.3">
      <c r="A3188" s="43" t="s">
        <v>701</v>
      </c>
      <c r="B3188" s="43">
        <v>37</v>
      </c>
      <c r="C3188" s="44">
        <v>45180</v>
      </c>
      <c r="D3188" s="43" t="s">
        <v>63</v>
      </c>
      <c r="E3188" s="43">
        <v>2023</v>
      </c>
      <c r="F3188" s="64" t="s">
        <v>92</v>
      </c>
      <c r="G3188" s="64" t="s">
        <v>92</v>
      </c>
      <c r="H3188" s="64" t="s">
        <v>92</v>
      </c>
      <c r="I3188" s="43">
        <v>37</v>
      </c>
      <c r="J3188">
        <f>IF(AND(Formulier!$E$44&lt;=C3188,Formulier!$O$38&gt;=C3188),"Verlof",0)</f>
        <v>0</v>
      </c>
      <c r="K3188">
        <f t="shared" si="602"/>
        <v>0</v>
      </c>
      <c r="L3188">
        <f t="shared" si="603"/>
        <v>0</v>
      </c>
      <c r="M3188">
        <f t="shared" si="604"/>
        <v>0</v>
      </c>
      <c r="N3188" s="56">
        <f t="shared" si="605"/>
        <v>0</v>
      </c>
      <c r="O3188" s="56">
        <f t="shared" si="606"/>
        <v>0</v>
      </c>
    </row>
    <row r="3189" spans="1:15" x14ac:dyDescent="0.3">
      <c r="A3189" s="43" t="s">
        <v>702</v>
      </c>
      <c r="B3189" s="43">
        <v>37</v>
      </c>
      <c r="C3189" s="44">
        <v>45181</v>
      </c>
      <c r="D3189" s="43" t="s">
        <v>65</v>
      </c>
      <c r="E3189" s="43">
        <v>2023</v>
      </c>
      <c r="F3189" s="64" t="s">
        <v>92</v>
      </c>
      <c r="G3189" s="64" t="s">
        <v>92</v>
      </c>
      <c r="H3189" s="64" t="s">
        <v>92</v>
      </c>
      <c r="I3189" s="43">
        <v>37</v>
      </c>
      <c r="J3189">
        <f>IF(AND(Formulier!$E$44&lt;=C3189,Formulier!$O$38&gt;=C3189),"Verlof",0)</f>
        <v>0</v>
      </c>
      <c r="K3189">
        <f t="shared" si="602"/>
        <v>0</v>
      </c>
      <c r="L3189">
        <f t="shared" si="603"/>
        <v>0</v>
      </c>
      <c r="M3189">
        <f t="shared" si="604"/>
        <v>0</v>
      </c>
      <c r="N3189" s="56">
        <f t="shared" si="605"/>
        <v>0</v>
      </c>
      <c r="O3189" s="56">
        <f t="shared" si="606"/>
        <v>0</v>
      </c>
    </row>
    <row r="3190" spans="1:15" x14ac:dyDescent="0.3">
      <c r="A3190" s="43" t="s">
        <v>703</v>
      </c>
      <c r="B3190" s="43">
        <v>37</v>
      </c>
      <c r="C3190" s="44">
        <v>45182</v>
      </c>
      <c r="D3190" s="43" t="s">
        <v>67</v>
      </c>
      <c r="E3190" s="43">
        <v>2023</v>
      </c>
      <c r="F3190" s="64" t="s">
        <v>92</v>
      </c>
      <c r="G3190" s="64" t="s">
        <v>92</v>
      </c>
      <c r="H3190" s="64" t="s">
        <v>92</v>
      </c>
      <c r="I3190" s="43">
        <v>37</v>
      </c>
      <c r="J3190">
        <f>IF(AND(Formulier!$E$44&lt;=C3190,Formulier!$O$38&gt;=C3190),"Verlof",0)</f>
        <v>0</v>
      </c>
      <c r="K3190">
        <f t="shared" si="602"/>
        <v>0</v>
      </c>
      <c r="L3190">
        <f t="shared" si="603"/>
        <v>0</v>
      </c>
      <c r="M3190">
        <f t="shared" si="604"/>
        <v>0</v>
      </c>
      <c r="N3190" s="56">
        <f t="shared" si="605"/>
        <v>0</v>
      </c>
      <c r="O3190" s="56">
        <f t="shared" si="606"/>
        <v>0</v>
      </c>
    </row>
    <row r="3191" spans="1:15" x14ac:dyDescent="0.3">
      <c r="A3191" s="43" t="s">
        <v>704</v>
      </c>
      <c r="B3191" s="43">
        <v>37</v>
      </c>
      <c r="C3191" s="44">
        <v>45183</v>
      </c>
      <c r="D3191" s="43" t="s">
        <v>69</v>
      </c>
      <c r="E3191" s="43">
        <v>2023</v>
      </c>
      <c r="F3191" s="64" t="s">
        <v>92</v>
      </c>
      <c r="G3191" s="64" t="s">
        <v>92</v>
      </c>
      <c r="H3191" s="64" t="s">
        <v>92</v>
      </c>
      <c r="I3191" s="43">
        <v>37</v>
      </c>
      <c r="J3191">
        <f>IF(AND(Formulier!$E$44&lt;=C3191,Formulier!$O$38&gt;=C3191),"Verlof",0)</f>
        <v>0</v>
      </c>
      <c r="K3191">
        <f t="shared" si="602"/>
        <v>0</v>
      </c>
      <c r="L3191">
        <f t="shared" si="603"/>
        <v>0</v>
      </c>
      <c r="M3191">
        <f t="shared" si="604"/>
        <v>0</v>
      </c>
      <c r="N3191" s="56">
        <f t="shared" si="605"/>
        <v>0</v>
      </c>
      <c r="O3191" s="56">
        <f t="shared" si="606"/>
        <v>0</v>
      </c>
    </row>
    <row r="3192" spans="1:15" x14ac:dyDescent="0.3">
      <c r="A3192" s="43" t="s">
        <v>705</v>
      </c>
      <c r="B3192" s="43">
        <v>37</v>
      </c>
      <c r="C3192" s="44">
        <v>45184</v>
      </c>
      <c r="D3192" s="43" t="s">
        <v>71</v>
      </c>
      <c r="E3192" s="43">
        <v>2023</v>
      </c>
      <c r="F3192" s="64" t="s">
        <v>92</v>
      </c>
      <c r="G3192" s="64" t="s">
        <v>92</v>
      </c>
      <c r="H3192" s="64" t="s">
        <v>92</v>
      </c>
      <c r="I3192" s="43">
        <v>37</v>
      </c>
      <c r="J3192">
        <f>IF(AND(Formulier!$E$44&lt;=C3192,Formulier!$O$38&gt;=C3192),"Verlof",0)</f>
        <v>0</v>
      </c>
      <c r="K3192">
        <f t="shared" si="602"/>
        <v>0</v>
      </c>
      <c r="L3192">
        <f t="shared" si="603"/>
        <v>0</v>
      </c>
      <c r="M3192">
        <f t="shared" si="604"/>
        <v>0</v>
      </c>
      <c r="N3192" s="56">
        <f t="shared" si="605"/>
        <v>0</v>
      </c>
      <c r="O3192" s="56">
        <f t="shared" si="606"/>
        <v>0</v>
      </c>
    </row>
    <row r="3193" spans="1:15" x14ac:dyDescent="0.3">
      <c r="A3193" s="43" t="s">
        <v>706</v>
      </c>
      <c r="B3193" s="43">
        <v>37</v>
      </c>
      <c r="C3193" s="44">
        <v>45185</v>
      </c>
      <c r="D3193" s="43" t="s">
        <v>75</v>
      </c>
      <c r="E3193" s="43">
        <v>2023</v>
      </c>
      <c r="F3193" s="64" t="s">
        <v>92</v>
      </c>
      <c r="G3193" s="64" t="s">
        <v>92</v>
      </c>
      <c r="H3193" s="64" t="s">
        <v>92</v>
      </c>
      <c r="I3193" s="43">
        <v>37</v>
      </c>
      <c r="J3193">
        <f>IF(AND(Formulier!$E$44&lt;=C3193,Formulier!$O$38&gt;=C3193),"Verlof",0)</f>
        <v>0</v>
      </c>
      <c r="K3193">
        <f t="shared" si="602"/>
        <v>0</v>
      </c>
      <c r="L3193">
        <f t="shared" si="603"/>
        <v>0</v>
      </c>
      <c r="M3193">
        <f t="shared" si="604"/>
        <v>0</v>
      </c>
      <c r="N3193" s="56">
        <f t="shared" si="605"/>
        <v>0</v>
      </c>
      <c r="O3193" s="56">
        <f t="shared" si="606"/>
        <v>0</v>
      </c>
    </row>
    <row r="3194" spans="1:15" x14ac:dyDescent="0.3">
      <c r="A3194" s="43" t="s">
        <v>707</v>
      </c>
      <c r="B3194" s="43">
        <v>37</v>
      </c>
      <c r="C3194" s="44">
        <v>45186</v>
      </c>
      <c r="D3194" s="43" t="s">
        <v>76</v>
      </c>
      <c r="E3194" s="43">
        <v>2023</v>
      </c>
      <c r="F3194" s="64" t="s">
        <v>92</v>
      </c>
      <c r="G3194" s="64" t="s">
        <v>92</v>
      </c>
      <c r="H3194" s="64" t="s">
        <v>92</v>
      </c>
      <c r="I3194" s="43">
        <v>37</v>
      </c>
      <c r="J3194">
        <f>IF(AND(Formulier!$E$44&lt;=C3194,Formulier!$O$38&gt;=C3194),"Verlof",0)</f>
        <v>0</v>
      </c>
      <c r="K3194">
        <f t="shared" si="602"/>
        <v>0</v>
      </c>
      <c r="L3194">
        <f t="shared" si="603"/>
        <v>0</v>
      </c>
      <c r="M3194">
        <f t="shared" si="604"/>
        <v>0</v>
      </c>
      <c r="N3194" s="56">
        <f t="shared" si="605"/>
        <v>0</v>
      </c>
      <c r="O3194" s="56">
        <f t="shared" si="606"/>
        <v>0</v>
      </c>
    </row>
    <row r="3195" spans="1:15" x14ac:dyDescent="0.3">
      <c r="A3195" s="43" t="s">
        <v>708</v>
      </c>
      <c r="B3195" s="43">
        <v>38</v>
      </c>
      <c r="C3195" s="44">
        <v>45187</v>
      </c>
      <c r="D3195" s="43" t="s">
        <v>63</v>
      </c>
      <c r="E3195" s="43">
        <v>2023</v>
      </c>
      <c r="F3195" s="64" t="s">
        <v>92</v>
      </c>
      <c r="G3195" s="64" t="s">
        <v>92</v>
      </c>
      <c r="H3195" s="64" t="s">
        <v>92</v>
      </c>
      <c r="I3195" s="43">
        <v>38</v>
      </c>
      <c r="J3195">
        <f>IF(AND(Formulier!$E$44&lt;=C3195,Formulier!$O$38&gt;=C3195),"Verlof",0)</f>
        <v>0</v>
      </c>
      <c r="K3195">
        <f t="shared" si="602"/>
        <v>0</v>
      </c>
      <c r="L3195">
        <f t="shared" si="603"/>
        <v>0</v>
      </c>
      <c r="M3195">
        <f t="shared" si="604"/>
        <v>0</v>
      </c>
      <c r="N3195" s="56">
        <f t="shared" si="605"/>
        <v>0</v>
      </c>
      <c r="O3195" s="56">
        <f t="shared" si="606"/>
        <v>0</v>
      </c>
    </row>
    <row r="3196" spans="1:15" x14ac:dyDescent="0.3">
      <c r="A3196" s="43" t="s">
        <v>709</v>
      </c>
      <c r="B3196" s="43">
        <v>38</v>
      </c>
      <c r="C3196" s="44">
        <v>45188</v>
      </c>
      <c r="D3196" s="43" t="s">
        <v>65</v>
      </c>
      <c r="E3196" s="43">
        <v>2023</v>
      </c>
      <c r="F3196" s="64" t="s">
        <v>92</v>
      </c>
      <c r="G3196" s="64" t="s">
        <v>92</v>
      </c>
      <c r="H3196" s="64" t="s">
        <v>92</v>
      </c>
      <c r="I3196" s="43">
        <v>38</v>
      </c>
      <c r="J3196">
        <f>IF(AND(Formulier!$E$44&lt;=C3196,Formulier!$O$38&gt;=C3196),"Verlof",0)</f>
        <v>0</v>
      </c>
      <c r="K3196">
        <f t="shared" si="602"/>
        <v>0</v>
      </c>
      <c r="L3196">
        <f t="shared" si="603"/>
        <v>0</v>
      </c>
      <c r="M3196">
        <f t="shared" si="604"/>
        <v>0</v>
      </c>
      <c r="N3196" s="56">
        <f t="shared" si="605"/>
        <v>0</v>
      </c>
      <c r="O3196" s="56">
        <f t="shared" si="606"/>
        <v>0</v>
      </c>
    </row>
    <row r="3197" spans="1:15" x14ac:dyDescent="0.3">
      <c r="A3197" s="43" t="s">
        <v>710</v>
      </c>
      <c r="B3197" s="43">
        <v>38</v>
      </c>
      <c r="C3197" s="44">
        <v>45189</v>
      </c>
      <c r="D3197" s="43" t="s">
        <v>67</v>
      </c>
      <c r="E3197" s="43">
        <v>2023</v>
      </c>
      <c r="F3197" s="64" t="s">
        <v>92</v>
      </c>
      <c r="G3197" s="64" t="s">
        <v>92</v>
      </c>
      <c r="H3197" s="64" t="s">
        <v>92</v>
      </c>
      <c r="I3197" s="43">
        <v>38</v>
      </c>
      <c r="J3197">
        <f>IF(AND(Formulier!$E$44&lt;=C3197,Formulier!$O$38&gt;=C3197),"Verlof",0)</f>
        <v>0</v>
      </c>
      <c r="K3197">
        <f t="shared" si="602"/>
        <v>0</v>
      </c>
      <c r="L3197">
        <f t="shared" si="603"/>
        <v>0</v>
      </c>
      <c r="M3197">
        <f t="shared" si="604"/>
        <v>0</v>
      </c>
      <c r="N3197" s="56">
        <f t="shared" si="605"/>
        <v>0</v>
      </c>
      <c r="O3197" s="56">
        <f t="shared" si="606"/>
        <v>0</v>
      </c>
    </row>
    <row r="3198" spans="1:15" x14ac:dyDescent="0.3">
      <c r="A3198" s="43" t="s">
        <v>711</v>
      </c>
      <c r="B3198" s="43">
        <v>38</v>
      </c>
      <c r="C3198" s="44">
        <v>45190</v>
      </c>
      <c r="D3198" s="43" t="s">
        <v>69</v>
      </c>
      <c r="E3198" s="43">
        <v>2023</v>
      </c>
      <c r="F3198" s="64" t="s">
        <v>92</v>
      </c>
      <c r="G3198" s="64" t="s">
        <v>92</v>
      </c>
      <c r="H3198" s="64" t="s">
        <v>92</v>
      </c>
      <c r="I3198" s="43">
        <v>38</v>
      </c>
      <c r="J3198">
        <f>IF(AND(Formulier!$E$44&lt;=C3198,Formulier!$O$38&gt;=C3198),"Verlof",0)</f>
        <v>0</v>
      </c>
      <c r="K3198">
        <f t="shared" si="602"/>
        <v>0</v>
      </c>
      <c r="L3198">
        <f t="shared" si="603"/>
        <v>0</v>
      </c>
      <c r="M3198">
        <f t="shared" si="604"/>
        <v>0</v>
      </c>
      <c r="N3198" s="56">
        <f t="shared" si="605"/>
        <v>0</v>
      </c>
      <c r="O3198" s="56">
        <f t="shared" si="606"/>
        <v>0</v>
      </c>
    </row>
    <row r="3199" spans="1:15" x14ac:dyDescent="0.3">
      <c r="A3199" s="43" t="s">
        <v>712</v>
      </c>
      <c r="B3199" s="43">
        <v>38</v>
      </c>
      <c r="C3199" s="44">
        <v>45191</v>
      </c>
      <c r="D3199" s="43" t="s">
        <v>71</v>
      </c>
      <c r="E3199" s="43">
        <v>2023</v>
      </c>
      <c r="F3199" s="64" t="s">
        <v>92</v>
      </c>
      <c r="G3199" s="64" t="s">
        <v>92</v>
      </c>
      <c r="H3199" s="64" t="s">
        <v>92</v>
      </c>
      <c r="I3199" s="43">
        <v>38</v>
      </c>
      <c r="J3199">
        <f>IF(AND(Formulier!$E$44&lt;=C3199,Formulier!$O$38&gt;=C3199),"Verlof",0)</f>
        <v>0</v>
      </c>
      <c r="K3199">
        <f t="shared" si="602"/>
        <v>0</v>
      </c>
      <c r="L3199">
        <f t="shared" si="603"/>
        <v>0</v>
      </c>
      <c r="M3199">
        <f t="shared" si="604"/>
        <v>0</v>
      </c>
      <c r="N3199" s="56">
        <f t="shared" si="605"/>
        <v>0</v>
      </c>
      <c r="O3199" s="56">
        <f t="shared" si="606"/>
        <v>0</v>
      </c>
    </row>
    <row r="3200" spans="1:15" x14ac:dyDescent="0.3">
      <c r="A3200" s="43" t="s">
        <v>713</v>
      </c>
      <c r="B3200" s="43">
        <v>38</v>
      </c>
      <c r="C3200" s="44">
        <v>45192</v>
      </c>
      <c r="D3200" s="43" t="s">
        <v>75</v>
      </c>
      <c r="E3200" s="43">
        <v>2023</v>
      </c>
      <c r="F3200" s="64" t="s">
        <v>92</v>
      </c>
      <c r="G3200" s="64" t="s">
        <v>92</v>
      </c>
      <c r="H3200" s="64" t="s">
        <v>92</v>
      </c>
      <c r="I3200" s="43">
        <v>38</v>
      </c>
      <c r="J3200">
        <f>IF(AND(Formulier!$E$44&lt;=C3200,Formulier!$O$38&gt;=C3200),"Verlof",0)</f>
        <v>0</v>
      </c>
      <c r="K3200">
        <f t="shared" si="602"/>
        <v>0</v>
      </c>
      <c r="L3200">
        <f t="shared" si="603"/>
        <v>0</v>
      </c>
      <c r="M3200">
        <f t="shared" si="604"/>
        <v>0</v>
      </c>
      <c r="N3200" s="56">
        <f t="shared" si="605"/>
        <v>0</v>
      </c>
      <c r="O3200" s="56">
        <f t="shared" si="606"/>
        <v>0</v>
      </c>
    </row>
    <row r="3201" spans="1:15" x14ac:dyDescent="0.3">
      <c r="A3201" s="43" t="s">
        <v>714</v>
      </c>
      <c r="B3201" s="43">
        <v>38</v>
      </c>
      <c r="C3201" s="44">
        <v>45193</v>
      </c>
      <c r="D3201" s="43" t="s">
        <v>76</v>
      </c>
      <c r="E3201" s="43">
        <v>2023</v>
      </c>
      <c r="F3201" s="64" t="s">
        <v>92</v>
      </c>
      <c r="G3201" s="64" t="s">
        <v>92</v>
      </c>
      <c r="H3201" s="64" t="s">
        <v>92</v>
      </c>
      <c r="I3201" s="43">
        <v>38</v>
      </c>
      <c r="J3201">
        <f>IF(AND(Formulier!$E$44&lt;=C3201,Formulier!$O$38&gt;=C3201),"Verlof",0)</f>
        <v>0</v>
      </c>
      <c r="K3201">
        <f t="shared" si="602"/>
        <v>0</v>
      </c>
      <c r="L3201">
        <f t="shared" si="603"/>
        <v>0</v>
      </c>
      <c r="M3201">
        <f t="shared" si="604"/>
        <v>0</v>
      </c>
      <c r="N3201" s="56">
        <f t="shared" si="605"/>
        <v>0</v>
      </c>
      <c r="O3201" s="56">
        <f t="shared" si="606"/>
        <v>0</v>
      </c>
    </row>
    <row r="3202" spans="1:15" x14ac:dyDescent="0.3">
      <c r="A3202" s="43" t="s">
        <v>715</v>
      </c>
      <c r="B3202" s="43">
        <v>39</v>
      </c>
      <c r="C3202" s="44">
        <v>45194</v>
      </c>
      <c r="D3202" s="43" t="s">
        <v>63</v>
      </c>
      <c r="E3202" s="43">
        <v>2023</v>
      </c>
      <c r="F3202" s="64" t="s">
        <v>92</v>
      </c>
      <c r="G3202" s="64" t="s">
        <v>92</v>
      </c>
      <c r="H3202" s="64" t="s">
        <v>92</v>
      </c>
      <c r="I3202" s="43">
        <v>39</v>
      </c>
      <c r="J3202">
        <f>IF(AND(Formulier!$E$44&lt;=C3202,Formulier!$O$38&gt;=C3202),"Verlof",0)</f>
        <v>0</v>
      </c>
      <c r="K3202">
        <f t="shared" si="602"/>
        <v>0</v>
      </c>
      <c r="L3202">
        <f t="shared" si="603"/>
        <v>0</v>
      </c>
      <c r="M3202">
        <f t="shared" si="604"/>
        <v>0</v>
      </c>
      <c r="N3202" s="56">
        <f t="shared" si="605"/>
        <v>0</v>
      </c>
      <c r="O3202" s="56">
        <f t="shared" si="606"/>
        <v>0</v>
      </c>
    </row>
    <row r="3203" spans="1:15" x14ac:dyDescent="0.3">
      <c r="A3203" s="43" t="s">
        <v>716</v>
      </c>
      <c r="B3203" s="43">
        <v>39</v>
      </c>
      <c r="C3203" s="44">
        <v>45195</v>
      </c>
      <c r="D3203" s="43" t="s">
        <v>65</v>
      </c>
      <c r="E3203" s="43">
        <v>2023</v>
      </c>
      <c r="F3203" s="64" t="s">
        <v>92</v>
      </c>
      <c r="G3203" s="64" t="s">
        <v>92</v>
      </c>
      <c r="H3203" s="64" t="s">
        <v>92</v>
      </c>
      <c r="I3203" s="43">
        <v>39</v>
      </c>
      <c r="J3203">
        <f>IF(AND(Formulier!$E$44&lt;=C3203,Formulier!$O$38&gt;=C3203),"Verlof",0)</f>
        <v>0</v>
      </c>
      <c r="K3203">
        <f t="shared" si="602"/>
        <v>0</v>
      </c>
      <c r="L3203">
        <f t="shared" si="603"/>
        <v>0</v>
      </c>
      <c r="M3203">
        <f t="shared" si="604"/>
        <v>0</v>
      </c>
      <c r="N3203" s="56">
        <f t="shared" si="605"/>
        <v>0</v>
      </c>
      <c r="O3203" s="56">
        <f t="shared" si="606"/>
        <v>0</v>
      </c>
    </row>
    <row r="3204" spans="1:15" x14ac:dyDescent="0.3">
      <c r="A3204" s="43" t="s">
        <v>717</v>
      </c>
      <c r="B3204" s="43">
        <v>39</v>
      </c>
      <c r="C3204" s="44">
        <v>45196</v>
      </c>
      <c r="D3204" s="43" t="s">
        <v>67</v>
      </c>
      <c r="E3204" s="43">
        <v>2023</v>
      </c>
      <c r="F3204" s="64" t="s">
        <v>92</v>
      </c>
      <c r="G3204" s="64" t="s">
        <v>92</v>
      </c>
      <c r="H3204" s="64" t="s">
        <v>92</v>
      </c>
      <c r="I3204" s="43">
        <v>39</v>
      </c>
      <c r="J3204">
        <f>IF(AND(Formulier!$E$44&lt;=C3204,Formulier!$O$38&gt;=C3204),"Verlof",0)</f>
        <v>0</v>
      </c>
      <c r="K3204">
        <f t="shared" si="602"/>
        <v>0</v>
      </c>
      <c r="L3204">
        <f t="shared" si="603"/>
        <v>0</v>
      </c>
      <c r="M3204">
        <f t="shared" si="604"/>
        <v>0</v>
      </c>
      <c r="N3204" s="56">
        <f t="shared" si="605"/>
        <v>0</v>
      </c>
      <c r="O3204" s="56">
        <f t="shared" si="606"/>
        <v>0</v>
      </c>
    </row>
    <row r="3205" spans="1:15" x14ac:dyDescent="0.3">
      <c r="A3205" s="43" t="s">
        <v>718</v>
      </c>
      <c r="B3205" s="43">
        <v>39</v>
      </c>
      <c r="C3205" s="44">
        <v>45197</v>
      </c>
      <c r="D3205" s="43" t="s">
        <v>69</v>
      </c>
      <c r="E3205" s="43">
        <v>2023</v>
      </c>
      <c r="F3205" s="64" t="s">
        <v>92</v>
      </c>
      <c r="G3205" s="64" t="s">
        <v>92</v>
      </c>
      <c r="H3205" s="64" t="s">
        <v>92</v>
      </c>
      <c r="I3205" s="43">
        <v>39</v>
      </c>
      <c r="J3205">
        <f>IF(AND(Formulier!$E$44&lt;=C3205,Formulier!$O$38&gt;=C3205),"Verlof",0)</f>
        <v>0</v>
      </c>
      <c r="K3205">
        <f t="shared" si="602"/>
        <v>0</v>
      </c>
      <c r="L3205">
        <f t="shared" si="603"/>
        <v>0</v>
      </c>
      <c r="M3205">
        <f t="shared" si="604"/>
        <v>0</v>
      </c>
      <c r="N3205" s="56">
        <f t="shared" si="605"/>
        <v>0</v>
      </c>
      <c r="O3205" s="56">
        <f t="shared" si="606"/>
        <v>0</v>
      </c>
    </row>
    <row r="3206" spans="1:15" x14ac:dyDescent="0.3">
      <c r="A3206" s="43" t="s">
        <v>719</v>
      </c>
      <c r="B3206" s="43">
        <v>39</v>
      </c>
      <c r="C3206" s="44">
        <v>45198</v>
      </c>
      <c r="D3206" s="43" t="s">
        <v>71</v>
      </c>
      <c r="E3206" s="43">
        <v>2023</v>
      </c>
      <c r="F3206" s="64" t="s">
        <v>92</v>
      </c>
      <c r="G3206" s="64" t="s">
        <v>92</v>
      </c>
      <c r="H3206" s="64" t="s">
        <v>92</v>
      </c>
      <c r="I3206" s="43">
        <v>39</v>
      </c>
      <c r="J3206">
        <f>IF(AND(Formulier!$E$44&lt;=C3206,Formulier!$O$38&gt;=C3206),"Verlof",0)</f>
        <v>0</v>
      </c>
      <c r="K3206">
        <f t="shared" si="602"/>
        <v>0</v>
      </c>
      <c r="L3206">
        <f t="shared" si="603"/>
        <v>0</v>
      </c>
      <c r="M3206">
        <f t="shared" si="604"/>
        <v>0</v>
      </c>
      <c r="N3206" s="56">
        <f t="shared" si="605"/>
        <v>0</v>
      </c>
      <c r="O3206" s="56">
        <f t="shared" si="606"/>
        <v>0</v>
      </c>
    </row>
    <row r="3207" spans="1:15" x14ac:dyDescent="0.3">
      <c r="A3207" s="43" t="s">
        <v>720</v>
      </c>
      <c r="B3207" s="43">
        <v>39</v>
      </c>
      <c r="C3207" s="44">
        <v>45199</v>
      </c>
      <c r="D3207" s="43" t="s">
        <v>75</v>
      </c>
      <c r="E3207" s="43">
        <v>2023</v>
      </c>
      <c r="F3207" s="64" t="s">
        <v>92</v>
      </c>
      <c r="G3207" s="64" t="s">
        <v>92</v>
      </c>
      <c r="H3207" s="64" t="s">
        <v>92</v>
      </c>
      <c r="I3207" s="43">
        <v>39</v>
      </c>
      <c r="J3207">
        <f>IF(AND(Formulier!$E$44&lt;=C3207,Formulier!$O$38&gt;=C3207),"Verlof",0)</f>
        <v>0</v>
      </c>
      <c r="K3207">
        <f t="shared" si="602"/>
        <v>0</v>
      </c>
      <c r="L3207">
        <f t="shared" si="603"/>
        <v>0</v>
      </c>
      <c r="M3207">
        <f t="shared" si="604"/>
        <v>0</v>
      </c>
      <c r="N3207" s="56">
        <f t="shared" si="605"/>
        <v>0</v>
      </c>
      <c r="O3207" s="56">
        <f t="shared" si="606"/>
        <v>0</v>
      </c>
    </row>
    <row r="3208" spans="1:15" x14ac:dyDescent="0.3">
      <c r="A3208" s="43" t="s">
        <v>721</v>
      </c>
      <c r="B3208" s="43">
        <v>39</v>
      </c>
      <c r="C3208" s="44">
        <v>45200</v>
      </c>
      <c r="D3208" s="43" t="s">
        <v>76</v>
      </c>
      <c r="E3208" s="43">
        <v>2023</v>
      </c>
      <c r="F3208" s="64" t="s">
        <v>92</v>
      </c>
      <c r="G3208" s="64" t="s">
        <v>92</v>
      </c>
      <c r="H3208" s="64" t="s">
        <v>92</v>
      </c>
      <c r="I3208" s="43">
        <v>39</v>
      </c>
      <c r="J3208">
        <f>IF(AND(Formulier!$E$44&lt;=C3208,Formulier!$O$38&gt;=C3208),"Verlof",0)</f>
        <v>0</v>
      </c>
      <c r="K3208">
        <f t="shared" si="602"/>
        <v>0</v>
      </c>
      <c r="L3208">
        <f t="shared" si="603"/>
        <v>0</v>
      </c>
      <c r="M3208">
        <f t="shared" si="604"/>
        <v>0</v>
      </c>
      <c r="N3208" s="56">
        <f t="shared" si="605"/>
        <v>0</v>
      </c>
      <c r="O3208" s="56">
        <f t="shared" si="606"/>
        <v>0</v>
      </c>
    </row>
    <row r="3209" spans="1:15" x14ac:dyDescent="0.3">
      <c r="A3209" s="43" t="s">
        <v>722</v>
      </c>
      <c r="B3209" s="43">
        <v>40</v>
      </c>
      <c r="C3209" s="44">
        <v>45201</v>
      </c>
      <c r="D3209" s="43" t="s">
        <v>63</v>
      </c>
      <c r="E3209" s="43">
        <v>2023</v>
      </c>
      <c r="F3209" s="64" t="s">
        <v>92</v>
      </c>
      <c r="G3209" s="64" t="s">
        <v>92</v>
      </c>
      <c r="H3209" s="64" t="s">
        <v>92</v>
      </c>
      <c r="I3209" s="43">
        <v>40</v>
      </c>
      <c r="J3209">
        <f>IF(AND(Formulier!$E$44&lt;=C3209,Formulier!$O$38&gt;=C3209),"Verlof",0)</f>
        <v>0</v>
      </c>
      <c r="K3209">
        <f t="shared" si="602"/>
        <v>0</v>
      </c>
      <c r="L3209">
        <f t="shared" si="603"/>
        <v>0</v>
      </c>
      <c r="M3209">
        <f t="shared" si="604"/>
        <v>0</v>
      </c>
      <c r="N3209" s="56">
        <f t="shared" si="605"/>
        <v>0</v>
      </c>
      <c r="O3209" s="56">
        <f t="shared" si="606"/>
        <v>0</v>
      </c>
    </row>
    <row r="3210" spans="1:15" x14ac:dyDescent="0.3">
      <c r="A3210" s="43" t="s">
        <v>723</v>
      </c>
      <c r="B3210" s="43">
        <v>40</v>
      </c>
      <c r="C3210" s="44">
        <v>45202</v>
      </c>
      <c r="D3210" s="43" t="s">
        <v>65</v>
      </c>
      <c r="E3210" s="43">
        <v>2023</v>
      </c>
      <c r="F3210" s="64" t="s">
        <v>92</v>
      </c>
      <c r="G3210" s="64" t="s">
        <v>92</v>
      </c>
      <c r="H3210" s="64" t="s">
        <v>92</v>
      </c>
      <c r="I3210" s="43">
        <v>40</v>
      </c>
      <c r="J3210">
        <f>IF(AND(Formulier!$E$44&lt;=C3210,Formulier!$O$38&gt;=C3210),"Verlof",0)</f>
        <v>0</v>
      </c>
      <c r="K3210">
        <f t="shared" si="602"/>
        <v>0</v>
      </c>
      <c r="L3210">
        <f t="shared" si="603"/>
        <v>0</v>
      </c>
      <c r="M3210">
        <f t="shared" si="604"/>
        <v>0</v>
      </c>
      <c r="N3210" s="56">
        <f t="shared" si="605"/>
        <v>0</v>
      </c>
      <c r="O3210" s="56">
        <f t="shared" si="606"/>
        <v>0</v>
      </c>
    </row>
    <row r="3211" spans="1:15" x14ac:dyDescent="0.3">
      <c r="A3211" s="43" t="s">
        <v>724</v>
      </c>
      <c r="B3211" s="43">
        <v>40</v>
      </c>
      <c r="C3211" s="44">
        <v>45203</v>
      </c>
      <c r="D3211" s="43" t="s">
        <v>67</v>
      </c>
      <c r="E3211" s="43">
        <v>2023</v>
      </c>
      <c r="F3211" s="64" t="s">
        <v>92</v>
      </c>
      <c r="G3211" s="64" t="s">
        <v>92</v>
      </c>
      <c r="H3211" s="64" t="s">
        <v>92</v>
      </c>
      <c r="I3211" s="43">
        <v>40</v>
      </c>
      <c r="J3211">
        <f>IF(AND(Formulier!$E$44&lt;=C3211,Formulier!$O$38&gt;=C3211),"Verlof",0)</f>
        <v>0</v>
      </c>
      <c r="K3211">
        <f t="shared" si="602"/>
        <v>0</v>
      </c>
      <c r="L3211">
        <f t="shared" si="603"/>
        <v>0</v>
      </c>
      <c r="M3211">
        <f t="shared" si="604"/>
        <v>0</v>
      </c>
      <c r="N3211" s="56">
        <f t="shared" si="605"/>
        <v>0</v>
      </c>
      <c r="O3211" s="56">
        <f t="shared" si="606"/>
        <v>0</v>
      </c>
    </row>
    <row r="3212" spans="1:15" x14ac:dyDescent="0.3">
      <c r="A3212" s="43" t="s">
        <v>725</v>
      </c>
      <c r="B3212" s="43">
        <v>40</v>
      </c>
      <c r="C3212" s="44">
        <v>45204</v>
      </c>
      <c r="D3212" s="43" t="s">
        <v>69</v>
      </c>
      <c r="E3212" s="43">
        <v>2023</v>
      </c>
      <c r="F3212" s="64" t="s">
        <v>92</v>
      </c>
      <c r="G3212" s="64" t="s">
        <v>92</v>
      </c>
      <c r="H3212" s="64" t="s">
        <v>92</v>
      </c>
      <c r="I3212" s="43">
        <v>40</v>
      </c>
      <c r="J3212">
        <f>IF(AND(Formulier!$E$44&lt;=C3212,Formulier!$O$38&gt;=C3212),"Verlof",0)</f>
        <v>0</v>
      </c>
      <c r="K3212">
        <f t="shared" ref="K3212:K3275" si="607">IF(J3212=0,0,IF(F3212="",0,1))</f>
        <v>0</v>
      </c>
      <c r="L3212">
        <f t="shared" ref="L3212:L3275" si="608">IF(J3212=0,0,IF(G3212="",0,1))</f>
        <v>0</v>
      </c>
      <c r="M3212">
        <f t="shared" ref="M3212:M3275" si="609">IF(J3212=0,0,IF(H3212="",0,1))</f>
        <v>0</v>
      </c>
      <c r="N3212" s="56">
        <f t="shared" ref="N3212:N3275" si="610">IF($N$1="Noord",K3212,IF($N$1="Midden",L3212,M3212))</f>
        <v>0</v>
      </c>
      <c r="O3212" s="56">
        <f t="shared" ref="O3212:O3275" si="611">IF(OR(D3212="za",D3212="zo"),0,N3212)</f>
        <v>0</v>
      </c>
    </row>
    <row r="3213" spans="1:15" x14ac:dyDescent="0.3">
      <c r="A3213" s="43" t="s">
        <v>726</v>
      </c>
      <c r="B3213" s="43">
        <v>40</v>
      </c>
      <c r="C3213" s="44">
        <v>45205</v>
      </c>
      <c r="D3213" s="43" t="s">
        <v>71</v>
      </c>
      <c r="E3213" s="43">
        <v>2023</v>
      </c>
      <c r="F3213" s="64" t="s">
        <v>92</v>
      </c>
      <c r="G3213" s="64" t="s">
        <v>92</v>
      </c>
      <c r="H3213" s="64" t="s">
        <v>92</v>
      </c>
      <c r="I3213" s="43">
        <v>40</v>
      </c>
      <c r="J3213">
        <f>IF(AND(Formulier!$E$44&lt;=C3213,Formulier!$O$38&gt;=C3213),"Verlof",0)</f>
        <v>0</v>
      </c>
      <c r="K3213">
        <f t="shared" si="607"/>
        <v>0</v>
      </c>
      <c r="L3213">
        <f t="shared" si="608"/>
        <v>0</v>
      </c>
      <c r="M3213">
        <f t="shared" si="609"/>
        <v>0</v>
      </c>
      <c r="N3213" s="56">
        <f t="shared" si="610"/>
        <v>0</v>
      </c>
      <c r="O3213" s="56">
        <f t="shared" si="611"/>
        <v>0</v>
      </c>
    </row>
    <row r="3214" spans="1:15" x14ac:dyDescent="0.3">
      <c r="A3214" s="43" t="s">
        <v>727</v>
      </c>
      <c r="B3214" s="43">
        <v>40</v>
      </c>
      <c r="C3214" s="44">
        <v>45206</v>
      </c>
      <c r="D3214" s="43" t="s">
        <v>75</v>
      </c>
      <c r="E3214" s="43">
        <v>2023</v>
      </c>
      <c r="F3214" s="64" t="s">
        <v>92</v>
      </c>
      <c r="G3214" s="64" t="s">
        <v>92</v>
      </c>
      <c r="H3214" s="64" t="s">
        <v>92</v>
      </c>
      <c r="I3214" s="43">
        <v>40</v>
      </c>
      <c r="J3214">
        <f>IF(AND(Formulier!$E$44&lt;=C3214,Formulier!$O$38&gt;=C3214),"Verlof",0)</f>
        <v>0</v>
      </c>
      <c r="K3214">
        <f t="shared" si="607"/>
        <v>0</v>
      </c>
      <c r="L3214">
        <f t="shared" si="608"/>
        <v>0</v>
      </c>
      <c r="M3214">
        <f t="shared" si="609"/>
        <v>0</v>
      </c>
      <c r="N3214" s="56">
        <f t="shared" si="610"/>
        <v>0</v>
      </c>
      <c r="O3214" s="56">
        <f t="shared" si="611"/>
        <v>0</v>
      </c>
    </row>
    <row r="3215" spans="1:15" x14ac:dyDescent="0.3">
      <c r="A3215" s="43" t="s">
        <v>728</v>
      </c>
      <c r="B3215" s="43">
        <v>40</v>
      </c>
      <c r="C3215" s="44">
        <v>45207</v>
      </c>
      <c r="D3215" s="43" t="s">
        <v>76</v>
      </c>
      <c r="E3215" s="43">
        <v>2023</v>
      </c>
      <c r="F3215" s="64" t="s">
        <v>92</v>
      </c>
      <c r="G3215" s="64" t="s">
        <v>92</v>
      </c>
      <c r="H3215" s="64" t="s">
        <v>92</v>
      </c>
      <c r="I3215" s="43">
        <v>40</v>
      </c>
      <c r="J3215">
        <f>IF(AND(Formulier!$E$44&lt;=C3215,Formulier!$O$38&gt;=C3215),"Verlof",0)</f>
        <v>0</v>
      </c>
      <c r="K3215">
        <f t="shared" si="607"/>
        <v>0</v>
      </c>
      <c r="L3215">
        <f t="shared" si="608"/>
        <v>0</v>
      </c>
      <c r="M3215">
        <f t="shared" si="609"/>
        <v>0</v>
      </c>
      <c r="N3215" s="56">
        <f t="shared" si="610"/>
        <v>0</v>
      </c>
      <c r="O3215" s="56">
        <f t="shared" si="611"/>
        <v>0</v>
      </c>
    </row>
    <row r="3216" spans="1:15" x14ac:dyDescent="0.3">
      <c r="A3216" s="43" t="s">
        <v>729</v>
      </c>
      <c r="B3216" s="43">
        <v>41</v>
      </c>
      <c r="C3216" s="44">
        <v>45208</v>
      </c>
      <c r="D3216" s="43" t="s">
        <v>63</v>
      </c>
      <c r="E3216" s="43">
        <v>2023</v>
      </c>
      <c r="F3216" s="64" t="s">
        <v>92</v>
      </c>
      <c r="G3216" s="64" t="s">
        <v>92</v>
      </c>
      <c r="H3216" s="64" t="s">
        <v>92</v>
      </c>
      <c r="I3216" s="43">
        <v>41</v>
      </c>
      <c r="J3216">
        <f>IF(AND(Formulier!$E$44&lt;=C3216,Formulier!$O$38&gt;=C3216),"Verlof",0)</f>
        <v>0</v>
      </c>
      <c r="K3216">
        <f t="shared" si="607"/>
        <v>0</v>
      </c>
      <c r="L3216">
        <f t="shared" si="608"/>
        <v>0</v>
      </c>
      <c r="M3216">
        <f t="shared" si="609"/>
        <v>0</v>
      </c>
      <c r="N3216" s="56">
        <f t="shared" si="610"/>
        <v>0</v>
      </c>
      <c r="O3216" s="56">
        <f t="shared" si="611"/>
        <v>0</v>
      </c>
    </row>
    <row r="3217" spans="1:15" x14ac:dyDescent="0.3">
      <c r="A3217" s="43" t="s">
        <v>730</v>
      </c>
      <c r="B3217" s="43">
        <v>41</v>
      </c>
      <c r="C3217" s="44">
        <v>45209</v>
      </c>
      <c r="D3217" s="43" t="s">
        <v>65</v>
      </c>
      <c r="E3217" s="43">
        <v>2023</v>
      </c>
      <c r="F3217" s="64" t="s">
        <v>92</v>
      </c>
      <c r="G3217" s="64" t="s">
        <v>92</v>
      </c>
      <c r="H3217" s="64" t="s">
        <v>92</v>
      </c>
      <c r="I3217" s="43">
        <v>41</v>
      </c>
      <c r="J3217">
        <f>IF(AND(Formulier!$E$44&lt;=C3217,Formulier!$O$38&gt;=C3217),"Verlof",0)</f>
        <v>0</v>
      </c>
      <c r="K3217">
        <f t="shared" si="607"/>
        <v>0</v>
      </c>
      <c r="L3217">
        <f t="shared" si="608"/>
        <v>0</v>
      </c>
      <c r="M3217">
        <f t="shared" si="609"/>
        <v>0</v>
      </c>
      <c r="N3217" s="56">
        <f t="shared" si="610"/>
        <v>0</v>
      </c>
      <c r="O3217" s="56">
        <f t="shared" si="611"/>
        <v>0</v>
      </c>
    </row>
    <row r="3218" spans="1:15" x14ac:dyDescent="0.3">
      <c r="A3218" s="43" t="s">
        <v>731</v>
      </c>
      <c r="B3218" s="43">
        <v>41</v>
      </c>
      <c r="C3218" s="44">
        <v>45210</v>
      </c>
      <c r="D3218" s="43" t="s">
        <v>67</v>
      </c>
      <c r="E3218" s="43">
        <v>2023</v>
      </c>
      <c r="F3218" s="64" t="s">
        <v>92</v>
      </c>
      <c r="G3218" s="64" t="s">
        <v>92</v>
      </c>
      <c r="H3218" s="64" t="s">
        <v>92</v>
      </c>
      <c r="I3218" s="43">
        <v>41</v>
      </c>
      <c r="J3218">
        <f>IF(AND(Formulier!$E$44&lt;=C3218,Formulier!$O$38&gt;=C3218),"Verlof",0)</f>
        <v>0</v>
      </c>
      <c r="K3218">
        <f t="shared" si="607"/>
        <v>0</v>
      </c>
      <c r="L3218">
        <f t="shared" si="608"/>
        <v>0</v>
      </c>
      <c r="M3218">
        <f t="shared" si="609"/>
        <v>0</v>
      </c>
      <c r="N3218" s="56">
        <f t="shared" si="610"/>
        <v>0</v>
      </c>
      <c r="O3218" s="56">
        <f t="shared" si="611"/>
        <v>0</v>
      </c>
    </row>
    <row r="3219" spans="1:15" x14ac:dyDescent="0.3">
      <c r="A3219" s="43" t="s">
        <v>732</v>
      </c>
      <c r="B3219" s="43">
        <v>41</v>
      </c>
      <c r="C3219" s="44">
        <v>45211</v>
      </c>
      <c r="D3219" s="43" t="s">
        <v>69</v>
      </c>
      <c r="E3219" s="43">
        <v>2023</v>
      </c>
      <c r="F3219" s="64" t="s">
        <v>92</v>
      </c>
      <c r="G3219" s="64" t="s">
        <v>92</v>
      </c>
      <c r="H3219" s="64" t="s">
        <v>92</v>
      </c>
      <c r="I3219" s="43">
        <v>41</v>
      </c>
      <c r="J3219">
        <f>IF(AND(Formulier!$E$44&lt;=C3219,Formulier!$O$38&gt;=C3219),"Verlof",0)</f>
        <v>0</v>
      </c>
      <c r="K3219">
        <f t="shared" si="607"/>
        <v>0</v>
      </c>
      <c r="L3219">
        <f t="shared" si="608"/>
        <v>0</v>
      </c>
      <c r="M3219">
        <f t="shared" si="609"/>
        <v>0</v>
      </c>
      <c r="N3219" s="56">
        <f t="shared" si="610"/>
        <v>0</v>
      </c>
      <c r="O3219" s="56">
        <f t="shared" si="611"/>
        <v>0</v>
      </c>
    </row>
    <row r="3220" spans="1:15" x14ac:dyDescent="0.3">
      <c r="A3220" s="43" t="s">
        <v>733</v>
      </c>
      <c r="B3220" s="43">
        <v>41</v>
      </c>
      <c r="C3220" s="44">
        <v>45212</v>
      </c>
      <c r="D3220" s="43" t="s">
        <v>71</v>
      </c>
      <c r="E3220" s="43">
        <v>2023</v>
      </c>
      <c r="F3220" s="64" t="s">
        <v>92</v>
      </c>
      <c r="G3220" s="64" t="s">
        <v>92</v>
      </c>
      <c r="H3220" s="64" t="s">
        <v>92</v>
      </c>
      <c r="I3220" s="43">
        <v>41</v>
      </c>
      <c r="J3220">
        <f>IF(AND(Formulier!$E$44&lt;=C3220,Formulier!$O$38&gt;=C3220),"Verlof",0)</f>
        <v>0</v>
      </c>
      <c r="K3220">
        <f t="shared" si="607"/>
        <v>0</v>
      </c>
      <c r="L3220">
        <f t="shared" si="608"/>
        <v>0</v>
      </c>
      <c r="M3220">
        <f t="shared" si="609"/>
        <v>0</v>
      </c>
      <c r="N3220" s="56">
        <f t="shared" si="610"/>
        <v>0</v>
      </c>
      <c r="O3220" s="56">
        <f t="shared" si="611"/>
        <v>0</v>
      </c>
    </row>
    <row r="3221" spans="1:15" x14ac:dyDescent="0.3">
      <c r="A3221" s="43" t="s">
        <v>734</v>
      </c>
      <c r="B3221" s="43">
        <v>41</v>
      </c>
      <c r="C3221" s="44">
        <v>45213</v>
      </c>
      <c r="D3221" s="43" t="s">
        <v>75</v>
      </c>
      <c r="E3221" s="43">
        <v>2023</v>
      </c>
      <c r="F3221" s="64" t="s">
        <v>92</v>
      </c>
      <c r="G3221" s="64" t="s">
        <v>92</v>
      </c>
      <c r="H3221" s="64" t="s">
        <v>92</v>
      </c>
      <c r="I3221" s="43">
        <v>41</v>
      </c>
      <c r="J3221">
        <f>IF(AND(Formulier!$E$44&lt;=C3221,Formulier!$O$38&gt;=C3221),"Verlof",0)</f>
        <v>0</v>
      </c>
      <c r="K3221">
        <f t="shared" si="607"/>
        <v>0</v>
      </c>
      <c r="L3221">
        <f t="shared" si="608"/>
        <v>0</v>
      </c>
      <c r="M3221">
        <f t="shared" si="609"/>
        <v>0</v>
      </c>
      <c r="N3221" s="56">
        <f t="shared" si="610"/>
        <v>0</v>
      </c>
      <c r="O3221" s="56">
        <f t="shared" si="611"/>
        <v>0</v>
      </c>
    </row>
    <row r="3222" spans="1:15" x14ac:dyDescent="0.3">
      <c r="A3222" s="43" t="s">
        <v>735</v>
      </c>
      <c r="B3222" s="43">
        <v>41</v>
      </c>
      <c r="C3222" s="44">
        <v>45214</v>
      </c>
      <c r="D3222" s="43" t="s">
        <v>76</v>
      </c>
      <c r="E3222" s="43">
        <v>2023</v>
      </c>
      <c r="F3222" s="64" t="s">
        <v>92</v>
      </c>
      <c r="G3222" s="64" t="s">
        <v>92</v>
      </c>
      <c r="H3222" s="64" t="s">
        <v>92</v>
      </c>
      <c r="I3222" s="43">
        <v>41</v>
      </c>
      <c r="J3222">
        <f>IF(AND(Formulier!$E$44&lt;=C3222,Formulier!$O$38&gt;=C3222),"Verlof",0)</f>
        <v>0</v>
      </c>
      <c r="K3222">
        <f t="shared" si="607"/>
        <v>0</v>
      </c>
      <c r="L3222">
        <f t="shared" si="608"/>
        <v>0</v>
      </c>
      <c r="M3222">
        <f t="shared" si="609"/>
        <v>0</v>
      </c>
      <c r="N3222" s="56">
        <f t="shared" si="610"/>
        <v>0</v>
      </c>
      <c r="O3222" s="56">
        <f t="shared" si="611"/>
        <v>0</v>
      </c>
    </row>
    <row r="3223" spans="1:15" x14ac:dyDescent="0.3">
      <c r="A3223" s="43" t="s">
        <v>736</v>
      </c>
      <c r="B3223" s="43">
        <v>42</v>
      </c>
      <c r="C3223" s="44">
        <v>45215</v>
      </c>
      <c r="D3223" s="43" t="s">
        <v>63</v>
      </c>
      <c r="E3223" s="43">
        <v>2023</v>
      </c>
      <c r="F3223" s="64" t="s">
        <v>92</v>
      </c>
      <c r="G3223" s="64" t="s">
        <v>73</v>
      </c>
      <c r="H3223" s="64" t="s">
        <v>73</v>
      </c>
      <c r="I3223" s="43">
        <v>42</v>
      </c>
      <c r="J3223">
        <f>IF(AND(Formulier!$E$44&lt;=C3223,Formulier!$O$38&gt;=C3223),"Verlof",0)</f>
        <v>0</v>
      </c>
      <c r="K3223">
        <f t="shared" si="607"/>
        <v>0</v>
      </c>
      <c r="L3223">
        <f t="shared" si="608"/>
        <v>0</v>
      </c>
      <c r="M3223">
        <f t="shared" si="609"/>
        <v>0</v>
      </c>
      <c r="N3223" s="56">
        <f t="shared" si="610"/>
        <v>0</v>
      </c>
      <c r="O3223" s="56">
        <f t="shared" si="611"/>
        <v>0</v>
      </c>
    </row>
    <row r="3224" spans="1:15" x14ac:dyDescent="0.3">
      <c r="A3224" s="43" t="s">
        <v>737</v>
      </c>
      <c r="B3224" s="43">
        <v>42</v>
      </c>
      <c r="C3224" s="44">
        <v>45216</v>
      </c>
      <c r="D3224" s="43" t="s">
        <v>65</v>
      </c>
      <c r="E3224" s="43">
        <v>2023</v>
      </c>
      <c r="F3224" s="64" t="s">
        <v>92</v>
      </c>
      <c r="G3224" s="64" t="s">
        <v>73</v>
      </c>
      <c r="H3224" s="64" t="s">
        <v>73</v>
      </c>
      <c r="I3224" s="43">
        <v>42</v>
      </c>
      <c r="J3224">
        <f>IF(AND(Formulier!$E$44&lt;=C3224,Formulier!$O$38&gt;=C3224),"Verlof",0)</f>
        <v>0</v>
      </c>
      <c r="K3224">
        <f t="shared" si="607"/>
        <v>0</v>
      </c>
      <c r="L3224">
        <f t="shared" si="608"/>
        <v>0</v>
      </c>
      <c r="M3224">
        <f t="shared" si="609"/>
        <v>0</v>
      </c>
      <c r="N3224" s="56">
        <f t="shared" si="610"/>
        <v>0</v>
      </c>
      <c r="O3224" s="56">
        <f t="shared" si="611"/>
        <v>0</v>
      </c>
    </row>
    <row r="3225" spans="1:15" x14ac:dyDescent="0.3">
      <c r="A3225" s="43" t="s">
        <v>738</v>
      </c>
      <c r="B3225" s="43">
        <v>42</v>
      </c>
      <c r="C3225" s="44">
        <v>45217</v>
      </c>
      <c r="D3225" s="43" t="s">
        <v>67</v>
      </c>
      <c r="E3225" s="43">
        <v>2023</v>
      </c>
      <c r="F3225" s="64" t="s">
        <v>92</v>
      </c>
      <c r="G3225" s="64" t="s">
        <v>73</v>
      </c>
      <c r="H3225" s="64" t="s">
        <v>73</v>
      </c>
      <c r="I3225" s="43">
        <v>42</v>
      </c>
      <c r="J3225">
        <f>IF(AND(Formulier!$E$44&lt;=C3225,Formulier!$O$38&gt;=C3225),"Verlof",0)</f>
        <v>0</v>
      </c>
      <c r="K3225">
        <f t="shared" si="607"/>
        <v>0</v>
      </c>
      <c r="L3225">
        <f t="shared" si="608"/>
        <v>0</v>
      </c>
      <c r="M3225">
        <f t="shared" si="609"/>
        <v>0</v>
      </c>
      <c r="N3225" s="56">
        <f t="shared" si="610"/>
        <v>0</v>
      </c>
      <c r="O3225" s="56">
        <f t="shared" si="611"/>
        <v>0</v>
      </c>
    </row>
    <row r="3226" spans="1:15" x14ac:dyDescent="0.3">
      <c r="A3226" s="43" t="s">
        <v>739</v>
      </c>
      <c r="B3226" s="43">
        <v>42</v>
      </c>
      <c r="C3226" s="44">
        <v>45218</v>
      </c>
      <c r="D3226" s="43" t="s">
        <v>69</v>
      </c>
      <c r="E3226" s="43">
        <v>2023</v>
      </c>
      <c r="F3226" s="64" t="s">
        <v>92</v>
      </c>
      <c r="G3226" s="64" t="s">
        <v>73</v>
      </c>
      <c r="H3226" s="64" t="s">
        <v>73</v>
      </c>
      <c r="I3226" s="43">
        <v>42</v>
      </c>
      <c r="J3226">
        <f>IF(AND(Formulier!$E$44&lt;=C3226,Formulier!$O$38&gt;=C3226),"Verlof",0)</f>
        <v>0</v>
      </c>
      <c r="K3226">
        <f t="shared" si="607"/>
        <v>0</v>
      </c>
      <c r="L3226">
        <f t="shared" si="608"/>
        <v>0</v>
      </c>
      <c r="M3226">
        <f t="shared" si="609"/>
        <v>0</v>
      </c>
      <c r="N3226" s="56">
        <f t="shared" si="610"/>
        <v>0</v>
      </c>
      <c r="O3226" s="56">
        <f t="shared" si="611"/>
        <v>0</v>
      </c>
    </row>
    <row r="3227" spans="1:15" x14ac:dyDescent="0.3">
      <c r="A3227" s="43" t="s">
        <v>740</v>
      </c>
      <c r="B3227" s="43">
        <v>42</v>
      </c>
      <c r="C3227" s="44">
        <v>45219</v>
      </c>
      <c r="D3227" s="43" t="s">
        <v>71</v>
      </c>
      <c r="E3227" s="43">
        <v>2023</v>
      </c>
      <c r="F3227" s="64" t="s">
        <v>92</v>
      </c>
      <c r="G3227" s="64" t="s">
        <v>73</v>
      </c>
      <c r="H3227" s="64" t="s">
        <v>73</v>
      </c>
      <c r="I3227" s="43">
        <v>42</v>
      </c>
      <c r="J3227">
        <f>IF(AND(Formulier!$E$44&lt;=C3227,Formulier!$O$38&gt;=C3227),"Verlof",0)</f>
        <v>0</v>
      </c>
      <c r="K3227">
        <f t="shared" si="607"/>
        <v>0</v>
      </c>
      <c r="L3227">
        <f t="shared" si="608"/>
        <v>0</v>
      </c>
      <c r="M3227">
        <f t="shared" si="609"/>
        <v>0</v>
      </c>
      <c r="N3227" s="56">
        <f t="shared" si="610"/>
        <v>0</v>
      </c>
      <c r="O3227" s="56">
        <f t="shared" si="611"/>
        <v>0</v>
      </c>
    </row>
    <row r="3228" spans="1:15" x14ac:dyDescent="0.3">
      <c r="A3228" s="43" t="s">
        <v>741</v>
      </c>
      <c r="B3228" s="43">
        <v>42</v>
      </c>
      <c r="C3228" s="44">
        <v>45220</v>
      </c>
      <c r="D3228" s="43" t="s">
        <v>75</v>
      </c>
      <c r="E3228" s="43">
        <v>2023</v>
      </c>
      <c r="F3228" s="64" t="s">
        <v>92</v>
      </c>
      <c r="G3228" s="64" t="s">
        <v>73</v>
      </c>
      <c r="H3228" s="64" t="s">
        <v>73</v>
      </c>
      <c r="I3228" s="43">
        <v>42</v>
      </c>
      <c r="J3228">
        <f>IF(AND(Formulier!$E$44&lt;=C3228,Formulier!$O$38&gt;=C3228),"Verlof",0)</f>
        <v>0</v>
      </c>
      <c r="K3228">
        <f t="shared" si="607"/>
        <v>0</v>
      </c>
      <c r="L3228">
        <f t="shared" si="608"/>
        <v>0</v>
      </c>
      <c r="M3228">
        <f t="shared" si="609"/>
        <v>0</v>
      </c>
      <c r="N3228" s="56">
        <f t="shared" si="610"/>
        <v>0</v>
      </c>
      <c r="O3228" s="56">
        <f t="shared" si="611"/>
        <v>0</v>
      </c>
    </row>
    <row r="3229" spans="1:15" x14ac:dyDescent="0.3">
      <c r="A3229" s="43" t="s">
        <v>742</v>
      </c>
      <c r="B3229" s="43">
        <v>42</v>
      </c>
      <c r="C3229" s="44">
        <v>45221</v>
      </c>
      <c r="D3229" s="43" t="s">
        <v>76</v>
      </c>
      <c r="E3229" s="43">
        <v>2023</v>
      </c>
      <c r="F3229" s="64" t="s">
        <v>92</v>
      </c>
      <c r="G3229" s="64" t="s">
        <v>73</v>
      </c>
      <c r="H3229" s="64" t="s">
        <v>73</v>
      </c>
      <c r="I3229" s="43">
        <v>42</v>
      </c>
      <c r="J3229">
        <f>IF(AND(Formulier!$E$44&lt;=C3229,Formulier!$O$38&gt;=C3229),"Verlof",0)</f>
        <v>0</v>
      </c>
      <c r="K3229">
        <f t="shared" si="607"/>
        <v>0</v>
      </c>
      <c r="L3229">
        <f t="shared" si="608"/>
        <v>0</v>
      </c>
      <c r="M3229">
        <f t="shared" si="609"/>
        <v>0</v>
      </c>
      <c r="N3229" s="56">
        <f t="shared" si="610"/>
        <v>0</v>
      </c>
      <c r="O3229" s="56">
        <f t="shared" si="611"/>
        <v>0</v>
      </c>
    </row>
    <row r="3230" spans="1:15" x14ac:dyDescent="0.3">
      <c r="A3230" s="43" t="s">
        <v>743</v>
      </c>
      <c r="B3230" s="43">
        <v>43</v>
      </c>
      <c r="C3230" s="44">
        <v>45222</v>
      </c>
      <c r="D3230" s="43" t="s">
        <v>63</v>
      </c>
      <c r="E3230" s="43">
        <v>2023</v>
      </c>
      <c r="F3230" s="64" t="s">
        <v>73</v>
      </c>
      <c r="G3230" s="64" t="s">
        <v>92</v>
      </c>
      <c r="H3230" s="64" t="s">
        <v>92</v>
      </c>
      <c r="I3230" s="43">
        <v>43</v>
      </c>
      <c r="J3230">
        <f>IF(AND(Formulier!$E$44&lt;=C3230,Formulier!$O$38&gt;=C3230),"Verlof",0)</f>
        <v>0</v>
      </c>
      <c r="K3230">
        <f t="shared" si="607"/>
        <v>0</v>
      </c>
      <c r="L3230">
        <f t="shared" si="608"/>
        <v>0</v>
      </c>
      <c r="M3230">
        <f t="shared" si="609"/>
        <v>0</v>
      </c>
      <c r="N3230" s="56">
        <f t="shared" si="610"/>
        <v>0</v>
      </c>
      <c r="O3230" s="56">
        <f t="shared" si="611"/>
        <v>0</v>
      </c>
    </row>
    <row r="3231" spans="1:15" x14ac:dyDescent="0.3">
      <c r="A3231" s="43" t="s">
        <v>744</v>
      </c>
      <c r="B3231" s="43">
        <v>43</v>
      </c>
      <c r="C3231" s="44">
        <v>45223</v>
      </c>
      <c r="D3231" s="43" t="s">
        <v>65</v>
      </c>
      <c r="E3231" s="43">
        <v>2023</v>
      </c>
      <c r="F3231" s="64" t="s">
        <v>73</v>
      </c>
      <c r="G3231" s="64" t="s">
        <v>92</v>
      </c>
      <c r="H3231" s="64" t="s">
        <v>92</v>
      </c>
      <c r="I3231" s="43">
        <v>43</v>
      </c>
      <c r="J3231">
        <f>IF(AND(Formulier!$E$44&lt;=C3231,Formulier!$O$38&gt;=C3231),"Verlof",0)</f>
        <v>0</v>
      </c>
      <c r="K3231">
        <f t="shared" si="607"/>
        <v>0</v>
      </c>
      <c r="L3231">
        <f t="shared" si="608"/>
        <v>0</v>
      </c>
      <c r="M3231">
        <f t="shared" si="609"/>
        <v>0</v>
      </c>
      <c r="N3231" s="56">
        <f t="shared" si="610"/>
        <v>0</v>
      </c>
      <c r="O3231" s="56">
        <f t="shared" si="611"/>
        <v>0</v>
      </c>
    </row>
    <row r="3232" spans="1:15" x14ac:dyDescent="0.3">
      <c r="A3232" s="43" t="s">
        <v>745</v>
      </c>
      <c r="B3232" s="43">
        <v>43</v>
      </c>
      <c r="C3232" s="44">
        <v>45224</v>
      </c>
      <c r="D3232" s="43" t="s">
        <v>67</v>
      </c>
      <c r="E3232" s="43">
        <v>2023</v>
      </c>
      <c r="F3232" s="64" t="s">
        <v>73</v>
      </c>
      <c r="G3232" s="64" t="s">
        <v>92</v>
      </c>
      <c r="H3232" s="64" t="s">
        <v>92</v>
      </c>
      <c r="I3232" s="43">
        <v>43</v>
      </c>
      <c r="J3232">
        <f>IF(AND(Formulier!$E$44&lt;=C3232,Formulier!$O$38&gt;=C3232),"Verlof",0)</f>
        <v>0</v>
      </c>
      <c r="K3232">
        <f t="shared" si="607"/>
        <v>0</v>
      </c>
      <c r="L3232">
        <f t="shared" si="608"/>
        <v>0</v>
      </c>
      <c r="M3232">
        <f t="shared" si="609"/>
        <v>0</v>
      </c>
      <c r="N3232" s="56">
        <f t="shared" si="610"/>
        <v>0</v>
      </c>
      <c r="O3232" s="56">
        <f t="shared" si="611"/>
        <v>0</v>
      </c>
    </row>
    <row r="3233" spans="1:15" x14ac:dyDescent="0.3">
      <c r="A3233" s="43" t="s">
        <v>746</v>
      </c>
      <c r="B3233" s="43">
        <v>43</v>
      </c>
      <c r="C3233" s="44">
        <v>45225</v>
      </c>
      <c r="D3233" s="43" t="s">
        <v>69</v>
      </c>
      <c r="E3233" s="43">
        <v>2023</v>
      </c>
      <c r="F3233" s="64" t="s">
        <v>73</v>
      </c>
      <c r="G3233" s="64" t="s">
        <v>92</v>
      </c>
      <c r="H3233" s="64" t="s">
        <v>92</v>
      </c>
      <c r="I3233" s="43">
        <v>43</v>
      </c>
      <c r="J3233">
        <f>IF(AND(Formulier!$E$44&lt;=C3233,Formulier!$O$38&gt;=C3233),"Verlof",0)</f>
        <v>0</v>
      </c>
      <c r="K3233">
        <f t="shared" si="607"/>
        <v>0</v>
      </c>
      <c r="L3233">
        <f t="shared" si="608"/>
        <v>0</v>
      </c>
      <c r="M3233">
        <f t="shared" si="609"/>
        <v>0</v>
      </c>
      <c r="N3233" s="56">
        <f t="shared" si="610"/>
        <v>0</v>
      </c>
      <c r="O3233" s="56">
        <f t="shared" si="611"/>
        <v>0</v>
      </c>
    </row>
    <row r="3234" spans="1:15" x14ac:dyDescent="0.3">
      <c r="A3234" s="43" t="s">
        <v>747</v>
      </c>
      <c r="B3234" s="43">
        <v>43</v>
      </c>
      <c r="C3234" s="44">
        <v>45226</v>
      </c>
      <c r="D3234" s="43" t="s">
        <v>71</v>
      </c>
      <c r="E3234" s="43">
        <v>2023</v>
      </c>
      <c r="F3234" s="64" t="s">
        <v>73</v>
      </c>
      <c r="G3234" s="64" t="s">
        <v>92</v>
      </c>
      <c r="H3234" s="64" t="s">
        <v>92</v>
      </c>
      <c r="I3234" s="43">
        <v>43</v>
      </c>
      <c r="J3234">
        <f>IF(AND(Formulier!$E$44&lt;=C3234,Formulier!$O$38&gt;=C3234),"Verlof",0)</f>
        <v>0</v>
      </c>
      <c r="K3234">
        <f t="shared" si="607"/>
        <v>0</v>
      </c>
      <c r="L3234">
        <f t="shared" si="608"/>
        <v>0</v>
      </c>
      <c r="M3234">
        <f t="shared" si="609"/>
        <v>0</v>
      </c>
      <c r="N3234" s="56">
        <f t="shared" si="610"/>
        <v>0</v>
      </c>
      <c r="O3234" s="56">
        <f t="shared" si="611"/>
        <v>0</v>
      </c>
    </row>
    <row r="3235" spans="1:15" x14ac:dyDescent="0.3">
      <c r="A3235" s="43" t="s">
        <v>748</v>
      </c>
      <c r="B3235" s="43">
        <v>43</v>
      </c>
      <c r="C3235" s="44">
        <v>45227</v>
      </c>
      <c r="D3235" s="43" t="s">
        <v>75</v>
      </c>
      <c r="E3235" s="43">
        <v>2023</v>
      </c>
      <c r="F3235" s="64" t="s">
        <v>73</v>
      </c>
      <c r="G3235" s="64" t="s">
        <v>92</v>
      </c>
      <c r="H3235" s="64" t="s">
        <v>92</v>
      </c>
      <c r="I3235" s="43">
        <v>43</v>
      </c>
      <c r="J3235">
        <f>IF(AND(Formulier!$E$44&lt;=C3235,Formulier!$O$38&gt;=C3235),"Verlof",0)</f>
        <v>0</v>
      </c>
      <c r="K3235">
        <f t="shared" si="607"/>
        <v>0</v>
      </c>
      <c r="L3235">
        <f t="shared" si="608"/>
        <v>0</v>
      </c>
      <c r="M3235">
        <f t="shared" si="609"/>
        <v>0</v>
      </c>
      <c r="N3235" s="56">
        <f t="shared" si="610"/>
        <v>0</v>
      </c>
      <c r="O3235" s="56">
        <f t="shared" si="611"/>
        <v>0</v>
      </c>
    </row>
    <row r="3236" spans="1:15" x14ac:dyDescent="0.3">
      <c r="A3236" s="43" t="s">
        <v>749</v>
      </c>
      <c r="B3236" s="43">
        <v>43</v>
      </c>
      <c r="C3236" s="44">
        <v>45228</v>
      </c>
      <c r="D3236" s="43" t="s">
        <v>76</v>
      </c>
      <c r="E3236" s="43">
        <v>2023</v>
      </c>
      <c r="F3236" s="64" t="s">
        <v>73</v>
      </c>
      <c r="G3236" s="64" t="s">
        <v>92</v>
      </c>
      <c r="H3236" s="64" t="s">
        <v>92</v>
      </c>
      <c r="I3236" s="43">
        <v>43</v>
      </c>
      <c r="J3236">
        <f>IF(AND(Formulier!$E$44&lt;=C3236,Formulier!$O$38&gt;=C3236),"Verlof",0)</f>
        <v>0</v>
      </c>
      <c r="K3236">
        <f t="shared" si="607"/>
        <v>0</v>
      </c>
      <c r="L3236">
        <f t="shared" si="608"/>
        <v>0</v>
      </c>
      <c r="M3236">
        <f t="shared" si="609"/>
        <v>0</v>
      </c>
      <c r="N3236" s="56">
        <f t="shared" si="610"/>
        <v>0</v>
      </c>
      <c r="O3236" s="56">
        <f t="shared" si="611"/>
        <v>0</v>
      </c>
    </row>
    <row r="3237" spans="1:15" x14ac:dyDescent="0.3">
      <c r="A3237" s="43" t="s">
        <v>750</v>
      </c>
      <c r="B3237" s="43">
        <v>44</v>
      </c>
      <c r="C3237" s="44">
        <v>45229</v>
      </c>
      <c r="D3237" s="43" t="s">
        <v>63</v>
      </c>
      <c r="E3237" s="43">
        <v>2023</v>
      </c>
      <c r="F3237" s="64" t="s">
        <v>92</v>
      </c>
      <c r="G3237" s="64" t="s">
        <v>92</v>
      </c>
      <c r="H3237" s="64" t="s">
        <v>92</v>
      </c>
      <c r="I3237" s="43">
        <v>44</v>
      </c>
      <c r="J3237">
        <f>IF(AND(Formulier!$E$44&lt;=C3237,Formulier!$O$38&gt;=C3237),"Verlof",0)</f>
        <v>0</v>
      </c>
      <c r="K3237">
        <f t="shared" si="607"/>
        <v>0</v>
      </c>
      <c r="L3237">
        <f t="shared" si="608"/>
        <v>0</v>
      </c>
      <c r="M3237">
        <f t="shared" si="609"/>
        <v>0</v>
      </c>
      <c r="N3237" s="56">
        <f t="shared" si="610"/>
        <v>0</v>
      </c>
      <c r="O3237" s="56">
        <f t="shared" si="611"/>
        <v>0</v>
      </c>
    </row>
    <row r="3238" spans="1:15" x14ac:dyDescent="0.3">
      <c r="A3238" s="43" t="s">
        <v>751</v>
      </c>
      <c r="B3238" s="43">
        <v>44</v>
      </c>
      <c r="C3238" s="44">
        <v>45230</v>
      </c>
      <c r="D3238" s="43" t="s">
        <v>65</v>
      </c>
      <c r="E3238" s="43">
        <v>2023</v>
      </c>
      <c r="F3238" s="64" t="s">
        <v>92</v>
      </c>
      <c r="G3238" s="64" t="s">
        <v>92</v>
      </c>
      <c r="H3238" s="64" t="s">
        <v>92</v>
      </c>
      <c r="I3238" s="43">
        <v>44</v>
      </c>
      <c r="J3238">
        <f>IF(AND(Formulier!$E$44&lt;=C3238,Formulier!$O$38&gt;=C3238),"Verlof",0)</f>
        <v>0</v>
      </c>
      <c r="K3238">
        <f t="shared" si="607"/>
        <v>0</v>
      </c>
      <c r="L3238">
        <f t="shared" si="608"/>
        <v>0</v>
      </c>
      <c r="M3238">
        <f t="shared" si="609"/>
        <v>0</v>
      </c>
      <c r="N3238" s="56">
        <f t="shared" si="610"/>
        <v>0</v>
      </c>
      <c r="O3238" s="56">
        <f t="shared" si="611"/>
        <v>0</v>
      </c>
    </row>
    <row r="3239" spans="1:15" x14ac:dyDescent="0.3">
      <c r="A3239" s="43" t="s">
        <v>752</v>
      </c>
      <c r="B3239" s="43">
        <v>44</v>
      </c>
      <c r="C3239" s="44">
        <v>45231</v>
      </c>
      <c r="D3239" s="43" t="s">
        <v>67</v>
      </c>
      <c r="E3239" s="43">
        <v>2023</v>
      </c>
      <c r="F3239" s="64" t="s">
        <v>92</v>
      </c>
      <c r="G3239" s="64" t="s">
        <v>92</v>
      </c>
      <c r="H3239" s="64" t="s">
        <v>92</v>
      </c>
      <c r="I3239" s="43">
        <v>44</v>
      </c>
      <c r="J3239">
        <f>IF(AND(Formulier!$E$44&lt;=C3239,Formulier!$O$38&gt;=C3239),"Verlof",0)</f>
        <v>0</v>
      </c>
      <c r="K3239">
        <f t="shared" si="607"/>
        <v>0</v>
      </c>
      <c r="L3239">
        <f t="shared" si="608"/>
        <v>0</v>
      </c>
      <c r="M3239">
        <f t="shared" si="609"/>
        <v>0</v>
      </c>
      <c r="N3239" s="56">
        <f t="shared" si="610"/>
        <v>0</v>
      </c>
      <c r="O3239" s="56">
        <f t="shared" si="611"/>
        <v>0</v>
      </c>
    </row>
    <row r="3240" spans="1:15" x14ac:dyDescent="0.3">
      <c r="A3240" s="43" t="s">
        <v>753</v>
      </c>
      <c r="B3240" s="43">
        <v>44</v>
      </c>
      <c r="C3240" s="44">
        <v>45232</v>
      </c>
      <c r="D3240" s="43" t="s">
        <v>69</v>
      </c>
      <c r="E3240" s="43">
        <v>2023</v>
      </c>
      <c r="F3240" s="64" t="s">
        <v>92</v>
      </c>
      <c r="G3240" s="64" t="s">
        <v>92</v>
      </c>
      <c r="H3240" s="64" t="s">
        <v>92</v>
      </c>
      <c r="I3240" s="43">
        <v>44</v>
      </c>
      <c r="J3240">
        <f>IF(AND(Formulier!$E$44&lt;=C3240,Formulier!$O$38&gt;=C3240),"Verlof",0)</f>
        <v>0</v>
      </c>
      <c r="K3240">
        <f t="shared" si="607"/>
        <v>0</v>
      </c>
      <c r="L3240">
        <f t="shared" si="608"/>
        <v>0</v>
      </c>
      <c r="M3240">
        <f t="shared" si="609"/>
        <v>0</v>
      </c>
      <c r="N3240" s="56">
        <f t="shared" si="610"/>
        <v>0</v>
      </c>
      <c r="O3240" s="56">
        <f t="shared" si="611"/>
        <v>0</v>
      </c>
    </row>
    <row r="3241" spans="1:15" x14ac:dyDescent="0.3">
      <c r="A3241" s="43" t="s">
        <v>754</v>
      </c>
      <c r="B3241" s="43">
        <v>44</v>
      </c>
      <c r="C3241" s="44">
        <v>45233</v>
      </c>
      <c r="D3241" s="43" t="s">
        <v>71</v>
      </c>
      <c r="E3241" s="43">
        <v>2023</v>
      </c>
      <c r="F3241" s="64" t="s">
        <v>92</v>
      </c>
      <c r="G3241" s="64" t="s">
        <v>92</v>
      </c>
      <c r="H3241" s="64" t="s">
        <v>92</v>
      </c>
      <c r="I3241" s="43">
        <v>44</v>
      </c>
      <c r="J3241">
        <f>IF(AND(Formulier!$E$44&lt;=C3241,Formulier!$O$38&gt;=C3241),"Verlof",0)</f>
        <v>0</v>
      </c>
      <c r="K3241">
        <f t="shared" si="607"/>
        <v>0</v>
      </c>
      <c r="L3241">
        <f t="shared" si="608"/>
        <v>0</v>
      </c>
      <c r="M3241">
        <f t="shared" si="609"/>
        <v>0</v>
      </c>
      <c r="N3241" s="56">
        <f t="shared" si="610"/>
        <v>0</v>
      </c>
      <c r="O3241" s="56">
        <f t="shared" si="611"/>
        <v>0</v>
      </c>
    </row>
    <row r="3242" spans="1:15" x14ac:dyDescent="0.3">
      <c r="A3242" s="43" t="s">
        <v>755</v>
      </c>
      <c r="B3242" s="43">
        <v>44</v>
      </c>
      <c r="C3242" s="44">
        <v>45234</v>
      </c>
      <c r="D3242" s="43" t="s">
        <v>75</v>
      </c>
      <c r="E3242" s="43">
        <v>2023</v>
      </c>
      <c r="F3242" s="64" t="s">
        <v>92</v>
      </c>
      <c r="G3242" s="64" t="s">
        <v>92</v>
      </c>
      <c r="H3242" s="64" t="s">
        <v>92</v>
      </c>
      <c r="I3242" s="43">
        <v>44</v>
      </c>
      <c r="J3242">
        <f>IF(AND(Formulier!$E$44&lt;=C3242,Formulier!$O$38&gt;=C3242),"Verlof",0)</f>
        <v>0</v>
      </c>
      <c r="K3242">
        <f t="shared" si="607"/>
        <v>0</v>
      </c>
      <c r="L3242">
        <f t="shared" si="608"/>
        <v>0</v>
      </c>
      <c r="M3242">
        <f t="shared" si="609"/>
        <v>0</v>
      </c>
      <c r="N3242" s="56">
        <f t="shared" si="610"/>
        <v>0</v>
      </c>
      <c r="O3242" s="56">
        <f t="shared" si="611"/>
        <v>0</v>
      </c>
    </row>
    <row r="3243" spans="1:15" x14ac:dyDescent="0.3">
      <c r="A3243" s="43" t="s">
        <v>756</v>
      </c>
      <c r="B3243" s="43">
        <v>44</v>
      </c>
      <c r="C3243" s="44">
        <v>45235</v>
      </c>
      <c r="D3243" s="43" t="s">
        <v>76</v>
      </c>
      <c r="E3243" s="43">
        <v>2023</v>
      </c>
      <c r="F3243" s="64" t="s">
        <v>92</v>
      </c>
      <c r="G3243" s="64" t="s">
        <v>92</v>
      </c>
      <c r="H3243" s="64" t="s">
        <v>92</v>
      </c>
      <c r="I3243" s="43">
        <v>44</v>
      </c>
      <c r="J3243">
        <f>IF(AND(Formulier!$E$44&lt;=C3243,Formulier!$O$38&gt;=C3243),"Verlof",0)</f>
        <v>0</v>
      </c>
      <c r="K3243">
        <f t="shared" si="607"/>
        <v>0</v>
      </c>
      <c r="L3243">
        <f t="shared" si="608"/>
        <v>0</v>
      </c>
      <c r="M3243">
        <f t="shared" si="609"/>
        <v>0</v>
      </c>
      <c r="N3243" s="56">
        <f t="shared" si="610"/>
        <v>0</v>
      </c>
      <c r="O3243" s="56">
        <f t="shared" si="611"/>
        <v>0</v>
      </c>
    </row>
    <row r="3244" spans="1:15" x14ac:dyDescent="0.3">
      <c r="A3244" s="43" t="s">
        <v>757</v>
      </c>
      <c r="B3244" s="43">
        <v>45</v>
      </c>
      <c r="C3244" s="44">
        <v>45236</v>
      </c>
      <c r="D3244" s="43" t="s">
        <v>63</v>
      </c>
      <c r="E3244" s="43">
        <v>2023</v>
      </c>
      <c r="F3244" s="64" t="s">
        <v>92</v>
      </c>
      <c r="G3244" s="64" t="s">
        <v>92</v>
      </c>
      <c r="H3244" s="64" t="s">
        <v>92</v>
      </c>
      <c r="I3244" s="43">
        <v>45</v>
      </c>
      <c r="J3244">
        <f>IF(AND(Formulier!$E$44&lt;=C3244,Formulier!$O$38&gt;=C3244),"Verlof",0)</f>
        <v>0</v>
      </c>
      <c r="K3244">
        <f t="shared" si="607"/>
        <v>0</v>
      </c>
      <c r="L3244">
        <f t="shared" si="608"/>
        <v>0</v>
      </c>
      <c r="M3244">
        <f t="shared" si="609"/>
        <v>0</v>
      </c>
      <c r="N3244" s="56">
        <f t="shared" si="610"/>
        <v>0</v>
      </c>
      <c r="O3244" s="56">
        <f t="shared" si="611"/>
        <v>0</v>
      </c>
    </row>
    <row r="3245" spans="1:15" x14ac:dyDescent="0.3">
      <c r="A3245" s="43" t="s">
        <v>758</v>
      </c>
      <c r="B3245" s="43">
        <v>45</v>
      </c>
      <c r="C3245" s="44">
        <v>45237</v>
      </c>
      <c r="D3245" s="43" t="s">
        <v>65</v>
      </c>
      <c r="E3245" s="43">
        <v>2023</v>
      </c>
      <c r="F3245" s="64" t="s">
        <v>92</v>
      </c>
      <c r="G3245" s="64" t="s">
        <v>92</v>
      </c>
      <c r="H3245" s="64" t="s">
        <v>92</v>
      </c>
      <c r="I3245" s="43">
        <v>45</v>
      </c>
      <c r="J3245">
        <f>IF(AND(Formulier!$E$44&lt;=C3245,Formulier!$O$38&gt;=C3245),"Verlof",0)</f>
        <v>0</v>
      </c>
      <c r="K3245">
        <f t="shared" si="607"/>
        <v>0</v>
      </c>
      <c r="L3245">
        <f t="shared" si="608"/>
        <v>0</v>
      </c>
      <c r="M3245">
        <f t="shared" si="609"/>
        <v>0</v>
      </c>
      <c r="N3245" s="56">
        <f t="shared" si="610"/>
        <v>0</v>
      </c>
      <c r="O3245" s="56">
        <f t="shared" si="611"/>
        <v>0</v>
      </c>
    </row>
    <row r="3246" spans="1:15" x14ac:dyDescent="0.3">
      <c r="A3246" s="43" t="s">
        <v>759</v>
      </c>
      <c r="B3246" s="43">
        <v>45</v>
      </c>
      <c r="C3246" s="44">
        <v>45238</v>
      </c>
      <c r="D3246" s="43" t="s">
        <v>67</v>
      </c>
      <c r="E3246" s="43">
        <v>2023</v>
      </c>
      <c r="F3246" s="64" t="s">
        <v>92</v>
      </c>
      <c r="G3246" s="64" t="s">
        <v>92</v>
      </c>
      <c r="H3246" s="64" t="s">
        <v>92</v>
      </c>
      <c r="I3246" s="43">
        <v>45</v>
      </c>
      <c r="J3246">
        <f>IF(AND(Formulier!$E$44&lt;=C3246,Formulier!$O$38&gt;=C3246),"Verlof",0)</f>
        <v>0</v>
      </c>
      <c r="K3246">
        <f t="shared" si="607"/>
        <v>0</v>
      </c>
      <c r="L3246">
        <f t="shared" si="608"/>
        <v>0</v>
      </c>
      <c r="M3246">
        <f t="shared" si="609"/>
        <v>0</v>
      </c>
      <c r="N3246" s="56">
        <f t="shared" si="610"/>
        <v>0</v>
      </c>
      <c r="O3246" s="56">
        <f t="shared" si="611"/>
        <v>0</v>
      </c>
    </row>
    <row r="3247" spans="1:15" x14ac:dyDescent="0.3">
      <c r="A3247" s="43" t="s">
        <v>760</v>
      </c>
      <c r="B3247" s="43">
        <v>45</v>
      </c>
      <c r="C3247" s="44">
        <v>45239</v>
      </c>
      <c r="D3247" s="43" t="s">
        <v>69</v>
      </c>
      <c r="E3247" s="43">
        <v>2023</v>
      </c>
      <c r="F3247" s="64" t="s">
        <v>92</v>
      </c>
      <c r="G3247" s="64" t="s">
        <v>92</v>
      </c>
      <c r="H3247" s="64" t="s">
        <v>92</v>
      </c>
      <c r="I3247" s="43">
        <v>45</v>
      </c>
      <c r="J3247">
        <f>IF(AND(Formulier!$E$44&lt;=C3247,Formulier!$O$38&gt;=C3247),"Verlof",0)</f>
        <v>0</v>
      </c>
      <c r="K3247">
        <f t="shared" si="607"/>
        <v>0</v>
      </c>
      <c r="L3247">
        <f t="shared" si="608"/>
        <v>0</v>
      </c>
      <c r="M3247">
        <f t="shared" si="609"/>
        <v>0</v>
      </c>
      <c r="N3247" s="56">
        <f t="shared" si="610"/>
        <v>0</v>
      </c>
      <c r="O3247" s="56">
        <f t="shared" si="611"/>
        <v>0</v>
      </c>
    </row>
    <row r="3248" spans="1:15" x14ac:dyDescent="0.3">
      <c r="A3248" s="43" t="s">
        <v>761</v>
      </c>
      <c r="B3248" s="43">
        <v>45</v>
      </c>
      <c r="C3248" s="44">
        <v>45240</v>
      </c>
      <c r="D3248" s="43" t="s">
        <v>71</v>
      </c>
      <c r="E3248" s="43">
        <v>2023</v>
      </c>
      <c r="F3248" s="64" t="s">
        <v>92</v>
      </c>
      <c r="G3248" s="64" t="s">
        <v>92</v>
      </c>
      <c r="H3248" s="64" t="s">
        <v>92</v>
      </c>
      <c r="I3248" s="43">
        <v>45</v>
      </c>
      <c r="J3248">
        <f>IF(AND(Formulier!$E$44&lt;=C3248,Formulier!$O$38&gt;=C3248),"Verlof",0)</f>
        <v>0</v>
      </c>
      <c r="K3248">
        <f t="shared" si="607"/>
        <v>0</v>
      </c>
      <c r="L3248">
        <f t="shared" si="608"/>
        <v>0</v>
      </c>
      <c r="M3248">
        <f t="shared" si="609"/>
        <v>0</v>
      </c>
      <c r="N3248" s="56">
        <f t="shared" si="610"/>
        <v>0</v>
      </c>
      <c r="O3248" s="56">
        <f t="shared" si="611"/>
        <v>0</v>
      </c>
    </row>
    <row r="3249" spans="1:15" x14ac:dyDescent="0.3">
      <c r="A3249" s="43" t="s">
        <v>762</v>
      </c>
      <c r="B3249" s="43">
        <v>45</v>
      </c>
      <c r="C3249" s="44">
        <v>45241</v>
      </c>
      <c r="D3249" s="43" t="s">
        <v>75</v>
      </c>
      <c r="E3249" s="43">
        <v>2023</v>
      </c>
      <c r="F3249" s="64" t="s">
        <v>92</v>
      </c>
      <c r="G3249" s="64" t="s">
        <v>92</v>
      </c>
      <c r="H3249" s="64" t="s">
        <v>92</v>
      </c>
      <c r="I3249" s="43">
        <v>45</v>
      </c>
      <c r="J3249">
        <f>IF(AND(Formulier!$E$44&lt;=C3249,Formulier!$O$38&gt;=C3249),"Verlof",0)</f>
        <v>0</v>
      </c>
      <c r="K3249">
        <f t="shared" si="607"/>
        <v>0</v>
      </c>
      <c r="L3249">
        <f t="shared" si="608"/>
        <v>0</v>
      </c>
      <c r="M3249">
        <f t="shared" si="609"/>
        <v>0</v>
      </c>
      <c r="N3249" s="56">
        <f t="shared" si="610"/>
        <v>0</v>
      </c>
      <c r="O3249" s="56">
        <f t="shared" si="611"/>
        <v>0</v>
      </c>
    </row>
    <row r="3250" spans="1:15" x14ac:dyDescent="0.3">
      <c r="A3250" s="43" t="s">
        <v>763</v>
      </c>
      <c r="B3250" s="43">
        <v>45</v>
      </c>
      <c r="C3250" s="44">
        <v>45242</v>
      </c>
      <c r="D3250" s="43" t="s">
        <v>76</v>
      </c>
      <c r="E3250" s="43">
        <v>2023</v>
      </c>
      <c r="F3250" s="64" t="s">
        <v>92</v>
      </c>
      <c r="G3250" s="64" t="s">
        <v>92</v>
      </c>
      <c r="H3250" s="64" t="s">
        <v>92</v>
      </c>
      <c r="I3250" s="43">
        <v>45</v>
      </c>
      <c r="J3250">
        <f>IF(AND(Formulier!$E$44&lt;=C3250,Formulier!$O$38&gt;=C3250),"Verlof",0)</f>
        <v>0</v>
      </c>
      <c r="K3250">
        <f t="shared" si="607"/>
        <v>0</v>
      </c>
      <c r="L3250">
        <f t="shared" si="608"/>
        <v>0</v>
      </c>
      <c r="M3250">
        <f t="shared" si="609"/>
        <v>0</v>
      </c>
      <c r="N3250" s="56">
        <f t="shared" si="610"/>
        <v>0</v>
      </c>
      <c r="O3250" s="56">
        <f t="shared" si="611"/>
        <v>0</v>
      </c>
    </row>
    <row r="3251" spans="1:15" x14ac:dyDescent="0.3">
      <c r="A3251" s="43" t="s">
        <v>764</v>
      </c>
      <c r="B3251" s="43">
        <v>46</v>
      </c>
      <c r="C3251" s="44">
        <v>45243</v>
      </c>
      <c r="D3251" s="43" t="s">
        <v>63</v>
      </c>
      <c r="E3251" s="43">
        <v>2023</v>
      </c>
      <c r="F3251" s="64" t="s">
        <v>92</v>
      </c>
      <c r="G3251" s="64" t="s">
        <v>92</v>
      </c>
      <c r="H3251" s="64" t="s">
        <v>92</v>
      </c>
      <c r="I3251" s="43">
        <v>46</v>
      </c>
      <c r="J3251">
        <f>IF(AND(Formulier!$E$44&lt;=C3251,Formulier!$O$38&gt;=C3251),"Verlof",0)</f>
        <v>0</v>
      </c>
      <c r="K3251">
        <f t="shared" si="607"/>
        <v>0</v>
      </c>
      <c r="L3251">
        <f t="shared" si="608"/>
        <v>0</v>
      </c>
      <c r="M3251">
        <f t="shared" si="609"/>
        <v>0</v>
      </c>
      <c r="N3251" s="56">
        <f t="shared" si="610"/>
        <v>0</v>
      </c>
      <c r="O3251" s="56">
        <f t="shared" si="611"/>
        <v>0</v>
      </c>
    </row>
    <row r="3252" spans="1:15" x14ac:dyDescent="0.3">
      <c r="A3252" s="43" t="s">
        <v>765</v>
      </c>
      <c r="B3252" s="43">
        <v>46</v>
      </c>
      <c r="C3252" s="44">
        <v>45244</v>
      </c>
      <c r="D3252" s="43" t="s">
        <v>65</v>
      </c>
      <c r="E3252" s="43">
        <v>2023</v>
      </c>
      <c r="F3252" s="64" t="s">
        <v>92</v>
      </c>
      <c r="G3252" s="64" t="s">
        <v>92</v>
      </c>
      <c r="H3252" s="64" t="s">
        <v>92</v>
      </c>
      <c r="I3252" s="43">
        <v>46</v>
      </c>
      <c r="J3252">
        <f>IF(AND(Formulier!$E$44&lt;=C3252,Formulier!$O$38&gt;=C3252),"Verlof",0)</f>
        <v>0</v>
      </c>
      <c r="K3252">
        <f t="shared" si="607"/>
        <v>0</v>
      </c>
      <c r="L3252">
        <f t="shared" si="608"/>
        <v>0</v>
      </c>
      <c r="M3252">
        <f t="shared" si="609"/>
        <v>0</v>
      </c>
      <c r="N3252" s="56">
        <f t="shared" si="610"/>
        <v>0</v>
      </c>
      <c r="O3252" s="56">
        <f t="shared" si="611"/>
        <v>0</v>
      </c>
    </row>
    <row r="3253" spans="1:15" x14ac:dyDescent="0.3">
      <c r="A3253" s="43" t="s">
        <v>766</v>
      </c>
      <c r="B3253" s="43">
        <v>46</v>
      </c>
      <c r="C3253" s="44">
        <v>45245</v>
      </c>
      <c r="D3253" s="43" t="s">
        <v>67</v>
      </c>
      <c r="E3253" s="43">
        <v>2023</v>
      </c>
      <c r="F3253" s="64" t="s">
        <v>92</v>
      </c>
      <c r="G3253" s="64" t="s">
        <v>92</v>
      </c>
      <c r="H3253" s="64" t="s">
        <v>92</v>
      </c>
      <c r="I3253" s="43">
        <v>46</v>
      </c>
      <c r="J3253">
        <f>IF(AND(Formulier!$E$44&lt;=C3253,Formulier!$O$38&gt;=C3253),"Verlof",0)</f>
        <v>0</v>
      </c>
      <c r="K3253">
        <f t="shared" si="607"/>
        <v>0</v>
      </c>
      <c r="L3253">
        <f t="shared" si="608"/>
        <v>0</v>
      </c>
      <c r="M3253">
        <f t="shared" si="609"/>
        <v>0</v>
      </c>
      <c r="N3253" s="56">
        <f t="shared" si="610"/>
        <v>0</v>
      </c>
      <c r="O3253" s="56">
        <f t="shared" si="611"/>
        <v>0</v>
      </c>
    </row>
    <row r="3254" spans="1:15" x14ac:dyDescent="0.3">
      <c r="A3254" s="43" t="s">
        <v>767</v>
      </c>
      <c r="B3254" s="43">
        <v>46</v>
      </c>
      <c r="C3254" s="44">
        <v>45246</v>
      </c>
      <c r="D3254" s="43" t="s">
        <v>69</v>
      </c>
      <c r="E3254" s="43">
        <v>2023</v>
      </c>
      <c r="F3254" s="64" t="s">
        <v>92</v>
      </c>
      <c r="G3254" s="64" t="s">
        <v>92</v>
      </c>
      <c r="H3254" s="64" t="s">
        <v>92</v>
      </c>
      <c r="I3254" s="43">
        <v>46</v>
      </c>
      <c r="J3254">
        <f>IF(AND(Formulier!$E$44&lt;=C3254,Formulier!$O$38&gt;=C3254),"Verlof",0)</f>
        <v>0</v>
      </c>
      <c r="K3254">
        <f t="shared" si="607"/>
        <v>0</v>
      </c>
      <c r="L3254">
        <f t="shared" si="608"/>
        <v>0</v>
      </c>
      <c r="M3254">
        <f t="shared" si="609"/>
        <v>0</v>
      </c>
      <c r="N3254" s="56">
        <f t="shared" si="610"/>
        <v>0</v>
      </c>
      <c r="O3254" s="56">
        <f t="shared" si="611"/>
        <v>0</v>
      </c>
    </row>
    <row r="3255" spans="1:15" x14ac:dyDescent="0.3">
      <c r="A3255" s="43" t="s">
        <v>768</v>
      </c>
      <c r="B3255" s="43">
        <v>46</v>
      </c>
      <c r="C3255" s="44">
        <v>45247</v>
      </c>
      <c r="D3255" s="43" t="s">
        <v>71</v>
      </c>
      <c r="E3255" s="43">
        <v>2023</v>
      </c>
      <c r="F3255" s="64" t="s">
        <v>92</v>
      </c>
      <c r="G3255" s="64" t="s">
        <v>92</v>
      </c>
      <c r="H3255" s="64" t="s">
        <v>92</v>
      </c>
      <c r="I3255" s="43">
        <v>46</v>
      </c>
      <c r="J3255">
        <f>IF(AND(Formulier!$E$44&lt;=C3255,Formulier!$O$38&gt;=C3255),"Verlof",0)</f>
        <v>0</v>
      </c>
      <c r="K3255">
        <f t="shared" si="607"/>
        <v>0</v>
      </c>
      <c r="L3255">
        <f t="shared" si="608"/>
        <v>0</v>
      </c>
      <c r="M3255">
        <f t="shared" si="609"/>
        <v>0</v>
      </c>
      <c r="N3255" s="56">
        <f t="shared" si="610"/>
        <v>0</v>
      </c>
      <c r="O3255" s="56">
        <f t="shared" si="611"/>
        <v>0</v>
      </c>
    </row>
    <row r="3256" spans="1:15" x14ac:dyDescent="0.3">
      <c r="A3256" s="43" t="s">
        <v>769</v>
      </c>
      <c r="B3256" s="43">
        <v>46</v>
      </c>
      <c r="C3256" s="44">
        <v>45248</v>
      </c>
      <c r="D3256" s="43" t="s">
        <v>75</v>
      </c>
      <c r="E3256" s="43">
        <v>2023</v>
      </c>
      <c r="F3256" s="64" t="s">
        <v>92</v>
      </c>
      <c r="G3256" s="64" t="s">
        <v>92</v>
      </c>
      <c r="H3256" s="64" t="s">
        <v>92</v>
      </c>
      <c r="I3256" s="43">
        <v>46</v>
      </c>
      <c r="J3256">
        <f>IF(AND(Formulier!$E$44&lt;=C3256,Formulier!$O$38&gt;=C3256),"Verlof",0)</f>
        <v>0</v>
      </c>
      <c r="K3256">
        <f t="shared" si="607"/>
        <v>0</v>
      </c>
      <c r="L3256">
        <f t="shared" si="608"/>
        <v>0</v>
      </c>
      <c r="M3256">
        <f t="shared" si="609"/>
        <v>0</v>
      </c>
      <c r="N3256" s="56">
        <f t="shared" si="610"/>
        <v>0</v>
      </c>
      <c r="O3256" s="56">
        <f t="shared" si="611"/>
        <v>0</v>
      </c>
    </row>
    <row r="3257" spans="1:15" x14ac:dyDescent="0.3">
      <c r="A3257" s="43" t="s">
        <v>770</v>
      </c>
      <c r="B3257" s="43">
        <v>46</v>
      </c>
      <c r="C3257" s="44">
        <v>45249</v>
      </c>
      <c r="D3257" s="43" t="s">
        <v>76</v>
      </c>
      <c r="E3257" s="43">
        <v>2023</v>
      </c>
      <c r="F3257" s="64" t="s">
        <v>92</v>
      </c>
      <c r="G3257" s="64" t="s">
        <v>92</v>
      </c>
      <c r="H3257" s="64" t="s">
        <v>92</v>
      </c>
      <c r="I3257" s="43">
        <v>46</v>
      </c>
      <c r="J3257">
        <f>IF(AND(Formulier!$E$44&lt;=C3257,Formulier!$O$38&gt;=C3257),"Verlof",0)</f>
        <v>0</v>
      </c>
      <c r="K3257">
        <f t="shared" si="607"/>
        <v>0</v>
      </c>
      <c r="L3257">
        <f t="shared" si="608"/>
        <v>0</v>
      </c>
      <c r="M3257">
        <f t="shared" si="609"/>
        <v>0</v>
      </c>
      <c r="N3257" s="56">
        <f t="shared" si="610"/>
        <v>0</v>
      </c>
      <c r="O3257" s="56">
        <f t="shared" si="611"/>
        <v>0</v>
      </c>
    </row>
    <row r="3258" spans="1:15" x14ac:dyDescent="0.3">
      <c r="A3258" s="43" t="s">
        <v>771</v>
      </c>
      <c r="B3258" s="43">
        <v>47</v>
      </c>
      <c r="C3258" s="44">
        <v>45250</v>
      </c>
      <c r="D3258" s="43" t="s">
        <v>63</v>
      </c>
      <c r="E3258" s="43">
        <v>2023</v>
      </c>
      <c r="F3258" s="64" t="s">
        <v>92</v>
      </c>
      <c r="G3258" s="64" t="s">
        <v>92</v>
      </c>
      <c r="H3258" s="64" t="s">
        <v>92</v>
      </c>
      <c r="I3258" s="43">
        <v>47</v>
      </c>
      <c r="J3258">
        <f>IF(AND(Formulier!$E$44&lt;=C3258,Formulier!$O$38&gt;=C3258),"Verlof",0)</f>
        <v>0</v>
      </c>
      <c r="K3258">
        <f t="shared" si="607"/>
        <v>0</v>
      </c>
      <c r="L3258">
        <f t="shared" si="608"/>
        <v>0</v>
      </c>
      <c r="M3258">
        <f t="shared" si="609"/>
        <v>0</v>
      </c>
      <c r="N3258" s="56">
        <f t="shared" si="610"/>
        <v>0</v>
      </c>
      <c r="O3258" s="56">
        <f t="shared" si="611"/>
        <v>0</v>
      </c>
    </row>
    <row r="3259" spans="1:15" x14ac:dyDescent="0.3">
      <c r="A3259" s="43" t="s">
        <v>772</v>
      </c>
      <c r="B3259" s="43">
        <v>47</v>
      </c>
      <c r="C3259" s="44">
        <v>45251</v>
      </c>
      <c r="D3259" s="43" t="s">
        <v>65</v>
      </c>
      <c r="E3259" s="43">
        <v>2023</v>
      </c>
      <c r="F3259" s="64" t="s">
        <v>92</v>
      </c>
      <c r="G3259" s="64" t="s">
        <v>92</v>
      </c>
      <c r="H3259" s="64" t="s">
        <v>92</v>
      </c>
      <c r="I3259" s="43">
        <v>47</v>
      </c>
      <c r="J3259">
        <f>IF(AND(Formulier!$E$44&lt;=C3259,Formulier!$O$38&gt;=C3259),"Verlof",0)</f>
        <v>0</v>
      </c>
      <c r="K3259">
        <f t="shared" si="607"/>
        <v>0</v>
      </c>
      <c r="L3259">
        <f t="shared" si="608"/>
        <v>0</v>
      </c>
      <c r="M3259">
        <f t="shared" si="609"/>
        <v>0</v>
      </c>
      <c r="N3259" s="56">
        <f t="shared" si="610"/>
        <v>0</v>
      </c>
      <c r="O3259" s="56">
        <f t="shared" si="611"/>
        <v>0</v>
      </c>
    </row>
    <row r="3260" spans="1:15" x14ac:dyDescent="0.3">
      <c r="A3260" s="43" t="s">
        <v>773</v>
      </c>
      <c r="B3260" s="43">
        <v>47</v>
      </c>
      <c r="C3260" s="44">
        <v>45252</v>
      </c>
      <c r="D3260" s="43" t="s">
        <v>67</v>
      </c>
      <c r="E3260" s="43">
        <v>2023</v>
      </c>
      <c r="F3260" s="64" t="s">
        <v>92</v>
      </c>
      <c r="G3260" s="64" t="s">
        <v>92</v>
      </c>
      <c r="H3260" s="64" t="s">
        <v>92</v>
      </c>
      <c r="I3260" s="43">
        <v>47</v>
      </c>
      <c r="J3260">
        <f>IF(AND(Formulier!$E$44&lt;=C3260,Formulier!$O$38&gt;=C3260),"Verlof",0)</f>
        <v>0</v>
      </c>
      <c r="K3260">
        <f t="shared" si="607"/>
        <v>0</v>
      </c>
      <c r="L3260">
        <f t="shared" si="608"/>
        <v>0</v>
      </c>
      <c r="M3260">
        <f t="shared" si="609"/>
        <v>0</v>
      </c>
      <c r="N3260" s="56">
        <f t="shared" si="610"/>
        <v>0</v>
      </c>
      <c r="O3260" s="56">
        <f t="shared" si="611"/>
        <v>0</v>
      </c>
    </row>
    <row r="3261" spans="1:15" x14ac:dyDescent="0.3">
      <c r="A3261" s="43" t="s">
        <v>774</v>
      </c>
      <c r="B3261" s="43">
        <v>47</v>
      </c>
      <c r="C3261" s="44">
        <v>45253</v>
      </c>
      <c r="D3261" s="43" t="s">
        <v>69</v>
      </c>
      <c r="E3261" s="43">
        <v>2023</v>
      </c>
      <c r="F3261" s="64" t="s">
        <v>92</v>
      </c>
      <c r="G3261" s="64" t="s">
        <v>92</v>
      </c>
      <c r="H3261" s="64" t="s">
        <v>92</v>
      </c>
      <c r="I3261" s="43">
        <v>47</v>
      </c>
      <c r="J3261">
        <f>IF(AND(Formulier!$E$44&lt;=C3261,Formulier!$O$38&gt;=C3261),"Verlof",0)</f>
        <v>0</v>
      </c>
      <c r="K3261">
        <f t="shared" si="607"/>
        <v>0</v>
      </c>
      <c r="L3261">
        <f t="shared" si="608"/>
        <v>0</v>
      </c>
      <c r="M3261">
        <f t="shared" si="609"/>
        <v>0</v>
      </c>
      <c r="N3261" s="56">
        <f t="shared" si="610"/>
        <v>0</v>
      </c>
      <c r="O3261" s="56">
        <f t="shared" si="611"/>
        <v>0</v>
      </c>
    </row>
    <row r="3262" spans="1:15" x14ac:dyDescent="0.3">
      <c r="A3262" s="43" t="s">
        <v>775</v>
      </c>
      <c r="B3262" s="43">
        <v>47</v>
      </c>
      <c r="C3262" s="44">
        <v>45254</v>
      </c>
      <c r="D3262" s="43" t="s">
        <v>71</v>
      </c>
      <c r="E3262" s="43">
        <v>2023</v>
      </c>
      <c r="F3262" s="64" t="s">
        <v>92</v>
      </c>
      <c r="G3262" s="64" t="s">
        <v>92</v>
      </c>
      <c r="H3262" s="64" t="s">
        <v>92</v>
      </c>
      <c r="I3262" s="43">
        <v>47</v>
      </c>
      <c r="J3262">
        <f>IF(AND(Formulier!$E$44&lt;=C3262,Formulier!$O$38&gt;=C3262),"Verlof",0)</f>
        <v>0</v>
      </c>
      <c r="K3262">
        <f t="shared" si="607"/>
        <v>0</v>
      </c>
      <c r="L3262">
        <f t="shared" si="608"/>
        <v>0</v>
      </c>
      <c r="M3262">
        <f t="shared" si="609"/>
        <v>0</v>
      </c>
      <c r="N3262" s="56">
        <f t="shared" si="610"/>
        <v>0</v>
      </c>
      <c r="O3262" s="56">
        <f t="shared" si="611"/>
        <v>0</v>
      </c>
    </row>
    <row r="3263" spans="1:15" x14ac:dyDescent="0.3">
      <c r="A3263" s="43" t="s">
        <v>776</v>
      </c>
      <c r="B3263" s="43">
        <v>47</v>
      </c>
      <c r="C3263" s="44">
        <v>45255</v>
      </c>
      <c r="D3263" s="43" t="s">
        <v>75</v>
      </c>
      <c r="E3263" s="43">
        <v>2023</v>
      </c>
      <c r="F3263" s="64" t="s">
        <v>92</v>
      </c>
      <c r="G3263" s="64" t="s">
        <v>92</v>
      </c>
      <c r="H3263" s="64" t="s">
        <v>92</v>
      </c>
      <c r="I3263" s="43">
        <v>47</v>
      </c>
      <c r="J3263">
        <f>IF(AND(Formulier!$E$44&lt;=C3263,Formulier!$O$38&gt;=C3263),"Verlof",0)</f>
        <v>0</v>
      </c>
      <c r="K3263">
        <f t="shared" si="607"/>
        <v>0</v>
      </c>
      <c r="L3263">
        <f t="shared" si="608"/>
        <v>0</v>
      </c>
      <c r="M3263">
        <f t="shared" si="609"/>
        <v>0</v>
      </c>
      <c r="N3263" s="56">
        <f t="shared" si="610"/>
        <v>0</v>
      </c>
      <c r="O3263" s="56">
        <f t="shared" si="611"/>
        <v>0</v>
      </c>
    </row>
    <row r="3264" spans="1:15" x14ac:dyDescent="0.3">
      <c r="A3264" s="43" t="s">
        <v>777</v>
      </c>
      <c r="B3264" s="43">
        <v>47</v>
      </c>
      <c r="C3264" s="44">
        <v>45256</v>
      </c>
      <c r="D3264" s="43" t="s">
        <v>76</v>
      </c>
      <c r="E3264" s="43">
        <v>2023</v>
      </c>
      <c r="F3264" s="64" t="s">
        <v>92</v>
      </c>
      <c r="G3264" s="64" t="s">
        <v>92</v>
      </c>
      <c r="H3264" s="64" t="s">
        <v>92</v>
      </c>
      <c r="I3264" s="43">
        <v>47</v>
      </c>
      <c r="J3264">
        <f>IF(AND(Formulier!$E$44&lt;=C3264,Formulier!$O$38&gt;=C3264),"Verlof",0)</f>
        <v>0</v>
      </c>
      <c r="K3264">
        <f t="shared" si="607"/>
        <v>0</v>
      </c>
      <c r="L3264">
        <f t="shared" si="608"/>
        <v>0</v>
      </c>
      <c r="M3264">
        <f t="shared" si="609"/>
        <v>0</v>
      </c>
      <c r="N3264" s="56">
        <f t="shared" si="610"/>
        <v>0</v>
      </c>
      <c r="O3264" s="56">
        <f t="shared" si="611"/>
        <v>0</v>
      </c>
    </row>
    <row r="3265" spans="1:15" x14ac:dyDescent="0.3">
      <c r="A3265" s="43" t="s">
        <v>778</v>
      </c>
      <c r="B3265" s="43">
        <v>48</v>
      </c>
      <c r="C3265" s="44">
        <v>45257</v>
      </c>
      <c r="D3265" s="43" t="s">
        <v>63</v>
      </c>
      <c r="E3265" s="43">
        <v>2023</v>
      </c>
      <c r="F3265" s="64" t="s">
        <v>92</v>
      </c>
      <c r="G3265" s="64" t="s">
        <v>92</v>
      </c>
      <c r="H3265" s="64" t="s">
        <v>92</v>
      </c>
      <c r="I3265" s="43">
        <v>48</v>
      </c>
      <c r="J3265">
        <f>IF(AND(Formulier!$E$44&lt;=C3265,Formulier!$O$38&gt;=C3265),"Verlof",0)</f>
        <v>0</v>
      </c>
      <c r="K3265">
        <f t="shared" si="607"/>
        <v>0</v>
      </c>
      <c r="L3265">
        <f t="shared" si="608"/>
        <v>0</v>
      </c>
      <c r="M3265">
        <f t="shared" si="609"/>
        <v>0</v>
      </c>
      <c r="N3265" s="56">
        <f t="shared" si="610"/>
        <v>0</v>
      </c>
      <c r="O3265" s="56">
        <f t="shared" si="611"/>
        <v>0</v>
      </c>
    </row>
    <row r="3266" spans="1:15" x14ac:dyDescent="0.3">
      <c r="A3266" s="43" t="s">
        <v>779</v>
      </c>
      <c r="B3266" s="43">
        <v>48</v>
      </c>
      <c r="C3266" s="44">
        <v>45258</v>
      </c>
      <c r="D3266" s="43" t="s">
        <v>65</v>
      </c>
      <c r="E3266" s="43">
        <v>2023</v>
      </c>
      <c r="F3266" s="64" t="s">
        <v>92</v>
      </c>
      <c r="G3266" s="64" t="s">
        <v>92</v>
      </c>
      <c r="H3266" s="64" t="s">
        <v>92</v>
      </c>
      <c r="I3266" s="43">
        <v>48</v>
      </c>
      <c r="J3266">
        <f>IF(AND(Formulier!$E$44&lt;=C3266,Formulier!$O$38&gt;=C3266),"Verlof",0)</f>
        <v>0</v>
      </c>
      <c r="K3266">
        <f t="shared" si="607"/>
        <v>0</v>
      </c>
      <c r="L3266">
        <f t="shared" si="608"/>
        <v>0</v>
      </c>
      <c r="M3266">
        <f t="shared" si="609"/>
        <v>0</v>
      </c>
      <c r="N3266" s="56">
        <f t="shared" si="610"/>
        <v>0</v>
      </c>
      <c r="O3266" s="56">
        <f t="shared" si="611"/>
        <v>0</v>
      </c>
    </row>
    <row r="3267" spans="1:15" x14ac:dyDescent="0.3">
      <c r="A3267" s="43" t="s">
        <v>780</v>
      </c>
      <c r="B3267" s="43">
        <v>48</v>
      </c>
      <c r="C3267" s="44">
        <v>45259</v>
      </c>
      <c r="D3267" s="43" t="s">
        <v>67</v>
      </c>
      <c r="E3267" s="43">
        <v>2023</v>
      </c>
      <c r="F3267" s="64" t="s">
        <v>92</v>
      </c>
      <c r="G3267" s="64" t="s">
        <v>92</v>
      </c>
      <c r="H3267" s="64" t="s">
        <v>92</v>
      </c>
      <c r="I3267" s="43">
        <v>48</v>
      </c>
      <c r="J3267">
        <f>IF(AND(Formulier!$E$44&lt;=C3267,Formulier!$O$38&gt;=C3267),"Verlof",0)</f>
        <v>0</v>
      </c>
      <c r="K3267">
        <f t="shared" si="607"/>
        <v>0</v>
      </c>
      <c r="L3267">
        <f t="shared" si="608"/>
        <v>0</v>
      </c>
      <c r="M3267">
        <f t="shared" si="609"/>
        <v>0</v>
      </c>
      <c r="N3267" s="56">
        <f t="shared" si="610"/>
        <v>0</v>
      </c>
      <c r="O3267" s="56">
        <f t="shared" si="611"/>
        <v>0</v>
      </c>
    </row>
    <row r="3268" spans="1:15" x14ac:dyDescent="0.3">
      <c r="A3268" s="43" t="s">
        <v>781</v>
      </c>
      <c r="B3268" s="43">
        <v>48</v>
      </c>
      <c r="C3268" s="44">
        <v>45260</v>
      </c>
      <c r="D3268" s="43" t="s">
        <v>69</v>
      </c>
      <c r="E3268" s="43">
        <v>2023</v>
      </c>
      <c r="F3268" s="64" t="s">
        <v>92</v>
      </c>
      <c r="G3268" s="64" t="s">
        <v>92</v>
      </c>
      <c r="H3268" s="64" t="s">
        <v>92</v>
      </c>
      <c r="I3268" s="43">
        <v>48</v>
      </c>
      <c r="J3268">
        <f>IF(AND(Formulier!$E$44&lt;=C3268,Formulier!$O$38&gt;=C3268),"Verlof",0)</f>
        <v>0</v>
      </c>
      <c r="K3268">
        <f t="shared" si="607"/>
        <v>0</v>
      </c>
      <c r="L3268">
        <f t="shared" si="608"/>
        <v>0</v>
      </c>
      <c r="M3268">
        <f t="shared" si="609"/>
        <v>0</v>
      </c>
      <c r="N3268" s="56">
        <f t="shared" si="610"/>
        <v>0</v>
      </c>
      <c r="O3268" s="56">
        <f t="shared" si="611"/>
        <v>0</v>
      </c>
    </row>
    <row r="3269" spans="1:15" x14ac:dyDescent="0.3">
      <c r="A3269" s="43" t="s">
        <v>782</v>
      </c>
      <c r="B3269" s="43">
        <v>48</v>
      </c>
      <c r="C3269" s="44">
        <v>45261</v>
      </c>
      <c r="D3269" s="43" t="s">
        <v>71</v>
      </c>
      <c r="E3269" s="43">
        <v>2023</v>
      </c>
      <c r="F3269" s="64" t="s">
        <v>92</v>
      </c>
      <c r="G3269" s="64" t="s">
        <v>92</v>
      </c>
      <c r="H3269" s="64" t="s">
        <v>92</v>
      </c>
      <c r="I3269" s="43">
        <v>48</v>
      </c>
      <c r="J3269">
        <f>IF(AND(Formulier!$E$44&lt;=C3269,Formulier!$O$38&gt;=C3269),"Verlof",0)</f>
        <v>0</v>
      </c>
      <c r="K3269">
        <f t="shared" si="607"/>
        <v>0</v>
      </c>
      <c r="L3269">
        <f t="shared" si="608"/>
        <v>0</v>
      </c>
      <c r="M3269">
        <f t="shared" si="609"/>
        <v>0</v>
      </c>
      <c r="N3269" s="56">
        <f t="shared" si="610"/>
        <v>0</v>
      </c>
      <c r="O3269" s="56">
        <f t="shared" si="611"/>
        <v>0</v>
      </c>
    </row>
    <row r="3270" spans="1:15" x14ac:dyDescent="0.3">
      <c r="A3270" s="43" t="s">
        <v>783</v>
      </c>
      <c r="B3270" s="43">
        <v>48</v>
      </c>
      <c r="C3270" s="44">
        <v>45262</v>
      </c>
      <c r="D3270" s="43" t="s">
        <v>75</v>
      </c>
      <c r="E3270" s="43">
        <v>2023</v>
      </c>
      <c r="F3270" s="64" t="s">
        <v>92</v>
      </c>
      <c r="G3270" s="64" t="s">
        <v>92</v>
      </c>
      <c r="H3270" s="64" t="s">
        <v>92</v>
      </c>
      <c r="I3270" s="43">
        <v>48</v>
      </c>
      <c r="J3270">
        <f>IF(AND(Formulier!$E$44&lt;=C3270,Formulier!$O$38&gt;=C3270),"Verlof",0)</f>
        <v>0</v>
      </c>
      <c r="K3270">
        <f t="shared" si="607"/>
        <v>0</v>
      </c>
      <c r="L3270">
        <f t="shared" si="608"/>
        <v>0</v>
      </c>
      <c r="M3270">
        <f t="shared" si="609"/>
        <v>0</v>
      </c>
      <c r="N3270" s="56">
        <f t="shared" si="610"/>
        <v>0</v>
      </c>
      <c r="O3270" s="56">
        <f t="shared" si="611"/>
        <v>0</v>
      </c>
    </row>
    <row r="3271" spans="1:15" x14ac:dyDescent="0.3">
      <c r="A3271" s="43" t="s">
        <v>784</v>
      </c>
      <c r="B3271" s="43">
        <v>48</v>
      </c>
      <c r="C3271" s="44">
        <v>45263</v>
      </c>
      <c r="D3271" s="43" t="s">
        <v>76</v>
      </c>
      <c r="E3271" s="43">
        <v>2023</v>
      </c>
      <c r="F3271" s="64" t="s">
        <v>92</v>
      </c>
      <c r="G3271" s="64" t="s">
        <v>92</v>
      </c>
      <c r="H3271" s="64" t="s">
        <v>92</v>
      </c>
      <c r="I3271" s="43">
        <v>48</v>
      </c>
      <c r="J3271">
        <f>IF(AND(Formulier!$E$44&lt;=C3271,Formulier!$O$38&gt;=C3271),"Verlof",0)</f>
        <v>0</v>
      </c>
      <c r="K3271">
        <f t="shared" si="607"/>
        <v>0</v>
      </c>
      <c r="L3271">
        <f t="shared" si="608"/>
        <v>0</v>
      </c>
      <c r="M3271">
        <f t="shared" si="609"/>
        <v>0</v>
      </c>
      <c r="N3271" s="56">
        <f t="shared" si="610"/>
        <v>0</v>
      </c>
      <c r="O3271" s="56">
        <f t="shared" si="611"/>
        <v>0</v>
      </c>
    </row>
    <row r="3272" spans="1:15" x14ac:dyDescent="0.3">
      <c r="A3272" s="43" t="s">
        <v>785</v>
      </c>
      <c r="B3272" s="43">
        <v>49</v>
      </c>
      <c r="C3272" s="44">
        <v>45264</v>
      </c>
      <c r="D3272" s="43" t="s">
        <v>63</v>
      </c>
      <c r="E3272" s="43">
        <v>2023</v>
      </c>
      <c r="F3272" s="64" t="s">
        <v>92</v>
      </c>
      <c r="G3272" s="64" t="s">
        <v>92</v>
      </c>
      <c r="H3272" s="64" t="s">
        <v>92</v>
      </c>
      <c r="I3272" s="43">
        <v>49</v>
      </c>
      <c r="J3272">
        <f>IF(AND(Formulier!$E$44&lt;=C3272,Formulier!$O$38&gt;=C3272),"Verlof",0)</f>
        <v>0</v>
      </c>
      <c r="K3272">
        <f t="shared" si="607"/>
        <v>0</v>
      </c>
      <c r="L3272">
        <f t="shared" si="608"/>
        <v>0</v>
      </c>
      <c r="M3272">
        <f t="shared" si="609"/>
        <v>0</v>
      </c>
      <c r="N3272" s="56">
        <f t="shared" si="610"/>
        <v>0</v>
      </c>
      <c r="O3272" s="56">
        <f t="shared" si="611"/>
        <v>0</v>
      </c>
    </row>
    <row r="3273" spans="1:15" x14ac:dyDescent="0.3">
      <c r="A3273" s="43" t="s">
        <v>786</v>
      </c>
      <c r="B3273" s="43">
        <v>49</v>
      </c>
      <c r="C3273" s="44">
        <v>45265</v>
      </c>
      <c r="D3273" s="43" t="s">
        <v>65</v>
      </c>
      <c r="E3273" s="43">
        <v>2023</v>
      </c>
      <c r="F3273" s="64" t="s">
        <v>92</v>
      </c>
      <c r="G3273" s="64" t="s">
        <v>92</v>
      </c>
      <c r="H3273" s="64" t="s">
        <v>92</v>
      </c>
      <c r="I3273" s="43">
        <v>49</v>
      </c>
      <c r="J3273">
        <f>IF(AND(Formulier!$E$44&lt;=C3273,Formulier!$O$38&gt;=C3273),"Verlof",0)</f>
        <v>0</v>
      </c>
      <c r="K3273">
        <f t="shared" si="607"/>
        <v>0</v>
      </c>
      <c r="L3273">
        <f t="shared" si="608"/>
        <v>0</v>
      </c>
      <c r="M3273">
        <f t="shared" si="609"/>
        <v>0</v>
      </c>
      <c r="N3273" s="56">
        <f t="shared" si="610"/>
        <v>0</v>
      </c>
      <c r="O3273" s="56">
        <f t="shared" si="611"/>
        <v>0</v>
      </c>
    </row>
    <row r="3274" spans="1:15" x14ac:dyDescent="0.3">
      <c r="A3274" s="43" t="s">
        <v>787</v>
      </c>
      <c r="B3274" s="43">
        <v>49</v>
      </c>
      <c r="C3274" s="44">
        <v>45266</v>
      </c>
      <c r="D3274" s="43" t="s">
        <v>67</v>
      </c>
      <c r="E3274" s="43">
        <v>2023</v>
      </c>
      <c r="F3274" s="64" t="s">
        <v>92</v>
      </c>
      <c r="G3274" s="64" t="s">
        <v>92</v>
      </c>
      <c r="H3274" s="64" t="s">
        <v>92</v>
      </c>
      <c r="I3274" s="43">
        <v>49</v>
      </c>
      <c r="J3274">
        <f>IF(AND(Formulier!$E$44&lt;=C3274,Formulier!$O$38&gt;=C3274),"Verlof",0)</f>
        <v>0</v>
      </c>
      <c r="K3274">
        <f t="shared" si="607"/>
        <v>0</v>
      </c>
      <c r="L3274">
        <f t="shared" si="608"/>
        <v>0</v>
      </c>
      <c r="M3274">
        <f t="shared" si="609"/>
        <v>0</v>
      </c>
      <c r="N3274" s="56">
        <f t="shared" si="610"/>
        <v>0</v>
      </c>
      <c r="O3274" s="56">
        <f t="shared" si="611"/>
        <v>0</v>
      </c>
    </row>
    <row r="3275" spans="1:15" x14ac:dyDescent="0.3">
      <c r="A3275" s="43" t="s">
        <v>788</v>
      </c>
      <c r="B3275" s="43">
        <v>49</v>
      </c>
      <c r="C3275" s="44">
        <v>45267</v>
      </c>
      <c r="D3275" s="43" t="s">
        <v>69</v>
      </c>
      <c r="E3275" s="43">
        <v>2023</v>
      </c>
      <c r="F3275" s="64" t="s">
        <v>92</v>
      </c>
      <c r="G3275" s="64" t="s">
        <v>92</v>
      </c>
      <c r="H3275" s="64" t="s">
        <v>92</v>
      </c>
      <c r="I3275" s="43">
        <v>49</v>
      </c>
      <c r="J3275">
        <f>IF(AND(Formulier!$E$44&lt;=C3275,Formulier!$O$38&gt;=C3275),"Verlof",0)</f>
        <v>0</v>
      </c>
      <c r="K3275">
        <f t="shared" si="607"/>
        <v>0</v>
      </c>
      <c r="L3275">
        <f t="shared" si="608"/>
        <v>0</v>
      </c>
      <c r="M3275">
        <f t="shared" si="609"/>
        <v>0</v>
      </c>
      <c r="N3275" s="56">
        <f t="shared" si="610"/>
        <v>0</v>
      </c>
      <c r="O3275" s="56">
        <f t="shared" si="611"/>
        <v>0</v>
      </c>
    </row>
    <row r="3276" spans="1:15" x14ac:dyDescent="0.3">
      <c r="A3276" s="43" t="s">
        <v>789</v>
      </c>
      <c r="B3276" s="43">
        <v>49</v>
      </c>
      <c r="C3276" s="44">
        <v>45268</v>
      </c>
      <c r="D3276" s="43" t="s">
        <v>71</v>
      </c>
      <c r="E3276" s="43">
        <v>2023</v>
      </c>
      <c r="F3276" s="64" t="s">
        <v>92</v>
      </c>
      <c r="G3276" s="64" t="s">
        <v>92</v>
      </c>
      <c r="H3276" s="64" t="s">
        <v>92</v>
      </c>
      <c r="I3276" s="43">
        <v>49</v>
      </c>
      <c r="J3276">
        <f>IF(AND(Formulier!$E$44&lt;=C3276,Formulier!$O$38&gt;=C3276),"Verlof",0)</f>
        <v>0</v>
      </c>
      <c r="K3276">
        <f t="shared" ref="K3276:K3339" si="612">IF(J3276=0,0,IF(F3276="",0,1))</f>
        <v>0</v>
      </c>
      <c r="L3276">
        <f t="shared" ref="L3276:L3339" si="613">IF(J3276=0,0,IF(G3276="",0,1))</f>
        <v>0</v>
      </c>
      <c r="M3276">
        <f t="shared" ref="M3276:M3339" si="614">IF(J3276=0,0,IF(H3276="",0,1))</f>
        <v>0</v>
      </c>
      <c r="N3276" s="56">
        <f t="shared" ref="N3276:N3339" si="615">IF($N$1="Noord",K3276,IF($N$1="Midden",L3276,M3276))</f>
        <v>0</v>
      </c>
      <c r="O3276" s="56">
        <f t="shared" ref="O3276:O3339" si="616">IF(OR(D3276="za",D3276="zo"),0,N3276)</f>
        <v>0</v>
      </c>
    </row>
    <row r="3277" spans="1:15" x14ac:dyDescent="0.3">
      <c r="A3277" s="43" t="s">
        <v>790</v>
      </c>
      <c r="B3277" s="43">
        <v>49</v>
      </c>
      <c r="C3277" s="44">
        <v>45269</v>
      </c>
      <c r="D3277" s="43" t="s">
        <v>75</v>
      </c>
      <c r="E3277" s="43">
        <v>2023</v>
      </c>
      <c r="F3277" s="64" t="s">
        <v>92</v>
      </c>
      <c r="G3277" s="64" t="s">
        <v>92</v>
      </c>
      <c r="H3277" s="64" t="s">
        <v>92</v>
      </c>
      <c r="I3277" s="43">
        <v>49</v>
      </c>
      <c r="J3277">
        <f>IF(AND(Formulier!$E$44&lt;=C3277,Formulier!$O$38&gt;=C3277),"Verlof",0)</f>
        <v>0</v>
      </c>
      <c r="K3277">
        <f t="shared" si="612"/>
        <v>0</v>
      </c>
      <c r="L3277">
        <f t="shared" si="613"/>
        <v>0</v>
      </c>
      <c r="M3277">
        <f t="shared" si="614"/>
        <v>0</v>
      </c>
      <c r="N3277" s="56">
        <f t="shared" si="615"/>
        <v>0</v>
      </c>
      <c r="O3277" s="56">
        <f t="shared" si="616"/>
        <v>0</v>
      </c>
    </row>
    <row r="3278" spans="1:15" x14ac:dyDescent="0.3">
      <c r="A3278" s="43" t="s">
        <v>791</v>
      </c>
      <c r="B3278" s="43">
        <v>49</v>
      </c>
      <c r="C3278" s="44">
        <v>45270</v>
      </c>
      <c r="D3278" s="43" t="s">
        <v>76</v>
      </c>
      <c r="E3278" s="43">
        <v>2023</v>
      </c>
      <c r="F3278" s="64" t="s">
        <v>92</v>
      </c>
      <c r="G3278" s="64" t="s">
        <v>92</v>
      </c>
      <c r="H3278" s="64" t="s">
        <v>92</v>
      </c>
      <c r="I3278" s="43">
        <v>49</v>
      </c>
      <c r="J3278">
        <f>IF(AND(Formulier!$E$44&lt;=C3278,Formulier!$O$38&gt;=C3278),"Verlof",0)</f>
        <v>0</v>
      </c>
      <c r="K3278">
        <f t="shared" si="612"/>
        <v>0</v>
      </c>
      <c r="L3278">
        <f t="shared" si="613"/>
        <v>0</v>
      </c>
      <c r="M3278">
        <f t="shared" si="614"/>
        <v>0</v>
      </c>
      <c r="N3278" s="56">
        <f t="shared" si="615"/>
        <v>0</v>
      </c>
      <c r="O3278" s="56">
        <f t="shared" si="616"/>
        <v>0</v>
      </c>
    </row>
    <row r="3279" spans="1:15" x14ac:dyDescent="0.3">
      <c r="A3279" s="43" t="s">
        <v>792</v>
      </c>
      <c r="B3279" s="43">
        <v>50</v>
      </c>
      <c r="C3279" s="44">
        <v>45271</v>
      </c>
      <c r="D3279" s="43" t="s">
        <v>63</v>
      </c>
      <c r="E3279" s="43">
        <v>2023</v>
      </c>
      <c r="F3279" s="64" t="s">
        <v>92</v>
      </c>
      <c r="G3279" s="64" t="s">
        <v>92</v>
      </c>
      <c r="H3279" s="64" t="s">
        <v>92</v>
      </c>
      <c r="I3279" s="43">
        <v>50</v>
      </c>
      <c r="J3279">
        <f>IF(AND(Formulier!$E$44&lt;=C3279,Formulier!$O$38&gt;=C3279),"Verlof",0)</f>
        <v>0</v>
      </c>
      <c r="K3279">
        <f t="shared" si="612"/>
        <v>0</v>
      </c>
      <c r="L3279">
        <f t="shared" si="613"/>
        <v>0</v>
      </c>
      <c r="M3279">
        <f t="shared" si="614"/>
        <v>0</v>
      </c>
      <c r="N3279" s="56">
        <f t="shared" si="615"/>
        <v>0</v>
      </c>
      <c r="O3279" s="56">
        <f t="shared" si="616"/>
        <v>0</v>
      </c>
    </row>
    <row r="3280" spans="1:15" x14ac:dyDescent="0.3">
      <c r="A3280" s="43" t="s">
        <v>793</v>
      </c>
      <c r="B3280" s="43">
        <v>50</v>
      </c>
      <c r="C3280" s="44">
        <v>45272</v>
      </c>
      <c r="D3280" s="43" t="s">
        <v>65</v>
      </c>
      <c r="E3280" s="43">
        <v>2023</v>
      </c>
      <c r="F3280" s="64" t="s">
        <v>92</v>
      </c>
      <c r="G3280" s="64" t="s">
        <v>92</v>
      </c>
      <c r="H3280" s="64" t="s">
        <v>92</v>
      </c>
      <c r="I3280" s="43">
        <v>50</v>
      </c>
      <c r="J3280">
        <f>IF(AND(Formulier!$E$44&lt;=C3280,Formulier!$O$38&gt;=C3280),"Verlof",0)</f>
        <v>0</v>
      </c>
      <c r="K3280">
        <f t="shared" si="612"/>
        <v>0</v>
      </c>
      <c r="L3280">
        <f t="shared" si="613"/>
        <v>0</v>
      </c>
      <c r="M3280">
        <f t="shared" si="614"/>
        <v>0</v>
      </c>
      <c r="N3280" s="56">
        <f t="shared" si="615"/>
        <v>0</v>
      </c>
      <c r="O3280" s="56">
        <f t="shared" si="616"/>
        <v>0</v>
      </c>
    </row>
    <row r="3281" spans="1:15" x14ac:dyDescent="0.3">
      <c r="A3281" s="43" t="s">
        <v>794</v>
      </c>
      <c r="B3281" s="43">
        <v>50</v>
      </c>
      <c r="C3281" s="44">
        <v>45273</v>
      </c>
      <c r="D3281" s="43" t="s">
        <v>67</v>
      </c>
      <c r="E3281" s="43">
        <v>2023</v>
      </c>
      <c r="F3281" s="64" t="s">
        <v>92</v>
      </c>
      <c r="G3281" s="64" t="s">
        <v>92</v>
      </c>
      <c r="H3281" s="64" t="s">
        <v>92</v>
      </c>
      <c r="I3281" s="43">
        <v>50</v>
      </c>
      <c r="J3281">
        <f>IF(AND(Formulier!$E$44&lt;=C3281,Formulier!$O$38&gt;=C3281),"Verlof",0)</f>
        <v>0</v>
      </c>
      <c r="K3281">
        <f t="shared" si="612"/>
        <v>0</v>
      </c>
      <c r="L3281">
        <f t="shared" si="613"/>
        <v>0</v>
      </c>
      <c r="M3281">
        <f t="shared" si="614"/>
        <v>0</v>
      </c>
      <c r="N3281" s="56">
        <f t="shared" si="615"/>
        <v>0</v>
      </c>
      <c r="O3281" s="56">
        <f t="shared" si="616"/>
        <v>0</v>
      </c>
    </row>
    <row r="3282" spans="1:15" x14ac:dyDescent="0.3">
      <c r="A3282" s="43" t="s">
        <v>795</v>
      </c>
      <c r="B3282" s="43">
        <v>50</v>
      </c>
      <c r="C3282" s="44">
        <v>45274</v>
      </c>
      <c r="D3282" s="43" t="s">
        <v>69</v>
      </c>
      <c r="E3282" s="43">
        <v>2023</v>
      </c>
      <c r="F3282" s="64" t="s">
        <v>92</v>
      </c>
      <c r="G3282" s="64" t="s">
        <v>92</v>
      </c>
      <c r="H3282" s="64" t="s">
        <v>92</v>
      </c>
      <c r="I3282" s="43">
        <v>50</v>
      </c>
      <c r="J3282">
        <f>IF(AND(Formulier!$E$44&lt;=C3282,Formulier!$O$38&gt;=C3282),"Verlof",0)</f>
        <v>0</v>
      </c>
      <c r="K3282">
        <f t="shared" si="612"/>
        <v>0</v>
      </c>
      <c r="L3282">
        <f t="shared" si="613"/>
        <v>0</v>
      </c>
      <c r="M3282">
        <f t="shared" si="614"/>
        <v>0</v>
      </c>
      <c r="N3282" s="56">
        <f t="shared" si="615"/>
        <v>0</v>
      </c>
      <c r="O3282" s="56">
        <f t="shared" si="616"/>
        <v>0</v>
      </c>
    </row>
    <row r="3283" spans="1:15" x14ac:dyDescent="0.3">
      <c r="A3283" s="43" t="s">
        <v>796</v>
      </c>
      <c r="B3283" s="43">
        <v>50</v>
      </c>
      <c r="C3283" s="44">
        <v>45275</v>
      </c>
      <c r="D3283" s="43" t="s">
        <v>71</v>
      </c>
      <c r="E3283" s="43">
        <v>2023</v>
      </c>
      <c r="F3283" s="64" t="s">
        <v>92</v>
      </c>
      <c r="G3283" s="64" t="s">
        <v>92</v>
      </c>
      <c r="H3283" s="64" t="s">
        <v>92</v>
      </c>
      <c r="I3283" s="43">
        <v>50</v>
      </c>
      <c r="J3283">
        <f>IF(AND(Formulier!$E$44&lt;=C3283,Formulier!$O$38&gt;=C3283),"Verlof",0)</f>
        <v>0</v>
      </c>
      <c r="K3283">
        <f t="shared" si="612"/>
        <v>0</v>
      </c>
      <c r="L3283">
        <f t="shared" si="613"/>
        <v>0</v>
      </c>
      <c r="M3283">
        <f t="shared" si="614"/>
        <v>0</v>
      </c>
      <c r="N3283" s="56">
        <f t="shared" si="615"/>
        <v>0</v>
      </c>
      <c r="O3283" s="56">
        <f t="shared" si="616"/>
        <v>0</v>
      </c>
    </row>
    <row r="3284" spans="1:15" x14ac:dyDescent="0.3">
      <c r="A3284" s="43" t="s">
        <v>797</v>
      </c>
      <c r="B3284" s="43">
        <v>50</v>
      </c>
      <c r="C3284" s="44">
        <v>45276</v>
      </c>
      <c r="D3284" s="43" t="s">
        <v>75</v>
      </c>
      <c r="E3284" s="43">
        <v>2023</v>
      </c>
      <c r="F3284" s="64" t="s">
        <v>92</v>
      </c>
      <c r="G3284" s="64" t="s">
        <v>92</v>
      </c>
      <c r="H3284" s="64" t="s">
        <v>92</v>
      </c>
      <c r="I3284" s="43">
        <v>50</v>
      </c>
      <c r="J3284">
        <f>IF(AND(Formulier!$E$44&lt;=C3284,Formulier!$O$38&gt;=C3284),"Verlof",0)</f>
        <v>0</v>
      </c>
      <c r="K3284">
        <f t="shared" si="612"/>
        <v>0</v>
      </c>
      <c r="L3284">
        <f t="shared" si="613"/>
        <v>0</v>
      </c>
      <c r="M3284">
        <f t="shared" si="614"/>
        <v>0</v>
      </c>
      <c r="N3284" s="56">
        <f t="shared" si="615"/>
        <v>0</v>
      </c>
      <c r="O3284" s="56">
        <f t="shared" si="616"/>
        <v>0</v>
      </c>
    </row>
    <row r="3285" spans="1:15" x14ac:dyDescent="0.3">
      <c r="A3285" s="43" t="s">
        <v>798</v>
      </c>
      <c r="B3285" s="43">
        <v>50</v>
      </c>
      <c r="C3285" s="44">
        <v>45277</v>
      </c>
      <c r="D3285" s="43" t="s">
        <v>76</v>
      </c>
      <c r="E3285" s="43">
        <v>2023</v>
      </c>
      <c r="F3285" s="64" t="s">
        <v>92</v>
      </c>
      <c r="G3285" s="64" t="s">
        <v>92</v>
      </c>
      <c r="H3285" s="64" t="s">
        <v>92</v>
      </c>
      <c r="I3285" s="43">
        <v>50</v>
      </c>
      <c r="J3285">
        <f>IF(AND(Formulier!$E$44&lt;=C3285,Formulier!$O$38&gt;=C3285),"Verlof",0)</f>
        <v>0</v>
      </c>
      <c r="K3285">
        <f t="shared" si="612"/>
        <v>0</v>
      </c>
      <c r="L3285">
        <f t="shared" si="613"/>
        <v>0</v>
      </c>
      <c r="M3285">
        <f t="shared" si="614"/>
        <v>0</v>
      </c>
      <c r="N3285" s="56">
        <f t="shared" si="615"/>
        <v>0</v>
      </c>
      <c r="O3285" s="56">
        <f t="shared" si="616"/>
        <v>0</v>
      </c>
    </row>
    <row r="3286" spans="1:15" x14ac:dyDescent="0.3">
      <c r="A3286" s="43" t="s">
        <v>799</v>
      </c>
      <c r="B3286" s="43">
        <v>51</v>
      </c>
      <c r="C3286" s="44">
        <v>45278</v>
      </c>
      <c r="D3286" s="43" t="s">
        <v>63</v>
      </c>
      <c r="E3286" s="43">
        <v>2023</v>
      </c>
      <c r="F3286" s="64" t="s">
        <v>92</v>
      </c>
      <c r="G3286" s="64" t="s">
        <v>92</v>
      </c>
      <c r="H3286" s="64" t="s">
        <v>92</v>
      </c>
      <c r="I3286" s="43">
        <v>51</v>
      </c>
      <c r="J3286">
        <f>IF(AND(Formulier!$E$44&lt;=C3286,Formulier!$O$38&gt;=C3286),"Verlof",0)</f>
        <v>0</v>
      </c>
      <c r="K3286">
        <f t="shared" si="612"/>
        <v>0</v>
      </c>
      <c r="L3286">
        <f t="shared" si="613"/>
        <v>0</v>
      </c>
      <c r="M3286">
        <f t="shared" si="614"/>
        <v>0</v>
      </c>
      <c r="N3286" s="56">
        <f t="shared" si="615"/>
        <v>0</v>
      </c>
      <c r="O3286" s="56">
        <f t="shared" si="616"/>
        <v>0</v>
      </c>
    </row>
    <row r="3287" spans="1:15" x14ac:dyDescent="0.3">
      <c r="A3287" s="43" t="s">
        <v>800</v>
      </c>
      <c r="B3287" s="43">
        <v>51</v>
      </c>
      <c r="C3287" s="44">
        <v>45279</v>
      </c>
      <c r="D3287" s="43" t="s">
        <v>65</v>
      </c>
      <c r="E3287" s="43">
        <v>2023</v>
      </c>
      <c r="F3287" s="64" t="s">
        <v>92</v>
      </c>
      <c r="G3287" s="64" t="s">
        <v>92</v>
      </c>
      <c r="H3287" s="64" t="s">
        <v>92</v>
      </c>
      <c r="I3287" s="43">
        <v>51</v>
      </c>
      <c r="J3287">
        <f>IF(AND(Formulier!$E$44&lt;=C3287,Formulier!$O$38&gt;=C3287),"Verlof",0)</f>
        <v>0</v>
      </c>
      <c r="K3287">
        <f t="shared" si="612"/>
        <v>0</v>
      </c>
      <c r="L3287">
        <f t="shared" si="613"/>
        <v>0</v>
      </c>
      <c r="M3287">
        <f t="shared" si="614"/>
        <v>0</v>
      </c>
      <c r="N3287" s="56">
        <f t="shared" si="615"/>
        <v>0</v>
      </c>
      <c r="O3287" s="56">
        <f t="shared" si="616"/>
        <v>0</v>
      </c>
    </row>
    <row r="3288" spans="1:15" x14ac:dyDescent="0.3">
      <c r="A3288" s="43" t="s">
        <v>801</v>
      </c>
      <c r="B3288" s="43">
        <v>51</v>
      </c>
      <c r="C3288" s="44">
        <v>45280</v>
      </c>
      <c r="D3288" s="43" t="s">
        <v>67</v>
      </c>
      <c r="E3288" s="43">
        <v>2023</v>
      </c>
      <c r="F3288" s="64" t="s">
        <v>92</v>
      </c>
      <c r="G3288" s="64" t="s">
        <v>92</v>
      </c>
      <c r="H3288" s="64" t="s">
        <v>92</v>
      </c>
      <c r="I3288" s="43">
        <v>51</v>
      </c>
      <c r="J3288">
        <f>IF(AND(Formulier!$E$44&lt;=C3288,Formulier!$O$38&gt;=C3288),"Verlof",0)</f>
        <v>0</v>
      </c>
      <c r="K3288">
        <f t="shared" si="612"/>
        <v>0</v>
      </c>
      <c r="L3288">
        <f t="shared" si="613"/>
        <v>0</v>
      </c>
      <c r="M3288">
        <f t="shared" si="614"/>
        <v>0</v>
      </c>
      <c r="N3288" s="56">
        <f t="shared" si="615"/>
        <v>0</v>
      </c>
      <c r="O3288" s="56">
        <f t="shared" si="616"/>
        <v>0</v>
      </c>
    </row>
    <row r="3289" spans="1:15" x14ac:dyDescent="0.3">
      <c r="A3289" s="43" t="s">
        <v>802</v>
      </c>
      <c r="B3289" s="43">
        <v>51</v>
      </c>
      <c r="C3289" s="44">
        <v>45281</v>
      </c>
      <c r="D3289" s="43" t="s">
        <v>69</v>
      </c>
      <c r="E3289" s="43">
        <v>2023</v>
      </c>
      <c r="F3289" s="64" t="s">
        <v>92</v>
      </c>
      <c r="G3289" s="64" t="s">
        <v>92</v>
      </c>
      <c r="H3289" s="64" t="s">
        <v>92</v>
      </c>
      <c r="I3289" s="43">
        <v>51</v>
      </c>
      <c r="J3289">
        <f>IF(AND(Formulier!$E$44&lt;=C3289,Formulier!$O$38&gt;=C3289),"Verlof",0)</f>
        <v>0</v>
      </c>
      <c r="K3289">
        <f t="shared" si="612"/>
        <v>0</v>
      </c>
      <c r="L3289">
        <f t="shared" si="613"/>
        <v>0</v>
      </c>
      <c r="M3289">
        <f t="shared" si="614"/>
        <v>0</v>
      </c>
      <c r="N3289" s="56">
        <f t="shared" si="615"/>
        <v>0</v>
      </c>
      <c r="O3289" s="56">
        <f t="shared" si="616"/>
        <v>0</v>
      </c>
    </row>
    <row r="3290" spans="1:15" x14ac:dyDescent="0.3">
      <c r="A3290" s="43" t="s">
        <v>803</v>
      </c>
      <c r="B3290" s="43">
        <v>51</v>
      </c>
      <c r="C3290" s="44">
        <v>45282</v>
      </c>
      <c r="D3290" s="43" t="s">
        <v>71</v>
      </c>
      <c r="E3290" s="43">
        <v>2023</v>
      </c>
      <c r="F3290" s="64" t="s">
        <v>92</v>
      </c>
      <c r="G3290" s="64" t="s">
        <v>92</v>
      </c>
      <c r="H3290" s="64" t="s">
        <v>92</v>
      </c>
      <c r="I3290" s="43">
        <v>51</v>
      </c>
      <c r="J3290">
        <f>IF(AND(Formulier!$E$44&lt;=C3290,Formulier!$O$38&gt;=C3290),"Verlof",0)</f>
        <v>0</v>
      </c>
      <c r="K3290">
        <f t="shared" si="612"/>
        <v>0</v>
      </c>
      <c r="L3290">
        <f t="shared" si="613"/>
        <v>0</v>
      </c>
      <c r="M3290">
        <f t="shared" si="614"/>
        <v>0</v>
      </c>
      <c r="N3290" s="56">
        <f t="shared" si="615"/>
        <v>0</v>
      </c>
      <c r="O3290" s="56">
        <f t="shared" si="616"/>
        <v>0</v>
      </c>
    </row>
    <row r="3291" spans="1:15" x14ac:dyDescent="0.3">
      <c r="A3291" s="43" t="s">
        <v>804</v>
      </c>
      <c r="B3291" s="43">
        <v>51</v>
      </c>
      <c r="C3291" s="44">
        <v>45283</v>
      </c>
      <c r="D3291" s="43" t="s">
        <v>75</v>
      </c>
      <c r="E3291" s="43">
        <v>2023</v>
      </c>
      <c r="F3291" s="64" t="s">
        <v>92</v>
      </c>
      <c r="G3291" s="64" t="s">
        <v>92</v>
      </c>
      <c r="H3291" s="64" t="s">
        <v>92</v>
      </c>
      <c r="I3291" s="43">
        <v>51</v>
      </c>
      <c r="J3291">
        <f>IF(AND(Formulier!$E$44&lt;=C3291,Formulier!$O$38&gt;=C3291),"Verlof",0)</f>
        <v>0</v>
      </c>
      <c r="K3291">
        <f t="shared" si="612"/>
        <v>0</v>
      </c>
      <c r="L3291">
        <f t="shared" si="613"/>
        <v>0</v>
      </c>
      <c r="M3291">
        <f t="shared" si="614"/>
        <v>0</v>
      </c>
      <c r="N3291" s="56">
        <f t="shared" si="615"/>
        <v>0</v>
      </c>
      <c r="O3291" s="56">
        <f t="shared" si="616"/>
        <v>0</v>
      </c>
    </row>
    <row r="3292" spans="1:15" x14ac:dyDescent="0.3">
      <c r="A3292" s="43" t="s">
        <v>805</v>
      </c>
      <c r="B3292" s="43">
        <v>51</v>
      </c>
      <c r="C3292" s="44">
        <v>45284</v>
      </c>
      <c r="D3292" s="43" t="s">
        <v>76</v>
      </c>
      <c r="E3292" s="43">
        <v>2023</v>
      </c>
      <c r="F3292" s="64" t="s">
        <v>92</v>
      </c>
      <c r="G3292" s="64" t="s">
        <v>92</v>
      </c>
      <c r="H3292" s="64" t="s">
        <v>92</v>
      </c>
      <c r="I3292" s="43">
        <v>51</v>
      </c>
      <c r="J3292">
        <f>IF(AND(Formulier!$E$44&lt;=C3292,Formulier!$O$38&gt;=C3292),"Verlof",0)</f>
        <v>0</v>
      </c>
      <c r="K3292">
        <f t="shared" si="612"/>
        <v>0</v>
      </c>
      <c r="L3292">
        <f t="shared" si="613"/>
        <v>0</v>
      </c>
      <c r="M3292">
        <f t="shared" si="614"/>
        <v>0</v>
      </c>
      <c r="N3292" s="56">
        <f t="shared" si="615"/>
        <v>0</v>
      </c>
      <c r="O3292" s="56">
        <f t="shared" si="616"/>
        <v>0</v>
      </c>
    </row>
    <row r="3293" spans="1:15" x14ac:dyDescent="0.3">
      <c r="A3293" s="43" t="s">
        <v>806</v>
      </c>
      <c r="B3293" s="43">
        <v>52</v>
      </c>
      <c r="C3293" s="44">
        <v>45285</v>
      </c>
      <c r="D3293" s="43" t="s">
        <v>63</v>
      </c>
      <c r="E3293" s="43">
        <v>2023</v>
      </c>
      <c r="F3293" s="64" t="s">
        <v>73</v>
      </c>
      <c r="G3293" s="64" t="s">
        <v>73</v>
      </c>
      <c r="H3293" s="64" t="s">
        <v>73</v>
      </c>
      <c r="I3293" s="43">
        <v>52</v>
      </c>
      <c r="J3293">
        <f>IF(AND(Formulier!$E$44&lt;=C3293,Formulier!$O$38&gt;=C3293),"Verlof",0)</f>
        <v>0</v>
      </c>
      <c r="K3293">
        <f t="shared" si="612"/>
        <v>0</v>
      </c>
      <c r="L3293">
        <f t="shared" si="613"/>
        <v>0</v>
      </c>
      <c r="M3293">
        <f t="shared" si="614"/>
        <v>0</v>
      </c>
      <c r="N3293" s="56">
        <f t="shared" si="615"/>
        <v>0</v>
      </c>
      <c r="O3293" s="56">
        <f t="shared" si="616"/>
        <v>0</v>
      </c>
    </row>
    <row r="3294" spans="1:15" x14ac:dyDescent="0.3">
      <c r="A3294" s="43" t="s">
        <v>807</v>
      </c>
      <c r="B3294" s="43">
        <v>52</v>
      </c>
      <c r="C3294" s="44">
        <v>45286</v>
      </c>
      <c r="D3294" s="43" t="s">
        <v>65</v>
      </c>
      <c r="E3294" s="43">
        <v>2023</v>
      </c>
      <c r="F3294" s="64" t="s">
        <v>73</v>
      </c>
      <c r="G3294" s="64" t="s">
        <v>73</v>
      </c>
      <c r="H3294" s="64" t="s">
        <v>73</v>
      </c>
      <c r="I3294" s="43">
        <v>52</v>
      </c>
      <c r="J3294">
        <f>IF(AND(Formulier!$E$44&lt;=C3294,Formulier!$O$38&gt;=C3294),"Verlof",0)</f>
        <v>0</v>
      </c>
      <c r="K3294">
        <f t="shared" si="612"/>
        <v>0</v>
      </c>
      <c r="L3294">
        <f t="shared" si="613"/>
        <v>0</v>
      </c>
      <c r="M3294">
        <f t="shared" si="614"/>
        <v>0</v>
      </c>
      <c r="N3294" s="56">
        <f t="shared" si="615"/>
        <v>0</v>
      </c>
      <c r="O3294" s="56">
        <f t="shared" si="616"/>
        <v>0</v>
      </c>
    </row>
    <row r="3295" spans="1:15" x14ac:dyDescent="0.3">
      <c r="A3295" s="43" t="s">
        <v>808</v>
      </c>
      <c r="B3295" s="43">
        <v>52</v>
      </c>
      <c r="C3295" s="44">
        <v>45287</v>
      </c>
      <c r="D3295" s="43" t="s">
        <v>67</v>
      </c>
      <c r="E3295" s="43">
        <v>2023</v>
      </c>
      <c r="F3295" s="64" t="s">
        <v>73</v>
      </c>
      <c r="G3295" s="64" t="s">
        <v>73</v>
      </c>
      <c r="H3295" s="64" t="s">
        <v>73</v>
      </c>
      <c r="I3295" s="43">
        <v>52</v>
      </c>
      <c r="J3295">
        <f>IF(AND(Formulier!$E$44&lt;=C3295,Formulier!$O$38&gt;=C3295),"Verlof",0)</f>
        <v>0</v>
      </c>
      <c r="K3295">
        <f t="shared" si="612"/>
        <v>0</v>
      </c>
      <c r="L3295">
        <f t="shared" si="613"/>
        <v>0</v>
      </c>
      <c r="M3295">
        <f t="shared" si="614"/>
        <v>0</v>
      </c>
      <c r="N3295" s="56">
        <f t="shared" si="615"/>
        <v>0</v>
      </c>
      <c r="O3295" s="56">
        <f t="shared" si="616"/>
        <v>0</v>
      </c>
    </row>
    <row r="3296" spans="1:15" x14ac:dyDescent="0.3">
      <c r="A3296" s="43" t="s">
        <v>809</v>
      </c>
      <c r="B3296" s="43">
        <v>52</v>
      </c>
      <c r="C3296" s="44">
        <v>45288</v>
      </c>
      <c r="D3296" s="43" t="s">
        <v>69</v>
      </c>
      <c r="E3296" s="43">
        <v>2023</v>
      </c>
      <c r="F3296" s="64" t="s">
        <v>73</v>
      </c>
      <c r="G3296" s="64" t="s">
        <v>73</v>
      </c>
      <c r="H3296" s="64" t="s">
        <v>73</v>
      </c>
      <c r="I3296" s="43">
        <v>52</v>
      </c>
      <c r="J3296">
        <f>IF(AND(Formulier!$E$44&lt;=C3296,Formulier!$O$38&gt;=C3296),"Verlof",0)</f>
        <v>0</v>
      </c>
      <c r="K3296">
        <f t="shared" si="612"/>
        <v>0</v>
      </c>
      <c r="L3296">
        <f t="shared" si="613"/>
        <v>0</v>
      </c>
      <c r="M3296">
        <f t="shared" si="614"/>
        <v>0</v>
      </c>
      <c r="N3296" s="56">
        <f t="shared" si="615"/>
        <v>0</v>
      </c>
      <c r="O3296" s="56">
        <f t="shared" si="616"/>
        <v>0</v>
      </c>
    </row>
    <row r="3297" spans="1:15" x14ac:dyDescent="0.3">
      <c r="A3297" s="43" t="s">
        <v>810</v>
      </c>
      <c r="B3297" s="43">
        <v>52</v>
      </c>
      <c r="C3297" s="44">
        <v>45289</v>
      </c>
      <c r="D3297" s="43" t="s">
        <v>71</v>
      </c>
      <c r="E3297" s="43">
        <v>2023</v>
      </c>
      <c r="F3297" s="64" t="s">
        <v>73</v>
      </c>
      <c r="G3297" s="64" t="s">
        <v>73</v>
      </c>
      <c r="H3297" s="64" t="s">
        <v>73</v>
      </c>
      <c r="I3297" s="43">
        <v>52</v>
      </c>
      <c r="J3297">
        <f>IF(AND(Formulier!$E$44&lt;=C3297,Formulier!$O$38&gt;=C3297),"Verlof",0)</f>
        <v>0</v>
      </c>
      <c r="K3297">
        <f t="shared" si="612"/>
        <v>0</v>
      </c>
      <c r="L3297">
        <f t="shared" si="613"/>
        <v>0</v>
      </c>
      <c r="M3297">
        <f t="shared" si="614"/>
        <v>0</v>
      </c>
      <c r="N3297" s="56">
        <f t="shared" si="615"/>
        <v>0</v>
      </c>
      <c r="O3297" s="56">
        <f t="shared" si="616"/>
        <v>0</v>
      </c>
    </row>
    <row r="3298" spans="1:15" x14ac:dyDescent="0.3">
      <c r="A3298" s="43" t="s">
        <v>811</v>
      </c>
      <c r="B3298" s="43">
        <v>52</v>
      </c>
      <c r="C3298" s="44">
        <v>45290</v>
      </c>
      <c r="D3298" s="43" t="s">
        <v>75</v>
      </c>
      <c r="E3298" s="43">
        <v>2023</v>
      </c>
      <c r="F3298" s="64" t="s">
        <v>73</v>
      </c>
      <c r="G3298" s="64" t="s">
        <v>73</v>
      </c>
      <c r="H3298" s="64" t="s">
        <v>73</v>
      </c>
      <c r="I3298" s="43">
        <v>52</v>
      </c>
      <c r="J3298">
        <f>IF(AND(Formulier!$E$44&lt;=C3298,Formulier!$O$38&gt;=C3298),"Verlof",0)</f>
        <v>0</v>
      </c>
      <c r="K3298">
        <f t="shared" si="612"/>
        <v>0</v>
      </c>
      <c r="L3298">
        <f t="shared" si="613"/>
        <v>0</v>
      </c>
      <c r="M3298">
        <f t="shared" si="614"/>
        <v>0</v>
      </c>
      <c r="N3298" s="56">
        <f t="shared" si="615"/>
        <v>0</v>
      </c>
      <c r="O3298" s="56">
        <f t="shared" si="616"/>
        <v>0</v>
      </c>
    </row>
    <row r="3299" spans="1:15" x14ac:dyDescent="0.3">
      <c r="A3299" s="43" t="s">
        <v>448</v>
      </c>
      <c r="B3299" s="43">
        <v>52</v>
      </c>
      <c r="C3299" s="44">
        <v>45291</v>
      </c>
      <c r="D3299" s="43" t="s">
        <v>76</v>
      </c>
      <c r="E3299" s="43">
        <v>2023</v>
      </c>
      <c r="F3299" s="64" t="s">
        <v>73</v>
      </c>
      <c r="G3299" s="64" t="s">
        <v>73</v>
      </c>
      <c r="H3299" s="64" t="s">
        <v>73</v>
      </c>
      <c r="I3299" s="43">
        <v>52</v>
      </c>
      <c r="J3299">
        <f>IF(AND(Formulier!$E$44&lt;=C3299,Formulier!$O$38&gt;=C3299),"Verlof",0)</f>
        <v>0</v>
      </c>
      <c r="K3299">
        <f t="shared" si="612"/>
        <v>0</v>
      </c>
      <c r="L3299">
        <f t="shared" si="613"/>
        <v>0</v>
      </c>
      <c r="M3299">
        <f t="shared" si="614"/>
        <v>0</v>
      </c>
      <c r="N3299" s="56">
        <f t="shared" si="615"/>
        <v>0</v>
      </c>
      <c r="O3299" s="56">
        <f t="shared" si="616"/>
        <v>0</v>
      </c>
    </row>
    <row r="3300" spans="1:15" x14ac:dyDescent="0.3">
      <c r="A3300" s="43" t="s">
        <v>812</v>
      </c>
      <c r="B3300" s="43">
        <v>1</v>
      </c>
      <c r="C3300" s="44">
        <v>45292</v>
      </c>
      <c r="D3300" s="43" t="s">
        <v>63</v>
      </c>
      <c r="E3300" s="43">
        <v>2024</v>
      </c>
      <c r="F3300" s="64" t="s">
        <v>73</v>
      </c>
      <c r="G3300" s="64" t="s">
        <v>73</v>
      </c>
      <c r="H3300" s="64" t="s">
        <v>73</v>
      </c>
      <c r="I3300" s="43">
        <v>1</v>
      </c>
      <c r="J3300">
        <f>IF(AND(Formulier!$E$44&lt;=C3300,Formulier!$O$38&gt;=C3300),"Verlof",0)</f>
        <v>0</v>
      </c>
      <c r="K3300">
        <f t="shared" si="612"/>
        <v>0</v>
      </c>
      <c r="L3300">
        <f t="shared" si="613"/>
        <v>0</v>
      </c>
      <c r="M3300">
        <f t="shared" si="614"/>
        <v>0</v>
      </c>
      <c r="N3300" s="56">
        <f t="shared" si="615"/>
        <v>0</v>
      </c>
      <c r="O3300" s="56">
        <f t="shared" si="616"/>
        <v>0</v>
      </c>
    </row>
    <row r="3301" spans="1:15" x14ac:dyDescent="0.3">
      <c r="A3301" s="43" t="s">
        <v>813</v>
      </c>
      <c r="B3301" s="43">
        <v>1</v>
      </c>
      <c r="C3301" s="44">
        <v>45293</v>
      </c>
      <c r="D3301" s="43" t="s">
        <v>65</v>
      </c>
      <c r="E3301" s="43">
        <v>2024</v>
      </c>
      <c r="F3301" s="64" t="s">
        <v>73</v>
      </c>
      <c r="G3301" s="64" t="s">
        <v>73</v>
      </c>
      <c r="H3301" s="64" t="s">
        <v>73</v>
      </c>
      <c r="I3301" s="43">
        <v>1</v>
      </c>
      <c r="J3301">
        <f>IF(AND(Formulier!$E$44&lt;=C3301,Formulier!$O$38&gt;=C3301),"Verlof",0)</f>
        <v>0</v>
      </c>
      <c r="K3301">
        <f t="shared" si="612"/>
        <v>0</v>
      </c>
      <c r="L3301">
        <f t="shared" si="613"/>
        <v>0</v>
      </c>
      <c r="M3301">
        <f t="shared" si="614"/>
        <v>0</v>
      </c>
      <c r="N3301" s="56">
        <f t="shared" si="615"/>
        <v>0</v>
      </c>
      <c r="O3301" s="56">
        <f t="shared" si="616"/>
        <v>0</v>
      </c>
    </row>
    <row r="3302" spans="1:15" x14ac:dyDescent="0.3">
      <c r="A3302" s="43" t="s">
        <v>814</v>
      </c>
      <c r="B3302" s="43">
        <v>1</v>
      </c>
      <c r="C3302" s="44">
        <v>45294</v>
      </c>
      <c r="D3302" s="43" t="s">
        <v>67</v>
      </c>
      <c r="E3302" s="43">
        <v>2024</v>
      </c>
      <c r="F3302" s="64" t="s">
        <v>73</v>
      </c>
      <c r="G3302" s="64" t="s">
        <v>73</v>
      </c>
      <c r="H3302" s="64" t="s">
        <v>73</v>
      </c>
      <c r="I3302" s="43">
        <v>1</v>
      </c>
      <c r="J3302">
        <f>IF(AND(Formulier!$E$44&lt;=C3302,Formulier!$O$38&gt;=C3302),"Verlof",0)</f>
        <v>0</v>
      </c>
      <c r="K3302">
        <f t="shared" si="612"/>
        <v>0</v>
      </c>
      <c r="L3302">
        <f t="shared" si="613"/>
        <v>0</v>
      </c>
      <c r="M3302">
        <f t="shared" si="614"/>
        <v>0</v>
      </c>
      <c r="N3302" s="56">
        <f t="shared" si="615"/>
        <v>0</v>
      </c>
      <c r="O3302" s="56">
        <f t="shared" si="616"/>
        <v>0</v>
      </c>
    </row>
    <row r="3303" spans="1:15" x14ac:dyDescent="0.3">
      <c r="A3303" s="43" t="s">
        <v>815</v>
      </c>
      <c r="B3303" s="43">
        <v>1</v>
      </c>
      <c r="C3303" s="44">
        <v>45295</v>
      </c>
      <c r="D3303" s="43" t="s">
        <v>69</v>
      </c>
      <c r="E3303" s="43">
        <v>2024</v>
      </c>
      <c r="F3303" s="64" t="s">
        <v>73</v>
      </c>
      <c r="G3303" s="64" t="s">
        <v>73</v>
      </c>
      <c r="H3303" s="64" t="s">
        <v>73</v>
      </c>
      <c r="I3303" s="43">
        <v>1</v>
      </c>
      <c r="J3303">
        <f>IF(AND(Formulier!$E$44&lt;=C3303,Formulier!$O$38&gt;=C3303),"Verlof",0)</f>
        <v>0</v>
      </c>
      <c r="K3303">
        <f t="shared" si="612"/>
        <v>0</v>
      </c>
      <c r="L3303">
        <f t="shared" si="613"/>
        <v>0</v>
      </c>
      <c r="M3303">
        <f t="shared" si="614"/>
        <v>0</v>
      </c>
      <c r="N3303" s="56">
        <f t="shared" si="615"/>
        <v>0</v>
      </c>
      <c r="O3303" s="56">
        <f t="shared" si="616"/>
        <v>0</v>
      </c>
    </row>
    <row r="3304" spans="1:15" x14ac:dyDescent="0.3">
      <c r="A3304" s="43" t="s">
        <v>816</v>
      </c>
      <c r="B3304" s="43">
        <v>1</v>
      </c>
      <c r="C3304" s="44">
        <v>45296</v>
      </c>
      <c r="D3304" s="43" t="s">
        <v>71</v>
      </c>
      <c r="E3304" s="43">
        <v>2024</v>
      </c>
      <c r="F3304" s="64" t="s">
        <v>73</v>
      </c>
      <c r="G3304" s="64" t="s">
        <v>73</v>
      </c>
      <c r="H3304" s="64" t="s">
        <v>73</v>
      </c>
      <c r="I3304" s="43">
        <v>1</v>
      </c>
      <c r="J3304">
        <f>IF(AND(Formulier!$E$44&lt;=C3304,Formulier!$O$38&gt;=C3304),"Verlof",0)</f>
        <v>0</v>
      </c>
      <c r="K3304">
        <f t="shared" si="612"/>
        <v>0</v>
      </c>
      <c r="L3304">
        <f t="shared" si="613"/>
        <v>0</v>
      </c>
      <c r="M3304">
        <f t="shared" si="614"/>
        <v>0</v>
      </c>
      <c r="N3304" s="56">
        <f t="shared" si="615"/>
        <v>0</v>
      </c>
      <c r="O3304" s="56">
        <f t="shared" si="616"/>
        <v>0</v>
      </c>
    </row>
    <row r="3305" spans="1:15" x14ac:dyDescent="0.3">
      <c r="A3305" s="43" t="s">
        <v>817</v>
      </c>
      <c r="B3305" s="43">
        <v>1</v>
      </c>
      <c r="C3305" s="44">
        <v>45297</v>
      </c>
      <c r="D3305" s="43" t="s">
        <v>75</v>
      </c>
      <c r="E3305" s="43">
        <v>2024</v>
      </c>
      <c r="F3305" s="64" t="s">
        <v>73</v>
      </c>
      <c r="G3305" s="64" t="s">
        <v>73</v>
      </c>
      <c r="H3305" s="64" t="s">
        <v>73</v>
      </c>
      <c r="I3305" s="43">
        <v>1</v>
      </c>
      <c r="J3305">
        <f>IF(AND(Formulier!$E$44&lt;=C3305,Formulier!$O$38&gt;=C3305),"Verlof",0)</f>
        <v>0</v>
      </c>
      <c r="K3305">
        <f t="shared" si="612"/>
        <v>0</v>
      </c>
      <c r="L3305">
        <f t="shared" si="613"/>
        <v>0</v>
      </c>
      <c r="M3305">
        <f t="shared" si="614"/>
        <v>0</v>
      </c>
      <c r="N3305" s="56">
        <f t="shared" si="615"/>
        <v>0</v>
      </c>
      <c r="O3305" s="56">
        <f t="shared" si="616"/>
        <v>0</v>
      </c>
    </row>
    <row r="3306" spans="1:15" x14ac:dyDescent="0.3">
      <c r="A3306" s="43" t="s">
        <v>818</v>
      </c>
      <c r="B3306" s="43">
        <v>1</v>
      </c>
      <c r="C3306" s="44">
        <v>45298</v>
      </c>
      <c r="D3306" s="43" t="s">
        <v>76</v>
      </c>
      <c r="E3306" s="43">
        <v>2024</v>
      </c>
      <c r="F3306" s="64" t="s">
        <v>73</v>
      </c>
      <c r="G3306" s="64" t="s">
        <v>73</v>
      </c>
      <c r="H3306" s="64" t="s">
        <v>73</v>
      </c>
      <c r="I3306" s="43">
        <v>1</v>
      </c>
      <c r="J3306">
        <f>IF(AND(Formulier!$E$44&lt;=C3306,Formulier!$O$38&gt;=C3306),"Verlof",0)</f>
        <v>0</v>
      </c>
      <c r="K3306">
        <f t="shared" si="612"/>
        <v>0</v>
      </c>
      <c r="L3306">
        <f t="shared" si="613"/>
        <v>0</v>
      </c>
      <c r="M3306">
        <f t="shared" si="614"/>
        <v>0</v>
      </c>
      <c r="N3306" s="56">
        <f t="shared" si="615"/>
        <v>0</v>
      </c>
      <c r="O3306" s="56">
        <f t="shared" si="616"/>
        <v>0</v>
      </c>
    </row>
    <row r="3307" spans="1:15" x14ac:dyDescent="0.3">
      <c r="A3307" s="43" t="s">
        <v>819</v>
      </c>
      <c r="B3307" s="43">
        <v>2</v>
      </c>
      <c r="C3307" s="44">
        <v>45299</v>
      </c>
      <c r="D3307" s="43" t="s">
        <v>63</v>
      </c>
      <c r="E3307" s="43">
        <v>2024</v>
      </c>
      <c r="F3307" s="64" t="s">
        <v>92</v>
      </c>
      <c r="G3307" s="64" t="s">
        <v>92</v>
      </c>
      <c r="H3307" s="64" t="s">
        <v>92</v>
      </c>
      <c r="I3307" s="43">
        <v>2</v>
      </c>
      <c r="J3307">
        <f>IF(AND(Formulier!$E$44&lt;=C3307,Formulier!$O$38&gt;=C3307),"Verlof",0)</f>
        <v>0</v>
      </c>
      <c r="K3307">
        <f t="shared" si="612"/>
        <v>0</v>
      </c>
      <c r="L3307">
        <f t="shared" si="613"/>
        <v>0</v>
      </c>
      <c r="M3307">
        <f t="shared" si="614"/>
        <v>0</v>
      </c>
      <c r="N3307" s="56">
        <f t="shared" si="615"/>
        <v>0</v>
      </c>
      <c r="O3307" s="56">
        <f t="shared" si="616"/>
        <v>0</v>
      </c>
    </row>
    <row r="3308" spans="1:15" x14ac:dyDescent="0.3">
      <c r="A3308" s="43" t="s">
        <v>820</v>
      </c>
      <c r="B3308" s="43">
        <v>2</v>
      </c>
      <c r="C3308" s="44">
        <v>45300</v>
      </c>
      <c r="D3308" s="43" t="s">
        <v>65</v>
      </c>
      <c r="E3308" s="43">
        <v>2024</v>
      </c>
      <c r="F3308" s="64" t="s">
        <v>92</v>
      </c>
      <c r="G3308" s="64" t="s">
        <v>92</v>
      </c>
      <c r="H3308" s="64" t="s">
        <v>92</v>
      </c>
      <c r="I3308" s="43">
        <v>2</v>
      </c>
      <c r="J3308">
        <f>IF(AND(Formulier!$E$44&lt;=C3308,Formulier!$O$38&gt;=C3308),"Verlof",0)</f>
        <v>0</v>
      </c>
      <c r="K3308">
        <f t="shared" si="612"/>
        <v>0</v>
      </c>
      <c r="L3308">
        <f t="shared" si="613"/>
        <v>0</v>
      </c>
      <c r="M3308">
        <f t="shared" si="614"/>
        <v>0</v>
      </c>
      <c r="N3308" s="56">
        <f t="shared" si="615"/>
        <v>0</v>
      </c>
      <c r="O3308" s="56">
        <f t="shared" si="616"/>
        <v>0</v>
      </c>
    </row>
    <row r="3309" spans="1:15" x14ac:dyDescent="0.3">
      <c r="A3309" s="43" t="s">
        <v>821</v>
      </c>
      <c r="B3309" s="43">
        <v>2</v>
      </c>
      <c r="C3309" s="44">
        <v>45301</v>
      </c>
      <c r="D3309" s="43" t="s">
        <v>67</v>
      </c>
      <c r="E3309" s="43">
        <v>2024</v>
      </c>
      <c r="F3309" s="64" t="s">
        <v>92</v>
      </c>
      <c r="G3309" s="64" t="s">
        <v>92</v>
      </c>
      <c r="H3309" s="64" t="s">
        <v>92</v>
      </c>
      <c r="I3309" s="43">
        <v>2</v>
      </c>
      <c r="J3309">
        <f>IF(AND(Formulier!$E$44&lt;=C3309,Formulier!$O$38&gt;=C3309),"Verlof",0)</f>
        <v>0</v>
      </c>
      <c r="K3309">
        <f t="shared" si="612"/>
        <v>0</v>
      </c>
      <c r="L3309">
        <f t="shared" si="613"/>
        <v>0</v>
      </c>
      <c r="M3309">
        <f t="shared" si="614"/>
        <v>0</v>
      </c>
      <c r="N3309" s="56">
        <f t="shared" si="615"/>
        <v>0</v>
      </c>
      <c r="O3309" s="56">
        <f t="shared" si="616"/>
        <v>0</v>
      </c>
    </row>
    <row r="3310" spans="1:15" x14ac:dyDescent="0.3">
      <c r="A3310" s="43" t="s">
        <v>822</v>
      </c>
      <c r="B3310" s="43">
        <v>2</v>
      </c>
      <c r="C3310" s="44">
        <v>45302</v>
      </c>
      <c r="D3310" s="43" t="s">
        <v>69</v>
      </c>
      <c r="E3310" s="43">
        <v>2024</v>
      </c>
      <c r="F3310" s="64" t="s">
        <v>92</v>
      </c>
      <c r="G3310" s="64" t="s">
        <v>92</v>
      </c>
      <c r="H3310" s="64" t="s">
        <v>92</v>
      </c>
      <c r="I3310" s="43">
        <v>2</v>
      </c>
      <c r="J3310">
        <f>IF(AND(Formulier!$E$44&lt;=C3310,Formulier!$O$38&gt;=C3310),"Verlof",0)</f>
        <v>0</v>
      </c>
      <c r="K3310">
        <f t="shared" si="612"/>
        <v>0</v>
      </c>
      <c r="L3310">
        <f t="shared" si="613"/>
        <v>0</v>
      </c>
      <c r="M3310">
        <f t="shared" si="614"/>
        <v>0</v>
      </c>
      <c r="N3310" s="56">
        <f t="shared" si="615"/>
        <v>0</v>
      </c>
      <c r="O3310" s="56">
        <f t="shared" si="616"/>
        <v>0</v>
      </c>
    </row>
    <row r="3311" spans="1:15" x14ac:dyDescent="0.3">
      <c r="A3311" s="43" t="s">
        <v>823</v>
      </c>
      <c r="B3311" s="43">
        <v>2</v>
      </c>
      <c r="C3311" s="44">
        <v>45303</v>
      </c>
      <c r="D3311" s="43" t="s">
        <v>71</v>
      </c>
      <c r="E3311" s="43">
        <v>2024</v>
      </c>
      <c r="F3311" s="64" t="s">
        <v>92</v>
      </c>
      <c r="G3311" s="64" t="s">
        <v>92</v>
      </c>
      <c r="H3311" s="64" t="s">
        <v>92</v>
      </c>
      <c r="I3311" s="43">
        <v>2</v>
      </c>
      <c r="J3311">
        <f>IF(AND(Formulier!$E$44&lt;=C3311,Formulier!$O$38&gt;=C3311),"Verlof",0)</f>
        <v>0</v>
      </c>
      <c r="K3311">
        <f t="shared" si="612"/>
        <v>0</v>
      </c>
      <c r="L3311">
        <f t="shared" si="613"/>
        <v>0</v>
      </c>
      <c r="M3311">
        <f t="shared" si="614"/>
        <v>0</v>
      </c>
      <c r="N3311" s="56">
        <f t="shared" si="615"/>
        <v>0</v>
      </c>
      <c r="O3311" s="56">
        <f t="shared" si="616"/>
        <v>0</v>
      </c>
    </row>
    <row r="3312" spans="1:15" x14ac:dyDescent="0.3">
      <c r="A3312" s="43" t="s">
        <v>824</v>
      </c>
      <c r="B3312" s="43">
        <v>2</v>
      </c>
      <c r="C3312" s="44">
        <v>45304</v>
      </c>
      <c r="D3312" s="43" t="s">
        <v>75</v>
      </c>
      <c r="E3312" s="43">
        <v>2024</v>
      </c>
      <c r="F3312" s="64" t="s">
        <v>92</v>
      </c>
      <c r="G3312" s="64" t="s">
        <v>92</v>
      </c>
      <c r="H3312" s="64" t="s">
        <v>92</v>
      </c>
      <c r="I3312" s="43">
        <v>2</v>
      </c>
      <c r="J3312">
        <f>IF(AND(Formulier!$E$44&lt;=C3312,Formulier!$O$38&gt;=C3312),"Verlof",0)</f>
        <v>0</v>
      </c>
      <c r="K3312">
        <f t="shared" si="612"/>
        <v>0</v>
      </c>
      <c r="L3312">
        <f t="shared" si="613"/>
        <v>0</v>
      </c>
      <c r="M3312">
        <f t="shared" si="614"/>
        <v>0</v>
      </c>
      <c r="N3312" s="56">
        <f t="shared" si="615"/>
        <v>0</v>
      </c>
      <c r="O3312" s="56">
        <f t="shared" si="616"/>
        <v>0</v>
      </c>
    </row>
    <row r="3313" spans="1:15" x14ac:dyDescent="0.3">
      <c r="A3313" s="43" t="s">
        <v>825</v>
      </c>
      <c r="B3313" s="43">
        <v>2</v>
      </c>
      <c r="C3313" s="44">
        <v>45305</v>
      </c>
      <c r="D3313" s="43" t="s">
        <v>76</v>
      </c>
      <c r="E3313" s="43">
        <v>2024</v>
      </c>
      <c r="F3313" s="64" t="s">
        <v>92</v>
      </c>
      <c r="G3313" s="64" t="s">
        <v>92</v>
      </c>
      <c r="H3313" s="64" t="s">
        <v>92</v>
      </c>
      <c r="I3313" s="43">
        <v>2</v>
      </c>
      <c r="J3313">
        <f>IF(AND(Formulier!$E$44&lt;=C3313,Formulier!$O$38&gt;=C3313),"Verlof",0)</f>
        <v>0</v>
      </c>
      <c r="K3313">
        <f t="shared" si="612"/>
        <v>0</v>
      </c>
      <c r="L3313">
        <f t="shared" si="613"/>
        <v>0</v>
      </c>
      <c r="M3313">
        <f t="shared" si="614"/>
        <v>0</v>
      </c>
      <c r="N3313" s="56">
        <f t="shared" si="615"/>
        <v>0</v>
      </c>
      <c r="O3313" s="56">
        <f t="shared" si="616"/>
        <v>0</v>
      </c>
    </row>
    <row r="3314" spans="1:15" x14ac:dyDescent="0.3">
      <c r="A3314" s="43" t="s">
        <v>826</v>
      </c>
      <c r="B3314" s="43">
        <v>3</v>
      </c>
      <c r="C3314" s="44">
        <v>45306</v>
      </c>
      <c r="D3314" s="43" t="s">
        <v>63</v>
      </c>
      <c r="E3314" s="43">
        <v>2024</v>
      </c>
      <c r="F3314" s="64" t="s">
        <v>92</v>
      </c>
      <c r="G3314" s="64" t="s">
        <v>92</v>
      </c>
      <c r="H3314" s="64" t="s">
        <v>92</v>
      </c>
      <c r="I3314" s="43">
        <v>3</v>
      </c>
      <c r="J3314">
        <f>IF(AND(Formulier!$E$44&lt;=C3314,Formulier!$O$38&gt;=C3314),"Verlof",0)</f>
        <v>0</v>
      </c>
      <c r="K3314">
        <f t="shared" si="612"/>
        <v>0</v>
      </c>
      <c r="L3314">
        <f t="shared" si="613"/>
        <v>0</v>
      </c>
      <c r="M3314">
        <f t="shared" si="614"/>
        <v>0</v>
      </c>
      <c r="N3314" s="56">
        <f t="shared" si="615"/>
        <v>0</v>
      </c>
      <c r="O3314" s="56">
        <f t="shared" si="616"/>
        <v>0</v>
      </c>
    </row>
    <row r="3315" spans="1:15" x14ac:dyDescent="0.3">
      <c r="A3315" s="43" t="s">
        <v>827</v>
      </c>
      <c r="B3315" s="43">
        <v>3</v>
      </c>
      <c r="C3315" s="44">
        <v>45307</v>
      </c>
      <c r="D3315" s="43" t="s">
        <v>65</v>
      </c>
      <c r="E3315" s="43">
        <v>2024</v>
      </c>
      <c r="F3315" s="64" t="s">
        <v>92</v>
      </c>
      <c r="G3315" s="64" t="s">
        <v>92</v>
      </c>
      <c r="H3315" s="64" t="s">
        <v>92</v>
      </c>
      <c r="I3315" s="43">
        <v>3</v>
      </c>
      <c r="J3315">
        <f>IF(AND(Formulier!$E$44&lt;=C3315,Formulier!$O$38&gt;=C3315),"Verlof",0)</f>
        <v>0</v>
      </c>
      <c r="K3315">
        <f t="shared" si="612"/>
        <v>0</v>
      </c>
      <c r="L3315">
        <f t="shared" si="613"/>
        <v>0</v>
      </c>
      <c r="M3315">
        <f t="shared" si="614"/>
        <v>0</v>
      </c>
      <c r="N3315" s="56">
        <f t="shared" si="615"/>
        <v>0</v>
      </c>
      <c r="O3315" s="56">
        <f t="shared" si="616"/>
        <v>0</v>
      </c>
    </row>
    <row r="3316" spans="1:15" x14ac:dyDescent="0.3">
      <c r="A3316" s="43" t="s">
        <v>828</v>
      </c>
      <c r="B3316" s="43">
        <v>3</v>
      </c>
      <c r="C3316" s="44">
        <v>45308</v>
      </c>
      <c r="D3316" s="43" t="s">
        <v>67</v>
      </c>
      <c r="E3316" s="43">
        <v>2024</v>
      </c>
      <c r="F3316" s="64" t="s">
        <v>92</v>
      </c>
      <c r="G3316" s="64" t="s">
        <v>92</v>
      </c>
      <c r="H3316" s="64" t="s">
        <v>92</v>
      </c>
      <c r="I3316" s="43">
        <v>3</v>
      </c>
      <c r="J3316">
        <f>IF(AND(Formulier!$E$44&lt;=C3316,Formulier!$O$38&gt;=C3316),"Verlof",0)</f>
        <v>0</v>
      </c>
      <c r="K3316">
        <f t="shared" si="612"/>
        <v>0</v>
      </c>
      <c r="L3316">
        <f t="shared" si="613"/>
        <v>0</v>
      </c>
      <c r="M3316">
        <f t="shared" si="614"/>
        <v>0</v>
      </c>
      <c r="N3316" s="56">
        <f t="shared" si="615"/>
        <v>0</v>
      </c>
      <c r="O3316" s="56">
        <f t="shared" si="616"/>
        <v>0</v>
      </c>
    </row>
    <row r="3317" spans="1:15" x14ac:dyDescent="0.3">
      <c r="A3317" s="43" t="s">
        <v>829</v>
      </c>
      <c r="B3317" s="43">
        <v>3</v>
      </c>
      <c r="C3317" s="44">
        <v>45309</v>
      </c>
      <c r="D3317" s="43" t="s">
        <v>69</v>
      </c>
      <c r="E3317" s="43">
        <v>2024</v>
      </c>
      <c r="F3317" s="64" t="s">
        <v>92</v>
      </c>
      <c r="G3317" s="64" t="s">
        <v>92</v>
      </c>
      <c r="H3317" s="64" t="s">
        <v>92</v>
      </c>
      <c r="I3317" s="43">
        <v>3</v>
      </c>
      <c r="J3317">
        <f>IF(AND(Formulier!$E$44&lt;=C3317,Formulier!$O$38&gt;=C3317),"Verlof",0)</f>
        <v>0</v>
      </c>
      <c r="K3317">
        <f t="shared" si="612"/>
        <v>0</v>
      </c>
      <c r="L3317">
        <f t="shared" si="613"/>
        <v>0</v>
      </c>
      <c r="M3317">
        <f t="shared" si="614"/>
        <v>0</v>
      </c>
      <c r="N3317" s="56">
        <f t="shared" si="615"/>
        <v>0</v>
      </c>
      <c r="O3317" s="56">
        <f t="shared" si="616"/>
        <v>0</v>
      </c>
    </row>
    <row r="3318" spans="1:15" x14ac:dyDescent="0.3">
      <c r="A3318" s="43" t="s">
        <v>830</v>
      </c>
      <c r="B3318" s="43">
        <v>3</v>
      </c>
      <c r="C3318" s="44">
        <v>45310</v>
      </c>
      <c r="D3318" s="43" t="s">
        <v>71</v>
      </c>
      <c r="E3318" s="43">
        <v>2024</v>
      </c>
      <c r="F3318" s="64" t="s">
        <v>92</v>
      </c>
      <c r="G3318" s="64" t="s">
        <v>92</v>
      </c>
      <c r="H3318" s="64" t="s">
        <v>92</v>
      </c>
      <c r="I3318" s="43">
        <v>3</v>
      </c>
      <c r="J3318">
        <f>IF(AND(Formulier!$E$44&lt;=C3318,Formulier!$O$38&gt;=C3318),"Verlof",0)</f>
        <v>0</v>
      </c>
      <c r="K3318">
        <f t="shared" si="612"/>
        <v>0</v>
      </c>
      <c r="L3318">
        <f t="shared" si="613"/>
        <v>0</v>
      </c>
      <c r="M3318">
        <f t="shared" si="614"/>
        <v>0</v>
      </c>
      <c r="N3318" s="56">
        <f t="shared" si="615"/>
        <v>0</v>
      </c>
      <c r="O3318" s="56">
        <f t="shared" si="616"/>
        <v>0</v>
      </c>
    </row>
    <row r="3319" spans="1:15" x14ac:dyDescent="0.3">
      <c r="A3319" s="43" t="s">
        <v>831</v>
      </c>
      <c r="B3319" s="43">
        <v>3</v>
      </c>
      <c r="C3319" s="44">
        <v>45311</v>
      </c>
      <c r="D3319" s="43" t="s">
        <v>75</v>
      </c>
      <c r="E3319" s="43">
        <v>2024</v>
      </c>
      <c r="F3319" s="64" t="s">
        <v>92</v>
      </c>
      <c r="G3319" s="64" t="s">
        <v>92</v>
      </c>
      <c r="H3319" s="64" t="s">
        <v>92</v>
      </c>
      <c r="I3319" s="43">
        <v>3</v>
      </c>
      <c r="J3319">
        <f>IF(AND(Formulier!$E$44&lt;=C3319,Formulier!$O$38&gt;=C3319),"Verlof",0)</f>
        <v>0</v>
      </c>
      <c r="K3319">
        <f t="shared" si="612"/>
        <v>0</v>
      </c>
      <c r="L3319">
        <f t="shared" si="613"/>
        <v>0</v>
      </c>
      <c r="M3319">
        <f t="shared" si="614"/>
        <v>0</v>
      </c>
      <c r="N3319" s="56">
        <f t="shared" si="615"/>
        <v>0</v>
      </c>
      <c r="O3319" s="56">
        <f t="shared" si="616"/>
        <v>0</v>
      </c>
    </row>
    <row r="3320" spans="1:15" x14ac:dyDescent="0.3">
      <c r="A3320" s="43" t="s">
        <v>832</v>
      </c>
      <c r="B3320" s="43">
        <v>3</v>
      </c>
      <c r="C3320" s="44">
        <v>45312</v>
      </c>
      <c r="D3320" s="43" t="s">
        <v>76</v>
      </c>
      <c r="E3320" s="43">
        <v>2024</v>
      </c>
      <c r="F3320" s="64" t="s">
        <v>92</v>
      </c>
      <c r="G3320" s="64" t="s">
        <v>92</v>
      </c>
      <c r="H3320" s="64" t="s">
        <v>92</v>
      </c>
      <c r="I3320" s="43">
        <v>3</v>
      </c>
      <c r="J3320">
        <f>IF(AND(Formulier!$E$44&lt;=C3320,Formulier!$O$38&gt;=C3320),"Verlof",0)</f>
        <v>0</v>
      </c>
      <c r="K3320">
        <f t="shared" si="612"/>
        <v>0</v>
      </c>
      <c r="L3320">
        <f t="shared" si="613"/>
        <v>0</v>
      </c>
      <c r="M3320">
        <f t="shared" si="614"/>
        <v>0</v>
      </c>
      <c r="N3320" s="56">
        <f t="shared" si="615"/>
        <v>0</v>
      </c>
      <c r="O3320" s="56">
        <f t="shared" si="616"/>
        <v>0</v>
      </c>
    </row>
    <row r="3321" spans="1:15" x14ac:dyDescent="0.3">
      <c r="A3321" s="43" t="s">
        <v>833</v>
      </c>
      <c r="B3321" s="43">
        <v>4</v>
      </c>
      <c r="C3321" s="44">
        <v>45313</v>
      </c>
      <c r="D3321" s="43" t="s">
        <v>63</v>
      </c>
      <c r="E3321" s="43">
        <v>2024</v>
      </c>
      <c r="F3321" s="64" t="s">
        <v>92</v>
      </c>
      <c r="G3321" s="64" t="s">
        <v>92</v>
      </c>
      <c r="H3321" s="64" t="s">
        <v>92</v>
      </c>
      <c r="I3321" s="43">
        <v>4</v>
      </c>
      <c r="J3321">
        <f>IF(AND(Formulier!$E$44&lt;=C3321,Formulier!$O$38&gt;=C3321),"Verlof",0)</f>
        <v>0</v>
      </c>
      <c r="K3321">
        <f t="shared" si="612"/>
        <v>0</v>
      </c>
      <c r="L3321">
        <f t="shared" si="613"/>
        <v>0</v>
      </c>
      <c r="M3321">
        <f t="shared" si="614"/>
        <v>0</v>
      </c>
      <c r="N3321" s="56">
        <f t="shared" si="615"/>
        <v>0</v>
      </c>
      <c r="O3321" s="56">
        <f t="shared" si="616"/>
        <v>0</v>
      </c>
    </row>
    <row r="3322" spans="1:15" x14ac:dyDescent="0.3">
      <c r="A3322" s="43" t="s">
        <v>834</v>
      </c>
      <c r="B3322" s="43">
        <v>4</v>
      </c>
      <c r="C3322" s="44">
        <v>45314</v>
      </c>
      <c r="D3322" s="43" t="s">
        <v>65</v>
      </c>
      <c r="E3322" s="43">
        <v>2024</v>
      </c>
      <c r="F3322" s="64" t="s">
        <v>92</v>
      </c>
      <c r="G3322" s="64" t="s">
        <v>92</v>
      </c>
      <c r="H3322" s="64" t="s">
        <v>92</v>
      </c>
      <c r="I3322" s="43">
        <v>4</v>
      </c>
      <c r="J3322">
        <f>IF(AND(Formulier!$E$44&lt;=C3322,Formulier!$O$38&gt;=C3322),"Verlof",0)</f>
        <v>0</v>
      </c>
      <c r="K3322">
        <f t="shared" si="612"/>
        <v>0</v>
      </c>
      <c r="L3322">
        <f t="shared" si="613"/>
        <v>0</v>
      </c>
      <c r="M3322">
        <f t="shared" si="614"/>
        <v>0</v>
      </c>
      <c r="N3322" s="56">
        <f t="shared" si="615"/>
        <v>0</v>
      </c>
      <c r="O3322" s="56">
        <f t="shared" si="616"/>
        <v>0</v>
      </c>
    </row>
    <row r="3323" spans="1:15" x14ac:dyDescent="0.3">
      <c r="A3323" s="43" t="s">
        <v>835</v>
      </c>
      <c r="B3323" s="43">
        <v>4</v>
      </c>
      <c r="C3323" s="44">
        <v>45315</v>
      </c>
      <c r="D3323" s="43" t="s">
        <v>67</v>
      </c>
      <c r="E3323" s="43">
        <v>2024</v>
      </c>
      <c r="F3323" s="64" t="s">
        <v>92</v>
      </c>
      <c r="G3323" s="64" t="s">
        <v>92</v>
      </c>
      <c r="H3323" s="64" t="s">
        <v>92</v>
      </c>
      <c r="I3323" s="43">
        <v>4</v>
      </c>
      <c r="J3323">
        <f>IF(AND(Formulier!$E$44&lt;=C3323,Formulier!$O$38&gt;=C3323),"Verlof",0)</f>
        <v>0</v>
      </c>
      <c r="K3323">
        <f t="shared" si="612"/>
        <v>0</v>
      </c>
      <c r="L3323">
        <f t="shared" si="613"/>
        <v>0</v>
      </c>
      <c r="M3323">
        <f t="shared" si="614"/>
        <v>0</v>
      </c>
      <c r="N3323" s="56">
        <f t="shared" si="615"/>
        <v>0</v>
      </c>
      <c r="O3323" s="56">
        <f t="shared" si="616"/>
        <v>0</v>
      </c>
    </row>
    <row r="3324" spans="1:15" x14ac:dyDescent="0.3">
      <c r="A3324" s="43" t="s">
        <v>836</v>
      </c>
      <c r="B3324" s="43">
        <v>4</v>
      </c>
      <c r="C3324" s="44">
        <v>45316</v>
      </c>
      <c r="D3324" s="43" t="s">
        <v>69</v>
      </c>
      <c r="E3324" s="43">
        <v>2024</v>
      </c>
      <c r="F3324" s="64" t="s">
        <v>92</v>
      </c>
      <c r="G3324" s="64" t="s">
        <v>92</v>
      </c>
      <c r="H3324" s="64" t="s">
        <v>92</v>
      </c>
      <c r="I3324" s="43">
        <v>4</v>
      </c>
      <c r="J3324">
        <f>IF(AND(Formulier!$E$44&lt;=C3324,Formulier!$O$38&gt;=C3324),"Verlof",0)</f>
        <v>0</v>
      </c>
      <c r="K3324">
        <f t="shared" si="612"/>
        <v>0</v>
      </c>
      <c r="L3324">
        <f t="shared" si="613"/>
        <v>0</v>
      </c>
      <c r="M3324">
        <f t="shared" si="614"/>
        <v>0</v>
      </c>
      <c r="N3324" s="56">
        <f t="shared" si="615"/>
        <v>0</v>
      </c>
      <c r="O3324" s="56">
        <f t="shared" si="616"/>
        <v>0</v>
      </c>
    </row>
    <row r="3325" spans="1:15" x14ac:dyDescent="0.3">
      <c r="A3325" s="43" t="s">
        <v>837</v>
      </c>
      <c r="B3325" s="43">
        <v>4</v>
      </c>
      <c r="C3325" s="44">
        <v>45317</v>
      </c>
      <c r="D3325" s="43" t="s">
        <v>71</v>
      </c>
      <c r="E3325" s="43">
        <v>2024</v>
      </c>
      <c r="F3325" s="64" t="s">
        <v>92</v>
      </c>
      <c r="G3325" s="64" t="s">
        <v>92</v>
      </c>
      <c r="H3325" s="64" t="s">
        <v>92</v>
      </c>
      <c r="I3325" s="43">
        <v>4</v>
      </c>
      <c r="J3325">
        <f>IF(AND(Formulier!$E$44&lt;=C3325,Formulier!$O$38&gt;=C3325),"Verlof",0)</f>
        <v>0</v>
      </c>
      <c r="K3325">
        <f t="shared" si="612"/>
        <v>0</v>
      </c>
      <c r="L3325">
        <f t="shared" si="613"/>
        <v>0</v>
      </c>
      <c r="M3325">
        <f t="shared" si="614"/>
        <v>0</v>
      </c>
      <c r="N3325" s="56">
        <f t="shared" si="615"/>
        <v>0</v>
      </c>
      <c r="O3325" s="56">
        <f t="shared" si="616"/>
        <v>0</v>
      </c>
    </row>
    <row r="3326" spans="1:15" x14ac:dyDescent="0.3">
      <c r="A3326" s="43" t="s">
        <v>838</v>
      </c>
      <c r="B3326" s="43">
        <v>4</v>
      </c>
      <c r="C3326" s="44">
        <v>45318</v>
      </c>
      <c r="D3326" s="43" t="s">
        <v>75</v>
      </c>
      <c r="E3326" s="43">
        <v>2024</v>
      </c>
      <c r="F3326" s="64" t="s">
        <v>92</v>
      </c>
      <c r="G3326" s="64" t="s">
        <v>92</v>
      </c>
      <c r="H3326" s="64" t="s">
        <v>92</v>
      </c>
      <c r="I3326" s="43">
        <v>4</v>
      </c>
      <c r="J3326">
        <f>IF(AND(Formulier!$E$44&lt;=C3326,Formulier!$O$38&gt;=C3326),"Verlof",0)</f>
        <v>0</v>
      </c>
      <c r="K3326">
        <f t="shared" si="612"/>
        <v>0</v>
      </c>
      <c r="L3326">
        <f t="shared" si="613"/>
        <v>0</v>
      </c>
      <c r="M3326">
        <f t="shared" si="614"/>
        <v>0</v>
      </c>
      <c r="N3326" s="56">
        <f t="shared" si="615"/>
        <v>0</v>
      </c>
      <c r="O3326" s="56">
        <f t="shared" si="616"/>
        <v>0</v>
      </c>
    </row>
    <row r="3327" spans="1:15" x14ac:dyDescent="0.3">
      <c r="A3327" s="43" t="s">
        <v>839</v>
      </c>
      <c r="B3327" s="43">
        <v>4</v>
      </c>
      <c r="C3327" s="44">
        <v>45319</v>
      </c>
      <c r="D3327" s="43" t="s">
        <v>76</v>
      </c>
      <c r="E3327" s="43">
        <v>2024</v>
      </c>
      <c r="F3327" s="64" t="s">
        <v>92</v>
      </c>
      <c r="G3327" s="64" t="s">
        <v>92</v>
      </c>
      <c r="H3327" s="64" t="s">
        <v>92</v>
      </c>
      <c r="I3327" s="43">
        <v>4</v>
      </c>
      <c r="J3327">
        <f>IF(AND(Formulier!$E$44&lt;=C3327,Formulier!$O$38&gt;=C3327),"Verlof",0)</f>
        <v>0</v>
      </c>
      <c r="K3327">
        <f t="shared" si="612"/>
        <v>0</v>
      </c>
      <c r="L3327">
        <f t="shared" si="613"/>
        <v>0</v>
      </c>
      <c r="M3327">
        <f t="shared" si="614"/>
        <v>0</v>
      </c>
      <c r="N3327" s="56">
        <f t="shared" si="615"/>
        <v>0</v>
      </c>
      <c r="O3327" s="56">
        <f t="shared" si="616"/>
        <v>0</v>
      </c>
    </row>
    <row r="3328" spans="1:15" x14ac:dyDescent="0.3">
      <c r="A3328" s="43" t="s">
        <v>840</v>
      </c>
      <c r="B3328" s="43">
        <v>5</v>
      </c>
      <c r="C3328" s="44">
        <v>45320</v>
      </c>
      <c r="D3328" s="43" t="s">
        <v>63</v>
      </c>
      <c r="E3328" s="43">
        <v>2024</v>
      </c>
      <c r="F3328" s="64" t="s">
        <v>92</v>
      </c>
      <c r="G3328" s="64" t="s">
        <v>92</v>
      </c>
      <c r="H3328" s="64" t="s">
        <v>92</v>
      </c>
      <c r="I3328" s="43">
        <v>5</v>
      </c>
      <c r="J3328">
        <f>IF(AND(Formulier!$E$44&lt;=C3328,Formulier!$O$38&gt;=C3328),"Verlof",0)</f>
        <v>0</v>
      </c>
      <c r="K3328">
        <f t="shared" si="612"/>
        <v>0</v>
      </c>
      <c r="L3328">
        <f t="shared" si="613"/>
        <v>0</v>
      </c>
      <c r="M3328">
        <f t="shared" si="614"/>
        <v>0</v>
      </c>
      <c r="N3328" s="56">
        <f t="shared" si="615"/>
        <v>0</v>
      </c>
      <c r="O3328" s="56">
        <f t="shared" si="616"/>
        <v>0</v>
      </c>
    </row>
    <row r="3329" spans="1:15" x14ac:dyDescent="0.3">
      <c r="A3329" s="43" t="s">
        <v>841</v>
      </c>
      <c r="B3329" s="43">
        <v>5</v>
      </c>
      <c r="C3329" s="44">
        <v>45321</v>
      </c>
      <c r="D3329" s="43" t="s">
        <v>65</v>
      </c>
      <c r="E3329" s="43">
        <v>2024</v>
      </c>
      <c r="F3329" s="64" t="s">
        <v>92</v>
      </c>
      <c r="G3329" s="64" t="s">
        <v>92</v>
      </c>
      <c r="H3329" s="64" t="s">
        <v>92</v>
      </c>
      <c r="I3329" s="43">
        <v>5</v>
      </c>
      <c r="J3329">
        <f>IF(AND(Formulier!$E$44&lt;=C3329,Formulier!$O$38&gt;=C3329),"Verlof",0)</f>
        <v>0</v>
      </c>
      <c r="K3329">
        <f t="shared" si="612"/>
        <v>0</v>
      </c>
      <c r="L3329">
        <f t="shared" si="613"/>
        <v>0</v>
      </c>
      <c r="M3329">
        <f t="shared" si="614"/>
        <v>0</v>
      </c>
      <c r="N3329" s="56">
        <f t="shared" si="615"/>
        <v>0</v>
      </c>
      <c r="O3329" s="56">
        <f t="shared" si="616"/>
        <v>0</v>
      </c>
    </row>
    <row r="3330" spans="1:15" x14ac:dyDescent="0.3">
      <c r="A3330" s="43" t="s">
        <v>842</v>
      </c>
      <c r="B3330" s="43">
        <v>5</v>
      </c>
      <c r="C3330" s="44">
        <v>45322</v>
      </c>
      <c r="D3330" s="43" t="s">
        <v>67</v>
      </c>
      <c r="E3330" s="43">
        <v>2024</v>
      </c>
      <c r="F3330" s="64" t="s">
        <v>92</v>
      </c>
      <c r="G3330" s="64" t="s">
        <v>92</v>
      </c>
      <c r="H3330" s="64" t="s">
        <v>92</v>
      </c>
      <c r="I3330" s="43">
        <v>5</v>
      </c>
      <c r="J3330">
        <f>IF(AND(Formulier!$E$44&lt;=C3330,Formulier!$O$38&gt;=C3330),"Verlof",0)</f>
        <v>0</v>
      </c>
      <c r="K3330">
        <f t="shared" si="612"/>
        <v>0</v>
      </c>
      <c r="L3330">
        <f t="shared" si="613"/>
        <v>0</v>
      </c>
      <c r="M3330">
        <f t="shared" si="614"/>
        <v>0</v>
      </c>
      <c r="N3330" s="56">
        <f t="shared" si="615"/>
        <v>0</v>
      </c>
      <c r="O3330" s="56">
        <f t="shared" si="616"/>
        <v>0</v>
      </c>
    </row>
    <row r="3331" spans="1:15" x14ac:dyDescent="0.3">
      <c r="A3331" s="43" t="s">
        <v>843</v>
      </c>
      <c r="B3331" s="43">
        <v>5</v>
      </c>
      <c r="C3331" s="44">
        <v>45323</v>
      </c>
      <c r="D3331" s="43" t="s">
        <v>69</v>
      </c>
      <c r="E3331" s="43">
        <v>2024</v>
      </c>
      <c r="F3331" s="64" t="s">
        <v>92</v>
      </c>
      <c r="G3331" s="64" t="s">
        <v>92</v>
      </c>
      <c r="H3331" s="64" t="s">
        <v>92</v>
      </c>
      <c r="I3331" s="43">
        <v>5</v>
      </c>
      <c r="J3331">
        <f>IF(AND(Formulier!$E$44&lt;=C3331,Formulier!$O$38&gt;=C3331),"Verlof",0)</f>
        <v>0</v>
      </c>
      <c r="K3331">
        <f t="shared" si="612"/>
        <v>0</v>
      </c>
      <c r="L3331">
        <f t="shared" si="613"/>
        <v>0</v>
      </c>
      <c r="M3331">
        <f t="shared" si="614"/>
        <v>0</v>
      </c>
      <c r="N3331" s="56">
        <f t="shared" si="615"/>
        <v>0</v>
      </c>
      <c r="O3331" s="56">
        <f t="shared" si="616"/>
        <v>0</v>
      </c>
    </row>
    <row r="3332" spans="1:15" x14ac:dyDescent="0.3">
      <c r="A3332" s="43" t="s">
        <v>844</v>
      </c>
      <c r="B3332" s="43">
        <v>5</v>
      </c>
      <c r="C3332" s="44">
        <v>45324</v>
      </c>
      <c r="D3332" s="43" t="s">
        <v>71</v>
      </c>
      <c r="E3332" s="43">
        <v>2024</v>
      </c>
      <c r="F3332" s="64" t="s">
        <v>92</v>
      </c>
      <c r="G3332" s="64" t="s">
        <v>92</v>
      </c>
      <c r="H3332" s="64" t="s">
        <v>92</v>
      </c>
      <c r="I3332" s="43">
        <v>5</v>
      </c>
      <c r="J3332">
        <f>IF(AND(Formulier!$E$44&lt;=C3332,Formulier!$O$38&gt;=C3332),"Verlof",0)</f>
        <v>0</v>
      </c>
      <c r="K3332">
        <f t="shared" si="612"/>
        <v>0</v>
      </c>
      <c r="L3332">
        <f t="shared" si="613"/>
        <v>0</v>
      </c>
      <c r="M3332">
        <f t="shared" si="614"/>
        <v>0</v>
      </c>
      <c r="N3332" s="56">
        <f t="shared" si="615"/>
        <v>0</v>
      </c>
      <c r="O3332" s="56">
        <f t="shared" si="616"/>
        <v>0</v>
      </c>
    </row>
    <row r="3333" spans="1:15" x14ac:dyDescent="0.3">
      <c r="A3333" s="43" t="s">
        <v>845</v>
      </c>
      <c r="B3333" s="43">
        <v>5</v>
      </c>
      <c r="C3333" s="44">
        <v>45325</v>
      </c>
      <c r="D3333" s="43" t="s">
        <v>75</v>
      </c>
      <c r="E3333" s="43">
        <v>2024</v>
      </c>
      <c r="F3333" s="64" t="s">
        <v>92</v>
      </c>
      <c r="G3333" s="64" t="s">
        <v>92</v>
      </c>
      <c r="H3333" s="64" t="s">
        <v>92</v>
      </c>
      <c r="I3333" s="43">
        <v>5</v>
      </c>
      <c r="J3333">
        <f>IF(AND(Formulier!$E$44&lt;=C3333,Formulier!$O$38&gt;=C3333),"Verlof",0)</f>
        <v>0</v>
      </c>
      <c r="K3333">
        <f t="shared" si="612"/>
        <v>0</v>
      </c>
      <c r="L3333">
        <f t="shared" si="613"/>
        <v>0</v>
      </c>
      <c r="M3333">
        <f t="shared" si="614"/>
        <v>0</v>
      </c>
      <c r="N3333" s="56">
        <f t="shared" si="615"/>
        <v>0</v>
      </c>
      <c r="O3333" s="56">
        <f t="shared" si="616"/>
        <v>0</v>
      </c>
    </row>
    <row r="3334" spans="1:15" x14ac:dyDescent="0.3">
      <c r="A3334" s="43" t="s">
        <v>846</v>
      </c>
      <c r="B3334" s="43">
        <v>5</v>
      </c>
      <c r="C3334" s="44">
        <v>45326</v>
      </c>
      <c r="D3334" s="43" t="s">
        <v>76</v>
      </c>
      <c r="E3334" s="43">
        <v>2024</v>
      </c>
      <c r="F3334" s="64" t="s">
        <v>92</v>
      </c>
      <c r="G3334" s="64" t="s">
        <v>92</v>
      </c>
      <c r="H3334" s="64" t="s">
        <v>92</v>
      </c>
      <c r="I3334" s="43">
        <v>5</v>
      </c>
      <c r="J3334">
        <f>IF(AND(Formulier!$E$44&lt;=C3334,Formulier!$O$38&gt;=C3334),"Verlof",0)</f>
        <v>0</v>
      </c>
      <c r="K3334">
        <f t="shared" si="612"/>
        <v>0</v>
      </c>
      <c r="L3334">
        <f t="shared" si="613"/>
        <v>0</v>
      </c>
      <c r="M3334">
        <f t="shared" si="614"/>
        <v>0</v>
      </c>
      <c r="N3334" s="56">
        <f t="shared" si="615"/>
        <v>0</v>
      </c>
      <c r="O3334" s="56">
        <f t="shared" si="616"/>
        <v>0</v>
      </c>
    </row>
    <row r="3335" spans="1:15" x14ac:dyDescent="0.3">
      <c r="A3335" s="43" t="s">
        <v>847</v>
      </c>
      <c r="B3335" s="43">
        <v>6</v>
      </c>
      <c r="C3335" s="44">
        <v>45327</v>
      </c>
      <c r="D3335" s="43" t="s">
        <v>63</v>
      </c>
      <c r="E3335" s="43">
        <v>2024</v>
      </c>
      <c r="F3335" s="64" t="s">
        <v>92</v>
      </c>
      <c r="G3335" s="64" t="s">
        <v>92</v>
      </c>
      <c r="H3335" s="64" t="s">
        <v>92</v>
      </c>
      <c r="I3335" s="43">
        <v>6</v>
      </c>
      <c r="J3335">
        <f>IF(AND(Formulier!$E$44&lt;=C3335,Formulier!$O$38&gt;=C3335),"Verlof",0)</f>
        <v>0</v>
      </c>
      <c r="K3335">
        <f t="shared" si="612"/>
        <v>0</v>
      </c>
      <c r="L3335">
        <f t="shared" si="613"/>
        <v>0</v>
      </c>
      <c r="M3335">
        <f t="shared" si="614"/>
        <v>0</v>
      </c>
      <c r="N3335" s="56">
        <f t="shared" si="615"/>
        <v>0</v>
      </c>
      <c r="O3335" s="56">
        <f t="shared" si="616"/>
        <v>0</v>
      </c>
    </row>
    <row r="3336" spans="1:15" x14ac:dyDescent="0.3">
      <c r="A3336" s="43" t="s">
        <v>848</v>
      </c>
      <c r="B3336" s="43">
        <v>6</v>
      </c>
      <c r="C3336" s="44">
        <v>45328</v>
      </c>
      <c r="D3336" s="43" t="s">
        <v>65</v>
      </c>
      <c r="E3336" s="43">
        <v>2024</v>
      </c>
      <c r="F3336" s="64" t="s">
        <v>92</v>
      </c>
      <c r="G3336" s="64" t="s">
        <v>92</v>
      </c>
      <c r="H3336" s="64" t="s">
        <v>92</v>
      </c>
      <c r="I3336" s="43">
        <v>6</v>
      </c>
      <c r="J3336">
        <f>IF(AND(Formulier!$E$44&lt;=C3336,Formulier!$O$38&gt;=C3336),"Verlof",0)</f>
        <v>0</v>
      </c>
      <c r="K3336">
        <f t="shared" si="612"/>
        <v>0</v>
      </c>
      <c r="L3336">
        <f t="shared" si="613"/>
        <v>0</v>
      </c>
      <c r="M3336">
        <f t="shared" si="614"/>
        <v>0</v>
      </c>
      <c r="N3336" s="56">
        <f t="shared" si="615"/>
        <v>0</v>
      </c>
      <c r="O3336" s="56">
        <f t="shared" si="616"/>
        <v>0</v>
      </c>
    </row>
    <row r="3337" spans="1:15" x14ac:dyDescent="0.3">
      <c r="A3337" s="43" t="s">
        <v>849</v>
      </c>
      <c r="B3337" s="43">
        <v>6</v>
      </c>
      <c r="C3337" s="44">
        <v>45329</v>
      </c>
      <c r="D3337" s="43" t="s">
        <v>67</v>
      </c>
      <c r="E3337" s="43">
        <v>2024</v>
      </c>
      <c r="F3337" s="64" t="s">
        <v>92</v>
      </c>
      <c r="G3337" s="64" t="s">
        <v>92</v>
      </c>
      <c r="H3337" s="64" t="s">
        <v>92</v>
      </c>
      <c r="I3337" s="43">
        <v>6</v>
      </c>
      <c r="J3337">
        <f>IF(AND(Formulier!$E$44&lt;=C3337,Formulier!$O$38&gt;=C3337),"Verlof",0)</f>
        <v>0</v>
      </c>
      <c r="K3337">
        <f t="shared" si="612"/>
        <v>0</v>
      </c>
      <c r="L3337">
        <f t="shared" si="613"/>
        <v>0</v>
      </c>
      <c r="M3337">
        <f t="shared" si="614"/>
        <v>0</v>
      </c>
      <c r="N3337" s="56">
        <f t="shared" si="615"/>
        <v>0</v>
      </c>
      <c r="O3337" s="56">
        <f t="shared" si="616"/>
        <v>0</v>
      </c>
    </row>
    <row r="3338" spans="1:15" x14ac:dyDescent="0.3">
      <c r="A3338" s="43" t="s">
        <v>850</v>
      </c>
      <c r="B3338" s="43">
        <v>6</v>
      </c>
      <c r="C3338" s="44">
        <v>45330</v>
      </c>
      <c r="D3338" s="43" t="s">
        <v>69</v>
      </c>
      <c r="E3338" s="43">
        <v>2024</v>
      </c>
      <c r="F3338" s="64" t="s">
        <v>92</v>
      </c>
      <c r="G3338" s="64" t="s">
        <v>92</v>
      </c>
      <c r="H3338" s="64" t="s">
        <v>92</v>
      </c>
      <c r="I3338" s="43">
        <v>6</v>
      </c>
      <c r="J3338">
        <f>IF(AND(Formulier!$E$44&lt;=C3338,Formulier!$O$38&gt;=C3338),"Verlof",0)</f>
        <v>0</v>
      </c>
      <c r="K3338">
        <f t="shared" si="612"/>
        <v>0</v>
      </c>
      <c r="L3338">
        <f t="shared" si="613"/>
        <v>0</v>
      </c>
      <c r="M3338">
        <f t="shared" si="614"/>
        <v>0</v>
      </c>
      <c r="N3338" s="56">
        <f t="shared" si="615"/>
        <v>0</v>
      </c>
      <c r="O3338" s="56">
        <f t="shared" si="616"/>
        <v>0</v>
      </c>
    </row>
    <row r="3339" spans="1:15" x14ac:dyDescent="0.3">
      <c r="A3339" s="43" t="s">
        <v>851</v>
      </c>
      <c r="B3339" s="43">
        <v>6</v>
      </c>
      <c r="C3339" s="44">
        <v>45331</v>
      </c>
      <c r="D3339" s="43" t="s">
        <v>71</v>
      </c>
      <c r="E3339" s="43">
        <v>2024</v>
      </c>
      <c r="F3339" s="64" t="s">
        <v>92</v>
      </c>
      <c r="G3339" s="64" t="s">
        <v>92</v>
      </c>
      <c r="H3339" s="64" t="s">
        <v>92</v>
      </c>
      <c r="I3339" s="43">
        <v>6</v>
      </c>
      <c r="J3339">
        <f>IF(AND(Formulier!$E$44&lt;=C3339,Formulier!$O$38&gt;=C3339),"Verlof",0)</f>
        <v>0</v>
      </c>
      <c r="K3339">
        <f t="shared" si="612"/>
        <v>0</v>
      </c>
      <c r="L3339">
        <f t="shared" si="613"/>
        <v>0</v>
      </c>
      <c r="M3339">
        <f t="shared" si="614"/>
        <v>0</v>
      </c>
      <c r="N3339" s="56">
        <f t="shared" si="615"/>
        <v>0</v>
      </c>
      <c r="O3339" s="56">
        <f t="shared" si="616"/>
        <v>0</v>
      </c>
    </row>
    <row r="3340" spans="1:15" x14ac:dyDescent="0.3">
      <c r="A3340" s="43" t="s">
        <v>852</v>
      </c>
      <c r="B3340" s="43">
        <v>6</v>
      </c>
      <c r="C3340" s="44">
        <v>45332</v>
      </c>
      <c r="D3340" s="43" t="s">
        <v>75</v>
      </c>
      <c r="E3340" s="43">
        <v>2024</v>
      </c>
      <c r="F3340" s="64" t="s">
        <v>92</v>
      </c>
      <c r="G3340" s="64" t="s">
        <v>92</v>
      </c>
      <c r="H3340" s="64" t="s">
        <v>92</v>
      </c>
      <c r="I3340" s="43">
        <v>6</v>
      </c>
      <c r="J3340">
        <f>IF(AND(Formulier!$E$44&lt;=C3340,Formulier!$O$38&gt;=C3340),"Verlof",0)</f>
        <v>0</v>
      </c>
      <c r="K3340">
        <f t="shared" ref="K3340:K3403" si="617">IF(J3340=0,0,IF(F3340="",0,1))</f>
        <v>0</v>
      </c>
      <c r="L3340">
        <f t="shared" ref="L3340:L3403" si="618">IF(J3340=0,0,IF(G3340="",0,1))</f>
        <v>0</v>
      </c>
      <c r="M3340">
        <f t="shared" ref="M3340:M3403" si="619">IF(J3340=0,0,IF(H3340="",0,1))</f>
        <v>0</v>
      </c>
      <c r="N3340" s="56">
        <f t="shared" ref="N3340:N3403" si="620">IF($N$1="Noord",K3340,IF($N$1="Midden",L3340,M3340))</f>
        <v>0</v>
      </c>
      <c r="O3340" s="56">
        <f t="shared" ref="O3340:O3403" si="621">IF(OR(D3340="za",D3340="zo"),0,N3340)</f>
        <v>0</v>
      </c>
    </row>
    <row r="3341" spans="1:15" x14ac:dyDescent="0.3">
      <c r="A3341" s="43" t="s">
        <v>853</v>
      </c>
      <c r="B3341" s="43">
        <v>6</v>
      </c>
      <c r="C3341" s="44">
        <v>45333</v>
      </c>
      <c r="D3341" s="43" t="s">
        <v>76</v>
      </c>
      <c r="E3341" s="43">
        <v>2024</v>
      </c>
      <c r="F3341" s="64" t="s">
        <v>92</v>
      </c>
      <c r="G3341" s="64" t="s">
        <v>92</v>
      </c>
      <c r="H3341" s="64" t="s">
        <v>92</v>
      </c>
      <c r="I3341" s="43">
        <v>6</v>
      </c>
      <c r="J3341">
        <f>IF(AND(Formulier!$E$44&lt;=C3341,Formulier!$O$38&gt;=C3341),"Verlof",0)</f>
        <v>0</v>
      </c>
      <c r="K3341">
        <f t="shared" si="617"/>
        <v>0</v>
      </c>
      <c r="L3341">
        <f t="shared" si="618"/>
        <v>0</v>
      </c>
      <c r="M3341">
        <f t="shared" si="619"/>
        <v>0</v>
      </c>
      <c r="N3341" s="56">
        <f t="shared" si="620"/>
        <v>0</v>
      </c>
      <c r="O3341" s="56">
        <f t="shared" si="621"/>
        <v>0</v>
      </c>
    </row>
    <row r="3342" spans="1:15" x14ac:dyDescent="0.3">
      <c r="A3342" s="43" t="s">
        <v>854</v>
      </c>
      <c r="B3342" s="43">
        <v>7</v>
      </c>
      <c r="C3342" s="44">
        <v>45334</v>
      </c>
      <c r="D3342" s="43" t="s">
        <v>63</v>
      </c>
      <c r="E3342" s="43">
        <v>2024</v>
      </c>
      <c r="F3342" s="64" t="s">
        <v>92</v>
      </c>
      <c r="G3342" s="64" t="s">
        <v>92</v>
      </c>
      <c r="H3342" s="64" t="s">
        <v>73</v>
      </c>
      <c r="I3342" s="43">
        <v>7</v>
      </c>
      <c r="J3342">
        <f>IF(AND(Formulier!$E$44&lt;=C3342,Formulier!$O$38&gt;=C3342),"Verlof",0)</f>
        <v>0</v>
      </c>
      <c r="K3342">
        <f t="shared" si="617"/>
        <v>0</v>
      </c>
      <c r="L3342">
        <f t="shared" si="618"/>
        <v>0</v>
      </c>
      <c r="M3342">
        <f t="shared" si="619"/>
        <v>0</v>
      </c>
      <c r="N3342" s="56">
        <f t="shared" si="620"/>
        <v>0</v>
      </c>
      <c r="O3342" s="56">
        <f t="shared" si="621"/>
        <v>0</v>
      </c>
    </row>
    <row r="3343" spans="1:15" x14ac:dyDescent="0.3">
      <c r="A3343" s="43" t="s">
        <v>855</v>
      </c>
      <c r="B3343" s="43">
        <v>7</v>
      </c>
      <c r="C3343" s="44">
        <v>45335</v>
      </c>
      <c r="D3343" s="43" t="s">
        <v>65</v>
      </c>
      <c r="E3343" s="43">
        <v>2024</v>
      </c>
      <c r="F3343" s="64" t="s">
        <v>92</v>
      </c>
      <c r="G3343" s="64" t="s">
        <v>92</v>
      </c>
      <c r="H3343" s="64" t="s">
        <v>73</v>
      </c>
      <c r="I3343" s="43">
        <v>7</v>
      </c>
      <c r="J3343">
        <f>IF(AND(Formulier!$E$44&lt;=C3343,Formulier!$O$38&gt;=C3343),"Verlof",0)</f>
        <v>0</v>
      </c>
      <c r="K3343">
        <f t="shared" si="617"/>
        <v>0</v>
      </c>
      <c r="L3343">
        <f t="shared" si="618"/>
        <v>0</v>
      </c>
      <c r="M3343">
        <f t="shared" si="619"/>
        <v>0</v>
      </c>
      <c r="N3343" s="56">
        <f t="shared" si="620"/>
        <v>0</v>
      </c>
      <c r="O3343" s="56">
        <f t="shared" si="621"/>
        <v>0</v>
      </c>
    </row>
    <row r="3344" spans="1:15" x14ac:dyDescent="0.3">
      <c r="A3344" s="43" t="s">
        <v>856</v>
      </c>
      <c r="B3344" s="43">
        <v>7</v>
      </c>
      <c r="C3344" s="44">
        <v>45336</v>
      </c>
      <c r="D3344" s="43" t="s">
        <v>67</v>
      </c>
      <c r="E3344" s="43">
        <v>2024</v>
      </c>
      <c r="F3344" s="64" t="s">
        <v>92</v>
      </c>
      <c r="G3344" s="64" t="s">
        <v>92</v>
      </c>
      <c r="H3344" s="64" t="s">
        <v>73</v>
      </c>
      <c r="I3344" s="43">
        <v>7</v>
      </c>
      <c r="J3344">
        <f>IF(AND(Formulier!$E$44&lt;=C3344,Formulier!$O$38&gt;=C3344),"Verlof",0)</f>
        <v>0</v>
      </c>
      <c r="K3344">
        <f t="shared" si="617"/>
        <v>0</v>
      </c>
      <c r="L3344">
        <f t="shared" si="618"/>
        <v>0</v>
      </c>
      <c r="M3344">
        <f t="shared" si="619"/>
        <v>0</v>
      </c>
      <c r="N3344" s="56">
        <f t="shared" si="620"/>
        <v>0</v>
      </c>
      <c r="O3344" s="56">
        <f t="shared" si="621"/>
        <v>0</v>
      </c>
    </row>
    <row r="3345" spans="1:15" x14ac:dyDescent="0.3">
      <c r="A3345" s="43" t="s">
        <v>857</v>
      </c>
      <c r="B3345" s="43">
        <v>7</v>
      </c>
      <c r="C3345" s="44">
        <v>45337</v>
      </c>
      <c r="D3345" s="43" t="s">
        <v>69</v>
      </c>
      <c r="E3345" s="43">
        <v>2024</v>
      </c>
      <c r="F3345" s="64" t="s">
        <v>92</v>
      </c>
      <c r="G3345" s="64" t="s">
        <v>92</v>
      </c>
      <c r="H3345" s="64" t="s">
        <v>73</v>
      </c>
      <c r="I3345" s="43">
        <v>7</v>
      </c>
      <c r="J3345">
        <f>IF(AND(Formulier!$E$44&lt;=C3345,Formulier!$O$38&gt;=C3345),"Verlof",0)</f>
        <v>0</v>
      </c>
      <c r="K3345">
        <f t="shared" si="617"/>
        <v>0</v>
      </c>
      <c r="L3345">
        <f t="shared" si="618"/>
        <v>0</v>
      </c>
      <c r="M3345">
        <f t="shared" si="619"/>
        <v>0</v>
      </c>
      <c r="N3345" s="56">
        <f t="shared" si="620"/>
        <v>0</v>
      </c>
      <c r="O3345" s="56">
        <f t="shared" si="621"/>
        <v>0</v>
      </c>
    </row>
    <row r="3346" spans="1:15" x14ac:dyDescent="0.3">
      <c r="A3346" s="43" t="s">
        <v>858</v>
      </c>
      <c r="B3346" s="43">
        <v>7</v>
      </c>
      <c r="C3346" s="44">
        <v>45338</v>
      </c>
      <c r="D3346" s="43" t="s">
        <v>71</v>
      </c>
      <c r="E3346" s="43">
        <v>2024</v>
      </c>
      <c r="F3346" s="64" t="s">
        <v>92</v>
      </c>
      <c r="G3346" s="64" t="s">
        <v>92</v>
      </c>
      <c r="H3346" s="64" t="s">
        <v>73</v>
      </c>
      <c r="I3346" s="43">
        <v>7</v>
      </c>
      <c r="J3346">
        <f>IF(AND(Formulier!$E$44&lt;=C3346,Formulier!$O$38&gt;=C3346),"Verlof",0)</f>
        <v>0</v>
      </c>
      <c r="K3346">
        <f t="shared" si="617"/>
        <v>0</v>
      </c>
      <c r="L3346">
        <f t="shared" si="618"/>
        <v>0</v>
      </c>
      <c r="M3346">
        <f t="shared" si="619"/>
        <v>0</v>
      </c>
      <c r="N3346" s="56">
        <f t="shared" si="620"/>
        <v>0</v>
      </c>
      <c r="O3346" s="56">
        <f t="shared" si="621"/>
        <v>0</v>
      </c>
    </row>
    <row r="3347" spans="1:15" x14ac:dyDescent="0.3">
      <c r="A3347" s="43" t="s">
        <v>859</v>
      </c>
      <c r="B3347" s="43">
        <v>7</v>
      </c>
      <c r="C3347" s="44">
        <v>45339</v>
      </c>
      <c r="D3347" s="43" t="s">
        <v>75</v>
      </c>
      <c r="E3347" s="43">
        <v>2024</v>
      </c>
      <c r="F3347" s="64" t="s">
        <v>92</v>
      </c>
      <c r="G3347" s="64" t="s">
        <v>92</v>
      </c>
      <c r="H3347" s="64" t="s">
        <v>73</v>
      </c>
      <c r="I3347" s="43">
        <v>7</v>
      </c>
      <c r="J3347">
        <f>IF(AND(Formulier!$E$44&lt;=C3347,Formulier!$O$38&gt;=C3347),"Verlof",0)</f>
        <v>0</v>
      </c>
      <c r="K3347">
        <f t="shared" si="617"/>
        <v>0</v>
      </c>
      <c r="L3347">
        <f t="shared" si="618"/>
        <v>0</v>
      </c>
      <c r="M3347">
        <f t="shared" si="619"/>
        <v>0</v>
      </c>
      <c r="N3347" s="56">
        <f t="shared" si="620"/>
        <v>0</v>
      </c>
      <c r="O3347" s="56">
        <f t="shared" si="621"/>
        <v>0</v>
      </c>
    </row>
    <row r="3348" spans="1:15" x14ac:dyDescent="0.3">
      <c r="A3348" s="43" t="s">
        <v>860</v>
      </c>
      <c r="B3348" s="43">
        <v>7</v>
      </c>
      <c r="C3348" s="44">
        <v>45340</v>
      </c>
      <c r="D3348" s="43" t="s">
        <v>76</v>
      </c>
      <c r="E3348" s="43">
        <v>2024</v>
      </c>
      <c r="F3348" s="64" t="s">
        <v>92</v>
      </c>
      <c r="G3348" s="64" t="s">
        <v>92</v>
      </c>
      <c r="H3348" s="64" t="s">
        <v>73</v>
      </c>
      <c r="I3348" s="43">
        <v>7</v>
      </c>
      <c r="J3348">
        <f>IF(AND(Formulier!$E$44&lt;=C3348,Formulier!$O$38&gt;=C3348),"Verlof",0)</f>
        <v>0</v>
      </c>
      <c r="K3348">
        <f t="shared" si="617"/>
        <v>0</v>
      </c>
      <c r="L3348">
        <f t="shared" si="618"/>
        <v>0</v>
      </c>
      <c r="M3348">
        <f t="shared" si="619"/>
        <v>0</v>
      </c>
      <c r="N3348" s="56">
        <f t="shared" si="620"/>
        <v>0</v>
      </c>
      <c r="O3348" s="56">
        <f t="shared" si="621"/>
        <v>0</v>
      </c>
    </row>
    <row r="3349" spans="1:15" x14ac:dyDescent="0.3">
      <c r="A3349" s="43" t="s">
        <v>861</v>
      </c>
      <c r="B3349" s="43">
        <v>8</v>
      </c>
      <c r="C3349" s="44">
        <v>45341</v>
      </c>
      <c r="D3349" s="43" t="s">
        <v>63</v>
      </c>
      <c r="E3349" s="43">
        <v>2024</v>
      </c>
      <c r="F3349" s="64" t="s">
        <v>73</v>
      </c>
      <c r="G3349" s="64" t="s">
        <v>73</v>
      </c>
      <c r="H3349" s="64" t="s">
        <v>92</v>
      </c>
      <c r="I3349" s="43">
        <v>8</v>
      </c>
      <c r="J3349">
        <f>IF(AND(Formulier!$E$44&lt;=C3349,Formulier!$O$38&gt;=C3349),"Verlof",0)</f>
        <v>0</v>
      </c>
      <c r="K3349">
        <f t="shared" si="617"/>
        <v>0</v>
      </c>
      <c r="L3349">
        <f t="shared" si="618"/>
        <v>0</v>
      </c>
      <c r="M3349">
        <f t="shared" si="619"/>
        <v>0</v>
      </c>
      <c r="N3349" s="56">
        <f t="shared" si="620"/>
        <v>0</v>
      </c>
      <c r="O3349" s="56">
        <f t="shared" si="621"/>
        <v>0</v>
      </c>
    </row>
    <row r="3350" spans="1:15" x14ac:dyDescent="0.3">
      <c r="A3350" s="43" t="s">
        <v>862</v>
      </c>
      <c r="B3350" s="43">
        <v>8</v>
      </c>
      <c r="C3350" s="44">
        <v>45342</v>
      </c>
      <c r="D3350" s="43" t="s">
        <v>65</v>
      </c>
      <c r="E3350" s="43">
        <v>2024</v>
      </c>
      <c r="F3350" s="64" t="s">
        <v>73</v>
      </c>
      <c r="G3350" s="64" t="s">
        <v>73</v>
      </c>
      <c r="H3350" s="64" t="s">
        <v>92</v>
      </c>
      <c r="I3350" s="43">
        <v>8</v>
      </c>
      <c r="J3350">
        <f>IF(AND(Formulier!$E$44&lt;=C3350,Formulier!$O$38&gt;=C3350),"Verlof",0)</f>
        <v>0</v>
      </c>
      <c r="K3350">
        <f t="shared" si="617"/>
        <v>0</v>
      </c>
      <c r="L3350">
        <f t="shared" si="618"/>
        <v>0</v>
      </c>
      <c r="M3350">
        <f t="shared" si="619"/>
        <v>0</v>
      </c>
      <c r="N3350" s="56">
        <f t="shared" si="620"/>
        <v>0</v>
      </c>
      <c r="O3350" s="56">
        <f t="shared" si="621"/>
        <v>0</v>
      </c>
    </row>
    <row r="3351" spans="1:15" x14ac:dyDescent="0.3">
      <c r="A3351" s="43" t="s">
        <v>863</v>
      </c>
      <c r="B3351" s="43">
        <v>8</v>
      </c>
      <c r="C3351" s="44">
        <v>45343</v>
      </c>
      <c r="D3351" s="43" t="s">
        <v>67</v>
      </c>
      <c r="E3351" s="43">
        <v>2024</v>
      </c>
      <c r="F3351" s="64" t="s">
        <v>73</v>
      </c>
      <c r="G3351" s="64" t="s">
        <v>73</v>
      </c>
      <c r="H3351" s="64" t="s">
        <v>92</v>
      </c>
      <c r="I3351" s="43">
        <v>8</v>
      </c>
      <c r="J3351">
        <f>IF(AND(Formulier!$E$44&lt;=C3351,Formulier!$O$38&gt;=C3351),"Verlof",0)</f>
        <v>0</v>
      </c>
      <c r="K3351">
        <f t="shared" si="617"/>
        <v>0</v>
      </c>
      <c r="L3351">
        <f t="shared" si="618"/>
        <v>0</v>
      </c>
      <c r="M3351">
        <f t="shared" si="619"/>
        <v>0</v>
      </c>
      <c r="N3351" s="56">
        <f t="shared" si="620"/>
        <v>0</v>
      </c>
      <c r="O3351" s="56">
        <f t="shared" si="621"/>
        <v>0</v>
      </c>
    </row>
    <row r="3352" spans="1:15" x14ac:dyDescent="0.3">
      <c r="A3352" s="43" t="s">
        <v>864</v>
      </c>
      <c r="B3352" s="43">
        <v>8</v>
      </c>
      <c r="C3352" s="44">
        <v>45344</v>
      </c>
      <c r="D3352" s="43" t="s">
        <v>69</v>
      </c>
      <c r="E3352" s="43">
        <v>2024</v>
      </c>
      <c r="F3352" s="64" t="s">
        <v>73</v>
      </c>
      <c r="G3352" s="64" t="s">
        <v>73</v>
      </c>
      <c r="H3352" s="64" t="s">
        <v>92</v>
      </c>
      <c r="I3352" s="43">
        <v>8</v>
      </c>
      <c r="J3352">
        <f>IF(AND(Formulier!$E$44&lt;=C3352,Formulier!$O$38&gt;=C3352),"Verlof",0)</f>
        <v>0</v>
      </c>
      <c r="K3352">
        <f t="shared" si="617"/>
        <v>0</v>
      </c>
      <c r="L3352">
        <f t="shared" si="618"/>
        <v>0</v>
      </c>
      <c r="M3352">
        <f t="shared" si="619"/>
        <v>0</v>
      </c>
      <c r="N3352" s="56">
        <f t="shared" si="620"/>
        <v>0</v>
      </c>
      <c r="O3352" s="56">
        <f t="shared" si="621"/>
        <v>0</v>
      </c>
    </row>
    <row r="3353" spans="1:15" x14ac:dyDescent="0.3">
      <c r="A3353" s="43" t="s">
        <v>865</v>
      </c>
      <c r="B3353" s="43">
        <v>8</v>
      </c>
      <c r="C3353" s="44">
        <v>45345</v>
      </c>
      <c r="D3353" s="43" t="s">
        <v>71</v>
      </c>
      <c r="E3353" s="43">
        <v>2024</v>
      </c>
      <c r="F3353" s="64" t="s">
        <v>73</v>
      </c>
      <c r="G3353" s="64" t="s">
        <v>73</v>
      </c>
      <c r="H3353" s="64" t="s">
        <v>92</v>
      </c>
      <c r="I3353" s="43">
        <v>8</v>
      </c>
      <c r="J3353">
        <f>IF(AND(Formulier!$E$44&lt;=C3353,Formulier!$O$38&gt;=C3353),"Verlof",0)</f>
        <v>0</v>
      </c>
      <c r="K3353">
        <f t="shared" si="617"/>
        <v>0</v>
      </c>
      <c r="L3353">
        <f t="shared" si="618"/>
        <v>0</v>
      </c>
      <c r="M3353">
        <f t="shared" si="619"/>
        <v>0</v>
      </c>
      <c r="N3353" s="56">
        <f t="shared" si="620"/>
        <v>0</v>
      </c>
      <c r="O3353" s="56">
        <f t="shared" si="621"/>
        <v>0</v>
      </c>
    </row>
    <row r="3354" spans="1:15" x14ac:dyDescent="0.3">
      <c r="A3354" s="43" t="s">
        <v>866</v>
      </c>
      <c r="B3354" s="43">
        <v>8</v>
      </c>
      <c r="C3354" s="44">
        <v>45346</v>
      </c>
      <c r="D3354" s="43" t="s">
        <v>75</v>
      </c>
      <c r="E3354" s="43">
        <v>2024</v>
      </c>
      <c r="F3354" s="64" t="s">
        <v>73</v>
      </c>
      <c r="G3354" s="64" t="s">
        <v>73</v>
      </c>
      <c r="H3354" s="64" t="s">
        <v>92</v>
      </c>
      <c r="I3354" s="43">
        <v>8</v>
      </c>
      <c r="J3354">
        <f>IF(AND(Formulier!$E$44&lt;=C3354,Formulier!$O$38&gt;=C3354),"Verlof",0)</f>
        <v>0</v>
      </c>
      <c r="K3354">
        <f t="shared" si="617"/>
        <v>0</v>
      </c>
      <c r="L3354">
        <f t="shared" si="618"/>
        <v>0</v>
      </c>
      <c r="M3354">
        <f t="shared" si="619"/>
        <v>0</v>
      </c>
      <c r="N3354" s="56">
        <f t="shared" si="620"/>
        <v>0</v>
      </c>
      <c r="O3354" s="56">
        <f t="shared" si="621"/>
        <v>0</v>
      </c>
    </row>
    <row r="3355" spans="1:15" x14ac:dyDescent="0.3">
      <c r="A3355" s="43" t="s">
        <v>867</v>
      </c>
      <c r="B3355" s="43">
        <v>8</v>
      </c>
      <c r="C3355" s="44">
        <v>45347</v>
      </c>
      <c r="D3355" s="43" t="s">
        <v>76</v>
      </c>
      <c r="E3355" s="43">
        <v>2024</v>
      </c>
      <c r="F3355" s="64" t="s">
        <v>73</v>
      </c>
      <c r="G3355" s="64" t="s">
        <v>73</v>
      </c>
      <c r="H3355" s="64" t="s">
        <v>92</v>
      </c>
      <c r="I3355" s="43">
        <v>8</v>
      </c>
      <c r="J3355">
        <f>IF(AND(Formulier!$E$44&lt;=C3355,Formulier!$O$38&gt;=C3355),"Verlof",0)</f>
        <v>0</v>
      </c>
      <c r="K3355">
        <f t="shared" si="617"/>
        <v>0</v>
      </c>
      <c r="L3355">
        <f t="shared" si="618"/>
        <v>0</v>
      </c>
      <c r="M3355">
        <f t="shared" si="619"/>
        <v>0</v>
      </c>
      <c r="N3355" s="56">
        <f t="shared" si="620"/>
        <v>0</v>
      </c>
      <c r="O3355" s="56">
        <f t="shared" si="621"/>
        <v>0</v>
      </c>
    </row>
    <row r="3356" spans="1:15" x14ac:dyDescent="0.3">
      <c r="A3356" s="43" t="s">
        <v>868</v>
      </c>
      <c r="B3356" s="43">
        <v>9</v>
      </c>
      <c r="C3356" s="44">
        <v>45348</v>
      </c>
      <c r="D3356" s="43" t="s">
        <v>63</v>
      </c>
      <c r="E3356" s="43">
        <v>2024</v>
      </c>
      <c r="F3356" s="64" t="s">
        <v>92</v>
      </c>
      <c r="G3356" s="64" t="s">
        <v>92</v>
      </c>
      <c r="H3356" s="64" t="s">
        <v>92</v>
      </c>
      <c r="I3356" s="43">
        <v>9</v>
      </c>
      <c r="J3356">
        <f>IF(AND(Formulier!$E$44&lt;=C3356,Formulier!$O$38&gt;=C3356),"Verlof",0)</f>
        <v>0</v>
      </c>
      <c r="K3356">
        <f t="shared" si="617"/>
        <v>0</v>
      </c>
      <c r="L3356">
        <f t="shared" si="618"/>
        <v>0</v>
      </c>
      <c r="M3356">
        <f t="shared" si="619"/>
        <v>0</v>
      </c>
      <c r="N3356" s="56">
        <f t="shared" si="620"/>
        <v>0</v>
      </c>
      <c r="O3356" s="56">
        <f t="shared" si="621"/>
        <v>0</v>
      </c>
    </row>
    <row r="3357" spans="1:15" x14ac:dyDescent="0.3">
      <c r="A3357" s="43" t="s">
        <v>869</v>
      </c>
      <c r="B3357" s="43">
        <v>9</v>
      </c>
      <c r="C3357" s="44">
        <v>45349</v>
      </c>
      <c r="D3357" s="43" t="s">
        <v>65</v>
      </c>
      <c r="E3357" s="43">
        <v>2024</v>
      </c>
      <c r="F3357" s="64" t="s">
        <v>92</v>
      </c>
      <c r="G3357" s="64" t="s">
        <v>92</v>
      </c>
      <c r="H3357" s="64" t="s">
        <v>92</v>
      </c>
      <c r="I3357" s="43">
        <v>9</v>
      </c>
      <c r="J3357">
        <f>IF(AND(Formulier!$E$44&lt;=C3357,Formulier!$O$38&gt;=C3357),"Verlof",0)</f>
        <v>0</v>
      </c>
      <c r="K3357">
        <f t="shared" si="617"/>
        <v>0</v>
      </c>
      <c r="L3357">
        <f t="shared" si="618"/>
        <v>0</v>
      </c>
      <c r="M3357">
        <f t="shared" si="619"/>
        <v>0</v>
      </c>
      <c r="N3357" s="56">
        <f t="shared" si="620"/>
        <v>0</v>
      </c>
      <c r="O3357" s="56">
        <f t="shared" si="621"/>
        <v>0</v>
      </c>
    </row>
    <row r="3358" spans="1:15" x14ac:dyDescent="0.3">
      <c r="A3358" s="43" t="s">
        <v>870</v>
      </c>
      <c r="B3358" s="43">
        <v>9</v>
      </c>
      <c r="C3358" s="44">
        <v>45350</v>
      </c>
      <c r="D3358" s="43" t="s">
        <v>67</v>
      </c>
      <c r="E3358" s="43">
        <v>2024</v>
      </c>
      <c r="F3358" s="64" t="s">
        <v>92</v>
      </c>
      <c r="G3358" s="64" t="s">
        <v>92</v>
      </c>
      <c r="H3358" s="64" t="s">
        <v>92</v>
      </c>
      <c r="I3358" s="43">
        <v>9</v>
      </c>
      <c r="J3358">
        <f>IF(AND(Formulier!$E$44&lt;=C3358,Formulier!$O$38&gt;=C3358),"Verlof",0)</f>
        <v>0</v>
      </c>
      <c r="K3358">
        <f t="shared" si="617"/>
        <v>0</v>
      </c>
      <c r="L3358">
        <f t="shared" si="618"/>
        <v>0</v>
      </c>
      <c r="M3358">
        <f t="shared" si="619"/>
        <v>0</v>
      </c>
      <c r="N3358" s="56">
        <f t="shared" si="620"/>
        <v>0</v>
      </c>
      <c r="O3358" s="56">
        <f t="shared" si="621"/>
        <v>0</v>
      </c>
    </row>
    <row r="3359" spans="1:15" x14ac:dyDescent="0.3">
      <c r="A3359" s="43" t="s">
        <v>871</v>
      </c>
      <c r="B3359" s="43">
        <v>9</v>
      </c>
      <c r="C3359" s="44">
        <v>45351</v>
      </c>
      <c r="D3359" s="43" t="s">
        <v>69</v>
      </c>
      <c r="E3359" s="43">
        <v>2024</v>
      </c>
      <c r="F3359" s="64" t="s">
        <v>92</v>
      </c>
      <c r="G3359" s="64" t="s">
        <v>92</v>
      </c>
      <c r="H3359" s="64" t="s">
        <v>92</v>
      </c>
      <c r="I3359" s="43">
        <v>9</v>
      </c>
      <c r="J3359">
        <f>IF(AND(Formulier!$E$44&lt;=C3359,Formulier!$O$38&gt;=C3359),"Verlof",0)</f>
        <v>0</v>
      </c>
      <c r="K3359">
        <f t="shared" si="617"/>
        <v>0</v>
      </c>
      <c r="L3359">
        <f t="shared" si="618"/>
        <v>0</v>
      </c>
      <c r="M3359">
        <f t="shared" si="619"/>
        <v>0</v>
      </c>
      <c r="N3359" s="56">
        <f t="shared" si="620"/>
        <v>0</v>
      </c>
      <c r="O3359" s="56">
        <f t="shared" si="621"/>
        <v>0</v>
      </c>
    </row>
    <row r="3360" spans="1:15" x14ac:dyDescent="0.3">
      <c r="A3360" s="43" t="s">
        <v>872</v>
      </c>
      <c r="B3360" s="43">
        <v>9</v>
      </c>
      <c r="C3360" s="44">
        <v>45352</v>
      </c>
      <c r="D3360" s="43" t="s">
        <v>71</v>
      </c>
      <c r="E3360" s="43">
        <v>2024</v>
      </c>
      <c r="F3360" s="64" t="s">
        <v>92</v>
      </c>
      <c r="G3360" s="64" t="s">
        <v>92</v>
      </c>
      <c r="H3360" s="64" t="s">
        <v>92</v>
      </c>
      <c r="I3360" s="43">
        <v>9</v>
      </c>
      <c r="J3360">
        <f>IF(AND(Formulier!$E$44&lt;=C3360,Formulier!$O$38&gt;=C3360),"Verlof",0)</f>
        <v>0</v>
      </c>
      <c r="K3360">
        <f t="shared" si="617"/>
        <v>0</v>
      </c>
      <c r="L3360">
        <f t="shared" si="618"/>
        <v>0</v>
      </c>
      <c r="M3360">
        <f t="shared" si="619"/>
        <v>0</v>
      </c>
      <c r="N3360" s="56">
        <f t="shared" si="620"/>
        <v>0</v>
      </c>
      <c r="O3360" s="56">
        <f t="shared" si="621"/>
        <v>0</v>
      </c>
    </row>
    <row r="3361" spans="1:15" x14ac:dyDescent="0.3">
      <c r="A3361" s="43" t="s">
        <v>873</v>
      </c>
      <c r="B3361" s="43">
        <v>9</v>
      </c>
      <c r="C3361" s="44">
        <v>45353</v>
      </c>
      <c r="D3361" s="43" t="s">
        <v>75</v>
      </c>
      <c r="E3361" s="43">
        <v>2024</v>
      </c>
      <c r="F3361" s="64" t="s">
        <v>92</v>
      </c>
      <c r="G3361" s="64" t="s">
        <v>92</v>
      </c>
      <c r="H3361" s="64" t="s">
        <v>92</v>
      </c>
      <c r="I3361" s="43">
        <v>9</v>
      </c>
      <c r="J3361">
        <f>IF(AND(Formulier!$E$44&lt;=C3361,Formulier!$O$38&gt;=C3361),"Verlof",0)</f>
        <v>0</v>
      </c>
      <c r="K3361">
        <f t="shared" si="617"/>
        <v>0</v>
      </c>
      <c r="L3361">
        <f t="shared" si="618"/>
        <v>0</v>
      </c>
      <c r="M3361">
        <f t="shared" si="619"/>
        <v>0</v>
      </c>
      <c r="N3361" s="56">
        <f t="shared" si="620"/>
        <v>0</v>
      </c>
      <c r="O3361" s="56">
        <f t="shared" si="621"/>
        <v>0</v>
      </c>
    </row>
    <row r="3362" spans="1:15" x14ac:dyDescent="0.3">
      <c r="A3362" s="43" t="s">
        <v>874</v>
      </c>
      <c r="B3362" s="43">
        <v>9</v>
      </c>
      <c r="C3362" s="44">
        <v>45354</v>
      </c>
      <c r="D3362" s="43" t="s">
        <v>76</v>
      </c>
      <c r="E3362" s="43">
        <v>2024</v>
      </c>
      <c r="F3362" s="64" t="s">
        <v>92</v>
      </c>
      <c r="G3362" s="64" t="s">
        <v>92</v>
      </c>
      <c r="H3362" s="64" t="s">
        <v>92</v>
      </c>
      <c r="I3362" s="43">
        <v>9</v>
      </c>
      <c r="J3362">
        <f>IF(AND(Formulier!$E$44&lt;=C3362,Formulier!$O$38&gt;=C3362),"Verlof",0)</f>
        <v>0</v>
      </c>
      <c r="K3362">
        <f t="shared" si="617"/>
        <v>0</v>
      </c>
      <c r="L3362">
        <f t="shared" si="618"/>
        <v>0</v>
      </c>
      <c r="M3362">
        <f t="shared" si="619"/>
        <v>0</v>
      </c>
      <c r="N3362" s="56">
        <f t="shared" si="620"/>
        <v>0</v>
      </c>
      <c r="O3362" s="56">
        <f t="shared" si="621"/>
        <v>0</v>
      </c>
    </row>
    <row r="3363" spans="1:15" x14ac:dyDescent="0.3">
      <c r="A3363" s="43" t="s">
        <v>875</v>
      </c>
      <c r="B3363" s="43">
        <v>10</v>
      </c>
      <c r="C3363" s="44">
        <v>45355</v>
      </c>
      <c r="D3363" s="43" t="s">
        <v>63</v>
      </c>
      <c r="E3363" s="43">
        <v>2024</v>
      </c>
      <c r="F3363" s="64" t="s">
        <v>92</v>
      </c>
      <c r="G3363" s="64" t="s">
        <v>92</v>
      </c>
      <c r="H3363" s="64" t="s">
        <v>92</v>
      </c>
      <c r="I3363" s="43">
        <v>10</v>
      </c>
      <c r="J3363">
        <f>IF(AND(Formulier!$E$44&lt;=C3363,Formulier!$O$38&gt;=C3363),"Verlof",0)</f>
        <v>0</v>
      </c>
      <c r="K3363">
        <f t="shared" si="617"/>
        <v>0</v>
      </c>
      <c r="L3363">
        <f t="shared" si="618"/>
        <v>0</v>
      </c>
      <c r="M3363">
        <f t="shared" si="619"/>
        <v>0</v>
      </c>
      <c r="N3363" s="56">
        <f t="shared" si="620"/>
        <v>0</v>
      </c>
      <c r="O3363" s="56">
        <f t="shared" si="621"/>
        <v>0</v>
      </c>
    </row>
    <row r="3364" spans="1:15" x14ac:dyDescent="0.3">
      <c r="A3364" s="43" t="s">
        <v>876</v>
      </c>
      <c r="B3364" s="43">
        <v>10</v>
      </c>
      <c r="C3364" s="44">
        <v>45356</v>
      </c>
      <c r="D3364" s="43" t="s">
        <v>65</v>
      </c>
      <c r="E3364" s="43">
        <v>2024</v>
      </c>
      <c r="F3364" s="64" t="s">
        <v>92</v>
      </c>
      <c r="G3364" s="64" t="s">
        <v>92</v>
      </c>
      <c r="H3364" s="64" t="s">
        <v>92</v>
      </c>
      <c r="I3364" s="43">
        <v>10</v>
      </c>
      <c r="J3364">
        <f>IF(AND(Formulier!$E$44&lt;=C3364,Formulier!$O$38&gt;=C3364),"Verlof",0)</f>
        <v>0</v>
      </c>
      <c r="K3364">
        <f t="shared" si="617"/>
        <v>0</v>
      </c>
      <c r="L3364">
        <f t="shared" si="618"/>
        <v>0</v>
      </c>
      <c r="M3364">
        <f t="shared" si="619"/>
        <v>0</v>
      </c>
      <c r="N3364" s="56">
        <f t="shared" si="620"/>
        <v>0</v>
      </c>
      <c r="O3364" s="56">
        <f t="shared" si="621"/>
        <v>0</v>
      </c>
    </row>
    <row r="3365" spans="1:15" x14ac:dyDescent="0.3">
      <c r="A3365" s="43" t="s">
        <v>877</v>
      </c>
      <c r="B3365" s="43">
        <v>10</v>
      </c>
      <c r="C3365" s="44">
        <v>45357</v>
      </c>
      <c r="D3365" s="43" t="s">
        <v>67</v>
      </c>
      <c r="E3365" s="43">
        <v>2024</v>
      </c>
      <c r="F3365" s="64" t="s">
        <v>92</v>
      </c>
      <c r="G3365" s="64" t="s">
        <v>92</v>
      </c>
      <c r="H3365" s="64" t="s">
        <v>92</v>
      </c>
      <c r="I3365" s="43">
        <v>10</v>
      </c>
      <c r="J3365">
        <f>IF(AND(Formulier!$E$44&lt;=C3365,Formulier!$O$38&gt;=C3365),"Verlof",0)</f>
        <v>0</v>
      </c>
      <c r="K3365">
        <f t="shared" si="617"/>
        <v>0</v>
      </c>
      <c r="L3365">
        <f t="shared" si="618"/>
        <v>0</v>
      </c>
      <c r="M3365">
        <f t="shared" si="619"/>
        <v>0</v>
      </c>
      <c r="N3365" s="56">
        <f t="shared" si="620"/>
        <v>0</v>
      </c>
      <c r="O3365" s="56">
        <f t="shared" si="621"/>
        <v>0</v>
      </c>
    </row>
    <row r="3366" spans="1:15" x14ac:dyDescent="0.3">
      <c r="A3366" s="43" t="s">
        <v>878</v>
      </c>
      <c r="B3366" s="43">
        <v>10</v>
      </c>
      <c r="C3366" s="44">
        <v>45358</v>
      </c>
      <c r="D3366" s="43" t="s">
        <v>69</v>
      </c>
      <c r="E3366" s="43">
        <v>2024</v>
      </c>
      <c r="F3366" s="64" t="s">
        <v>92</v>
      </c>
      <c r="G3366" s="64" t="s">
        <v>92</v>
      </c>
      <c r="H3366" s="64" t="s">
        <v>92</v>
      </c>
      <c r="I3366" s="43">
        <v>10</v>
      </c>
      <c r="J3366">
        <f>IF(AND(Formulier!$E$44&lt;=C3366,Formulier!$O$38&gt;=C3366),"Verlof",0)</f>
        <v>0</v>
      </c>
      <c r="K3366">
        <f t="shared" si="617"/>
        <v>0</v>
      </c>
      <c r="L3366">
        <f t="shared" si="618"/>
        <v>0</v>
      </c>
      <c r="M3366">
        <f t="shared" si="619"/>
        <v>0</v>
      </c>
      <c r="N3366" s="56">
        <f t="shared" si="620"/>
        <v>0</v>
      </c>
      <c r="O3366" s="56">
        <f t="shared" si="621"/>
        <v>0</v>
      </c>
    </row>
    <row r="3367" spans="1:15" x14ac:dyDescent="0.3">
      <c r="A3367" s="43" t="s">
        <v>879</v>
      </c>
      <c r="B3367" s="43">
        <v>10</v>
      </c>
      <c r="C3367" s="44">
        <v>45359</v>
      </c>
      <c r="D3367" s="43" t="s">
        <v>71</v>
      </c>
      <c r="E3367" s="43">
        <v>2024</v>
      </c>
      <c r="F3367" s="64" t="s">
        <v>92</v>
      </c>
      <c r="G3367" s="64" t="s">
        <v>92</v>
      </c>
      <c r="H3367" s="64" t="s">
        <v>92</v>
      </c>
      <c r="I3367" s="43">
        <v>10</v>
      </c>
      <c r="J3367">
        <f>IF(AND(Formulier!$E$44&lt;=C3367,Formulier!$O$38&gt;=C3367),"Verlof",0)</f>
        <v>0</v>
      </c>
      <c r="K3367">
        <f t="shared" si="617"/>
        <v>0</v>
      </c>
      <c r="L3367">
        <f t="shared" si="618"/>
        <v>0</v>
      </c>
      <c r="M3367">
        <f t="shared" si="619"/>
        <v>0</v>
      </c>
      <c r="N3367" s="56">
        <f t="shared" si="620"/>
        <v>0</v>
      </c>
      <c r="O3367" s="56">
        <f t="shared" si="621"/>
        <v>0</v>
      </c>
    </row>
    <row r="3368" spans="1:15" x14ac:dyDescent="0.3">
      <c r="A3368" s="43" t="s">
        <v>880</v>
      </c>
      <c r="B3368" s="43">
        <v>10</v>
      </c>
      <c r="C3368" s="44">
        <v>45360</v>
      </c>
      <c r="D3368" s="43" t="s">
        <v>75</v>
      </c>
      <c r="E3368" s="43">
        <v>2024</v>
      </c>
      <c r="F3368" s="64" t="s">
        <v>92</v>
      </c>
      <c r="G3368" s="64" t="s">
        <v>92</v>
      </c>
      <c r="H3368" s="64" t="s">
        <v>92</v>
      </c>
      <c r="I3368" s="43">
        <v>10</v>
      </c>
      <c r="J3368">
        <f>IF(AND(Formulier!$E$44&lt;=C3368,Formulier!$O$38&gt;=C3368),"Verlof",0)</f>
        <v>0</v>
      </c>
      <c r="K3368">
        <f t="shared" si="617"/>
        <v>0</v>
      </c>
      <c r="L3368">
        <f t="shared" si="618"/>
        <v>0</v>
      </c>
      <c r="M3368">
        <f t="shared" si="619"/>
        <v>0</v>
      </c>
      <c r="N3368" s="56">
        <f t="shared" si="620"/>
        <v>0</v>
      </c>
      <c r="O3368" s="56">
        <f t="shared" si="621"/>
        <v>0</v>
      </c>
    </row>
    <row r="3369" spans="1:15" x14ac:dyDescent="0.3">
      <c r="A3369" s="43" t="s">
        <v>881</v>
      </c>
      <c r="B3369" s="43">
        <v>10</v>
      </c>
      <c r="C3369" s="44">
        <v>45361</v>
      </c>
      <c r="D3369" s="43" t="s">
        <v>76</v>
      </c>
      <c r="E3369" s="43">
        <v>2024</v>
      </c>
      <c r="F3369" s="64" t="s">
        <v>92</v>
      </c>
      <c r="G3369" s="64" t="s">
        <v>92</v>
      </c>
      <c r="H3369" s="64" t="s">
        <v>92</v>
      </c>
      <c r="I3369" s="43">
        <v>10</v>
      </c>
      <c r="J3369">
        <f>IF(AND(Formulier!$E$44&lt;=C3369,Formulier!$O$38&gt;=C3369),"Verlof",0)</f>
        <v>0</v>
      </c>
      <c r="K3369">
        <f t="shared" si="617"/>
        <v>0</v>
      </c>
      <c r="L3369">
        <f t="shared" si="618"/>
        <v>0</v>
      </c>
      <c r="M3369">
        <f t="shared" si="619"/>
        <v>0</v>
      </c>
      <c r="N3369" s="56">
        <f t="shared" si="620"/>
        <v>0</v>
      </c>
      <c r="O3369" s="56">
        <f t="shared" si="621"/>
        <v>0</v>
      </c>
    </row>
    <row r="3370" spans="1:15" x14ac:dyDescent="0.3">
      <c r="A3370" s="43" t="s">
        <v>882</v>
      </c>
      <c r="B3370" s="43">
        <v>11</v>
      </c>
      <c r="C3370" s="44">
        <v>45362</v>
      </c>
      <c r="D3370" s="43" t="s">
        <v>63</v>
      </c>
      <c r="E3370" s="43">
        <v>2024</v>
      </c>
      <c r="F3370" s="64" t="s">
        <v>92</v>
      </c>
      <c r="G3370" s="64" t="s">
        <v>92</v>
      </c>
      <c r="H3370" s="64" t="s">
        <v>92</v>
      </c>
      <c r="I3370" s="43">
        <v>11</v>
      </c>
      <c r="J3370">
        <f>IF(AND(Formulier!$E$44&lt;=C3370,Formulier!$O$38&gt;=C3370),"Verlof",0)</f>
        <v>0</v>
      </c>
      <c r="K3370">
        <f t="shared" si="617"/>
        <v>0</v>
      </c>
      <c r="L3370">
        <f t="shared" si="618"/>
        <v>0</v>
      </c>
      <c r="M3370">
        <f t="shared" si="619"/>
        <v>0</v>
      </c>
      <c r="N3370" s="56">
        <f t="shared" si="620"/>
        <v>0</v>
      </c>
      <c r="O3370" s="56">
        <f t="shared" si="621"/>
        <v>0</v>
      </c>
    </row>
    <row r="3371" spans="1:15" x14ac:dyDescent="0.3">
      <c r="A3371" s="43" t="s">
        <v>883</v>
      </c>
      <c r="B3371" s="43">
        <v>11</v>
      </c>
      <c r="C3371" s="44">
        <v>45363</v>
      </c>
      <c r="D3371" s="43" t="s">
        <v>65</v>
      </c>
      <c r="E3371" s="43">
        <v>2024</v>
      </c>
      <c r="F3371" s="64" t="s">
        <v>92</v>
      </c>
      <c r="G3371" s="64" t="s">
        <v>92</v>
      </c>
      <c r="H3371" s="64" t="s">
        <v>92</v>
      </c>
      <c r="I3371" s="43">
        <v>11</v>
      </c>
      <c r="J3371">
        <f>IF(AND(Formulier!$E$44&lt;=C3371,Formulier!$O$38&gt;=C3371),"Verlof",0)</f>
        <v>0</v>
      </c>
      <c r="K3371">
        <f t="shared" si="617"/>
        <v>0</v>
      </c>
      <c r="L3371">
        <f t="shared" si="618"/>
        <v>0</v>
      </c>
      <c r="M3371">
        <f t="shared" si="619"/>
        <v>0</v>
      </c>
      <c r="N3371" s="56">
        <f t="shared" si="620"/>
        <v>0</v>
      </c>
      <c r="O3371" s="56">
        <f t="shared" si="621"/>
        <v>0</v>
      </c>
    </row>
    <row r="3372" spans="1:15" x14ac:dyDescent="0.3">
      <c r="A3372" s="43" t="s">
        <v>884</v>
      </c>
      <c r="B3372" s="43">
        <v>11</v>
      </c>
      <c r="C3372" s="44">
        <v>45364</v>
      </c>
      <c r="D3372" s="43" t="s">
        <v>67</v>
      </c>
      <c r="E3372" s="43">
        <v>2024</v>
      </c>
      <c r="F3372" s="64" t="s">
        <v>92</v>
      </c>
      <c r="G3372" s="64" t="s">
        <v>92</v>
      </c>
      <c r="H3372" s="64" t="s">
        <v>92</v>
      </c>
      <c r="I3372" s="43">
        <v>11</v>
      </c>
      <c r="J3372">
        <f>IF(AND(Formulier!$E$44&lt;=C3372,Formulier!$O$38&gt;=C3372),"Verlof",0)</f>
        <v>0</v>
      </c>
      <c r="K3372">
        <f t="shared" si="617"/>
        <v>0</v>
      </c>
      <c r="L3372">
        <f t="shared" si="618"/>
        <v>0</v>
      </c>
      <c r="M3372">
        <f t="shared" si="619"/>
        <v>0</v>
      </c>
      <c r="N3372" s="56">
        <f t="shared" si="620"/>
        <v>0</v>
      </c>
      <c r="O3372" s="56">
        <f t="shared" si="621"/>
        <v>0</v>
      </c>
    </row>
    <row r="3373" spans="1:15" x14ac:dyDescent="0.3">
      <c r="A3373" s="43" t="s">
        <v>885</v>
      </c>
      <c r="B3373" s="43">
        <v>11</v>
      </c>
      <c r="C3373" s="44">
        <v>45365</v>
      </c>
      <c r="D3373" s="43" t="s">
        <v>69</v>
      </c>
      <c r="E3373" s="43">
        <v>2024</v>
      </c>
      <c r="F3373" s="64" t="s">
        <v>92</v>
      </c>
      <c r="G3373" s="64" t="s">
        <v>92</v>
      </c>
      <c r="H3373" s="64" t="s">
        <v>92</v>
      </c>
      <c r="I3373" s="43">
        <v>11</v>
      </c>
      <c r="J3373">
        <f>IF(AND(Formulier!$E$44&lt;=C3373,Formulier!$O$38&gt;=C3373),"Verlof",0)</f>
        <v>0</v>
      </c>
      <c r="K3373">
        <f t="shared" si="617"/>
        <v>0</v>
      </c>
      <c r="L3373">
        <f t="shared" si="618"/>
        <v>0</v>
      </c>
      <c r="M3373">
        <f t="shared" si="619"/>
        <v>0</v>
      </c>
      <c r="N3373" s="56">
        <f t="shared" si="620"/>
        <v>0</v>
      </c>
      <c r="O3373" s="56">
        <f t="shared" si="621"/>
        <v>0</v>
      </c>
    </row>
    <row r="3374" spans="1:15" x14ac:dyDescent="0.3">
      <c r="A3374" s="43" t="s">
        <v>886</v>
      </c>
      <c r="B3374" s="43">
        <v>11</v>
      </c>
      <c r="C3374" s="44">
        <v>45366</v>
      </c>
      <c r="D3374" s="43" t="s">
        <v>71</v>
      </c>
      <c r="E3374" s="43">
        <v>2024</v>
      </c>
      <c r="F3374" s="64" t="s">
        <v>92</v>
      </c>
      <c r="G3374" s="64" t="s">
        <v>92</v>
      </c>
      <c r="H3374" s="64" t="s">
        <v>92</v>
      </c>
      <c r="I3374" s="43">
        <v>11</v>
      </c>
      <c r="J3374">
        <f>IF(AND(Formulier!$E$44&lt;=C3374,Formulier!$O$38&gt;=C3374),"Verlof",0)</f>
        <v>0</v>
      </c>
      <c r="K3374">
        <f t="shared" si="617"/>
        <v>0</v>
      </c>
      <c r="L3374">
        <f t="shared" si="618"/>
        <v>0</v>
      </c>
      <c r="M3374">
        <f t="shared" si="619"/>
        <v>0</v>
      </c>
      <c r="N3374" s="56">
        <f t="shared" si="620"/>
        <v>0</v>
      </c>
      <c r="O3374" s="56">
        <f t="shared" si="621"/>
        <v>0</v>
      </c>
    </row>
    <row r="3375" spans="1:15" x14ac:dyDescent="0.3">
      <c r="A3375" s="43" t="s">
        <v>887</v>
      </c>
      <c r="B3375" s="43">
        <v>11</v>
      </c>
      <c r="C3375" s="44">
        <v>45367</v>
      </c>
      <c r="D3375" s="43" t="s">
        <v>75</v>
      </c>
      <c r="E3375" s="43">
        <v>2024</v>
      </c>
      <c r="F3375" s="64" t="s">
        <v>92</v>
      </c>
      <c r="G3375" s="64" t="s">
        <v>92</v>
      </c>
      <c r="H3375" s="64" t="s">
        <v>92</v>
      </c>
      <c r="I3375" s="43">
        <v>11</v>
      </c>
      <c r="J3375">
        <f>IF(AND(Formulier!$E$44&lt;=C3375,Formulier!$O$38&gt;=C3375),"Verlof",0)</f>
        <v>0</v>
      </c>
      <c r="K3375">
        <f t="shared" si="617"/>
        <v>0</v>
      </c>
      <c r="L3375">
        <f t="shared" si="618"/>
        <v>0</v>
      </c>
      <c r="M3375">
        <f t="shared" si="619"/>
        <v>0</v>
      </c>
      <c r="N3375" s="56">
        <f t="shared" si="620"/>
        <v>0</v>
      </c>
      <c r="O3375" s="56">
        <f t="shared" si="621"/>
        <v>0</v>
      </c>
    </row>
    <row r="3376" spans="1:15" x14ac:dyDescent="0.3">
      <c r="A3376" s="43" t="s">
        <v>888</v>
      </c>
      <c r="B3376" s="43">
        <v>11</v>
      </c>
      <c r="C3376" s="44">
        <v>45368</v>
      </c>
      <c r="D3376" s="43" t="s">
        <v>76</v>
      </c>
      <c r="E3376" s="43">
        <v>2024</v>
      </c>
      <c r="F3376" s="64" t="s">
        <v>92</v>
      </c>
      <c r="G3376" s="64" t="s">
        <v>92</v>
      </c>
      <c r="H3376" s="64" t="s">
        <v>92</v>
      </c>
      <c r="I3376" s="43">
        <v>11</v>
      </c>
      <c r="J3376">
        <f>IF(AND(Formulier!$E$44&lt;=C3376,Formulier!$O$38&gt;=C3376),"Verlof",0)</f>
        <v>0</v>
      </c>
      <c r="K3376">
        <f t="shared" si="617"/>
        <v>0</v>
      </c>
      <c r="L3376">
        <f t="shared" si="618"/>
        <v>0</v>
      </c>
      <c r="M3376">
        <f t="shared" si="619"/>
        <v>0</v>
      </c>
      <c r="N3376" s="56">
        <f t="shared" si="620"/>
        <v>0</v>
      </c>
      <c r="O3376" s="56">
        <f t="shared" si="621"/>
        <v>0</v>
      </c>
    </row>
    <row r="3377" spans="1:15" x14ac:dyDescent="0.3">
      <c r="A3377" s="43" t="s">
        <v>889</v>
      </c>
      <c r="B3377" s="43">
        <v>12</v>
      </c>
      <c r="C3377" s="44">
        <v>45369</v>
      </c>
      <c r="D3377" s="43" t="s">
        <v>63</v>
      </c>
      <c r="E3377" s="43">
        <v>2024</v>
      </c>
      <c r="F3377" s="64" t="s">
        <v>92</v>
      </c>
      <c r="G3377" s="64" t="s">
        <v>92</v>
      </c>
      <c r="H3377" s="64" t="s">
        <v>92</v>
      </c>
      <c r="I3377" s="43">
        <v>12</v>
      </c>
      <c r="J3377">
        <f>IF(AND(Formulier!$E$44&lt;=C3377,Formulier!$O$38&gt;=C3377),"Verlof",0)</f>
        <v>0</v>
      </c>
      <c r="K3377">
        <f t="shared" si="617"/>
        <v>0</v>
      </c>
      <c r="L3377">
        <f t="shared" si="618"/>
        <v>0</v>
      </c>
      <c r="M3377">
        <f t="shared" si="619"/>
        <v>0</v>
      </c>
      <c r="N3377" s="56">
        <f t="shared" si="620"/>
        <v>0</v>
      </c>
      <c r="O3377" s="56">
        <f t="shared" si="621"/>
        <v>0</v>
      </c>
    </row>
    <row r="3378" spans="1:15" x14ac:dyDescent="0.3">
      <c r="A3378" s="43" t="s">
        <v>890</v>
      </c>
      <c r="B3378" s="43">
        <v>12</v>
      </c>
      <c r="C3378" s="44">
        <v>45370</v>
      </c>
      <c r="D3378" s="43" t="s">
        <v>65</v>
      </c>
      <c r="E3378" s="43">
        <v>2024</v>
      </c>
      <c r="F3378" s="64" t="s">
        <v>92</v>
      </c>
      <c r="G3378" s="64" t="s">
        <v>92</v>
      </c>
      <c r="H3378" s="64" t="s">
        <v>92</v>
      </c>
      <c r="I3378" s="43">
        <v>12</v>
      </c>
      <c r="J3378">
        <f>IF(AND(Formulier!$E$44&lt;=C3378,Formulier!$O$38&gt;=C3378),"Verlof",0)</f>
        <v>0</v>
      </c>
      <c r="K3378">
        <f t="shared" si="617"/>
        <v>0</v>
      </c>
      <c r="L3378">
        <f t="shared" si="618"/>
        <v>0</v>
      </c>
      <c r="M3378">
        <f t="shared" si="619"/>
        <v>0</v>
      </c>
      <c r="N3378" s="56">
        <f t="shared" si="620"/>
        <v>0</v>
      </c>
      <c r="O3378" s="56">
        <f t="shared" si="621"/>
        <v>0</v>
      </c>
    </row>
    <row r="3379" spans="1:15" x14ac:dyDescent="0.3">
      <c r="A3379" s="43" t="s">
        <v>891</v>
      </c>
      <c r="B3379" s="43">
        <v>12</v>
      </c>
      <c r="C3379" s="44">
        <v>45371</v>
      </c>
      <c r="D3379" s="43" t="s">
        <v>67</v>
      </c>
      <c r="E3379" s="43">
        <v>2024</v>
      </c>
      <c r="F3379" s="64" t="s">
        <v>92</v>
      </c>
      <c r="G3379" s="64" t="s">
        <v>92</v>
      </c>
      <c r="H3379" s="64" t="s">
        <v>92</v>
      </c>
      <c r="I3379" s="43">
        <v>12</v>
      </c>
      <c r="J3379">
        <f>IF(AND(Formulier!$E$44&lt;=C3379,Formulier!$O$38&gt;=C3379),"Verlof",0)</f>
        <v>0</v>
      </c>
      <c r="K3379">
        <f t="shared" si="617"/>
        <v>0</v>
      </c>
      <c r="L3379">
        <f t="shared" si="618"/>
        <v>0</v>
      </c>
      <c r="M3379">
        <f t="shared" si="619"/>
        <v>0</v>
      </c>
      <c r="N3379" s="56">
        <f t="shared" si="620"/>
        <v>0</v>
      </c>
      <c r="O3379" s="56">
        <f t="shared" si="621"/>
        <v>0</v>
      </c>
    </row>
    <row r="3380" spans="1:15" x14ac:dyDescent="0.3">
      <c r="A3380" s="43" t="s">
        <v>892</v>
      </c>
      <c r="B3380" s="43">
        <v>12</v>
      </c>
      <c r="C3380" s="44">
        <v>45372</v>
      </c>
      <c r="D3380" s="43" t="s">
        <v>69</v>
      </c>
      <c r="E3380" s="43">
        <v>2024</v>
      </c>
      <c r="F3380" s="64" t="s">
        <v>92</v>
      </c>
      <c r="G3380" s="64" t="s">
        <v>92</v>
      </c>
      <c r="H3380" s="64" t="s">
        <v>92</v>
      </c>
      <c r="I3380" s="43">
        <v>12</v>
      </c>
      <c r="J3380">
        <f>IF(AND(Formulier!$E$44&lt;=C3380,Formulier!$O$38&gt;=C3380),"Verlof",0)</f>
        <v>0</v>
      </c>
      <c r="K3380">
        <f t="shared" si="617"/>
        <v>0</v>
      </c>
      <c r="L3380">
        <f t="shared" si="618"/>
        <v>0</v>
      </c>
      <c r="M3380">
        <f t="shared" si="619"/>
        <v>0</v>
      </c>
      <c r="N3380" s="56">
        <f t="shared" si="620"/>
        <v>0</v>
      </c>
      <c r="O3380" s="56">
        <f t="shared" si="621"/>
        <v>0</v>
      </c>
    </row>
    <row r="3381" spans="1:15" x14ac:dyDescent="0.3">
      <c r="A3381" s="43" t="s">
        <v>893</v>
      </c>
      <c r="B3381" s="43">
        <v>12</v>
      </c>
      <c r="C3381" s="44">
        <v>45373</v>
      </c>
      <c r="D3381" s="43" t="s">
        <v>71</v>
      </c>
      <c r="E3381" s="43">
        <v>2024</v>
      </c>
      <c r="F3381" s="64" t="s">
        <v>92</v>
      </c>
      <c r="G3381" s="64" t="s">
        <v>92</v>
      </c>
      <c r="H3381" s="64" t="s">
        <v>92</v>
      </c>
      <c r="I3381" s="43">
        <v>12</v>
      </c>
      <c r="J3381">
        <f>IF(AND(Formulier!$E$44&lt;=C3381,Formulier!$O$38&gt;=C3381),"Verlof",0)</f>
        <v>0</v>
      </c>
      <c r="K3381">
        <f t="shared" si="617"/>
        <v>0</v>
      </c>
      <c r="L3381">
        <f t="shared" si="618"/>
        <v>0</v>
      </c>
      <c r="M3381">
        <f t="shared" si="619"/>
        <v>0</v>
      </c>
      <c r="N3381" s="56">
        <f t="shared" si="620"/>
        <v>0</v>
      </c>
      <c r="O3381" s="56">
        <f t="shared" si="621"/>
        <v>0</v>
      </c>
    </row>
    <row r="3382" spans="1:15" x14ac:dyDescent="0.3">
      <c r="A3382" s="43" t="s">
        <v>894</v>
      </c>
      <c r="B3382" s="43">
        <v>12</v>
      </c>
      <c r="C3382" s="44">
        <v>45374</v>
      </c>
      <c r="D3382" s="43" t="s">
        <v>75</v>
      </c>
      <c r="E3382" s="43">
        <v>2024</v>
      </c>
      <c r="F3382" s="64" t="s">
        <v>92</v>
      </c>
      <c r="G3382" s="64" t="s">
        <v>92</v>
      </c>
      <c r="H3382" s="64" t="s">
        <v>92</v>
      </c>
      <c r="I3382" s="43">
        <v>12</v>
      </c>
      <c r="J3382">
        <f>IF(AND(Formulier!$E$44&lt;=C3382,Formulier!$O$38&gt;=C3382),"Verlof",0)</f>
        <v>0</v>
      </c>
      <c r="K3382">
        <f t="shared" si="617"/>
        <v>0</v>
      </c>
      <c r="L3382">
        <f t="shared" si="618"/>
        <v>0</v>
      </c>
      <c r="M3382">
        <f t="shared" si="619"/>
        <v>0</v>
      </c>
      <c r="N3382" s="56">
        <f t="shared" si="620"/>
        <v>0</v>
      </c>
      <c r="O3382" s="56">
        <f t="shared" si="621"/>
        <v>0</v>
      </c>
    </row>
    <row r="3383" spans="1:15" x14ac:dyDescent="0.3">
      <c r="A3383" s="43" t="s">
        <v>895</v>
      </c>
      <c r="B3383" s="43">
        <v>12</v>
      </c>
      <c r="C3383" s="44">
        <v>45375</v>
      </c>
      <c r="D3383" s="43" t="s">
        <v>76</v>
      </c>
      <c r="E3383" s="43">
        <v>2024</v>
      </c>
      <c r="F3383" s="64" t="s">
        <v>92</v>
      </c>
      <c r="G3383" s="64" t="s">
        <v>92</v>
      </c>
      <c r="H3383" s="64" t="s">
        <v>92</v>
      </c>
      <c r="I3383" s="43">
        <v>12</v>
      </c>
      <c r="J3383">
        <f>IF(AND(Formulier!$E$44&lt;=C3383,Formulier!$O$38&gt;=C3383),"Verlof",0)</f>
        <v>0</v>
      </c>
      <c r="K3383">
        <f t="shared" si="617"/>
        <v>0</v>
      </c>
      <c r="L3383">
        <f t="shared" si="618"/>
        <v>0</v>
      </c>
      <c r="M3383">
        <f t="shared" si="619"/>
        <v>0</v>
      </c>
      <c r="N3383" s="56">
        <f t="shared" si="620"/>
        <v>0</v>
      </c>
      <c r="O3383" s="56">
        <f t="shared" si="621"/>
        <v>0</v>
      </c>
    </row>
    <row r="3384" spans="1:15" x14ac:dyDescent="0.3">
      <c r="A3384" s="43" t="s">
        <v>896</v>
      </c>
      <c r="B3384" s="43">
        <v>13</v>
      </c>
      <c r="C3384" s="44">
        <v>45376</v>
      </c>
      <c r="D3384" s="43" t="s">
        <v>63</v>
      </c>
      <c r="E3384" s="43">
        <v>2024</v>
      </c>
      <c r="F3384" s="64" t="s">
        <v>92</v>
      </c>
      <c r="G3384" s="64" t="s">
        <v>92</v>
      </c>
      <c r="H3384" s="64" t="s">
        <v>92</v>
      </c>
      <c r="I3384" s="43">
        <v>13</v>
      </c>
      <c r="J3384">
        <f>IF(AND(Formulier!$E$44&lt;=C3384,Formulier!$O$38&gt;=C3384),"Verlof",0)</f>
        <v>0</v>
      </c>
      <c r="K3384">
        <f t="shared" si="617"/>
        <v>0</v>
      </c>
      <c r="L3384">
        <f t="shared" si="618"/>
        <v>0</v>
      </c>
      <c r="M3384">
        <f t="shared" si="619"/>
        <v>0</v>
      </c>
      <c r="N3384" s="56">
        <f t="shared" si="620"/>
        <v>0</v>
      </c>
      <c r="O3384" s="56">
        <f t="shared" si="621"/>
        <v>0</v>
      </c>
    </row>
    <row r="3385" spans="1:15" x14ac:dyDescent="0.3">
      <c r="A3385" s="43" t="s">
        <v>897</v>
      </c>
      <c r="B3385" s="43">
        <v>13</v>
      </c>
      <c r="C3385" s="44">
        <v>45377</v>
      </c>
      <c r="D3385" s="43" t="s">
        <v>65</v>
      </c>
      <c r="E3385" s="43">
        <v>2024</v>
      </c>
      <c r="F3385" s="64" t="s">
        <v>92</v>
      </c>
      <c r="G3385" s="64" t="s">
        <v>92</v>
      </c>
      <c r="H3385" s="64" t="s">
        <v>92</v>
      </c>
      <c r="I3385" s="43">
        <v>13</v>
      </c>
      <c r="J3385">
        <f>IF(AND(Formulier!$E$44&lt;=C3385,Formulier!$O$38&gt;=C3385),"Verlof",0)</f>
        <v>0</v>
      </c>
      <c r="K3385">
        <f t="shared" si="617"/>
        <v>0</v>
      </c>
      <c r="L3385">
        <f t="shared" si="618"/>
        <v>0</v>
      </c>
      <c r="M3385">
        <f t="shared" si="619"/>
        <v>0</v>
      </c>
      <c r="N3385" s="56">
        <f t="shared" si="620"/>
        <v>0</v>
      </c>
      <c r="O3385" s="56">
        <f t="shared" si="621"/>
        <v>0</v>
      </c>
    </row>
    <row r="3386" spans="1:15" x14ac:dyDescent="0.3">
      <c r="A3386" s="43" t="s">
        <v>898</v>
      </c>
      <c r="B3386" s="43">
        <v>13</v>
      </c>
      <c r="C3386" s="44">
        <v>45378</v>
      </c>
      <c r="D3386" s="43" t="s">
        <v>67</v>
      </c>
      <c r="E3386" s="43">
        <v>2024</v>
      </c>
      <c r="F3386" s="64" t="s">
        <v>92</v>
      </c>
      <c r="G3386" s="64" t="s">
        <v>92</v>
      </c>
      <c r="H3386" s="64" t="s">
        <v>92</v>
      </c>
      <c r="I3386" s="43">
        <v>13</v>
      </c>
      <c r="J3386">
        <f>IF(AND(Formulier!$E$44&lt;=C3386,Formulier!$O$38&gt;=C3386),"Verlof",0)</f>
        <v>0</v>
      </c>
      <c r="K3386">
        <f t="shared" si="617"/>
        <v>0</v>
      </c>
      <c r="L3386">
        <f t="shared" si="618"/>
        <v>0</v>
      </c>
      <c r="M3386">
        <f t="shared" si="619"/>
        <v>0</v>
      </c>
      <c r="N3386" s="56">
        <f t="shared" si="620"/>
        <v>0</v>
      </c>
      <c r="O3386" s="56">
        <f t="shared" si="621"/>
        <v>0</v>
      </c>
    </row>
    <row r="3387" spans="1:15" x14ac:dyDescent="0.3">
      <c r="A3387" s="43" t="s">
        <v>899</v>
      </c>
      <c r="B3387" s="43">
        <v>13</v>
      </c>
      <c r="C3387" s="44">
        <v>45379</v>
      </c>
      <c r="D3387" s="43" t="s">
        <v>69</v>
      </c>
      <c r="E3387" s="43">
        <v>2024</v>
      </c>
      <c r="F3387" s="64" t="s">
        <v>92</v>
      </c>
      <c r="G3387" s="64" t="s">
        <v>92</v>
      </c>
      <c r="H3387" s="64" t="s">
        <v>92</v>
      </c>
      <c r="I3387" s="43">
        <v>13</v>
      </c>
      <c r="J3387">
        <f>IF(AND(Formulier!$E$44&lt;=C3387,Formulier!$O$38&gt;=C3387),"Verlof",0)</f>
        <v>0</v>
      </c>
      <c r="K3387">
        <f t="shared" si="617"/>
        <v>0</v>
      </c>
      <c r="L3387">
        <f t="shared" si="618"/>
        <v>0</v>
      </c>
      <c r="M3387">
        <f t="shared" si="619"/>
        <v>0</v>
      </c>
      <c r="N3387" s="56">
        <f t="shared" si="620"/>
        <v>0</v>
      </c>
      <c r="O3387" s="56">
        <f t="shared" si="621"/>
        <v>0</v>
      </c>
    </row>
    <row r="3388" spans="1:15" x14ac:dyDescent="0.3">
      <c r="A3388" s="43" t="s">
        <v>900</v>
      </c>
      <c r="B3388" s="43">
        <v>13</v>
      </c>
      <c r="C3388" s="44">
        <v>45380</v>
      </c>
      <c r="D3388" s="43" t="s">
        <v>71</v>
      </c>
      <c r="E3388" s="43">
        <v>2024</v>
      </c>
      <c r="F3388" s="64" t="s">
        <v>73</v>
      </c>
      <c r="G3388" s="64" t="s">
        <v>73</v>
      </c>
      <c r="H3388" s="64" t="s">
        <v>73</v>
      </c>
      <c r="I3388" s="43">
        <v>13</v>
      </c>
      <c r="J3388">
        <f>IF(AND(Formulier!$E$44&lt;=C3388,Formulier!$O$38&gt;=C3388),"Verlof",0)</f>
        <v>0</v>
      </c>
      <c r="K3388">
        <f t="shared" si="617"/>
        <v>0</v>
      </c>
      <c r="L3388">
        <f t="shared" si="618"/>
        <v>0</v>
      </c>
      <c r="M3388">
        <f t="shared" si="619"/>
        <v>0</v>
      </c>
      <c r="N3388" s="56">
        <f t="shared" si="620"/>
        <v>0</v>
      </c>
      <c r="O3388" s="56">
        <f t="shared" si="621"/>
        <v>0</v>
      </c>
    </row>
    <row r="3389" spans="1:15" x14ac:dyDescent="0.3">
      <c r="A3389" s="43" t="s">
        <v>901</v>
      </c>
      <c r="B3389" s="43">
        <v>13</v>
      </c>
      <c r="C3389" s="44">
        <v>45381</v>
      </c>
      <c r="D3389" s="43" t="s">
        <v>75</v>
      </c>
      <c r="E3389" s="43">
        <v>2024</v>
      </c>
      <c r="F3389" s="64" t="s">
        <v>92</v>
      </c>
      <c r="G3389" s="64" t="s">
        <v>92</v>
      </c>
      <c r="H3389" s="64" t="s">
        <v>92</v>
      </c>
      <c r="I3389" s="43">
        <v>13</v>
      </c>
      <c r="J3389">
        <f>IF(AND(Formulier!$E$44&lt;=C3389,Formulier!$O$38&gt;=C3389),"Verlof",0)</f>
        <v>0</v>
      </c>
      <c r="K3389">
        <f t="shared" si="617"/>
        <v>0</v>
      </c>
      <c r="L3389">
        <f t="shared" si="618"/>
        <v>0</v>
      </c>
      <c r="M3389">
        <f t="shared" si="619"/>
        <v>0</v>
      </c>
      <c r="N3389" s="56">
        <f t="shared" si="620"/>
        <v>0</v>
      </c>
      <c r="O3389" s="56">
        <f t="shared" si="621"/>
        <v>0</v>
      </c>
    </row>
    <row r="3390" spans="1:15" x14ac:dyDescent="0.3">
      <c r="A3390" s="43" t="s">
        <v>902</v>
      </c>
      <c r="B3390" s="43">
        <v>13</v>
      </c>
      <c r="C3390" s="44">
        <v>45382</v>
      </c>
      <c r="D3390" s="43" t="s">
        <v>76</v>
      </c>
      <c r="E3390" s="43">
        <v>2024</v>
      </c>
      <c r="F3390" s="64" t="s">
        <v>92</v>
      </c>
      <c r="G3390" s="64" t="s">
        <v>92</v>
      </c>
      <c r="H3390" s="64" t="s">
        <v>92</v>
      </c>
      <c r="I3390" s="43">
        <v>13</v>
      </c>
      <c r="J3390">
        <f>IF(AND(Formulier!$E$44&lt;=C3390,Formulier!$O$38&gt;=C3390),"Verlof",0)</f>
        <v>0</v>
      </c>
      <c r="K3390">
        <f t="shared" si="617"/>
        <v>0</v>
      </c>
      <c r="L3390">
        <f t="shared" si="618"/>
        <v>0</v>
      </c>
      <c r="M3390">
        <f t="shared" si="619"/>
        <v>0</v>
      </c>
      <c r="N3390" s="56">
        <f t="shared" si="620"/>
        <v>0</v>
      </c>
      <c r="O3390" s="56">
        <f t="shared" si="621"/>
        <v>0</v>
      </c>
    </row>
    <row r="3391" spans="1:15" x14ac:dyDescent="0.3">
      <c r="A3391" s="43" t="s">
        <v>903</v>
      </c>
      <c r="B3391" s="43">
        <v>14</v>
      </c>
      <c r="C3391" s="44">
        <v>45383</v>
      </c>
      <c r="D3391" s="43" t="s">
        <v>63</v>
      </c>
      <c r="E3391" s="43">
        <v>2024</v>
      </c>
      <c r="F3391" s="64" t="s">
        <v>73</v>
      </c>
      <c r="G3391" s="64" t="s">
        <v>73</v>
      </c>
      <c r="H3391" s="64" t="s">
        <v>73</v>
      </c>
      <c r="I3391" s="43">
        <v>14</v>
      </c>
      <c r="J3391">
        <f>IF(AND(Formulier!$E$44&lt;=C3391,Formulier!$O$38&gt;=C3391),"Verlof",0)</f>
        <v>0</v>
      </c>
      <c r="K3391">
        <f t="shared" si="617"/>
        <v>0</v>
      </c>
      <c r="L3391">
        <f t="shared" si="618"/>
        <v>0</v>
      </c>
      <c r="M3391">
        <f t="shared" si="619"/>
        <v>0</v>
      </c>
      <c r="N3391" s="56">
        <f t="shared" si="620"/>
        <v>0</v>
      </c>
      <c r="O3391" s="56">
        <f t="shared" si="621"/>
        <v>0</v>
      </c>
    </row>
    <row r="3392" spans="1:15" x14ac:dyDescent="0.3">
      <c r="A3392" s="43" t="s">
        <v>904</v>
      </c>
      <c r="B3392" s="43">
        <v>14</v>
      </c>
      <c r="C3392" s="44">
        <v>45384</v>
      </c>
      <c r="D3392" s="43" t="s">
        <v>65</v>
      </c>
      <c r="E3392" s="43">
        <v>2024</v>
      </c>
      <c r="F3392" s="64" t="s">
        <v>92</v>
      </c>
      <c r="G3392" s="64" t="s">
        <v>92</v>
      </c>
      <c r="H3392" s="64" t="s">
        <v>92</v>
      </c>
      <c r="I3392" s="43">
        <v>14</v>
      </c>
      <c r="J3392">
        <f>IF(AND(Formulier!$E$44&lt;=C3392,Formulier!$O$38&gt;=C3392),"Verlof",0)</f>
        <v>0</v>
      </c>
      <c r="K3392">
        <f t="shared" si="617"/>
        <v>0</v>
      </c>
      <c r="L3392">
        <f t="shared" si="618"/>
        <v>0</v>
      </c>
      <c r="M3392">
        <f t="shared" si="619"/>
        <v>0</v>
      </c>
      <c r="N3392" s="56">
        <f t="shared" si="620"/>
        <v>0</v>
      </c>
      <c r="O3392" s="56">
        <f t="shared" si="621"/>
        <v>0</v>
      </c>
    </row>
    <row r="3393" spans="1:15" x14ac:dyDescent="0.3">
      <c r="A3393" s="43" t="s">
        <v>905</v>
      </c>
      <c r="B3393" s="43">
        <v>14</v>
      </c>
      <c r="C3393" s="44">
        <v>45385</v>
      </c>
      <c r="D3393" s="43" t="s">
        <v>67</v>
      </c>
      <c r="E3393" s="43">
        <v>2024</v>
      </c>
      <c r="F3393" s="64" t="s">
        <v>92</v>
      </c>
      <c r="G3393" s="64" t="s">
        <v>92</v>
      </c>
      <c r="H3393" s="64" t="s">
        <v>92</v>
      </c>
      <c r="I3393" s="43">
        <v>14</v>
      </c>
      <c r="J3393">
        <f>IF(AND(Formulier!$E$44&lt;=C3393,Formulier!$O$38&gt;=C3393),"Verlof",0)</f>
        <v>0</v>
      </c>
      <c r="K3393">
        <f t="shared" si="617"/>
        <v>0</v>
      </c>
      <c r="L3393">
        <f t="shared" si="618"/>
        <v>0</v>
      </c>
      <c r="M3393">
        <f t="shared" si="619"/>
        <v>0</v>
      </c>
      <c r="N3393" s="56">
        <f t="shared" si="620"/>
        <v>0</v>
      </c>
      <c r="O3393" s="56">
        <f t="shared" si="621"/>
        <v>0</v>
      </c>
    </row>
    <row r="3394" spans="1:15" x14ac:dyDescent="0.3">
      <c r="A3394" s="43" t="s">
        <v>906</v>
      </c>
      <c r="B3394" s="43">
        <v>14</v>
      </c>
      <c r="C3394" s="44">
        <v>45386</v>
      </c>
      <c r="D3394" s="43" t="s">
        <v>69</v>
      </c>
      <c r="E3394" s="43">
        <v>2024</v>
      </c>
      <c r="F3394" s="64" t="s">
        <v>92</v>
      </c>
      <c r="G3394" s="64" t="s">
        <v>92</v>
      </c>
      <c r="H3394" s="64" t="s">
        <v>92</v>
      </c>
      <c r="I3394" s="43">
        <v>14</v>
      </c>
      <c r="J3394">
        <f>IF(AND(Formulier!$E$44&lt;=C3394,Formulier!$O$38&gt;=C3394),"Verlof",0)</f>
        <v>0</v>
      </c>
      <c r="K3394">
        <f t="shared" si="617"/>
        <v>0</v>
      </c>
      <c r="L3394">
        <f t="shared" si="618"/>
        <v>0</v>
      </c>
      <c r="M3394">
        <f t="shared" si="619"/>
        <v>0</v>
      </c>
      <c r="N3394" s="56">
        <f t="shared" si="620"/>
        <v>0</v>
      </c>
      <c r="O3394" s="56">
        <f t="shared" si="621"/>
        <v>0</v>
      </c>
    </row>
    <row r="3395" spans="1:15" x14ac:dyDescent="0.3">
      <c r="A3395" s="43" t="s">
        <v>907</v>
      </c>
      <c r="B3395" s="43">
        <v>14</v>
      </c>
      <c r="C3395" s="44">
        <v>45387</v>
      </c>
      <c r="D3395" s="43" t="s">
        <v>71</v>
      </c>
      <c r="E3395" s="43">
        <v>2024</v>
      </c>
      <c r="F3395" s="64" t="s">
        <v>92</v>
      </c>
      <c r="G3395" s="64" t="s">
        <v>92</v>
      </c>
      <c r="H3395" s="64" t="s">
        <v>92</v>
      </c>
      <c r="I3395" s="43">
        <v>14</v>
      </c>
      <c r="J3395">
        <f>IF(AND(Formulier!$E$44&lt;=C3395,Formulier!$O$38&gt;=C3395),"Verlof",0)</f>
        <v>0</v>
      </c>
      <c r="K3395">
        <f t="shared" si="617"/>
        <v>0</v>
      </c>
      <c r="L3395">
        <f t="shared" si="618"/>
        <v>0</v>
      </c>
      <c r="M3395">
        <f t="shared" si="619"/>
        <v>0</v>
      </c>
      <c r="N3395" s="56">
        <f t="shared" si="620"/>
        <v>0</v>
      </c>
      <c r="O3395" s="56">
        <f t="shared" si="621"/>
        <v>0</v>
      </c>
    </row>
    <row r="3396" spans="1:15" x14ac:dyDescent="0.3">
      <c r="A3396" s="43" t="s">
        <v>908</v>
      </c>
      <c r="B3396" s="43">
        <v>14</v>
      </c>
      <c r="C3396" s="44">
        <v>45388</v>
      </c>
      <c r="D3396" s="43" t="s">
        <v>75</v>
      </c>
      <c r="E3396" s="43">
        <v>2024</v>
      </c>
      <c r="F3396" s="64" t="s">
        <v>92</v>
      </c>
      <c r="G3396" s="64" t="s">
        <v>92</v>
      </c>
      <c r="H3396" s="64" t="s">
        <v>92</v>
      </c>
      <c r="I3396" s="43">
        <v>14</v>
      </c>
      <c r="J3396">
        <f>IF(AND(Formulier!$E$44&lt;=C3396,Formulier!$O$38&gt;=C3396),"Verlof",0)</f>
        <v>0</v>
      </c>
      <c r="K3396">
        <f t="shared" si="617"/>
        <v>0</v>
      </c>
      <c r="L3396">
        <f t="shared" si="618"/>
        <v>0</v>
      </c>
      <c r="M3396">
        <f t="shared" si="619"/>
        <v>0</v>
      </c>
      <c r="N3396" s="56">
        <f t="shared" si="620"/>
        <v>0</v>
      </c>
      <c r="O3396" s="56">
        <f t="shared" si="621"/>
        <v>0</v>
      </c>
    </row>
    <row r="3397" spans="1:15" x14ac:dyDescent="0.3">
      <c r="A3397" s="43" t="s">
        <v>909</v>
      </c>
      <c r="B3397" s="43">
        <v>14</v>
      </c>
      <c r="C3397" s="44">
        <v>45389</v>
      </c>
      <c r="D3397" s="43" t="s">
        <v>76</v>
      </c>
      <c r="E3397" s="43">
        <v>2024</v>
      </c>
      <c r="F3397" s="64" t="s">
        <v>92</v>
      </c>
      <c r="G3397" s="64" t="s">
        <v>92</v>
      </c>
      <c r="H3397" s="64" t="s">
        <v>92</v>
      </c>
      <c r="I3397" s="43">
        <v>14</v>
      </c>
      <c r="J3397">
        <f>IF(AND(Formulier!$E$44&lt;=C3397,Formulier!$O$38&gt;=C3397),"Verlof",0)</f>
        <v>0</v>
      </c>
      <c r="K3397">
        <f t="shared" si="617"/>
        <v>0</v>
      </c>
      <c r="L3397">
        <f t="shared" si="618"/>
        <v>0</v>
      </c>
      <c r="M3397">
        <f t="shared" si="619"/>
        <v>0</v>
      </c>
      <c r="N3397" s="56">
        <f t="shared" si="620"/>
        <v>0</v>
      </c>
      <c r="O3397" s="56">
        <f t="shared" si="621"/>
        <v>0</v>
      </c>
    </row>
    <row r="3398" spans="1:15" x14ac:dyDescent="0.3">
      <c r="A3398" s="43" t="s">
        <v>910</v>
      </c>
      <c r="B3398" s="43">
        <v>15</v>
      </c>
      <c r="C3398" s="44">
        <v>45390</v>
      </c>
      <c r="D3398" s="43" t="s">
        <v>63</v>
      </c>
      <c r="E3398" s="43">
        <v>2024</v>
      </c>
      <c r="F3398" s="64" t="s">
        <v>92</v>
      </c>
      <c r="G3398" s="64" t="s">
        <v>92</v>
      </c>
      <c r="H3398" s="64" t="s">
        <v>92</v>
      </c>
      <c r="I3398" s="43">
        <v>15</v>
      </c>
      <c r="J3398">
        <f>IF(AND(Formulier!$E$44&lt;=C3398,Formulier!$O$38&gt;=C3398),"Verlof",0)</f>
        <v>0</v>
      </c>
      <c r="K3398">
        <f t="shared" si="617"/>
        <v>0</v>
      </c>
      <c r="L3398">
        <f t="shared" si="618"/>
        <v>0</v>
      </c>
      <c r="M3398">
        <f t="shared" si="619"/>
        <v>0</v>
      </c>
      <c r="N3398" s="56">
        <f t="shared" si="620"/>
        <v>0</v>
      </c>
      <c r="O3398" s="56">
        <f t="shared" si="621"/>
        <v>0</v>
      </c>
    </row>
    <row r="3399" spans="1:15" x14ac:dyDescent="0.3">
      <c r="A3399" s="43" t="s">
        <v>911</v>
      </c>
      <c r="B3399" s="43">
        <v>15</v>
      </c>
      <c r="C3399" s="44">
        <v>45391</v>
      </c>
      <c r="D3399" s="43" t="s">
        <v>65</v>
      </c>
      <c r="E3399" s="43">
        <v>2024</v>
      </c>
      <c r="F3399" s="64" t="s">
        <v>92</v>
      </c>
      <c r="G3399" s="64" t="s">
        <v>92</v>
      </c>
      <c r="H3399" s="64" t="s">
        <v>92</v>
      </c>
      <c r="I3399" s="43">
        <v>15</v>
      </c>
      <c r="J3399">
        <f>IF(AND(Formulier!$E$44&lt;=C3399,Formulier!$O$38&gt;=C3399),"Verlof",0)</f>
        <v>0</v>
      </c>
      <c r="K3399">
        <f t="shared" si="617"/>
        <v>0</v>
      </c>
      <c r="L3399">
        <f t="shared" si="618"/>
        <v>0</v>
      </c>
      <c r="M3399">
        <f t="shared" si="619"/>
        <v>0</v>
      </c>
      <c r="N3399" s="56">
        <f t="shared" si="620"/>
        <v>0</v>
      </c>
      <c r="O3399" s="56">
        <f t="shared" si="621"/>
        <v>0</v>
      </c>
    </row>
    <row r="3400" spans="1:15" x14ac:dyDescent="0.3">
      <c r="A3400" s="43" t="s">
        <v>912</v>
      </c>
      <c r="B3400" s="43">
        <v>15</v>
      </c>
      <c r="C3400" s="44">
        <v>45392</v>
      </c>
      <c r="D3400" s="43" t="s">
        <v>67</v>
      </c>
      <c r="E3400" s="43">
        <v>2024</v>
      </c>
      <c r="F3400" s="64" t="s">
        <v>92</v>
      </c>
      <c r="G3400" s="64" t="s">
        <v>92</v>
      </c>
      <c r="H3400" s="64" t="s">
        <v>92</v>
      </c>
      <c r="I3400" s="43">
        <v>15</v>
      </c>
      <c r="J3400">
        <f>IF(AND(Formulier!$E$44&lt;=C3400,Formulier!$O$38&gt;=C3400),"Verlof",0)</f>
        <v>0</v>
      </c>
      <c r="K3400">
        <f t="shared" si="617"/>
        <v>0</v>
      </c>
      <c r="L3400">
        <f t="shared" si="618"/>
        <v>0</v>
      </c>
      <c r="M3400">
        <f t="shared" si="619"/>
        <v>0</v>
      </c>
      <c r="N3400" s="56">
        <f t="shared" si="620"/>
        <v>0</v>
      </c>
      <c r="O3400" s="56">
        <f t="shared" si="621"/>
        <v>0</v>
      </c>
    </row>
    <row r="3401" spans="1:15" x14ac:dyDescent="0.3">
      <c r="A3401" s="43" t="s">
        <v>913</v>
      </c>
      <c r="B3401" s="43">
        <v>15</v>
      </c>
      <c r="C3401" s="44">
        <v>45393</v>
      </c>
      <c r="D3401" s="43" t="s">
        <v>69</v>
      </c>
      <c r="E3401" s="43">
        <v>2024</v>
      </c>
      <c r="F3401" s="64" t="s">
        <v>92</v>
      </c>
      <c r="G3401" s="64" t="s">
        <v>92</v>
      </c>
      <c r="H3401" s="64" t="s">
        <v>92</v>
      </c>
      <c r="I3401" s="43">
        <v>15</v>
      </c>
      <c r="J3401">
        <f>IF(AND(Formulier!$E$44&lt;=C3401,Formulier!$O$38&gt;=C3401),"Verlof",0)</f>
        <v>0</v>
      </c>
      <c r="K3401">
        <f t="shared" si="617"/>
        <v>0</v>
      </c>
      <c r="L3401">
        <f t="shared" si="618"/>
        <v>0</v>
      </c>
      <c r="M3401">
        <f t="shared" si="619"/>
        <v>0</v>
      </c>
      <c r="N3401" s="56">
        <f t="shared" si="620"/>
        <v>0</v>
      </c>
      <c r="O3401" s="56">
        <f t="shared" si="621"/>
        <v>0</v>
      </c>
    </row>
    <row r="3402" spans="1:15" x14ac:dyDescent="0.3">
      <c r="A3402" s="43" t="s">
        <v>914</v>
      </c>
      <c r="B3402" s="43">
        <v>15</v>
      </c>
      <c r="C3402" s="44">
        <v>45394</v>
      </c>
      <c r="D3402" s="43" t="s">
        <v>71</v>
      </c>
      <c r="E3402" s="43">
        <v>2024</v>
      </c>
      <c r="F3402" s="64" t="s">
        <v>92</v>
      </c>
      <c r="G3402" s="64" t="s">
        <v>92</v>
      </c>
      <c r="H3402" s="64" t="s">
        <v>92</v>
      </c>
      <c r="I3402" s="43">
        <v>15</v>
      </c>
      <c r="J3402">
        <f>IF(AND(Formulier!$E$44&lt;=C3402,Formulier!$O$38&gt;=C3402),"Verlof",0)</f>
        <v>0</v>
      </c>
      <c r="K3402">
        <f t="shared" si="617"/>
        <v>0</v>
      </c>
      <c r="L3402">
        <f t="shared" si="618"/>
        <v>0</v>
      </c>
      <c r="M3402">
        <f t="shared" si="619"/>
        <v>0</v>
      </c>
      <c r="N3402" s="56">
        <f t="shared" si="620"/>
        <v>0</v>
      </c>
      <c r="O3402" s="56">
        <f t="shared" si="621"/>
        <v>0</v>
      </c>
    </row>
    <row r="3403" spans="1:15" x14ac:dyDescent="0.3">
      <c r="A3403" s="43" t="s">
        <v>915</v>
      </c>
      <c r="B3403" s="43">
        <v>15</v>
      </c>
      <c r="C3403" s="44">
        <v>45395</v>
      </c>
      <c r="D3403" s="43" t="s">
        <v>75</v>
      </c>
      <c r="E3403" s="43">
        <v>2024</v>
      </c>
      <c r="F3403" s="64" t="s">
        <v>92</v>
      </c>
      <c r="G3403" s="64" t="s">
        <v>92</v>
      </c>
      <c r="H3403" s="64" t="s">
        <v>92</v>
      </c>
      <c r="I3403" s="43">
        <v>15</v>
      </c>
      <c r="J3403">
        <f>IF(AND(Formulier!$E$44&lt;=C3403,Formulier!$O$38&gt;=C3403),"Verlof",0)</f>
        <v>0</v>
      </c>
      <c r="K3403">
        <f t="shared" si="617"/>
        <v>0</v>
      </c>
      <c r="L3403">
        <f t="shared" si="618"/>
        <v>0</v>
      </c>
      <c r="M3403">
        <f t="shared" si="619"/>
        <v>0</v>
      </c>
      <c r="N3403" s="56">
        <f t="shared" si="620"/>
        <v>0</v>
      </c>
      <c r="O3403" s="56">
        <f t="shared" si="621"/>
        <v>0</v>
      </c>
    </row>
    <row r="3404" spans="1:15" x14ac:dyDescent="0.3">
      <c r="A3404" s="43" t="s">
        <v>916</v>
      </c>
      <c r="B3404" s="43">
        <v>15</v>
      </c>
      <c r="C3404" s="44">
        <v>45396</v>
      </c>
      <c r="D3404" s="43" t="s">
        <v>76</v>
      </c>
      <c r="E3404" s="43">
        <v>2024</v>
      </c>
      <c r="F3404" s="64" t="s">
        <v>92</v>
      </c>
      <c r="G3404" s="64" t="s">
        <v>92</v>
      </c>
      <c r="H3404" s="64" t="s">
        <v>92</v>
      </c>
      <c r="I3404" s="43">
        <v>15</v>
      </c>
      <c r="J3404">
        <f>IF(AND(Formulier!$E$44&lt;=C3404,Formulier!$O$38&gt;=C3404),"Verlof",0)</f>
        <v>0</v>
      </c>
      <c r="K3404">
        <f t="shared" ref="K3404:K3467" si="622">IF(J3404=0,0,IF(F3404="",0,1))</f>
        <v>0</v>
      </c>
      <c r="L3404">
        <f t="shared" ref="L3404:L3467" si="623">IF(J3404=0,0,IF(G3404="",0,1))</f>
        <v>0</v>
      </c>
      <c r="M3404">
        <f t="shared" ref="M3404:M3467" si="624">IF(J3404=0,0,IF(H3404="",0,1))</f>
        <v>0</v>
      </c>
      <c r="N3404" s="56">
        <f t="shared" ref="N3404:N3467" si="625">IF($N$1="Noord",K3404,IF($N$1="Midden",L3404,M3404))</f>
        <v>0</v>
      </c>
      <c r="O3404" s="56">
        <f t="shared" ref="O3404:O3467" si="626">IF(OR(D3404="za",D3404="zo"),0,N3404)</f>
        <v>0</v>
      </c>
    </row>
    <row r="3405" spans="1:15" x14ac:dyDescent="0.3">
      <c r="A3405" s="43" t="s">
        <v>917</v>
      </c>
      <c r="B3405" s="43">
        <v>16</v>
      </c>
      <c r="C3405" s="44">
        <v>45397</v>
      </c>
      <c r="D3405" s="43" t="s">
        <v>63</v>
      </c>
      <c r="E3405" s="43">
        <v>2024</v>
      </c>
      <c r="F3405" s="64" t="s">
        <v>92</v>
      </c>
      <c r="G3405" s="64" t="s">
        <v>92</v>
      </c>
      <c r="H3405" s="64" t="s">
        <v>92</v>
      </c>
      <c r="I3405" s="43">
        <v>16</v>
      </c>
      <c r="J3405">
        <f>IF(AND(Formulier!$E$44&lt;=C3405,Formulier!$O$38&gt;=C3405),"Verlof",0)</f>
        <v>0</v>
      </c>
      <c r="K3405">
        <f t="shared" si="622"/>
        <v>0</v>
      </c>
      <c r="L3405">
        <f t="shared" si="623"/>
        <v>0</v>
      </c>
      <c r="M3405">
        <f t="shared" si="624"/>
        <v>0</v>
      </c>
      <c r="N3405" s="56">
        <f t="shared" si="625"/>
        <v>0</v>
      </c>
      <c r="O3405" s="56">
        <f t="shared" si="626"/>
        <v>0</v>
      </c>
    </row>
    <row r="3406" spans="1:15" x14ac:dyDescent="0.3">
      <c r="A3406" s="43" t="s">
        <v>918</v>
      </c>
      <c r="B3406" s="43">
        <v>16</v>
      </c>
      <c r="C3406" s="44">
        <v>45398</v>
      </c>
      <c r="D3406" s="43" t="s">
        <v>65</v>
      </c>
      <c r="E3406" s="43">
        <v>2024</v>
      </c>
      <c r="F3406" s="64" t="s">
        <v>92</v>
      </c>
      <c r="G3406" s="64" t="s">
        <v>92</v>
      </c>
      <c r="H3406" s="64" t="s">
        <v>92</v>
      </c>
      <c r="I3406" s="43">
        <v>16</v>
      </c>
      <c r="J3406">
        <f>IF(AND(Formulier!$E$44&lt;=C3406,Formulier!$O$38&gt;=C3406),"Verlof",0)</f>
        <v>0</v>
      </c>
      <c r="K3406">
        <f t="shared" si="622"/>
        <v>0</v>
      </c>
      <c r="L3406">
        <f t="shared" si="623"/>
        <v>0</v>
      </c>
      <c r="M3406">
        <f t="shared" si="624"/>
        <v>0</v>
      </c>
      <c r="N3406" s="56">
        <f t="shared" si="625"/>
        <v>0</v>
      </c>
      <c r="O3406" s="56">
        <f t="shared" si="626"/>
        <v>0</v>
      </c>
    </row>
    <row r="3407" spans="1:15" x14ac:dyDescent="0.3">
      <c r="A3407" s="43" t="s">
        <v>919</v>
      </c>
      <c r="B3407" s="43">
        <v>16</v>
      </c>
      <c r="C3407" s="44">
        <v>45399</v>
      </c>
      <c r="D3407" s="43" t="s">
        <v>67</v>
      </c>
      <c r="E3407" s="43">
        <v>2024</v>
      </c>
      <c r="F3407" s="64" t="s">
        <v>92</v>
      </c>
      <c r="G3407" s="64" t="s">
        <v>92</v>
      </c>
      <c r="H3407" s="64" t="s">
        <v>92</v>
      </c>
      <c r="I3407" s="43">
        <v>16</v>
      </c>
      <c r="J3407">
        <f>IF(AND(Formulier!$E$44&lt;=C3407,Formulier!$O$38&gt;=C3407),"Verlof",0)</f>
        <v>0</v>
      </c>
      <c r="K3407">
        <f t="shared" si="622"/>
        <v>0</v>
      </c>
      <c r="L3407">
        <f t="shared" si="623"/>
        <v>0</v>
      </c>
      <c r="M3407">
        <f t="shared" si="624"/>
        <v>0</v>
      </c>
      <c r="N3407" s="56">
        <f t="shared" si="625"/>
        <v>0</v>
      </c>
      <c r="O3407" s="56">
        <f t="shared" si="626"/>
        <v>0</v>
      </c>
    </row>
    <row r="3408" spans="1:15" x14ac:dyDescent="0.3">
      <c r="A3408" s="43" t="s">
        <v>920</v>
      </c>
      <c r="B3408" s="43">
        <v>16</v>
      </c>
      <c r="C3408" s="44">
        <v>45400</v>
      </c>
      <c r="D3408" s="43" t="s">
        <v>69</v>
      </c>
      <c r="E3408" s="43">
        <v>2024</v>
      </c>
      <c r="F3408" s="64" t="s">
        <v>92</v>
      </c>
      <c r="G3408" s="64" t="s">
        <v>92</v>
      </c>
      <c r="H3408" s="64" t="s">
        <v>92</v>
      </c>
      <c r="I3408" s="43">
        <v>16</v>
      </c>
      <c r="J3408">
        <f>IF(AND(Formulier!$E$44&lt;=C3408,Formulier!$O$38&gt;=C3408),"Verlof",0)</f>
        <v>0</v>
      </c>
      <c r="K3408">
        <f t="shared" si="622"/>
        <v>0</v>
      </c>
      <c r="L3408">
        <f t="shared" si="623"/>
        <v>0</v>
      </c>
      <c r="M3408">
        <f t="shared" si="624"/>
        <v>0</v>
      </c>
      <c r="N3408" s="56">
        <f t="shared" si="625"/>
        <v>0</v>
      </c>
      <c r="O3408" s="56">
        <f t="shared" si="626"/>
        <v>0</v>
      </c>
    </row>
    <row r="3409" spans="1:15" x14ac:dyDescent="0.3">
      <c r="A3409" s="43" t="s">
        <v>921</v>
      </c>
      <c r="B3409" s="43">
        <v>16</v>
      </c>
      <c r="C3409" s="44">
        <v>45401</v>
      </c>
      <c r="D3409" s="43" t="s">
        <v>71</v>
      </c>
      <c r="E3409" s="43">
        <v>2024</v>
      </c>
      <c r="F3409" s="64" t="s">
        <v>92</v>
      </c>
      <c r="G3409" s="64" t="s">
        <v>92</v>
      </c>
      <c r="H3409" s="64" t="s">
        <v>92</v>
      </c>
      <c r="I3409" s="43">
        <v>16</v>
      </c>
      <c r="J3409">
        <f>IF(AND(Formulier!$E$44&lt;=C3409,Formulier!$O$38&gt;=C3409),"Verlof",0)</f>
        <v>0</v>
      </c>
      <c r="K3409">
        <f t="shared" si="622"/>
        <v>0</v>
      </c>
      <c r="L3409">
        <f t="shared" si="623"/>
        <v>0</v>
      </c>
      <c r="M3409">
        <f t="shared" si="624"/>
        <v>0</v>
      </c>
      <c r="N3409" s="56">
        <f t="shared" si="625"/>
        <v>0</v>
      </c>
      <c r="O3409" s="56">
        <f t="shared" si="626"/>
        <v>0</v>
      </c>
    </row>
    <row r="3410" spans="1:15" x14ac:dyDescent="0.3">
      <c r="A3410" s="43" t="s">
        <v>922</v>
      </c>
      <c r="B3410" s="43">
        <v>16</v>
      </c>
      <c r="C3410" s="44">
        <v>45402</v>
      </c>
      <c r="D3410" s="43" t="s">
        <v>75</v>
      </c>
      <c r="E3410" s="43">
        <v>2024</v>
      </c>
      <c r="F3410" s="64" t="s">
        <v>92</v>
      </c>
      <c r="G3410" s="64" t="s">
        <v>92</v>
      </c>
      <c r="H3410" s="64" t="s">
        <v>92</v>
      </c>
      <c r="I3410" s="43">
        <v>16</v>
      </c>
      <c r="J3410">
        <f>IF(AND(Formulier!$E$44&lt;=C3410,Formulier!$O$38&gt;=C3410),"Verlof",0)</f>
        <v>0</v>
      </c>
      <c r="K3410">
        <f t="shared" si="622"/>
        <v>0</v>
      </c>
      <c r="L3410">
        <f t="shared" si="623"/>
        <v>0</v>
      </c>
      <c r="M3410">
        <f t="shared" si="624"/>
        <v>0</v>
      </c>
      <c r="N3410" s="56">
        <f t="shared" si="625"/>
        <v>0</v>
      </c>
      <c r="O3410" s="56">
        <f t="shared" si="626"/>
        <v>0</v>
      </c>
    </row>
    <row r="3411" spans="1:15" x14ac:dyDescent="0.3">
      <c r="A3411" s="43" t="s">
        <v>923</v>
      </c>
      <c r="B3411" s="43">
        <v>16</v>
      </c>
      <c r="C3411" s="44">
        <v>45403</v>
      </c>
      <c r="D3411" s="43" t="s">
        <v>76</v>
      </c>
      <c r="E3411" s="43">
        <v>2024</v>
      </c>
      <c r="F3411" s="64" t="s">
        <v>92</v>
      </c>
      <c r="G3411" s="64" t="s">
        <v>92</v>
      </c>
      <c r="H3411" s="64" t="s">
        <v>92</v>
      </c>
      <c r="I3411" s="43">
        <v>16</v>
      </c>
      <c r="J3411">
        <f>IF(AND(Formulier!$E$44&lt;=C3411,Formulier!$O$38&gt;=C3411),"Verlof",0)</f>
        <v>0</v>
      </c>
      <c r="K3411">
        <f t="shared" si="622"/>
        <v>0</v>
      </c>
      <c r="L3411">
        <f t="shared" si="623"/>
        <v>0</v>
      </c>
      <c r="M3411">
        <f t="shared" si="624"/>
        <v>0</v>
      </c>
      <c r="N3411" s="56">
        <f t="shared" si="625"/>
        <v>0</v>
      </c>
      <c r="O3411" s="56">
        <f t="shared" si="626"/>
        <v>0</v>
      </c>
    </row>
    <row r="3412" spans="1:15" x14ac:dyDescent="0.3">
      <c r="A3412" s="43" t="s">
        <v>924</v>
      </c>
      <c r="B3412" s="43">
        <v>17</v>
      </c>
      <c r="C3412" s="44">
        <v>45404</v>
      </c>
      <c r="D3412" s="43" t="s">
        <v>63</v>
      </c>
      <c r="E3412" s="43">
        <v>2024</v>
      </c>
      <c r="F3412" s="64" t="s">
        <v>92</v>
      </c>
      <c r="G3412" s="64" t="s">
        <v>92</v>
      </c>
      <c r="H3412" s="64" t="s">
        <v>92</v>
      </c>
      <c r="I3412" s="43">
        <v>17</v>
      </c>
      <c r="J3412">
        <f>IF(AND(Formulier!$E$44&lt;=C3412,Formulier!$O$38&gt;=C3412),"Verlof",0)</f>
        <v>0</v>
      </c>
      <c r="K3412">
        <f t="shared" si="622"/>
        <v>0</v>
      </c>
      <c r="L3412">
        <f t="shared" si="623"/>
        <v>0</v>
      </c>
      <c r="M3412">
        <f t="shared" si="624"/>
        <v>0</v>
      </c>
      <c r="N3412" s="56">
        <f t="shared" si="625"/>
        <v>0</v>
      </c>
      <c r="O3412" s="56">
        <f t="shared" si="626"/>
        <v>0</v>
      </c>
    </row>
    <row r="3413" spans="1:15" x14ac:dyDescent="0.3">
      <c r="A3413" s="43" t="s">
        <v>925</v>
      </c>
      <c r="B3413" s="43">
        <v>17</v>
      </c>
      <c r="C3413" s="44">
        <v>45405</v>
      </c>
      <c r="D3413" s="43" t="s">
        <v>65</v>
      </c>
      <c r="E3413" s="43">
        <v>2024</v>
      </c>
      <c r="F3413" s="64" t="s">
        <v>92</v>
      </c>
      <c r="G3413" s="64" t="s">
        <v>92</v>
      </c>
      <c r="H3413" s="64" t="s">
        <v>92</v>
      </c>
      <c r="I3413" s="43">
        <v>17</v>
      </c>
      <c r="J3413">
        <f>IF(AND(Formulier!$E$44&lt;=C3413,Formulier!$O$38&gt;=C3413),"Verlof",0)</f>
        <v>0</v>
      </c>
      <c r="K3413">
        <f t="shared" si="622"/>
        <v>0</v>
      </c>
      <c r="L3413">
        <f t="shared" si="623"/>
        <v>0</v>
      </c>
      <c r="M3413">
        <f t="shared" si="624"/>
        <v>0</v>
      </c>
      <c r="N3413" s="56">
        <f t="shared" si="625"/>
        <v>0</v>
      </c>
      <c r="O3413" s="56">
        <f t="shared" si="626"/>
        <v>0</v>
      </c>
    </row>
    <row r="3414" spans="1:15" x14ac:dyDescent="0.3">
      <c r="A3414" s="43" t="s">
        <v>926</v>
      </c>
      <c r="B3414" s="43">
        <v>17</v>
      </c>
      <c r="C3414" s="44">
        <v>45406</v>
      </c>
      <c r="D3414" s="43" t="s">
        <v>67</v>
      </c>
      <c r="E3414" s="43">
        <v>2024</v>
      </c>
      <c r="F3414" s="64" t="s">
        <v>92</v>
      </c>
      <c r="G3414" s="64" t="s">
        <v>92</v>
      </c>
      <c r="H3414" s="64" t="s">
        <v>92</v>
      </c>
      <c r="I3414" s="43">
        <v>17</v>
      </c>
      <c r="J3414">
        <f>IF(AND(Formulier!$E$44&lt;=C3414,Formulier!$O$38&gt;=C3414),"Verlof",0)</f>
        <v>0</v>
      </c>
      <c r="K3414">
        <f t="shared" si="622"/>
        <v>0</v>
      </c>
      <c r="L3414">
        <f t="shared" si="623"/>
        <v>0</v>
      </c>
      <c r="M3414">
        <f t="shared" si="624"/>
        <v>0</v>
      </c>
      <c r="N3414" s="56">
        <f t="shared" si="625"/>
        <v>0</v>
      </c>
      <c r="O3414" s="56">
        <f t="shared" si="626"/>
        <v>0</v>
      </c>
    </row>
    <row r="3415" spans="1:15" x14ac:dyDescent="0.3">
      <c r="A3415" s="43" t="s">
        <v>927</v>
      </c>
      <c r="B3415" s="43">
        <v>17</v>
      </c>
      <c r="C3415" s="44">
        <v>45407</v>
      </c>
      <c r="D3415" s="43" t="s">
        <v>69</v>
      </c>
      <c r="E3415" s="43">
        <v>2024</v>
      </c>
      <c r="F3415" s="64" t="s">
        <v>92</v>
      </c>
      <c r="G3415" s="64" t="s">
        <v>92</v>
      </c>
      <c r="H3415" s="64" t="s">
        <v>92</v>
      </c>
      <c r="I3415" s="43">
        <v>17</v>
      </c>
      <c r="J3415">
        <f>IF(AND(Formulier!$E$44&lt;=C3415,Formulier!$O$38&gt;=C3415),"Verlof",0)</f>
        <v>0</v>
      </c>
      <c r="K3415">
        <f t="shared" si="622"/>
        <v>0</v>
      </c>
      <c r="L3415">
        <f t="shared" si="623"/>
        <v>0</v>
      </c>
      <c r="M3415">
        <f t="shared" si="624"/>
        <v>0</v>
      </c>
      <c r="N3415" s="56">
        <f t="shared" si="625"/>
        <v>0</v>
      </c>
      <c r="O3415" s="56">
        <f t="shared" si="626"/>
        <v>0</v>
      </c>
    </row>
    <row r="3416" spans="1:15" x14ac:dyDescent="0.3">
      <c r="A3416" s="43" t="s">
        <v>928</v>
      </c>
      <c r="B3416" s="43">
        <v>17</v>
      </c>
      <c r="C3416" s="44">
        <v>45408</v>
      </c>
      <c r="D3416" s="43" t="s">
        <v>71</v>
      </c>
      <c r="E3416" s="43">
        <v>2024</v>
      </c>
      <c r="F3416" s="64" t="s">
        <v>92</v>
      </c>
      <c r="G3416" s="64" t="s">
        <v>92</v>
      </c>
      <c r="H3416" s="64" t="s">
        <v>92</v>
      </c>
      <c r="I3416" s="43">
        <v>17</v>
      </c>
      <c r="J3416">
        <f>IF(AND(Formulier!$E$44&lt;=C3416,Formulier!$O$38&gt;=C3416),"Verlof",0)</f>
        <v>0</v>
      </c>
      <c r="K3416">
        <f t="shared" si="622"/>
        <v>0</v>
      </c>
      <c r="L3416">
        <f t="shared" si="623"/>
        <v>0</v>
      </c>
      <c r="M3416">
        <f t="shared" si="624"/>
        <v>0</v>
      </c>
      <c r="N3416" s="56">
        <f t="shared" si="625"/>
        <v>0</v>
      </c>
      <c r="O3416" s="56">
        <f t="shared" si="626"/>
        <v>0</v>
      </c>
    </row>
    <row r="3417" spans="1:15" x14ac:dyDescent="0.3">
      <c r="A3417" s="43" t="s">
        <v>929</v>
      </c>
      <c r="B3417" s="43">
        <v>17</v>
      </c>
      <c r="C3417" s="44">
        <v>45409</v>
      </c>
      <c r="D3417" s="43" t="s">
        <v>75</v>
      </c>
      <c r="E3417" s="43">
        <v>2024</v>
      </c>
      <c r="F3417" s="64" t="s">
        <v>73</v>
      </c>
      <c r="G3417" s="64" t="s">
        <v>73</v>
      </c>
      <c r="H3417" s="64" t="s">
        <v>73</v>
      </c>
      <c r="I3417" s="43">
        <v>17</v>
      </c>
      <c r="J3417">
        <f>IF(AND(Formulier!$E$44&lt;=C3417,Formulier!$O$38&gt;=C3417),"Verlof",0)</f>
        <v>0</v>
      </c>
      <c r="K3417">
        <f t="shared" si="622"/>
        <v>0</v>
      </c>
      <c r="L3417">
        <f t="shared" si="623"/>
        <v>0</v>
      </c>
      <c r="M3417">
        <f t="shared" si="624"/>
        <v>0</v>
      </c>
      <c r="N3417" s="56">
        <f t="shared" si="625"/>
        <v>0</v>
      </c>
      <c r="O3417" s="56">
        <f t="shared" si="626"/>
        <v>0</v>
      </c>
    </row>
    <row r="3418" spans="1:15" x14ac:dyDescent="0.3">
      <c r="A3418" s="43" t="s">
        <v>930</v>
      </c>
      <c r="B3418" s="43">
        <v>17</v>
      </c>
      <c r="C3418" s="44">
        <v>45410</v>
      </c>
      <c r="D3418" s="43" t="s">
        <v>76</v>
      </c>
      <c r="E3418" s="43">
        <v>2024</v>
      </c>
      <c r="F3418" s="64" t="s">
        <v>92</v>
      </c>
      <c r="G3418" s="64" t="s">
        <v>92</v>
      </c>
      <c r="H3418" s="64" t="s">
        <v>92</v>
      </c>
      <c r="I3418" s="43">
        <v>17</v>
      </c>
      <c r="J3418">
        <f>IF(AND(Formulier!$E$44&lt;=C3418,Formulier!$O$38&gt;=C3418),"Verlof",0)</f>
        <v>0</v>
      </c>
      <c r="K3418">
        <f t="shared" si="622"/>
        <v>0</v>
      </c>
      <c r="L3418">
        <f t="shared" si="623"/>
        <v>0</v>
      </c>
      <c r="M3418">
        <f t="shared" si="624"/>
        <v>0</v>
      </c>
      <c r="N3418" s="56">
        <f t="shared" si="625"/>
        <v>0</v>
      </c>
      <c r="O3418" s="56">
        <f t="shared" si="626"/>
        <v>0</v>
      </c>
    </row>
    <row r="3419" spans="1:15" x14ac:dyDescent="0.3">
      <c r="A3419" s="43" t="s">
        <v>931</v>
      </c>
      <c r="B3419" s="43">
        <v>18</v>
      </c>
      <c r="C3419" s="44">
        <v>45411</v>
      </c>
      <c r="D3419" s="43" t="s">
        <v>63</v>
      </c>
      <c r="E3419" s="43">
        <v>2024</v>
      </c>
      <c r="F3419" s="64" t="s">
        <v>73</v>
      </c>
      <c r="G3419" s="64" t="s">
        <v>73</v>
      </c>
      <c r="H3419" s="64" t="s">
        <v>73</v>
      </c>
      <c r="I3419" s="43">
        <v>18</v>
      </c>
      <c r="J3419">
        <f>IF(AND(Formulier!$E$44&lt;=C3419,Formulier!$O$38&gt;=C3419),"Verlof",0)</f>
        <v>0</v>
      </c>
      <c r="K3419">
        <f t="shared" si="622"/>
        <v>0</v>
      </c>
      <c r="L3419">
        <f t="shared" si="623"/>
        <v>0</v>
      </c>
      <c r="M3419">
        <f t="shared" si="624"/>
        <v>0</v>
      </c>
      <c r="N3419" s="56">
        <f t="shared" si="625"/>
        <v>0</v>
      </c>
      <c r="O3419" s="56">
        <f t="shared" si="626"/>
        <v>0</v>
      </c>
    </row>
    <row r="3420" spans="1:15" x14ac:dyDescent="0.3">
      <c r="A3420" s="43" t="s">
        <v>932</v>
      </c>
      <c r="B3420" s="43">
        <v>18</v>
      </c>
      <c r="C3420" s="44">
        <v>45412</v>
      </c>
      <c r="D3420" s="43" t="s">
        <v>65</v>
      </c>
      <c r="E3420" s="43">
        <v>2024</v>
      </c>
      <c r="F3420" s="64" t="s">
        <v>73</v>
      </c>
      <c r="G3420" s="64" t="s">
        <v>73</v>
      </c>
      <c r="H3420" s="64" t="s">
        <v>73</v>
      </c>
      <c r="I3420" s="43">
        <v>18</v>
      </c>
      <c r="J3420">
        <f>IF(AND(Formulier!$E$44&lt;=C3420,Formulier!$O$38&gt;=C3420),"Verlof",0)</f>
        <v>0</v>
      </c>
      <c r="K3420">
        <f t="shared" si="622"/>
        <v>0</v>
      </c>
      <c r="L3420">
        <f t="shared" si="623"/>
        <v>0</v>
      </c>
      <c r="M3420">
        <f t="shared" si="624"/>
        <v>0</v>
      </c>
      <c r="N3420" s="56">
        <f t="shared" si="625"/>
        <v>0</v>
      </c>
      <c r="O3420" s="56">
        <f t="shared" si="626"/>
        <v>0</v>
      </c>
    </row>
    <row r="3421" spans="1:15" x14ac:dyDescent="0.3">
      <c r="A3421" s="43" t="s">
        <v>933</v>
      </c>
      <c r="B3421" s="43">
        <v>18</v>
      </c>
      <c r="C3421" s="44">
        <v>45413</v>
      </c>
      <c r="D3421" s="43" t="s">
        <v>67</v>
      </c>
      <c r="E3421" s="43">
        <v>2024</v>
      </c>
      <c r="F3421" s="64" t="s">
        <v>73</v>
      </c>
      <c r="G3421" s="64" t="s">
        <v>73</v>
      </c>
      <c r="H3421" s="64" t="s">
        <v>73</v>
      </c>
      <c r="I3421" s="43">
        <v>18</v>
      </c>
      <c r="J3421">
        <f>IF(AND(Formulier!$E$44&lt;=C3421,Formulier!$O$38&gt;=C3421),"Verlof",0)</f>
        <v>0</v>
      </c>
      <c r="K3421">
        <f t="shared" si="622"/>
        <v>0</v>
      </c>
      <c r="L3421">
        <f t="shared" si="623"/>
        <v>0</v>
      </c>
      <c r="M3421">
        <f t="shared" si="624"/>
        <v>0</v>
      </c>
      <c r="N3421" s="56">
        <f t="shared" si="625"/>
        <v>0</v>
      </c>
      <c r="O3421" s="56">
        <f t="shared" si="626"/>
        <v>0</v>
      </c>
    </row>
    <row r="3422" spans="1:15" x14ac:dyDescent="0.3">
      <c r="A3422" s="43" t="s">
        <v>934</v>
      </c>
      <c r="B3422" s="43">
        <v>18</v>
      </c>
      <c r="C3422" s="44">
        <v>45414</v>
      </c>
      <c r="D3422" s="43" t="s">
        <v>69</v>
      </c>
      <c r="E3422" s="43">
        <v>2024</v>
      </c>
      <c r="F3422" s="64" t="s">
        <v>73</v>
      </c>
      <c r="G3422" s="64" t="s">
        <v>73</v>
      </c>
      <c r="H3422" s="64" t="s">
        <v>73</v>
      </c>
      <c r="I3422" s="43">
        <v>18</v>
      </c>
      <c r="J3422">
        <f>IF(AND(Formulier!$E$44&lt;=C3422,Formulier!$O$38&gt;=C3422),"Verlof",0)</f>
        <v>0</v>
      </c>
      <c r="K3422">
        <f t="shared" si="622"/>
        <v>0</v>
      </c>
      <c r="L3422">
        <f t="shared" si="623"/>
        <v>0</v>
      </c>
      <c r="M3422">
        <f t="shared" si="624"/>
        <v>0</v>
      </c>
      <c r="N3422" s="56">
        <f t="shared" si="625"/>
        <v>0</v>
      </c>
      <c r="O3422" s="56">
        <f t="shared" si="626"/>
        <v>0</v>
      </c>
    </row>
    <row r="3423" spans="1:15" x14ac:dyDescent="0.3">
      <c r="A3423" s="43" t="s">
        <v>935</v>
      </c>
      <c r="B3423" s="43">
        <v>18</v>
      </c>
      <c r="C3423" s="44">
        <v>45415</v>
      </c>
      <c r="D3423" s="43" t="s">
        <v>71</v>
      </c>
      <c r="E3423" s="43">
        <v>2024</v>
      </c>
      <c r="F3423" s="64" t="s">
        <v>73</v>
      </c>
      <c r="G3423" s="64" t="s">
        <v>73</v>
      </c>
      <c r="H3423" s="64" t="s">
        <v>73</v>
      </c>
      <c r="I3423" s="43">
        <v>18</v>
      </c>
      <c r="J3423">
        <f>IF(AND(Formulier!$E$44&lt;=C3423,Formulier!$O$38&gt;=C3423),"Verlof",0)</f>
        <v>0</v>
      </c>
      <c r="K3423">
        <f t="shared" si="622"/>
        <v>0</v>
      </c>
      <c r="L3423">
        <f t="shared" si="623"/>
        <v>0</v>
      </c>
      <c r="M3423">
        <f t="shared" si="624"/>
        <v>0</v>
      </c>
      <c r="N3423" s="56">
        <f t="shared" si="625"/>
        <v>0</v>
      </c>
      <c r="O3423" s="56">
        <f t="shared" si="626"/>
        <v>0</v>
      </c>
    </row>
    <row r="3424" spans="1:15" x14ac:dyDescent="0.3">
      <c r="A3424" s="43" t="s">
        <v>936</v>
      </c>
      <c r="B3424" s="43">
        <v>18</v>
      </c>
      <c r="C3424" s="44">
        <v>45416</v>
      </c>
      <c r="D3424" s="43" t="s">
        <v>75</v>
      </c>
      <c r="E3424" s="43">
        <v>2024</v>
      </c>
      <c r="F3424" s="64" t="s">
        <v>73</v>
      </c>
      <c r="G3424" s="64" t="s">
        <v>73</v>
      </c>
      <c r="H3424" s="64" t="s">
        <v>73</v>
      </c>
      <c r="I3424" s="43">
        <v>18</v>
      </c>
      <c r="J3424">
        <f>IF(AND(Formulier!$E$44&lt;=C3424,Formulier!$O$38&gt;=C3424),"Verlof",0)</f>
        <v>0</v>
      </c>
      <c r="K3424">
        <f t="shared" si="622"/>
        <v>0</v>
      </c>
      <c r="L3424">
        <f t="shared" si="623"/>
        <v>0</v>
      </c>
      <c r="M3424">
        <f t="shared" si="624"/>
        <v>0</v>
      </c>
      <c r="N3424" s="56">
        <f t="shared" si="625"/>
        <v>0</v>
      </c>
      <c r="O3424" s="56">
        <f t="shared" si="626"/>
        <v>0</v>
      </c>
    </row>
    <row r="3425" spans="1:15" x14ac:dyDescent="0.3">
      <c r="A3425" s="43" t="s">
        <v>937</v>
      </c>
      <c r="B3425" s="43">
        <v>18</v>
      </c>
      <c r="C3425" s="44">
        <v>45417</v>
      </c>
      <c r="D3425" s="43" t="s">
        <v>76</v>
      </c>
      <c r="E3425" s="43">
        <v>2024</v>
      </c>
      <c r="F3425" s="64" t="s">
        <v>73</v>
      </c>
      <c r="G3425" s="64" t="s">
        <v>73</v>
      </c>
      <c r="H3425" s="64" t="s">
        <v>73</v>
      </c>
      <c r="I3425" s="43">
        <v>18</v>
      </c>
      <c r="J3425">
        <f>IF(AND(Formulier!$E$44&lt;=C3425,Formulier!$O$38&gt;=C3425),"Verlof",0)</f>
        <v>0</v>
      </c>
      <c r="K3425">
        <f t="shared" si="622"/>
        <v>0</v>
      </c>
      <c r="L3425">
        <f t="shared" si="623"/>
        <v>0</v>
      </c>
      <c r="M3425">
        <f t="shared" si="624"/>
        <v>0</v>
      </c>
      <c r="N3425" s="56">
        <f t="shared" si="625"/>
        <v>0</v>
      </c>
      <c r="O3425" s="56">
        <f t="shared" si="626"/>
        <v>0</v>
      </c>
    </row>
    <row r="3426" spans="1:15" x14ac:dyDescent="0.3">
      <c r="A3426" s="43" t="s">
        <v>938</v>
      </c>
      <c r="B3426" s="43">
        <v>19</v>
      </c>
      <c r="C3426" s="44">
        <v>45418</v>
      </c>
      <c r="D3426" s="43" t="s">
        <v>63</v>
      </c>
      <c r="E3426" s="43">
        <v>2024</v>
      </c>
      <c r="F3426" s="64" t="s">
        <v>92</v>
      </c>
      <c r="G3426" s="64" t="s">
        <v>92</v>
      </c>
      <c r="H3426" s="64" t="s">
        <v>92</v>
      </c>
      <c r="I3426" s="43">
        <v>19</v>
      </c>
      <c r="J3426">
        <f>IF(AND(Formulier!$E$44&lt;=C3426,Formulier!$O$38&gt;=C3426),"Verlof",0)</f>
        <v>0</v>
      </c>
      <c r="K3426">
        <f t="shared" si="622"/>
        <v>0</v>
      </c>
      <c r="L3426">
        <f t="shared" si="623"/>
        <v>0</v>
      </c>
      <c r="M3426">
        <f t="shared" si="624"/>
        <v>0</v>
      </c>
      <c r="N3426" s="56">
        <f t="shared" si="625"/>
        <v>0</v>
      </c>
      <c r="O3426" s="56">
        <f t="shared" si="626"/>
        <v>0</v>
      </c>
    </row>
    <row r="3427" spans="1:15" x14ac:dyDescent="0.3">
      <c r="A3427" s="43" t="s">
        <v>939</v>
      </c>
      <c r="B3427" s="43">
        <v>19</v>
      </c>
      <c r="C3427" s="44">
        <v>45419</v>
      </c>
      <c r="D3427" s="43" t="s">
        <v>65</v>
      </c>
      <c r="E3427" s="43">
        <v>2024</v>
      </c>
      <c r="F3427" s="64" t="s">
        <v>92</v>
      </c>
      <c r="G3427" s="64" t="s">
        <v>92</v>
      </c>
      <c r="H3427" s="64" t="s">
        <v>92</v>
      </c>
      <c r="I3427" s="43">
        <v>19</v>
      </c>
      <c r="J3427">
        <f>IF(AND(Formulier!$E$44&lt;=C3427,Formulier!$O$38&gt;=C3427),"Verlof",0)</f>
        <v>0</v>
      </c>
      <c r="K3427">
        <f t="shared" si="622"/>
        <v>0</v>
      </c>
      <c r="L3427">
        <f t="shared" si="623"/>
        <v>0</v>
      </c>
      <c r="M3427">
        <f t="shared" si="624"/>
        <v>0</v>
      </c>
      <c r="N3427" s="56">
        <f t="shared" si="625"/>
        <v>0</v>
      </c>
      <c r="O3427" s="56">
        <f t="shared" si="626"/>
        <v>0</v>
      </c>
    </row>
    <row r="3428" spans="1:15" x14ac:dyDescent="0.3">
      <c r="A3428" s="43" t="s">
        <v>940</v>
      </c>
      <c r="B3428" s="43">
        <v>19</v>
      </c>
      <c r="C3428" s="44">
        <v>45420</v>
      </c>
      <c r="D3428" s="43" t="s">
        <v>67</v>
      </c>
      <c r="E3428" s="43">
        <v>2024</v>
      </c>
      <c r="F3428" s="64" t="s">
        <v>92</v>
      </c>
      <c r="G3428" s="64" t="s">
        <v>92</v>
      </c>
      <c r="H3428" s="64" t="s">
        <v>92</v>
      </c>
      <c r="I3428" s="43">
        <v>19</v>
      </c>
      <c r="J3428">
        <f>IF(AND(Formulier!$E$44&lt;=C3428,Formulier!$O$38&gt;=C3428),"Verlof",0)</f>
        <v>0</v>
      </c>
      <c r="K3428">
        <f t="shared" si="622"/>
        <v>0</v>
      </c>
      <c r="L3428">
        <f t="shared" si="623"/>
        <v>0</v>
      </c>
      <c r="M3428">
        <f t="shared" si="624"/>
        <v>0</v>
      </c>
      <c r="N3428" s="56">
        <f t="shared" si="625"/>
        <v>0</v>
      </c>
      <c r="O3428" s="56">
        <f t="shared" si="626"/>
        <v>0</v>
      </c>
    </row>
    <row r="3429" spans="1:15" x14ac:dyDescent="0.3">
      <c r="A3429" s="43" t="s">
        <v>941</v>
      </c>
      <c r="B3429" s="43">
        <v>19</v>
      </c>
      <c r="C3429" s="44">
        <v>45421</v>
      </c>
      <c r="D3429" s="43" t="s">
        <v>69</v>
      </c>
      <c r="E3429" s="43">
        <v>2024</v>
      </c>
      <c r="F3429" s="64" t="s">
        <v>73</v>
      </c>
      <c r="G3429" s="64" t="s">
        <v>73</v>
      </c>
      <c r="H3429" s="64" t="s">
        <v>73</v>
      </c>
      <c r="I3429" s="43">
        <v>19</v>
      </c>
      <c r="J3429">
        <f>IF(AND(Formulier!$E$44&lt;=C3429,Formulier!$O$38&gt;=C3429),"Verlof",0)</f>
        <v>0</v>
      </c>
      <c r="K3429">
        <f t="shared" si="622"/>
        <v>0</v>
      </c>
      <c r="L3429">
        <f t="shared" si="623"/>
        <v>0</v>
      </c>
      <c r="M3429">
        <f t="shared" si="624"/>
        <v>0</v>
      </c>
      <c r="N3429" s="56">
        <f t="shared" si="625"/>
        <v>0</v>
      </c>
      <c r="O3429" s="56">
        <f t="shared" si="626"/>
        <v>0</v>
      </c>
    </row>
    <row r="3430" spans="1:15" x14ac:dyDescent="0.3">
      <c r="A3430" s="43" t="s">
        <v>942</v>
      </c>
      <c r="B3430" s="43">
        <v>19</v>
      </c>
      <c r="C3430" s="44">
        <v>45422</v>
      </c>
      <c r="D3430" s="43" t="s">
        <v>71</v>
      </c>
      <c r="E3430" s="43">
        <v>2024</v>
      </c>
      <c r="F3430" s="64" t="s">
        <v>92</v>
      </c>
      <c r="G3430" s="64" t="s">
        <v>92</v>
      </c>
      <c r="H3430" s="64" t="s">
        <v>92</v>
      </c>
      <c r="I3430" s="43">
        <v>19</v>
      </c>
      <c r="J3430">
        <f>IF(AND(Formulier!$E$44&lt;=C3430,Formulier!$O$38&gt;=C3430),"Verlof",0)</f>
        <v>0</v>
      </c>
      <c r="K3430">
        <f t="shared" si="622"/>
        <v>0</v>
      </c>
      <c r="L3430">
        <f t="shared" si="623"/>
        <v>0</v>
      </c>
      <c r="M3430">
        <f t="shared" si="624"/>
        <v>0</v>
      </c>
      <c r="N3430" s="56">
        <f t="shared" si="625"/>
        <v>0</v>
      </c>
      <c r="O3430" s="56">
        <f t="shared" si="626"/>
        <v>0</v>
      </c>
    </row>
    <row r="3431" spans="1:15" x14ac:dyDescent="0.3">
      <c r="A3431" s="43" t="s">
        <v>943</v>
      </c>
      <c r="B3431" s="43">
        <v>19</v>
      </c>
      <c r="C3431" s="44">
        <v>45423</v>
      </c>
      <c r="D3431" s="43" t="s">
        <v>75</v>
      </c>
      <c r="E3431" s="43">
        <v>2024</v>
      </c>
      <c r="F3431" s="64" t="s">
        <v>92</v>
      </c>
      <c r="G3431" s="64" t="s">
        <v>92</v>
      </c>
      <c r="H3431" s="64" t="s">
        <v>92</v>
      </c>
      <c r="I3431" s="43">
        <v>19</v>
      </c>
      <c r="J3431">
        <f>IF(AND(Formulier!$E$44&lt;=C3431,Formulier!$O$38&gt;=C3431),"Verlof",0)</f>
        <v>0</v>
      </c>
      <c r="K3431">
        <f t="shared" si="622"/>
        <v>0</v>
      </c>
      <c r="L3431">
        <f t="shared" si="623"/>
        <v>0</v>
      </c>
      <c r="M3431">
        <f t="shared" si="624"/>
        <v>0</v>
      </c>
      <c r="N3431" s="56">
        <f t="shared" si="625"/>
        <v>0</v>
      </c>
      <c r="O3431" s="56">
        <f t="shared" si="626"/>
        <v>0</v>
      </c>
    </row>
    <row r="3432" spans="1:15" x14ac:dyDescent="0.3">
      <c r="A3432" s="43" t="s">
        <v>944</v>
      </c>
      <c r="B3432" s="43">
        <v>19</v>
      </c>
      <c r="C3432" s="44">
        <v>45424</v>
      </c>
      <c r="D3432" s="43" t="s">
        <v>76</v>
      </c>
      <c r="E3432" s="43">
        <v>2024</v>
      </c>
      <c r="F3432" s="64" t="s">
        <v>92</v>
      </c>
      <c r="G3432" s="64" t="s">
        <v>92</v>
      </c>
      <c r="H3432" s="64" t="s">
        <v>92</v>
      </c>
      <c r="I3432" s="43">
        <v>19</v>
      </c>
      <c r="J3432">
        <f>IF(AND(Formulier!$E$44&lt;=C3432,Formulier!$O$38&gt;=C3432),"Verlof",0)</f>
        <v>0</v>
      </c>
      <c r="K3432">
        <f t="shared" si="622"/>
        <v>0</v>
      </c>
      <c r="L3432">
        <f t="shared" si="623"/>
        <v>0</v>
      </c>
      <c r="M3432">
        <f t="shared" si="624"/>
        <v>0</v>
      </c>
      <c r="N3432" s="56">
        <f t="shared" si="625"/>
        <v>0</v>
      </c>
      <c r="O3432" s="56">
        <f t="shared" si="626"/>
        <v>0</v>
      </c>
    </row>
    <row r="3433" spans="1:15" x14ac:dyDescent="0.3">
      <c r="A3433" s="43" t="s">
        <v>945</v>
      </c>
      <c r="B3433" s="43">
        <v>20</v>
      </c>
      <c r="C3433" s="44">
        <v>45425</v>
      </c>
      <c r="D3433" s="43" t="s">
        <v>63</v>
      </c>
      <c r="E3433" s="43">
        <v>2024</v>
      </c>
      <c r="F3433" s="64" t="s">
        <v>92</v>
      </c>
      <c r="G3433" s="64" t="s">
        <v>92</v>
      </c>
      <c r="H3433" s="64" t="s">
        <v>92</v>
      </c>
      <c r="I3433" s="43">
        <v>20</v>
      </c>
      <c r="J3433">
        <f>IF(AND(Formulier!$E$44&lt;=C3433,Formulier!$O$38&gt;=C3433),"Verlof",0)</f>
        <v>0</v>
      </c>
      <c r="K3433">
        <f t="shared" si="622"/>
        <v>0</v>
      </c>
      <c r="L3433">
        <f t="shared" si="623"/>
        <v>0</v>
      </c>
      <c r="M3433">
        <f t="shared" si="624"/>
        <v>0</v>
      </c>
      <c r="N3433" s="56">
        <f t="shared" si="625"/>
        <v>0</v>
      </c>
      <c r="O3433" s="56">
        <f t="shared" si="626"/>
        <v>0</v>
      </c>
    </row>
    <row r="3434" spans="1:15" x14ac:dyDescent="0.3">
      <c r="A3434" s="43" t="s">
        <v>946</v>
      </c>
      <c r="B3434" s="43">
        <v>20</v>
      </c>
      <c r="C3434" s="44">
        <v>45426</v>
      </c>
      <c r="D3434" s="43" t="s">
        <v>65</v>
      </c>
      <c r="E3434" s="43">
        <v>2024</v>
      </c>
      <c r="F3434" s="64" t="s">
        <v>92</v>
      </c>
      <c r="G3434" s="64" t="s">
        <v>92</v>
      </c>
      <c r="H3434" s="64" t="s">
        <v>92</v>
      </c>
      <c r="I3434" s="43">
        <v>20</v>
      </c>
      <c r="J3434">
        <f>IF(AND(Formulier!$E$44&lt;=C3434,Formulier!$O$38&gt;=C3434),"Verlof",0)</f>
        <v>0</v>
      </c>
      <c r="K3434">
        <f t="shared" si="622"/>
        <v>0</v>
      </c>
      <c r="L3434">
        <f t="shared" si="623"/>
        <v>0</v>
      </c>
      <c r="M3434">
        <f t="shared" si="624"/>
        <v>0</v>
      </c>
      <c r="N3434" s="56">
        <f t="shared" si="625"/>
        <v>0</v>
      </c>
      <c r="O3434" s="56">
        <f t="shared" si="626"/>
        <v>0</v>
      </c>
    </row>
    <row r="3435" spans="1:15" x14ac:dyDescent="0.3">
      <c r="A3435" s="43" t="s">
        <v>947</v>
      </c>
      <c r="B3435" s="43">
        <v>20</v>
      </c>
      <c r="C3435" s="44">
        <v>45427</v>
      </c>
      <c r="D3435" s="43" t="s">
        <v>67</v>
      </c>
      <c r="E3435" s="43">
        <v>2024</v>
      </c>
      <c r="F3435" s="64" t="s">
        <v>92</v>
      </c>
      <c r="G3435" s="64" t="s">
        <v>92</v>
      </c>
      <c r="H3435" s="64" t="s">
        <v>92</v>
      </c>
      <c r="I3435" s="43">
        <v>20</v>
      </c>
      <c r="J3435">
        <f>IF(AND(Formulier!$E$44&lt;=C3435,Formulier!$O$38&gt;=C3435),"Verlof",0)</f>
        <v>0</v>
      </c>
      <c r="K3435">
        <f t="shared" si="622"/>
        <v>0</v>
      </c>
      <c r="L3435">
        <f t="shared" si="623"/>
        <v>0</v>
      </c>
      <c r="M3435">
        <f t="shared" si="624"/>
        <v>0</v>
      </c>
      <c r="N3435" s="56">
        <f t="shared" si="625"/>
        <v>0</v>
      </c>
      <c r="O3435" s="56">
        <f t="shared" si="626"/>
        <v>0</v>
      </c>
    </row>
    <row r="3436" spans="1:15" x14ac:dyDescent="0.3">
      <c r="A3436" s="43" t="s">
        <v>948</v>
      </c>
      <c r="B3436" s="43">
        <v>20</v>
      </c>
      <c r="C3436" s="44">
        <v>45428</v>
      </c>
      <c r="D3436" s="43" t="s">
        <v>69</v>
      </c>
      <c r="E3436" s="43">
        <v>2024</v>
      </c>
      <c r="F3436" s="64" t="s">
        <v>92</v>
      </c>
      <c r="G3436" s="64" t="s">
        <v>92</v>
      </c>
      <c r="H3436" s="64" t="s">
        <v>92</v>
      </c>
      <c r="I3436" s="43">
        <v>20</v>
      </c>
      <c r="J3436">
        <f>IF(AND(Formulier!$E$44&lt;=C3436,Formulier!$O$38&gt;=C3436),"Verlof",0)</f>
        <v>0</v>
      </c>
      <c r="K3436">
        <f t="shared" si="622"/>
        <v>0</v>
      </c>
      <c r="L3436">
        <f t="shared" si="623"/>
        <v>0</v>
      </c>
      <c r="M3436">
        <f t="shared" si="624"/>
        <v>0</v>
      </c>
      <c r="N3436" s="56">
        <f t="shared" si="625"/>
        <v>0</v>
      </c>
      <c r="O3436" s="56">
        <f t="shared" si="626"/>
        <v>0</v>
      </c>
    </row>
    <row r="3437" spans="1:15" x14ac:dyDescent="0.3">
      <c r="A3437" s="43" t="s">
        <v>949</v>
      </c>
      <c r="B3437" s="43">
        <v>20</v>
      </c>
      <c r="C3437" s="44">
        <v>45429</v>
      </c>
      <c r="D3437" s="43" t="s">
        <v>71</v>
      </c>
      <c r="E3437" s="43">
        <v>2024</v>
      </c>
      <c r="F3437" s="64" t="s">
        <v>92</v>
      </c>
      <c r="G3437" s="64" t="s">
        <v>92</v>
      </c>
      <c r="H3437" s="64" t="s">
        <v>92</v>
      </c>
      <c r="I3437" s="43">
        <v>20</v>
      </c>
      <c r="J3437">
        <f>IF(AND(Formulier!$E$44&lt;=C3437,Formulier!$O$38&gt;=C3437),"Verlof",0)</f>
        <v>0</v>
      </c>
      <c r="K3437">
        <f t="shared" si="622"/>
        <v>0</v>
      </c>
      <c r="L3437">
        <f t="shared" si="623"/>
        <v>0</v>
      </c>
      <c r="M3437">
        <f t="shared" si="624"/>
        <v>0</v>
      </c>
      <c r="N3437" s="56">
        <f t="shared" si="625"/>
        <v>0</v>
      </c>
      <c r="O3437" s="56">
        <f t="shared" si="626"/>
        <v>0</v>
      </c>
    </row>
    <row r="3438" spans="1:15" x14ac:dyDescent="0.3">
      <c r="A3438" s="43" t="s">
        <v>950</v>
      </c>
      <c r="B3438" s="43">
        <v>20</v>
      </c>
      <c r="C3438" s="44">
        <v>45430</v>
      </c>
      <c r="D3438" s="43" t="s">
        <v>75</v>
      </c>
      <c r="E3438" s="43">
        <v>2024</v>
      </c>
      <c r="F3438" s="64" t="s">
        <v>92</v>
      </c>
      <c r="G3438" s="64" t="s">
        <v>92</v>
      </c>
      <c r="H3438" s="64" t="s">
        <v>92</v>
      </c>
      <c r="I3438" s="43">
        <v>20</v>
      </c>
      <c r="J3438">
        <f>IF(AND(Formulier!$E$44&lt;=C3438,Formulier!$O$38&gt;=C3438),"Verlof",0)</f>
        <v>0</v>
      </c>
      <c r="K3438">
        <f t="shared" si="622"/>
        <v>0</v>
      </c>
      <c r="L3438">
        <f t="shared" si="623"/>
        <v>0</v>
      </c>
      <c r="M3438">
        <f t="shared" si="624"/>
        <v>0</v>
      </c>
      <c r="N3438" s="56">
        <f t="shared" si="625"/>
        <v>0</v>
      </c>
      <c r="O3438" s="56">
        <f t="shared" si="626"/>
        <v>0</v>
      </c>
    </row>
    <row r="3439" spans="1:15" x14ac:dyDescent="0.3">
      <c r="A3439" s="43" t="s">
        <v>951</v>
      </c>
      <c r="B3439" s="43">
        <v>20</v>
      </c>
      <c r="C3439" s="44">
        <v>45431</v>
      </c>
      <c r="D3439" s="43" t="s">
        <v>76</v>
      </c>
      <c r="E3439" s="43">
        <v>2024</v>
      </c>
      <c r="F3439" s="64" t="s">
        <v>92</v>
      </c>
      <c r="G3439" s="64" t="s">
        <v>92</v>
      </c>
      <c r="H3439" s="64" t="s">
        <v>92</v>
      </c>
      <c r="I3439" s="43">
        <v>20</v>
      </c>
      <c r="J3439">
        <f>IF(AND(Formulier!$E$44&lt;=C3439,Formulier!$O$38&gt;=C3439),"Verlof",0)</f>
        <v>0</v>
      </c>
      <c r="K3439">
        <f t="shared" si="622"/>
        <v>0</v>
      </c>
      <c r="L3439">
        <f t="shared" si="623"/>
        <v>0</v>
      </c>
      <c r="M3439">
        <f t="shared" si="624"/>
        <v>0</v>
      </c>
      <c r="N3439" s="56">
        <f t="shared" si="625"/>
        <v>0</v>
      </c>
      <c r="O3439" s="56">
        <f t="shared" si="626"/>
        <v>0</v>
      </c>
    </row>
    <row r="3440" spans="1:15" x14ac:dyDescent="0.3">
      <c r="A3440" s="43" t="s">
        <v>952</v>
      </c>
      <c r="B3440" s="43">
        <v>21</v>
      </c>
      <c r="C3440" s="44">
        <v>45432</v>
      </c>
      <c r="D3440" s="43" t="s">
        <v>63</v>
      </c>
      <c r="E3440" s="43">
        <v>2024</v>
      </c>
      <c r="F3440" s="64" t="s">
        <v>73</v>
      </c>
      <c r="G3440" s="64" t="s">
        <v>73</v>
      </c>
      <c r="H3440" s="64" t="s">
        <v>73</v>
      </c>
      <c r="I3440" s="43">
        <v>21</v>
      </c>
      <c r="J3440">
        <f>IF(AND(Formulier!$E$44&lt;=C3440,Formulier!$O$38&gt;=C3440),"Verlof",0)</f>
        <v>0</v>
      </c>
      <c r="K3440">
        <f t="shared" si="622"/>
        <v>0</v>
      </c>
      <c r="L3440">
        <f t="shared" si="623"/>
        <v>0</v>
      </c>
      <c r="M3440">
        <f t="shared" si="624"/>
        <v>0</v>
      </c>
      <c r="N3440" s="56">
        <f t="shared" si="625"/>
        <v>0</v>
      </c>
      <c r="O3440" s="56">
        <f t="shared" si="626"/>
        <v>0</v>
      </c>
    </row>
    <row r="3441" spans="1:15" x14ac:dyDescent="0.3">
      <c r="A3441" s="43" t="s">
        <v>953</v>
      </c>
      <c r="B3441" s="43">
        <v>21</v>
      </c>
      <c r="C3441" s="44">
        <v>45433</v>
      </c>
      <c r="D3441" s="43" t="s">
        <v>65</v>
      </c>
      <c r="E3441" s="43">
        <v>2024</v>
      </c>
      <c r="F3441" s="64" t="s">
        <v>92</v>
      </c>
      <c r="G3441" s="64" t="s">
        <v>92</v>
      </c>
      <c r="H3441" s="64" t="s">
        <v>92</v>
      </c>
      <c r="I3441" s="43">
        <v>21</v>
      </c>
      <c r="J3441">
        <f>IF(AND(Formulier!$E$44&lt;=C3441,Formulier!$O$38&gt;=C3441),"Verlof",0)</f>
        <v>0</v>
      </c>
      <c r="K3441">
        <f t="shared" si="622"/>
        <v>0</v>
      </c>
      <c r="L3441">
        <f t="shared" si="623"/>
        <v>0</v>
      </c>
      <c r="M3441">
        <f t="shared" si="624"/>
        <v>0</v>
      </c>
      <c r="N3441" s="56">
        <f t="shared" si="625"/>
        <v>0</v>
      </c>
      <c r="O3441" s="56">
        <f t="shared" si="626"/>
        <v>0</v>
      </c>
    </row>
    <row r="3442" spans="1:15" x14ac:dyDescent="0.3">
      <c r="A3442" s="43" t="s">
        <v>954</v>
      </c>
      <c r="B3442" s="43">
        <v>21</v>
      </c>
      <c r="C3442" s="44">
        <v>45434</v>
      </c>
      <c r="D3442" s="43" t="s">
        <v>67</v>
      </c>
      <c r="E3442" s="43">
        <v>2024</v>
      </c>
      <c r="F3442" s="64" t="s">
        <v>92</v>
      </c>
      <c r="G3442" s="64" t="s">
        <v>92</v>
      </c>
      <c r="H3442" s="64" t="s">
        <v>92</v>
      </c>
      <c r="I3442" s="43">
        <v>21</v>
      </c>
      <c r="J3442">
        <f>IF(AND(Formulier!$E$44&lt;=C3442,Formulier!$O$38&gt;=C3442),"Verlof",0)</f>
        <v>0</v>
      </c>
      <c r="K3442">
        <f t="shared" si="622"/>
        <v>0</v>
      </c>
      <c r="L3442">
        <f t="shared" si="623"/>
        <v>0</v>
      </c>
      <c r="M3442">
        <f t="shared" si="624"/>
        <v>0</v>
      </c>
      <c r="N3442" s="56">
        <f t="shared" si="625"/>
        <v>0</v>
      </c>
      <c r="O3442" s="56">
        <f t="shared" si="626"/>
        <v>0</v>
      </c>
    </row>
    <row r="3443" spans="1:15" x14ac:dyDescent="0.3">
      <c r="A3443" s="43" t="s">
        <v>955</v>
      </c>
      <c r="B3443" s="43">
        <v>21</v>
      </c>
      <c r="C3443" s="44">
        <v>45435</v>
      </c>
      <c r="D3443" s="43" t="s">
        <v>69</v>
      </c>
      <c r="E3443" s="43">
        <v>2024</v>
      </c>
      <c r="F3443" s="64" t="s">
        <v>92</v>
      </c>
      <c r="G3443" s="64" t="s">
        <v>92</v>
      </c>
      <c r="H3443" s="64" t="s">
        <v>92</v>
      </c>
      <c r="I3443" s="43">
        <v>21</v>
      </c>
      <c r="J3443">
        <f>IF(AND(Formulier!$E$44&lt;=C3443,Formulier!$O$38&gt;=C3443),"Verlof",0)</f>
        <v>0</v>
      </c>
      <c r="K3443">
        <f t="shared" si="622"/>
        <v>0</v>
      </c>
      <c r="L3443">
        <f t="shared" si="623"/>
        <v>0</v>
      </c>
      <c r="M3443">
        <f t="shared" si="624"/>
        <v>0</v>
      </c>
      <c r="N3443" s="56">
        <f t="shared" si="625"/>
        <v>0</v>
      </c>
      <c r="O3443" s="56">
        <f t="shared" si="626"/>
        <v>0</v>
      </c>
    </row>
    <row r="3444" spans="1:15" x14ac:dyDescent="0.3">
      <c r="A3444" s="43" t="s">
        <v>956</v>
      </c>
      <c r="B3444" s="43">
        <v>21</v>
      </c>
      <c r="C3444" s="44">
        <v>45436</v>
      </c>
      <c r="D3444" s="43" t="s">
        <v>71</v>
      </c>
      <c r="E3444" s="43">
        <v>2024</v>
      </c>
      <c r="F3444" s="64" t="s">
        <v>92</v>
      </c>
      <c r="G3444" s="64" t="s">
        <v>92</v>
      </c>
      <c r="H3444" s="64" t="s">
        <v>92</v>
      </c>
      <c r="I3444" s="43">
        <v>21</v>
      </c>
      <c r="J3444">
        <f>IF(AND(Formulier!$E$44&lt;=C3444,Formulier!$O$38&gt;=C3444),"Verlof",0)</f>
        <v>0</v>
      </c>
      <c r="K3444">
        <f t="shared" si="622"/>
        <v>0</v>
      </c>
      <c r="L3444">
        <f t="shared" si="623"/>
        <v>0</v>
      </c>
      <c r="M3444">
        <f t="shared" si="624"/>
        <v>0</v>
      </c>
      <c r="N3444" s="56">
        <f t="shared" si="625"/>
        <v>0</v>
      </c>
      <c r="O3444" s="56">
        <f t="shared" si="626"/>
        <v>0</v>
      </c>
    </row>
    <row r="3445" spans="1:15" x14ac:dyDescent="0.3">
      <c r="A3445" s="43" t="s">
        <v>957</v>
      </c>
      <c r="B3445" s="43">
        <v>21</v>
      </c>
      <c r="C3445" s="44">
        <v>45437</v>
      </c>
      <c r="D3445" s="43" t="s">
        <v>75</v>
      </c>
      <c r="E3445" s="43">
        <v>2024</v>
      </c>
      <c r="F3445" s="64" t="s">
        <v>92</v>
      </c>
      <c r="G3445" s="64" t="s">
        <v>92</v>
      </c>
      <c r="H3445" s="64" t="s">
        <v>92</v>
      </c>
      <c r="I3445" s="43">
        <v>21</v>
      </c>
      <c r="J3445">
        <f>IF(AND(Formulier!$E$44&lt;=C3445,Formulier!$O$38&gt;=C3445),"Verlof",0)</f>
        <v>0</v>
      </c>
      <c r="K3445">
        <f t="shared" si="622"/>
        <v>0</v>
      </c>
      <c r="L3445">
        <f t="shared" si="623"/>
        <v>0</v>
      </c>
      <c r="M3445">
        <f t="shared" si="624"/>
        <v>0</v>
      </c>
      <c r="N3445" s="56">
        <f t="shared" si="625"/>
        <v>0</v>
      </c>
      <c r="O3445" s="56">
        <f t="shared" si="626"/>
        <v>0</v>
      </c>
    </row>
    <row r="3446" spans="1:15" x14ac:dyDescent="0.3">
      <c r="A3446" s="43" t="s">
        <v>958</v>
      </c>
      <c r="B3446" s="43">
        <v>21</v>
      </c>
      <c r="C3446" s="44">
        <v>45438</v>
      </c>
      <c r="D3446" s="43" t="s">
        <v>76</v>
      </c>
      <c r="E3446" s="43">
        <v>2024</v>
      </c>
      <c r="F3446" s="64" t="s">
        <v>92</v>
      </c>
      <c r="G3446" s="64" t="s">
        <v>92</v>
      </c>
      <c r="H3446" s="64" t="s">
        <v>92</v>
      </c>
      <c r="I3446" s="43">
        <v>21</v>
      </c>
      <c r="J3446">
        <f>IF(AND(Formulier!$E$44&lt;=C3446,Formulier!$O$38&gt;=C3446),"Verlof",0)</f>
        <v>0</v>
      </c>
      <c r="K3446">
        <f t="shared" si="622"/>
        <v>0</v>
      </c>
      <c r="L3446">
        <f t="shared" si="623"/>
        <v>0</v>
      </c>
      <c r="M3446">
        <f t="shared" si="624"/>
        <v>0</v>
      </c>
      <c r="N3446" s="56">
        <f t="shared" si="625"/>
        <v>0</v>
      </c>
      <c r="O3446" s="56">
        <f t="shared" si="626"/>
        <v>0</v>
      </c>
    </row>
    <row r="3447" spans="1:15" x14ac:dyDescent="0.3">
      <c r="A3447" s="43" t="s">
        <v>959</v>
      </c>
      <c r="B3447" s="43">
        <v>22</v>
      </c>
      <c r="C3447" s="44">
        <v>45439</v>
      </c>
      <c r="D3447" s="43" t="s">
        <v>63</v>
      </c>
      <c r="E3447" s="43">
        <v>2024</v>
      </c>
      <c r="F3447" s="64" t="s">
        <v>92</v>
      </c>
      <c r="G3447" s="64" t="s">
        <v>92</v>
      </c>
      <c r="H3447" s="64" t="s">
        <v>92</v>
      </c>
      <c r="I3447" s="43">
        <v>22</v>
      </c>
      <c r="J3447">
        <f>IF(AND(Formulier!$E$44&lt;=C3447,Formulier!$O$38&gt;=C3447),"Verlof",0)</f>
        <v>0</v>
      </c>
      <c r="K3447">
        <f t="shared" si="622"/>
        <v>0</v>
      </c>
      <c r="L3447">
        <f t="shared" si="623"/>
        <v>0</v>
      </c>
      <c r="M3447">
        <f t="shared" si="624"/>
        <v>0</v>
      </c>
      <c r="N3447" s="56">
        <f t="shared" si="625"/>
        <v>0</v>
      </c>
      <c r="O3447" s="56">
        <f t="shared" si="626"/>
        <v>0</v>
      </c>
    </row>
    <row r="3448" spans="1:15" x14ac:dyDescent="0.3">
      <c r="A3448" s="43" t="s">
        <v>960</v>
      </c>
      <c r="B3448" s="43">
        <v>22</v>
      </c>
      <c r="C3448" s="44">
        <v>45440</v>
      </c>
      <c r="D3448" s="43" t="s">
        <v>65</v>
      </c>
      <c r="E3448" s="43">
        <v>2024</v>
      </c>
      <c r="F3448" s="64" t="s">
        <v>92</v>
      </c>
      <c r="G3448" s="64" t="s">
        <v>92</v>
      </c>
      <c r="H3448" s="64" t="s">
        <v>92</v>
      </c>
      <c r="I3448" s="43">
        <v>22</v>
      </c>
      <c r="J3448">
        <f>IF(AND(Formulier!$E$44&lt;=C3448,Formulier!$O$38&gt;=C3448),"Verlof",0)</f>
        <v>0</v>
      </c>
      <c r="K3448">
        <f t="shared" si="622"/>
        <v>0</v>
      </c>
      <c r="L3448">
        <f t="shared" si="623"/>
        <v>0</v>
      </c>
      <c r="M3448">
        <f t="shared" si="624"/>
        <v>0</v>
      </c>
      <c r="N3448" s="56">
        <f t="shared" si="625"/>
        <v>0</v>
      </c>
      <c r="O3448" s="56">
        <f t="shared" si="626"/>
        <v>0</v>
      </c>
    </row>
    <row r="3449" spans="1:15" x14ac:dyDescent="0.3">
      <c r="A3449" s="43" t="s">
        <v>961</v>
      </c>
      <c r="B3449" s="43">
        <v>22</v>
      </c>
      <c r="C3449" s="44">
        <v>45441</v>
      </c>
      <c r="D3449" s="43" t="s">
        <v>67</v>
      </c>
      <c r="E3449" s="43">
        <v>2024</v>
      </c>
      <c r="F3449" s="64" t="s">
        <v>92</v>
      </c>
      <c r="G3449" s="64" t="s">
        <v>92</v>
      </c>
      <c r="H3449" s="64" t="s">
        <v>92</v>
      </c>
      <c r="I3449" s="43">
        <v>22</v>
      </c>
      <c r="J3449">
        <f>IF(AND(Formulier!$E$44&lt;=C3449,Formulier!$O$38&gt;=C3449),"Verlof",0)</f>
        <v>0</v>
      </c>
      <c r="K3449">
        <f t="shared" si="622"/>
        <v>0</v>
      </c>
      <c r="L3449">
        <f t="shared" si="623"/>
        <v>0</v>
      </c>
      <c r="M3449">
        <f t="shared" si="624"/>
        <v>0</v>
      </c>
      <c r="N3449" s="56">
        <f t="shared" si="625"/>
        <v>0</v>
      </c>
      <c r="O3449" s="56">
        <f t="shared" si="626"/>
        <v>0</v>
      </c>
    </row>
    <row r="3450" spans="1:15" x14ac:dyDescent="0.3">
      <c r="A3450" s="43" t="s">
        <v>962</v>
      </c>
      <c r="B3450" s="43">
        <v>22</v>
      </c>
      <c r="C3450" s="44">
        <v>45442</v>
      </c>
      <c r="D3450" s="43" t="s">
        <v>69</v>
      </c>
      <c r="E3450" s="43">
        <v>2024</v>
      </c>
      <c r="F3450" s="64" t="s">
        <v>92</v>
      </c>
      <c r="G3450" s="64" t="s">
        <v>92</v>
      </c>
      <c r="H3450" s="64" t="s">
        <v>92</v>
      </c>
      <c r="I3450" s="43">
        <v>22</v>
      </c>
      <c r="J3450">
        <f>IF(AND(Formulier!$E$44&lt;=C3450,Formulier!$O$38&gt;=C3450),"Verlof",0)</f>
        <v>0</v>
      </c>
      <c r="K3450">
        <f t="shared" si="622"/>
        <v>0</v>
      </c>
      <c r="L3450">
        <f t="shared" si="623"/>
        <v>0</v>
      </c>
      <c r="M3450">
        <f t="shared" si="624"/>
        <v>0</v>
      </c>
      <c r="N3450" s="56">
        <f t="shared" si="625"/>
        <v>0</v>
      </c>
      <c r="O3450" s="56">
        <f t="shared" si="626"/>
        <v>0</v>
      </c>
    </row>
    <row r="3451" spans="1:15" x14ac:dyDescent="0.3">
      <c r="A3451" s="43" t="s">
        <v>963</v>
      </c>
      <c r="B3451" s="43">
        <v>22</v>
      </c>
      <c r="C3451" s="44">
        <v>45443</v>
      </c>
      <c r="D3451" s="43" t="s">
        <v>71</v>
      </c>
      <c r="E3451" s="43">
        <v>2024</v>
      </c>
      <c r="F3451" s="64" t="s">
        <v>92</v>
      </c>
      <c r="G3451" s="64" t="s">
        <v>92</v>
      </c>
      <c r="H3451" s="64" t="s">
        <v>92</v>
      </c>
      <c r="I3451" s="43">
        <v>22</v>
      </c>
      <c r="J3451">
        <f>IF(AND(Formulier!$E$44&lt;=C3451,Formulier!$O$38&gt;=C3451),"Verlof",0)</f>
        <v>0</v>
      </c>
      <c r="K3451">
        <f t="shared" si="622"/>
        <v>0</v>
      </c>
      <c r="L3451">
        <f t="shared" si="623"/>
        <v>0</v>
      </c>
      <c r="M3451">
        <f t="shared" si="624"/>
        <v>0</v>
      </c>
      <c r="N3451" s="56">
        <f t="shared" si="625"/>
        <v>0</v>
      </c>
      <c r="O3451" s="56">
        <f t="shared" si="626"/>
        <v>0</v>
      </c>
    </row>
    <row r="3452" spans="1:15" x14ac:dyDescent="0.3">
      <c r="A3452" s="43" t="s">
        <v>964</v>
      </c>
      <c r="B3452" s="43">
        <v>22</v>
      </c>
      <c r="C3452" s="44">
        <v>45444</v>
      </c>
      <c r="D3452" s="43" t="s">
        <v>75</v>
      </c>
      <c r="E3452" s="43">
        <v>2024</v>
      </c>
      <c r="F3452" s="64" t="s">
        <v>92</v>
      </c>
      <c r="G3452" s="64" t="s">
        <v>92</v>
      </c>
      <c r="H3452" s="64" t="s">
        <v>92</v>
      </c>
      <c r="I3452" s="43">
        <v>22</v>
      </c>
      <c r="J3452">
        <f>IF(AND(Formulier!$E$44&lt;=C3452,Formulier!$O$38&gt;=C3452),"Verlof",0)</f>
        <v>0</v>
      </c>
      <c r="K3452">
        <f t="shared" si="622"/>
        <v>0</v>
      </c>
      <c r="L3452">
        <f t="shared" si="623"/>
        <v>0</v>
      </c>
      <c r="M3452">
        <f t="shared" si="624"/>
        <v>0</v>
      </c>
      <c r="N3452" s="56">
        <f t="shared" si="625"/>
        <v>0</v>
      </c>
      <c r="O3452" s="56">
        <f t="shared" si="626"/>
        <v>0</v>
      </c>
    </row>
    <row r="3453" spans="1:15" x14ac:dyDescent="0.3">
      <c r="A3453" s="43" t="s">
        <v>965</v>
      </c>
      <c r="B3453" s="43">
        <v>22</v>
      </c>
      <c r="C3453" s="44">
        <v>45445</v>
      </c>
      <c r="D3453" s="43" t="s">
        <v>76</v>
      </c>
      <c r="E3453" s="43">
        <v>2024</v>
      </c>
      <c r="F3453" s="64" t="s">
        <v>92</v>
      </c>
      <c r="G3453" s="64" t="s">
        <v>92</v>
      </c>
      <c r="H3453" s="64" t="s">
        <v>92</v>
      </c>
      <c r="I3453" s="43">
        <v>22</v>
      </c>
      <c r="J3453">
        <f>IF(AND(Formulier!$E$44&lt;=C3453,Formulier!$O$38&gt;=C3453),"Verlof",0)</f>
        <v>0</v>
      </c>
      <c r="K3453">
        <f t="shared" si="622"/>
        <v>0</v>
      </c>
      <c r="L3453">
        <f t="shared" si="623"/>
        <v>0</v>
      </c>
      <c r="M3453">
        <f t="shared" si="624"/>
        <v>0</v>
      </c>
      <c r="N3453" s="56">
        <f t="shared" si="625"/>
        <v>0</v>
      </c>
      <c r="O3453" s="56">
        <f t="shared" si="626"/>
        <v>0</v>
      </c>
    </row>
    <row r="3454" spans="1:15" x14ac:dyDescent="0.3">
      <c r="A3454" s="43" t="s">
        <v>966</v>
      </c>
      <c r="B3454" s="43">
        <v>23</v>
      </c>
      <c r="C3454" s="44">
        <v>45446</v>
      </c>
      <c r="D3454" s="43" t="s">
        <v>63</v>
      </c>
      <c r="E3454" s="43">
        <v>2024</v>
      </c>
      <c r="F3454" s="64" t="s">
        <v>92</v>
      </c>
      <c r="G3454" s="64" t="s">
        <v>92</v>
      </c>
      <c r="H3454" s="64" t="s">
        <v>92</v>
      </c>
      <c r="I3454" s="43">
        <v>23</v>
      </c>
      <c r="J3454">
        <f>IF(AND(Formulier!$E$44&lt;=C3454,Formulier!$O$38&gt;=C3454),"Verlof",0)</f>
        <v>0</v>
      </c>
      <c r="K3454">
        <f t="shared" si="622"/>
        <v>0</v>
      </c>
      <c r="L3454">
        <f t="shared" si="623"/>
        <v>0</v>
      </c>
      <c r="M3454">
        <f t="shared" si="624"/>
        <v>0</v>
      </c>
      <c r="N3454" s="56">
        <f t="shared" si="625"/>
        <v>0</v>
      </c>
      <c r="O3454" s="56">
        <f t="shared" si="626"/>
        <v>0</v>
      </c>
    </row>
    <row r="3455" spans="1:15" x14ac:dyDescent="0.3">
      <c r="A3455" s="43" t="s">
        <v>967</v>
      </c>
      <c r="B3455" s="43">
        <v>23</v>
      </c>
      <c r="C3455" s="44">
        <v>45447</v>
      </c>
      <c r="D3455" s="43" t="s">
        <v>65</v>
      </c>
      <c r="E3455" s="43">
        <v>2024</v>
      </c>
      <c r="F3455" s="64" t="s">
        <v>92</v>
      </c>
      <c r="G3455" s="64" t="s">
        <v>92</v>
      </c>
      <c r="H3455" s="64" t="s">
        <v>92</v>
      </c>
      <c r="I3455" s="43">
        <v>23</v>
      </c>
      <c r="J3455">
        <f>IF(AND(Formulier!$E$44&lt;=C3455,Formulier!$O$38&gt;=C3455),"Verlof",0)</f>
        <v>0</v>
      </c>
      <c r="K3455">
        <f t="shared" si="622"/>
        <v>0</v>
      </c>
      <c r="L3455">
        <f t="shared" si="623"/>
        <v>0</v>
      </c>
      <c r="M3455">
        <f t="shared" si="624"/>
        <v>0</v>
      </c>
      <c r="N3455" s="56">
        <f t="shared" si="625"/>
        <v>0</v>
      </c>
      <c r="O3455" s="56">
        <f t="shared" si="626"/>
        <v>0</v>
      </c>
    </row>
    <row r="3456" spans="1:15" x14ac:dyDescent="0.3">
      <c r="A3456" s="43" t="s">
        <v>968</v>
      </c>
      <c r="B3456" s="43">
        <v>23</v>
      </c>
      <c r="C3456" s="44">
        <v>45448</v>
      </c>
      <c r="D3456" s="43" t="s">
        <v>67</v>
      </c>
      <c r="E3456" s="43">
        <v>2024</v>
      </c>
      <c r="F3456" s="64" t="s">
        <v>92</v>
      </c>
      <c r="G3456" s="64" t="s">
        <v>92</v>
      </c>
      <c r="H3456" s="64" t="s">
        <v>92</v>
      </c>
      <c r="I3456" s="43">
        <v>23</v>
      </c>
      <c r="J3456">
        <f>IF(AND(Formulier!$E$44&lt;=C3456,Formulier!$O$38&gt;=C3456),"Verlof",0)</f>
        <v>0</v>
      </c>
      <c r="K3456">
        <f t="shared" si="622"/>
        <v>0</v>
      </c>
      <c r="L3456">
        <f t="shared" si="623"/>
        <v>0</v>
      </c>
      <c r="M3456">
        <f t="shared" si="624"/>
        <v>0</v>
      </c>
      <c r="N3456" s="56">
        <f t="shared" si="625"/>
        <v>0</v>
      </c>
      <c r="O3456" s="56">
        <f t="shared" si="626"/>
        <v>0</v>
      </c>
    </row>
    <row r="3457" spans="1:15" x14ac:dyDescent="0.3">
      <c r="A3457" s="43" t="s">
        <v>969</v>
      </c>
      <c r="B3457" s="43">
        <v>23</v>
      </c>
      <c r="C3457" s="44">
        <v>45449</v>
      </c>
      <c r="D3457" s="43" t="s">
        <v>69</v>
      </c>
      <c r="E3457" s="43">
        <v>2024</v>
      </c>
      <c r="F3457" s="64" t="s">
        <v>92</v>
      </c>
      <c r="G3457" s="64" t="s">
        <v>92</v>
      </c>
      <c r="H3457" s="64" t="s">
        <v>92</v>
      </c>
      <c r="I3457" s="43">
        <v>23</v>
      </c>
      <c r="J3457">
        <f>IF(AND(Formulier!$E$44&lt;=C3457,Formulier!$O$38&gt;=C3457),"Verlof",0)</f>
        <v>0</v>
      </c>
      <c r="K3457">
        <f t="shared" si="622"/>
        <v>0</v>
      </c>
      <c r="L3457">
        <f t="shared" si="623"/>
        <v>0</v>
      </c>
      <c r="M3457">
        <f t="shared" si="624"/>
        <v>0</v>
      </c>
      <c r="N3457" s="56">
        <f t="shared" si="625"/>
        <v>0</v>
      </c>
      <c r="O3457" s="56">
        <f t="shared" si="626"/>
        <v>0</v>
      </c>
    </row>
    <row r="3458" spans="1:15" x14ac:dyDescent="0.3">
      <c r="A3458" s="43" t="s">
        <v>970</v>
      </c>
      <c r="B3458" s="43">
        <v>23</v>
      </c>
      <c r="C3458" s="44">
        <v>45450</v>
      </c>
      <c r="D3458" s="43" t="s">
        <v>71</v>
      </c>
      <c r="E3458" s="43">
        <v>2024</v>
      </c>
      <c r="F3458" s="64" t="s">
        <v>92</v>
      </c>
      <c r="G3458" s="64" t="s">
        <v>92</v>
      </c>
      <c r="H3458" s="64" t="s">
        <v>92</v>
      </c>
      <c r="I3458" s="43">
        <v>23</v>
      </c>
      <c r="J3458">
        <f>IF(AND(Formulier!$E$44&lt;=C3458,Formulier!$O$38&gt;=C3458),"Verlof",0)</f>
        <v>0</v>
      </c>
      <c r="K3458">
        <f t="shared" si="622"/>
        <v>0</v>
      </c>
      <c r="L3458">
        <f t="shared" si="623"/>
        <v>0</v>
      </c>
      <c r="M3458">
        <f t="shared" si="624"/>
        <v>0</v>
      </c>
      <c r="N3458" s="56">
        <f t="shared" si="625"/>
        <v>0</v>
      </c>
      <c r="O3458" s="56">
        <f t="shared" si="626"/>
        <v>0</v>
      </c>
    </row>
    <row r="3459" spans="1:15" x14ac:dyDescent="0.3">
      <c r="A3459" s="43" t="s">
        <v>971</v>
      </c>
      <c r="B3459" s="43">
        <v>23</v>
      </c>
      <c r="C3459" s="44">
        <v>45451</v>
      </c>
      <c r="D3459" s="43" t="s">
        <v>75</v>
      </c>
      <c r="E3459" s="43">
        <v>2024</v>
      </c>
      <c r="F3459" s="64" t="s">
        <v>92</v>
      </c>
      <c r="G3459" s="64" t="s">
        <v>92</v>
      </c>
      <c r="H3459" s="64" t="s">
        <v>92</v>
      </c>
      <c r="I3459" s="43">
        <v>23</v>
      </c>
      <c r="J3459">
        <f>IF(AND(Formulier!$E$44&lt;=C3459,Formulier!$O$38&gt;=C3459),"Verlof",0)</f>
        <v>0</v>
      </c>
      <c r="K3459">
        <f t="shared" si="622"/>
        <v>0</v>
      </c>
      <c r="L3459">
        <f t="shared" si="623"/>
        <v>0</v>
      </c>
      <c r="M3459">
        <f t="shared" si="624"/>
        <v>0</v>
      </c>
      <c r="N3459" s="56">
        <f t="shared" si="625"/>
        <v>0</v>
      </c>
      <c r="O3459" s="56">
        <f t="shared" si="626"/>
        <v>0</v>
      </c>
    </row>
    <row r="3460" spans="1:15" x14ac:dyDescent="0.3">
      <c r="A3460" s="43" t="s">
        <v>972</v>
      </c>
      <c r="B3460" s="43">
        <v>23</v>
      </c>
      <c r="C3460" s="44">
        <v>45452</v>
      </c>
      <c r="D3460" s="43" t="s">
        <v>76</v>
      </c>
      <c r="E3460" s="43">
        <v>2024</v>
      </c>
      <c r="F3460" s="64" t="s">
        <v>92</v>
      </c>
      <c r="G3460" s="64" t="s">
        <v>92</v>
      </c>
      <c r="H3460" s="64" t="s">
        <v>92</v>
      </c>
      <c r="I3460" s="43">
        <v>23</v>
      </c>
      <c r="J3460">
        <f>IF(AND(Formulier!$E$44&lt;=C3460,Formulier!$O$38&gt;=C3460),"Verlof",0)</f>
        <v>0</v>
      </c>
      <c r="K3460">
        <f t="shared" si="622"/>
        <v>0</v>
      </c>
      <c r="L3460">
        <f t="shared" si="623"/>
        <v>0</v>
      </c>
      <c r="M3460">
        <f t="shared" si="624"/>
        <v>0</v>
      </c>
      <c r="N3460" s="56">
        <f t="shared" si="625"/>
        <v>0</v>
      </c>
      <c r="O3460" s="56">
        <f t="shared" si="626"/>
        <v>0</v>
      </c>
    </row>
    <row r="3461" spans="1:15" x14ac:dyDescent="0.3">
      <c r="A3461" s="43" t="s">
        <v>973</v>
      </c>
      <c r="B3461" s="43">
        <v>24</v>
      </c>
      <c r="C3461" s="44">
        <v>45453</v>
      </c>
      <c r="D3461" s="43" t="s">
        <v>63</v>
      </c>
      <c r="E3461" s="43">
        <v>2024</v>
      </c>
      <c r="F3461" s="64" t="s">
        <v>92</v>
      </c>
      <c r="G3461" s="64" t="s">
        <v>92</v>
      </c>
      <c r="H3461" s="64" t="s">
        <v>92</v>
      </c>
      <c r="I3461" s="43">
        <v>24</v>
      </c>
      <c r="J3461">
        <f>IF(AND(Formulier!$E$44&lt;=C3461,Formulier!$O$38&gt;=C3461),"Verlof",0)</f>
        <v>0</v>
      </c>
      <c r="K3461">
        <f t="shared" si="622"/>
        <v>0</v>
      </c>
      <c r="L3461">
        <f t="shared" si="623"/>
        <v>0</v>
      </c>
      <c r="M3461">
        <f t="shared" si="624"/>
        <v>0</v>
      </c>
      <c r="N3461" s="56">
        <f t="shared" si="625"/>
        <v>0</v>
      </c>
      <c r="O3461" s="56">
        <f t="shared" si="626"/>
        <v>0</v>
      </c>
    </row>
    <row r="3462" spans="1:15" x14ac:dyDescent="0.3">
      <c r="A3462" s="43" t="s">
        <v>974</v>
      </c>
      <c r="B3462" s="43">
        <v>24</v>
      </c>
      <c r="C3462" s="44">
        <v>45454</v>
      </c>
      <c r="D3462" s="43" t="s">
        <v>65</v>
      </c>
      <c r="E3462" s="43">
        <v>2024</v>
      </c>
      <c r="F3462" s="64" t="s">
        <v>92</v>
      </c>
      <c r="G3462" s="64" t="s">
        <v>92</v>
      </c>
      <c r="H3462" s="64" t="s">
        <v>92</v>
      </c>
      <c r="I3462" s="43">
        <v>24</v>
      </c>
      <c r="J3462">
        <f>IF(AND(Formulier!$E$44&lt;=C3462,Formulier!$O$38&gt;=C3462),"Verlof",0)</f>
        <v>0</v>
      </c>
      <c r="K3462">
        <f t="shared" si="622"/>
        <v>0</v>
      </c>
      <c r="L3462">
        <f t="shared" si="623"/>
        <v>0</v>
      </c>
      <c r="M3462">
        <f t="shared" si="624"/>
        <v>0</v>
      </c>
      <c r="N3462" s="56">
        <f t="shared" si="625"/>
        <v>0</v>
      </c>
      <c r="O3462" s="56">
        <f t="shared" si="626"/>
        <v>0</v>
      </c>
    </row>
    <row r="3463" spans="1:15" x14ac:dyDescent="0.3">
      <c r="A3463" s="43" t="s">
        <v>975</v>
      </c>
      <c r="B3463" s="43">
        <v>24</v>
      </c>
      <c r="C3463" s="44">
        <v>45455</v>
      </c>
      <c r="D3463" s="43" t="s">
        <v>67</v>
      </c>
      <c r="E3463" s="43">
        <v>2024</v>
      </c>
      <c r="F3463" s="64" t="s">
        <v>92</v>
      </c>
      <c r="G3463" s="64" t="s">
        <v>92</v>
      </c>
      <c r="H3463" s="64" t="s">
        <v>92</v>
      </c>
      <c r="I3463" s="43">
        <v>24</v>
      </c>
      <c r="J3463">
        <f>IF(AND(Formulier!$E$44&lt;=C3463,Formulier!$O$38&gt;=C3463),"Verlof",0)</f>
        <v>0</v>
      </c>
      <c r="K3463">
        <f t="shared" si="622"/>
        <v>0</v>
      </c>
      <c r="L3463">
        <f t="shared" si="623"/>
        <v>0</v>
      </c>
      <c r="M3463">
        <f t="shared" si="624"/>
        <v>0</v>
      </c>
      <c r="N3463" s="56">
        <f t="shared" si="625"/>
        <v>0</v>
      </c>
      <c r="O3463" s="56">
        <f t="shared" si="626"/>
        <v>0</v>
      </c>
    </row>
    <row r="3464" spans="1:15" x14ac:dyDescent="0.3">
      <c r="A3464" s="43" t="s">
        <v>976</v>
      </c>
      <c r="B3464" s="43">
        <v>24</v>
      </c>
      <c r="C3464" s="44">
        <v>45456</v>
      </c>
      <c r="D3464" s="43" t="s">
        <v>69</v>
      </c>
      <c r="E3464" s="43">
        <v>2024</v>
      </c>
      <c r="F3464" s="64" t="s">
        <v>92</v>
      </c>
      <c r="G3464" s="64" t="s">
        <v>92</v>
      </c>
      <c r="H3464" s="64" t="s">
        <v>92</v>
      </c>
      <c r="I3464" s="43">
        <v>24</v>
      </c>
      <c r="J3464">
        <f>IF(AND(Formulier!$E$44&lt;=C3464,Formulier!$O$38&gt;=C3464),"Verlof",0)</f>
        <v>0</v>
      </c>
      <c r="K3464">
        <f t="shared" si="622"/>
        <v>0</v>
      </c>
      <c r="L3464">
        <f t="shared" si="623"/>
        <v>0</v>
      </c>
      <c r="M3464">
        <f t="shared" si="624"/>
        <v>0</v>
      </c>
      <c r="N3464" s="56">
        <f t="shared" si="625"/>
        <v>0</v>
      </c>
      <c r="O3464" s="56">
        <f t="shared" si="626"/>
        <v>0</v>
      </c>
    </row>
    <row r="3465" spans="1:15" x14ac:dyDescent="0.3">
      <c r="A3465" s="43" t="s">
        <v>977</v>
      </c>
      <c r="B3465" s="43">
        <v>24</v>
      </c>
      <c r="C3465" s="44">
        <v>45457</v>
      </c>
      <c r="D3465" s="43" t="s">
        <v>71</v>
      </c>
      <c r="E3465" s="43">
        <v>2024</v>
      </c>
      <c r="F3465" s="64" t="s">
        <v>92</v>
      </c>
      <c r="G3465" s="64" t="s">
        <v>92</v>
      </c>
      <c r="H3465" s="64" t="s">
        <v>92</v>
      </c>
      <c r="I3465" s="43">
        <v>24</v>
      </c>
      <c r="J3465">
        <f>IF(AND(Formulier!$E$44&lt;=C3465,Formulier!$O$38&gt;=C3465),"Verlof",0)</f>
        <v>0</v>
      </c>
      <c r="K3465">
        <f t="shared" si="622"/>
        <v>0</v>
      </c>
      <c r="L3465">
        <f t="shared" si="623"/>
        <v>0</v>
      </c>
      <c r="M3465">
        <f t="shared" si="624"/>
        <v>0</v>
      </c>
      <c r="N3465" s="56">
        <f t="shared" si="625"/>
        <v>0</v>
      </c>
      <c r="O3465" s="56">
        <f t="shared" si="626"/>
        <v>0</v>
      </c>
    </row>
    <row r="3466" spans="1:15" x14ac:dyDescent="0.3">
      <c r="A3466" s="43" t="s">
        <v>978</v>
      </c>
      <c r="B3466" s="43">
        <v>24</v>
      </c>
      <c r="C3466" s="44">
        <v>45458</v>
      </c>
      <c r="D3466" s="43" t="s">
        <v>75</v>
      </c>
      <c r="E3466" s="43">
        <v>2024</v>
      </c>
      <c r="F3466" s="64" t="s">
        <v>92</v>
      </c>
      <c r="G3466" s="64" t="s">
        <v>92</v>
      </c>
      <c r="H3466" s="64" t="s">
        <v>92</v>
      </c>
      <c r="I3466" s="43">
        <v>24</v>
      </c>
      <c r="J3466">
        <f>IF(AND(Formulier!$E$44&lt;=C3466,Formulier!$O$38&gt;=C3466),"Verlof",0)</f>
        <v>0</v>
      </c>
      <c r="K3466">
        <f t="shared" si="622"/>
        <v>0</v>
      </c>
      <c r="L3466">
        <f t="shared" si="623"/>
        <v>0</v>
      </c>
      <c r="M3466">
        <f t="shared" si="624"/>
        <v>0</v>
      </c>
      <c r="N3466" s="56">
        <f t="shared" si="625"/>
        <v>0</v>
      </c>
      <c r="O3466" s="56">
        <f t="shared" si="626"/>
        <v>0</v>
      </c>
    </row>
    <row r="3467" spans="1:15" x14ac:dyDescent="0.3">
      <c r="A3467" s="43" t="s">
        <v>979</v>
      </c>
      <c r="B3467" s="43">
        <v>24</v>
      </c>
      <c r="C3467" s="44">
        <v>45459</v>
      </c>
      <c r="D3467" s="43" t="s">
        <v>76</v>
      </c>
      <c r="E3467" s="43">
        <v>2024</v>
      </c>
      <c r="F3467" s="64" t="s">
        <v>92</v>
      </c>
      <c r="G3467" s="64" t="s">
        <v>92</v>
      </c>
      <c r="H3467" s="64" t="s">
        <v>92</v>
      </c>
      <c r="I3467" s="43">
        <v>24</v>
      </c>
      <c r="J3467">
        <f>IF(AND(Formulier!$E$44&lt;=C3467,Formulier!$O$38&gt;=C3467),"Verlof",0)</f>
        <v>0</v>
      </c>
      <c r="K3467">
        <f t="shared" si="622"/>
        <v>0</v>
      </c>
      <c r="L3467">
        <f t="shared" si="623"/>
        <v>0</v>
      </c>
      <c r="M3467">
        <f t="shared" si="624"/>
        <v>0</v>
      </c>
      <c r="N3467" s="56">
        <f t="shared" si="625"/>
        <v>0</v>
      </c>
      <c r="O3467" s="56">
        <f t="shared" si="626"/>
        <v>0</v>
      </c>
    </row>
    <row r="3468" spans="1:15" x14ac:dyDescent="0.3">
      <c r="A3468" s="43" t="s">
        <v>980</v>
      </c>
      <c r="B3468" s="43">
        <v>25</v>
      </c>
      <c r="C3468" s="44">
        <v>45460</v>
      </c>
      <c r="D3468" s="43" t="s">
        <v>63</v>
      </c>
      <c r="E3468" s="43">
        <v>2024</v>
      </c>
      <c r="F3468" s="64" t="s">
        <v>92</v>
      </c>
      <c r="G3468" s="64" t="s">
        <v>92</v>
      </c>
      <c r="H3468" s="64" t="s">
        <v>92</v>
      </c>
      <c r="I3468" s="43">
        <v>25</v>
      </c>
      <c r="J3468">
        <f>IF(AND(Formulier!$E$44&lt;=C3468,Formulier!$O$38&gt;=C3468),"Verlof",0)</f>
        <v>0</v>
      </c>
      <c r="K3468">
        <f t="shared" ref="K3468:K3531" si="627">IF(J3468=0,0,IF(F3468="",0,1))</f>
        <v>0</v>
      </c>
      <c r="L3468">
        <f t="shared" ref="L3468:L3531" si="628">IF(J3468=0,0,IF(G3468="",0,1))</f>
        <v>0</v>
      </c>
      <c r="M3468">
        <f t="shared" ref="M3468:M3531" si="629">IF(J3468=0,0,IF(H3468="",0,1))</f>
        <v>0</v>
      </c>
      <c r="N3468" s="56">
        <f t="shared" ref="N3468:N3531" si="630">IF($N$1="Noord",K3468,IF($N$1="Midden",L3468,M3468))</f>
        <v>0</v>
      </c>
      <c r="O3468" s="56">
        <f t="shared" ref="O3468:O3531" si="631">IF(OR(D3468="za",D3468="zo"),0,N3468)</f>
        <v>0</v>
      </c>
    </row>
    <row r="3469" spans="1:15" x14ac:dyDescent="0.3">
      <c r="A3469" s="43" t="s">
        <v>981</v>
      </c>
      <c r="B3469" s="43">
        <v>25</v>
      </c>
      <c r="C3469" s="44">
        <v>45461</v>
      </c>
      <c r="D3469" s="43" t="s">
        <v>65</v>
      </c>
      <c r="E3469" s="43">
        <v>2024</v>
      </c>
      <c r="F3469" s="64" t="s">
        <v>92</v>
      </c>
      <c r="G3469" s="64" t="s">
        <v>92</v>
      </c>
      <c r="H3469" s="64" t="s">
        <v>92</v>
      </c>
      <c r="I3469" s="43">
        <v>25</v>
      </c>
      <c r="J3469">
        <f>IF(AND(Formulier!$E$44&lt;=C3469,Formulier!$O$38&gt;=C3469),"Verlof",0)</f>
        <v>0</v>
      </c>
      <c r="K3469">
        <f t="shared" si="627"/>
        <v>0</v>
      </c>
      <c r="L3469">
        <f t="shared" si="628"/>
        <v>0</v>
      </c>
      <c r="M3469">
        <f t="shared" si="629"/>
        <v>0</v>
      </c>
      <c r="N3469" s="56">
        <f t="shared" si="630"/>
        <v>0</v>
      </c>
      <c r="O3469" s="56">
        <f t="shared" si="631"/>
        <v>0</v>
      </c>
    </row>
    <row r="3470" spans="1:15" x14ac:dyDescent="0.3">
      <c r="A3470" s="43" t="s">
        <v>982</v>
      </c>
      <c r="B3470" s="43">
        <v>25</v>
      </c>
      <c r="C3470" s="44">
        <v>45462</v>
      </c>
      <c r="D3470" s="43" t="s">
        <v>67</v>
      </c>
      <c r="E3470" s="43">
        <v>2024</v>
      </c>
      <c r="F3470" s="64" t="s">
        <v>92</v>
      </c>
      <c r="G3470" s="64" t="s">
        <v>92</v>
      </c>
      <c r="H3470" s="64" t="s">
        <v>92</v>
      </c>
      <c r="I3470" s="43">
        <v>25</v>
      </c>
      <c r="J3470">
        <f>IF(AND(Formulier!$E$44&lt;=C3470,Formulier!$O$38&gt;=C3470),"Verlof",0)</f>
        <v>0</v>
      </c>
      <c r="K3470">
        <f t="shared" si="627"/>
        <v>0</v>
      </c>
      <c r="L3470">
        <f t="shared" si="628"/>
        <v>0</v>
      </c>
      <c r="M3470">
        <f t="shared" si="629"/>
        <v>0</v>
      </c>
      <c r="N3470" s="56">
        <f t="shared" si="630"/>
        <v>0</v>
      </c>
      <c r="O3470" s="56">
        <f t="shared" si="631"/>
        <v>0</v>
      </c>
    </row>
    <row r="3471" spans="1:15" x14ac:dyDescent="0.3">
      <c r="A3471" s="43" t="s">
        <v>983</v>
      </c>
      <c r="B3471" s="43">
        <v>25</v>
      </c>
      <c r="C3471" s="44">
        <v>45463</v>
      </c>
      <c r="D3471" s="43" t="s">
        <v>69</v>
      </c>
      <c r="E3471" s="43">
        <v>2024</v>
      </c>
      <c r="F3471" s="64" t="s">
        <v>92</v>
      </c>
      <c r="G3471" s="64" t="s">
        <v>92</v>
      </c>
      <c r="H3471" s="64" t="s">
        <v>92</v>
      </c>
      <c r="I3471" s="43">
        <v>25</v>
      </c>
      <c r="J3471">
        <f>IF(AND(Formulier!$E$44&lt;=C3471,Formulier!$O$38&gt;=C3471),"Verlof",0)</f>
        <v>0</v>
      </c>
      <c r="K3471">
        <f t="shared" si="627"/>
        <v>0</v>
      </c>
      <c r="L3471">
        <f t="shared" si="628"/>
        <v>0</v>
      </c>
      <c r="M3471">
        <f t="shared" si="629"/>
        <v>0</v>
      </c>
      <c r="N3471" s="56">
        <f t="shared" si="630"/>
        <v>0</v>
      </c>
      <c r="O3471" s="56">
        <f t="shared" si="631"/>
        <v>0</v>
      </c>
    </row>
    <row r="3472" spans="1:15" x14ac:dyDescent="0.3">
      <c r="A3472" s="43" t="s">
        <v>984</v>
      </c>
      <c r="B3472" s="43">
        <v>25</v>
      </c>
      <c r="C3472" s="44">
        <v>45464</v>
      </c>
      <c r="D3472" s="43" t="s">
        <v>71</v>
      </c>
      <c r="E3472" s="43">
        <v>2024</v>
      </c>
      <c r="F3472" s="64" t="s">
        <v>92</v>
      </c>
      <c r="G3472" s="64" t="s">
        <v>92</v>
      </c>
      <c r="H3472" s="64" t="s">
        <v>92</v>
      </c>
      <c r="I3472" s="43">
        <v>25</v>
      </c>
      <c r="J3472">
        <f>IF(AND(Formulier!$E$44&lt;=C3472,Formulier!$O$38&gt;=C3472),"Verlof",0)</f>
        <v>0</v>
      </c>
      <c r="K3472">
        <f t="shared" si="627"/>
        <v>0</v>
      </c>
      <c r="L3472">
        <f t="shared" si="628"/>
        <v>0</v>
      </c>
      <c r="M3472">
        <f t="shared" si="629"/>
        <v>0</v>
      </c>
      <c r="N3472" s="56">
        <f t="shared" si="630"/>
        <v>0</v>
      </c>
      <c r="O3472" s="56">
        <f t="shared" si="631"/>
        <v>0</v>
      </c>
    </row>
    <row r="3473" spans="1:15" x14ac:dyDescent="0.3">
      <c r="A3473" s="43" t="s">
        <v>985</v>
      </c>
      <c r="B3473" s="43">
        <v>25</v>
      </c>
      <c r="C3473" s="44">
        <v>45465</v>
      </c>
      <c r="D3473" s="43" t="s">
        <v>75</v>
      </c>
      <c r="E3473" s="43">
        <v>2024</v>
      </c>
      <c r="F3473" s="64" t="s">
        <v>92</v>
      </c>
      <c r="G3473" s="64" t="s">
        <v>92</v>
      </c>
      <c r="H3473" s="64" t="s">
        <v>92</v>
      </c>
      <c r="I3473" s="43">
        <v>25</v>
      </c>
      <c r="J3473">
        <f>IF(AND(Formulier!$E$44&lt;=C3473,Formulier!$O$38&gt;=C3473),"Verlof",0)</f>
        <v>0</v>
      </c>
      <c r="K3473">
        <f t="shared" si="627"/>
        <v>0</v>
      </c>
      <c r="L3473">
        <f t="shared" si="628"/>
        <v>0</v>
      </c>
      <c r="M3473">
        <f t="shared" si="629"/>
        <v>0</v>
      </c>
      <c r="N3473" s="56">
        <f t="shared" si="630"/>
        <v>0</v>
      </c>
      <c r="O3473" s="56">
        <f t="shared" si="631"/>
        <v>0</v>
      </c>
    </row>
    <row r="3474" spans="1:15" x14ac:dyDescent="0.3">
      <c r="A3474" s="43" t="s">
        <v>986</v>
      </c>
      <c r="B3474" s="43">
        <v>25</v>
      </c>
      <c r="C3474" s="44">
        <v>45466</v>
      </c>
      <c r="D3474" s="43" t="s">
        <v>76</v>
      </c>
      <c r="E3474" s="43">
        <v>2024</v>
      </c>
      <c r="F3474" s="64" t="s">
        <v>92</v>
      </c>
      <c r="G3474" s="64" t="s">
        <v>92</v>
      </c>
      <c r="H3474" s="64" t="s">
        <v>92</v>
      </c>
      <c r="I3474" s="43">
        <v>25</v>
      </c>
      <c r="J3474">
        <f>IF(AND(Formulier!$E$44&lt;=C3474,Formulier!$O$38&gt;=C3474),"Verlof",0)</f>
        <v>0</v>
      </c>
      <c r="K3474">
        <f t="shared" si="627"/>
        <v>0</v>
      </c>
      <c r="L3474">
        <f t="shared" si="628"/>
        <v>0</v>
      </c>
      <c r="M3474">
        <f t="shared" si="629"/>
        <v>0</v>
      </c>
      <c r="N3474" s="56">
        <f t="shared" si="630"/>
        <v>0</v>
      </c>
      <c r="O3474" s="56">
        <f t="shared" si="631"/>
        <v>0</v>
      </c>
    </row>
    <row r="3475" spans="1:15" x14ac:dyDescent="0.3">
      <c r="A3475" s="43" t="s">
        <v>987</v>
      </c>
      <c r="B3475" s="43">
        <v>26</v>
      </c>
      <c r="C3475" s="44">
        <v>45467</v>
      </c>
      <c r="D3475" s="43" t="s">
        <v>63</v>
      </c>
      <c r="E3475" s="43">
        <v>2024</v>
      </c>
      <c r="F3475" s="64" t="s">
        <v>92</v>
      </c>
      <c r="G3475" s="64" t="s">
        <v>92</v>
      </c>
      <c r="H3475" s="64" t="s">
        <v>92</v>
      </c>
      <c r="I3475" s="43">
        <v>26</v>
      </c>
      <c r="J3475">
        <f>IF(AND(Formulier!$E$44&lt;=C3475,Formulier!$O$38&gt;=C3475),"Verlof",0)</f>
        <v>0</v>
      </c>
      <c r="K3475">
        <f t="shared" si="627"/>
        <v>0</v>
      </c>
      <c r="L3475">
        <f t="shared" si="628"/>
        <v>0</v>
      </c>
      <c r="M3475">
        <f t="shared" si="629"/>
        <v>0</v>
      </c>
      <c r="N3475" s="56">
        <f t="shared" si="630"/>
        <v>0</v>
      </c>
      <c r="O3475" s="56">
        <f t="shared" si="631"/>
        <v>0</v>
      </c>
    </row>
    <row r="3476" spans="1:15" x14ac:dyDescent="0.3">
      <c r="A3476" s="43" t="s">
        <v>988</v>
      </c>
      <c r="B3476" s="43">
        <v>26</v>
      </c>
      <c r="C3476" s="44">
        <v>45468</v>
      </c>
      <c r="D3476" s="43" t="s">
        <v>65</v>
      </c>
      <c r="E3476" s="43">
        <v>2024</v>
      </c>
      <c r="F3476" s="64" t="s">
        <v>92</v>
      </c>
      <c r="G3476" s="64" t="s">
        <v>92</v>
      </c>
      <c r="H3476" s="64" t="s">
        <v>92</v>
      </c>
      <c r="I3476" s="43">
        <v>26</v>
      </c>
      <c r="J3476">
        <f>IF(AND(Formulier!$E$44&lt;=C3476,Formulier!$O$38&gt;=C3476),"Verlof",0)</f>
        <v>0</v>
      </c>
      <c r="K3476">
        <f t="shared" si="627"/>
        <v>0</v>
      </c>
      <c r="L3476">
        <f t="shared" si="628"/>
        <v>0</v>
      </c>
      <c r="M3476">
        <f t="shared" si="629"/>
        <v>0</v>
      </c>
      <c r="N3476" s="56">
        <f t="shared" si="630"/>
        <v>0</v>
      </c>
      <c r="O3476" s="56">
        <f t="shared" si="631"/>
        <v>0</v>
      </c>
    </row>
    <row r="3477" spans="1:15" x14ac:dyDescent="0.3">
      <c r="A3477" s="43" t="s">
        <v>989</v>
      </c>
      <c r="B3477" s="43">
        <v>26</v>
      </c>
      <c r="C3477" s="44">
        <v>45469</v>
      </c>
      <c r="D3477" s="43" t="s">
        <v>67</v>
      </c>
      <c r="E3477" s="43">
        <v>2024</v>
      </c>
      <c r="F3477" s="64" t="s">
        <v>92</v>
      </c>
      <c r="G3477" s="64" t="s">
        <v>92</v>
      </c>
      <c r="H3477" s="64" t="s">
        <v>92</v>
      </c>
      <c r="I3477" s="43">
        <v>26</v>
      </c>
      <c r="J3477">
        <f>IF(AND(Formulier!$E$44&lt;=C3477,Formulier!$O$38&gt;=C3477),"Verlof",0)</f>
        <v>0</v>
      </c>
      <c r="K3477">
        <f t="shared" si="627"/>
        <v>0</v>
      </c>
      <c r="L3477">
        <f t="shared" si="628"/>
        <v>0</v>
      </c>
      <c r="M3477">
        <f t="shared" si="629"/>
        <v>0</v>
      </c>
      <c r="N3477" s="56">
        <f t="shared" si="630"/>
        <v>0</v>
      </c>
      <c r="O3477" s="56">
        <f t="shared" si="631"/>
        <v>0</v>
      </c>
    </row>
    <row r="3478" spans="1:15" x14ac:dyDescent="0.3">
      <c r="A3478" s="43" t="s">
        <v>990</v>
      </c>
      <c r="B3478" s="43">
        <v>26</v>
      </c>
      <c r="C3478" s="44">
        <v>45470</v>
      </c>
      <c r="D3478" s="43" t="s">
        <v>69</v>
      </c>
      <c r="E3478" s="43">
        <v>2024</v>
      </c>
      <c r="F3478" s="64" t="s">
        <v>92</v>
      </c>
      <c r="G3478" s="64" t="s">
        <v>92</v>
      </c>
      <c r="H3478" s="64" t="s">
        <v>92</v>
      </c>
      <c r="I3478" s="43">
        <v>26</v>
      </c>
      <c r="J3478">
        <f>IF(AND(Formulier!$E$44&lt;=C3478,Formulier!$O$38&gt;=C3478),"Verlof",0)</f>
        <v>0</v>
      </c>
      <c r="K3478">
        <f t="shared" si="627"/>
        <v>0</v>
      </c>
      <c r="L3478">
        <f t="shared" si="628"/>
        <v>0</v>
      </c>
      <c r="M3478">
        <f t="shared" si="629"/>
        <v>0</v>
      </c>
      <c r="N3478" s="56">
        <f t="shared" si="630"/>
        <v>0</v>
      </c>
      <c r="O3478" s="56">
        <f t="shared" si="631"/>
        <v>0</v>
      </c>
    </row>
    <row r="3479" spans="1:15" x14ac:dyDescent="0.3">
      <c r="A3479" s="43" t="s">
        <v>991</v>
      </c>
      <c r="B3479" s="43">
        <v>26</v>
      </c>
      <c r="C3479" s="44">
        <v>45471</v>
      </c>
      <c r="D3479" s="43" t="s">
        <v>71</v>
      </c>
      <c r="E3479" s="43">
        <v>2024</v>
      </c>
      <c r="F3479" s="64" t="s">
        <v>92</v>
      </c>
      <c r="G3479" s="64" t="s">
        <v>92</v>
      </c>
      <c r="H3479" s="64" t="s">
        <v>92</v>
      </c>
      <c r="I3479" s="43">
        <v>26</v>
      </c>
      <c r="J3479">
        <f>IF(AND(Formulier!$E$44&lt;=C3479,Formulier!$O$38&gt;=C3479),"Verlof",0)</f>
        <v>0</v>
      </c>
      <c r="K3479">
        <f t="shared" si="627"/>
        <v>0</v>
      </c>
      <c r="L3479">
        <f t="shared" si="628"/>
        <v>0</v>
      </c>
      <c r="M3479">
        <f t="shared" si="629"/>
        <v>0</v>
      </c>
      <c r="N3479" s="56">
        <f t="shared" si="630"/>
        <v>0</v>
      </c>
      <c r="O3479" s="56">
        <f t="shared" si="631"/>
        <v>0</v>
      </c>
    </row>
    <row r="3480" spans="1:15" x14ac:dyDescent="0.3">
      <c r="A3480" s="43" t="s">
        <v>992</v>
      </c>
      <c r="B3480" s="43">
        <v>26</v>
      </c>
      <c r="C3480" s="44">
        <v>45472</v>
      </c>
      <c r="D3480" s="43" t="s">
        <v>75</v>
      </c>
      <c r="E3480" s="43">
        <v>2024</v>
      </c>
      <c r="F3480" s="64" t="s">
        <v>92</v>
      </c>
      <c r="G3480" s="64" t="s">
        <v>92</v>
      </c>
      <c r="H3480" s="64" t="s">
        <v>92</v>
      </c>
      <c r="I3480" s="43">
        <v>26</v>
      </c>
      <c r="J3480">
        <f>IF(AND(Formulier!$E$44&lt;=C3480,Formulier!$O$38&gt;=C3480),"Verlof",0)</f>
        <v>0</v>
      </c>
      <c r="K3480">
        <f t="shared" si="627"/>
        <v>0</v>
      </c>
      <c r="L3480">
        <f t="shared" si="628"/>
        <v>0</v>
      </c>
      <c r="M3480">
        <f t="shared" si="629"/>
        <v>0</v>
      </c>
      <c r="N3480" s="56">
        <f t="shared" si="630"/>
        <v>0</v>
      </c>
      <c r="O3480" s="56">
        <f t="shared" si="631"/>
        <v>0</v>
      </c>
    </row>
    <row r="3481" spans="1:15" x14ac:dyDescent="0.3">
      <c r="A3481" s="43" t="s">
        <v>993</v>
      </c>
      <c r="B3481" s="43">
        <v>26</v>
      </c>
      <c r="C3481" s="44">
        <v>45473</v>
      </c>
      <c r="D3481" s="43" t="s">
        <v>76</v>
      </c>
      <c r="E3481" s="43">
        <v>2024</v>
      </c>
      <c r="F3481" s="64" t="s">
        <v>92</v>
      </c>
      <c r="G3481" s="64" t="s">
        <v>92</v>
      </c>
      <c r="H3481" s="64" t="s">
        <v>92</v>
      </c>
      <c r="I3481" s="43">
        <v>26</v>
      </c>
      <c r="J3481">
        <f>IF(AND(Formulier!$E$44&lt;=C3481,Formulier!$O$38&gt;=C3481),"Verlof",0)</f>
        <v>0</v>
      </c>
      <c r="K3481">
        <f t="shared" si="627"/>
        <v>0</v>
      </c>
      <c r="L3481">
        <f t="shared" si="628"/>
        <v>0</v>
      </c>
      <c r="M3481">
        <f t="shared" si="629"/>
        <v>0</v>
      </c>
      <c r="N3481" s="56">
        <f t="shared" si="630"/>
        <v>0</v>
      </c>
      <c r="O3481" s="56">
        <f t="shared" si="631"/>
        <v>0</v>
      </c>
    </row>
    <row r="3482" spans="1:15" x14ac:dyDescent="0.3">
      <c r="A3482" s="43" t="s">
        <v>994</v>
      </c>
      <c r="B3482" s="43">
        <v>27</v>
      </c>
      <c r="C3482" s="44">
        <v>45474</v>
      </c>
      <c r="D3482" s="43" t="s">
        <v>63</v>
      </c>
      <c r="E3482" s="43">
        <v>2024</v>
      </c>
      <c r="F3482" s="64" t="s">
        <v>92</v>
      </c>
      <c r="G3482" s="64" t="s">
        <v>92</v>
      </c>
      <c r="H3482" s="64" t="s">
        <v>92</v>
      </c>
      <c r="I3482" s="43">
        <v>27</v>
      </c>
      <c r="J3482">
        <f>IF(AND(Formulier!$E$44&lt;=C3482,Formulier!$O$38&gt;=C3482),"Verlof",0)</f>
        <v>0</v>
      </c>
      <c r="K3482">
        <f t="shared" si="627"/>
        <v>0</v>
      </c>
      <c r="L3482">
        <f t="shared" si="628"/>
        <v>0</v>
      </c>
      <c r="M3482">
        <f t="shared" si="629"/>
        <v>0</v>
      </c>
      <c r="N3482" s="56">
        <f t="shared" si="630"/>
        <v>0</v>
      </c>
      <c r="O3482" s="56">
        <f t="shared" si="631"/>
        <v>0</v>
      </c>
    </row>
    <row r="3483" spans="1:15" x14ac:dyDescent="0.3">
      <c r="A3483" s="43" t="s">
        <v>995</v>
      </c>
      <c r="B3483" s="43">
        <v>27</v>
      </c>
      <c r="C3483" s="44">
        <v>45475</v>
      </c>
      <c r="D3483" s="43" t="s">
        <v>65</v>
      </c>
      <c r="E3483" s="43">
        <v>2024</v>
      </c>
      <c r="F3483" s="64" t="s">
        <v>92</v>
      </c>
      <c r="G3483" s="64" t="s">
        <v>92</v>
      </c>
      <c r="H3483" s="64" t="s">
        <v>92</v>
      </c>
      <c r="I3483" s="43">
        <v>27</v>
      </c>
      <c r="J3483">
        <f>IF(AND(Formulier!$E$44&lt;=C3483,Formulier!$O$38&gt;=C3483),"Verlof",0)</f>
        <v>0</v>
      </c>
      <c r="K3483">
        <f t="shared" si="627"/>
        <v>0</v>
      </c>
      <c r="L3483">
        <f t="shared" si="628"/>
        <v>0</v>
      </c>
      <c r="M3483">
        <f t="shared" si="629"/>
        <v>0</v>
      </c>
      <c r="N3483" s="56">
        <f t="shared" si="630"/>
        <v>0</v>
      </c>
      <c r="O3483" s="56">
        <f t="shared" si="631"/>
        <v>0</v>
      </c>
    </row>
    <row r="3484" spans="1:15" x14ac:dyDescent="0.3">
      <c r="A3484" s="43" t="s">
        <v>996</v>
      </c>
      <c r="B3484" s="43">
        <v>27</v>
      </c>
      <c r="C3484" s="44">
        <v>45476</v>
      </c>
      <c r="D3484" s="43" t="s">
        <v>67</v>
      </c>
      <c r="E3484" s="43">
        <v>2024</v>
      </c>
      <c r="F3484" s="64" t="s">
        <v>92</v>
      </c>
      <c r="G3484" s="64" t="s">
        <v>92</v>
      </c>
      <c r="H3484" s="64" t="s">
        <v>92</v>
      </c>
      <c r="I3484" s="43">
        <v>27</v>
      </c>
      <c r="J3484">
        <f>IF(AND(Formulier!$E$44&lt;=C3484,Formulier!$O$38&gt;=C3484),"Verlof",0)</f>
        <v>0</v>
      </c>
      <c r="K3484">
        <f t="shared" si="627"/>
        <v>0</v>
      </c>
      <c r="L3484">
        <f t="shared" si="628"/>
        <v>0</v>
      </c>
      <c r="M3484">
        <f t="shared" si="629"/>
        <v>0</v>
      </c>
      <c r="N3484" s="56">
        <f t="shared" si="630"/>
        <v>0</v>
      </c>
      <c r="O3484" s="56">
        <f t="shared" si="631"/>
        <v>0</v>
      </c>
    </row>
    <row r="3485" spans="1:15" x14ac:dyDescent="0.3">
      <c r="A3485" s="43" t="s">
        <v>997</v>
      </c>
      <c r="B3485" s="43">
        <v>27</v>
      </c>
      <c r="C3485" s="44">
        <v>45477</v>
      </c>
      <c r="D3485" s="43" t="s">
        <v>69</v>
      </c>
      <c r="E3485" s="43">
        <v>2024</v>
      </c>
      <c r="F3485" s="64" t="s">
        <v>92</v>
      </c>
      <c r="G3485" s="64" t="s">
        <v>92</v>
      </c>
      <c r="H3485" s="64" t="s">
        <v>92</v>
      </c>
      <c r="I3485" s="43">
        <v>27</v>
      </c>
      <c r="J3485">
        <f>IF(AND(Formulier!$E$44&lt;=C3485,Formulier!$O$38&gt;=C3485),"Verlof",0)</f>
        <v>0</v>
      </c>
      <c r="K3485">
        <f t="shared" si="627"/>
        <v>0</v>
      </c>
      <c r="L3485">
        <f t="shared" si="628"/>
        <v>0</v>
      </c>
      <c r="M3485">
        <f t="shared" si="629"/>
        <v>0</v>
      </c>
      <c r="N3485" s="56">
        <f t="shared" si="630"/>
        <v>0</v>
      </c>
      <c r="O3485" s="56">
        <f t="shared" si="631"/>
        <v>0</v>
      </c>
    </row>
    <row r="3486" spans="1:15" x14ac:dyDescent="0.3">
      <c r="A3486" s="43" t="s">
        <v>998</v>
      </c>
      <c r="B3486" s="43">
        <v>27</v>
      </c>
      <c r="C3486" s="44">
        <v>45478</v>
      </c>
      <c r="D3486" s="43" t="s">
        <v>71</v>
      </c>
      <c r="E3486" s="43">
        <v>2024</v>
      </c>
      <c r="F3486" s="64" t="s">
        <v>92</v>
      </c>
      <c r="G3486" s="64" t="s">
        <v>92</v>
      </c>
      <c r="H3486" s="64" t="s">
        <v>92</v>
      </c>
      <c r="I3486" s="43">
        <v>27</v>
      </c>
      <c r="J3486">
        <f>IF(AND(Formulier!$E$44&lt;=C3486,Formulier!$O$38&gt;=C3486),"Verlof",0)</f>
        <v>0</v>
      </c>
      <c r="K3486">
        <f t="shared" si="627"/>
        <v>0</v>
      </c>
      <c r="L3486">
        <f t="shared" si="628"/>
        <v>0</v>
      </c>
      <c r="M3486">
        <f t="shared" si="629"/>
        <v>0</v>
      </c>
      <c r="N3486" s="56">
        <f t="shared" si="630"/>
        <v>0</v>
      </c>
      <c r="O3486" s="56">
        <f t="shared" si="631"/>
        <v>0</v>
      </c>
    </row>
    <row r="3487" spans="1:15" x14ac:dyDescent="0.3">
      <c r="A3487" s="43" t="s">
        <v>999</v>
      </c>
      <c r="B3487" s="43">
        <v>27</v>
      </c>
      <c r="C3487" s="44">
        <v>45479</v>
      </c>
      <c r="D3487" s="43" t="s">
        <v>75</v>
      </c>
      <c r="E3487" s="43">
        <v>2024</v>
      </c>
      <c r="F3487" s="64" t="s">
        <v>92</v>
      </c>
      <c r="G3487" s="64" t="s">
        <v>92</v>
      </c>
      <c r="H3487" s="64" t="s">
        <v>92</v>
      </c>
      <c r="I3487" s="43">
        <v>27</v>
      </c>
      <c r="J3487">
        <f>IF(AND(Formulier!$E$44&lt;=C3487,Formulier!$O$38&gt;=C3487),"Verlof",0)</f>
        <v>0</v>
      </c>
      <c r="K3487">
        <f t="shared" si="627"/>
        <v>0</v>
      </c>
      <c r="L3487">
        <f t="shared" si="628"/>
        <v>0</v>
      </c>
      <c r="M3487">
        <f t="shared" si="629"/>
        <v>0</v>
      </c>
      <c r="N3487" s="56">
        <f t="shared" si="630"/>
        <v>0</v>
      </c>
      <c r="O3487" s="56">
        <f t="shared" si="631"/>
        <v>0</v>
      </c>
    </row>
    <row r="3488" spans="1:15" x14ac:dyDescent="0.3">
      <c r="A3488" s="43" t="s">
        <v>1000</v>
      </c>
      <c r="B3488" s="43">
        <v>27</v>
      </c>
      <c r="C3488" s="44">
        <v>45480</v>
      </c>
      <c r="D3488" s="43" t="s">
        <v>76</v>
      </c>
      <c r="E3488" s="43">
        <v>2024</v>
      </c>
      <c r="F3488" s="64" t="s">
        <v>92</v>
      </c>
      <c r="G3488" s="64" t="s">
        <v>92</v>
      </c>
      <c r="H3488" s="64" t="s">
        <v>92</v>
      </c>
      <c r="I3488" s="43">
        <v>27</v>
      </c>
      <c r="J3488">
        <f>IF(AND(Formulier!$E$44&lt;=C3488,Formulier!$O$38&gt;=C3488),"Verlof",0)</f>
        <v>0</v>
      </c>
      <c r="K3488">
        <f t="shared" si="627"/>
        <v>0</v>
      </c>
      <c r="L3488">
        <f t="shared" si="628"/>
        <v>0</v>
      </c>
      <c r="M3488">
        <f t="shared" si="629"/>
        <v>0</v>
      </c>
      <c r="N3488" s="56">
        <f t="shared" si="630"/>
        <v>0</v>
      </c>
      <c r="O3488" s="56">
        <f t="shared" si="631"/>
        <v>0</v>
      </c>
    </row>
    <row r="3489" spans="1:15" x14ac:dyDescent="0.3">
      <c r="A3489" s="43" t="s">
        <v>1001</v>
      </c>
      <c r="B3489" s="43">
        <v>28</v>
      </c>
      <c r="C3489" s="44">
        <v>45481</v>
      </c>
      <c r="D3489" s="43" t="s">
        <v>63</v>
      </c>
      <c r="E3489" s="43">
        <v>2024</v>
      </c>
      <c r="F3489" s="64" t="s">
        <v>92</v>
      </c>
      <c r="G3489" s="64" t="s">
        <v>92</v>
      </c>
      <c r="H3489" s="64" t="s">
        <v>73</v>
      </c>
      <c r="I3489" s="43">
        <v>28</v>
      </c>
      <c r="J3489">
        <f>IF(AND(Formulier!$E$44&lt;=C3489,Formulier!$O$38&gt;=C3489),"Verlof",0)</f>
        <v>0</v>
      </c>
      <c r="K3489">
        <f t="shared" si="627"/>
        <v>0</v>
      </c>
      <c r="L3489">
        <f t="shared" si="628"/>
        <v>0</v>
      </c>
      <c r="M3489">
        <f t="shared" si="629"/>
        <v>0</v>
      </c>
      <c r="N3489" s="56">
        <f t="shared" si="630"/>
        <v>0</v>
      </c>
      <c r="O3489" s="56">
        <f t="shared" si="631"/>
        <v>0</v>
      </c>
    </row>
    <row r="3490" spans="1:15" x14ac:dyDescent="0.3">
      <c r="A3490" s="43" t="s">
        <v>1002</v>
      </c>
      <c r="B3490" s="43">
        <v>28</v>
      </c>
      <c r="C3490" s="44">
        <v>45482</v>
      </c>
      <c r="D3490" s="43" t="s">
        <v>65</v>
      </c>
      <c r="E3490" s="43">
        <v>2024</v>
      </c>
      <c r="F3490" s="64" t="s">
        <v>92</v>
      </c>
      <c r="G3490" s="64" t="s">
        <v>92</v>
      </c>
      <c r="H3490" s="64" t="s">
        <v>73</v>
      </c>
      <c r="I3490" s="43">
        <v>28</v>
      </c>
      <c r="J3490">
        <f>IF(AND(Formulier!$E$44&lt;=C3490,Formulier!$O$38&gt;=C3490),"Verlof",0)</f>
        <v>0</v>
      </c>
      <c r="K3490">
        <f t="shared" si="627"/>
        <v>0</v>
      </c>
      <c r="L3490">
        <f t="shared" si="628"/>
        <v>0</v>
      </c>
      <c r="M3490">
        <f t="shared" si="629"/>
        <v>0</v>
      </c>
      <c r="N3490" s="56">
        <f t="shared" si="630"/>
        <v>0</v>
      </c>
      <c r="O3490" s="56">
        <f t="shared" si="631"/>
        <v>0</v>
      </c>
    </row>
    <row r="3491" spans="1:15" x14ac:dyDescent="0.3">
      <c r="A3491" s="43" t="s">
        <v>1003</v>
      </c>
      <c r="B3491" s="43">
        <v>28</v>
      </c>
      <c r="C3491" s="44">
        <v>45483</v>
      </c>
      <c r="D3491" s="43" t="s">
        <v>67</v>
      </c>
      <c r="E3491" s="43">
        <v>2024</v>
      </c>
      <c r="F3491" s="64" t="s">
        <v>92</v>
      </c>
      <c r="G3491" s="64" t="s">
        <v>92</v>
      </c>
      <c r="H3491" s="64" t="s">
        <v>73</v>
      </c>
      <c r="I3491" s="43">
        <v>28</v>
      </c>
      <c r="J3491">
        <f>IF(AND(Formulier!$E$44&lt;=C3491,Formulier!$O$38&gt;=C3491),"Verlof",0)</f>
        <v>0</v>
      </c>
      <c r="K3491">
        <f t="shared" si="627"/>
        <v>0</v>
      </c>
      <c r="L3491">
        <f t="shared" si="628"/>
        <v>0</v>
      </c>
      <c r="M3491">
        <f t="shared" si="629"/>
        <v>0</v>
      </c>
      <c r="N3491" s="56">
        <f t="shared" si="630"/>
        <v>0</v>
      </c>
      <c r="O3491" s="56">
        <f t="shared" si="631"/>
        <v>0</v>
      </c>
    </row>
    <row r="3492" spans="1:15" x14ac:dyDescent="0.3">
      <c r="A3492" s="43" t="s">
        <v>1004</v>
      </c>
      <c r="B3492" s="43">
        <v>28</v>
      </c>
      <c r="C3492" s="44">
        <v>45484</v>
      </c>
      <c r="D3492" s="43" t="s">
        <v>69</v>
      </c>
      <c r="E3492" s="43">
        <v>2024</v>
      </c>
      <c r="F3492" s="64" t="s">
        <v>92</v>
      </c>
      <c r="G3492" s="64" t="s">
        <v>92</v>
      </c>
      <c r="H3492" s="64" t="s">
        <v>73</v>
      </c>
      <c r="I3492" s="43">
        <v>28</v>
      </c>
      <c r="J3492">
        <f>IF(AND(Formulier!$E$44&lt;=C3492,Formulier!$O$38&gt;=C3492),"Verlof",0)</f>
        <v>0</v>
      </c>
      <c r="K3492">
        <f t="shared" si="627"/>
        <v>0</v>
      </c>
      <c r="L3492">
        <f t="shared" si="628"/>
        <v>0</v>
      </c>
      <c r="M3492">
        <f t="shared" si="629"/>
        <v>0</v>
      </c>
      <c r="N3492" s="56">
        <f t="shared" si="630"/>
        <v>0</v>
      </c>
      <c r="O3492" s="56">
        <f t="shared" si="631"/>
        <v>0</v>
      </c>
    </row>
    <row r="3493" spans="1:15" x14ac:dyDescent="0.3">
      <c r="A3493" s="43" t="s">
        <v>1005</v>
      </c>
      <c r="B3493" s="43">
        <v>28</v>
      </c>
      <c r="C3493" s="44">
        <v>45485</v>
      </c>
      <c r="D3493" s="43" t="s">
        <v>71</v>
      </c>
      <c r="E3493" s="43">
        <v>2024</v>
      </c>
      <c r="F3493" s="64" t="s">
        <v>92</v>
      </c>
      <c r="G3493" s="64" t="s">
        <v>92</v>
      </c>
      <c r="H3493" s="64" t="s">
        <v>73</v>
      </c>
      <c r="I3493" s="43">
        <v>28</v>
      </c>
      <c r="J3493">
        <f>IF(AND(Formulier!$E$44&lt;=C3493,Formulier!$O$38&gt;=C3493),"Verlof",0)</f>
        <v>0</v>
      </c>
      <c r="K3493">
        <f t="shared" si="627"/>
        <v>0</v>
      </c>
      <c r="L3493">
        <f t="shared" si="628"/>
        <v>0</v>
      </c>
      <c r="M3493">
        <f t="shared" si="629"/>
        <v>0</v>
      </c>
      <c r="N3493" s="56">
        <f t="shared" si="630"/>
        <v>0</v>
      </c>
      <c r="O3493" s="56">
        <f t="shared" si="631"/>
        <v>0</v>
      </c>
    </row>
    <row r="3494" spans="1:15" x14ac:dyDescent="0.3">
      <c r="A3494" s="43" t="s">
        <v>1006</v>
      </c>
      <c r="B3494" s="43">
        <v>28</v>
      </c>
      <c r="C3494" s="44">
        <v>45486</v>
      </c>
      <c r="D3494" s="43" t="s">
        <v>75</v>
      </c>
      <c r="E3494" s="43">
        <v>2024</v>
      </c>
      <c r="F3494" s="64" t="s">
        <v>92</v>
      </c>
      <c r="G3494" s="64" t="s">
        <v>92</v>
      </c>
      <c r="H3494" s="64" t="s">
        <v>73</v>
      </c>
      <c r="I3494" s="43">
        <v>28</v>
      </c>
      <c r="J3494">
        <f>IF(AND(Formulier!$E$44&lt;=C3494,Formulier!$O$38&gt;=C3494),"Verlof",0)</f>
        <v>0</v>
      </c>
      <c r="K3494">
        <f t="shared" si="627"/>
        <v>0</v>
      </c>
      <c r="L3494">
        <f t="shared" si="628"/>
        <v>0</v>
      </c>
      <c r="M3494">
        <f t="shared" si="629"/>
        <v>0</v>
      </c>
      <c r="N3494" s="56">
        <f t="shared" si="630"/>
        <v>0</v>
      </c>
      <c r="O3494" s="56">
        <f t="shared" si="631"/>
        <v>0</v>
      </c>
    </row>
    <row r="3495" spans="1:15" x14ac:dyDescent="0.3">
      <c r="A3495" s="43" t="s">
        <v>1007</v>
      </c>
      <c r="B3495" s="43">
        <v>28</v>
      </c>
      <c r="C3495" s="44">
        <v>45487</v>
      </c>
      <c r="D3495" s="43" t="s">
        <v>76</v>
      </c>
      <c r="E3495" s="43">
        <v>2024</v>
      </c>
      <c r="F3495" s="64" t="s">
        <v>92</v>
      </c>
      <c r="G3495" s="64" t="s">
        <v>92</v>
      </c>
      <c r="H3495" s="64" t="s">
        <v>73</v>
      </c>
      <c r="I3495" s="43">
        <v>28</v>
      </c>
      <c r="J3495">
        <f>IF(AND(Formulier!$E$44&lt;=C3495,Formulier!$O$38&gt;=C3495),"Verlof",0)</f>
        <v>0</v>
      </c>
      <c r="K3495">
        <f t="shared" si="627"/>
        <v>0</v>
      </c>
      <c r="L3495">
        <f t="shared" si="628"/>
        <v>0</v>
      </c>
      <c r="M3495">
        <f t="shared" si="629"/>
        <v>0</v>
      </c>
      <c r="N3495" s="56">
        <f t="shared" si="630"/>
        <v>0</v>
      </c>
      <c r="O3495" s="56">
        <f t="shared" si="631"/>
        <v>0</v>
      </c>
    </row>
    <row r="3496" spans="1:15" x14ac:dyDescent="0.3">
      <c r="A3496" s="43" t="s">
        <v>1008</v>
      </c>
      <c r="B3496" s="43">
        <v>29</v>
      </c>
      <c r="C3496" s="44">
        <v>45488</v>
      </c>
      <c r="D3496" s="43" t="s">
        <v>63</v>
      </c>
      <c r="E3496" s="43">
        <v>2024</v>
      </c>
      <c r="F3496" s="64" t="s">
        <v>92</v>
      </c>
      <c r="G3496" s="64" t="s">
        <v>73</v>
      </c>
      <c r="H3496" s="64" t="s">
        <v>73</v>
      </c>
      <c r="I3496" s="43">
        <v>29</v>
      </c>
      <c r="J3496">
        <f>IF(AND(Formulier!$E$44&lt;=C3496,Formulier!$O$38&gt;=C3496),"Verlof",0)</f>
        <v>0</v>
      </c>
      <c r="K3496">
        <f t="shared" si="627"/>
        <v>0</v>
      </c>
      <c r="L3496">
        <f t="shared" si="628"/>
        <v>0</v>
      </c>
      <c r="M3496">
        <f t="shared" si="629"/>
        <v>0</v>
      </c>
      <c r="N3496" s="56">
        <f t="shared" si="630"/>
        <v>0</v>
      </c>
      <c r="O3496" s="56">
        <f t="shared" si="631"/>
        <v>0</v>
      </c>
    </row>
    <row r="3497" spans="1:15" x14ac:dyDescent="0.3">
      <c r="A3497" s="43" t="s">
        <v>1009</v>
      </c>
      <c r="B3497" s="43">
        <v>29</v>
      </c>
      <c r="C3497" s="44">
        <v>45489</v>
      </c>
      <c r="D3497" s="43" t="s">
        <v>65</v>
      </c>
      <c r="E3497" s="43">
        <v>2024</v>
      </c>
      <c r="F3497" s="64" t="s">
        <v>92</v>
      </c>
      <c r="G3497" s="64" t="s">
        <v>73</v>
      </c>
      <c r="H3497" s="64" t="s">
        <v>73</v>
      </c>
      <c r="I3497" s="43">
        <v>29</v>
      </c>
      <c r="J3497">
        <f>IF(AND(Formulier!$E$44&lt;=C3497,Formulier!$O$38&gt;=C3497),"Verlof",0)</f>
        <v>0</v>
      </c>
      <c r="K3497">
        <f t="shared" si="627"/>
        <v>0</v>
      </c>
      <c r="L3497">
        <f t="shared" si="628"/>
        <v>0</v>
      </c>
      <c r="M3497">
        <f t="shared" si="629"/>
        <v>0</v>
      </c>
      <c r="N3497" s="56">
        <f t="shared" si="630"/>
        <v>0</v>
      </c>
      <c r="O3497" s="56">
        <f t="shared" si="631"/>
        <v>0</v>
      </c>
    </row>
    <row r="3498" spans="1:15" x14ac:dyDescent="0.3">
      <c r="A3498" s="43" t="s">
        <v>1010</v>
      </c>
      <c r="B3498" s="43">
        <v>29</v>
      </c>
      <c r="C3498" s="44">
        <v>45490</v>
      </c>
      <c r="D3498" s="43" t="s">
        <v>67</v>
      </c>
      <c r="E3498" s="43">
        <v>2024</v>
      </c>
      <c r="F3498" s="64" t="s">
        <v>92</v>
      </c>
      <c r="G3498" s="64" t="s">
        <v>73</v>
      </c>
      <c r="H3498" s="64" t="s">
        <v>73</v>
      </c>
      <c r="I3498" s="43">
        <v>29</v>
      </c>
      <c r="J3498">
        <f>IF(AND(Formulier!$E$44&lt;=C3498,Formulier!$O$38&gt;=C3498),"Verlof",0)</f>
        <v>0</v>
      </c>
      <c r="K3498">
        <f t="shared" si="627"/>
        <v>0</v>
      </c>
      <c r="L3498">
        <f t="shared" si="628"/>
        <v>0</v>
      </c>
      <c r="M3498">
        <f t="shared" si="629"/>
        <v>0</v>
      </c>
      <c r="N3498" s="56">
        <f t="shared" si="630"/>
        <v>0</v>
      </c>
      <c r="O3498" s="56">
        <f t="shared" si="631"/>
        <v>0</v>
      </c>
    </row>
    <row r="3499" spans="1:15" x14ac:dyDescent="0.3">
      <c r="A3499" s="43" t="s">
        <v>1011</v>
      </c>
      <c r="B3499" s="43">
        <v>29</v>
      </c>
      <c r="C3499" s="44">
        <v>45491</v>
      </c>
      <c r="D3499" s="43" t="s">
        <v>69</v>
      </c>
      <c r="E3499" s="43">
        <v>2024</v>
      </c>
      <c r="F3499" s="64" t="s">
        <v>92</v>
      </c>
      <c r="G3499" s="64" t="s">
        <v>73</v>
      </c>
      <c r="H3499" s="64" t="s">
        <v>73</v>
      </c>
      <c r="I3499" s="43">
        <v>29</v>
      </c>
      <c r="J3499">
        <f>IF(AND(Formulier!$E$44&lt;=C3499,Formulier!$O$38&gt;=C3499),"Verlof",0)</f>
        <v>0</v>
      </c>
      <c r="K3499">
        <f t="shared" si="627"/>
        <v>0</v>
      </c>
      <c r="L3499">
        <f t="shared" si="628"/>
        <v>0</v>
      </c>
      <c r="M3499">
        <f t="shared" si="629"/>
        <v>0</v>
      </c>
      <c r="N3499" s="56">
        <f t="shared" si="630"/>
        <v>0</v>
      </c>
      <c r="O3499" s="56">
        <f t="shared" si="631"/>
        <v>0</v>
      </c>
    </row>
    <row r="3500" spans="1:15" x14ac:dyDescent="0.3">
      <c r="A3500" s="43" t="s">
        <v>1012</v>
      </c>
      <c r="B3500" s="43">
        <v>29</v>
      </c>
      <c r="C3500" s="44">
        <v>45492</v>
      </c>
      <c r="D3500" s="43" t="s">
        <v>71</v>
      </c>
      <c r="E3500" s="43">
        <v>2024</v>
      </c>
      <c r="F3500" s="64" t="s">
        <v>92</v>
      </c>
      <c r="G3500" s="64" t="s">
        <v>73</v>
      </c>
      <c r="H3500" s="64" t="s">
        <v>73</v>
      </c>
      <c r="I3500" s="43">
        <v>29</v>
      </c>
      <c r="J3500">
        <f>IF(AND(Formulier!$E$44&lt;=C3500,Formulier!$O$38&gt;=C3500),"Verlof",0)</f>
        <v>0</v>
      </c>
      <c r="K3500">
        <f t="shared" si="627"/>
        <v>0</v>
      </c>
      <c r="L3500">
        <f t="shared" si="628"/>
        <v>0</v>
      </c>
      <c r="M3500">
        <f t="shared" si="629"/>
        <v>0</v>
      </c>
      <c r="N3500" s="56">
        <f t="shared" si="630"/>
        <v>0</v>
      </c>
      <c r="O3500" s="56">
        <f t="shared" si="631"/>
        <v>0</v>
      </c>
    </row>
    <row r="3501" spans="1:15" x14ac:dyDescent="0.3">
      <c r="A3501" s="43" t="s">
        <v>1013</v>
      </c>
      <c r="B3501" s="43">
        <v>29</v>
      </c>
      <c r="C3501" s="44">
        <v>45493</v>
      </c>
      <c r="D3501" s="43" t="s">
        <v>75</v>
      </c>
      <c r="E3501" s="43">
        <v>2024</v>
      </c>
      <c r="F3501" s="64" t="s">
        <v>92</v>
      </c>
      <c r="G3501" s="64" t="s">
        <v>73</v>
      </c>
      <c r="H3501" s="64" t="s">
        <v>73</v>
      </c>
      <c r="I3501" s="43">
        <v>29</v>
      </c>
      <c r="J3501">
        <f>IF(AND(Formulier!$E$44&lt;=C3501,Formulier!$O$38&gt;=C3501),"Verlof",0)</f>
        <v>0</v>
      </c>
      <c r="K3501">
        <f t="shared" si="627"/>
        <v>0</v>
      </c>
      <c r="L3501">
        <f t="shared" si="628"/>
        <v>0</v>
      </c>
      <c r="M3501">
        <f t="shared" si="629"/>
        <v>0</v>
      </c>
      <c r="N3501" s="56">
        <f t="shared" si="630"/>
        <v>0</v>
      </c>
      <c r="O3501" s="56">
        <f t="shared" si="631"/>
        <v>0</v>
      </c>
    </row>
    <row r="3502" spans="1:15" x14ac:dyDescent="0.3">
      <c r="A3502" s="43" t="s">
        <v>1014</v>
      </c>
      <c r="B3502" s="43">
        <v>29</v>
      </c>
      <c r="C3502" s="44">
        <v>45494</v>
      </c>
      <c r="D3502" s="43" t="s">
        <v>76</v>
      </c>
      <c r="E3502" s="43">
        <v>2024</v>
      </c>
      <c r="F3502" s="64" t="s">
        <v>92</v>
      </c>
      <c r="G3502" s="64" t="s">
        <v>73</v>
      </c>
      <c r="H3502" s="64" t="s">
        <v>73</v>
      </c>
      <c r="I3502" s="43">
        <v>29</v>
      </c>
      <c r="J3502">
        <f>IF(AND(Formulier!$E$44&lt;=C3502,Formulier!$O$38&gt;=C3502),"Verlof",0)</f>
        <v>0</v>
      </c>
      <c r="K3502">
        <f t="shared" si="627"/>
        <v>0</v>
      </c>
      <c r="L3502">
        <f t="shared" si="628"/>
        <v>0</v>
      </c>
      <c r="M3502">
        <f t="shared" si="629"/>
        <v>0</v>
      </c>
      <c r="N3502" s="56">
        <f t="shared" si="630"/>
        <v>0</v>
      </c>
      <c r="O3502" s="56">
        <f t="shared" si="631"/>
        <v>0</v>
      </c>
    </row>
    <row r="3503" spans="1:15" x14ac:dyDescent="0.3">
      <c r="A3503" s="43" t="s">
        <v>1015</v>
      </c>
      <c r="B3503" s="43">
        <v>30</v>
      </c>
      <c r="C3503" s="44">
        <v>45495</v>
      </c>
      <c r="D3503" s="43" t="s">
        <v>63</v>
      </c>
      <c r="E3503" s="43">
        <v>2024</v>
      </c>
      <c r="F3503" s="64" t="s">
        <v>73</v>
      </c>
      <c r="G3503" s="64" t="s">
        <v>73</v>
      </c>
      <c r="H3503" s="64" t="s">
        <v>73</v>
      </c>
      <c r="I3503" s="43">
        <v>30</v>
      </c>
      <c r="J3503">
        <f>IF(AND(Formulier!$E$44&lt;=C3503,Formulier!$O$38&gt;=C3503),"Verlof",0)</f>
        <v>0</v>
      </c>
      <c r="K3503">
        <f t="shared" si="627"/>
        <v>0</v>
      </c>
      <c r="L3503">
        <f t="shared" si="628"/>
        <v>0</v>
      </c>
      <c r="M3503">
        <f t="shared" si="629"/>
        <v>0</v>
      </c>
      <c r="N3503" s="56">
        <f t="shared" si="630"/>
        <v>0</v>
      </c>
      <c r="O3503" s="56">
        <f t="shared" si="631"/>
        <v>0</v>
      </c>
    </row>
    <row r="3504" spans="1:15" x14ac:dyDescent="0.3">
      <c r="A3504" s="43" t="s">
        <v>1016</v>
      </c>
      <c r="B3504" s="43">
        <v>30</v>
      </c>
      <c r="C3504" s="44">
        <v>45496</v>
      </c>
      <c r="D3504" s="43" t="s">
        <v>65</v>
      </c>
      <c r="E3504" s="43">
        <v>2024</v>
      </c>
      <c r="F3504" s="64" t="s">
        <v>73</v>
      </c>
      <c r="G3504" s="64" t="s">
        <v>73</v>
      </c>
      <c r="H3504" s="64" t="s">
        <v>73</v>
      </c>
      <c r="I3504" s="43">
        <v>30</v>
      </c>
      <c r="J3504">
        <f>IF(AND(Formulier!$E$44&lt;=C3504,Formulier!$O$38&gt;=C3504),"Verlof",0)</f>
        <v>0</v>
      </c>
      <c r="K3504">
        <f t="shared" si="627"/>
        <v>0</v>
      </c>
      <c r="L3504">
        <f t="shared" si="628"/>
        <v>0</v>
      </c>
      <c r="M3504">
        <f t="shared" si="629"/>
        <v>0</v>
      </c>
      <c r="N3504" s="56">
        <f t="shared" si="630"/>
        <v>0</v>
      </c>
      <c r="O3504" s="56">
        <f t="shared" si="631"/>
        <v>0</v>
      </c>
    </row>
    <row r="3505" spans="1:15" x14ac:dyDescent="0.3">
      <c r="A3505" s="43" t="s">
        <v>1017</v>
      </c>
      <c r="B3505" s="43">
        <v>30</v>
      </c>
      <c r="C3505" s="44">
        <v>45497</v>
      </c>
      <c r="D3505" s="43" t="s">
        <v>67</v>
      </c>
      <c r="E3505" s="43">
        <v>2024</v>
      </c>
      <c r="F3505" s="64" t="s">
        <v>73</v>
      </c>
      <c r="G3505" s="64" t="s">
        <v>73</v>
      </c>
      <c r="H3505" s="64" t="s">
        <v>73</v>
      </c>
      <c r="I3505" s="43">
        <v>30</v>
      </c>
      <c r="J3505">
        <f>IF(AND(Formulier!$E$44&lt;=C3505,Formulier!$O$38&gt;=C3505),"Verlof",0)</f>
        <v>0</v>
      </c>
      <c r="K3505">
        <f t="shared" si="627"/>
        <v>0</v>
      </c>
      <c r="L3505">
        <f t="shared" si="628"/>
        <v>0</v>
      </c>
      <c r="M3505">
        <f t="shared" si="629"/>
        <v>0</v>
      </c>
      <c r="N3505" s="56">
        <f t="shared" si="630"/>
        <v>0</v>
      </c>
      <c r="O3505" s="56">
        <f t="shared" si="631"/>
        <v>0</v>
      </c>
    </row>
    <row r="3506" spans="1:15" x14ac:dyDescent="0.3">
      <c r="A3506" s="43" t="s">
        <v>1018</v>
      </c>
      <c r="B3506" s="43">
        <v>30</v>
      </c>
      <c r="C3506" s="44">
        <v>45498</v>
      </c>
      <c r="D3506" s="43" t="s">
        <v>69</v>
      </c>
      <c r="E3506" s="43">
        <v>2024</v>
      </c>
      <c r="F3506" s="64" t="s">
        <v>73</v>
      </c>
      <c r="G3506" s="64" t="s">
        <v>73</v>
      </c>
      <c r="H3506" s="64" t="s">
        <v>73</v>
      </c>
      <c r="I3506" s="43">
        <v>30</v>
      </c>
      <c r="J3506">
        <f>IF(AND(Formulier!$E$44&lt;=C3506,Formulier!$O$38&gt;=C3506),"Verlof",0)</f>
        <v>0</v>
      </c>
      <c r="K3506">
        <f t="shared" si="627"/>
        <v>0</v>
      </c>
      <c r="L3506">
        <f t="shared" si="628"/>
        <v>0</v>
      </c>
      <c r="M3506">
        <f t="shared" si="629"/>
        <v>0</v>
      </c>
      <c r="N3506" s="56">
        <f t="shared" si="630"/>
        <v>0</v>
      </c>
      <c r="O3506" s="56">
        <f t="shared" si="631"/>
        <v>0</v>
      </c>
    </row>
    <row r="3507" spans="1:15" x14ac:dyDescent="0.3">
      <c r="A3507" s="43" t="s">
        <v>1019</v>
      </c>
      <c r="B3507" s="43">
        <v>30</v>
      </c>
      <c r="C3507" s="44">
        <v>45499</v>
      </c>
      <c r="D3507" s="43" t="s">
        <v>71</v>
      </c>
      <c r="E3507" s="43">
        <v>2024</v>
      </c>
      <c r="F3507" s="64" t="s">
        <v>73</v>
      </c>
      <c r="G3507" s="64" t="s">
        <v>73</v>
      </c>
      <c r="H3507" s="64" t="s">
        <v>73</v>
      </c>
      <c r="I3507" s="43">
        <v>30</v>
      </c>
      <c r="J3507">
        <f>IF(AND(Formulier!$E$44&lt;=C3507,Formulier!$O$38&gt;=C3507),"Verlof",0)</f>
        <v>0</v>
      </c>
      <c r="K3507">
        <f t="shared" si="627"/>
        <v>0</v>
      </c>
      <c r="L3507">
        <f t="shared" si="628"/>
        <v>0</v>
      </c>
      <c r="M3507">
        <f t="shared" si="629"/>
        <v>0</v>
      </c>
      <c r="N3507" s="56">
        <f t="shared" si="630"/>
        <v>0</v>
      </c>
      <c r="O3507" s="56">
        <f t="shared" si="631"/>
        <v>0</v>
      </c>
    </row>
    <row r="3508" spans="1:15" x14ac:dyDescent="0.3">
      <c r="A3508" s="43" t="s">
        <v>1020</v>
      </c>
      <c r="B3508" s="43">
        <v>30</v>
      </c>
      <c r="C3508" s="44">
        <v>45500</v>
      </c>
      <c r="D3508" s="43" t="s">
        <v>75</v>
      </c>
      <c r="E3508" s="43">
        <v>2024</v>
      </c>
      <c r="F3508" s="64" t="s">
        <v>73</v>
      </c>
      <c r="G3508" s="64" t="s">
        <v>73</v>
      </c>
      <c r="H3508" s="64" t="s">
        <v>73</v>
      </c>
      <c r="I3508" s="43">
        <v>30</v>
      </c>
      <c r="J3508">
        <f>IF(AND(Formulier!$E$44&lt;=C3508,Formulier!$O$38&gt;=C3508),"Verlof",0)</f>
        <v>0</v>
      </c>
      <c r="K3508">
        <f t="shared" si="627"/>
        <v>0</v>
      </c>
      <c r="L3508">
        <f t="shared" si="628"/>
        <v>0</v>
      </c>
      <c r="M3508">
        <f t="shared" si="629"/>
        <v>0</v>
      </c>
      <c r="N3508" s="56">
        <f t="shared" si="630"/>
        <v>0</v>
      </c>
      <c r="O3508" s="56">
        <f t="shared" si="631"/>
        <v>0</v>
      </c>
    </row>
    <row r="3509" spans="1:15" x14ac:dyDescent="0.3">
      <c r="A3509" s="43" t="s">
        <v>1021</v>
      </c>
      <c r="B3509" s="43">
        <v>30</v>
      </c>
      <c r="C3509" s="44">
        <v>45501</v>
      </c>
      <c r="D3509" s="43" t="s">
        <v>76</v>
      </c>
      <c r="E3509" s="43">
        <v>2024</v>
      </c>
      <c r="F3509" s="64" t="s">
        <v>73</v>
      </c>
      <c r="G3509" s="64" t="s">
        <v>73</v>
      </c>
      <c r="H3509" s="64" t="s">
        <v>73</v>
      </c>
      <c r="I3509" s="43">
        <v>30</v>
      </c>
      <c r="J3509">
        <f>IF(AND(Formulier!$E$44&lt;=C3509,Formulier!$O$38&gt;=C3509),"Verlof",0)</f>
        <v>0</v>
      </c>
      <c r="K3509">
        <f t="shared" si="627"/>
        <v>0</v>
      </c>
      <c r="L3509">
        <f t="shared" si="628"/>
        <v>0</v>
      </c>
      <c r="M3509">
        <f t="shared" si="629"/>
        <v>0</v>
      </c>
      <c r="N3509" s="56">
        <f t="shared" si="630"/>
        <v>0</v>
      </c>
      <c r="O3509" s="56">
        <f t="shared" si="631"/>
        <v>0</v>
      </c>
    </row>
    <row r="3510" spans="1:15" x14ac:dyDescent="0.3">
      <c r="A3510" s="43" t="s">
        <v>1022</v>
      </c>
      <c r="B3510" s="43">
        <v>31</v>
      </c>
      <c r="C3510" s="44">
        <v>45502</v>
      </c>
      <c r="D3510" s="43" t="s">
        <v>63</v>
      </c>
      <c r="E3510" s="43">
        <v>2024</v>
      </c>
      <c r="F3510" s="64" t="s">
        <v>73</v>
      </c>
      <c r="G3510" s="64" t="s">
        <v>73</v>
      </c>
      <c r="H3510" s="64" t="s">
        <v>73</v>
      </c>
      <c r="I3510" s="43">
        <v>31</v>
      </c>
      <c r="J3510">
        <f>IF(AND(Formulier!$E$44&lt;=C3510,Formulier!$O$38&gt;=C3510),"Verlof",0)</f>
        <v>0</v>
      </c>
      <c r="K3510">
        <f t="shared" si="627"/>
        <v>0</v>
      </c>
      <c r="L3510">
        <f t="shared" si="628"/>
        <v>0</v>
      </c>
      <c r="M3510">
        <f t="shared" si="629"/>
        <v>0</v>
      </c>
      <c r="N3510" s="56">
        <f t="shared" si="630"/>
        <v>0</v>
      </c>
      <c r="O3510" s="56">
        <f t="shared" si="631"/>
        <v>0</v>
      </c>
    </row>
    <row r="3511" spans="1:15" x14ac:dyDescent="0.3">
      <c r="A3511" s="43" t="s">
        <v>1023</v>
      </c>
      <c r="B3511" s="43">
        <v>31</v>
      </c>
      <c r="C3511" s="44">
        <v>45503</v>
      </c>
      <c r="D3511" s="43" t="s">
        <v>65</v>
      </c>
      <c r="E3511" s="43">
        <v>2024</v>
      </c>
      <c r="F3511" s="64" t="s">
        <v>73</v>
      </c>
      <c r="G3511" s="64" t="s">
        <v>73</v>
      </c>
      <c r="H3511" s="64" t="s">
        <v>73</v>
      </c>
      <c r="I3511" s="43">
        <v>31</v>
      </c>
      <c r="J3511">
        <f>IF(AND(Formulier!$E$44&lt;=C3511,Formulier!$O$38&gt;=C3511),"Verlof",0)</f>
        <v>0</v>
      </c>
      <c r="K3511">
        <f t="shared" si="627"/>
        <v>0</v>
      </c>
      <c r="L3511">
        <f t="shared" si="628"/>
        <v>0</v>
      </c>
      <c r="M3511">
        <f t="shared" si="629"/>
        <v>0</v>
      </c>
      <c r="N3511" s="56">
        <f t="shared" si="630"/>
        <v>0</v>
      </c>
      <c r="O3511" s="56">
        <f t="shared" si="631"/>
        <v>0</v>
      </c>
    </row>
    <row r="3512" spans="1:15" x14ac:dyDescent="0.3">
      <c r="A3512" s="43" t="s">
        <v>1024</v>
      </c>
      <c r="B3512" s="43">
        <v>31</v>
      </c>
      <c r="C3512" s="44">
        <v>45504</v>
      </c>
      <c r="D3512" s="43" t="s">
        <v>67</v>
      </c>
      <c r="E3512" s="43">
        <v>2024</v>
      </c>
      <c r="F3512" s="64" t="s">
        <v>73</v>
      </c>
      <c r="G3512" s="64" t="s">
        <v>73</v>
      </c>
      <c r="H3512" s="64" t="s">
        <v>73</v>
      </c>
      <c r="I3512" s="43">
        <v>31</v>
      </c>
      <c r="J3512">
        <f>IF(AND(Formulier!$E$44&lt;=C3512,Formulier!$O$38&gt;=C3512),"Verlof",0)</f>
        <v>0</v>
      </c>
      <c r="K3512">
        <f t="shared" si="627"/>
        <v>0</v>
      </c>
      <c r="L3512">
        <f t="shared" si="628"/>
        <v>0</v>
      </c>
      <c r="M3512">
        <f t="shared" si="629"/>
        <v>0</v>
      </c>
      <c r="N3512" s="56">
        <f t="shared" si="630"/>
        <v>0</v>
      </c>
      <c r="O3512" s="56">
        <f t="shared" si="631"/>
        <v>0</v>
      </c>
    </row>
    <row r="3513" spans="1:15" x14ac:dyDescent="0.3">
      <c r="A3513" s="43" t="s">
        <v>1025</v>
      </c>
      <c r="B3513" s="43">
        <v>31</v>
      </c>
      <c r="C3513" s="44">
        <v>45505</v>
      </c>
      <c r="D3513" s="43" t="s">
        <v>69</v>
      </c>
      <c r="E3513" s="43">
        <v>2024</v>
      </c>
      <c r="F3513" s="64" t="s">
        <v>73</v>
      </c>
      <c r="G3513" s="64" t="s">
        <v>73</v>
      </c>
      <c r="H3513" s="64" t="s">
        <v>73</v>
      </c>
      <c r="I3513" s="43">
        <v>31</v>
      </c>
      <c r="J3513">
        <f>IF(AND(Formulier!$E$44&lt;=C3513,Formulier!$O$38&gt;=C3513),"Verlof",0)</f>
        <v>0</v>
      </c>
      <c r="K3513">
        <f t="shared" si="627"/>
        <v>0</v>
      </c>
      <c r="L3513">
        <f t="shared" si="628"/>
        <v>0</v>
      </c>
      <c r="M3513">
        <f t="shared" si="629"/>
        <v>0</v>
      </c>
      <c r="N3513" s="56">
        <f t="shared" si="630"/>
        <v>0</v>
      </c>
      <c r="O3513" s="56">
        <f t="shared" si="631"/>
        <v>0</v>
      </c>
    </row>
    <row r="3514" spans="1:15" x14ac:dyDescent="0.3">
      <c r="A3514" s="43" t="s">
        <v>1026</v>
      </c>
      <c r="B3514" s="43">
        <v>31</v>
      </c>
      <c r="C3514" s="44">
        <v>45506</v>
      </c>
      <c r="D3514" s="43" t="s">
        <v>71</v>
      </c>
      <c r="E3514" s="43">
        <v>2024</v>
      </c>
      <c r="F3514" s="64" t="s">
        <v>73</v>
      </c>
      <c r="G3514" s="64" t="s">
        <v>73</v>
      </c>
      <c r="H3514" s="64" t="s">
        <v>73</v>
      </c>
      <c r="I3514" s="43">
        <v>31</v>
      </c>
      <c r="J3514">
        <f>IF(AND(Formulier!$E$44&lt;=C3514,Formulier!$O$38&gt;=C3514),"Verlof",0)</f>
        <v>0</v>
      </c>
      <c r="K3514">
        <f t="shared" si="627"/>
        <v>0</v>
      </c>
      <c r="L3514">
        <f t="shared" si="628"/>
        <v>0</v>
      </c>
      <c r="M3514">
        <f t="shared" si="629"/>
        <v>0</v>
      </c>
      <c r="N3514" s="56">
        <f t="shared" si="630"/>
        <v>0</v>
      </c>
      <c r="O3514" s="56">
        <f t="shared" si="631"/>
        <v>0</v>
      </c>
    </row>
    <row r="3515" spans="1:15" x14ac:dyDescent="0.3">
      <c r="A3515" s="43" t="s">
        <v>1027</v>
      </c>
      <c r="B3515" s="43">
        <v>31</v>
      </c>
      <c r="C3515" s="44">
        <v>45507</v>
      </c>
      <c r="D3515" s="43" t="s">
        <v>75</v>
      </c>
      <c r="E3515" s="43">
        <v>2024</v>
      </c>
      <c r="F3515" s="64" t="s">
        <v>73</v>
      </c>
      <c r="G3515" s="64" t="s">
        <v>73</v>
      </c>
      <c r="H3515" s="64" t="s">
        <v>73</v>
      </c>
      <c r="I3515" s="43">
        <v>31</v>
      </c>
      <c r="J3515">
        <f>IF(AND(Formulier!$E$44&lt;=C3515,Formulier!$O$38&gt;=C3515),"Verlof",0)</f>
        <v>0</v>
      </c>
      <c r="K3515">
        <f t="shared" si="627"/>
        <v>0</v>
      </c>
      <c r="L3515">
        <f t="shared" si="628"/>
        <v>0</v>
      </c>
      <c r="M3515">
        <f t="shared" si="629"/>
        <v>0</v>
      </c>
      <c r="N3515" s="56">
        <f t="shared" si="630"/>
        <v>0</v>
      </c>
      <c r="O3515" s="56">
        <f t="shared" si="631"/>
        <v>0</v>
      </c>
    </row>
    <row r="3516" spans="1:15" x14ac:dyDescent="0.3">
      <c r="A3516" s="43" t="s">
        <v>1028</v>
      </c>
      <c r="B3516" s="43">
        <v>31</v>
      </c>
      <c r="C3516" s="44">
        <v>45508</v>
      </c>
      <c r="D3516" s="43" t="s">
        <v>76</v>
      </c>
      <c r="E3516" s="43">
        <v>2024</v>
      </c>
      <c r="F3516" s="64" t="s">
        <v>73</v>
      </c>
      <c r="G3516" s="64" t="s">
        <v>73</v>
      </c>
      <c r="H3516" s="64" t="s">
        <v>73</v>
      </c>
      <c r="I3516" s="43">
        <v>31</v>
      </c>
      <c r="J3516">
        <f>IF(AND(Formulier!$E$44&lt;=C3516,Formulier!$O$38&gt;=C3516),"Verlof",0)</f>
        <v>0</v>
      </c>
      <c r="K3516">
        <f t="shared" si="627"/>
        <v>0</v>
      </c>
      <c r="L3516">
        <f t="shared" si="628"/>
        <v>0</v>
      </c>
      <c r="M3516">
        <f t="shared" si="629"/>
        <v>0</v>
      </c>
      <c r="N3516" s="56">
        <f t="shared" si="630"/>
        <v>0</v>
      </c>
      <c r="O3516" s="56">
        <f t="shared" si="631"/>
        <v>0</v>
      </c>
    </row>
    <row r="3517" spans="1:15" x14ac:dyDescent="0.3">
      <c r="A3517" s="43" t="s">
        <v>1029</v>
      </c>
      <c r="B3517" s="43">
        <v>32</v>
      </c>
      <c r="C3517" s="44">
        <v>45509</v>
      </c>
      <c r="D3517" s="43" t="s">
        <v>63</v>
      </c>
      <c r="E3517" s="43">
        <v>2024</v>
      </c>
      <c r="F3517" s="64" t="s">
        <v>73</v>
      </c>
      <c r="G3517" s="64" t="s">
        <v>73</v>
      </c>
      <c r="H3517" s="64" t="s">
        <v>73</v>
      </c>
      <c r="I3517" s="43">
        <v>32</v>
      </c>
      <c r="J3517">
        <f>IF(AND(Formulier!$E$44&lt;=C3517,Formulier!$O$38&gt;=C3517),"Verlof",0)</f>
        <v>0</v>
      </c>
      <c r="K3517">
        <f t="shared" si="627"/>
        <v>0</v>
      </c>
      <c r="L3517">
        <f t="shared" si="628"/>
        <v>0</v>
      </c>
      <c r="M3517">
        <f t="shared" si="629"/>
        <v>0</v>
      </c>
      <c r="N3517" s="56">
        <f t="shared" si="630"/>
        <v>0</v>
      </c>
      <c r="O3517" s="56">
        <f t="shared" si="631"/>
        <v>0</v>
      </c>
    </row>
    <row r="3518" spans="1:15" x14ac:dyDescent="0.3">
      <c r="A3518" s="43" t="s">
        <v>1030</v>
      </c>
      <c r="B3518" s="43">
        <v>32</v>
      </c>
      <c r="C3518" s="44">
        <v>45510</v>
      </c>
      <c r="D3518" s="43" t="s">
        <v>65</v>
      </c>
      <c r="E3518" s="43">
        <v>2024</v>
      </c>
      <c r="F3518" s="64" t="s">
        <v>73</v>
      </c>
      <c r="G3518" s="64" t="s">
        <v>73</v>
      </c>
      <c r="H3518" s="64" t="s">
        <v>73</v>
      </c>
      <c r="I3518" s="43">
        <v>32</v>
      </c>
      <c r="J3518">
        <f>IF(AND(Formulier!$E$44&lt;=C3518,Formulier!$O$38&gt;=C3518),"Verlof",0)</f>
        <v>0</v>
      </c>
      <c r="K3518">
        <f t="shared" si="627"/>
        <v>0</v>
      </c>
      <c r="L3518">
        <f t="shared" si="628"/>
        <v>0</v>
      </c>
      <c r="M3518">
        <f t="shared" si="629"/>
        <v>0</v>
      </c>
      <c r="N3518" s="56">
        <f t="shared" si="630"/>
        <v>0</v>
      </c>
      <c r="O3518" s="56">
        <f t="shared" si="631"/>
        <v>0</v>
      </c>
    </row>
    <row r="3519" spans="1:15" x14ac:dyDescent="0.3">
      <c r="A3519" s="43" t="s">
        <v>1031</v>
      </c>
      <c r="B3519" s="43">
        <v>32</v>
      </c>
      <c r="C3519" s="44">
        <v>45511</v>
      </c>
      <c r="D3519" s="43" t="s">
        <v>67</v>
      </c>
      <c r="E3519" s="43">
        <v>2024</v>
      </c>
      <c r="F3519" s="64" t="s">
        <v>73</v>
      </c>
      <c r="G3519" s="64" t="s">
        <v>73</v>
      </c>
      <c r="H3519" s="64" t="s">
        <v>73</v>
      </c>
      <c r="I3519" s="43">
        <v>32</v>
      </c>
      <c r="J3519">
        <f>IF(AND(Formulier!$E$44&lt;=C3519,Formulier!$O$38&gt;=C3519),"Verlof",0)</f>
        <v>0</v>
      </c>
      <c r="K3519">
        <f t="shared" si="627"/>
        <v>0</v>
      </c>
      <c r="L3519">
        <f t="shared" si="628"/>
        <v>0</v>
      </c>
      <c r="M3519">
        <f t="shared" si="629"/>
        <v>0</v>
      </c>
      <c r="N3519" s="56">
        <f t="shared" si="630"/>
        <v>0</v>
      </c>
      <c r="O3519" s="56">
        <f t="shared" si="631"/>
        <v>0</v>
      </c>
    </row>
    <row r="3520" spans="1:15" x14ac:dyDescent="0.3">
      <c r="A3520" s="43" t="s">
        <v>1032</v>
      </c>
      <c r="B3520" s="43">
        <v>32</v>
      </c>
      <c r="C3520" s="44">
        <v>45512</v>
      </c>
      <c r="D3520" s="43" t="s">
        <v>69</v>
      </c>
      <c r="E3520" s="43">
        <v>2024</v>
      </c>
      <c r="F3520" s="64" t="s">
        <v>73</v>
      </c>
      <c r="G3520" s="64" t="s">
        <v>73</v>
      </c>
      <c r="H3520" s="64" t="s">
        <v>73</v>
      </c>
      <c r="I3520" s="43">
        <v>32</v>
      </c>
      <c r="J3520">
        <f>IF(AND(Formulier!$E$44&lt;=C3520,Formulier!$O$38&gt;=C3520),"Verlof",0)</f>
        <v>0</v>
      </c>
      <c r="K3520">
        <f t="shared" si="627"/>
        <v>0</v>
      </c>
      <c r="L3520">
        <f t="shared" si="628"/>
        <v>0</v>
      </c>
      <c r="M3520">
        <f t="shared" si="629"/>
        <v>0</v>
      </c>
      <c r="N3520" s="56">
        <f t="shared" si="630"/>
        <v>0</v>
      </c>
      <c r="O3520" s="56">
        <f t="shared" si="631"/>
        <v>0</v>
      </c>
    </row>
    <row r="3521" spans="1:15" x14ac:dyDescent="0.3">
      <c r="A3521" s="43" t="s">
        <v>1033</v>
      </c>
      <c r="B3521" s="43">
        <v>32</v>
      </c>
      <c r="C3521" s="44">
        <v>45513</v>
      </c>
      <c r="D3521" s="43" t="s">
        <v>71</v>
      </c>
      <c r="E3521" s="43">
        <v>2024</v>
      </c>
      <c r="F3521" s="64" t="s">
        <v>73</v>
      </c>
      <c r="G3521" s="64" t="s">
        <v>73</v>
      </c>
      <c r="H3521" s="64" t="s">
        <v>73</v>
      </c>
      <c r="I3521" s="43">
        <v>32</v>
      </c>
      <c r="J3521">
        <f>IF(AND(Formulier!$E$44&lt;=C3521,Formulier!$O$38&gt;=C3521),"Verlof",0)</f>
        <v>0</v>
      </c>
      <c r="K3521">
        <f t="shared" si="627"/>
        <v>0</v>
      </c>
      <c r="L3521">
        <f t="shared" si="628"/>
        <v>0</v>
      </c>
      <c r="M3521">
        <f t="shared" si="629"/>
        <v>0</v>
      </c>
      <c r="N3521" s="56">
        <f t="shared" si="630"/>
        <v>0</v>
      </c>
      <c r="O3521" s="56">
        <f t="shared" si="631"/>
        <v>0</v>
      </c>
    </row>
    <row r="3522" spans="1:15" x14ac:dyDescent="0.3">
      <c r="A3522" s="43" t="s">
        <v>1034</v>
      </c>
      <c r="B3522" s="43">
        <v>32</v>
      </c>
      <c r="C3522" s="44">
        <v>45514</v>
      </c>
      <c r="D3522" s="43" t="s">
        <v>75</v>
      </c>
      <c r="E3522" s="43">
        <v>2024</v>
      </c>
      <c r="F3522" s="64" t="s">
        <v>73</v>
      </c>
      <c r="G3522" s="64" t="s">
        <v>73</v>
      </c>
      <c r="H3522" s="64" t="s">
        <v>73</v>
      </c>
      <c r="I3522" s="43">
        <v>32</v>
      </c>
      <c r="J3522">
        <f>IF(AND(Formulier!$E$44&lt;=C3522,Formulier!$O$38&gt;=C3522),"Verlof",0)</f>
        <v>0</v>
      </c>
      <c r="K3522">
        <f t="shared" si="627"/>
        <v>0</v>
      </c>
      <c r="L3522">
        <f t="shared" si="628"/>
        <v>0</v>
      </c>
      <c r="M3522">
        <f t="shared" si="629"/>
        <v>0</v>
      </c>
      <c r="N3522" s="56">
        <f t="shared" si="630"/>
        <v>0</v>
      </c>
      <c r="O3522" s="56">
        <f t="shared" si="631"/>
        <v>0</v>
      </c>
    </row>
    <row r="3523" spans="1:15" x14ac:dyDescent="0.3">
      <c r="A3523" s="43" t="s">
        <v>1035</v>
      </c>
      <c r="B3523" s="43">
        <v>32</v>
      </c>
      <c r="C3523" s="44">
        <v>45515</v>
      </c>
      <c r="D3523" s="43" t="s">
        <v>76</v>
      </c>
      <c r="E3523" s="43">
        <v>2024</v>
      </c>
      <c r="F3523" s="64" t="s">
        <v>73</v>
      </c>
      <c r="G3523" s="64" t="s">
        <v>73</v>
      </c>
      <c r="H3523" s="64" t="s">
        <v>73</v>
      </c>
      <c r="I3523" s="43">
        <v>32</v>
      </c>
      <c r="J3523">
        <f>IF(AND(Formulier!$E$44&lt;=C3523,Formulier!$O$38&gt;=C3523),"Verlof",0)</f>
        <v>0</v>
      </c>
      <c r="K3523">
        <f t="shared" si="627"/>
        <v>0</v>
      </c>
      <c r="L3523">
        <f t="shared" si="628"/>
        <v>0</v>
      </c>
      <c r="M3523">
        <f t="shared" si="629"/>
        <v>0</v>
      </c>
      <c r="N3523" s="56">
        <f t="shared" si="630"/>
        <v>0</v>
      </c>
      <c r="O3523" s="56">
        <f t="shared" si="631"/>
        <v>0</v>
      </c>
    </row>
    <row r="3524" spans="1:15" x14ac:dyDescent="0.3">
      <c r="A3524" s="43" t="s">
        <v>1036</v>
      </c>
      <c r="B3524" s="43">
        <v>33</v>
      </c>
      <c r="C3524" s="44">
        <v>45516</v>
      </c>
      <c r="D3524" s="43" t="s">
        <v>63</v>
      </c>
      <c r="E3524" s="43">
        <v>2024</v>
      </c>
      <c r="F3524" s="64" t="s">
        <v>73</v>
      </c>
      <c r="G3524" s="64" t="s">
        <v>73</v>
      </c>
      <c r="H3524" s="64" t="s">
        <v>73</v>
      </c>
      <c r="I3524" s="43">
        <v>33</v>
      </c>
      <c r="J3524">
        <f>IF(AND(Formulier!$E$44&lt;=C3524,Formulier!$O$38&gt;=C3524),"Verlof",0)</f>
        <v>0</v>
      </c>
      <c r="K3524">
        <f t="shared" si="627"/>
        <v>0</v>
      </c>
      <c r="L3524">
        <f t="shared" si="628"/>
        <v>0</v>
      </c>
      <c r="M3524">
        <f t="shared" si="629"/>
        <v>0</v>
      </c>
      <c r="N3524" s="56">
        <f t="shared" si="630"/>
        <v>0</v>
      </c>
      <c r="O3524" s="56">
        <f t="shared" si="631"/>
        <v>0</v>
      </c>
    </row>
    <row r="3525" spans="1:15" x14ac:dyDescent="0.3">
      <c r="A3525" s="43" t="s">
        <v>1037</v>
      </c>
      <c r="B3525" s="43">
        <v>33</v>
      </c>
      <c r="C3525" s="44">
        <v>45517</v>
      </c>
      <c r="D3525" s="43" t="s">
        <v>65</v>
      </c>
      <c r="E3525" s="43">
        <v>2024</v>
      </c>
      <c r="F3525" s="64" t="s">
        <v>73</v>
      </c>
      <c r="G3525" s="64" t="s">
        <v>73</v>
      </c>
      <c r="H3525" s="64" t="s">
        <v>73</v>
      </c>
      <c r="I3525" s="43">
        <v>33</v>
      </c>
      <c r="J3525">
        <f>IF(AND(Formulier!$E$44&lt;=C3525,Formulier!$O$38&gt;=C3525),"Verlof",0)</f>
        <v>0</v>
      </c>
      <c r="K3525">
        <f t="shared" si="627"/>
        <v>0</v>
      </c>
      <c r="L3525">
        <f t="shared" si="628"/>
        <v>0</v>
      </c>
      <c r="M3525">
        <f t="shared" si="629"/>
        <v>0</v>
      </c>
      <c r="N3525" s="56">
        <f t="shared" si="630"/>
        <v>0</v>
      </c>
      <c r="O3525" s="56">
        <f t="shared" si="631"/>
        <v>0</v>
      </c>
    </row>
    <row r="3526" spans="1:15" x14ac:dyDescent="0.3">
      <c r="A3526" s="43" t="s">
        <v>1038</v>
      </c>
      <c r="B3526" s="43">
        <v>33</v>
      </c>
      <c r="C3526" s="44">
        <v>45518</v>
      </c>
      <c r="D3526" s="43" t="s">
        <v>67</v>
      </c>
      <c r="E3526" s="43">
        <v>2024</v>
      </c>
      <c r="F3526" s="64" t="s">
        <v>73</v>
      </c>
      <c r="G3526" s="64" t="s">
        <v>73</v>
      </c>
      <c r="H3526" s="64" t="s">
        <v>73</v>
      </c>
      <c r="I3526" s="43">
        <v>33</v>
      </c>
      <c r="J3526">
        <f>IF(AND(Formulier!$E$44&lt;=C3526,Formulier!$O$38&gt;=C3526),"Verlof",0)</f>
        <v>0</v>
      </c>
      <c r="K3526">
        <f t="shared" si="627"/>
        <v>0</v>
      </c>
      <c r="L3526">
        <f t="shared" si="628"/>
        <v>0</v>
      </c>
      <c r="M3526">
        <f t="shared" si="629"/>
        <v>0</v>
      </c>
      <c r="N3526" s="56">
        <f t="shared" si="630"/>
        <v>0</v>
      </c>
      <c r="O3526" s="56">
        <f t="shared" si="631"/>
        <v>0</v>
      </c>
    </row>
    <row r="3527" spans="1:15" x14ac:dyDescent="0.3">
      <c r="A3527" s="43" t="s">
        <v>1039</v>
      </c>
      <c r="B3527" s="43">
        <v>33</v>
      </c>
      <c r="C3527" s="44">
        <v>45519</v>
      </c>
      <c r="D3527" s="43" t="s">
        <v>69</v>
      </c>
      <c r="E3527" s="43">
        <v>2024</v>
      </c>
      <c r="F3527" s="64" t="s">
        <v>73</v>
      </c>
      <c r="G3527" s="64" t="s">
        <v>73</v>
      </c>
      <c r="H3527" s="64" t="s">
        <v>73</v>
      </c>
      <c r="I3527" s="43">
        <v>33</v>
      </c>
      <c r="J3527">
        <f>IF(AND(Formulier!$E$44&lt;=C3527,Formulier!$O$38&gt;=C3527),"Verlof",0)</f>
        <v>0</v>
      </c>
      <c r="K3527">
        <f t="shared" si="627"/>
        <v>0</v>
      </c>
      <c r="L3527">
        <f t="shared" si="628"/>
        <v>0</v>
      </c>
      <c r="M3527">
        <f t="shared" si="629"/>
        <v>0</v>
      </c>
      <c r="N3527" s="56">
        <f t="shared" si="630"/>
        <v>0</v>
      </c>
      <c r="O3527" s="56">
        <f t="shared" si="631"/>
        <v>0</v>
      </c>
    </row>
    <row r="3528" spans="1:15" x14ac:dyDescent="0.3">
      <c r="A3528" s="43" t="s">
        <v>1040</v>
      </c>
      <c r="B3528" s="43">
        <v>33</v>
      </c>
      <c r="C3528" s="44">
        <v>45520</v>
      </c>
      <c r="D3528" s="43" t="s">
        <v>71</v>
      </c>
      <c r="E3528" s="43">
        <v>2024</v>
      </c>
      <c r="F3528" s="64" t="s">
        <v>73</v>
      </c>
      <c r="G3528" s="64" t="s">
        <v>73</v>
      </c>
      <c r="H3528" s="64" t="s">
        <v>73</v>
      </c>
      <c r="I3528" s="43">
        <v>33</v>
      </c>
      <c r="J3528">
        <f>IF(AND(Formulier!$E$44&lt;=C3528,Formulier!$O$38&gt;=C3528),"Verlof",0)</f>
        <v>0</v>
      </c>
      <c r="K3528">
        <f t="shared" si="627"/>
        <v>0</v>
      </c>
      <c r="L3528">
        <f t="shared" si="628"/>
        <v>0</v>
      </c>
      <c r="M3528">
        <f t="shared" si="629"/>
        <v>0</v>
      </c>
      <c r="N3528" s="56">
        <f t="shared" si="630"/>
        <v>0</v>
      </c>
      <c r="O3528" s="56">
        <f t="shared" si="631"/>
        <v>0</v>
      </c>
    </row>
    <row r="3529" spans="1:15" x14ac:dyDescent="0.3">
      <c r="A3529" s="43" t="s">
        <v>1041</v>
      </c>
      <c r="B3529" s="43">
        <v>33</v>
      </c>
      <c r="C3529" s="44">
        <v>45521</v>
      </c>
      <c r="D3529" s="43" t="s">
        <v>75</v>
      </c>
      <c r="E3529" s="43">
        <v>2024</v>
      </c>
      <c r="F3529" s="64" t="s">
        <v>73</v>
      </c>
      <c r="G3529" s="64" t="s">
        <v>73</v>
      </c>
      <c r="H3529" s="64" t="s">
        <v>73</v>
      </c>
      <c r="I3529" s="43">
        <v>33</v>
      </c>
      <c r="J3529">
        <f>IF(AND(Formulier!$E$44&lt;=C3529,Formulier!$O$38&gt;=C3529),"Verlof",0)</f>
        <v>0</v>
      </c>
      <c r="K3529">
        <f t="shared" si="627"/>
        <v>0</v>
      </c>
      <c r="L3529">
        <f t="shared" si="628"/>
        <v>0</v>
      </c>
      <c r="M3529">
        <f t="shared" si="629"/>
        <v>0</v>
      </c>
      <c r="N3529" s="56">
        <f t="shared" si="630"/>
        <v>0</v>
      </c>
      <c r="O3529" s="56">
        <f t="shared" si="631"/>
        <v>0</v>
      </c>
    </row>
    <row r="3530" spans="1:15" x14ac:dyDescent="0.3">
      <c r="A3530" s="43" t="s">
        <v>1042</v>
      </c>
      <c r="B3530" s="43">
        <v>33</v>
      </c>
      <c r="C3530" s="44">
        <v>45522</v>
      </c>
      <c r="D3530" s="43" t="s">
        <v>76</v>
      </c>
      <c r="E3530" s="43">
        <v>2024</v>
      </c>
      <c r="F3530" s="64" t="s">
        <v>73</v>
      </c>
      <c r="G3530" s="64" t="s">
        <v>73</v>
      </c>
      <c r="H3530" s="64" t="s">
        <v>73</v>
      </c>
      <c r="I3530" s="43">
        <v>33</v>
      </c>
      <c r="J3530">
        <f>IF(AND(Formulier!$E$44&lt;=C3530,Formulier!$O$38&gt;=C3530),"Verlof",0)</f>
        <v>0</v>
      </c>
      <c r="K3530">
        <f t="shared" si="627"/>
        <v>0</v>
      </c>
      <c r="L3530">
        <f t="shared" si="628"/>
        <v>0</v>
      </c>
      <c r="M3530">
        <f t="shared" si="629"/>
        <v>0</v>
      </c>
      <c r="N3530" s="56">
        <f t="shared" si="630"/>
        <v>0</v>
      </c>
      <c r="O3530" s="56">
        <f t="shared" si="631"/>
        <v>0</v>
      </c>
    </row>
    <row r="3531" spans="1:15" x14ac:dyDescent="0.3">
      <c r="A3531" s="43" t="s">
        <v>1043</v>
      </c>
      <c r="B3531" s="43">
        <v>34</v>
      </c>
      <c r="C3531" s="44">
        <v>45523</v>
      </c>
      <c r="D3531" s="43" t="s">
        <v>63</v>
      </c>
      <c r="E3531" s="43">
        <v>2024</v>
      </c>
      <c r="F3531" s="64" t="s">
        <v>73</v>
      </c>
      <c r="G3531" s="64" t="s">
        <v>73</v>
      </c>
      <c r="H3531" s="64" t="s">
        <v>92</v>
      </c>
      <c r="I3531" s="43">
        <v>34</v>
      </c>
      <c r="J3531">
        <f>IF(AND(Formulier!$E$44&lt;=C3531,Formulier!$O$38&gt;=C3531),"Verlof",0)</f>
        <v>0</v>
      </c>
      <c r="K3531">
        <f t="shared" si="627"/>
        <v>0</v>
      </c>
      <c r="L3531">
        <f t="shared" si="628"/>
        <v>0</v>
      </c>
      <c r="M3531">
        <f t="shared" si="629"/>
        <v>0</v>
      </c>
      <c r="N3531" s="56">
        <f t="shared" si="630"/>
        <v>0</v>
      </c>
      <c r="O3531" s="56">
        <f t="shared" si="631"/>
        <v>0</v>
      </c>
    </row>
    <row r="3532" spans="1:15" x14ac:dyDescent="0.3">
      <c r="A3532" s="43" t="s">
        <v>1044</v>
      </c>
      <c r="B3532" s="43">
        <v>34</v>
      </c>
      <c r="C3532" s="44">
        <v>45524</v>
      </c>
      <c r="D3532" s="43" t="s">
        <v>65</v>
      </c>
      <c r="E3532" s="43">
        <v>2024</v>
      </c>
      <c r="F3532" s="64" t="s">
        <v>73</v>
      </c>
      <c r="G3532" s="64" t="s">
        <v>73</v>
      </c>
      <c r="H3532" s="64" t="s">
        <v>92</v>
      </c>
      <c r="I3532" s="43">
        <v>34</v>
      </c>
      <c r="J3532">
        <f>IF(AND(Formulier!$E$44&lt;=C3532,Formulier!$O$38&gt;=C3532),"Verlof",0)</f>
        <v>0</v>
      </c>
      <c r="K3532">
        <f t="shared" ref="K3532:K3595" si="632">IF(J3532=0,0,IF(F3532="",0,1))</f>
        <v>0</v>
      </c>
      <c r="L3532">
        <f t="shared" ref="L3532:L3595" si="633">IF(J3532=0,0,IF(G3532="",0,1))</f>
        <v>0</v>
      </c>
      <c r="M3532">
        <f t="shared" ref="M3532:M3595" si="634">IF(J3532=0,0,IF(H3532="",0,1))</f>
        <v>0</v>
      </c>
      <c r="N3532" s="56">
        <f t="shared" ref="N3532:N3595" si="635">IF($N$1="Noord",K3532,IF($N$1="Midden",L3532,M3532))</f>
        <v>0</v>
      </c>
      <c r="O3532" s="56">
        <f t="shared" ref="O3532:O3595" si="636">IF(OR(D3532="za",D3532="zo"),0,N3532)</f>
        <v>0</v>
      </c>
    </row>
    <row r="3533" spans="1:15" x14ac:dyDescent="0.3">
      <c r="A3533" s="43" t="s">
        <v>1045</v>
      </c>
      <c r="B3533" s="43">
        <v>34</v>
      </c>
      <c r="C3533" s="44">
        <v>45525</v>
      </c>
      <c r="D3533" s="43" t="s">
        <v>67</v>
      </c>
      <c r="E3533" s="43">
        <v>2024</v>
      </c>
      <c r="F3533" s="64" t="s">
        <v>73</v>
      </c>
      <c r="G3533" s="64" t="s">
        <v>73</v>
      </c>
      <c r="H3533" s="64" t="s">
        <v>92</v>
      </c>
      <c r="I3533" s="43">
        <v>34</v>
      </c>
      <c r="J3533">
        <f>IF(AND(Formulier!$E$44&lt;=C3533,Formulier!$O$38&gt;=C3533),"Verlof",0)</f>
        <v>0</v>
      </c>
      <c r="K3533">
        <f t="shared" si="632"/>
        <v>0</v>
      </c>
      <c r="L3533">
        <f t="shared" si="633"/>
        <v>0</v>
      </c>
      <c r="M3533">
        <f t="shared" si="634"/>
        <v>0</v>
      </c>
      <c r="N3533" s="56">
        <f t="shared" si="635"/>
        <v>0</v>
      </c>
      <c r="O3533" s="56">
        <f t="shared" si="636"/>
        <v>0</v>
      </c>
    </row>
    <row r="3534" spans="1:15" x14ac:dyDescent="0.3">
      <c r="A3534" s="43" t="s">
        <v>1046</v>
      </c>
      <c r="B3534" s="43">
        <v>34</v>
      </c>
      <c r="C3534" s="44">
        <v>45526</v>
      </c>
      <c r="D3534" s="43" t="s">
        <v>69</v>
      </c>
      <c r="E3534" s="43">
        <v>2024</v>
      </c>
      <c r="F3534" s="64" t="s">
        <v>73</v>
      </c>
      <c r="G3534" s="64" t="s">
        <v>73</v>
      </c>
      <c r="H3534" s="64" t="s">
        <v>92</v>
      </c>
      <c r="I3534" s="43">
        <v>34</v>
      </c>
      <c r="J3534">
        <f>IF(AND(Formulier!$E$44&lt;=C3534,Formulier!$O$38&gt;=C3534),"Verlof",0)</f>
        <v>0</v>
      </c>
      <c r="K3534">
        <f t="shared" si="632"/>
        <v>0</v>
      </c>
      <c r="L3534">
        <f t="shared" si="633"/>
        <v>0</v>
      </c>
      <c r="M3534">
        <f t="shared" si="634"/>
        <v>0</v>
      </c>
      <c r="N3534" s="56">
        <f t="shared" si="635"/>
        <v>0</v>
      </c>
      <c r="O3534" s="56">
        <f t="shared" si="636"/>
        <v>0</v>
      </c>
    </row>
    <row r="3535" spans="1:15" x14ac:dyDescent="0.3">
      <c r="A3535" s="43" t="s">
        <v>1047</v>
      </c>
      <c r="B3535" s="43">
        <v>34</v>
      </c>
      <c r="C3535" s="44">
        <v>45527</v>
      </c>
      <c r="D3535" s="43" t="s">
        <v>71</v>
      </c>
      <c r="E3535" s="43">
        <v>2024</v>
      </c>
      <c r="F3535" s="64" t="s">
        <v>73</v>
      </c>
      <c r="G3535" s="64" t="s">
        <v>73</v>
      </c>
      <c r="H3535" s="64" t="s">
        <v>92</v>
      </c>
      <c r="I3535" s="43">
        <v>34</v>
      </c>
      <c r="J3535">
        <f>IF(AND(Formulier!$E$44&lt;=C3535,Formulier!$O$38&gt;=C3535),"Verlof",0)</f>
        <v>0</v>
      </c>
      <c r="K3535">
        <f t="shared" si="632"/>
        <v>0</v>
      </c>
      <c r="L3535">
        <f t="shared" si="633"/>
        <v>0</v>
      </c>
      <c r="M3535">
        <f t="shared" si="634"/>
        <v>0</v>
      </c>
      <c r="N3535" s="56">
        <f t="shared" si="635"/>
        <v>0</v>
      </c>
      <c r="O3535" s="56">
        <f t="shared" si="636"/>
        <v>0</v>
      </c>
    </row>
    <row r="3536" spans="1:15" x14ac:dyDescent="0.3">
      <c r="A3536" s="43" t="s">
        <v>1048</v>
      </c>
      <c r="B3536" s="43">
        <v>34</v>
      </c>
      <c r="C3536" s="44">
        <v>45528</v>
      </c>
      <c r="D3536" s="43" t="s">
        <v>75</v>
      </c>
      <c r="E3536" s="43">
        <v>2024</v>
      </c>
      <c r="F3536" s="64" t="s">
        <v>73</v>
      </c>
      <c r="G3536" s="64" t="s">
        <v>73</v>
      </c>
      <c r="H3536" s="64" t="s">
        <v>92</v>
      </c>
      <c r="I3536" s="43">
        <v>34</v>
      </c>
      <c r="J3536">
        <f>IF(AND(Formulier!$E$44&lt;=C3536,Formulier!$O$38&gt;=C3536),"Verlof",0)</f>
        <v>0</v>
      </c>
      <c r="K3536">
        <f t="shared" si="632"/>
        <v>0</v>
      </c>
      <c r="L3536">
        <f t="shared" si="633"/>
        <v>0</v>
      </c>
      <c r="M3536">
        <f t="shared" si="634"/>
        <v>0</v>
      </c>
      <c r="N3536" s="56">
        <f t="shared" si="635"/>
        <v>0</v>
      </c>
      <c r="O3536" s="56">
        <f t="shared" si="636"/>
        <v>0</v>
      </c>
    </row>
    <row r="3537" spans="1:15" x14ac:dyDescent="0.3">
      <c r="A3537" s="43" t="s">
        <v>1049</v>
      </c>
      <c r="B3537" s="43">
        <v>34</v>
      </c>
      <c r="C3537" s="44">
        <v>45529</v>
      </c>
      <c r="D3537" s="43" t="s">
        <v>76</v>
      </c>
      <c r="E3537" s="43">
        <v>2024</v>
      </c>
      <c r="F3537" s="64" t="s">
        <v>73</v>
      </c>
      <c r="G3537" s="64" t="s">
        <v>73</v>
      </c>
      <c r="H3537" s="64" t="s">
        <v>92</v>
      </c>
      <c r="I3537" s="43">
        <v>34</v>
      </c>
      <c r="J3537">
        <f>IF(AND(Formulier!$E$44&lt;=C3537,Formulier!$O$38&gt;=C3537),"Verlof",0)</f>
        <v>0</v>
      </c>
      <c r="K3537">
        <f t="shared" si="632"/>
        <v>0</v>
      </c>
      <c r="L3537">
        <f t="shared" si="633"/>
        <v>0</v>
      </c>
      <c r="M3537">
        <f t="shared" si="634"/>
        <v>0</v>
      </c>
      <c r="N3537" s="56">
        <f t="shared" si="635"/>
        <v>0</v>
      </c>
      <c r="O3537" s="56">
        <f t="shared" si="636"/>
        <v>0</v>
      </c>
    </row>
    <row r="3538" spans="1:15" x14ac:dyDescent="0.3">
      <c r="A3538" s="43" t="s">
        <v>1050</v>
      </c>
      <c r="B3538" s="43">
        <v>35</v>
      </c>
      <c r="C3538" s="44">
        <v>45530</v>
      </c>
      <c r="D3538" s="43" t="s">
        <v>63</v>
      </c>
      <c r="E3538" s="43">
        <v>2024</v>
      </c>
      <c r="F3538" s="64" t="s">
        <v>73</v>
      </c>
      <c r="G3538" s="64" t="s">
        <v>92</v>
      </c>
      <c r="H3538" s="64" t="s">
        <v>92</v>
      </c>
      <c r="I3538" s="43">
        <v>35</v>
      </c>
      <c r="J3538">
        <f>IF(AND(Formulier!$E$44&lt;=C3538,Formulier!$O$38&gt;=C3538),"Verlof",0)</f>
        <v>0</v>
      </c>
      <c r="K3538">
        <f t="shared" si="632"/>
        <v>0</v>
      </c>
      <c r="L3538">
        <f t="shared" si="633"/>
        <v>0</v>
      </c>
      <c r="M3538">
        <f t="shared" si="634"/>
        <v>0</v>
      </c>
      <c r="N3538" s="56">
        <f t="shared" si="635"/>
        <v>0</v>
      </c>
      <c r="O3538" s="56">
        <f t="shared" si="636"/>
        <v>0</v>
      </c>
    </row>
    <row r="3539" spans="1:15" x14ac:dyDescent="0.3">
      <c r="A3539" s="43" t="s">
        <v>1051</v>
      </c>
      <c r="B3539" s="43">
        <v>35</v>
      </c>
      <c r="C3539" s="44">
        <v>45531</v>
      </c>
      <c r="D3539" s="43" t="s">
        <v>65</v>
      </c>
      <c r="E3539" s="43">
        <v>2024</v>
      </c>
      <c r="F3539" s="64" t="s">
        <v>73</v>
      </c>
      <c r="G3539" s="64" t="s">
        <v>92</v>
      </c>
      <c r="H3539" s="64" t="s">
        <v>92</v>
      </c>
      <c r="I3539" s="43">
        <v>35</v>
      </c>
      <c r="J3539">
        <f>IF(AND(Formulier!$E$44&lt;=C3539,Formulier!$O$38&gt;=C3539),"Verlof",0)</f>
        <v>0</v>
      </c>
      <c r="K3539">
        <f t="shared" si="632"/>
        <v>0</v>
      </c>
      <c r="L3539">
        <f t="shared" si="633"/>
        <v>0</v>
      </c>
      <c r="M3539">
        <f t="shared" si="634"/>
        <v>0</v>
      </c>
      <c r="N3539" s="56">
        <f t="shared" si="635"/>
        <v>0</v>
      </c>
      <c r="O3539" s="56">
        <f t="shared" si="636"/>
        <v>0</v>
      </c>
    </row>
    <row r="3540" spans="1:15" x14ac:dyDescent="0.3">
      <c r="A3540" s="43" t="s">
        <v>1052</v>
      </c>
      <c r="B3540" s="43">
        <v>35</v>
      </c>
      <c r="C3540" s="44">
        <v>45532</v>
      </c>
      <c r="D3540" s="43" t="s">
        <v>67</v>
      </c>
      <c r="E3540" s="43">
        <v>2024</v>
      </c>
      <c r="F3540" s="64" t="s">
        <v>73</v>
      </c>
      <c r="G3540" s="64" t="s">
        <v>92</v>
      </c>
      <c r="H3540" s="64" t="s">
        <v>92</v>
      </c>
      <c r="I3540" s="43">
        <v>35</v>
      </c>
      <c r="J3540">
        <f>IF(AND(Formulier!$E$44&lt;=C3540,Formulier!$O$38&gt;=C3540),"Verlof",0)</f>
        <v>0</v>
      </c>
      <c r="K3540">
        <f t="shared" si="632"/>
        <v>0</v>
      </c>
      <c r="L3540">
        <f t="shared" si="633"/>
        <v>0</v>
      </c>
      <c r="M3540">
        <f t="shared" si="634"/>
        <v>0</v>
      </c>
      <c r="N3540" s="56">
        <f t="shared" si="635"/>
        <v>0</v>
      </c>
      <c r="O3540" s="56">
        <f t="shared" si="636"/>
        <v>0</v>
      </c>
    </row>
    <row r="3541" spans="1:15" x14ac:dyDescent="0.3">
      <c r="A3541" s="43" t="s">
        <v>1053</v>
      </c>
      <c r="B3541" s="43">
        <v>35</v>
      </c>
      <c r="C3541" s="44">
        <v>45533</v>
      </c>
      <c r="D3541" s="43" t="s">
        <v>69</v>
      </c>
      <c r="E3541" s="43">
        <v>2024</v>
      </c>
      <c r="F3541" s="64" t="s">
        <v>73</v>
      </c>
      <c r="G3541" s="64" t="s">
        <v>92</v>
      </c>
      <c r="H3541" s="64" t="s">
        <v>92</v>
      </c>
      <c r="I3541" s="43">
        <v>35</v>
      </c>
      <c r="J3541">
        <f>IF(AND(Formulier!$E$44&lt;=C3541,Formulier!$O$38&gt;=C3541),"Verlof",0)</f>
        <v>0</v>
      </c>
      <c r="K3541">
        <f t="shared" si="632"/>
        <v>0</v>
      </c>
      <c r="L3541">
        <f t="shared" si="633"/>
        <v>0</v>
      </c>
      <c r="M3541">
        <f t="shared" si="634"/>
        <v>0</v>
      </c>
      <c r="N3541" s="56">
        <f t="shared" si="635"/>
        <v>0</v>
      </c>
      <c r="O3541" s="56">
        <f t="shared" si="636"/>
        <v>0</v>
      </c>
    </row>
    <row r="3542" spans="1:15" x14ac:dyDescent="0.3">
      <c r="A3542" s="43" t="s">
        <v>1054</v>
      </c>
      <c r="B3542" s="43">
        <v>35</v>
      </c>
      <c r="C3542" s="44">
        <v>45534</v>
      </c>
      <c r="D3542" s="43" t="s">
        <v>71</v>
      </c>
      <c r="E3542" s="43">
        <v>2024</v>
      </c>
      <c r="F3542" s="64" t="s">
        <v>73</v>
      </c>
      <c r="G3542" s="64" t="s">
        <v>92</v>
      </c>
      <c r="H3542" s="64" t="s">
        <v>92</v>
      </c>
      <c r="I3542" s="43">
        <v>35</v>
      </c>
      <c r="J3542">
        <f>IF(AND(Formulier!$E$44&lt;=C3542,Formulier!$O$38&gt;=C3542),"Verlof",0)</f>
        <v>0</v>
      </c>
      <c r="K3542">
        <f t="shared" si="632"/>
        <v>0</v>
      </c>
      <c r="L3542">
        <f t="shared" si="633"/>
        <v>0</v>
      </c>
      <c r="M3542">
        <f t="shared" si="634"/>
        <v>0</v>
      </c>
      <c r="N3542" s="56">
        <f t="shared" si="635"/>
        <v>0</v>
      </c>
      <c r="O3542" s="56">
        <f t="shared" si="636"/>
        <v>0</v>
      </c>
    </row>
    <row r="3543" spans="1:15" x14ac:dyDescent="0.3">
      <c r="A3543" s="43" t="s">
        <v>1055</v>
      </c>
      <c r="B3543" s="43">
        <v>35</v>
      </c>
      <c r="C3543" s="44">
        <v>45535</v>
      </c>
      <c r="D3543" s="43" t="s">
        <v>75</v>
      </c>
      <c r="E3543" s="43">
        <v>2024</v>
      </c>
      <c r="F3543" s="64" t="s">
        <v>73</v>
      </c>
      <c r="G3543" s="64" t="s">
        <v>92</v>
      </c>
      <c r="H3543" s="64" t="s">
        <v>92</v>
      </c>
      <c r="I3543" s="43">
        <v>35</v>
      </c>
      <c r="J3543">
        <f>IF(AND(Formulier!$E$44&lt;=C3543,Formulier!$O$38&gt;=C3543),"Verlof",0)</f>
        <v>0</v>
      </c>
      <c r="K3543">
        <f t="shared" si="632"/>
        <v>0</v>
      </c>
      <c r="L3543">
        <f t="shared" si="633"/>
        <v>0</v>
      </c>
      <c r="M3543">
        <f t="shared" si="634"/>
        <v>0</v>
      </c>
      <c r="N3543" s="56">
        <f t="shared" si="635"/>
        <v>0</v>
      </c>
      <c r="O3543" s="56">
        <f t="shared" si="636"/>
        <v>0</v>
      </c>
    </row>
    <row r="3544" spans="1:15" x14ac:dyDescent="0.3">
      <c r="A3544" s="43" t="s">
        <v>1056</v>
      </c>
      <c r="B3544" s="43">
        <v>35</v>
      </c>
      <c r="C3544" s="44">
        <v>45536</v>
      </c>
      <c r="D3544" s="43" t="s">
        <v>76</v>
      </c>
      <c r="E3544" s="43">
        <v>2024</v>
      </c>
      <c r="F3544" s="64" t="s">
        <v>73</v>
      </c>
      <c r="G3544" s="64" t="s">
        <v>92</v>
      </c>
      <c r="H3544" s="64" t="s">
        <v>92</v>
      </c>
      <c r="I3544" s="43">
        <v>35</v>
      </c>
      <c r="J3544">
        <f>IF(AND(Formulier!$E$44&lt;=C3544,Formulier!$O$38&gt;=C3544),"Verlof",0)</f>
        <v>0</v>
      </c>
      <c r="K3544">
        <f t="shared" si="632"/>
        <v>0</v>
      </c>
      <c r="L3544">
        <f t="shared" si="633"/>
        <v>0</v>
      </c>
      <c r="M3544">
        <f t="shared" si="634"/>
        <v>0</v>
      </c>
      <c r="N3544" s="56">
        <f t="shared" si="635"/>
        <v>0</v>
      </c>
      <c r="O3544" s="56">
        <f t="shared" si="636"/>
        <v>0</v>
      </c>
    </row>
    <row r="3545" spans="1:15" x14ac:dyDescent="0.3">
      <c r="A3545" s="43" t="s">
        <v>1057</v>
      </c>
      <c r="B3545" s="43">
        <v>36</v>
      </c>
      <c r="C3545" s="44">
        <v>45537</v>
      </c>
      <c r="D3545" s="43" t="s">
        <v>63</v>
      </c>
      <c r="E3545" s="43">
        <v>2024</v>
      </c>
      <c r="F3545" s="64" t="s">
        <v>92</v>
      </c>
      <c r="G3545" s="64" t="s">
        <v>92</v>
      </c>
      <c r="H3545" s="64" t="s">
        <v>92</v>
      </c>
      <c r="I3545" s="43">
        <v>36</v>
      </c>
      <c r="J3545">
        <f>IF(AND(Formulier!$E$44&lt;=C3545,Formulier!$O$38&gt;=C3545),"Verlof",0)</f>
        <v>0</v>
      </c>
      <c r="K3545">
        <f t="shared" si="632"/>
        <v>0</v>
      </c>
      <c r="L3545">
        <f t="shared" si="633"/>
        <v>0</v>
      </c>
      <c r="M3545">
        <f t="shared" si="634"/>
        <v>0</v>
      </c>
      <c r="N3545" s="56">
        <f t="shared" si="635"/>
        <v>0</v>
      </c>
      <c r="O3545" s="56">
        <f t="shared" si="636"/>
        <v>0</v>
      </c>
    </row>
    <row r="3546" spans="1:15" x14ac:dyDescent="0.3">
      <c r="A3546" s="43" t="s">
        <v>1058</v>
      </c>
      <c r="B3546" s="43">
        <v>36</v>
      </c>
      <c r="C3546" s="44">
        <v>45538</v>
      </c>
      <c r="D3546" s="43" t="s">
        <v>65</v>
      </c>
      <c r="E3546" s="43">
        <v>2024</v>
      </c>
      <c r="F3546" s="64" t="s">
        <v>92</v>
      </c>
      <c r="G3546" s="64" t="s">
        <v>92</v>
      </c>
      <c r="H3546" s="64" t="s">
        <v>92</v>
      </c>
      <c r="I3546" s="43">
        <v>36</v>
      </c>
      <c r="J3546">
        <f>IF(AND(Formulier!$E$44&lt;=C3546,Formulier!$O$38&gt;=C3546),"Verlof",0)</f>
        <v>0</v>
      </c>
      <c r="K3546">
        <f t="shared" si="632"/>
        <v>0</v>
      </c>
      <c r="L3546">
        <f t="shared" si="633"/>
        <v>0</v>
      </c>
      <c r="M3546">
        <f t="shared" si="634"/>
        <v>0</v>
      </c>
      <c r="N3546" s="56">
        <f t="shared" si="635"/>
        <v>0</v>
      </c>
      <c r="O3546" s="56">
        <f t="shared" si="636"/>
        <v>0</v>
      </c>
    </row>
    <row r="3547" spans="1:15" x14ac:dyDescent="0.3">
      <c r="A3547" s="43" t="s">
        <v>1059</v>
      </c>
      <c r="B3547" s="43">
        <v>36</v>
      </c>
      <c r="C3547" s="44">
        <v>45539</v>
      </c>
      <c r="D3547" s="43" t="s">
        <v>67</v>
      </c>
      <c r="E3547" s="43">
        <v>2024</v>
      </c>
      <c r="F3547" s="64" t="s">
        <v>92</v>
      </c>
      <c r="G3547" s="64" t="s">
        <v>92</v>
      </c>
      <c r="H3547" s="64" t="s">
        <v>92</v>
      </c>
      <c r="I3547" s="43">
        <v>36</v>
      </c>
      <c r="J3547">
        <f>IF(AND(Formulier!$E$44&lt;=C3547,Formulier!$O$38&gt;=C3547),"Verlof",0)</f>
        <v>0</v>
      </c>
      <c r="K3547">
        <f t="shared" si="632"/>
        <v>0</v>
      </c>
      <c r="L3547">
        <f t="shared" si="633"/>
        <v>0</v>
      </c>
      <c r="M3547">
        <f t="shared" si="634"/>
        <v>0</v>
      </c>
      <c r="N3547" s="56">
        <f t="shared" si="635"/>
        <v>0</v>
      </c>
      <c r="O3547" s="56">
        <f t="shared" si="636"/>
        <v>0</v>
      </c>
    </row>
    <row r="3548" spans="1:15" x14ac:dyDescent="0.3">
      <c r="A3548" s="43" t="s">
        <v>1060</v>
      </c>
      <c r="B3548" s="43">
        <v>36</v>
      </c>
      <c r="C3548" s="44">
        <v>45540</v>
      </c>
      <c r="D3548" s="43" t="s">
        <v>69</v>
      </c>
      <c r="E3548" s="43">
        <v>2024</v>
      </c>
      <c r="F3548" s="64" t="s">
        <v>92</v>
      </c>
      <c r="G3548" s="64" t="s">
        <v>92</v>
      </c>
      <c r="H3548" s="64" t="s">
        <v>92</v>
      </c>
      <c r="I3548" s="43">
        <v>36</v>
      </c>
      <c r="J3548">
        <f>IF(AND(Formulier!$E$44&lt;=C3548,Formulier!$O$38&gt;=C3548),"Verlof",0)</f>
        <v>0</v>
      </c>
      <c r="K3548">
        <f t="shared" si="632"/>
        <v>0</v>
      </c>
      <c r="L3548">
        <f t="shared" si="633"/>
        <v>0</v>
      </c>
      <c r="M3548">
        <f t="shared" si="634"/>
        <v>0</v>
      </c>
      <c r="N3548" s="56">
        <f t="shared" si="635"/>
        <v>0</v>
      </c>
      <c r="O3548" s="56">
        <f t="shared" si="636"/>
        <v>0</v>
      </c>
    </row>
    <row r="3549" spans="1:15" x14ac:dyDescent="0.3">
      <c r="A3549" s="43" t="s">
        <v>1061</v>
      </c>
      <c r="B3549" s="43">
        <v>36</v>
      </c>
      <c r="C3549" s="44">
        <v>45541</v>
      </c>
      <c r="D3549" s="43" t="s">
        <v>71</v>
      </c>
      <c r="E3549" s="43">
        <v>2024</v>
      </c>
      <c r="F3549" s="64" t="s">
        <v>92</v>
      </c>
      <c r="G3549" s="64" t="s">
        <v>92</v>
      </c>
      <c r="H3549" s="64" t="s">
        <v>92</v>
      </c>
      <c r="I3549" s="43">
        <v>36</v>
      </c>
      <c r="J3549">
        <f>IF(AND(Formulier!$E$44&lt;=C3549,Formulier!$O$38&gt;=C3549),"Verlof",0)</f>
        <v>0</v>
      </c>
      <c r="K3549">
        <f t="shared" si="632"/>
        <v>0</v>
      </c>
      <c r="L3549">
        <f t="shared" si="633"/>
        <v>0</v>
      </c>
      <c r="M3549">
        <f t="shared" si="634"/>
        <v>0</v>
      </c>
      <c r="N3549" s="56">
        <f t="shared" si="635"/>
        <v>0</v>
      </c>
      <c r="O3549" s="56">
        <f t="shared" si="636"/>
        <v>0</v>
      </c>
    </row>
    <row r="3550" spans="1:15" x14ac:dyDescent="0.3">
      <c r="A3550" s="43" t="s">
        <v>1062</v>
      </c>
      <c r="B3550" s="43">
        <v>36</v>
      </c>
      <c r="C3550" s="44">
        <v>45542</v>
      </c>
      <c r="D3550" s="43" t="s">
        <v>75</v>
      </c>
      <c r="E3550" s="43">
        <v>2024</v>
      </c>
      <c r="F3550" s="64" t="s">
        <v>92</v>
      </c>
      <c r="G3550" s="64" t="s">
        <v>92</v>
      </c>
      <c r="H3550" s="64" t="s">
        <v>92</v>
      </c>
      <c r="I3550" s="43">
        <v>36</v>
      </c>
      <c r="J3550">
        <f>IF(AND(Formulier!$E$44&lt;=C3550,Formulier!$O$38&gt;=C3550),"Verlof",0)</f>
        <v>0</v>
      </c>
      <c r="K3550">
        <f t="shared" si="632"/>
        <v>0</v>
      </c>
      <c r="L3550">
        <f t="shared" si="633"/>
        <v>0</v>
      </c>
      <c r="M3550">
        <f t="shared" si="634"/>
        <v>0</v>
      </c>
      <c r="N3550" s="56">
        <f t="shared" si="635"/>
        <v>0</v>
      </c>
      <c r="O3550" s="56">
        <f t="shared" si="636"/>
        <v>0</v>
      </c>
    </row>
    <row r="3551" spans="1:15" x14ac:dyDescent="0.3">
      <c r="A3551" s="43" t="s">
        <v>1063</v>
      </c>
      <c r="B3551" s="43">
        <v>36</v>
      </c>
      <c r="C3551" s="44">
        <v>45543</v>
      </c>
      <c r="D3551" s="43" t="s">
        <v>76</v>
      </c>
      <c r="E3551" s="43">
        <v>2024</v>
      </c>
      <c r="F3551" s="64" t="s">
        <v>92</v>
      </c>
      <c r="G3551" s="64" t="s">
        <v>92</v>
      </c>
      <c r="H3551" s="64" t="s">
        <v>92</v>
      </c>
      <c r="I3551" s="43">
        <v>36</v>
      </c>
      <c r="J3551">
        <f>IF(AND(Formulier!$E$44&lt;=C3551,Formulier!$O$38&gt;=C3551),"Verlof",0)</f>
        <v>0</v>
      </c>
      <c r="K3551">
        <f t="shared" si="632"/>
        <v>0</v>
      </c>
      <c r="L3551">
        <f t="shared" si="633"/>
        <v>0</v>
      </c>
      <c r="M3551">
        <f t="shared" si="634"/>
        <v>0</v>
      </c>
      <c r="N3551" s="56">
        <f t="shared" si="635"/>
        <v>0</v>
      </c>
      <c r="O3551" s="56">
        <f t="shared" si="636"/>
        <v>0</v>
      </c>
    </row>
    <row r="3552" spans="1:15" x14ac:dyDescent="0.3">
      <c r="A3552" s="43" t="s">
        <v>1064</v>
      </c>
      <c r="B3552" s="43">
        <v>37</v>
      </c>
      <c r="C3552" s="44">
        <v>45544</v>
      </c>
      <c r="D3552" s="43" t="s">
        <v>63</v>
      </c>
      <c r="E3552" s="43">
        <v>2024</v>
      </c>
      <c r="F3552" s="64" t="s">
        <v>92</v>
      </c>
      <c r="G3552" s="64" t="s">
        <v>92</v>
      </c>
      <c r="H3552" s="64" t="s">
        <v>92</v>
      </c>
      <c r="I3552" s="43">
        <v>37</v>
      </c>
      <c r="J3552">
        <f>IF(AND(Formulier!$E$44&lt;=C3552,Formulier!$O$38&gt;=C3552),"Verlof",0)</f>
        <v>0</v>
      </c>
      <c r="K3552">
        <f t="shared" si="632"/>
        <v>0</v>
      </c>
      <c r="L3552">
        <f t="shared" si="633"/>
        <v>0</v>
      </c>
      <c r="M3552">
        <f t="shared" si="634"/>
        <v>0</v>
      </c>
      <c r="N3552" s="56">
        <f t="shared" si="635"/>
        <v>0</v>
      </c>
      <c r="O3552" s="56">
        <f t="shared" si="636"/>
        <v>0</v>
      </c>
    </row>
    <row r="3553" spans="1:15" x14ac:dyDescent="0.3">
      <c r="A3553" s="43" t="s">
        <v>1065</v>
      </c>
      <c r="B3553" s="43">
        <v>37</v>
      </c>
      <c r="C3553" s="44">
        <v>45545</v>
      </c>
      <c r="D3553" s="43" t="s">
        <v>65</v>
      </c>
      <c r="E3553" s="43">
        <v>2024</v>
      </c>
      <c r="F3553" s="64" t="s">
        <v>92</v>
      </c>
      <c r="G3553" s="64" t="s">
        <v>92</v>
      </c>
      <c r="H3553" s="64" t="s">
        <v>92</v>
      </c>
      <c r="I3553" s="43">
        <v>37</v>
      </c>
      <c r="J3553">
        <f>IF(AND(Formulier!$E$44&lt;=C3553,Formulier!$O$38&gt;=C3553),"Verlof",0)</f>
        <v>0</v>
      </c>
      <c r="K3553">
        <f t="shared" si="632"/>
        <v>0</v>
      </c>
      <c r="L3553">
        <f t="shared" si="633"/>
        <v>0</v>
      </c>
      <c r="M3553">
        <f t="shared" si="634"/>
        <v>0</v>
      </c>
      <c r="N3553" s="56">
        <f t="shared" si="635"/>
        <v>0</v>
      </c>
      <c r="O3553" s="56">
        <f t="shared" si="636"/>
        <v>0</v>
      </c>
    </row>
    <row r="3554" spans="1:15" x14ac:dyDescent="0.3">
      <c r="A3554" s="43" t="s">
        <v>1066</v>
      </c>
      <c r="B3554" s="43">
        <v>37</v>
      </c>
      <c r="C3554" s="44">
        <v>45546</v>
      </c>
      <c r="D3554" s="43" t="s">
        <v>67</v>
      </c>
      <c r="E3554" s="43">
        <v>2024</v>
      </c>
      <c r="F3554" s="64" t="s">
        <v>92</v>
      </c>
      <c r="G3554" s="64" t="s">
        <v>92</v>
      </c>
      <c r="H3554" s="64" t="s">
        <v>92</v>
      </c>
      <c r="I3554" s="43">
        <v>37</v>
      </c>
      <c r="J3554">
        <f>IF(AND(Formulier!$E$44&lt;=C3554,Formulier!$O$38&gt;=C3554),"Verlof",0)</f>
        <v>0</v>
      </c>
      <c r="K3554">
        <f t="shared" si="632"/>
        <v>0</v>
      </c>
      <c r="L3554">
        <f t="shared" si="633"/>
        <v>0</v>
      </c>
      <c r="M3554">
        <f t="shared" si="634"/>
        <v>0</v>
      </c>
      <c r="N3554" s="56">
        <f t="shared" si="635"/>
        <v>0</v>
      </c>
      <c r="O3554" s="56">
        <f t="shared" si="636"/>
        <v>0</v>
      </c>
    </row>
    <row r="3555" spans="1:15" x14ac:dyDescent="0.3">
      <c r="A3555" s="43" t="s">
        <v>1067</v>
      </c>
      <c r="B3555" s="43">
        <v>37</v>
      </c>
      <c r="C3555" s="44">
        <v>45547</v>
      </c>
      <c r="D3555" s="43" t="s">
        <v>69</v>
      </c>
      <c r="E3555" s="43">
        <v>2024</v>
      </c>
      <c r="F3555" s="64" t="s">
        <v>92</v>
      </c>
      <c r="G3555" s="64" t="s">
        <v>92</v>
      </c>
      <c r="H3555" s="64" t="s">
        <v>92</v>
      </c>
      <c r="I3555" s="43">
        <v>37</v>
      </c>
      <c r="J3555">
        <f>IF(AND(Formulier!$E$44&lt;=C3555,Formulier!$O$38&gt;=C3555),"Verlof",0)</f>
        <v>0</v>
      </c>
      <c r="K3555">
        <f t="shared" si="632"/>
        <v>0</v>
      </c>
      <c r="L3555">
        <f t="shared" si="633"/>
        <v>0</v>
      </c>
      <c r="M3555">
        <f t="shared" si="634"/>
        <v>0</v>
      </c>
      <c r="N3555" s="56">
        <f t="shared" si="635"/>
        <v>0</v>
      </c>
      <c r="O3555" s="56">
        <f t="shared" si="636"/>
        <v>0</v>
      </c>
    </row>
    <row r="3556" spans="1:15" x14ac:dyDescent="0.3">
      <c r="A3556" s="43" t="s">
        <v>1068</v>
      </c>
      <c r="B3556" s="43">
        <v>37</v>
      </c>
      <c r="C3556" s="44">
        <v>45548</v>
      </c>
      <c r="D3556" s="43" t="s">
        <v>71</v>
      </c>
      <c r="E3556" s="43">
        <v>2024</v>
      </c>
      <c r="F3556" s="64" t="s">
        <v>92</v>
      </c>
      <c r="G3556" s="64" t="s">
        <v>92</v>
      </c>
      <c r="H3556" s="64" t="s">
        <v>92</v>
      </c>
      <c r="I3556" s="43">
        <v>37</v>
      </c>
      <c r="J3556">
        <f>IF(AND(Formulier!$E$44&lt;=C3556,Formulier!$O$38&gt;=C3556),"Verlof",0)</f>
        <v>0</v>
      </c>
      <c r="K3556">
        <f t="shared" si="632"/>
        <v>0</v>
      </c>
      <c r="L3556">
        <f t="shared" si="633"/>
        <v>0</v>
      </c>
      <c r="M3556">
        <f t="shared" si="634"/>
        <v>0</v>
      </c>
      <c r="N3556" s="56">
        <f t="shared" si="635"/>
        <v>0</v>
      </c>
      <c r="O3556" s="56">
        <f t="shared" si="636"/>
        <v>0</v>
      </c>
    </row>
    <row r="3557" spans="1:15" x14ac:dyDescent="0.3">
      <c r="A3557" s="43" t="s">
        <v>1069</v>
      </c>
      <c r="B3557" s="43">
        <v>37</v>
      </c>
      <c r="C3557" s="44">
        <v>45549</v>
      </c>
      <c r="D3557" s="43" t="s">
        <v>75</v>
      </c>
      <c r="E3557" s="43">
        <v>2024</v>
      </c>
      <c r="F3557" s="64" t="s">
        <v>92</v>
      </c>
      <c r="G3557" s="64" t="s">
        <v>92</v>
      </c>
      <c r="H3557" s="64" t="s">
        <v>92</v>
      </c>
      <c r="I3557" s="43">
        <v>37</v>
      </c>
      <c r="J3557">
        <f>IF(AND(Formulier!$E$44&lt;=C3557,Formulier!$O$38&gt;=C3557),"Verlof",0)</f>
        <v>0</v>
      </c>
      <c r="K3557">
        <f t="shared" si="632"/>
        <v>0</v>
      </c>
      <c r="L3557">
        <f t="shared" si="633"/>
        <v>0</v>
      </c>
      <c r="M3557">
        <f t="shared" si="634"/>
        <v>0</v>
      </c>
      <c r="N3557" s="56">
        <f t="shared" si="635"/>
        <v>0</v>
      </c>
      <c r="O3557" s="56">
        <f t="shared" si="636"/>
        <v>0</v>
      </c>
    </row>
    <row r="3558" spans="1:15" x14ac:dyDescent="0.3">
      <c r="A3558" s="43" t="s">
        <v>1070</v>
      </c>
      <c r="B3558" s="43">
        <v>37</v>
      </c>
      <c r="C3558" s="44">
        <v>45550</v>
      </c>
      <c r="D3558" s="43" t="s">
        <v>76</v>
      </c>
      <c r="E3558" s="43">
        <v>2024</v>
      </c>
      <c r="F3558" s="64" t="s">
        <v>92</v>
      </c>
      <c r="G3558" s="64" t="s">
        <v>92</v>
      </c>
      <c r="H3558" s="64" t="s">
        <v>92</v>
      </c>
      <c r="I3558" s="43">
        <v>37</v>
      </c>
      <c r="J3558">
        <f>IF(AND(Formulier!$E$44&lt;=C3558,Formulier!$O$38&gt;=C3558),"Verlof",0)</f>
        <v>0</v>
      </c>
      <c r="K3558">
        <f t="shared" si="632"/>
        <v>0</v>
      </c>
      <c r="L3558">
        <f t="shared" si="633"/>
        <v>0</v>
      </c>
      <c r="M3558">
        <f t="shared" si="634"/>
        <v>0</v>
      </c>
      <c r="N3558" s="56">
        <f t="shared" si="635"/>
        <v>0</v>
      </c>
      <c r="O3558" s="56">
        <f t="shared" si="636"/>
        <v>0</v>
      </c>
    </row>
    <row r="3559" spans="1:15" x14ac:dyDescent="0.3">
      <c r="A3559" s="43" t="s">
        <v>1071</v>
      </c>
      <c r="B3559" s="43">
        <v>38</v>
      </c>
      <c r="C3559" s="44">
        <v>45551</v>
      </c>
      <c r="D3559" s="43" t="s">
        <v>63</v>
      </c>
      <c r="E3559" s="43">
        <v>2024</v>
      </c>
      <c r="F3559" s="64" t="s">
        <v>92</v>
      </c>
      <c r="G3559" s="64" t="s">
        <v>92</v>
      </c>
      <c r="H3559" s="64" t="s">
        <v>92</v>
      </c>
      <c r="I3559" s="43">
        <v>38</v>
      </c>
      <c r="J3559">
        <f>IF(AND(Formulier!$E$44&lt;=C3559,Formulier!$O$38&gt;=C3559),"Verlof",0)</f>
        <v>0</v>
      </c>
      <c r="K3559">
        <f t="shared" si="632"/>
        <v>0</v>
      </c>
      <c r="L3559">
        <f t="shared" si="633"/>
        <v>0</v>
      </c>
      <c r="M3559">
        <f t="shared" si="634"/>
        <v>0</v>
      </c>
      <c r="N3559" s="56">
        <f t="shared" si="635"/>
        <v>0</v>
      </c>
      <c r="O3559" s="56">
        <f t="shared" si="636"/>
        <v>0</v>
      </c>
    </row>
    <row r="3560" spans="1:15" x14ac:dyDescent="0.3">
      <c r="A3560" s="43" t="s">
        <v>1072</v>
      </c>
      <c r="B3560" s="43">
        <v>38</v>
      </c>
      <c r="C3560" s="44">
        <v>45552</v>
      </c>
      <c r="D3560" s="43" t="s">
        <v>65</v>
      </c>
      <c r="E3560" s="43">
        <v>2024</v>
      </c>
      <c r="F3560" s="64" t="s">
        <v>92</v>
      </c>
      <c r="G3560" s="64" t="s">
        <v>92</v>
      </c>
      <c r="H3560" s="64" t="s">
        <v>92</v>
      </c>
      <c r="I3560" s="43">
        <v>38</v>
      </c>
      <c r="J3560">
        <f>IF(AND(Formulier!$E$44&lt;=C3560,Formulier!$O$38&gt;=C3560),"Verlof",0)</f>
        <v>0</v>
      </c>
      <c r="K3560">
        <f t="shared" si="632"/>
        <v>0</v>
      </c>
      <c r="L3560">
        <f t="shared" si="633"/>
        <v>0</v>
      </c>
      <c r="M3560">
        <f t="shared" si="634"/>
        <v>0</v>
      </c>
      <c r="N3560" s="56">
        <f t="shared" si="635"/>
        <v>0</v>
      </c>
      <c r="O3560" s="56">
        <f t="shared" si="636"/>
        <v>0</v>
      </c>
    </row>
    <row r="3561" spans="1:15" x14ac:dyDescent="0.3">
      <c r="A3561" s="43" t="s">
        <v>1073</v>
      </c>
      <c r="B3561" s="43">
        <v>38</v>
      </c>
      <c r="C3561" s="44">
        <v>45553</v>
      </c>
      <c r="D3561" s="43" t="s">
        <v>67</v>
      </c>
      <c r="E3561" s="43">
        <v>2024</v>
      </c>
      <c r="F3561" s="64" t="s">
        <v>92</v>
      </c>
      <c r="G3561" s="64" t="s">
        <v>92</v>
      </c>
      <c r="H3561" s="64" t="s">
        <v>92</v>
      </c>
      <c r="I3561" s="43">
        <v>38</v>
      </c>
      <c r="J3561">
        <f>IF(AND(Formulier!$E$44&lt;=C3561,Formulier!$O$38&gt;=C3561),"Verlof",0)</f>
        <v>0</v>
      </c>
      <c r="K3561">
        <f t="shared" si="632"/>
        <v>0</v>
      </c>
      <c r="L3561">
        <f t="shared" si="633"/>
        <v>0</v>
      </c>
      <c r="M3561">
        <f t="shared" si="634"/>
        <v>0</v>
      </c>
      <c r="N3561" s="56">
        <f t="shared" si="635"/>
        <v>0</v>
      </c>
      <c r="O3561" s="56">
        <f t="shared" si="636"/>
        <v>0</v>
      </c>
    </row>
    <row r="3562" spans="1:15" x14ac:dyDescent="0.3">
      <c r="A3562" s="43" t="s">
        <v>1074</v>
      </c>
      <c r="B3562" s="43">
        <v>38</v>
      </c>
      <c r="C3562" s="44">
        <v>45554</v>
      </c>
      <c r="D3562" s="43" t="s">
        <v>69</v>
      </c>
      <c r="E3562" s="43">
        <v>2024</v>
      </c>
      <c r="F3562" s="64" t="s">
        <v>92</v>
      </c>
      <c r="G3562" s="64" t="s">
        <v>92</v>
      </c>
      <c r="H3562" s="64" t="s">
        <v>92</v>
      </c>
      <c r="I3562" s="43">
        <v>38</v>
      </c>
      <c r="J3562">
        <f>IF(AND(Formulier!$E$44&lt;=C3562,Formulier!$O$38&gt;=C3562),"Verlof",0)</f>
        <v>0</v>
      </c>
      <c r="K3562">
        <f t="shared" si="632"/>
        <v>0</v>
      </c>
      <c r="L3562">
        <f t="shared" si="633"/>
        <v>0</v>
      </c>
      <c r="M3562">
        <f t="shared" si="634"/>
        <v>0</v>
      </c>
      <c r="N3562" s="56">
        <f t="shared" si="635"/>
        <v>0</v>
      </c>
      <c r="O3562" s="56">
        <f t="shared" si="636"/>
        <v>0</v>
      </c>
    </row>
    <row r="3563" spans="1:15" x14ac:dyDescent="0.3">
      <c r="A3563" s="43" t="s">
        <v>1075</v>
      </c>
      <c r="B3563" s="43">
        <v>38</v>
      </c>
      <c r="C3563" s="44">
        <v>45555</v>
      </c>
      <c r="D3563" s="43" t="s">
        <v>71</v>
      </c>
      <c r="E3563" s="43">
        <v>2024</v>
      </c>
      <c r="F3563" s="64" t="s">
        <v>92</v>
      </c>
      <c r="G3563" s="64" t="s">
        <v>92</v>
      </c>
      <c r="H3563" s="64" t="s">
        <v>92</v>
      </c>
      <c r="I3563" s="43">
        <v>38</v>
      </c>
      <c r="J3563">
        <f>IF(AND(Formulier!$E$44&lt;=C3563,Formulier!$O$38&gt;=C3563),"Verlof",0)</f>
        <v>0</v>
      </c>
      <c r="K3563">
        <f t="shared" si="632"/>
        <v>0</v>
      </c>
      <c r="L3563">
        <f t="shared" si="633"/>
        <v>0</v>
      </c>
      <c r="M3563">
        <f t="shared" si="634"/>
        <v>0</v>
      </c>
      <c r="N3563" s="56">
        <f t="shared" si="635"/>
        <v>0</v>
      </c>
      <c r="O3563" s="56">
        <f t="shared" si="636"/>
        <v>0</v>
      </c>
    </row>
    <row r="3564" spans="1:15" x14ac:dyDescent="0.3">
      <c r="A3564" s="43" t="s">
        <v>1076</v>
      </c>
      <c r="B3564" s="43">
        <v>38</v>
      </c>
      <c r="C3564" s="44">
        <v>45556</v>
      </c>
      <c r="D3564" s="43" t="s">
        <v>75</v>
      </c>
      <c r="E3564" s="43">
        <v>2024</v>
      </c>
      <c r="F3564" s="64" t="s">
        <v>92</v>
      </c>
      <c r="G3564" s="64" t="s">
        <v>92</v>
      </c>
      <c r="H3564" s="64" t="s">
        <v>92</v>
      </c>
      <c r="I3564" s="43">
        <v>38</v>
      </c>
      <c r="J3564">
        <f>IF(AND(Formulier!$E$44&lt;=C3564,Formulier!$O$38&gt;=C3564),"Verlof",0)</f>
        <v>0</v>
      </c>
      <c r="K3564">
        <f t="shared" si="632"/>
        <v>0</v>
      </c>
      <c r="L3564">
        <f t="shared" si="633"/>
        <v>0</v>
      </c>
      <c r="M3564">
        <f t="shared" si="634"/>
        <v>0</v>
      </c>
      <c r="N3564" s="56">
        <f t="shared" si="635"/>
        <v>0</v>
      </c>
      <c r="O3564" s="56">
        <f t="shared" si="636"/>
        <v>0</v>
      </c>
    </row>
    <row r="3565" spans="1:15" x14ac:dyDescent="0.3">
      <c r="A3565" s="43" t="s">
        <v>1077</v>
      </c>
      <c r="B3565" s="43">
        <v>38</v>
      </c>
      <c r="C3565" s="44">
        <v>45557</v>
      </c>
      <c r="D3565" s="43" t="s">
        <v>76</v>
      </c>
      <c r="E3565" s="43">
        <v>2024</v>
      </c>
      <c r="F3565" s="64" t="s">
        <v>92</v>
      </c>
      <c r="G3565" s="64" t="s">
        <v>92</v>
      </c>
      <c r="H3565" s="64" t="s">
        <v>92</v>
      </c>
      <c r="I3565" s="43">
        <v>38</v>
      </c>
      <c r="J3565">
        <f>IF(AND(Formulier!$E$44&lt;=C3565,Formulier!$O$38&gt;=C3565),"Verlof",0)</f>
        <v>0</v>
      </c>
      <c r="K3565">
        <f t="shared" si="632"/>
        <v>0</v>
      </c>
      <c r="L3565">
        <f t="shared" si="633"/>
        <v>0</v>
      </c>
      <c r="M3565">
        <f t="shared" si="634"/>
        <v>0</v>
      </c>
      <c r="N3565" s="56">
        <f t="shared" si="635"/>
        <v>0</v>
      </c>
      <c r="O3565" s="56">
        <f t="shared" si="636"/>
        <v>0</v>
      </c>
    </row>
    <row r="3566" spans="1:15" x14ac:dyDescent="0.3">
      <c r="A3566" s="43" t="s">
        <v>1078</v>
      </c>
      <c r="B3566" s="43">
        <v>39</v>
      </c>
      <c r="C3566" s="44">
        <v>45558</v>
      </c>
      <c r="D3566" s="43" t="s">
        <v>63</v>
      </c>
      <c r="E3566" s="43">
        <v>2024</v>
      </c>
      <c r="F3566" s="64" t="s">
        <v>92</v>
      </c>
      <c r="G3566" s="64" t="s">
        <v>92</v>
      </c>
      <c r="H3566" s="64" t="s">
        <v>92</v>
      </c>
      <c r="I3566" s="43">
        <v>39</v>
      </c>
      <c r="J3566">
        <f>IF(AND(Formulier!$E$44&lt;=C3566,Formulier!$O$38&gt;=C3566),"Verlof",0)</f>
        <v>0</v>
      </c>
      <c r="K3566">
        <f t="shared" si="632"/>
        <v>0</v>
      </c>
      <c r="L3566">
        <f t="shared" si="633"/>
        <v>0</v>
      </c>
      <c r="M3566">
        <f t="shared" si="634"/>
        <v>0</v>
      </c>
      <c r="N3566" s="56">
        <f t="shared" si="635"/>
        <v>0</v>
      </c>
      <c r="O3566" s="56">
        <f t="shared" si="636"/>
        <v>0</v>
      </c>
    </row>
    <row r="3567" spans="1:15" x14ac:dyDescent="0.3">
      <c r="A3567" s="43" t="s">
        <v>1079</v>
      </c>
      <c r="B3567" s="43">
        <v>39</v>
      </c>
      <c r="C3567" s="44">
        <v>45559</v>
      </c>
      <c r="D3567" s="43" t="s">
        <v>65</v>
      </c>
      <c r="E3567" s="43">
        <v>2024</v>
      </c>
      <c r="F3567" s="64" t="s">
        <v>92</v>
      </c>
      <c r="G3567" s="64" t="s">
        <v>92</v>
      </c>
      <c r="H3567" s="64" t="s">
        <v>92</v>
      </c>
      <c r="I3567" s="43">
        <v>39</v>
      </c>
      <c r="J3567">
        <f>IF(AND(Formulier!$E$44&lt;=C3567,Formulier!$O$38&gt;=C3567),"Verlof",0)</f>
        <v>0</v>
      </c>
      <c r="K3567">
        <f t="shared" si="632"/>
        <v>0</v>
      </c>
      <c r="L3567">
        <f t="shared" si="633"/>
        <v>0</v>
      </c>
      <c r="M3567">
        <f t="shared" si="634"/>
        <v>0</v>
      </c>
      <c r="N3567" s="56">
        <f t="shared" si="635"/>
        <v>0</v>
      </c>
      <c r="O3567" s="56">
        <f t="shared" si="636"/>
        <v>0</v>
      </c>
    </row>
    <row r="3568" spans="1:15" x14ac:dyDescent="0.3">
      <c r="A3568" s="43" t="s">
        <v>1080</v>
      </c>
      <c r="B3568" s="43">
        <v>39</v>
      </c>
      <c r="C3568" s="44">
        <v>45560</v>
      </c>
      <c r="D3568" s="43" t="s">
        <v>67</v>
      </c>
      <c r="E3568" s="43">
        <v>2024</v>
      </c>
      <c r="F3568" s="64" t="s">
        <v>92</v>
      </c>
      <c r="G3568" s="64" t="s">
        <v>92</v>
      </c>
      <c r="H3568" s="64" t="s">
        <v>92</v>
      </c>
      <c r="I3568" s="43">
        <v>39</v>
      </c>
      <c r="J3568">
        <f>IF(AND(Formulier!$E$44&lt;=C3568,Formulier!$O$38&gt;=C3568),"Verlof",0)</f>
        <v>0</v>
      </c>
      <c r="K3568">
        <f t="shared" si="632"/>
        <v>0</v>
      </c>
      <c r="L3568">
        <f t="shared" si="633"/>
        <v>0</v>
      </c>
      <c r="M3568">
        <f t="shared" si="634"/>
        <v>0</v>
      </c>
      <c r="N3568" s="56">
        <f t="shared" si="635"/>
        <v>0</v>
      </c>
      <c r="O3568" s="56">
        <f t="shared" si="636"/>
        <v>0</v>
      </c>
    </row>
    <row r="3569" spans="1:15" x14ac:dyDescent="0.3">
      <c r="A3569" s="43" t="s">
        <v>1081</v>
      </c>
      <c r="B3569" s="43">
        <v>39</v>
      </c>
      <c r="C3569" s="44">
        <v>45561</v>
      </c>
      <c r="D3569" s="43" t="s">
        <v>69</v>
      </c>
      <c r="E3569" s="43">
        <v>2024</v>
      </c>
      <c r="F3569" s="64" t="s">
        <v>92</v>
      </c>
      <c r="G3569" s="64" t="s">
        <v>92</v>
      </c>
      <c r="H3569" s="64" t="s">
        <v>92</v>
      </c>
      <c r="I3569" s="43">
        <v>39</v>
      </c>
      <c r="J3569">
        <f>IF(AND(Formulier!$E$44&lt;=C3569,Formulier!$O$38&gt;=C3569),"Verlof",0)</f>
        <v>0</v>
      </c>
      <c r="K3569">
        <f t="shared" si="632"/>
        <v>0</v>
      </c>
      <c r="L3569">
        <f t="shared" si="633"/>
        <v>0</v>
      </c>
      <c r="M3569">
        <f t="shared" si="634"/>
        <v>0</v>
      </c>
      <c r="N3569" s="56">
        <f t="shared" si="635"/>
        <v>0</v>
      </c>
      <c r="O3569" s="56">
        <f t="shared" si="636"/>
        <v>0</v>
      </c>
    </row>
    <row r="3570" spans="1:15" x14ac:dyDescent="0.3">
      <c r="A3570" s="43" t="s">
        <v>1082</v>
      </c>
      <c r="B3570" s="43">
        <v>39</v>
      </c>
      <c r="C3570" s="44">
        <v>45562</v>
      </c>
      <c r="D3570" s="43" t="s">
        <v>71</v>
      </c>
      <c r="E3570" s="43">
        <v>2024</v>
      </c>
      <c r="F3570" s="64" t="s">
        <v>92</v>
      </c>
      <c r="G3570" s="64" t="s">
        <v>92</v>
      </c>
      <c r="H3570" s="64" t="s">
        <v>92</v>
      </c>
      <c r="I3570" s="43">
        <v>39</v>
      </c>
      <c r="J3570">
        <f>IF(AND(Formulier!$E$44&lt;=C3570,Formulier!$O$38&gt;=C3570),"Verlof",0)</f>
        <v>0</v>
      </c>
      <c r="K3570">
        <f t="shared" si="632"/>
        <v>0</v>
      </c>
      <c r="L3570">
        <f t="shared" si="633"/>
        <v>0</v>
      </c>
      <c r="M3570">
        <f t="shared" si="634"/>
        <v>0</v>
      </c>
      <c r="N3570" s="56">
        <f t="shared" si="635"/>
        <v>0</v>
      </c>
      <c r="O3570" s="56">
        <f t="shared" si="636"/>
        <v>0</v>
      </c>
    </row>
    <row r="3571" spans="1:15" x14ac:dyDescent="0.3">
      <c r="A3571" s="43" t="s">
        <v>1083</v>
      </c>
      <c r="B3571" s="43">
        <v>39</v>
      </c>
      <c r="C3571" s="44">
        <v>45563</v>
      </c>
      <c r="D3571" s="43" t="s">
        <v>75</v>
      </c>
      <c r="E3571" s="43">
        <v>2024</v>
      </c>
      <c r="F3571" s="64" t="s">
        <v>92</v>
      </c>
      <c r="G3571" s="64" t="s">
        <v>92</v>
      </c>
      <c r="H3571" s="64" t="s">
        <v>92</v>
      </c>
      <c r="I3571" s="43">
        <v>39</v>
      </c>
      <c r="J3571">
        <f>IF(AND(Formulier!$E$44&lt;=C3571,Formulier!$O$38&gt;=C3571),"Verlof",0)</f>
        <v>0</v>
      </c>
      <c r="K3571">
        <f t="shared" si="632"/>
        <v>0</v>
      </c>
      <c r="L3571">
        <f t="shared" si="633"/>
        <v>0</v>
      </c>
      <c r="M3571">
        <f t="shared" si="634"/>
        <v>0</v>
      </c>
      <c r="N3571" s="56">
        <f t="shared" si="635"/>
        <v>0</v>
      </c>
      <c r="O3571" s="56">
        <f t="shared" si="636"/>
        <v>0</v>
      </c>
    </row>
    <row r="3572" spans="1:15" x14ac:dyDescent="0.3">
      <c r="A3572" s="43" t="s">
        <v>1084</v>
      </c>
      <c r="B3572" s="43">
        <v>39</v>
      </c>
      <c r="C3572" s="44">
        <v>45564</v>
      </c>
      <c r="D3572" s="43" t="s">
        <v>76</v>
      </c>
      <c r="E3572" s="43">
        <v>2024</v>
      </c>
      <c r="F3572" s="64" t="s">
        <v>92</v>
      </c>
      <c r="G3572" s="64" t="s">
        <v>92</v>
      </c>
      <c r="H3572" s="64" t="s">
        <v>92</v>
      </c>
      <c r="I3572" s="43">
        <v>39</v>
      </c>
      <c r="J3572">
        <f>IF(AND(Formulier!$E$44&lt;=C3572,Formulier!$O$38&gt;=C3572),"Verlof",0)</f>
        <v>0</v>
      </c>
      <c r="K3572">
        <f t="shared" si="632"/>
        <v>0</v>
      </c>
      <c r="L3572">
        <f t="shared" si="633"/>
        <v>0</v>
      </c>
      <c r="M3572">
        <f t="shared" si="634"/>
        <v>0</v>
      </c>
      <c r="N3572" s="56">
        <f t="shared" si="635"/>
        <v>0</v>
      </c>
      <c r="O3572" s="56">
        <f t="shared" si="636"/>
        <v>0</v>
      </c>
    </row>
    <row r="3573" spans="1:15" x14ac:dyDescent="0.3">
      <c r="A3573" s="43" t="s">
        <v>1085</v>
      </c>
      <c r="B3573" s="43">
        <v>40</v>
      </c>
      <c r="C3573" s="44">
        <v>45565</v>
      </c>
      <c r="D3573" s="43" t="s">
        <v>63</v>
      </c>
      <c r="E3573" s="43">
        <v>2024</v>
      </c>
      <c r="F3573" s="64" t="s">
        <v>92</v>
      </c>
      <c r="G3573" s="64" t="s">
        <v>92</v>
      </c>
      <c r="H3573" s="64" t="s">
        <v>92</v>
      </c>
      <c r="I3573" s="43">
        <v>40</v>
      </c>
      <c r="J3573">
        <f>IF(AND(Formulier!$E$44&lt;=C3573,Formulier!$O$38&gt;=C3573),"Verlof",0)</f>
        <v>0</v>
      </c>
      <c r="K3573">
        <f t="shared" si="632"/>
        <v>0</v>
      </c>
      <c r="L3573">
        <f t="shared" si="633"/>
        <v>0</v>
      </c>
      <c r="M3573">
        <f t="shared" si="634"/>
        <v>0</v>
      </c>
      <c r="N3573" s="56">
        <f t="shared" si="635"/>
        <v>0</v>
      </c>
      <c r="O3573" s="56">
        <f t="shared" si="636"/>
        <v>0</v>
      </c>
    </row>
    <row r="3574" spans="1:15" x14ac:dyDescent="0.3">
      <c r="A3574" s="43" t="s">
        <v>1086</v>
      </c>
      <c r="B3574" s="43">
        <v>40</v>
      </c>
      <c r="C3574" s="44">
        <v>45566</v>
      </c>
      <c r="D3574" s="43" t="s">
        <v>65</v>
      </c>
      <c r="E3574" s="43">
        <v>2024</v>
      </c>
      <c r="F3574" s="64" t="s">
        <v>92</v>
      </c>
      <c r="G3574" s="64" t="s">
        <v>92</v>
      </c>
      <c r="H3574" s="64" t="s">
        <v>92</v>
      </c>
      <c r="I3574" s="43">
        <v>40</v>
      </c>
      <c r="J3574">
        <f>IF(AND(Formulier!$E$44&lt;=C3574,Formulier!$O$38&gt;=C3574),"Verlof",0)</f>
        <v>0</v>
      </c>
      <c r="K3574">
        <f t="shared" si="632"/>
        <v>0</v>
      </c>
      <c r="L3574">
        <f t="shared" si="633"/>
        <v>0</v>
      </c>
      <c r="M3574">
        <f t="shared" si="634"/>
        <v>0</v>
      </c>
      <c r="N3574" s="56">
        <f t="shared" si="635"/>
        <v>0</v>
      </c>
      <c r="O3574" s="56">
        <f t="shared" si="636"/>
        <v>0</v>
      </c>
    </row>
    <row r="3575" spans="1:15" x14ac:dyDescent="0.3">
      <c r="A3575" s="43" t="s">
        <v>1087</v>
      </c>
      <c r="B3575" s="43">
        <v>40</v>
      </c>
      <c r="C3575" s="44">
        <v>45567</v>
      </c>
      <c r="D3575" s="43" t="s">
        <v>67</v>
      </c>
      <c r="E3575" s="43">
        <v>2024</v>
      </c>
      <c r="F3575" s="64" t="s">
        <v>92</v>
      </c>
      <c r="G3575" s="64" t="s">
        <v>92</v>
      </c>
      <c r="H3575" s="64" t="s">
        <v>92</v>
      </c>
      <c r="I3575" s="43">
        <v>40</v>
      </c>
      <c r="J3575">
        <f>IF(AND(Formulier!$E$44&lt;=C3575,Formulier!$O$38&gt;=C3575),"Verlof",0)</f>
        <v>0</v>
      </c>
      <c r="K3575">
        <f t="shared" si="632"/>
        <v>0</v>
      </c>
      <c r="L3575">
        <f t="shared" si="633"/>
        <v>0</v>
      </c>
      <c r="M3575">
        <f t="shared" si="634"/>
        <v>0</v>
      </c>
      <c r="N3575" s="56">
        <f t="shared" si="635"/>
        <v>0</v>
      </c>
      <c r="O3575" s="56">
        <f t="shared" si="636"/>
        <v>0</v>
      </c>
    </row>
    <row r="3576" spans="1:15" x14ac:dyDescent="0.3">
      <c r="A3576" s="43" t="s">
        <v>1088</v>
      </c>
      <c r="B3576" s="43">
        <v>40</v>
      </c>
      <c r="C3576" s="44">
        <v>45568</v>
      </c>
      <c r="D3576" s="43" t="s">
        <v>69</v>
      </c>
      <c r="E3576" s="43">
        <v>2024</v>
      </c>
      <c r="F3576" s="64" t="s">
        <v>92</v>
      </c>
      <c r="G3576" s="64" t="s">
        <v>92</v>
      </c>
      <c r="H3576" s="64" t="s">
        <v>92</v>
      </c>
      <c r="I3576" s="43">
        <v>40</v>
      </c>
      <c r="J3576">
        <f>IF(AND(Formulier!$E$44&lt;=C3576,Formulier!$O$38&gt;=C3576),"Verlof",0)</f>
        <v>0</v>
      </c>
      <c r="K3576">
        <f t="shared" si="632"/>
        <v>0</v>
      </c>
      <c r="L3576">
        <f t="shared" si="633"/>
        <v>0</v>
      </c>
      <c r="M3576">
        <f t="shared" si="634"/>
        <v>0</v>
      </c>
      <c r="N3576" s="56">
        <f t="shared" si="635"/>
        <v>0</v>
      </c>
      <c r="O3576" s="56">
        <f t="shared" si="636"/>
        <v>0</v>
      </c>
    </row>
    <row r="3577" spans="1:15" x14ac:dyDescent="0.3">
      <c r="A3577" s="43" t="s">
        <v>1089</v>
      </c>
      <c r="B3577" s="43">
        <v>40</v>
      </c>
      <c r="C3577" s="44">
        <v>45569</v>
      </c>
      <c r="D3577" s="43" t="s">
        <v>71</v>
      </c>
      <c r="E3577" s="43">
        <v>2024</v>
      </c>
      <c r="F3577" s="64" t="s">
        <v>92</v>
      </c>
      <c r="G3577" s="64" t="s">
        <v>92</v>
      </c>
      <c r="H3577" s="64" t="s">
        <v>92</v>
      </c>
      <c r="I3577" s="43">
        <v>40</v>
      </c>
      <c r="J3577">
        <f>IF(AND(Formulier!$E$44&lt;=C3577,Formulier!$O$38&gt;=C3577),"Verlof",0)</f>
        <v>0</v>
      </c>
      <c r="K3577">
        <f t="shared" si="632"/>
        <v>0</v>
      </c>
      <c r="L3577">
        <f t="shared" si="633"/>
        <v>0</v>
      </c>
      <c r="M3577">
        <f t="shared" si="634"/>
        <v>0</v>
      </c>
      <c r="N3577" s="56">
        <f t="shared" si="635"/>
        <v>0</v>
      </c>
      <c r="O3577" s="56">
        <f t="shared" si="636"/>
        <v>0</v>
      </c>
    </row>
    <row r="3578" spans="1:15" x14ac:dyDescent="0.3">
      <c r="A3578" s="43" t="s">
        <v>1090</v>
      </c>
      <c r="B3578" s="43">
        <v>40</v>
      </c>
      <c r="C3578" s="44">
        <v>45570</v>
      </c>
      <c r="D3578" s="43" t="s">
        <v>75</v>
      </c>
      <c r="E3578" s="43">
        <v>2024</v>
      </c>
      <c r="F3578" s="64" t="s">
        <v>92</v>
      </c>
      <c r="G3578" s="64" t="s">
        <v>92</v>
      </c>
      <c r="H3578" s="64" t="s">
        <v>92</v>
      </c>
      <c r="I3578" s="43">
        <v>40</v>
      </c>
      <c r="J3578">
        <f>IF(AND(Formulier!$E$44&lt;=C3578,Formulier!$O$38&gt;=C3578),"Verlof",0)</f>
        <v>0</v>
      </c>
      <c r="K3578">
        <f t="shared" si="632"/>
        <v>0</v>
      </c>
      <c r="L3578">
        <f t="shared" si="633"/>
        <v>0</v>
      </c>
      <c r="M3578">
        <f t="shared" si="634"/>
        <v>0</v>
      </c>
      <c r="N3578" s="56">
        <f t="shared" si="635"/>
        <v>0</v>
      </c>
      <c r="O3578" s="56">
        <f t="shared" si="636"/>
        <v>0</v>
      </c>
    </row>
    <row r="3579" spans="1:15" x14ac:dyDescent="0.3">
      <c r="A3579" s="43" t="s">
        <v>1091</v>
      </c>
      <c r="B3579" s="43">
        <v>40</v>
      </c>
      <c r="C3579" s="44">
        <v>45571</v>
      </c>
      <c r="D3579" s="43" t="s">
        <v>76</v>
      </c>
      <c r="E3579" s="43">
        <v>2024</v>
      </c>
      <c r="F3579" s="64" t="s">
        <v>92</v>
      </c>
      <c r="G3579" s="64" t="s">
        <v>92</v>
      </c>
      <c r="H3579" s="64" t="s">
        <v>92</v>
      </c>
      <c r="I3579" s="43">
        <v>40</v>
      </c>
      <c r="J3579">
        <f>IF(AND(Formulier!$E$44&lt;=C3579,Formulier!$O$38&gt;=C3579),"Verlof",0)</f>
        <v>0</v>
      </c>
      <c r="K3579">
        <f t="shared" si="632"/>
        <v>0</v>
      </c>
      <c r="L3579">
        <f t="shared" si="633"/>
        <v>0</v>
      </c>
      <c r="M3579">
        <f t="shared" si="634"/>
        <v>0</v>
      </c>
      <c r="N3579" s="56">
        <f t="shared" si="635"/>
        <v>0</v>
      </c>
      <c r="O3579" s="56">
        <f t="shared" si="636"/>
        <v>0</v>
      </c>
    </row>
    <row r="3580" spans="1:15" x14ac:dyDescent="0.3">
      <c r="A3580" s="43" t="s">
        <v>1092</v>
      </c>
      <c r="B3580" s="43">
        <v>41</v>
      </c>
      <c r="C3580" s="44">
        <v>45572</v>
      </c>
      <c r="D3580" s="43" t="s">
        <v>63</v>
      </c>
      <c r="E3580" s="43">
        <v>2024</v>
      </c>
      <c r="F3580" s="64" t="s">
        <v>92</v>
      </c>
      <c r="G3580" s="64" t="s">
        <v>92</v>
      </c>
      <c r="H3580" s="64" t="s">
        <v>92</v>
      </c>
      <c r="I3580" s="43">
        <v>41</v>
      </c>
      <c r="J3580">
        <f>IF(AND(Formulier!$E$44&lt;=C3580,Formulier!$O$38&gt;=C3580),"Verlof",0)</f>
        <v>0</v>
      </c>
      <c r="K3580">
        <f t="shared" si="632"/>
        <v>0</v>
      </c>
      <c r="L3580">
        <f t="shared" si="633"/>
        <v>0</v>
      </c>
      <c r="M3580">
        <f t="shared" si="634"/>
        <v>0</v>
      </c>
      <c r="N3580" s="56">
        <f t="shared" si="635"/>
        <v>0</v>
      </c>
      <c r="O3580" s="56">
        <f t="shared" si="636"/>
        <v>0</v>
      </c>
    </row>
    <row r="3581" spans="1:15" x14ac:dyDescent="0.3">
      <c r="A3581" s="43" t="s">
        <v>1093</v>
      </c>
      <c r="B3581" s="43">
        <v>41</v>
      </c>
      <c r="C3581" s="44">
        <v>45573</v>
      </c>
      <c r="D3581" s="43" t="s">
        <v>65</v>
      </c>
      <c r="E3581" s="43">
        <v>2024</v>
      </c>
      <c r="F3581" s="64" t="s">
        <v>92</v>
      </c>
      <c r="G3581" s="64" t="s">
        <v>92</v>
      </c>
      <c r="H3581" s="64" t="s">
        <v>92</v>
      </c>
      <c r="I3581" s="43">
        <v>41</v>
      </c>
      <c r="J3581">
        <f>IF(AND(Formulier!$E$44&lt;=C3581,Formulier!$O$38&gt;=C3581),"Verlof",0)</f>
        <v>0</v>
      </c>
      <c r="K3581">
        <f t="shared" si="632"/>
        <v>0</v>
      </c>
      <c r="L3581">
        <f t="shared" si="633"/>
        <v>0</v>
      </c>
      <c r="M3581">
        <f t="shared" si="634"/>
        <v>0</v>
      </c>
      <c r="N3581" s="56">
        <f t="shared" si="635"/>
        <v>0</v>
      </c>
      <c r="O3581" s="56">
        <f t="shared" si="636"/>
        <v>0</v>
      </c>
    </row>
    <row r="3582" spans="1:15" x14ac:dyDescent="0.3">
      <c r="A3582" s="43" t="s">
        <v>1094</v>
      </c>
      <c r="B3582" s="43">
        <v>41</v>
      </c>
      <c r="C3582" s="44">
        <v>45574</v>
      </c>
      <c r="D3582" s="43" t="s">
        <v>67</v>
      </c>
      <c r="E3582" s="43">
        <v>2024</v>
      </c>
      <c r="F3582" s="64" t="s">
        <v>92</v>
      </c>
      <c r="G3582" s="64" t="s">
        <v>92</v>
      </c>
      <c r="H3582" s="64" t="s">
        <v>92</v>
      </c>
      <c r="I3582" s="43">
        <v>41</v>
      </c>
      <c r="J3582">
        <f>IF(AND(Formulier!$E$44&lt;=C3582,Formulier!$O$38&gt;=C3582),"Verlof",0)</f>
        <v>0</v>
      </c>
      <c r="K3582">
        <f t="shared" si="632"/>
        <v>0</v>
      </c>
      <c r="L3582">
        <f t="shared" si="633"/>
        <v>0</v>
      </c>
      <c r="M3582">
        <f t="shared" si="634"/>
        <v>0</v>
      </c>
      <c r="N3582" s="56">
        <f t="shared" si="635"/>
        <v>0</v>
      </c>
      <c r="O3582" s="56">
        <f t="shared" si="636"/>
        <v>0</v>
      </c>
    </row>
    <row r="3583" spans="1:15" x14ac:dyDescent="0.3">
      <c r="A3583" s="43" t="s">
        <v>1095</v>
      </c>
      <c r="B3583" s="43">
        <v>41</v>
      </c>
      <c r="C3583" s="44">
        <v>45575</v>
      </c>
      <c r="D3583" s="43" t="s">
        <v>69</v>
      </c>
      <c r="E3583" s="43">
        <v>2024</v>
      </c>
      <c r="F3583" s="64" t="s">
        <v>92</v>
      </c>
      <c r="G3583" s="64" t="s">
        <v>92</v>
      </c>
      <c r="H3583" s="64" t="s">
        <v>92</v>
      </c>
      <c r="I3583" s="43">
        <v>41</v>
      </c>
      <c r="J3583">
        <f>IF(AND(Formulier!$E$44&lt;=C3583,Formulier!$O$38&gt;=C3583),"Verlof",0)</f>
        <v>0</v>
      </c>
      <c r="K3583">
        <f t="shared" si="632"/>
        <v>0</v>
      </c>
      <c r="L3583">
        <f t="shared" si="633"/>
        <v>0</v>
      </c>
      <c r="M3583">
        <f t="shared" si="634"/>
        <v>0</v>
      </c>
      <c r="N3583" s="56">
        <f t="shared" si="635"/>
        <v>0</v>
      </c>
      <c r="O3583" s="56">
        <f t="shared" si="636"/>
        <v>0</v>
      </c>
    </row>
    <row r="3584" spans="1:15" x14ac:dyDescent="0.3">
      <c r="A3584" s="43" t="s">
        <v>1096</v>
      </c>
      <c r="B3584" s="43">
        <v>41</v>
      </c>
      <c r="C3584" s="44">
        <v>45576</v>
      </c>
      <c r="D3584" s="43" t="s">
        <v>71</v>
      </c>
      <c r="E3584" s="43">
        <v>2024</v>
      </c>
      <c r="F3584" s="64" t="s">
        <v>92</v>
      </c>
      <c r="G3584" s="64" t="s">
        <v>92</v>
      </c>
      <c r="H3584" s="64" t="s">
        <v>92</v>
      </c>
      <c r="I3584" s="43">
        <v>41</v>
      </c>
      <c r="J3584">
        <f>IF(AND(Formulier!$E$44&lt;=C3584,Formulier!$O$38&gt;=C3584),"Verlof",0)</f>
        <v>0</v>
      </c>
      <c r="K3584">
        <f t="shared" si="632"/>
        <v>0</v>
      </c>
      <c r="L3584">
        <f t="shared" si="633"/>
        <v>0</v>
      </c>
      <c r="M3584">
        <f t="shared" si="634"/>
        <v>0</v>
      </c>
      <c r="N3584" s="56">
        <f t="shared" si="635"/>
        <v>0</v>
      </c>
      <c r="O3584" s="56">
        <f t="shared" si="636"/>
        <v>0</v>
      </c>
    </row>
    <row r="3585" spans="1:15" x14ac:dyDescent="0.3">
      <c r="A3585" s="43" t="s">
        <v>1097</v>
      </c>
      <c r="B3585" s="43">
        <v>41</v>
      </c>
      <c r="C3585" s="44">
        <v>45577</v>
      </c>
      <c r="D3585" s="43" t="s">
        <v>75</v>
      </c>
      <c r="E3585" s="43">
        <v>2024</v>
      </c>
      <c r="F3585" s="64" t="s">
        <v>92</v>
      </c>
      <c r="G3585" s="64" t="s">
        <v>92</v>
      </c>
      <c r="H3585" s="64" t="s">
        <v>92</v>
      </c>
      <c r="I3585" s="43">
        <v>41</v>
      </c>
      <c r="J3585">
        <f>IF(AND(Formulier!$E$44&lt;=C3585,Formulier!$O$38&gt;=C3585),"Verlof",0)</f>
        <v>0</v>
      </c>
      <c r="K3585">
        <f t="shared" si="632"/>
        <v>0</v>
      </c>
      <c r="L3585">
        <f t="shared" si="633"/>
        <v>0</v>
      </c>
      <c r="M3585">
        <f t="shared" si="634"/>
        <v>0</v>
      </c>
      <c r="N3585" s="56">
        <f t="shared" si="635"/>
        <v>0</v>
      </c>
      <c r="O3585" s="56">
        <f t="shared" si="636"/>
        <v>0</v>
      </c>
    </row>
    <row r="3586" spans="1:15" x14ac:dyDescent="0.3">
      <c r="A3586" s="43" t="s">
        <v>1098</v>
      </c>
      <c r="B3586" s="43">
        <v>41</v>
      </c>
      <c r="C3586" s="44">
        <v>45578</v>
      </c>
      <c r="D3586" s="43" t="s">
        <v>76</v>
      </c>
      <c r="E3586" s="43">
        <v>2024</v>
      </c>
      <c r="F3586" s="64" t="s">
        <v>92</v>
      </c>
      <c r="G3586" s="64" t="s">
        <v>92</v>
      </c>
      <c r="H3586" s="64" t="s">
        <v>92</v>
      </c>
      <c r="I3586" s="43">
        <v>41</v>
      </c>
      <c r="J3586">
        <f>IF(AND(Formulier!$E$44&lt;=C3586,Formulier!$O$38&gt;=C3586),"Verlof",0)</f>
        <v>0</v>
      </c>
      <c r="K3586">
        <f t="shared" si="632"/>
        <v>0</v>
      </c>
      <c r="L3586">
        <f t="shared" si="633"/>
        <v>0</v>
      </c>
      <c r="M3586">
        <f t="shared" si="634"/>
        <v>0</v>
      </c>
      <c r="N3586" s="56">
        <f t="shared" si="635"/>
        <v>0</v>
      </c>
      <c r="O3586" s="56">
        <f t="shared" si="636"/>
        <v>0</v>
      </c>
    </row>
    <row r="3587" spans="1:15" x14ac:dyDescent="0.3">
      <c r="A3587" s="43" t="s">
        <v>1099</v>
      </c>
      <c r="B3587" s="43">
        <v>42</v>
      </c>
      <c r="C3587" s="44">
        <v>45579</v>
      </c>
      <c r="D3587" s="43" t="s">
        <v>63</v>
      </c>
      <c r="E3587" s="43">
        <v>2024</v>
      </c>
      <c r="F3587" s="64" t="s">
        <v>92</v>
      </c>
      <c r="G3587" s="64" t="s">
        <v>92</v>
      </c>
      <c r="H3587" s="64" t="s">
        <v>92</v>
      </c>
      <c r="I3587" s="43">
        <v>42</v>
      </c>
      <c r="J3587">
        <f>IF(AND(Formulier!$E$44&lt;=C3587,Formulier!$O$38&gt;=C3587),"Verlof",0)</f>
        <v>0</v>
      </c>
      <c r="K3587">
        <f t="shared" si="632"/>
        <v>0</v>
      </c>
      <c r="L3587">
        <f t="shared" si="633"/>
        <v>0</v>
      </c>
      <c r="M3587">
        <f t="shared" si="634"/>
        <v>0</v>
      </c>
      <c r="N3587" s="56">
        <f t="shared" si="635"/>
        <v>0</v>
      </c>
      <c r="O3587" s="56">
        <f t="shared" si="636"/>
        <v>0</v>
      </c>
    </row>
    <row r="3588" spans="1:15" x14ac:dyDescent="0.3">
      <c r="A3588" s="43" t="s">
        <v>1100</v>
      </c>
      <c r="B3588" s="43">
        <v>42</v>
      </c>
      <c r="C3588" s="44">
        <v>45580</v>
      </c>
      <c r="D3588" s="43" t="s">
        <v>65</v>
      </c>
      <c r="E3588" s="43">
        <v>2024</v>
      </c>
      <c r="F3588" s="64" t="s">
        <v>92</v>
      </c>
      <c r="G3588" s="64" t="s">
        <v>92</v>
      </c>
      <c r="H3588" s="64" t="s">
        <v>92</v>
      </c>
      <c r="I3588" s="43">
        <v>42</v>
      </c>
      <c r="J3588">
        <f>IF(AND(Formulier!$E$44&lt;=C3588,Formulier!$O$38&gt;=C3588),"Verlof",0)</f>
        <v>0</v>
      </c>
      <c r="K3588">
        <f t="shared" si="632"/>
        <v>0</v>
      </c>
      <c r="L3588">
        <f t="shared" si="633"/>
        <v>0</v>
      </c>
      <c r="M3588">
        <f t="shared" si="634"/>
        <v>0</v>
      </c>
      <c r="N3588" s="56">
        <f t="shared" si="635"/>
        <v>0</v>
      </c>
      <c r="O3588" s="56">
        <f t="shared" si="636"/>
        <v>0</v>
      </c>
    </row>
    <row r="3589" spans="1:15" x14ac:dyDescent="0.3">
      <c r="A3589" s="43" t="s">
        <v>1101</v>
      </c>
      <c r="B3589" s="43">
        <v>42</v>
      </c>
      <c r="C3589" s="44">
        <v>45581</v>
      </c>
      <c r="D3589" s="43" t="s">
        <v>67</v>
      </c>
      <c r="E3589" s="43">
        <v>2024</v>
      </c>
      <c r="F3589" s="64" t="s">
        <v>92</v>
      </c>
      <c r="G3589" s="64" t="s">
        <v>92</v>
      </c>
      <c r="H3589" s="64" t="s">
        <v>92</v>
      </c>
      <c r="I3589" s="43">
        <v>42</v>
      </c>
      <c r="J3589">
        <f>IF(AND(Formulier!$E$44&lt;=C3589,Formulier!$O$38&gt;=C3589),"Verlof",0)</f>
        <v>0</v>
      </c>
      <c r="K3589">
        <f t="shared" si="632"/>
        <v>0</v>
      </c>
      <c r="L3589">
        <f t="shared" si="633"/>
        <v>0</v>
      </c>
      <c r="M3589">
        <f t="shared" si="634"/>
        <v>0</v>
      </c>
      <c r="N3589" s="56">
        <f t="shared" si="635"/>
        <v>0</v>
      </c>
      <c r="O3589" s="56">
        <f t="shared" si="636"/>
        <v>0</v>
      </c>
    </row>
    <row r="3590" spans="1:15" x14ac:dyDescent="0.3">
      <c r="A3590" s="43" t="s">
        <v>1102</v>
      </c>
      <c r="B3590" s="43">
        <v>42</v>
      </c>
      <c r="C3590" s="44">
        <v>45582</v>
      </c>
      <c r="D3590" s="43" t="s">
        <v>69</v>
      </c>
      <c r="E3590" s="43">
        <v>2024</v>
      </c>
      <c r="F3590" s="64" t="s">
        <v>92</v>
      </c>
      <c r="G3590" s="64" t="s">
        <v>92</v>
      </c>
      <c r="H3590" s="64" t="s">
        <v>92</v>
      </c>
      <c r="I3590" s="43">
        <v>42</v>
      </c>
      <c r="J3590">
        <f>IF(AND(Formulier!$E$44&lt;=C3590,Formulier!$O$38&gt;=C3590),"Verlof",0)</f>
        <v>0</v>
      </c>
      <c r="K3590">
        <f t="shared" si="632"/>
        <v>0</v>
      </c>
      <c r="L3590">
        <f t="shared" si="633"/>
        <v>0</v>
      </c>
      <c r="M3590">
        <f t="shared" si="634"/>
        <v>0</v>
      </c>
      <c r="N3590" s="56">
        <f t="shared" si="635"/>
        <v>0</v>
      </c>
      <c r="O3590" s="56">
        <f t="shared" si="636"/>
        <v>0</v>
      </c>
    </row>
    <row r="3591" spans="1:15" x14ac:dyDescent="0.3">
      <c r="A3591" s="43" t="s">
        <v>1103</v>
      </c>
      <c r="B3591" s="43">
        <v>42</v>
      </c>
      <c r="C3591" s="44">
        <v>45583</v>
      </c>
      <c r="D3591" s="43" t="s">
        <v>71</v>
      </c>
      <c r="E3591" s="43">
        <v>2024</v>
      </c>
      <c r="F3591" s="64" t="s">
        <v>92</v>
      </c>
      <c r="G3591" s="64" t="s">
        <v>92</v>
      </c>
      <c r="H3591" s="64" t="s">
        <v>92</v>
      </c>
      <c r="I3591" s="43">
        <v>42</v>
      </c>
      <c r="J3591">
        <f>IF(AND(Formulier!$E$44&lt;=C3591,Formulier!$O$38&gt;=C3591),"Verlof",0)</f>
        <v>0</v>
      </c>
      <c r="K3591">
        <f t="shared" si="632"/>
        <v>0</v>
      </c>
      <c r="L3591">
        <f t="shared" si="633"/>
        <v>0</v>
      </c>
      <c r="M3591">
        <f t="shared" si="634"/>
        <v>0</v>
      </c>
      <c r="N3591" s="56">
        <f t="shared" si="635"/>
        <v>0</v>
      </c>
      <c r="O3591" s="56">
        <f t="shared" si="636"/>
        <v>0</v>
      </c>
    </row>
    <row r="3592" spans="1:15" x14ac:dyDescent="0.3">
      <c r="A3592" s="43" t="s">
        <v>1104</v>
      </c>
      <c r="B3592" s="43">
        <v>42</v>
      </c>
      <c r="C3592" s="44">
        <v>45584</v>
      </c>
      <c r="D3592" s="43" t="s">
        <v>75</v>
      </c>
      <c r="E3592" s="43">
        <v>2024</v>
      </c>
      <c r="F3592" s="64" t="s">
        <v>92</v>
      </c>
      <c r="G3592" s="64" t="s">
        <v>92</v>
      </c>
      <c r="H3592" s="64" t="s">
        <v>92</v>
      </c>
      <c r="I3592" s="43">
        <v>42</v>
      </c>
      <c r="J3592">
        <f>IF(AND(Formulier!$E$44&lt;=C3592,Formulier!$O$38&gt;=C3592),"Verlof",0)</f>
        <v>0</v>
      </c>
      <c r="K3592">
        <f t="shared" si="632"/>
        <v>0</v>
      </c>
      <c r="L3592">
        <f t="shared" si="633"/>
        <v>0</v>
      </c>
      <c r="M3592">
        <f t="shared" si="634"/>
        <v>0</v>
      </c>
      <c r="N3592" s="56">
        <f t="shared" si="635"/>
        <v>0</v>
      </c>
      <c r="O3592" s="56">
        <f t="shared" si="636"/>
        <v>0</v>
      </c>
    </row>
    <row r="3593" spans="1:15" x14ac:dyDescent="0.3">
      <c r="A3593" s="43" t="s">
        <v>1105</v>
      </c>
      <c r="B3593" s="43">
        <v>42</v>
      </c>
      <c r="C3593" s="44">
        <v>45585</v>
      </c>
      <c r="D3593" s="43" t="s">
        <v>76</v>
      </c>
      <c r="E3593" s="43">
        <v>2024</v>
      </c>
      <c r="F3593" s="64" t="s">
        <v>92</v>
      </c>
      <c r="G3593" s="64" t="s">
        <v>92</v>
      </c>
      <c r="H3593" s="64" t="s">
        <v>92</v>
      </c>
      <c r="I3593" s="43">
        <v>42</v>
      </c>
      <c r="J3593">
        <f>IF(AND(Formulier!$E$44&lt;=C3593,Formulier!$O$38&gt;=C3593),"Verlof",0)</f>
        <v>0</v>
      </c>
      <c r="K3593">
        <f t="shared" si="632"/>
        <v>0</v>
      </c>
      <c r="L3593">
        <f t="shared" si="633"/>
        <v>0</v>
      </c>
      <c r="M3593">
        <f t="shared" si="634"/>
        <v>0</v>
      </c>
      <c r="N3593" s="56">
        <f t="shared" si="635"/>
        <v>0</v>
      </c>
      <c r="O3593" s="56">
        <f t="shared" si="636"/>
        <v>0</v>
      </c>
    </row>
    <row r="3594" spans="1:15" x14ac:dyDescent="0.3">
      <c r="A3594" s="43" t="s">
        <v>1106</v>
      </c>
      <c r="B3594" s="43">
        <v>43</v>
      </c>
      <c r="C3594" s="44">
        <v>45586</v>
      </c>
      <c r="D3594" s="43" t="s">
        <v>63</v>
      </c>
      <c r="E3594" s="43">
        <v>2024</v>
      </c>
      <c r="F3594" s="64" t="s">
        <v>92</v>
      </c>
      <c r="G3594" s="64" t="s">
        <v>92</v>
      </c>
      <c r="H3594" s="64" t="s">
        <v>73</v>
      </c>
      <c r="I3594" s="43">
        <v>43</v>
      </c>
      <c r="J3594">
        <f>IF(AND(Formulier!$E$44&lt;=C3594,Formulier!$O$38&gt;=C3594),"Verlof",0)</f>
        <v>0</v>
      </c>
      <c r="K3594">
        <f t="shared" si="632"/>
        <v>0</v>
      </c>
      <c r="L3594">
        <f t="shared" si="633"/>
        <v>0</v>
      </c>
      <c r="M3594">
        <f t="shared" si="634"/>
        <v>0</v>
      </c>
      <c r="N3594" s="56">
        <f t="shared" si="635"/>
        <v>0</v>
      </c>
      <c r="O3594" s="56">
        <f t="shared" si="636"/>
        <v>0</v>
      </c>
    </row>
    <row r="3595" spans="1:15" x14ac:dyDescent="0.3">
      <c r="A3595" s="43" t="s">
        <v>1107</v>
      </c>
      <c r="B3595" s="43">
        <v>43</v>
      </c>
      <c r="C3595" s="44">
        <v>45587</v>
      </c>
      <c r="D3595" s="43" t="s">
        <v>65</v>
      </c>
      <c r="E3595" s="43">
        <v>2024</v>
      </c>
      <c r="F3595" s="64" t="s">
        <v>92</v>
      </c>
      <c r="G3595" s="64" t="s">
        <v>92</v>
      </c>
      <c r="H3595" s="64" t="s">
        <v>73</v>
      </c>
      <c r="I3595" s="43">
        <v>43</v>
      </c>
      <c r="J3595">
        <f>IF(AND(Formulier!$E$44&lt;=C3595,Formulier!$O$38&gt;=C3595),"Verlof",0)</f>
        <v>0</v>
      </c>
      <c r="K3595">
        <f t="shared" si="632"/>
        <v>0</v>
      </c>
      <c r="L3595">
        <f t="shared" si="633"/>
        <v>0</v>
      </c>
      <c r="M3595">
        <f t="shared" si="634"/>
        <v>0</v>
      </c>
      <c r="N3595" s="56">
        <f t="shared" si="635"/>
        <v>0</v>
      </c>
      <c r="O3595" s="56">
        <f t="shared" si="636"/>
        <v>0</v>
      </c>
    </row>
    <row r="3596" spans="1:15" x14ac:dyDescent="0.3">
      <c r="A3596" s="43" t="s">
        <v>1108</v>
      </c>
      <c r="B3596" s="43">
        <v>43</v>
      </c>
      <c r="C3596" s="44">
        <v>45588</v>
      </c>
      <c r="D3596" s="43" t="s">
        <v>67</v>
      </c>
      <c r="E3596" s="43">
        <v>2024</v>
      </c>
      <c r="F3596" s="64" t="s">
        <v>92</v>
      </c>
      <c r="G3596" s="64" t="s">
        <v>92</v>
      </c>
      <c r="H3596" s="64" t="s">
        <v>73</v>
      </c>
      <c r="I3596" s="43">
        <v>43</v>
      </c>
      <c r="J3596">
        <f>IF(AND(Formulier!$E$44&lt;=C3596,Formulier!$O$38&gt;=C3596),"Verlof",0)</f>
        <v>0</v>
      </c>
      <c r="K3596">
        <f t="shared" ref="K3596:K3659" si="637">IF(J3596=0,0,IF(F3596="",0,1))</f>
        <v>0</v>
      </c>
      <c r="L3596">
        <f t="shared" ref="L3596:L3659" si="638">IF(J3596=0,0,IF(G3596="",0,1))</f>
        <v>0</v>
      </c>
      <c r="M3596">
        <f t="shared" ref="M3596:M3659" si="639">IF(J3596=0,0,IF(H3596="",0,1))</f>
        <v>0</v>
      </c>
      <c r="N3596" s="56">
        <f t="shared" ref="N3596:N3659" si="640">IF($N$1="Noord",K3596,IF($N$1="Midden",L3596,M3596))</f>
        <v>0</v>
      </c>
      <c r="O3596" s="56">
        <f t="shared" ref="O3596:O3659" si="641">IF(OR(D3596="za",D3596="zo"),0,N3596)</f>
        <v>0</v>
      </c>
    </row>
    <row r="3597" spans="1:15" x14ac:dyDescent="0.3">
      <c r="A3597" s="43" t="s">
        <v>1109</v>
      </c>
      <c r="B3597" s="43">
        <v>43</v>
      </c>
      <c r="C3597" s="44">
        <v>45589</v>
      </c>
      <c r="D3597" s="43" t="s">
        <v>69</v>
      </c>
      <c r="E3597" s="43">
        <v>2024</v>
      </c>
      <c r="F3597" s="64" t="s">
        <v>92</v>
      </c>
      <c r="G3597" s="64" t="s">
        <v>92</v>
      </c>
      <c r="H3597" s="64" t="s">
        <v>73</v>
      </c>
      <c r="I3597" s="43">
        <v>43</v>
      </c>
      <c r="J3597">
        <f>IF(AND(Formulier!$E$44&lt;=C3597,Formulier!$O$38&gt;=C3597),"Verlof",0)</f>
        <v>0</v>
      </c>
      <c r="K3597">
        <f t="shared" si="637"/>
        <v>0</v>
      </c>
      <c r="L3597">
        <f t="shared" si="638"/>
        <v>0</v>
      </c>
      <c r="M3597">
        <f t="shared" si="639"/>
        <v>0</v>
      </c>
      <c r="N3597" s="56">
        <f t="shared" si="640"/>
        <v>0</v>
      </c>
      <c r="O3597" s="56">
        <f t="shared" si="641"/>
        <v>0</v>
      </c>
    </row>
    <row r="3598" spans="1:15" x14ac:dyDescent="0.3">
      <c r="A3598" s="43" t="s">
        <v>1110</v>
      </c>
      <c r="B3598" s="43">
        <v>43</v>
      </c>
      <c r="C3598" s="44">
        <v>45590</v>
      </c>
      <c r="D3598" s="43" t="s">
        <v>71</v>
      </c>
      <c r="E3598" s="43">
        <v>2024</v>
      </c>
      <c r="F3598" s="64" t="s">
        <v>92</v>
      </c>
      <c r="G3598" s="64" t="s">
        <v>92</v>
      </c>
      <c r="H3598" s="64" t="s">
        <v>73</v>
      </c>
      <c r="I3598" s="43">
        <v>43</v>
      </c>
      <c r="J3598">
        <f>IF(AND(Formulier!$E$44&lt;=C3598,Formulier!$O$38&gt;=C3598),"Verlof",0)</f>
        <v>0</v>
      </c>
      <c r="K3598">
        <f t="shared" si="637"/>
        <v>0</v>
      </c>
      <c r="L3598">
        <f t="shared" si="638"/>
        <v>0</v>
      </c>
      <c r="M3598">
        <f t="shared" si="639"/>
        <v>0</v>
      </c>
      <c r="N3598" s="56">
        <f t="shared" si="640"/>
        <v>0</v>
      </c>
      <c r="O3598" s="56">
        <f t="shared" si="641"/>
        <v>0</v>
      </c>
    </row>
    <row r="3599" spans="1:15" x14ac:dyDescent="0.3">
      <c r="A3599" s="43" t="s">
        <v>1111</v>
      </c>
      <c r="B3599" s="43">
        <v>43</v>
      </c>
      <c r="C3599" s="44">
        <v>45591</v>
      </c>
      <c r="D3599" s="43" t="s">
        <v>75</v>
      </c>
      <c r="E3599" s="43">
        <v>2024</v>
      </c>
      <c r="F3599" s="64" t="s">
        <v>92</v>
      </c>
      <c r="G3599" s="64" t="s">
        <v>92</v>
      </c>
      <c r="H3599" s="64" t="s">
        <v>73</v>
      </c>
      <c r="I3599" s="43">
        <v>43</v>
      </c>
      <c r="J3599">
        <f>IF(AND(Formulier!$E$44&lt;=C3599,Formulier!$O$38&gt;=C3599),"Verlof",0)</f>
        <v>0</v>
      </c>
      <c r="K3599">
        <f t="shared" si="637"/>
        <v>0</v>
      </c>
      <c r="L3599">
        <f t="shared" si="638"/>
        <v>0</v>
      </c>
      <c r="M3599">
        <f t="shared" si="639"/>
        <v>0</v>
      </c>
      <c r="N3599" s="56">
        <f t="shared" si="640"/>
        <v>0</v>
      </c>
      <c r="O3599" s="56">
        <f t="shared" si="641"/>
        <v>0</v>
      </c>
    </row>
    <row r="3600" spans="1:15" x14ac:dyDescent="0.3">
      <c r="A3600" s="43" t="s">
        <v>1112</v>
      </c>
      <c r="B3600" s="43">
        <v>43</v>
      </c>
      <c r="C3600" s="44">
        <v>45592</v>
      </c>
      <c r="D3600" s="43" t="s">
        <v>76</v>
      </c>
      <c r="E3600" s="43">
        <v>2024</v>
      </c>
      <c r="F3600" s="64" t="s">
        <v>92</v>
      </c>
      <c r="G3600" s="64" t="s">
        <v>92</v>
      </c>
      <c r="H3600" s="64" t="s">
        <v>73</v>
      </c>
      <c r="I3600" s="43">
        <v>43</v>
      </c>
      <c r="J3600">
        <f>IF(AND(Formulier!$E$44&lt;=C3600,Formulier!$O$38&gt;=C3600),"Verlof",0)</f>
        <v>0</v>
      </c>
      <c r="K3600">
        <f t="shared" si="637"/>
        <v>0</v>
      </c>
      <c r="L3600">
        <f t="shared" si="638"/>
        <v>0</v>
      </c>
      <c r="M3600">
        <f t="shared" si="639"/>
        <v>0</v>
      </c>
      <c r="N3600" s="56">
        <f t="shared" si="640"/>
        <v>0</v>
      </c>
      <c r="O3600" s="56">
        <f t="shared" si="641"/>
        <v>0</v>
      </c>
    </row>
    <row r="3601" spans="1:15" x14ac:dyDescent="0.3">
      <c r="A3601" s="43" t="s">
        <v>1113</v>
      </c>
      <c r="B3601" s="43">
        <v>44</v>
      </c>
      <c r="C3601" s="44">
        <v>45593</v>
      </c>
      <c r="D3601" s="43" t="s">
        <v>63</v>
      </c>
      <c r="E3601" s="43">
        <v>2024</v>
      </c>
      <c r="F3601" s="64" t="s">
        <v>73</v>
      </c>
      <c r="G3601" s="64" t="s">
        <v>73</v>
      </c>
      <c r="H3601" s="64" t="s">
        <v>92</v>
      </c>
      <c r="I3601" s="43">
        <v>44</v>
      </c>
      <c r="J3601">
        <f>IF(AND(Formulier!$E$44&lt;=C3601,Formulier!$O$38&gt;=C3601),"Verlof",0)</f>
        <v>0</v>
      </c>
      <c r="K3601">
        <f t="shared" si="637"/>
        <v>0</v>
      </c>
      <c r="L3601">
        <f t="shared" si="638"/>
        <v>0</v>
      </c>
      <c r="M3601">
        <f t="shared" si="639"/>
        <v>0</v>
      </c>
      <c r="N3601" s="56">
        <f t="shared" si="640"/>
        <v>0</v>
      </c>
      <c r="O3601" s="56">
        <f t="shared" si="641"/>
        <v>0</v>
      </c>
    </row>
    <row r="3602" spans="1:15" x14ac:dyDescent="0.3">
      <c r="A3602" s="43" t="s">
        <v>1114</v>
      </c>
      <c r="B3602" s="43">
        <v>44</v>
      </c>
      <c r="C3602" s="44">
        <v>45594</v>
      </c>
      <c r="D3602" s="43" t="s">
        <v>65</v>
      </c>
      <c r="E3602" s="43">
        <v>2024</v>
      </c>
      <c r="F3602" s="64" t="s">
        <v>73</v>
      </c>
      <c r="G3602" s="64" t="s">
        <v>73</v>
      </c>
      <c r="H3602" s="64" t="s">
        <v>92</v>
      </c>
      <c r="I3602" s="43">
        <v>44</v>
      </c>
      <c r="J3602">
        <f>IF(AND(Formulier!$E$44&lt;=C3602,Formulier!$O$38&gt;=C3602),"Verlof",0)</f>
        <v>0</v>
      </c>
      <c r="K3602">
        <f t="shared" si="637"/>
        <v>0</v>
      </c>
      <c r="L3602">
        <f t="shared" si="638"/>
        <v>0</v>
      </c>
      <c r="M3602">
        <f t="shared" si="639"/>
        <v>0</v>
      </c>
      <c r="N3602" s="56">
        <f t="shared" si="640"/>
        <v>0</v>
      </c>
      <c r="O3602" s="56">
        <f t="shared" si="641"/>
        <v>0</v>
      </c>
    </row>
    <row r="3603" spans="1:15" x14ac:dyDescent="0.3">
      <c r="A3603" s="43" t="s">
        <v>1115</v>
      </c>
      <c r="B3603" s="43">
        <v>44</v>
      </c>
      <c r="C3603" s="44">
        <v>45595</v>
      </c>
      <c r="D3603" s="43" t="s">
        <v>67</v>
      </c>
      <c r="E3603" s="43">
        <v>2024</v>
      </c>
      <c r="F3603" s="64" t="s">
        <v>73</v>
      </c>
      <c r="G3603" s="64" t="s">
        <v>73</v>
      </c>
      <c r="H3603" s="64" t="s">
        <v>92</v>
      </c>
      <c r="I3603" s="43">
        <v>44</v>
      </c>
      <c r="J3603">
        <f>IF(AND(Formulier!$E$44&lt;=C3603,Formulier!$O$38&gt;=C3603),"Verlof",0)</f>
        <v>0</v>
      </c>
      <c r="K3603">
        <f t="shared" si="637"/>
        <v>0</v>
      </c>
      <c r="L3603">
        <f t="shared" si="638"/>
        <v>0</v>
      </c>
      <c r="M3603">
        <f t="shared" si="639"/>
        <v>0</v>
      </c>
      <c r="N3603" s="56">
        <f t="shared" si="640"/>
        <v>0</v>
      </c>
      <c r="O3603" s="56">
        <f t="shared" si="641"/>
        <v>0</v>
      </c>
    </row>
    <row r="3604" spans="1:15" x14ac:dyDescent="0.3">
      <c r="A3604" s="43" t="s">
        <v>1116</v>
      </c>
      <c r="B3604" s="43">
        <v>44</v>
      </c>
      <c r="C3604" s="44">
        <v>45596</v>
      </c>
      <c r="D3604" s="43" t="s">
        <v>69</v>
      </c>
      <c r="E3604" s="43">
        <v>2024</v>
      </c>
      <c r="F3604" s="64" t="s">
        <v>73</v>
      </c>
      <c r="G3604" s="64" t="s">
        <v>73</v>
      </c>
      <c r="H3604" s="64" t="s">
        <v>92</v>
      </c>
      <c r="I3604" s="43">
        <v>44</v>
      </c>
      <c r="J3604">
        <f>IF(AND(Formulier!$E$44&lt;=C3604,Formulier!$O$38&gt;=C3604),"Verlof",0)</f>
        <v>0</v>
      </c>
      <c r="K3604">
        <f t="shared" si="637"/>
        <v>0</v>
      </c>
      <c r="L3604">
        <f t="shared" si="638"/>
        <v>0</v>
      </c>
      <c r="M3604">
        <f t="shared" si="639"/>
        <v>0</v>
      </c>
      <c r="N3604" s="56">
        <f t="shared" si="640"/>
        <v>0</v>
      </c>
      <c r="O3604" s="56">
        <f t="shared" si="641"/>
        <v>0</v>
      </c>
    </row>
    <row r="3605" spans="1:15" x14ac:dyDescent="0.3">
      <c r="A3605" s="43" t="s">
        <v>1117</v>
      </c>
      <c r="B3605" s="43">
        <v>44</v>
      </c>
      <c r="C3605" s="44">
        <v>45597</v>
      </c>
      <c r="D3605" s="43" t="s">
        <v>71</v>
      </c>
      <c r="E3605" s="43">
        <v>2024</v>
      </c>
      <c r="F3605" s="64" t="s">
        <v>73</v>
      </c>
      <c r="G3605" s="64" t="s">
        <v>73</v>
      </c>
      <c r="H3605" s="64" t="s">
        <v>92</v>
      </c>
      <c r="I3605" s="43">
        <v>44</v>
      </c>
      <c r="J3605">
        <f>IF(AND(Formulier!$E$44&lt;=C3605,Formulier!$O$38&gt;=C3605),"Verlof",0)</f>
        <v>0</v>
      </c>
      <c r="K3605">
        <f t="shared" si="637"/>
        <v>0</v>
      </c>
      <c r="L3605">
        <f t="shared" si="638"/>
        <v>0</v>
      </c>
      <c r="M3605">
        <f t="shared" si="639"/>
        <v>0</v>
      </c>
      <c r="N3605" s="56">
        <f t="shared" si="640"/>
        <v>0</v>
      </c>
      <c r="O3605" s="56">
        <f t="shared" si="641"/>
        <v>0</v>
      </c>
    </row>
    <row r="3606" spans="1:15" x14ac:dyDescent="0.3">
      <c r="A3606" s="43" t="s">
        <v>1118</v>
      </c>
      <c r="B3606" s="43">
        <v>44</v>
      </c>
      <c r="C3606" s="44">
        <v>45598</v>
      </c>
      <c r="D3606" s="43" t="s">
        <v>75</v>
      </c>
      <c r="E3606" s="43">
        <v>2024</v>
      </c>
      <c r="F3606" s="64" t="s">
        <v>73</v>
      </c>
      <c r="G3606" s="64" t="s">
        <v>73</v>
      </c>
      <c r="H3606" s="64" t="s">
        <v>92</v>
      </c>
      <c r="I3606" s="43">
        <v>44</v>
      </c>
      <c r="J3606">
        <f>IF(AND(Formulier!$E$44&lt;=C3606,Formulier!$O$38&gt;=C3606),"Verlof",0)</f>
        <v>0</v>
      </c>
      <c r="K3606">
        <f t="shared" si="637"/>
        <v>0</v>
      </c>
      <c r="L3606">
        <f t="shared" si="638"/>
        <v>0</v>
      </c>
      <c r="M3606">
        <f t="shared" si="639"/>
        <v>0</v>
      </c>
      <c r="N3606" s="56">
        <f t="shared" si="640"/>
        <v>0</v>
      </c>
      <c r="O3606" s="56">
        <f t="shared" si="641"/>
        <v>0</v>
      </c>
    </row>
    <row r="3607" spans="1:15" x14ac:dyDescent="0.3">
      <c r="A3607" s="43" t="s">
        <v>1119</v>
      </c>
      <c r="B3607" s="43">
        <v>44</v>
      </c>
      <c r="C3607" s="44">
        <v>45599</v>
      </c>
      <c r="D3607" s="43" t="s">
        <v>76</v>
      </c>
      <c r="E3607" s="43">
        <v>2024</v>
      </c>
      <c r="F3607" s="64" t="s">
        <v>73</v>
      </c>
      <c r="G3607" s="64" t="s">
        <v>73</v>
      </c>
      <c r="H3607" s="64" t="s">
        <v>92</v>
      </c>
      <c r="I3607" s="43">
        <v>44</v>
      </c>
      <c r="J3607">
        <f>IF(AND(Formulier!$E$44&lt;=C3607,Formulier!$O$38&gt;=C3607),"Verlof",0)</f>
        <v>0</v>
      </c>
      <c r="K3607">
        <f t="shared" si="637"/>
        <v>0</v>
      </c>
      <c r="L3607">
        <f t="shared" si="638"/>
        <v>0</v>
      </c>
      <c r="M3607">
        <f t="shared" si="639"/>
        <v>0</v>
      </c>
      <c r="N3607" s="56">
        <f t="shared" si="640"/>
        <v>0</v>
      </c>
      <c r="O3607" s="56">
        <f t="shared" si="641"/>
        <v>0</v>
      </c>
    </row>
    <row r="3608" spans="1:15" x14ac:dyDescent="0.3">
      <c r="A3608" s="43" t="s">
        <v>1120</v>
      </c>
      <c r="B3608" s="43">
        <v>45</v>
      </c>
      <c r="C3608" s="44">
        <v>45600</v>
      </c>
      <c r="D3608" s="43" t="s">
        <v>63</v>
      </c>
      <c r="E3608" s="43">
        <v>2024</v>
      </c>
      <c r="F3608" s="64" t="s">
        <v>92</v>
      </c>
      <c r="G3608" s="64" t="s">
        <v>92</v>
      </c>
      <c r="H3608" s="64" t="s">
        <v>92</v>
      </c>
      <c r="I3608" s="43">
        <v>45</v>
      </c>
      <c r="J3608">
        <f>IF(AND(Formulier!$E$44&lt;=C3608,Formulier!$O$38&gt;=C3608),"Verlof",0)</f>
        <v>0</v>
      </c>
      <c r="K3608">
        <f t="shared" si="637"/>
        <v>0</v>
      </c>
      <c r="L3608">
        <f t="shared" si="638"/>
        <v>0</v>
      </c>
      <c r="M3608">
        <f t="shared" si="639"/>
        <v>0</v>
      </c>
      <c r="N3608" s="56">
        <f t="shared" si="640"/>
        <v>0</v>
      </c>
      <c r="O3608" s="56">
        <f t="shared" si="641"/>
        <v>0</v>
      </c>
    </row>
    <row r="3609" spans="1:15" x14ac:dyDescent="0.3">
      <c r="A3609" s="43" t="s">
        <v>1121</v>
      </c>
      <c r="B3609" s="43">
        <v>45</v>
      </c>
      <c r="C3609" s="44">
        <v>45601</v>
      </c>
      <c r="D3609" s="43" t="s">
        <v>65</v>
      </c>
      <c r="E3609" s="43">
        <v>2024</v>
      </c>
      <c r="F3609" s="64" t="s">
        <v>92</v>
      </c>
      <c r="G3609" s="64" t="s">
        <v>92</v>
      </c>
      <c r="H3609" s="64" t="s">
        <v>92</v>
      </c>
      <c r="I3609" s="43">
        <v>45</v>
      </c>
      <c r="J3609">
        <f>IF(AND(Formulier!$E$44&lt;=C3609,Formulier!$O$38&gt;=C3609),"Verlof",0)</f>
        <v>0</v>
      </c>
      <c r="K3609">
        <f t="shared" si="637"/>
        <v>0</v>
      </c>
      <c r="L3609">
        <f t="shared" si="638"/>
        <v>0</v>
      </c>
      <c r="M3609">
        <f t="shared" si="639"/>
        <v>0</v>
      </c>
      <c r="N3609" s="56">
        <f t="shared" si="640"/>
        <v>0</v>
      </c>
      <c r="O3609" s="56">
        <f t="shared" si="641"/>
        <v>0</v>
      </c>
    </row>
    <row r="3610" spans="1:15" x14ac:dyDescent="0.3">
      <c r="A3610" s="43" t="s">
        <v>1122</v>
      </c>
      <c r="B3610" s="43">
        <v>45</v>
      </c>
      <c r="C3610" s="44">
        <v>45602</v>
      </c>
      <c r="D3610" s="43" t="s">
        <v>67</v>
      </c>
      <c r="E3610" s="43">
        <v>2024</v>
      </c>
      <c r="F3610" s="64" t="s">
        <v>92</v>
      </c>
      <c r="G3610" s="64" t="s">
        <v>92</v>
      </c>
      <c r="H3610" s="64" t="s">
        <v>92</v>
      </c>
      <c r="I3610" s="43">
        <v>45</v>
      </c>
      <c r="J3610">
        <f>IF(AND(Formulier!$E$44&lt;=C3610,Formulier!$O$38&gt;=C3610),"Verlof",0)</f>
        <v>0</v>
      </c>
      <c r="K3610">
        <f t="shared" si="637"/>
        <v>0</v>
      </c>
      <c r="L3610">
        <f t="shared" si="638"/>
        <v>0</v>
      </c>
      <c r="M3610">
        <f t="shared" si="639"/>
        <v>0</v>
      </c>
      <c r="N3610" s="56">
        <f t="shared" si="640"/>
        <v>0</v>
      </c>
      <c r="O3610" s="56">
        <f t="shared" si="641"/>
        <v>0</v>
      </c>
    </row>
    <row r="3611" spans="1:15" x14ac:dyDescent="0.3">
      <c r="A3611" s="43" t="s">
        <v>1123</v>
      </c>
      <c r="B3611" s="43">
        <v>45</v>
      </c>
      <c r="C3611" s="44">
        <v>45603</v>
      </c>
      <c r="D3611" s="43" t="s">
        <v>69</v>
      </c>
      <c r="E3611" s="43">
        <v>2024</v>
      </c>
      <c r="F3611" s="64" t="s">
        <v>92</v>
      </c>
      <c r="G3611" s="64" t="s">
        <v>92</v>
      </c>
      <c r="H3611" s="64" t="s">
        <v>92</v>
      </c>
      <c r="I3611" s="43">
        <v>45</v>
      </c>
      <c r="J3611">
        <f>IF(AND(Formulier!$E$44&lt;=C3611,Formulier!$O$38&gt;=C3611),"Verlof",0)</f>
        <v>0</v>
      </c>
      <c r="K3611">
        <f t="shared" si="637"/>
        <v>0</v>
      </c>
      <c r="L3611">
        <f t="shared" si="638"/>
        <v>0</v>
      </c>
      <c r="M3611">
        <f t="shared" si="639"/>
        <v>0</v>
      </c>
      <c r="N3611" s="56">
        <f t="shared" si="640"/>
        <v>0</v>
      </c>
      <c r="O3611" s="56">
        <f t="shared" si="641"/>
        <v>0</v>
      </c>
    </row>
    <row r="3612" spans="1:15" x14ac:dyDescent="0.3">
      <c r="A3612" s="43" t="s">
        <v>1124</v>
      </c>
      <c r="B3612" s="43">
        <v>45</v>
      </c>
      <c r="C3612" s="44">
        <v>45604</v>
      </c>
      <c r="D3612" s="43" t="s">
        <v>71</v>
      </c>
      <c r="E3612" s="43">
        <v>2024</v>
      </c>
      <c r="F3612" s="64" t="s">
        <v>92</v>
      </c>
      <c r="G3612" s="64" t="s">
        <v>92</v>
      </c>
      <c r="H3612" s="64" t="s">
        <v>92</v>
      </c>
      <c r="I3612" s="43">
        <v>45</v>
      </c>
      <c r="J3612">
        <f>IF(AND(Formulier!$E$44&lt;=C3612,Formulier!$O$38&gt;=C3612),"Verlof",0)</f>
        <v>0</v>
      </c>
      <c r="K3612">
        <f t="shared" si="637"/>
        <v>0</v>
      </c>
      <c r="L3612">
        <f t="shared" si="638"/>
        <v>0</v>
      </c>
      <c r="M3612">
        <f t="shared" si="639"/>
        <v>0</v>
      </c>
      <c r="N3612" s="56">
        <f t="shared" si="640"/>
        <v>0</v>
      </c>
      <c r="O3612" s="56">
        <f t="shared" si="641"/>
        <v>0</v>
      </c>
    </row>
    <row r="3613" spans="1:15" x14ac:dyDescent="0.3">
      <c r="A3613" s="43" t="s">
        <v>1125</v>
      </c>
      <c r="B3613" s="43">
        <v>45</v>
      </c>
      <c r="C3613" s="44">
        <v>45605</v>
      </c>
      <c r="D3613" s="43" t="s">
        <v>75</v>
      </c>
      <c r="E3613" s="43">
        <v>2024</v>
      </c>
      <c r="F3613" s="64" t="s">
        <v>92</v>
      </c>
      <c r="G3613" s="64" t="s">
        <v>92</v>
      </c>
      <c r="H3613" s="64" t="s">
        <v>92</v>
      </c>
      <c r="I3613" s="43">
        <v>45</v>
      </c>
      <c r="J3613">
        <f>IF(AND(Formulier!$E$44&lt;=C3613,Formulier!$O$38&gt;=C3613),"Verlof",0)</f>
        <v>0</v>
      </c>
      <c r="K3613">
        <f t="shared" si="637"/>
        <v>0</v>
      </c>
      <c r="L3613">
        <f t="shared" si="638"/>
        <v>0</v>
      </c>
      <c r="M3613">
        <f t="shared" si="639"/>
        <v>0</v>
      </c>
      <c r="N3613" s="56">
        <f t="shared" si="640"/>
        <v>0</v>
      </c>
      <c r="O3613" s="56">
        <f t="shared" si="641"/>
        <v>0</v>
      </c>
    </row>
    <row r="3614" spans="1:15" x14ac:dyDescent="0.3">
      <c r="A3614" s="43" t="s">
        <v>1126</v>
      </c>
      <c r="B3614" s="43">
        <v>45</v>
      </c>
      <c r="C3614" s="44">
        <v>45606</v>
      </c>
      <c r="D3614" s="43" t="s">
        <v>76</v>
      </c>
      <c r="E3614" s="43">
        <v>2024</v>
      </c>
      <c r="F3614" s="64" t="s">
        <v>92</v>
      </c>
      <c r="G3614" s="64" t="s">
        <v>92</v>
      </c>
      <c r="H3614" s="64" t="s">
        <v>92</v>
      </c>
      <c r="I3614" s="43">
        <v>45</v>
      </c>
      <c r="J3614">
        <f>IF(AND(Formulier!$E$44&lt;=C3614,Formulier!$O$38&gt;=C3614),"Verlof",0)</f>
        <v>0</v>
      </c>
      <c r="K3614">
        <f t="shared" si="637"/>
        <v>0</v>
      </c>
      <c r="L3614">
        <f t="shared" si="638"/>
        <v>0</v>
      </c>
      <c r="M3614">
        <f t="shared" si="639"/>
        <v>0</v>
      </c>
      <c r="N3614" s="56">
        <f t="shared" si="640"/>
        <v>0</v>
      </c>
      <c r="O3614" s="56">
        <f t="shared" si="641"/>
        <v>0</v>
      </c>
    </row>
    <row r="3615" spans="1:15" x14ac:dyDescent="0.3">
      <c r="A3615" s="43" t="s">
        <v>1127</v>
      </c>
      <c r="B3615" s="43">
        <v>46</v>
      </c>
      <c r="C3615" s="44">
        <v>45607</v>
      </c>
      <c r="D3615" s="43" t="s">
        <v>63</v>
      </c>
      <c r="E3615" s="43">
        <v>2024</v>
      </c>
      <c r="F3615" s="64" t="s">
        <v>92</v>
      </c>
      <c r="G3615" s="64" t="s">
        <v>92</v>
      </c>
      <c r="H3615" s="64" t="s">
        <v>92</v>
      </c>
      <c r="I3615" s="43">
        <v>46</v>
      </c>
      <c r="J3615">
        <f>IF(AND(Formulier!$E$44&lt;=C3615,Formulier!$O$38&gt;=C3615),"Verlof",0)</f>
        <v>0</v>
      </c>
      <c r="K3615">
        <f t="shared" si="637"/>
        <v>0</v>
      </c>
      <c r="L3615">
        <f t="shared" si="638"/>
        <v>0</v>
      </c>
      <c r="M3615">
        <f t="shared" si="639"/>
        <v>0</v>
      </c>
      <c r="N3615" s="56">
        <f t="shared" si="640"/>
        <v>0</v>
      </c>
      <c r="O3615" s="56">
        <f t="shared" si="641"/>
        <v>0</v>
      </c>
    </row>
    <row r="3616" spans="1:15" x14ac:dyDescent="0.3">
      <c r="A3616" s="43" t="s">
        <v>1128</v>
      </c>
      <c r="B3616" s="43">
        <v>46</v>
      </c>
      <c r="C3616" s="44">
        <v>45608</v>
      </c>
      <c r="D3616" s="43" t="s">
        <v>65</v>
      </c>
      <c r="E3616" s="43">
        <v>2024</v>
      </c>
      <c r="F3616" s="64" t="s">
        <v>92</v>
      </c>
      <c r="G3616" s="64" t="s">
        <v>92</v>
      </c>
      <c r="H3616" s="64" t="s">
        <v>92</v>
      </c>
      <c r="I3616" s="43">
        <v>46</v>
      </c>
      <c r="J3616">
        <f>IF(AND(Formulier!$E$44&lt;=C3616,Formulier!$O$38&gt;=C3616),"Verlof",0)</f>
        <v>0</v>
      </c>
      <c r="K3616">
        <f t="shared" si="637"/>
        <v>0</v>
      </c>
      <c r="L3616">
        <f t="shared" si="638"/>
        <v>0</v>
      </c>
      <c r="M3616">
        <f t="shared" si="639"/>
        <v>0</v>
      </c>
      <c r="N3616" s="56">
        <f t="shared" si="640"/>
        <v>0</v>
      </c>
      <c r="O3616" s="56">
        <f t="shared" si="641"/>
        <v>0</v>
      </c>
    </row>
    <row r="3617" spans="1:15" x14ac:dyDescent="0.3">
      <c r="A3617" s="43" t="s">
        <v>1129</v>
      </c>
      <c r="B3617" s="43">
        <v>46</v>
      </c>
      <c r="C3617" s="44">
        <v>45609</v>
      </c>
      <c r="D3617" s="43" t="s">
        <v>67</v>
      </c>
      <c r="E3617" s="43">
        <v>2024</v>
      </c>
      <c r="F3617" s="64" t="s">
        <v>92</v>
      </c>
      <c r="G3617" s="64" t="s">
        <v>92</v>
      </c>
      <c r="H3617" s="64" t="s">
        <v>92</v>
      </c>
      <c r="I3617" s="43">
        <v>46</v>
      </c>
      <c r="J3617">
        <f>IF(AND(Formulier!$E$44&lt;=C3617,Formulier!$O$38&gt;=C3617),"Verlof",0)</f>
        <v>0</v>
      </c>
      <c r="K3617">
        <f t="shared" si="637"/>
        <v>0</v>
      </c>
      <c r="L3617">
        <f t="shared" si="638"/>
        <v>0</v>
      </c>
      <c r="M3617">
        <f t="shared" si="639"/>
        <v>0</v>
      </c>
      <c r="N3617" s="56">
        <f t="shared" si="640"/>
        <v>0</v>
      </c>
      <c r="O3617" s="56">
        <f t="shared" si="641"/>
        <v>0</v>
      </c>
    </row>
    <row r="3618" spans="1:15" x14ac:dyDescent="0.3">
      <c r="A3618" s="43" t="s">
        <v>1130</v>
      </c>
      <c r="B3618" s="43">
        <v>46</v>
      </c>
      <c r="C3618" s="44">
        <v>45610</v>
      </c>
      <c r="D3618" s="43" t="s">
        <v>69</v>
      </c>
      <c r="E3618" s="43">
        <v>2024</v>
      </c>
      <c r="F3618" s="64" t="s">
        <v>92</v>
      </c>
      <c r="G3618" s="64" t="s">
        <v>92</v>
      </c>
      <c r="H3618" s="64" t="s">
        <v>92</v>
      </c>
      <c r="I3618" s="43">
        <v>46</v>
      </c>
      <c r="J3618">
        <f>IF(AND(Formulier!$E$44&lt;=C3618,Formulier!$O$38&gt;=C3618),"Verlof",0)</f>
        <v>0</v>
      </c>
      <c r="K3618">
        <f t="shared" si="637"/>
        <v>0</v>
      </c>
      <c r="L3618">
        <f t="shared" si="638"/>
        <v>0</v>
      </c>
      <c r="M3618">
        <f t="shared" si="639"/>
        <v>0</v>
      </c>
      <c r="N3618" s="56">
        <f t="shared" si="640"/>
        <v>0</v>
      </c>
      <c r="O3618" s="56">
        <f t="shared" si="641"/>
        <v>0</v>
      </c>
    </row>
    <row r="3619" spans="1:15" x14ac:dyDescent="0.3">
      <c r="A3619" s="43" t="s">
        <v>1131</v>
      </c>
      <c r="B3619" s="43">
        <v>46</v>
      </c>
      <c r="C3619" s="44">
        <v>45611</v>
      </c>
      <c r="D3619" s="43" t="s">
        <v>71</v>
      </c>
      <c r="E3619" s="43">
        <v>2024</v>
      </c>
      <c r="F3619" s="64" t="s">
        <v>92</v>
      </c>
      <c r="G3619" s="64" t="s">
        <v>92</v>
      </c>
      <c r="H3619" s="64" t="s">
        <v>92</v>
      </c>
      <c r="I3619" s="43">
        <v>46</v>
      </c>
      <c r="J3619">
        <f>IF(AND(Formulier!$E$44&lt;=C3619,Formulier!$O$38&gt;=C3619),"Verlof",0)</f>
        <v>0</v>
      </c>
      <c r="K3619">
        <f t="shared" si="637"/>
        <v>0</v>
      </c>
      <c r="L3619">
        <f t="shared" si="638"/>
        <v>0</v>
      </c>
      <c r="M3619">
        <f t="shared" si="639"/>
        <v>0</v>
      </c>
      <c r="N3619" s="56">
        <f t="shared" si="640"/>
        <v>0</v>
      </c>
      <c r="O3619" s="56">
        <f t="shared" si="641"/>
        <v>0</v>
      </c>
    </row>
    <row r="3620" spans="1:15" x14ac:dyDescent="0.3">
      <c r="A3620" s="43" t="s">
        <v>1132</v>
      </c>
      <c r="B3620" s="43">
        <v>46</v>
      </c>
      <c r="C3620" s="44">
        <v>45612</v>
      </c>
      <c r="D3620" s="43" t="s">
        <v>75</v>
      </c>
      <c r="E3620" s="43">
        <v>2024</v>
      </c>
      <c r="F3620" s="64" t="s">
        <v>92</v>
      </c>
      <c r="G3620" s="64" t="s">
        <v>92</v>
      </c>
      <c r="H3620" s="64" t="s">
        <v>92</v>
      </c>
      <c r="I3620" s="43">
        <v>46</v>
      </c>
      <c r="J3620">
        <f>IF(AND(Formulier!$E$44&lt;=C3620,Formulier!$O$38&gt;=C3620),"Verlof",0)</f>
        <v>0</v>
      </c>
      <c r="K3620">
        <f t="shared" si="637"/>
        <v>0</v>
      </c>
      <c r="L3620">
        <f t="shared" si="638"/>
        <v>0</v>
      </c>
      <c r="M3620">
        <f t="shared" si="639"/>
        <v>0</v>
      </c>
      <c r="N3620" s="56">
        <f t="shared" si="640"/>
        <v>0</v>
      </c>
      <c r="O3620" s="56">
        <f t="shared" si="641"/>
        <v>0</v>
      </c>
    </row>
    <row r="3621" spans="1:15" x14ac:dyDescent="0.3">
      <c r="A3621" s="43" t="s">
        <v>1133</v>
      </c>
      <c r="B3621" s="43">
        <v>46</v>
      </c>
      <c r="C3621" s="44">
        <v>45613</v>
      </c>
      <c r="D3621" s="43" t="s">
        <v>76</v>
      </c>
      <c r="E3621" s="43">
        <v>2024</v>
      </c>
      <c r="F3621" s="64" t="s">
        <v>92</v>
      </c>
      <c r="G3621" s="64" t="s">
        <v>92</v>
      </c>
      <c r="H3621" s="64" t="s">
        <v>92</v>
      </c>
      <c r="I3621" s="43">
        <v>46</v>
      </c>
      <c r="J3621">
        <f>IF(AND(Formulier!$E$44&lt;=C3621,Formulier!$O$38&gt;=C3621),"Verlof",0)</f>
        <v>0</v>
      </c>
      <c r="K3621">
        <f t="shared" si="637"/>
        <v>0</v>
      </c>
      <c r="L3621">
        <f t="shared" si="638"/>
        <v>0</v>
      </c>
      <c r="M3621">
        <f t="shared" si="639"/>
        <v>0</v>
      </c>
      <c r="N3621" s="56">
        <f t="shared" si="640"/>
        <v>0</v>
      </c>
      <c r="O3621" s="56">
        <f t="shared" si="641"/>
        <v>0</v>
      </c>
    </row>
    <row r="3622" spans="1:15" x14ac:dyDescent="0.3">
      <c r="A3622" s="43" t="s">
        <v>1134</v>
      </c>
      <c r="B3622" s="43">
        <v>47</v>
      </c>
      <c r="C3622" s="44">
        <v>45614</v>
      </c>
      <c r="D3622" s="43" t="s">
        <v>63</v>
      </c>
      <c r="E3622" s="43">
        <v>2024</v>
      </c>
      <c r="F3622" s="64" t="s">
        <v>92</v>
      </c>
      <c r="G3622" s="64" t="s">
        <v>92</v>
      </c>
      <c r="H3622" s="64" t="s">
        <v>92</v>
      </c>
      <c r="I3622" s="43">
        <v>47</v>
      </c>
      <c r="J3622">
        <f>IF(AND(Formulier!$E$44&lt;=C3622,Formulier!$O$38&gt;=C3622),"Verlof",0)</f>
        <v>0</v>
      </c>
      <c r="K3622">
        <f t="shared" si="637"/>
        <v>0</v>
      </c>
      <c r="L3622">
        <f t="shared" si="638"/>
        <v>0</v>
      </c>
      <c r="M3622">
        <f t="shared" si="639"/>
        <v>0</v>
      </c>
      <c r="N3622" s="56">
        <f t="shared" si="640"/>
        <v>0</v>
      </c>
      <c r="O3622" s="56">
        <f t="shared" si="641"/>
        <v>0</v>
      </c>
    </row>
    <row r="3623" spans="1:15" x14ac:dyDescent="0.3">
      <c r="A3623" s="43" t="s">
        <v>1135</v>
      </c>
      <c r="B3623" s="43">
        <v>47</v>
      </c>
      <c r="C3623" s="44">
        <v>45615</v>
      </c>
      <c r="D3623" s="43" t="s">
        <v>65</v>
      </c>
      <c r="E3623" s="43">
        <v>2024</v>
      </c>
      <c r="F3623" s="64" t="s">
        <v>92</v>
      </c>
      <c r="G3623" s="64" t="s">
        <v>92</v>
      </c>
      <c r="H3623" s="64" t="s">
        <v>92</v>
      </c>
      <c r="I3623" s="43">
        <v>47</v>
      </c>
      <c r="J3623">
        <f>IF(AND(Formulier!$E$44&lt;=C3623,Formulier!$O$38&gt;=C3623),"Verlof",0)</f>
        <v>0</v>
      </c>
      <c r="K3623">
        <f t="shared" si="637"/>
        <v>0</v>
      </c>
      <c r="L3623">
        <f t="shared" si="638"/>
        <v>0</v>
      </c>
      <c r="M3623">
        <f t="shared" si="639"/>
        <v>0</v>
      </c>
      <c r="N3623" s="56">
        <f t="shared" si="640"/>
        <v>0</v>
      </c>
      <c r="O3623" s="56">
        <f t="shared" si="641"/>
        <v>0</v>
      </c>
    </row>
    <row r="3624" spans="1:15" x14ac:dyDescent="0.3">
      <c r="A3624" s="43" t="s">
        <v>1136</v>
      </c>
      <c r="B3624" s="43">
        <v>47</v>
      </c>
      <c r="C3624" s="44">
        <v>45616</v>
      </c>
      <c r="D3624" s="43" t="s">
        <v>67</v>
      </c>
      <c r="E3624" s="43">
        <v>2024</v>
      </c>
      <c r="F3624" s="64" t="s">
        <v>92</v>
      </c>
      <c r="G3624" s="64" t="s">
        <v>92</v>
      </c>
      <c r="H3624" s="64" t="s">
        <v>92</v>
      </c>
      <c r="I3624" s="43">
        <v>47</v>
      </c>
      <c r="J3624">
        <f>IF(AND(Formulier!$E$44&lt;=C3624,Formulier!$O$38&gt;=C3624),"Verlof",0)</f>
        <v>0</v>
      </c>
      <c r="K3624">
        <f t="shared" si="637"/>
        <v>0</v>
      </c>
      <c r="L3624">
        <f t="shared" si="638"/>
        <v>0</v>
      </c>
      <c r="M3624">
        <f t="shared" si="639"/>
        <v>0</v>
      </c>
      <c r="N3624" s="56">
        <f t="shared" si="640"/>
        <v>0</v>
      </c>
      <c r="O3624" s="56">
        <f t="shared" si="641"/>
        <v>0</v>
      </c>
    </row>
    <row r="3625" spans="1:15" x14ac:dyDescent="0.3">
      <c r="A3625" s="43" t="s">
        <v>1137</v>
      </c>
      <c r="B3625" s="43">
        <v>47</v>
      </c>
      <c r="C3625" s="44">
        <v>45617</v>
      </c>
      <c r="D3625" s="43" t="s">
        <v>69</v>
      </c>
      <c r="E3625" s="43">
        <v>2024</v>
      </c>
      <c r="F3625" s="64" t="s">
        <v>92</v>
      </c>
      <c r="G3625" s="64" t="s">
        <v>92</v>
      </c>
      <c r="H3625" s="64" t="s">
        <v>92</v>
      </c>
      <c r="I3625" s="43">
        <v>47</v>
      </c>
      <c r="J3625">
        <f>IF(AND(Formulier!$E$44&lt;=C3625,Formulier!$O$38&gt;=C3625),"Verlof",0)</f>
        <v>0</v>
      </c>
      <c r="K3625">
        <f t="shared" si="637"/>
        <v>0</v>
      </c>
      <c r="L3625">
        <f t="shared" si="638"/>
        <v>0</v>
      </c>
      <c r="M3625">
        <f t="shared" si="639"/>
        <v>0</v>
      </c>
      <c r="N3625" s="56">
        <f t="shared" si="640"/>
        <v>0</v>
      </c>
      <c r="O3625" s="56">
        <f t="shared" si="641"/>
        <v>0</v>
      </c>
    </row>
    <row r="3626" spans="1:15" x14ac:dyDescent="0.3">
      <c r="A3626" s="43" t="s">
        <v>1138</v>
      </c>
      <c r="B3626" s="43">
        <v>47</v>
      </c>
      <c r="C3626" s="44">
        <v>45618</v>
      </c>
      <c r="D3626" s="43" t="s">
        <v>71</v>
      </c>
      <c r="E3626" s="43">
        <v>2024</v>
      </c>
      <c r="F3626" s="64" t="s">
        <v>92</v>
      </c>
      <c r="G3626" s="64" t="s">
        <v>92</v>
      </c>
      <c r="H3626" s="64" t="s">
        <v>92</v>
      </c>
      <c r="I3626" s="43">
        <v>47</v>
      </c>
      <c r="J3626">
        <f>IF(AND(Formulier!$E$44&lt;=C3626,Formulier!$O$38&gt;=C3626),"Verlof",0)</f>
        <v>0</v>
      </c>
      <c r="K3626">
        <f t="shared" si="637"/>
        <v>0</v>
      </c>
      <c r="L3626">
        <f t="shared" si="638"/>
        <v>0</v>
      </c>
      <c r="M3626">
        <f t="shared" si="639"/>
        <v>0</v>
      </c>
      <c r="N3626" s="56">
        <f t="shared" si="640"/>
        <v>0</v>
      </c>
      <c r="O3626" s="56">
        <f t="shared" si="641"/>
        <v>0</v>
      </c>
    </row>
    <row r="3627" spans="1:15" x14ac:dyDescent="0.3">
      <c r="A3627" s="43" t="s">
        <v>1139</v>
      </c>
      <c r="B3627" s="43">
        <v>47</v>
      </c>
      <c r="C3627" s="44">
        <v>45619</v>
      </c>
      <c r="D3627" s="43" t="s">
        <v>75</v>
      </c>
      <c r="E3627" s="43">
        <v>2024</v>
      </c>
      <c r="F3627" s="64" t="s">
        <v>92</v>
      </c>
      <c r="G3627" s="64" t="s">
        <v>92</v>
      </c>
      <c r="H3627" s="64" t="s">
        <v>92</v>
      </c>
      <c r="I3627" s="43">
        <v>47</v>
      </c>
      <c r="J3627">
        <f>IF(AND(Formulier!$E$44&lt;=C3627,Formulier!$O$38&gt;=C3627),"Verlof",0)</f>
        <v>0</v>
      </c>
      <c r="K3627">
        <f t="shared" si="637"/>
        <v>0</v>
      </c>
      <c r="L3627">
        <f t="shared" si="638"/>
        <v>0</v>
      </c>
      <c r="M3627">
        <f t="shared" si="639"/>
        <v>0</v>
      </c>
      <c r="N3627" s="56">
        <f t="shared" si="640"/>
        <v>0</v>
      </c>
      <c r="O3627" s="56">
        <f t="shared" si="641"/>
        <v>0</v>
      </c>
    </row>
    <row r="3628" spans="1:15" x14ac:dyDescent="0.3">
      <c r="A3628" s="43" t="s">
        <v>1140</v>
      </c>
      <c r="B3628" s="43">
        <v>47</v>
      </c>
      <c r="C3628" s="44">
        <v>45620</v>
      </c>
      <c r="D3628" s="43" t="s">
        <v>76</v>
      </c>
      <c r="E3628" s="43">
        <v>2024</v>
      </c>
      <c r="F3628" s="64" t="s">
        <v>92</v>
      </c>
      <c r="G3628" s="64" t="s">
        <v>92</v>
      </c>
      <c r="H3628" s="64" t="s">
        <v>92</v>
      </c>
      <c r="I3628" s="43">
        <v>47</v>
      </c>
      <c r="J3628">
        <f>IF(AND(Formulier!$E$44&lt;=C3628,Formulier!$O$38&gt;=C3628),"Verlof",0)</f>
        <v>0</v>
      </c>
      <c r="K3628">
        <f t="shared" si="637"/>
        <v>0</v>
      </c>
      <c r="L3628">
        <f t="shared" si="638"/>
        <v>0</v>
      </c>
      <c r="M3628">
        <f t="shared" si="639"/>
        <v>0</v>
      </c>
      <c r="N3628" s="56">
        <f t="shared" si="640"/>
        <v>0</v>
      </c>
      <c r="O3628" s="56">
        <f t="shared" si="641"/>
        <v>0</v>
      </c>
    </row>
    <row r="3629" spans="1:15" x14ac:dyDescent="0.3">
      <c r="A3629" s="43" t="s">
        <v>1141</v>
      </c>
      <c r="B3629" s="43">
        <v>48</v>
      </c>
      <c r="C3629" s="44">
        <v>45621</v>
      </c>
      <c r="D3629" s="43" t="s">
        <v>63</v>
      </c>
      <c r="E3629" s="43">
        <v>2024</v>
      </c>
      <c r="F3629" s="64" t="s">
        <v>92</v>
      </c>
      <c r="G3629" s="64" t="s">
        <v>92</v>
      </c>
      <c r="H3629" s="64" t="s">
        <v>92</v>
      </c>
      <c r="I3629" s="43">
        <v>48</v>
      </c>
      <c r="J3629">
        <f>IF(AND(Formulier!$E$44&lt;=C3629,Formulier!$O$38&gt;=C3629),"Verlof",0)</f>
        <v>0</v>
      </c>
      <c r="K3629">
        <f t="shared" si="637"/>
        <v>0</v>
      </c>
      <c r="L3629">
        <f t="shared" si="638"/>
        <v>0</v>
      </c>
      <c r="M3629">
        <f t="shared" si="639"/>
        <v>0</v>
      </c>
      <c r="N3629" s="56">
        <f t="shared" si="640"/>
        <v>0</v>
      </c>
      <c r="O3629" s="56">
        <f t="shared" si="641"/>
        <v>0</v>
      </c>
    </row>
    <row r="3630" spans="1:15" x14ac:dyDescent="0.3">
      <c r="A3630" s="43" t="s">
        <v>1142</v>
      </c>
      <c r="B3630" s="43">
        <v>48</v>
      </c>
      <c r="C3630" s="44">
        <v>45622</v>
      </c>
      <c r="D3630" s="43" t="s">
        <v>65</v>
      </c>
      <c r="E3630" s="43">
        <v>2024</v>
      </c>
      <c r="F3630" s="64" t="s">
        <v>92</v>
      </c>
      <c r="G3630" s="64" t="s">
        <v>92</v>
      </c>
      <c r="H3630" s="64" t="s">
        <v>92</v>
      </c>
      <c r="I3630" s="43">
        <v>48</v>
      </c>
      <c r="J3630">
        <f>IF(AND(Formulier!$E$44&lt;=C3630,Formulier!$O$38&gt;=C3630),"Verlof",0)</f>
        <v>0</v>
      </c>
      <c r="K3630">
        <f t="shared" si="637"/>
        <v>0</v>
      </c>
      <c r="L3630">
        <f t="shared" si="638"/>
        <v>0</v>
      </c>
      <c r="M3630">
        <f t="shared" si="639"/>
        <v>0</v>
      </c>
      <c r="N3630" s="56">
        <f t="shared" si="640"/>
        <v>0</v>
      </c>
      <c r="O3630" s="56">
        <f t="shared" si="641"/>
        <v>0</v>
      </c>
    </row>
    <row r="3631" spans="1:15" x14ac:dyDescent="0.3">
      <c r="A3631" s="43" t="s">
        <v>1143</v>
      </c>
      <c r="B3631" s="43">
        <v>48</v>
      </c>
      <c r="C3631" s="44">
        <v>45623</v>
      </c>
      <c r="D3631" s="43" t="s">
        <v>67</v>
      </c>
      <c r="E3631" s="43">
        <v>2024</v>
      </c>
      <c r="F3631" s="64" t="s">
        <v>92</v>
      </c>
      <c r="G3631" s="64" t="s">
        <v>92</v>
      </c>
      <c r="H3631" s="64" t="s">
        <v>92</v>
      </c>
      <c r="I3631" s="43">
        <v>48</v>
      </c>
      <c r="J3631">
        <f>IF(AND(Formulier!$E$44&lt;=C3631,Formulier!$O$38&gt;=C3631),"Verlof",0)</f>
        <v>0</v>
      </c>
      <c r="K3631">
        <f t="shared" si="637"/>
        <v>0</v>
      </c>
      <c r="L3631">
        <f t="shared" si="638"/>
        <v>0</v>
      </c>
      <c r="M3631">
        <f t="shared" si="639"/>
        <v>0</v>
      </c>
      <c r="N3631" s="56">
        <f t="shared" si="640"/>
        <v>0</v>
      </c>
      <c r="O3631" s="56">
        <f t="shared" si="641"/>
        <v>0</v>
      </c>
    </row>
    <row r="3632" spans="1:15" x14ac:dyDescent="0.3">
      <c r="A3632" s="43" t="s">
        <v>1144</v>
      </c>
      <c r="B3632" s="43">
        <v>48</v>
      </c>
      <c r="C3632" s="44">
        <v>45624</v>
      </c>
      <c r="D3632" s="43" t="s">
        <v>69</v>
      </c>
      <c r="E3632" s="43">
        <v>2024</v>
      </c>
      <c r="F3632" s="64" t="s">
        <v>92</v>
      </c>
      <c r="G3632" s="64" t="s">
        <v>92</v>
      </c>
      <c r="H3632" s="64" t="s">
        <v>92</v>
      </c>
      <c r="I3632" s="43">
        <v>48</v>
      </c>
      <c r="J3632">
        <f>IF(AND(Formulier!$E$44&lt;=C3632,Formulier!$O$38&gt;=C3632),"Verlof",0)</f>
        <v>0</v>
      </c>
      <c r="K3632">
        <f t="shared" si="637"/>
        <v>0</v>
      </c>
      <c r="L3632">
        <f t="shared" si="638"/>
        <v>0</v>
      </c>
      <c r="M3632">
        <f t="shared" si="639"/>
        <v>0</v>
      </c>
      <c r="N3632" s="56">
        <f t="shared" si="640"/>
        <v>0</v>
      </c>
      <c r="O3632" s="56">
        <f t="shared" si="641"/>
        <v>0</v>
      </c>
    </row>
    <row r="3633" spans="1:15" x14ac:dyDescent="0.3">
      <c r="A3633" s="43" t="s">
        <v>1145</v>
      </c>
      <c r="B3633" s="43">
        <v>48</v>
      </c>
      <c r="C3633" s="44">
        <v>45625</v>
      </c>
      <c r="D3633" s="43" t="s">
        <v>71</v>
      </c>
      <c r="E3633" s="43">
        <v>2024</v>
      </c>
      <c r="F3633" s="64" t="s">
        <v>92</v>
      </c>
      <c r="G3633" s="64" t="s">
        <v>92</v>
      </c>
      <c r="H3633" s="64" t="s">
        <v>92</v>
      </c>
      <c r="I3633" s="43">
        <v>48</v>
      </c>
      <c r="J3633">
        <f>IF(AND(Formulier!$E$44&lt;=C3633,Formulier!$O$38&gt;=C3633),"Verlof",0)</f>
        <v>0</v>
      </c>
      <c r="K3633">
        <f t="shared" si="637"/>
        <v>0</v>
      </c>
      <c r="L3633">
        <f t="shared" si="638"/>
        <v>0</v>
      </c>
      <c r="M3633">
        <f t="shared" si="639"/>
        <v>0</v>
      </c>
      <c r="N3633" s="56">
        <f t="shared" si="640"/>
        <v>0</v>
      </c>
      <c r="O3633" s="56">
        <f t="shared" si="641"/>
        <v>0</v>
      </c>
    </row>
    <row r="3634" spans="1:15" x14ac:dyDescent="0.3">
      <c r="A3634" s="43" t="s">
        <v>1146</v>
      </c>
      <c r="B3634" s="43">
        <v>48</v>
      </c>
      <c r="C3634" s="44">
        <v>45626</v>
      </c>
      <c r="D3634" s="43" t="s">
        <v>75</v>
      </c>
      <c r="E3634" s="43">
        <v>2024</v>
      </c>
      <c r="F3634" s="64" t="s">
        <v>92</v>
      </c>
      <c r="G3634" s="64" t="s">
        <v>92</v>
      </c>
      <c r="H3634" s="64" t="s">
        <v>92</v>
      </c>
      <c r="I3634" s="43">
        <v>48</v>
      </c>
      <c r="J3634">
        <f>IF(AND(Formulier!$E$44&lt;=C3634,Formulier!$O$38&gt;=C3634),"Verlof",0)</f>
        <v>0</v>
      </c>
      <c r="K3634">
        <f t="shared" si="637"/>
        <v>0</v>
      </c>
      <c r="L3634">
        <f t="shared" si="638"/>
        <v>0</v>
      </c>
      <c r="M3634">
        <f t="shared" si="639"/>
        <v>0</v>
      </c>
      <c r="N3634" s="56">
        <f t="shared" si="640"/>
        <v>0</v>
      </c>
      <c r="O3634" s="56">
        <f t="shared" si="641"/>
        <v>0</v>
      </c>
    </row>
    <row r="3635" spans="1:15" x14ac:dyDescent="0.3">
      <c r="A3635" s="43" t="s">
        <v>1147</v>
      </c>
      <c r="B3635" s="43">
        <v>48</v>
      </c>
      <c r="C3635" s="44">
        <v>45627</v>
      </c>
      <c r="D3635" s="43" t="s">
        <v>76</v>
      </c>
      <c r="E3635" s="43">
        <v>2024</v>
      </c>
      <c r="F3635" s="64" t="s">
        <v>92</v>
      </c>
      <c r="G3635" s="64" t="s">
        <v>92</v>
      </c>
      <c r="H3635" s="64" t="s">
        <v>92</v>
      </c>
      <c r="I3635" s="43">
        <v>48</v>
      </c>
      <c r="J3635">
        <f>IF(AND(Formulier!$E$44&lt;=C3635,Formulier!$O$38&gt;=C3635),"Verlof",0)</f>
        <v>0</v>
      </c>
      <c r="K3635">
        <f t="shared" si="637"/>
        <v>0</v>
      </c>
      <c r="L3635">
        <f t="shared" si="638"/>
        <v>0</v>
      </c>
      <c r="M3635">
        <f t="shared" si="639"/>
        <v>0</v>
      </c>
      <c r="N3635" s="56">
        <f t="shared" si="640"/>
        <v>0</v>
      </c>
      <c r="O3635" s="56">
        <f t="shared" si="641"/>
        <v>0</v>
      </c>
    </row>
    <row r="3636" spans="1:15" x14ac:dyDescent="0.3">
      <c r="A3636" s="43" t="s">
        <v>1148</v>
      </c>
      <c r="B3636" s="43">
        <v>49</v>
      </c>
      <c r="C3636" s="44">
        <v>45628</v>
      </c>
      <c r="D3636" s="43" t="s">
        <v>63</v>
      </c>
      <c r="E3636" s="43">
        <v>2024</v>
      </c>
      <c r="F3636" s="64" t="s">
        <v>92</v>
      </c>
      <c r="G3636" s="64" t="s">
        <v>92</v>
      </c>
      <c r="H3636" s="64" t="s">
        <v>92</v>
      </c>
      <c r="I3636" s="43">
        <v>49</v>
      </c>
      <c r="J3636">
        <f>IF(AND(Formulier!$E$44&lt;=C3636,Formulier!$O$38&gt;=C3636),"Verlof",0)</f>
        <v>0</v>
      </c>
      <c r="K3636">
        <f t="shared" si="637"/>
        <v>0</v>
      </c>
      <c r="L3636">
        <f t="shared" si="638"/>
        <v>0</v>
      </c>
      <c r="M3636">
        <f t="shared" si="639"/>
        <v>0</v>
      </c>
      <c r="N3636" s="56">
        <f t="shared" si="640"/>
        <v>0</v>
      </c>
      <c r="O3636" s="56">
        <f t="shared" si="641"/>
        <v>0</v>
      </c>
    </row>
    <row r="3637" spans="1:15" x14ac:dyDescent="0.3">
      <c r="A3637" s="43" t="s">
        <v>1149</v>
      </c>
      <c r="B3637" s="43">
        <v>49</v>
      </c>
      <c r="C3637" s="44">
        <v>45629</v>
      </c>
      <c r="D3637" s="43" t="s">
        <v>65</v>
      </c>
      <c r="E3637" s="43">
        <v>2024</v>
      </c>
      <c r="F3637" s="64" t="s">
        <v>92</v>
      </c>
      <c r="G3637" s="64" t="s">
        <v>92</v>
      </c>
      <c r="H3637" s="64" t="s">
        <v>92</v>
      </c>
      <c r="I3637" s="43">
        <v>49</v>
      </c>
      <c r="J3637">
        <f>IF(AND(Formulier!$E$44&lt;=C3637,Formulier!$O$38&gt;=C3637),"Verlof",0)</f>
        <v>0</v>
      </c>
      <c r="K3637">
        <f t="shared" si="637"/>
        <v>0</v>
      </c>
      <c r="L3637">
        <f t="shared" si="638"/>
        <v>0</v>
      </c>
      <c r="M3637">
        <f t="shared" si="639"/>
        <v>0</v>
      </c>
      <c r="N3637" s="56">
        <f t="shared" si="640"/>
        <v>0</v>
      </c>
      <c r="O3637" s="56">
        <f t="shared" si="641"/>
        <v>0</v>
      </c>
    </row>
    <row r="3638" spans="1:15" x14ac:dyDescent="0.3">
      <c r="A3638" s="43" t="s">
        <v>1150</v>
      </c>
      <c r="B3638" s="43">
        <v>49</v>
      </c>
      <c r="C3638" s="44">
        <v>45630</v>
      </c>
      <c r="D3638" s="43" t="s">
        <v>67</v>
      </c>
      <c r="E3638" s="43">
        <v>2024</v>
      </c>
      <c r="F3638" s="64" t="s">
        <v>92</v>
      </c>
      <c r="G3638" s="64" t="s">
        <v>92</v>
      </c>
      <c r="H3638" s="64" t="s">
        <v>92</v>
      </c>
      <c r="I3638" s="43">
        <v>49</v>
      </c>
      <c r="J3638">
        <f>IF(AND(Formulier!$E$44&lt;=C3638,Formulier!$O$38&gt;=C3638),"Verlof",0)</f>
        <v>0</v>
      </c>
      <c r="K3638">
        <f t="shared" si="637"/>
        <v>0</v>
      </c>
      <c r="L3638">
        <f t="shared" si="638"/>
        <v>0</v>
      </c>
      <c r="M3638">
        <f t="shared" si="639"/>
        <v>0</v>
      </c>
      <c r="N3638" s="56">
        <f t="shared" si="640"/>
        <v>0</v>
      </c>
      <c r="O3638" s="56">
        <f t="shared" si="641"/>
        <v>0</v>
      </c>
    </row>
    <row r="3639" spans="1:15" x14ac:dyDescent="0.3">
      <c r="A3639" s="43" t="s">
        <v>1151</v>
      </c>
      <c r="B3639" s="43">
        <v>49</v>
      </c>
      <c r="C3639" s="44">
        <v>45631</v>
      </c>
      <c r="D3639" s="43" t="s">
        <v>69</v>
      </c>
      <c r="E3639" s="43">
        <v>2024</v>
      </c>
      <c r="F3639" s="64" t="s">
        <v>92</v>
      </c>
      <c r="G3639" s="64" t="s">
        <v>92</v>
      </c>
      <c r="H3639" s="64" t="s">
        <v>92</v>
      </c>
      <c r="I3639" s="43">
        <v>49</v>
      </c>
      <c r="J3639">
        <f>IF(AND(Formulier!$E$44&lt;=C3639,Formulier!$O$38&gt;=C3639),"Verlof",0)</f>
        <v>0</v>
      </c>
      <c r="K3639">
        <f t="shared" si="637"/>
        <v>0</v>
      </c>
      <c r="L3639">
        <f t="shared" si="638"/>
        <v>0</v>
      </c>
      <c r="M3639">
        <f t="shared" si="639"/>
        <v>0</v>
      </c>
      <c r="N3639" s="56">
        <f t="shared" si="640"/>
        <v>0</v>
      </c>
      <c r="O3639" s="56">
        <f t="shared" si="641"/>
        <v>0</v>
      </c>
    </row>
    <row r="3640" spans="1:15" x14ac:dyDescent="0.3">
      <c r="A3640" s="43" t="s">
        <v>1152</v>
      </c>
      <c r="B3640" s="43">
        <v>49</v>
      </c>
      <c r="C3640" s="44">
        <v>45632</v>
      </c>
      <c r="D3640" s="43" t="s">
        <v>71</v>
      </c>
      <c r="E3640" s="43">
        <v>2024</v>
      </c>
      <c r="F3640" s="64" t="s">
        <v>92</v>
      </c>
      <c r="G3640" s="64" t="s">
        <v>92</v>
      </c>
      <c r="H3640" s="64" t="s">
        <v>92</v>
      </c>
      <c r="I3640" s="43">
        <v>49</v>
      </c>
      <c r="J3640">
        <f>IF(AND(Formulier!$E$44&lt;=C3640,Formulier!$O$38&gt;=C3640),"Verlof",0)</f>
        <v>0</v>
      </c>
      <c r="K3640">
        <f t="shared" si="637"/>
        <v>0</v>
      </c>
      <c r="L3640">
        <f t="shared" si="638"/>
        <v>0</v>
      </c>
      <c r="M3640">
        <f t="shared" si="639"/>
        <v>0</v>
      </c>
      <c r="N3640" s="56">
        <f t="shared" si="640"/>
        <v>0</v>
      </c>
      <c r="O3640" s="56">
        <f t="shared" si="641"/>
        <v>0</v>
      </c>
    </row>
    <row r="3641" spans="1:15" x14ac:dyDescent="0.3">
      <c r="A3641" s="43" t="s">
        <v>1153</v>
      </c>
      <c r="B3641" s="43">
        <v>49</v>
      </c>
      <c r="C3641" s="44">
        <v>45633</v>
      </c>
      <c r="D3641" s="43" t="s">
        <v>75</v>
      </c>
      <c r="E3641" s="43">
        <v>2024</v>
      </c>
      <c r="F3641" s="64" t="s">
        <v>92</v>
      </c>
      <c r="G3641" s="64" t="s">
        <v>92</v>
      </c>
      <c r="H3641" s="64" t="s">
        <v>92</v>
      </c>
      <c r="I3641" s="43">
        <v>49</v>
      </c>
      <c r="J3641">
        <f>IF(AND(Formulier!$E$44&lt;=C3641,Formulier!$O$38&gt;=C3641),"Verlof",0)</f>
        <v>0</v>
      </c>
      <c r="K3641">
        <f t="shared" si="637"/>
        <v>0</v>
      </c>
      <c r="L3641">
        <f t="shared" si="638"/>
        <v>0</v>
      </c>
      <c r="M3641">
        <f t="shared" si="639"/>
        <v>0</v>
      </c>
      <c r="N3641" s="56">
        <f t="shared" si="640"/>
        <v>0</v>
      </c>
      <c r="O3641" s="56">
        <f t="shared" si="641"/>
        <v>0</v>
      </c>
    </row>
    <row r="3642" spans="1:15" x14ac:dyDescent="0.3">
      <c r="A3642" s="43" t="s">
        <v>1154</v>
      </c>
      <c r="B3642" s="43">
        <v>49</v>
      </c>
      <c r="C3642" s="44">
        <v>45634</v>
      </c>
      <c r="D3642" s="43" t="s">
        <v>76</v>
      </c>
      <c r="E3642" s="43">
        <v>2024</v>
      </c>
      <c r="F3642" s="64" t="s">
        <v>92</v>
      </c>
      <c r="G3642" s="64" t="s">
        <v>92</v>
      </c>
      <c r="H3642" s="64" t="s">
        <v>92</v>
      </c>
      <c r="I3642" s="43">
        <v>49</v>
      </c>
      <c r="J3642">
        <f>IF(AND(Formulier!$E$44&lt;=C3642,Formulier!$O$38&gt;=C3642),"Verlof",0)</f>
        <v>0</v>
      </c>
      <c r="K3642">
        <f t="shared" si="637"/>
        <v>0</v>
      </c>
      <c r="L3642">
        <f t="shared" si="638"/>
        <v>0</v>
      </c>
      <c r="M3642">
        <f t="shared" si="639"/>
        <v>0</v>
      </c>
      <c r="N3642" s="56">
        <f t="shared" si="640"/>
        <v>0</v>
      </c>
      <c r="O3642" s="56">
        <f t="shared" si="641"/>
        <v>0</v>
      </c>
    </row>
    <row r="3643" spans="1:15" x14ac:dyDescent="0.3">
      <c r="A3643" s="43" t="s">
        <v>1155</v>
      </c>
      <c r="B3643" s="43">
        <v>50</v>
      </c>
      <c r="C3643" s="44">
        <v>45635</v>
      </c>
      <c r="D3643" s="43" t="s">
        <v>63</v>
      </c>
      <c r="E3643" s="43">
        <v>2024</v>
      </c>
      <c r="F3643" s="64" t="s">
        <v>92</v>
      </c>
      <c r="G3643" s="64" t="s">
        <v>92</v>
      </c>
      <c r="H3643" s="64" t="s">
        <v>92</v>
      </c>
      <c r="I3643" s="43">
        <v>50</v>
      </c>
      <c r="J3643">
        <f>IF(AND(Formulier!$E$44&lt;=C3643,Formulier!$O$38&gt;=C3643),"Verlof",0)</f>
        <v>0</v>
      </c>
      <c r="K3643">
        <f t="shared" si="637"/>
        <v>0</v>
      </c>
      <c r="L3643">
        <f t="shared" si="638"/>
        <v>0</v>
      </c>
      <c r="M3643">
        <f t="shared" si="639"/>
        <v>0</v>
      </c>
      <c r="N3643" s="56">
        <f t="shared" si="640"/>
        <v>0</v>
      </c>
      <c r="O3643" s="56">
        <f t="shared" si="641"/>
        <v>0</v>
      </c>
    </row>
    <row r="3644" spans="1:15" x14ac:dyDescent="0.3">
      <c r="A3644" s="43" t="s">
        <v>1156</v>
      </c>
      <c r="B3644" s="43">
        <v>50</v>
      </c>
      <c r="C3644" s="44">
        <v>45636</v>
      </c>
      <c r="D3644" s="43" t="s">
        <v>65</v>
      </c>
      <c r="E3644" s="43">
        <v>2024</v>
      </c>
      <c r="F3644" s="64" t="s">
        <v>92</v>
      </c>
      <c r="G3644" s="64" t="s">
        <v>92</v>
      </c>
      <c r="H3644" s="64" t="s">
        <v>92</v>
      </c>
      <c r="I3644" s="43">
        <v>50</v>
      </c>
      <c r="J3644">
        <f>IF(AND(Formulier!$E$44&lt;=C3644,Formulier!$O$38&gt;=C3644),"Verlof",0)</f>
        <v>0</v>
      </c>
      <c r="K3644">
        <f t="shared" si="637"/>
        <v>0</v>
      </c>
      <c r="L3644">
        <f t="shared" si="638"/>
        <v>0</v>
      </c>
      <c r="M3644">
        <f t="shared" si="639"/>
        <v>0</v>
      </c>
      <c r="N3644" s="56">
        <f t="shared" si="640"/>
        <v>0</v>
      </c>
      <c r="O3644" s="56">
        <f t="shared" si="641"/>
        <v>0</v>
      </c>
    </row>
    <row r="3645" spans="1:15" x14ac:dyDescent="0.3">
      <c r="A3645" s="43" t="s">
        <v>1157</v>
      </c>
      <c r="B3645" s="43">
        <v>50</v>
      </c>
      <c r="C3645" s="44">
        <v>45637</v>
      </c>
      <c r="D3645" s="43" t="s">
        <v>67</v>
      </c>
      <c r="E3645" s="43">
        <v>2024</v>
      </c>
      <c r="F3645" s="64" t="s">
        <v>92</v>
      </c>
      <c r="G3645" s="64" t="s">
        <v>92</v>
      </c>
      <c r="H3645" s="64" t="s">
        <v>92</v>
      </c>
      <c r="I3645" s="43">
        <v>50</v>
      </c>
      <c r="J3645">
        <f>IF(AND(Formulier!$E$44&lt;=C3645,Formulier!$O$38&gt;=C3645),"Verlof",0)</f>
        <v>0</v>
      </c>
      <c r="K3645">
        <f t="shared" si="637"/>
        <v>0</v>
      </c>
      <c r="L3645">
        <f t="shared" si="638"/>
        <v>0</v>
      </c>
      <c r="M3645">
        <f t="shared" si="639"/>
        <v>0</v>
      </c>
      <c r="N3645" s="56">
        <f t="shared" si="640"/>
        <v>0</v>
      </c>
      <c r="O3645" s="56">
        <f t="shared" si="641"/>
        <v>0</v>
      </c>
    </row>
    <row r="3646" spans="1:15" x14ac:dyDescent="0.3">
      <c r="A3646" s="43" t="s">
        <v>1158</v>
      </c>
      <c r="B3646" s="43">
        <v>50</v>
      </c>
      <c r="C3646" s="44">
        <v>45638</v>
      </c>
      <c r="D3646" s="43" t="s">
        <v>69</v>
      </c>
      <c r="E3646" s="43">
        <v>2024</v>
      </c>
      <c r="F3646" s="64" t="s">
        <v>92</v>
      </c>
      <c r="G3646" s="64" t="s">
        <v>92</v>
      </c>
      <c r="H3646" s="64" t="s">
        <v>92</v>
      </c>
      <c r="I3646" s="43">
        <v>50</v>
      </c>
      <c r="J3646">
        <f>IF(AND(Formulier!$E$44&lt;=C3646,Formulier!$O$38&gt;=C3646),"Verlof",0)</f>
        <v>0</v>
      </c>
      <c r="K3646">
        <f t="shared" si="637"/>
        <v>0</v>
      </c>
      <c r="L3646">
        <f t="shared" si="638"/>
        <v>0</v>
      </c>
      <c r="M3646">
        <f t="shared" si="639"/>
        <v>0</v>
      </c>
      <c r="N3646" s="56">
        <f t="shared" si="640"/>
        <v>0</v>
      </c>
      <c r="O3646" s="56">
        <f t="shared" si="641"/>
        <v>0</v>
      </c>
    </row>
    <row r="3647" spans="1:15" x14ac:dyDescent="0.3">
      <c r="A3647" s="43" t="s">
        <v>1159</v>
      </c>
      <c r="B3647" s="43">
        <v>50</v>
      </c>
      <c r="C3647" s="44">
        <v>45639</v>
      </c>
      <c r="D3647" s="43" t="s">
        <v>71</v>
      </c>
      <c r="E3647" s="43">
        <v>2024</v>
      </c>
      <c r="F3647" s="64" t="s">
        <v>92</v>
      </c>
      <c r="G3647" s="64" t="s">
        <v>92</v>
      </c>
      <c r="H3647" s="64" t="s">
        <v>92</v>
      </c>
      <c r="I3647" s="43">
        <v>50</v>
      </c>
      <c r="J3647">
        <f>IF(AND(Formulier!$E$44&lt;=C3647,Formulier!$O$38&gt;=C3647),"Verlof",0)</f>
        <v>0</v>
      </c>
      <c r="K3647">
        <f t="shared" si="637"/>
        <v>0</v>
      </c>
      <c r="L3647">
        <f t="shared" si="638"/>
        <v>0</v>
      </c>
      <c r="M3647">
        <f t="shared" si="639"/>
        <v>0</v>
      </c>
      <c r="N3647" s="56">
        <f t="shared" si="640"/>
        <v>0</v>
      </c>
      <c r="O3647" s="56">
        <f t="shared" si="641"/>
        <v>0</v>
      </c>
    </row>
    <row r="3648" spans="1:15" x14ac:dyDescent="0.3">
      <c r="A3648" s="43" t="s">
        <v>1160</v>
      </c>
      <c r="B3648" s="43">
        <v>50</v>
      </c>
      <c r="C3648" s="44">
        <v>45640</v>
      </c>
      <c r="D3648" s="43" t="s">
        <v>75</v>
      </c>
      <c r="E3648" s="43">
        <v>2024</v>
      </c>
      <c r="F3648" s="64" t="s">
        <v>92</v>
      </c>
      <c r="G3648" s="64" t="s">
        <v>92</v>
      </c>
      <c r="H3648" s="64" t="s">
        <v>92</v>
      </c>
      <c r="I3648" s="43">
        <v>50</v>
      </c>
      <c r="J3648">
        <f>IF(AND(Formulier!$E$44&lt;=C3648,Formulier!$O$38&gt;=C3648),"Verlof",0)</f>
        <v>0</v>
      </c>
      <c r="K3648">
        <f t="shared" si="637"/>
        <v>0</v>
      </c>
      <c r="L3648">
        <f t="shared" si="638"/>
        <v>0</v>
      </c>
      <c r="M3648">
        <f t="shared" si="639"/>
        <v>0</v>
      </c>
      <c r="N3648" s="56">
        <f t="shared" si="640"/>
        <v>0</v>
      </c>
      <c r="O3648" s="56">
        <f t="shared" si="641"/>
        <v>0</v>
      </c>
    </row>
    <row r="3649" spans="1:15" x14ac:dyDescent="0.3">
      <c r="A3649" s="43" t="s">
        <v>1161</v>
      </c>
      <c r="B3649" s="43">
        <v>50</v>
      </c>
      <c r="C3649" s="44">
        <v>45641</v>
      </c>
      <c r="D3649" s="43" t="s">
        <v>76</v>
      </c>
      <c r="E3649" s="43">
        <v>2024</v>
      </c>
      <c r="F3649" s="64" t="s">
        <v>92</v>
      </c>
      <c r="G3649" s="64" t="s">
        <v>92</v>
      </c>
      <c r="H3649" s="64" t="s">
        <v>92</v>
      </c>
      <c r="I3649" s="43">
        <v>50</v>
      </c>
      <c r="J3649">
        <f>IF(AND(Formulier!$E$44&lt;=C3649,Formulier!$O$38&gt;=C3649),"Verlof",0)</f>
        <v>0</v>
      </c>
      <c r="K3649">
        <f t="shared" si="637"/>
        <v>0</v>
      </c>
      <c r="L3649">
        <f t="shared" si="638"/>
        <v>0</v>
      </c>
      <c r="M3649">
        <f t="shared" si="639"/>
        <v>0</v>
      </c>
      <c r="N3649" s="56">
        <f t="shared" si="640"/>
        <v>0</v>
      </c>
      <c r="O3649" s="56">
        <f t="shared" si="641"/>
        <v>0</v>
      </c>
    </row>
    <row r="3650" spans="1:15" x14ac:dyDescent="0.3">
      <c r="A3650" s="43" t="s">
        <v>1162</v>
      </c>
      <c r="B3650" s="43">
        <v>51</v>
      </c>
      <c r="C3650" s="44">
        <v>45642</v>
      </c>
      <c r="D3650" s="43" t="s">
        <v>63</v>
      </c>
      <c r="E3650" s="43">
        <v>2024</v>
      </c>
      <c r="F3650" s="64" t="s">
        <v>92</v>
      </c>
      <c r="G3650" s="64" t="s">
        <v>92</v>
      </c>
      <c r="H3650" s="64" t="s">
        <v>92</v>
      </c>
      <c r="I3650" s="43">
        <v>51</v>
      </c>
      <c r="J3650">
        <f>IF(AND(Formulier!$E$44&lt;=C3650,Formulier!$O$38&gt;=C3650),"Verlof",0)</f>
        <v>0</v>
      </c>
      <c r="K3650">
        <f t="shared" si="637"/>
        <v>0</v>
      </c>
      <c r="L3650">
        <f t="shared" si="638"/>
        <v>0</v>
      </c>
      <c r="M3650">
        <f t="shared" si="639"/>
        <v>0</v>
      </c>
      <c r="N3650" s="56">
        <f t="shared" si="640"/>
        <v>0</v>
      </c>
      <c r="O3650" s="56">
        <f t="shared" si="641"/>
        <v>0</v>
      </c>
    </row>
    <row r="3651" spans="1:15" x14ac:dyDescent="0.3">
      <c r="A3651" s="43" t="s">
        <v>1163</v>
      </c>
      <c r="B3651" s="43">
        <v>51</v>
      </c>
      <c r="C3651" s="44">
        <v>45643</v>
      </c>
      <c r="D3651" s="43" t="s">
        <v>65</v>
      </c>
      <c r="E3651" s="43">
        <v>2024</v>
      </c>
      <c r="F3651" s="64" t="s">
        <v>92</v>
      </c>
      <c r="G3651" s="64" t="s">
        <v>92</v>
      </c>
      <c r="H3651" s="64" t="s">
        <v>92</v>
      </c>
      <c r="I3651" s="43">
        <v>51</v>
      </c>
      <c r="J3651">
        <f>IF(AND(Formulier!$E$44&lt;=C3651,Formulier!$O$38&gt;=C3651),"Verlof",0)</f>
        <v>0</v>
      </c>
      <c r="K3651">
        <f t="shared" si="637"/>
        <v>0</v>
      </c>
      <c r="L3651">
        <f t="shared" si="638"/>
        <v>0</v>
      </c>
      <c r="M3651">
        <f t="shared" si="639"/>
        <v>0</v>
      </c>
      <c r="N3651" s="56">
        <f t="shared" si="640"/>
        <v>0</v>
      </c>
      <c r="O3651" s="56">
        <f t="shared" si="641"/>
        <v>0</v>
      </c>
    </row>
    <row r="3652" spans="1:15" x14ac:dyDescent="0.3">
      <c r="A3652" s="43" t="s">
        <v>1164</v>
      </c>
      <c r="B3652" s="43">
        <v>51</v>
      </c>
      <c r="C3652" s="44">
        <v>45644</v>
      </c>
      <c r="D3652" s="43" t="s">
        <v>67</v>
      </c>
      <c r="E3652" s="43">
        <v>2024</v>
      </c>
      <c r="F3652" s="64" t="s">
        <v>92</v>
      </c>
      <c r="G3652" s="64" t="s">
        <v>92</v>
      </c>
      <c r="H3652" s="64" t="s">
        <v>92</v>
      </c>
      <c r="I3652" s="43">
        <v>51</v>
      </c>
      <c r="J3652">
        <f>IF(AND(Formulier!$E$44&lt;=C3652,Formulier!$O$38&gt;=C3652),"Verlof",0)</f>
        <v>0</v>
      </c>
      <c r="K3652">
        <f t="shared" si="637"/>
        <v>0</v>
      </c>
      <c r="L3652">
        <f t="shared" si="638"/>
        <v>0</v>
      </c>
      <c r="M3652">
        <f t="shared" si="639"/>
        <v>0</v>
      </c>
      <c r="N3652" s="56">
        <f t="shared" si="640"/>
        <v>0</v>
      </c>
      <c r="O3652" s="56">
        <f t="shared" si="641"/>
        <v>0</v>
      </c>
    </row>
    <row r="3653" spans="1:15" x14ac:dyDescent="0.3">
      <c r="A3653" s="43" t="s">
        <v>1165</v>
      </c>
      <c r="B3653" s="43">
        <v>51</v>
      </c>
      <c r="C3653" s="44">
        <v>45645</v>
      </c>
      <c r="D3653" s="43" t="s">
        <v>69</v>
      </c>
      <c r="E3653" s="43">
        <v>2024</v>
      </c>
      <c r="F3653" s="64" t="s">
        <v>92</v>
      </c>
      <c r="G3653" s="64" t="s">
        <v>92</v>
      </c>
      <c r="H3653" s="64" t="s">
        <v>92</v>
      </c>
      <c r="I3653" s="43">
        <v>51</v>
      </c>
      <c r="J3653">
        <f>IF(AND(Formulier!$E$44&lt;=C3653,Formulier!$O$38&gt;=C3653),"Verlof",0)</f>
        <v>0</v>
      </c>
      <c r="K3653">
        <f t="shared" si="637"/>
        <v>0</v>
      </c>
      <c r="L3653">
        <f t="shared" si="638"/>
        <v>0</v>
      </c>
      <c r="M3653">
        <f t="shared" si="639"/>
        <v>0</v>
      </c>
      <c r="N3653" s="56">
        <f t="shared" si="640"/>
        <v>0</v>
      </c>
      <c r="O3653" s="56">
        <f t="shared" si="641"/>
        <v>0</v>
      </c>
    </row>
    <row r="3654" spans="1:15" x14ac:dyDescent="0.3">
      <c r="A3654" s="43" t="s">
        <v>1166</v>
      </c>
      <c r="B3654" s="43">
        <v>51</v>
      </c>
      <c r="C3654" s="44">
        <v>45646</v>
      </c>
      <c r="D3654" s="43" t="s">
        <v>71</v>
      </c>
      <c r="E3654" s="43">
        <v>2024</v>
      </c>
      <c r="F3654" s="64" t="s">
        <v>92</v>
      </c>
      <c r="G3654" s="64" t="s">
        <v>92</v>
      </c>
      <c r="H3654" s="64" t="s">
        <v>92</v>
      </c>
      <c r="I3654" s="43">
        <v>51</v>
      </c>
      <c r="J3654">
        <f>IF(AND(Formulier!$E$44&lt;=C3654,Formulier!$O$38&gt;=C3654),"Verlof",0)</f>
        <v>0</v>
      </c>
      <c r="K3654">
        <f t="shared" si="637"/>
        <v>0</v>
      </c>
      <c r="L3654">
        <f t="shared" si="638"/>
        <v>0</v>
      </c>
      <c r="M3654">
        <f t="shared" si="639"/>
        <v>0</v>
      </c>
      <c r="N3654" s="56">
        <f t="shared" si="640"/>
        <v>0</v>
      </c>
      <c r="O3654" s="56">
        <f t="shared" si="641"/>
        <v>0</v>
      </c>
    </row>
    <row r="3655" spans="1:15" x14ac:dyDescent="0.3">
      <c r="A3655" s="43" t="s">
        <v>1167</v>
      </c>
      <c r="B3655" s="43">
        <v>51</v>
      </c>
      <c r="C3655" s="44">
        <v>45647</v>
      </c>
      <c r="D3655" s="43" t="s">
        <v>75</v>
      </c>
      <c r="E3655" s="43">
        <v>2024</v>
      </c>
      <c r="F3655" s="64" t="s">
        <v>92</v>
      </c>
      <c r="G3655" s="64" t="s">
        <v>92</v>
      </c>
      <c r="H3655" s="64" t="s">
        <v>92</v>
      </c>
      <c r="I3655" s="43">
        <v>51</v>
      </c>
      <c r="J3655">
        <f>IF(AND(Formulier!$E$44&lt;=C3655,Formulier!$O$38&gt;=C3655),"Verlof",0)</f>
        <v>0</v>
      </c>
      <c r="K3655">
        <f t="shared" si="637"/>
        <v>0</v>
      </c>
      <c r="L3655">
        <f t="shared" si="638"/>
        <v>0</v>
      </c>
      <c r="M3655">
        <f t="shared" si="639"/>
        <v>0</v>
      </c>
      <c r="N3655" s="56">
        <f t="shared" si="640"/>
        <v>0</v>
      </c>
      <c r="O3655" s="56">
        <f t="shared" si="641"/>
        <v>0</v>
      </c>
    </row>
    <row r="3656" spans="1:15" x14ac:dyDescent="0.3">
      <c r="A3656" s="43" t="s">
        <v>1168</v>
      </c>
      <c r="B3656" s="43">
        <v>51</v>
      </c>
      <c r="C3656" s="44">
        <v>45648</v>
      </c>
      <c r="D3656" s="43" t="s">
        <v>76</v>
      </c>
      <c r="E3656" s="43">
        <v>2024</v>
      </c>
      <c r="F3656" s="64" t="s">
        <v>92</v>
      </c>
      <c r="G3656" s="64" t="s">
        <v>92</v>
      </c>
      <c r="H3656" s="64" t="s">
        <v>92</v>
      </c>
      <c r="I3656" s="43">
        <v>51</v>
      </c>
      <c r="J3656">
        <f>IF(AND(Formulier!$E$44&lt;=C3656,Formulier!$O$38&gt;=C3656),"Verlof",0)</f>
        <v>0</v>
      </c>
      <c r="K3656">
        <f t="shared" si="637"/>
        <v>0</v>
      </c>
      <c r="L3656">
        <f t="shared" si="638"/>
        <v>0</v>
      </c>
      <c r="M3656">
        <f t="shared" si="639"/>
        <v>0</v>
      </c>
      <c r="N3656" s="56">
        <f t="shared" si="640"/>
        <v>0</v>
      </c>
      <c r="O3656" s="56">
        <f t="shared" si="641"/>
        <v>0</v>
      </c>
    </row>
    <row r="3657" spans="1:15" x14ac:dyDescent="0.3">
      <c r="A3657" s="43" t="s">
        <v>1169</v>
      </c>
      <c r="B3657" s="43">
        <v>52</v>
      </c>
      <c r="C3657" s="44">
        <v>45649</v>
      </c>
      <c r="D3657" s="43" t="s">
        <v>63</v>
      </c>
      <c r="E3657" s="43">
        <v>2024</v>
      </c>
      <c r="F3657" s="64" t="s">
        <v>73</v>
      </c>
      <c r="G3657" s="64" t="s">
        <v>73</v>
      </c>
      <c r="H3657" s="64" t="s">
        <v>73</v>
      </c>
      <c r="I3657" s="43">
        <v>52</v>
      </c>
      <c r="J3657">
        <f>IF(AND(Formulier!$E$44&lt;=C3657,Formulier!$O$38&gt;=C3657),"Verlof",0)</f>
        <v>0</v>
      </c>
      <c r="K3657">
        <f t="shared" si="637"/>
        <v>0</v>
      </c>
      <c r="L3657">
        <f t="shared" si="638"/>
        <v>0</v>
      </c>
      <c r="M3657">
        <f t="shared" si="639"/>
        <v>0</v>
      </c>
      <c r="N3657" s="56">
        <f t="shared" si="640"/>
        <v>0</v>
      </c>
      <c r="O3657" s="56">
        <f t="shared" si="641"/>
        <v>0</v>
      </c>
    </row>
    <row r="3658" spans="1:15" x14ac:dyDescent="0.3">
      <c r="A3658" s="43" t="s">
        <v>1170</v>
      </c>
      <c r="B3658" s="43">
        <v>52</v>
      </c>
      <c r="C3658" s="44">
        <v>45650</v>
      </c>
      <c r="D3658" s="43" t="s">
        <v>65</v>
      </c>
      <c r="E3658" s="43">
        <v>2024</v>
      </c>
      <c r="F3658" s="64" t="s">
        <v>73</v>
      </c>
      <c r="G3658" s="64" t="s">
        <v>73</v>
      </c>
      <c r="H3658" s="64" t="s">
        <v>73</v>
      </c>
      <c r="I3658" s="43">
        <v>52</v>
      </c>
      <c r="J3658">
        <f>IF(AND(Formulier!$E$44&lt;=C3658,Formulier!$O$38&gt;=C3658),"Verlof",0)</f>
        <v>0</v>
      </c>
      <c r="K3658">
        <f t="shared" si="637"/>
        <v>0</v>
      </c>
      <c r="L3658">
        <f t="shared" si="638"/>
        <v>0</v>
      </c>
      <c r="M3658">
        <f t="shared" si="639"/>
        <v>0</v>
      </c>
      <c r="N3658" s="56">
        <f t="shared" si="640"/>
        <v>0</v>
      </c>
      <c r="O3658" s="56">
        <f t="shared" si="641"/>
        <v>0</v>
      </c>
    </row>
    <row r="3659" spans="1:15" x14ac:dyDescent="0.3">
      <c r="A3659" s="43" t="s">
        <v>1171</v>
      </c>
      <c r="B3659" s="43">
        <v>52</v>
      </c>
      <c r="C3659" s="44">
        <v>45651</v>
      </c>
      <c r="D3659" s="43" t="s">
        <v>67</v>
      </c>
      <c r="E3659" s="43">
        <v>2024</v>
      </c>
      <c r="F3659" s="64" t="s">
        <v>73</v>
      </c>
      <c r="G3659" s="64" t="s">
        <v>73</v>
      </c>
      <c r="H3659" s="64" t="s">
        <v>73</v>
      </c>
      <c r="I3659" s="43">
        <v>52</v>
      </c>
      <c r="J3659">
        <f>IF(AND(Formulier!$E$44&lt;=C3659,Formulier!$O$38&gt;=C3659),"Verlof",0)</f>
        <v>0</v>
      </c>
      <c r="K3659">
        <f t="shared" si="637"/>
        <v>0</v>
      </c>
      <c r="L3659">
        <f t="shared" si="638"/>
        <v>0</v>
      </c>
      <c r="M3659">
        <f t="shared" si="639"/>
        <v>0</v>
      </c>
      <c r="N3659" s="56">
        <f t="shared" si="640"/>
        <v>0</v>
      </c>
      <c r="O3659" s="56">
        <f t="shared" si="641"/>
        <v>0</v>
      </c>
    </row>
    <row r="3660" spans="1:15" x14ac:dyDescent="0.3">
      <c r="A3660" s="43" t="s">
        <v>1172</v>
      </c>
      <c r="B3660" s="43">
        <v>52</v>
      </c>
      <c r="C3660" s="44">
        <v>45652</v>
      </c>
      <c r="D3660" s="43" t="s">
        <v>69</v>
      </c>
      <c r="E3660" s="43">
        <v>2024</v>
      </c>
      <c r="F3660" s="64" t="s">
        <v>73</v>
      </c>
      <c r="G3660" s="64" t="s">
        <v>73</v>
      </c>
      <c r="H3660" s="64" t="s">
        <v>73</v>
      </c>
      <c r="I3660" s="43">
        <v>52</v>
      </c>
      <c r="J3660">
        <f>IF(AND(Formulier!$E$44&lt;=C3660,Formulier!$O$38&gt;=C3660),"Verlof",0)</f>
        <v>0</v>
      </c>
      <c r="K3660">
        <f t="shared" ref="K3660:K3678" si="642">IF(J3660=0,0,IF(F3660="",0,1))</f>
        <v>0</v>
      </c>
      <c r="L3660">
        <f t="shared" ref="L3660:L3678" si="643">IF(J3660=0,0,IF(G3660="",0,1))</f>
        <v>0</v>
      </c>
      <c r="M3660">
        <f t="shared" ref="M3660:M3678" si="644">IF(J3660=0,0,IF(H3660="",0,1))</f>
        <v>0</v>
      </c>
      <c r="N3660" s="56">
        <f t="shared" ref="N3660:N3678" si="645">IF($N$1="Noord",K3660,IF($N$1="Midden",L3660,M3660))</f>
        <v>0</v>
      </c>
      <c r="O3660" s="56">
        <f t="shared" ref="O3660:O3678" si="646">IF(OR(D3660="za",D3660="zo"),0,N3660)</f>
        <v>0</v>
      </c>
    </row>
    <row r="3661" spans="1:15" x14ac:dyDescent="0.3">
      <c r="A3661" s="43" t="s">
        <v>1173</v>
      </c>
      <c r="B3661" s="43">
        <v>52</v>
      </c>
      <c r="C3661" s="44">
        <v>45653</v>
      </c>
      <c r="D3661" s="43" t="s">
        <v>71</v>
      </c>
      <c r="E3661" s="43">
        <v>2024</v>
      </c>
      <c r="F3661" s="64" t="s">
        <v>73</v>
      </c>
      <c r="G3661" s="64" t="s">
        <v>73</v>
      </c>
      <c r="H3661" s="64" t="s">
        <v>73</v>
      </c>
      <c r="I3661" s="43">
        <v>52</v>
      </c>
      <c r="J3661">
        <f>IF(AND(Formulier!$E$44&lt;=C3661,Formulier!$O$38&gt;=C3661),"Verlof",0)</f>
        <v>0</v>
      </c>
      <c r="K3661">
        <f t="shared" si="642"/>
        <v>0</v>
      </c>
      <c r="L3661">
        <f t="shared" si="643"/>
        <v>0</v>
      </c>
      <c r="M3661">
        <f t="shared" si="644"/>
        <v>0</v>
      </c>
      <c r="N3661" s="56">
        <f t="shared" si="645"/>
        <v>0</v>
      </c>
      <c r="O3661" s="56">
        <f t="shared" si="646"/>
        <v>0</v>
      </c>
    </row>
    <row r="3662" spans="1:15" x14ac:dyDescent="0.3">
      <c r="A3662" s="43" t="s">
        <v>1174</v>
      </c>
      <c r="B3662" s="43">
        <v>52</v>
      </c>
      <c r="C3662" s="44">
        <v>45654</v>
      </c>
      <c r="D3662" s="43" t="s">
        <v>75</v>
      </c>
      <c r="E3662" s="43">
        <v>2024</v>
      </c>
      <c r="F3662" s="64" t="s">
        <v>73</v>
      </c>
      <c r="G3662" s="64" t="s">
        <v>73</v>
      </c>
      <c r="H3662" s="64" t="s">
        <v>73</v>
      </c>
      <c r="I3662" s="43">
        <v>52</v>
      </c>
      <c r="J3662">
        <f>IF(AND(Formulier!$E$44&lt;=C3662,Formulier!$O$38&gt;=C3662),"Verlof",0)</f>
        <v>0</v>
      </c>
      <c r="K3662">
        <f t="shared" si="642"/>
        <v>0</v>
      </c>
      <c r="L3662">
        <f t="shared" si="643"/>
        <v>0</v>
      </c>
      <c r="M3662">
        <f t="shared" si="644"/>
        <v>0</v>
      </c>
      <c r="N3662" s="56">
        <f t="shared" si="645"/>
        <v>0</v>
      </c>
      <c r="O3662" s="56">
        <f t="shared" si="646"/>
        <v>0</v>
      </c>
    </row>
    <row r="3663" spans="1:15" x14ac:dyDescent="0.3">
      <c r="A3663" s="43" t="s">
        <v>1175</v>
      </c>
      <c r="B3663" s="43">
        <v>52</v>
      </c>
      <c r="C3663" s="44">
        <v>45655</v>
      </c>
      <c r="D3663" s="43" t="s">
        <v>76</v>
      </c>
      <c r="E3663" s="43">
        <v>2024</v>
      </c>
      <c r="F3663" s="64" t="s">
        <v>73</v>
      </c>
      <c r="G3663" s="64" t="s">
        <v>73</v>
      </c>
      <c r="H3663" s="64" t="s">
        <v>73</v>
      </c>
      <c r="I3663" s="43">
        <v>52</v>
      </c>
      <c r="J3663">
        <f>IF(AND(Formulier!$E$44&lt;=C3663,Formulier!$O$38&gt;=C3663),"Verlof",0)</f>
        <v>0</v>
      </c>
      <c r="K3663">
        <f t="shared" si="642"/>
        <v>0</v>
      </c>
      <c r="L3663">
        <f t="shared" si="643"/>
        <v>0</v>
      </c>
      <c r="M3663">
        <f t="shared" si="644"/>
        <v>0</v>
      </c>
      <c r="N3663" s="56">
        <f t="shared" si="645"/>
        <v>0</v>
      </c>
      <c r="O3663" s="56">
        <f t="shared" si="646"/>
        <v>0</v>
      </c>
    </row>
    <row r="3664" spans="1:15" x14ac:dyDescent="0.3">
      <c r="A3664" s="43" t="s">
        <v>1176</v>
      </c>
      <c r="B3664" s="43">
        <v>53</v>
      </c>
      <c r="C3664" s="44">
        <v>45656</v>
      </c>
      <c r="D3664" s="43" t="s">
        <v>63</v>
      </c>
      <c r="E3664" s="43">
        <v>2024</v>
      </c>
      <c r="F3664" s="64" t="s">
        <v>73</v>
      </c>
      <c r="G3664" s="64" t="s">
        <v>73</v>
      </c>
      <c r="H3664" s="64" t="s">
        <v>73</v>
      </c>
      <c r="I3664" s="43">
        <v>1</v>
      </c>
      <c r="J3664">
        <f>IF(AND(Formulier!$E$44&lt;=C3664,Formulier!$O$38&gt;=C3664),"Verlof",0)</f>
        <v>0</v>
      </c>
      <c r="K3664">
        <f t="shared" si="642"/>
        <v>0</v>
      </c>
      <c r="L3664">
        <f t="shared" si="643"/>
        <v>0</v>
      </c>
      <c r="M3664">
        <f t="shared" si="644"/>
        <v>0</v>
      </c>
      <c r="N3664" s="56">
        <f t="shared" si="645"/>
        <v>0</v>
      </c>
      <c r="O3664" s="56">
        <f t="shared" si="646"/>
        <v>0</v>
      </c>
    </row>
    <row r="3665" spans="1:15" x14ac:dyDescent="0.3">
      <c r="A3665" s="43" t="s">
        <v>1177</v>
      </c>
      <c r="B3665" s="43">
        <v>53</v>
      </c>
      <c r="C3665" s="44">
        <v>45657</v>
      </c>
      <c r="D3665" s="43" t="s">
        <v>65</v>
      </c>
      <c r="E3665" s="43">
        <v>2024</v>
      </c>
      <c r="F3665" s="64" t="s">
        <v>73</v>
      </c>
      <c r="G3665" s="64" t="s">
        <v>73</v>
      </c>
      <c r="H3665" s="64" t="s">
        <v>73</v>
      </c>
      <c r="I3665" s="43">
        <v>1</v>
      </c>
      <c r="J3665">
        <f>IF(AND(Formulier!$E$44&lt;=C3665,Formulier!$O$38&gt;=C3665),"Verlof",0)</f>
        <v>0</v>
      </c>
      <c r="K3665">
        <f t="shared" si="642"/>
        <v>0</v>
      </c>
      <c r="L3665">
        <f t="shared" si="643"/>
        <v>0</v>
      </c>
      <c r="M3665">
        <f t="shared" si="644"/>
        <v>0</v>
      </c>
      <c r="N3665" s="56">
        <f t="shared" si="645"/>
        <v>0</v>
      </c>
      <c r="O3665" s="56">
        <f t="shared" si="646"/>
        <v>0</v>
      </c>
    </row>
    <row r="3666" spans="1:15" x14ac:dyDescent="0.3">
      <c r="A3666" s="43" t="s">
        <v>1178</v>
      </c>
      <c r="B3666" s="43">
        <v>53</v>
      </c>
      <c r="C3666" s="44">
        <v>45658</v>
      </c>
      <c r="D3666" s="43" t="s">
        <v>67</v>
      </c>
      <c r="E3666" s="43">
        <v>2025</v>
      </c>
      <c r="F3666" s="64" t="s">
        <v>73</v>
      </c>
      <c r="G3666" s="64" t="s">
        <v>73</v>
      </c>
      <c r="H3666" s="64" t="s">
        <v>73</v>
      </c>
      <c r="I3666" s="43">
        <v>1</v>
      </c>
      <c r="J3666">
        <f>IF(AND(Formulier!$E$44&lt;=C3666,Formulier!$O$38&gt;=C3666),"Verlof",0)</f>
        <v>0</v>
      </c>
      <c r="K3666">
        <f t="shared" si="642"/>
        <v>0</v>
      </c>
      <c r="L3666">
        <f t="shared" si="643"/>
        <v>0</v>
      </c>
      <c r="M3666">
        <f t="shared" si="644"/>
        <v>0</v>
      </c>
      <c r="N3666" s="56">
        <f t="shared" si="645"/>
        <v>0</v>
      </c>
      <c r="O3666" s="56">
        <f t="shared" si="646"/>
        <v>0</v>
      </c>
    </row>
    <row r="3667" spans="1:15" x14ac:dyDescent="0.3">
      <c r="A3667" s="43" t="s">
        <v>1179</v>
      </c>
      <c r="B3667" s="43">
        <v>53</v>
      </c>
      <c r="C3667" s="44">
        <v>45659</v>
      </c>
      <c r="D3667" s="43" t="s">
        <v>69</v>
      </c>
      <c r="E3667" s="43">
        <v>2025</v>
      </c>
      <c r="F3667" s="64" t="s">
        <v>73</v>
      </c>
      <c r="G3667" s="64" t="s">
        <v>73</v>
      </c>
      <c r="H3667" s="64" t="s">
        <v>73</v>
      </c>
      <c r="I3667" s="43">
        <v>1</v>
      </c>
      <c r="J3667">
        <f>IF(AND(Formulier!$E$44&lt;=C3667,Formulier!$O$38&gt;=C3667),"Verlof",0)</f>
        <v>0</v>
      </c>
      <c r="K3667">
        <f t="shared" si="642"/>
        <v>0</v>
      </c>
      <c r="L3667">
        <f t="shared" si="643"/>
        <v>0</v>
      </c>
      <c r="M3667">
        <f t="shared" si="644"/>
        <v>0</v>
      </c>
      <c r="N3667" s="56">
        <f t="shared" si="645"/>
        <v>0</v>
      </c>
      <c r="O3667" s="56">
        <f t="shared" si="646"/>
        <v>0</v>
      </c>
    </row>
    <row r="3668" spans="1:15" x14ac:dyDescent="0.3">
      <c r="A3668" s="43" t="s">
        <v>1180</v>
      </c>
      <c r="B3668" s="43">
        <v>53</v>
      </c>
      <c r="C3668" s="44">
        <v>45660</v>
      </c>
      <c r="D3668" s="43" t="s">
        <v>71</v>
      </c>
      <c r="E3668" s="43">
        <v>2025</v>
      </c>
      <c r="F3668" s="64" t="s">
        <v>73</v>
      </c>
      <c r="G3668" s="64" t="s">
        <v>73</v>
      </c>
      <c r="H3668" s="64" t="s">
        <v>73</v>
      </c>
      <c r="I3668" s="43">
        <v>1</v>
      </c>
      <c r="J3668">
        <f>IF(AND(Formulier!$E$44&lt;=C3668,Formulier!$O$38&gt;=C3668),"Verlof",0)</f>
        <v>0</v>
      </c>
      <c r="K3668">
        <f t="shared" si="642"/>
        <v>0</v>
      </c>
      <c r="L3668">
        <f t="shared" si="643"/>
        <v>0</v>
      </c>
      <c r="M3668">
        <f t="shared" si="644"/>
        <v>0</v>
      </c>
      <c r="N3668" s="56">
        <f t="shared" si="645"/>
        <v>0</v>
      </c>
      <c r="O3668" s="56">
        <f t="shared" si="646"/>
        <v>0</v>
      </c>
    </row>
    <row r="3669" spans="1:15" x14ac:dyDescent="0.3">
      <c r="A3669" s="43" t="s">
        <v>1181</v>
      </c>
      <c r="B3669" s="43">
        <v>53</v>
      </c>
      <c r="C3669" s="44">
        <v>45661</v>
      </c>
      <c r="D3669" s="43" t="s">
        <v>75</v>
      </c>
      <c r="E3669" s="43">
        <v>2025</v>
      </c>
      <c r="F3669" s="64" t="s">
        <v>73</v>
      </c>
      <c r="G3669" s="64" t="s">
        <v>73</v>
      </c>
      <c r="H3669" s="64" t="s">
        <v>73</v>
      </c>
      <c r="I3669" s="43">
        <v>1</v>
      </c>
      <c r="J3669">
        <f>IF(AND(Formulier!$E$44&lt;=C3669,Formulier!$O$38&gt;=C3669),"Verlof",0)</f>
        <v>0</v>
      </c>
      <c r="K3669">
        <f t="shared" si="642"/>
        <v>0</v>
      </c>
      <c r="L3669">
        <f t="shared" si="643"/>
        <v>0</v>
      </c>
      <c r="M3669">
        <f t="shared" si="644"/>
        <v>0</v>
      </c>
      <c r="N3669" s="56">
        <f t="shared" si="645"/>
        <v>0</v>
      </c>
      <c r="O3669" s="56">
        <f t="shared" si="646"/>
        <v>0</v>
      </c>
    </row>
    <row r="3670" spans="1:15" x14ac:dyDescent="0.3">
      <c r="A3670" s="43" t="s">
        <v>1182</v>
      </c>
      <c r="B3670" s="43">
        <v>53</v>
      </c>
      <c r="C3670" s="44">
        <v>45662</v>
      </c>
      <c r="D3670" s="43" t="s">
        <v>76</v>
      </c>
      <c r="E3670" s="43">
        <v>2025</v>
      </c>
      <c r="F3670" s="64" t="s">
        <v>73</v>
      </c>
      <c r="G3670" s="64" t="s">
        <v>73</v>
      </c>
      <c r="H3670" s="64" t="s">
        <v>73</v>
      </c>
      <c r="I3670" s="43">
        <v>1</v>
      </c>
      <c r="J3670">
        <f>IF(AND(Formulier!$E$44&lt;=C3670,Formulier!$O$38&gt;=C3670),"Verlof",0)</f>
        <v>0</v>
      </c>
      <c r="K3670">
        <f t="shared" si="642"/>
        <v>0</v>
      </c>
      <c r="L3670">
        <f t="shared" si="643"/>
        <v>0</v>
      </c>
      <c r="M3670">
        <f t="shared" si="644"/>
        <v>0</v>
      </c>
      <c r="N3670" s="56">
        <f t="shared" si="645"/>
        <v>0</v>
      </c>
      <c r="O3670" s="56">
        <f t="shared" si="646"/>
        <v>0</v>
      </c>
    </row>
    <row r="3671" spans="1:15" x14ac:dyDescent="0.3">
      <c r="A3671" s="43" t="s">
        <v>1183</v>
      </c>
      <c r="B3671" s="43">
        <v>54</v>
      </c>
      <c r="C3671" s="44">
        <v>45663</v>
      </c>
      <c r="D3671" s="43" t="s">
        <v>63</v>
      </c>
      <c r="E3671" s="43">
        <v>2025</v>
      </c>
      <c r="F3671" s="64" t="s">
        <v>92</v>
      </c>
      <c r="G3671" s="64" t="s">
        <v>92</v>
      </c>
      <c r="H3671" s="64" t="s">
        <v>92</v>
      </c>
      <c r="I3671" s="43">
        <v>2</v>
      </c>
      <c r="J3671">
        <f>IF(AND(Formulier!$E$44&lt;=C3671,Formulier!$O$38&gt;=C3671),"Verlof",0)</f>
        <v>0</v>
      </c>
      <c r="K3671">
        <f t="shared" si="642"/>
        <v>0</v>
      </c>
      <c r="L3671">
        <f t="shared" si="643"/>
        <v>0</v>
      </c>
      <c r="M3671">
        <f t="shared" si="644"/>
        <v>0</v>
      </c>
      <c r="N3671" s="56">
        <f t="shared" si="645"/>
        <v>0</v>
      </c>
      <c r="O3671" s="56">
        <f t="shared" si="646"/>
        <v>0</v>
      </c>
    </row>
    <row r="3672" spans="1:15" x14ac:dyDescent="0.3">
      <c r="A3672" s="43" t="s">
        <v>1184</v>
      </c>
      <c r="B3672" s="43">
        <v>54</v>
      </c>
      <c r="C3672" s="44">
        <v>45664</v>
      </c>
      <c r="D3672" s="43" t="s">
        <v>65</v>
      </c>
      <c r="E3672" s="43">
        <v>2025</v>
      </c>
      <c r="F3672" s="64" t="s">
        <v>92</v>
      </c>
      <c r="G3672" s="64" t="s">
        <v>92</v>
      </c>
      <c r="H3672" s="64" t="s">
        <v>92</v>
      </c>
      <c r="I3672" s="43">
        <v>2</v>
      </c>
      <c r="J3672">
        <f>IF(AND(Formulier!$E$44&lt;=C3672,Formulier!$O$38&gt;=C3672),"Verlof",0)</f>
        <v>0</v>
      </c>
      <c r="K3672">
        <f t="shared" si="642"/>
        <v>0</v>
      </c>
      <c r="L3672">
        <f t="shared" si="643"/>
        <v>0</v>
      </c>
      <c r="M3672">
        <f t="shared" si="644"/>
        <v>0</v>
      </c>
      <c r="N3672" s="56">
        <f t="shared" si="645"/>
        <v>0</v>
      </c>
      <c r="O3672" s="56">
        <f t="shared" si="646"/>
        <v>0</v>
      </c>
    </row>
    <row r="3673" spans="1:15" x14ac:dyDescent="0.3">
      <c r="A3673" s="43" t="s">
        <v>1185</v>
      </c>
      <c r="B3673" s="43">
        <v>54</v>
      </c>
      <c r="C3673" s="44">
        <v>45665</v>
      </c>
      <c r="D3673" s="43" t="s">
        <v>67</v>
      </c>
      <c r="E3673" s="43">
        <v>2025</v>
      </c>
      <c r="F3673" s="64" t="s">
        <v>92</v>
      </c>
      <c r="G3673" s="64" t="s">
        <v>92</v>
      </c>
      <c r="H3673" s="64" t="s">
        <v>92</v>
      </c>
      <c r="I3673" s="43">
        <v>2</v>
      </c>
      <c r="J3673">
        <f>IF(AND(Formulier!$E$44&lt;=C3673,Formulier!$O$38&gt;=C3673),"Verlof",0)</f>
        <v>0</v>
      </c>
      <c r="K3673">
        <f t="shared" si="642"/>
        <v>0</v>
      </c>
      <c r="L3673">
        <f t="shared" si="643"/>
        <v>0</v>
      </c>
      <c r="M3673">
        <f t="shared" si="644"/>
        <v>0</v>
      </c>
      <c r="N3673" s="56">
        <f t="shared" si="645"/>
        <v>0</v>
      </c>
      <c r="O3673" s="56">
        <f t="shared" si="646"/>
        <v>0</v>
      </c>
    </row>
    <row r="3674" spans="1:15" x14ac:dyDescent="0.3">
      <c r="A3674" s="43" t="s">
        <v>1186</v>
      </c>
      <c r="B3674" s="43">
        <v>54</v>
      </c>
      <c r="C3674" s="44">
        <v>45666</v>
      </c>
      <c r="D3674" s="43" t="s">
        <v>69</v>
      </c>
      <c r="E3674" s="43">
        <v>2025</v>
      </c>
      <c r="F3674" s="64" t="s">
        <v>92</v>
      </c>
      <c r="G3674" s="64" t="s">
        <v>92</v>
      </c>
      <c r="H3674" s="64" t="s">
        <v>92</v>
      </c>
      <c r="I3674" s="43">
        <v>2</v>
      </c>
      <c r="J3674">
        <f>IF(AND(Formulier!$E$44&lt;=C3674,Formulier!$O$38&gt;=C3674),"Verlof",0)</f>
        <v>0</v>
      </c>
      <c r="K3674">
        <f t="shared" si="642"/>
        <v>0</v>
      </c>
      <c r="L3674">
        <f t="shared" si="643"/>
        <v>0</v>
      </c>
      <c r="M3674">
        <f t="shared" si="644"/>
        <v>0</v>
      </c>
      <c r="N3674" s="56">
        <f t="shared" si="645"/>
        <v>0</v>
      </c>
      <c r="O3674" s="56">
        <f t="shared" si="646"/>
        <v>0</v>
      </c>
    </row>
    <row r="3675" spans="1:15" x14ac:dyDescent="0.3">
      <c r="A3675" s="43" t="s">
        <v>1187</v>
      </c>
      <c r="B3675" s="43">
        <v>54</v>
      </c>
      <c r="C3675" s="44">
        <v>45667</v>
      </c>
      <c r="D3675" s="43" t="s">
        <v>71</v>
      </c>
      <c r="E3675" s="43">
        <v>2025</v>
      </c>
      <c r="F3675" s="64" t="s">
        <v>92</v>
      </c>
      <c r="G3675" s="64" t="s">
        <v>92</v>
      </c>
      <c r="H3675" s="64" t="s">
        <v>92</v>
      </c>
      <c r="I3675" s="43">
        <v>2</v>
      </c>
      <c r="J3675">
        <f>IF(AND(Formulier!$E$44&lt;=C3675,Formulier!$O$38&gt;=C3675),"Verlof",0)</f>
        <v>0</v>
      </c>
      <c r="K3675">
        <f t="shared" si="642"/>
        <v>0</v>
      </c>
      <c r="L3675">
        <f t="shared" si="643"/>
        <v>0</v>
      </c>
      <c r="M3675">
        <f t="shared" si="644"/>
        <v>0</v>
      </c>
      <c r="N3675" s="56">
        <f t="shared" si="645"/>
        <v>0</v>
      </c>
      <c r="O3675" s="56">
        <f t="shared" si="646"/>
        <v>0</v>
      </c>
    </row>
    <row r="3676" spans="1:15" x14ac:dyDescent="0.3">
      <c r="A3676" s="43" t="s">
        <v>1188</v>
      </c>
      <c r="B3676" s="43">
        <v>54</v>
      </c>
      <c r="C3676" s="44">
        <v>45668</v>
      </c>
      <c r="D3676" s="43" t="s">
        <v>75</v>
      </c>
      <c r="E3676" s="43">
        <v>2025</v>
      </c>
      <c r="F3676" s="64" t="s">
        <v>92</v>
      </c>
      <c r="G3676" s="64" t="s">
        <v>92</v>
      </c>
      <c r="H3676" s="64" t="s">
        <v>92</v>
      </c>
      <c r="I3676" s="43">
        <v>2</v>
      </c>
      <c r="J3676">
        <f>IF(AND(Formulier!$E$44&lt;=C3676,Formulier!$O$38&gt;=C3676),"Verlof",0)</f>
        <v>0</v>
      </c>
      <c r="K3676">
        <f t="shared" si="642"/>
        <v>0</v>
      </c>
      <c r="L3676">
        <f t="shared" si="643"/>
        <v>0</v>
      </c>
      <c r="M3676">
        <f t="shared" si="644"/>
        <v>0</v>
      </c>
      <c r="N3676" s="56">
        <f t="shared" si="645"/>
        <v>0</v>
      </c>
      <c r="O3676" s="56">
        <f t="shared" si="646"/>
        <v>0</v>
      </c>
    </row>
    <row r="3677" spans="1:15" x14ac:dyDescent="0.3">
      <c r="A3677" s="43" t="s">
        <v>1189</v>
      </c>
      <c r="B3677" s="43">
        <v>54</v>
      </c>
      <c r="C3677" s="44">
        <v>45669</v>
      </c>
      <c r="D3677" s="43" t="s">
        <v>76</v>
      </c>
      <c r="E3677" s="43">
        <v>2025</v>
      </c>
      <c r="F3677" s="64" t="s">
        <v>92</v>
      </c>
      <c r="G3677" s="64" t="s">
        <v>92</v>
      </c>
      <c r="H3677" s="64" t="s">
        <v>92</v>
      </c>
      <c r="I3677" s="43">
        <v>2</v>
      </c>
      <c r="J3677">
        <f>IF(AND(Formulier!$E$44&lt;=C3677,Formulier!$O$38&gt;=C3677),"Verlof",0)</f>
        <v>0</v>
      </c>
      <c r="K3677">
        <f t="shared" si="642"/>
        <v>0</v>
      </c>
      <c r="L3677">
        <f t="shared" si="643"/>
        <v>0</v>
      </c>
      <c r="M3677">
        <f t="shared" si="644"/>
        <v>0</v>
      </c>
      <c r="N3677" s="56">
        <f t="shared" si="645"/>
        <v>0</v>
      </c>
      <c r="O3677" s="56">
        <f t="shared" si="646"/>
        <v>0</v>
      </c>
    </row>
    <row r="3678" spans="1:15" x14ac:dyDescent="0.3">
      <c r="A3678" s="43" t="s">
        <v>1190</v>
      </c>
      <c r="B3678" s="43">
        <v>55</v>
      </c>
      <c r="C3678" s="44">
        <v>45670</v>
      </c>
      <c r="D3678" s="43" t="s">
        <v>63</v>
      </c>
      <c r="E3678" s="43">
        <v>2025</v>
      </c>
      <c r="F3678" s="64" t="s">
        <v>92</v>
      </c>
      <c r="G3678" s="64" t="s">
        <v>92</v>
      </c>
      <c r="H3678" s="64" t="s">
        <v>92</v>
      </c>
      <c r="I3678" s="43">
        <v>3</v>
      </c>
      <c r="J3678">
        <f>IF(AND(Formulier!$E$44&lt;=C3678,Formulier!$O$38&gt;=C3678),"Verlof",0)</f>
        <v>0</v>
      </c>
      <c r="K3678">
        <f t="shared" si="642"/>
        <v>0</v>
      </c>
      <c r="L3678">
        <f t="shared" si="643"/>
        <v>0</v>
      </c>
      <c r="M3678">
        <f t="shared" si="644"/>
        <v>0</v>
      </c>
      <c r="N3678" s="56">
        <f t="shared" si="645"/>
        <v>0</v>
      </c>
      <c r="O3678" s="56">
        <f t="shared" si="646"/>
        <v>0</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BB718-A608-4F2C-87FB-60F96B6A503D}">
  <dimension ref="A1:AF1844"/>
  <sheetViews>
    <sheetView workbookViewId="0">
      <pane ySplit="1" topLeftCell="A717" activePane="bottomLeft" state="frozen"/>
      <selection pane="bottomLeft" activeCell="E732" sqref="E732"/>
    </sheetView>
  </sheetViews>
  <sheetFormatPr defaultRowHeight="14.4" x14ac:dyDescent="0.3"/>
  <cols>
    <col min="1" max="1" width="9.88671875" bestFit="1" customWidth="1"/>
    <col min="3" max="3" width="10.6640625" style="65" bestFit="1" customWidth="1"/>
    <col min="10" max="10" width="14" customWidth="1"/>
    <col min="19" max="19" width="6" bestFit="1" customWidth="1"/>
    <col min="20" max="20" width="17.33203125" bestFit="1" customWidth="1"/>
    <col min="21" max="22" width="10.6640625" bestFit="1" customWidth="1"/>
    <col min="23" max="23" width="1.88671875" customWidth="1"/>
    <col min="24" max="24" width="6" bestFit="1" customWidth="1"/>
    <col min="25" max="25" width="17.33203125" bestFit="1" customWidth="1"/>
    <col min="26" max="27" width="10.6640625" bestFit="1" customWidth="1"/>
    <col min="28" max="28" width="1.88671875" customWidth="1"/>
    <col min="29" max="29" width="6" bestFit="1" customWidth="1"/>
    <col min="30" max="30" width="17.33203125" bestFit="1" customWidth="1"/>
    <col min="31" max="32" width="10.6640625" bestFit="1" customWidth="1"/>
  </cols>
  <sheetData>
    <row r="1" spans="1:32" ht="57.6" x14ac:dyDescent="0.3">
      <c r="A1" s="40" t="s">
        <v>53</v>
      </c>
      <c r="B1" s="40" t="s">
        <v>53</v>
      </c>
      <c r="C1" s="72" t="s">
        <v>54</v>
      </c>
      <c r="D1" s="40" t="s">
        <v>55</v>
      </c>
      <c r="E1" s="40" t="s">
        <v>56</v>
      </c>
      <c r="F1" s="71" t="s">
        <v>57</v>
      </c>
      <c r="G1" s="71" t="s">
        <v>58</v>
      </c>
      <c r="H1" s="71" t="s">
        <v>59</v>
      </c>
      <c r="I1" s="40" t="s">
        <v>53</v>
      </c>
      <c r="J1" s="41" t="s">
        <v>26</v>
      </c>
      <c r="K1" s="41" t="s">
        <v>57</v>
      </c>
      <c r="L1" s="41" t="s">
        <v>58</v>
      </c>
      <c r="M1" s="41" t="s">
        <v>59</v>
      </c>
      <c r="N1" s="55" t="str">
        <f>Formulier!G33</f>
        <v>Noord</v>
      </c>
      <c r="O1" s="55" t="s">
        <v>60</v>
      </c>
      <c r="P1" s="41" t="s">
        <v>61</v>
      </c>
    </row>
    <row r="2" spans="1:32" x14ac:dyDescent="0.3">
      <c r="A2" t="str">
        <f t="shared" ref="A2:A65" si="0">E2&amp;B2&amp;D2</f>
        <v>20231ma</v>
      </c>
      <c r="B2">
        <v>1</v>
      </c>
      <c r="C2" s="65">
        <v>44928</v>
      </c>
      <c r="D2" t="s">
        <v>63</v>
      </c>
      <c r="E2">
        <f t="shared" ref="E2:E65" si="1">YEAR(C2)</f>
        <v>2023</v>
      </c>
      <c r="F2" t="s">
        <v>73</v>
      </c>
      <c r="G2" t="s">
        <v>73</v>
      </c>
      <c r="H2" t="s">
        <v>73</v>
      </c>
      <c r="I2">
        <v>1</v>
      </c>
      <c r="J2" s="118">
        <f>IF(AND(Formulier!$E$44&lt;=C2,Formulier!$O$38&gt;=C2),"Verlof",0)</f>
        <v>0</v>
      </c>
      <c r="K2">
        <f>IF(J2=0,0,IF(F2="",0,1))</f>
        <v>0</v>
      </c>
      <c r="L2">
        <f t="shared" ref="L2" si="2">IF(J2=0,0,IF(G2="",0,1))</f>
        <v>0</v>
      </c>
      <c r="M2">
        <f t="shared" ref="M2" si="3">IF(J2=0,0,IF(H2="",0,1))</f>
        <v>0</v>
      </c>
      <c r="N2" s="56">
        <f>IF($N$1="Noord",K2,IF($N$1="Midden",L2,M2))</f>
        <v>0</v>
      </c>
      <c r="O2" s="56">
        <f>IF(OR(D2="za",D2="zo"),0,N2)</f>
        <v>0</v>
      </c>
      <c r="U2" s="70"/>
      <c r="V2" s="69"/>
      <c r="Z2" s="70"/>
      <c r="AA2" s="69"/>
      <c r="AE2" s="70"/>
      <c r="AF2" s="69"/>
    </row>
    <row r="3" spans="1:32" x14ac:dyDescent="0.3">
      <c r="A3" t="str">
        <f t="shared" si="0"/>
        <v>20231di</v>
      </c>
      <c r="B3">
        <v>1</v>
      </c>
      <c r="C3" s="65">
        <v>44929</v>
      </c>
      <c r="D3" t="s">
        <v>65</v>
      </c>
      <c r="E3">
        <f t="shared" si="1"/>
        <v>2023</v>
      </c>
      <c r="F3" t="s">
        <v>73</v>
      </c>
      <c r="G3" t="s">
        <v>73</v>
      </c>
      <c r="H3" t="s">
        <v>73</v>
      </c>
      <c r="I3">
        <v>1</v>
      </c>
      <c r="J3" s="118">
        <f>IF(AND(Formulier!$E$44&lt;=C3,Formulier!$O$38&gt;=C3),"Verlof",0)</f>
        <v>0</v>
      </c>
      <c r="K3">
        <f t="shared" ref="K3:K66" si="4">IF(J3=0,0,IF(F3="",0,1))</f>
        <v>0</v>
      </c>
      <c r="L3">
        <f t="shared" ref="L3:L66" si="5">IF(J3=0,0,IF(G3="",0,1))</f>
        <v>0</v>
      </c>
      <c r="M3">
        <f t="shared" ref="M3:M66" si="6">IF(J3=0,0,IF(H3="",0,1))</f>
        <v>0</v>
      </c>
      <c r="N3" s="56">
        <f t="shared" ref="N3:N66" si="7">IF($N$1="Noord",K3,IF($N$1="Midden",L3,M3))</f>
        <v>0</v>
      </c>
      <c r="O3" s="56">
        <f t="shared" ref="O3:O66" si="8">IF(OR(D3="za",D3="zo"),0,N3)</f>
        <v>0</v>
      </c>
      <c r="S3" s="5" t="s">
        <v>47</v>
      </c>
      <c r="T3" s="2" t="s">
        <v>0</v>
      </c>
      <c r="U3" s="2" t="s">
        <v>48</v>
      </c>
      <c r="V3" s="68" t="s">
        <v>49</v>
      </c>
      <c r="X3" s="5" t="s">
        <v>47</v>
      </c>
      <c r="Y3" s="2" t="s">
        <v>2</v>
      </c>
      <c r="Z3" s="2" t="s">
        <v>48</v>
      </c>
      <c r="AA3" s="68" t="s">
        <v>49</v>
      </c>
      <c r="AC3" s="5" t="s">
        <v>47</v>
      </c>
      <c r="AD3" s="2" t="s">
        <v>4</v>
      </c>
      <c r="AE3" s="2" t="s">
        <v>48</v>
      </c>
      <c r="AF3" s="68" t="s">
        <v>49</v>
      </c>
    </row>
    <row r="4" spans="1:32" x14ac:dyDescent="0.3">
      <c r="A4" t="str">
        <f t="shared" si="0"/>
        <v>20231wo</v>
      </c>
      <c r="B4">
        <v>1</v>
      </c>
      <c r="C4" s="65">
        <v>44930</v>
      </c>
      <c r="D4" t="s">
        <v>67</v>
      </c>
      <c r="E4">
        <f t="shared" si="1"/>
        <v>2023</v>
      </c>
      <c r="F4" t="s">
        <v>73</v>
      </c>
      <c r="G4" t="s">
        <v>73</v>
      </c>
      <c r="H4" t="s">
        <v>73</v>
      </c>
      <c r="I4">
        <v>1</v>
      </c>
      <c r="J4" s="118">
        <f>IF(AND(Formulier!$E$44&lt;=C4,Formulier!$O$38&gt;=C4),"Verlof",0)</f>
        <v>0</v>
      </c>
      <c r="K4">
        <f t="shared" si="4"/>
        <v>0</v>
      </c>
      <c r="L4">
        <f t="shared" si="5"/>
        <v>0</v>
      </c>
      <c r="M4">
        <f t="shared" si="6"/>
        <v>0</v>
      </c>
      <c r="N4" s="56">
        <f t="shared" si="7"/>
        <v>0</v>
      </c>
      <c r="O4" s="56">
        <f t="shared" si="8"/>
        <v>0</v>
      </c>
      <c r="S4">
        <v>2025</v>
      </c>
      <c r="T4" s="45" t="s">
        <v>66</v>
      </c>
      <c r="U4" s="113">
        <v>45850</v>
      </c>
      <c r="V4" s="114">
        <v>45893</v>
      </c>
      <c r="X4">
        <v>2025</v>
      </c>
      <c r="Y4" s="45" t="s">
        <v>66</v>
      </c>
      <c r="Z4" s="66">
        <v>45857</v>
      </c>
      <c r="AA4" s="67">
        <v>45900</v>
      </c>
      <c r="AC4">
        <v>2025</v>
      </c>
      <c r="AD4" s="45" t="s">
        <v>66</v>
      </c>
      <c r="AE4" s="66">
        <v>45845</v>
      </c>
      <c r="AF4" s="67">
        <v>45886</v>
      </c>
    </row>
    <row r="5" spans="1:32" x14ac:dyDescent="0.3">
      <c r="A5" t="str">
        <f t="shared" si="0"/>
        <v>20231do</v>
      </c>
      <c r="B5">
        <v>1</v>
      </c>
      <c r="C5" s="65">
        <v>44931</v>
      </c>
      <c r="D5" t="s">
        <v>69</v>
      </c>
      <c r="E5">
        <f t="shared" si="1"/>
        <v>2023</v>
      </c>
      <c r="F5" t="s">
        <v>73</v>
      </c>
      <c r="G5" t="s">
        <v>73</v>
      </c>
      <c r="H5" t="s">
        <v>73</v>
      </c>
      <c r="I5">
        <v>1</v>
      </c>
      <c r="J5" s="118">
        <f>IF(AND(Formulier!$E$44&lt;=C5,Formulier!$O$38&gt;=C5),"Verlof",0)</f>
        <v>0</v>
      </c>
      <c r="K5">
        <f t="shared" si="4"/>
        <v>0</v>
      </c>
      <c r="L5">
        <f t="shared" si="5"/>
        <v>0</v>
      </c>
      <c r="M5">
        <f t="shared" si="6"/>
        <v>0</v>
      </c>
      <c r="N5" s="56">
        <f t="shared" si="7"/>
        <v>0</v>
      </c>
      <c r="O5" s="56">
        <f t="shared" si="8"/>
        <v>0</v>
      </c>
      <c r="T5" t="s">
        <v>68</v>
      </c>
      <c r="U5" s="113">
        <v>45703</v>
      </c>
      <c r="V5" s="113">
        <v>45711</v>
      </c>
      <c r="Y5" t="s">
        <v>68</v>
      </c>
      <c r="Z5" s="66">
        <v>45710</v>
      </c>
      <c r="AA5" s="66">
        <v>45718</v>
      </c>
      <c r="AD5" t="s">
        <v>68</v>
      </c>
      <c r="AE5" s="66">
        <v>45710</v>
      </c>
      <c r="AF5" s="66">
        <v>45718</v>
      </c>
    </row>
    <row r="6" spans="1:32" x14ac:dyDescent="0.3">
      <c r="A6" t="str">
        <f t="shared" si="0"/>
        <v>20231vr</v>
      </c>
      <c r="B6">
        <v>1</v>
      </c>
      <c r="C6" s="65">
        <v>44932</v>
      </c>
      <c r="D6" t="s">
        <v>71</v>
      </c>
      <c r="E6">
        <f t="shared" si="1"/>
        <v>2023</v>
      </c>
      <c r="F6" t="s">
        <v>73</v>
      </c>
      <c r="G6" t="s">
        <v>73</v>
      </c>
      <c r="H6" t="s">
        <v>73</v>
      </c>
      <c r="I6">
        <v>1</v>
      </c>
      <c r="J6" s="118">
        <f>IF(AND(Formulier!$E$44&lt;=C6,Formulier!$O$38&gt;=C6),"Verlof",0)</f>
        <v>0</v>
      </c>
      <c r="K6">
        <f t="shared" si="4"/>
        <v>0</v>
      </c>
      <c r="L6">
        <f t="shared" si="5"/>
        <v>0</v>
      </c>
      <c r="M6">
        <f t="shared" si="6"/>
        <v>0</v>
      </c>
      <c r="N6" s="56">
        <f t="shared" si="7"/>
        <v>0</v>
      </c>
      <c r="O6" s="56">
        <f t="shared" si="8"/>
        <v>0</v>
      </c>
      <c r="T6" t="s">
        <v>70</v>
      </c>
      <c r="U6" s="113">
        <v>45773</v>
      </c>
      <c r="V6" s="113">
        <v>45781</v>
      </c>
      <c r="Y6" t="s">
        <v>70</v>
      </c>
      <c r="Z6" s="113">
        <v>45773</v>
      </c>
      <c r="AA6" s="66">
        <v>45781</v>
      </c>
      <c r="AD6" t="s">
        <v>70</v>
      </c>
      <c r="AE6" s="113">
        <v>45773</v>
      </c>
      <c r="AF6" s="66">
        <v>45781</v>
      </c>
    </row>
    <row r="7" spans="1:32" x14ac:dyDescent="0.3">
      <c r="A7" t="str">
        <f t="shared" si="0"/>
        <v>20231za</v>
      </c>
      <c r="B7">
        <v>1</v>
      </c>
      <c r="C7" s="65">
        <v>44933</v>
      </c>
      <c r="D7" t="s">
        <v>75</v>
      </c>
      <c r="E7">
        <f t="shared" si="1"/>
        <v>2023</v>
      </c>
      <c r="F7" t="s">
        <v>73</v>
      </c>
      <c r="G7" t="s">
        <v>73</v>
      </c>
      <c r="H7" t="s">
        <v>73</v>
      </c>
      <c r="I7">
        <v>1</v>
      </c>
      <c r="J7" s="118">
        <f>IF(AND(Formulier!$E$44&lt;=C7,Formulier!$O$38&gt;=C7),"Verlof",0)</f>
        <v>0</v>
      </c>
      <c r="K7">
        <f t="shared" si="4"/>
        <v>0</v>
      </c>
      <c r="L7">
        <f t="shared" si="5"/>
        <v>0</v>
      </c>
      <c r="M7">
        <f t="shared" si="6"/>
        <v>0</v>
      </c>
      <c r="N7" s="56">
        <f t="shared" si="7"/>
        <v>0</v>
      </c>
      <c r="O7" s="56">
        <f t="shared" si="8"/>
        <v>0</v>
      </c>
      <c r="T7" t="s">
        <v>72</v>
      </c>
      <c r="U7" s="113">
        <v>45948</v>
      </c>
      <c r="V7" s="114">
        <v>45956</v>
      </c>
      <c r="Y7" t="s">
        <v>72</v>
      </c>
      <c r="Z7" s="66">
        <v>45948</v>
      </c>
      <c r="AA7" s="67">
        <v>45956</v>
      </c>
      <c r="AD7" t="s">
        <v>72</v>
      </c>
      <c r="AE7" s="66">
        <v>45943</v>
      </c>
      <c r="AF7" s="67">
        <v>45949</v>
      </c>
    </row>
    <row r="8" spans="1:32" x14ac:dyDescent="0.3">
      <c r="A8" t="str">
        <f t="shared" si="0"/>
        <v>20231zo</v>
      </c>
      <c r="B8">
        <v>1</v>
      </c>
      <c r="C8" s="65">
        <v>44934</v>
      </c>
      <c r="D8" t="s">
        <v>76</v>
      </c>
      <c r="E8">
        <f t="shared" si="1"/>
        <v>2023</v>
      </c>
      <c r="F8" t="s">
        <v>73</v>
      </c>
      <c r="G8" t="s">
        <v>73</v>
      </c>
      <c r="H8" t="s">
        <v>73</v>
      </c>
      <c r="I8">
        <v>1</v>
      </c>
      <c r="J8" s="118">
        <f>IF(AND(Formulier!$E$44&lt;=C8,Formulier!$O$38&gt;=C8),"Verlof",0)</f>
        <v>0</v>
      </c>
      <c r="K8">
        <f t="shared" si="4"/>
        <v>0</v>
      </c>
      <c r="L8">
        <f t="shared" si="5"/>
        <v>0</v>
      </c>
      <c r="M8">
        <f t="shared" si="6"/>
        <v>0</v>
      </c>
      <c r="N8" s="56">
        <f t="shared" si="7"/>
        <v>0</v>
      </c>
      <c r="O8" s="56">
        <f t="shared" si="8"/>
        <v>0</v>
      </c>
      <c r="T8" t="s">
        <v>74</v>
      </c>
      <c r="U8" s="113">
        <v>46011</v>
      </c>
      <c r="V8" s="114">
        <v>46026</v>
      </c>
      <c r="Y8" t="s">
        <v>74</v>
      </c>
      <c r="Z8" s="66">
        <v>46011</v>
      </c>
      <c r="AA8" s="67">
        <v>46026</v>
      </c>
      <c r="AD8" t="s">
        <v>74</v>
      </c>
      <c r="AE8" s="66">
        <v>46011</v>
      </c>
      <c r="AF8" s="67">
        <v>46026</v>
      </c>
    </row>
    <row r="9" spans="1:32" x14ac:dyDescent="0.3">
      <c r="A9" t="str">
        <f t="shared" si="0"/>
        <v>20232ma</v>
      </c>
      <c r="B9">
        <f t="shared" ref="B9:B72" si="9">B2+1</f>
        <v>2</v>
      </c>
      <c r="C9" s="65">
        <f t="shared" ref="C9:C72" si="10">C8+1</f>
        <v>44935</v>
      </c>
      <c r="D9" t="str">
        <f t="shared" ref="D9:D72" si="11">+D2</f>
        <v>ma</v>
      </c>
      <c r="E9">
        <f t="shared" si="1"/>
        <v>2023</v>
      </c>
      <c r="F9" t="s">
        <v>92</v>
      </c>
      <c r="G9" t="s">
        <v>92</v>
      </c>
      <c r="H9" t="s">
        <v>92</v>
      </c>
      <c r="I9">
        <f t="shared" ref="I9:I72" si="12">+I2+1</f>
        <v>2</v>
      </c>
      <c r="J9" s="118">
        <f>IF(AND(Formulier!$E$44&lt;=C9,Formulier!$O$38&gt;=C9),"Verlof",0)</f>
        <v>0</v>
      </c>
      <c r="K9">
        <f t="shared" si="4"/>
        <v>0</v>
      </c>
      <c r="L9">
        <f t="shared" si="5"/>
        <v>0</v>
      </c>
      <c r="M9">
        <f t="shared" si="6"/>
        <v>0</v>
      </c>
      <c r="N9" s="56">
        <f t="shared" si="7"/>
        <v>0</v>
      </c>
      <c r="O9" s="56">
        <f t="shared" si="8"/>
        <v>0</v>
      </c>
      <c r="S9" s="50"/>
      <c r="T9" t="s">
        <v>1191</v>
      </c>
      <c r="U9" s="113">
        <v>45765</v>
      </c>
      <c r="V9" s="113">
        <v>45765</v>
      </c>
      <c r="X9" s="50"/>
      <c r="Y9" t="s">
        <v>1191</v>
      </c>
      <c r="Z9" s="66">
        <v>45765</v>
      </c>
      <c r="AA9" s="66">
        <v>45765</v>
      </c>
      <c r="AC9" s="50"/>
      <c r="AD9" t="s">
        <v>1191</v>
      </c>
      <c r="AE9" s="66">
        <v>45765</v>
      </c>
      <c r="AF9" s="66">
        <v>45765</v>
      </c>
    </row>
    <row r="10" spans="1:32" x14ac:dyDescent="0.3">
      <c r="A10" t="str">
        <f t="shared" si="0"/>
        <v>20232di</v>
      </c>
      <c r="B10">
        <f t="shared" si="9"/>
        <v>2</v>
      </c>
      <c r="C10" s="65">
        <f t="shared" si="10"/>
        <v>44936</v>
      </c>
      <c r="D10" t="str">
        <f t="shared" si="11"/>
        <v>di</v>
      </c>
      <c r="E10">
        <f t="shared" si="1"/>
        <v>2023</v>
      </c>
      <c r="F10" t="s">
        <v>92</v>
      </c>
      <c r="G10" t="s">
        <v>92</v>
      </c>
      <c r="H10" t="s">
        <v>92</v>
      </c>
      <c r="I10">
        <f t="shared" si="12"/>
        <v>2</v>
      </c>
      <c r="J10" s="118">
        <f>IF(AND(Formulier!$E$44&lt;=C10,Formulier!$O$38&gt;=C10),"Verlof",0)</f>
        <v>0</v>
      </c>
      <c r="K10">
        <f t="shared" si="4"/>
        <v>0</v>
      </c>
      <c r="L10">
        <f t="shared" si="5"/>
        <v>0</v>
      </c>
      <c r="M10">
        <f t="shared" si="6"/>
        <v>0</v>
      </c>
      <c r="N10" s="56">
        <f t="shared" si="7"/>
        <v>0</v>
      </c>
      <c r="O10" s="56">
        <f t="shared" si="8"/>
        <v>0</v>
      </c>
      <c r="T10" t="s">
        <v>1192</v>
      </c>
      <c r="U10" s="113">
        <v>45768</v>
      </c>
      <c r="V10" s="113">
        <v>45768</v>
      </c>
      <c r="Y10" t="s">
        <v>1192</v>
      </c>
      <c r="Z10" s="66">
        <v>45768</v>
      </c>
      <c r="AA10" s="66">
        <v>45768</v>
      </c>
      <c r="AD10" t="s">
        <v>1192</v>
      </c>
      <c r="AE10" s="66">
        <v>45768</v>
      </c>
      <c r="AF10" s="66">
        <v>45768</v>
      </c>
    </row>
    <row r="11" spans="1:32" x14ac:dyDescent="0.3">
      <c r="A11" t="str">
        <f t="shared" si="0"/>
        <v>20232wo</v>
      </c>
      <c r="B11">
        <f t="shared" si="9"/>
        <v>2</v>
      </c>
      <c r="C11" s="65">
        <f t="shared" si="10"/>
        <v>44937</v>
      </c>
      <c r="D11" t="str">
        <f t="shared" si="11"/>
        <v>wo</v>
      </c>
      <c r="E11">
        <f t="shared" si="1"/>
        <v>2023</v>
      </c>
      <c r="F11" t="s">
        <v>92</v>
      </c>
      <c r="G11" t="s">
        <v>92</v>
      </c>
      <c r="H11" t="s">
        <v>92</v>
      </c>
      <c r="I11">
        <f t="shared" si="12"/>
        <v>2</v>
      </c>
      <c r="J11" s="118">
        <f>IF(AND(Formulier!$E$44&lt;=C11,Formulier!$O$38&gt;=C11),"Verlof",0)</f>
        <v>0</v>
      </c>
      <c r="K11">
        <f t="shared" si="4"/>
        <v>0</v>
      </c>
      <c r="L11">
        <f t="shared" si="5"/>
        <v>0</v>
      </c>
      <c r="M11">
        <f t="shared" si="6"/>
        <v>0</v>
      </c>
      <c r="N11" s="56">
        <f t="shared" si="7"/>
        <v>0</v>
      </c>
      <c r="O11" s="56">
        <f t="shared" si="8"/>
        <v>0</v>
      </c>
      <c r="T11" t="s">
        <v>1193</v>
      </c>
      <c r="U11" s="115">
        <v>45773</v>
      </c>
      <c r="V11" s="115">
        <v>45773</v>
      </c>
      <c r="Y11" t="s">
        <v>1193</v>
      </c>
      <c r="Z11" s="46">
        <v>45773</v>
      </c>
      <c r="AA11" s="46">
        <v>45773</v>
      </c>
      <c r="AD11" t="s">
        <v>1193</v>
      </c>
      <c r="AE11" s="46">
        <v>45773</v>
      </c>
      <c r="AF11" s="46">
        <v>45773</v>
      </c>
    </row>
    <row r="12" spans="1:32" x14ac:dyDescent="0.3">
      <c r="A12" t="str">
        <f t="shared" si="0"/>
        <v>20232do</v>
      </c>
      <c r="B12">
        <f t="shared" si="9"/>
        <v>2</v>
      </c>
      <c r="C12" s="65">
        <f t="shared" si="10"/>
        <v>44938</v>
      </c>
      <c r="D12" t="str">
        <f t="shared" si="11"/>
        <v>do</v>
      </c>
      <c r="E12">
        <f t="shared" si="1"/>
        <v>2023</v>
      </c>
      <c r="F12" t="s">
        <v>92</v>
      </c>
      <c r="G12" t="s">
        <v>92</v>
      </c>
      <c r="H12" t="s">
        <v>92</v>
      </c>
      <c r="I12">
        <f t="shared" si="12"/>
        <v>2</v>
      </c>
      <c r="J12" s="118">
        <f>IF(AND(Formulier!$E$44&lt;=C12,Formulier!$O$38&gt;=C12),"Verlof",0)</f>
        <v>0</v>
      </c>
      <c r="K12">
        <f t="shared" si="4"/>
        <v>0</v>
      </c>
      <c r="L12">
        <f t="shared" si="5"/>
        <v>0</v>
      </c>
      <c r="M12">
        <f t="shared" si="6"/>
        <v>0</v>
      </c>
      <c r="N12" s="56">
        <f t="shared" si="7"/>
        <v>0</v>
      </c>
      <c r="O12" s="56">
        <f t="shared" si="8"/>
        <v>0</v>
      </c>
      <c r="T12" t="s">
        <v>1194</v>
      </c>
      <c r="U12" s="113">
        <v>45782</v>
      </c>
      <c r="V12" s="113">
        <v>45782</v>
      </c>
      <c r="Y12" t="s">
        <v>1194</v>
      </c>
      <c r="Z12" s="66">
        <v>45782</v>
      </c>
      <c r="AA12" s="66">
        <v>45782</v>
      </c>
      <c r="AD12" t="s">
        <v>1194</v>
      </c>
      <c r="AE12" s="66">
        <v>45782</v>
      </c>
      <c r="AF12" s="66">
        <v>45782</v>
      </c>
    </row>
    <row r="13" spans="1:32" x14ac:dyDescent="0.3">
      <c r="A13" t="str">
        <f t="shared" si="0"/>
        <v>20232vr</v>
      </c>
      <c r="B13">
        <f t="shared" si="9"/>
        <v>2</v>
      </c>
      <c r="C13" s="65">
        <f t="shared" si="10"/>
        <v>44939</v>
      </c>
      <c r="D13" t="str">
        <f t="shared" si="11"/>
        <v>vr</v>
      </c>
      <c r="E13">
        <f t="shared" si="1"/>
        <v>2023</v>
      </c>
      <c r="F13" t="s">
        <v>92</v>
      </c>
      <c r="G13" t="s">
        <v>92</v>
      </c>
      <c r="H13" t="s">
        <v>92</v>
      </c>
      <c r="I13">
        <f t="shared" si="12"/>
        <v>2</v>
      </c>
      <c r="J13" s="118">
        <f>IF(AND(Formulier!$E$44&lt;=C13,Formulier!$O$38&gt;=C13),"Verlof",0)</f>
        <v>0</v>
      </c>
      <c r="K13">
        <f t="shared" si="4"/>
        <v>0</v>
      </c>
      <c r="L13">
        <f t="shared" si="5"/>
        <v>0</v>
      </c>
      <c r="M13">
        <f t="shared" si="6"/>
        <v>0</v>
      </c>
      <c r="N13" s="56">
        <f t="shared" si="7"/>
        <v>0</v>
      </c>
      <c r="O13" s="56">
        <f t="shared" si="8"/>
        <v>0</v>
      </c>
      <c r="T13" t="s">
        <v>1195</v>
      </c>
      <c r="U13" s="113">
        <v>45806</v>
      </c>
      <c r="V13" s="113">
        <v>45806</v>
      </c>
      <c r="Y13" t="s">
        <v>1195</v>
      </c>
      <c r="Z13" s="66">
        <v>45806</v>
      </c>
      <c r="AA13" s="66">
        <v>45806</v>
      </c>
      <c r="AD13" t="s">
        <v>1195</v>
      </c>
      <c r="AE13" s="66">
        <v>45806</v>
      </c>
      <c r="AF13" s="66">
        <v>45806</v>
      </c>
    </row>
    <row r="14" spans="1:32" x14ac:dyDescent="0.3">
      <c r="A14" t="str">
        <f t="shared" si="0"/>
        <v>20232za</v>
      </c>
      <c r="B14">
        <f t="shared" si="9"/>
        <v>2</v>
      </c>
      <c r="C14" s="65">
        <f t="shared" si="10"/>
        <v>44940</v>
      </c>
      <c r="D14" t="str">
        <f t="shared" si="11"/>
        <v>za</v>
      </c>
      <c r="E14">
        <f t="shared" si="1"/>
        <v>2023</v>
      </c>
      <c r="F14" t="s">
        <v>92</v>
      </c>
      <c r="G14" t="s">
        <v>92</v>
      </c>
      <c r="H14" t="s">
        <v>92</v>
      </c>
      <c r="I14">
        <f t="shared" si="12"/>
        <v>2</v>
      </c>
      <c r="J14" s="118">
        <f>IF(AND(Formulier!$E$44&lt;=C14,Formulier!$O$38&gt;=C14),"Verlof",0)</f>
        <v>0</v>
      </c>
      <c r="K14">
        <f t="shared" si="4"/>
        <v>0</v>
      </c>
      <c r="L14">
        <f t="shared" si="5"/>
        <v>0</v>
      </c>
      <c r="M14">
        <f t="shared" si="6"/>
        <v>0</v>
      </c>
      <c r="N14" s="56">
        <f t="shared" si="7"/>
        <v>0</v>
      </c>
      <c r="O14" s="56">
        <f t="shared" si="8"/>
        <v>0</v>
      </c>
      <c r="T14" t="s">
        <v>1196</v>
      </c>
      <c r="U14" s="113">
        <v>45817</v>
      </c>
      <c r="V14" s="113">
        <v>45817</v>
      </c>
      <c r="Y14" t="s">
        <v>1196</v>
      </c>
      <c r="Z14" s="66">
        <v>45817</v>
      </c>
      <c r="AA14" s="66">
        <v>45817</v>
      </c>
      <c r="AD14" t="s">
        <v>1196</v>
      </c>
      <c r="AE14" s="66">
        <v>45817</v>
      </c>
      <c r="AF14" s="66">
        <v>45817</v>
      </c>
    </row>
    <row r="15" spans="1:32" x14ac:dyDescent="0.3">
      <c r="A15" t="str">
        <f t="shared" si="0"/>
        <v>20232zo</v>
      </c>
      <c r="B15">
        <f t="shared" si="9"/>
        <v>2</v>
      </c>
      <c r="C15" s="65">
        <f t="shared" si="10"/>
        <v>44941</v>
      </c>
      <c r="D15" t="str">
        <f t="shared" si="11"/>
        <v>zo</v>
      </c>
      <c r="E15">
        <f t="shared" si="1"/>
        <v>2023</v>
      </c>
      <c r="F15" t="s">
        <v>92</v>
      </c>
      <c r="G15" t="s">
        <v>92</v>
      </c>
      <c r="H15" t="s">
        <v>92</v>
      </c>
      <c r="I15">
        <f t="shared" si="12"/>
        <v>2</v>
      </c>
      <c r="J15" s="118">
        <f>IF(AND(Formulier!$E$44&lt;=C15,Formulier!$O$38&gt;=C15),"Verlof",0)</f>
        <v>0</v>
      </c>
      <c r="K15">
        <f t="shared" si="4"/>
        <v>0</v>
      </c>
      <c r="L15">
        <f t="shared" si="5"/>
        <v>0</v>
      </c>
      <c r="M15">
        <f t="shared" si="6"/>
        <v>0</v>
      </c>
      <c r="N15" s="56">
        <f t="shared" si="7"/>
        <v>0</v>
      </c>
      <c r="O15" s="56">
        <f t="shared" si="8"/>
        <v>0</v>
      </c>
      <c r="T15" s="45" t="s">
        <v>1197</v>
      </c>
      <c r="U15" s="113">
        <f>+Kalender!$C$75</f>
        <v>0</v>
      </c>
      <c r="V15" s="113">
        <f>+Kalender!$D$75</f>
        <v>0</v>
      </c>
      <c r="Y15" s="45" t="s">
        <v>1197</v>
      </c>
      <c r="Z15" s="113">
        <f>+Kalender!$C$75</f>
        <v>0</v>
      </c>
      <c r="AA15" s="113">
        <f>+Kalender!$D$75</f>
        <v>0</v>
      </c>
      <c r="AD15" s="45" t="s">
        <v>1197</v>
      </c>
      <c r="AE15" s="113">
        <f>+Kalender!$C$75</f>
        <v>0</v>
      </c>
      <c r="AF15" s="113">
        <f>+Kalender!$D$75</f>
        <v>0</v>
      </c>
    </row>
    <row r="16" spans="1:32" x14ac:dyDescent="0.3">
      <c r="A16" t="str">
        <f t="shared" si="0"/>
        <v>20233ma</v>
      </c>
      <c r="B16">
        <f t="shared" si="9"/>
        <v>3</v>
      </c>
      <c r="C16" s="65">
        <f t="shared" si="10"/>
        <v>44942</v>
      </c>
      <c r="D16" t="str">
        <f t="shared" si="11"/>
        <v>ma</v>
      </c>
      <c r="E16">
        <f t="shared" si="1"/>
        <v>2023</v>
      </c>
      <c r="F16" t="s">
        <v>92</v>
      </c>
      <c r="G16" t="s">
        <v>92</v>
      </c>
      <c r="H16" t="s">
        <v>92</v>
      </c>
      <c r="I16">
        <f t="shared" si="12"/>
        <v>3</v>
      </c>
      <c r="J16" s="118">
        <f>IF(AND(Formulier!$E$44&lt;=C16,Formulier!$O$38&gt;=C16),"Verlof",0)</f>
        <v>0</v>
      </c>
      <c r="K16">
        <f t="shared" si="4"/>
        <v>0</v>
      </c>
      <c r="L16">
        <f t="shared" si="5"/>
        <v>0</v>
      </c>
      <c r="M16">
        <f t="shared" si="6"/>
        <v>0</v>
      </c>
      <c r="N16" s="56">
        <f t="shared" si="7"/>
        <v>0</v>
      </c>
      <c r="O16" s="56">
        <f t="shared" si="8"/>
        <v>0</v>
      </c>
      <c r="T16" t="s">
        <v>1198</v>
      </c>
      <c r="U16" s="113">
        <f>+Kalender!$C$76</f>
        <v>0</v>
      </c>
      <c r="V16" s="113">
        <f>+Kalender!$D$76</f>
        <v>0</v>
      </c>
      <c r="Y16" t="s">
        <v>1198</v>
      </c>
      <c r="Z16" s="113">
        <f>+Kalender!$C$76</f>
        <v>0</v>
      </c>
      <c r="AA16" s="113">
        <f>+Kalender!$D$76</f>
        <v>0</v>
      </c>
      <c r="AD16" t="s">
        <v>1198</v>
      </c>
      <c r="AE16" s="113">
        <f>+Kalender!$C$76</f>
        <v>0</v>
      </c>
      <c r="AF16" s="113">
        <f>+Kalender!$D$76</f>
        <v>0</v>
      </c>
    </row>
    <row r="17" spans="1:32" x14ac:dyDescent="0.3">
      <c r="A17" t="str">
        <f t="shared" si="0"/>
        <v>20233di</v>
      </c>
      <c r="B17">
        <f t="shared" si="9"/>
        <v>3</v>
      </c>
      <c r="C17" s="65">
        <f t="shared" si="10"/>
        <v>44943</v>
      </c>
      <c r="D17" t="str">
        <f t="shared" si="11"/>
        <v>di</v>
      </c>
      <c r="E17">
        <f t="shared" si="1"/>
        <v>2023</v>
      </c>
      <c r="F17" t="s">
        <v>92</v>
      </c>
      <c r="G17" t="s">
        <v>92</v>
      </c>
      <c r="H17" t="s">
        <v>92</v>
      </c>
      <c r="I17">
        <f t="shared" si="12"/>
        <v>3</v>
      </c>
      <c r="J17" s="118">
        <f>IF(AND(Formulier!$E$44&lt;=C17,Formulier!$O$38&gt;=C17),"Verlof",0)</f>
        <v>0</v>
      </c>
      <c r="K17">
        <f t="shared" si="4"/>
        <v>0</v>
      </c>
      <c r="L17">
        <f t="shared" si="5"/>
        <v>0</v>
      </c>
      <c r="M17">
        <f t="shared" si="6"/>
        <v>0</v>
      </c>
      <c r="N17" s="56">
        <f t="shared" si="7"/>
        <v>0</v>
      </c>
      <c r="O17" s="56">
        <f t="shared" si="8"/>
        <v>0</v>
      </c>
      <c r="T17" t="s">
        <v>1199</v>
      </c>
      <c r="U17" s="113">
        <f>+Kalender!$C$77</f>
        <v>0</v>
      </c>
      <c r="V17" s="113">
        <f>+Kalender!$D$77</f>
        <v>0</v>
      </c>
      <c r="Y17" t="s">
        <v>1199</v>
      </c>
      <c r="Z17" s="113">
        <f>+Kalender!$C$77</f>
        <v>0</v>
      </c>
      <c r="AA17" s="113">
        <f>+Kalender!$D$77</f>
        <v>0</v>
      </c>
      <c r="AD17" t="s">
        <v>1199</v>
      </c>
      <c r="AE17" s="113">
        <f>+Kalender!$C$77</f>
        <v>0</v>
      </c>
      <c r="AF17" s="113">
        <f>+Kalender!$D$77</f>
        <v>0</v>
      </c>
    </row>
    <row r="18" spans="1:32" x14ac:dyDescent="0.3">
      <c r="A18" t="str">
        <f t="shared" si="0"/>
        <v>20233wo</v>
      </c>
      <c r="B18">
        <f t="shared" si="9"/>
        <v>3</v>
      </c>
      <c r="C18" s="65">
        <f t="shared" si="10"/>
        <v>44944</v>
      </c>
      <c r="D18" t="str">
        <f t="shared" si="11"/>
        <v>wo</v>
      </c>
      <c r="E18">
        <f t="shared" si="1"/>
        <v>2023</v>
      </c>
      <c r="F18" t="s">
        <v>92</v>
      </c>
      <c r="G18" t="s">
        <v>92</v>
      </c>
      <c r="H18" t="s">
        <v>92</v>
      </c>
      <c r="I18">
        <f t="shared" si="12"/>
        <v>3</v>
      </c>
      <c r="J18" s="118">
        <f>IF(AND(Formulier!$E$44&lt;=C18,Formulier!$O$38&gt;=C18),"Verlof",0)</f>
        <v>0</v>
      </c>
      <c r="K18">
        <f t="shared" si="4"/>
        <v>0</v>
      </c>
      <c r="L18">
        <f t="shared" si="5"/>
        <v>0</v>
      </c>
      <c r="M18">
        <f t="shared" si="6"/>
        <v>0</v>
      </c>
      <c r="N18" s="56">
        <f t="shared" si="7"/>
        <v>0</v>
      </c>
      <c r="O18" s="56">
        <f t="shared" si="8"/>
        <v>0</v>
      </c>
      <c r="S18">
        <v>2026</v>
      </c>
      <c r="T18" t="s">
        <v>66</v>
      </c>
      <c r="U18" s="113">
        <v>46209</v>
      </c>
      <c r="V18" s="114">
        <v>46250</v>
      </c>
      <c r="X18">
        <v>2026</v>
      </c>
      <c r="Y18" t="s">
        <v>66</v>
      </c>
      <c r="Z18" s="66">
        <v>46223</v>
      </c>
      <c r="AA18" s="67">
        <v>46264</v>
      </c>
      <c r="AC18">
        <v>2026</v>
      </c>
      <c r="AD18" t="s">
        <v>66</v>
      </c>
      <c r="AE18" s="66">
        <v>46216</v>
      </c>
      <c r="AF18" s="67">
        <v>46257</v>
      </c>
    </row>
    <row r="19" spans="1:32" x14ac:dyDescent="0.3">
      <c r="A19" t="str">
        <f t="shared" si="0"/>
        <v>20233do</v>
      </c>
      <c r="B19">
        <f t="shared" si="9"/>
        <v>3</v>
      </c>
      <c r="C19" s="65">
        <f t="shared" si="10"/>
        <v>44945</v>
      </c>
      <c r="D19" t="str">
        <f t="shared" si="11"/>
        <v>do</v>
      </c>
      <c r="E19">
        <f t="shared" si="1"/>
        <v>2023</v>
      </c>
      <c r="F19" t="s">
        <v>92</v>
      </c>
      <c r="G19" t="s">
        <v>92</v>
      </c>
      <c r="H19" t="s">
        <v>92</v>
      </c>
      <c r="I19">
        <f t="shared" si="12"/>
        <v>3</v>
      </c>
      <c r="J19" s="118">
        <f>IF(AND(Formulier!$E$44&lt;=C19,Formulier!$O$38&gt;=C19),"Verlof",0)</f>
        <v>0</v>
      </c>
      <c r="K19">
        <f t="shared" si="4"/>
        <v>0</v>
      </c>
      <c r="L19">
        <f t="shared" si="5"/>
        <v>0</v>
      </c>
      <c r="M19">
        <f t="shared" si="6"/>
        <v>0</v>
      </c>
      <c r="N19" s="56">
        <f t="shared" si="7"/>
        <v>0</v>
      </c>
      <c r="O19" s="56">
        <f t="shared" si="8"/>
        <v>0</v>
      </c>
      <c r="T19" t="s">
        <v>68</v>
      </c>
      <c r="U19" s="113">
        <v>46076</v>
      </c>
      <c r="V19" s="114">
        <v>46082</v>
      </c>
      <c r="Y19" t="s">
        <v>68</v>
      </c>
      <c r="Z19" s="66">
        <v>46069</v>
      </c>
      <c r="AA19" s="67">
        <v>46075</v>
      </c>
      <c r="AD19" t="s">
        <v>68</v>
      </c>
      <c r="AE19" s="66">
        <v>46069</v>
      </c>
      <c r="AF19" s="67">
        <v>46075</v>
      </c>
    </row>
    <row r="20" spans="1:32" x14ac:dyDescent="0.3">
      <c r="A20" t="str">
        <f t="shared" si="0"/>
        <v>20233vr</v>
      </c>
      <c r="B20">
        <f t="shared" si="9"/>
        <v>3</v>
      </c>
      <c r="C20" s="65">
        <f t="shared" si="10"/>
        <v>44946</v>
      </c>
      <c r="D20" t="str">
        <f t="shared" si="11"/>
        <v>vr</v>
      </c>
      <c r="E20">
        <f t="shared" si="1"/>
        <v>2023</v>
      </c>
      <c r="F20" t="s">
        <v>92</v>
      </c>
      <c r="G20" t="s">
        <v>92</v>
      </c>
      <c r="H20" t="s">
        <v>92</v>
      </c>
      <c r="I20">
        <f t="shared" si="12"/>
        <v>3</v>
      </c>
      <c r="J20" s="118">
        <f>IF(AND(Formulier!$E$44&lt;=C20,Formulier!$O$38&gt;=C20),"Verlof",0)</f>
        <v>0</v>
      </c>
      <c r="K20">
        <f t="shared" si="4"/>
        <v>0</v>
      </c>
      <c r="L20">
        <f t="shared" si="5"/>
        <v>0</v>
      </c>
      <c r="M20">
        <f t="shared" si="6"/>
        <v>0</v>
      </c>
      <c r="N20" s="56">
        <f t="shared" si="7"/>
        <v>0</v>
      </c>
      <c r="O20" s="56">
        <f t="shared" si="8"/>
        <v>0</v>
      </c>
      <c r="T20" t="s">
        <v>70</v>
      </c>
      <c r="U20" s="113">
        <v>46139</v>
      </c>
      <c r="V20" s="113">
        <v>46145</v>
      </c>
      <c r="Y20" t="s">
        <v>70</v>
      </c>
      <c r="Z20" s="66">
        <v>46139</v>
      </c>
      <c r="AA20" s="66">
        <v>46145</v>
      </c>
      <c r="AD20" t="s">
        <v>70</v>
      </c>
      <c r="AE20" s="66">
        <v>46139</v>
      </c>
      <c r="AF20" s="66">
        <v>46145</v>
      </c>
    </row>
    <row r="21" spans="1:32" x14ac:dyDescent="0.3">
      <c r="A21" t="str">
        <f t="shared" si="0"/>
        <v>20233za</v>
      </c>
      <c r="B21">
        <f t="shared" si="9"/>
        <v>3</v>
      </c>
      <c r="C21" s="65">
        <f t="shared" si="10"/>
        <v>44947</v>
      </c>
      <c r="D21" t="str">
        <f t="shared" si="11"/>
        <v>za</v>
      </c>
      <c r="E21">
        <f t="shared" si="1"/>
        <v>2023</v>
      </c>
      <c r="F21" t="s">
        <v>92</v>
      </c>
      <c r="G21" t="s">
        <v>92</v>
      </c>
      <c r="H21" t="s">
        <v>92</v>
      </c>
      <c r="I21">
        <f t="shared" si="12"/>
        <v>3</v>
      </c>
      <c r="J21" s="118">
        <f>IF(AND(Formulier!$E$44&lt;=C21,Formulier!$O$38&gt;=C21),"Verlof",0)</f>
        <v>0</v>
      </c>
      <c r="K21">
        <f t="shared" si="4"/>
        <v>0</v>
      </c>
      <c r="L21">
        <f t="shared" si="5"/>
        <v>0</v>
      </c>
      <c r="M21">
        <f t="shared" si="6"/>
        <v>0</v>
      </c>
      <c r="N21" s="56">
        <f t="shared" si="7"/>
        <v>0</v>
      </c>
      <c r="O21" s="56">
        <f t="shared" si="8"/>
        <v>0</v>
      </c>
      <c r="T21" t="s">
        <v>72</v>
      </c>
      <c r="U21" s="113">
        <v>46307</v>
      </c>
      <c r="V21" s="113">
        <v>46313</v>
      </c>
      <c r="Y21" t="s">
        <v>72</v>
      </c>
      <c r="Z21" s="66">
        <v>46314</v>
      </c>
      <c r="AA21" s="66">
        <v>46320</v>
      </c>
      <c r="AD21" t="s">
        <v>72</v>
      </c>
      <c r="AE21" s="66">
        <v>46314</v>
      </c>
      <c r="AF21" s="66">
        <v>46320</v>
      </c>
    </row>
    <row r="22" spans="1:32" x14ac:dyDescent="0.3">
      <c r="A22" t="str">
        <f t="shared" si="0"/>
        <v>20233zo</v>
      </c>
      <c r="B22">
        <f t="shared" si="9"/>
        <v>3</v>
      </c>
      <c r="C22" s="65">
        <f t="shared" si="10"/>
        <v>44948</v>
      </c>
      <c r="D22" t="str">
        <f t="shared" si="11"/>
        <v>zo</v>
      </c>
      <c r="E22">
        <f t="shared" si="1"/>
        <v>2023</v>
      </c>
      <c r="F22" t="s">
        <v>92</v>
      </c>
      <c r="G22" t="s">
        <v>92</v>
      </c>
      <c r="H22" t="s">
        <v>92</v>
      </c>
      <c r="I22">
        <f t="shared" si="12"/>
        <v>3</v>
      </c>
      <c r="J22" s="118">
        <f>IF(AND(Formulier!$E$44&lt;=C22,Formulier!$O$38&gt;=C22),"Verlof",0)</f>
        <v>0</v>
      </c>
      <c r="K22">
        <f t="shared" si="4"/>
        <v>0</v>
      </c>
      <c r="L22">
        <f t="shared" si="5"/>
        <v>0</v>
      </c>
      <c r="M22">
        <f t="shared" si="6"/>
        <v>0</v>
      </c>
      <c r="N22" s="56">
        <f t="shared" si="7"/>
        <v>0</v>
      </c>
      <c r="O22" s="56">
        <f t="shared" si="8"/>
        <v>0</v>
      </c>
      <c r="T22" t="s">
        <v>74</v>
      </c>
      <c r="U22" s="113">
        <v>46377</v>
      </c>
      <c r="V22" s="113">
        <v>46390</v>
      </c>
      <c r="Y22" t="s">
        <v>74</v>
      </c>
      <c r="Z22" s="66">
        <v>46377</v>
      </c>
      <c r="AA22" s="66">
        <v>46390</v>
      </c>
      <c r="AD22" t="s">
        <v>74</v>
      </c>
      <c r="AE22" s="66">
        <v>46377</v>
      </c>
      <c r="AF22" s="66">
        <v>46390</v>
      </c>
    </row>
    <row r="23" spans="1:32" x14ac:dyDescent="0.3">
      <c r="A23" t="str">
        <f t="shared" si="0"/>
        <v>20234ma</v>
      </c>
      <c r="B23">
        <f t="shared" si="9"/>
        <v>4</v>
      </c>
      <c r="C23" s="65">
        <f t="shared" si="10"/>
        <v>44949</v>
      </c>
      <c r="D23" t="str">
        <f t="shared" si="11"/>
        <v>ma</v>
      </c>
      <c r="E23">
        <f t="shared" si="1"/>
        <v>2023</v>
      </c>
      <c r="F23" t="s">
        <v>92</v>
      </c>
      <c r="G23" t="s">
        <v>92</v>
      </c>
      <c r="H23" t="s">
        <v>92</v>
      </c>
      <c r="I23">
        <f t="shared" si="12"/>
        <v>4</v>
      </c>
      <c r="J23" s="118">
        <f>IF(AND(Formulier!$E$44&lt;=C23,Formulier!$O$38&gt;=C23),"Verlof",0)</f>
        <v>0</v>
      </c>
      <c r="K23">
        <f t="shared" si="4"/>
        <v>0</v>
      </c>
      <c r="L23">
        <f t="shared" si="5"/>
        <v>0</v>
      </c>
      <c r="M23">
        <f t="shared" si="6"/>
        <v>0</v>
      </c>
      <c r="N23" s="56">
        <f t="shared" si="7"/>
        <v>0</v>
      </c>
      <c r="O23" s="56">
        <f t="shared" si="8"/>
        <v>0</v>
      </c>
      <c r="T23" t="s">
        <v>1191</v>
      </c>
      <c r="U23" s="113">
        <v>46115</v>
      </c>
      <c r="V23" s="113">
        <v>46115</v>
      </c>
      <c r="Y23" t="s">
        <v>1191</v>
      </c>
      <c r="Z23" s="66">
        <v>46115</v>
      </c>
      <c r="AA23" s="66">
        <v>46115</v>
      </c>
      <c r="AD23" t="s">
        <v>1191</v>
      </c>
      <c r="AE23" s="66">
        <v>46115</v>
      </c>
      <c r="AF23" s="66">
        <v>46115</v>
      </c>
    </row>
    <row r="24" spans="1:32" x14ac:dyDescent="0.3">
      <c r="A24" t="str">
        <f t="shared" si="0"/>
        <v>20234di</v>
      </c>
      <c r="B24">
        <f t="shared" si="9"/>
        <v>4</v>
      </c>
      <c r="C24" s="65">
        <f t="shared" si="10"/>
        <v>44950</v>
      </c>
      <c r="D24" t="str">
        <f t="shared" si="11"/>
        <v>di</v>
      </c>
      <c r="E24">
        <f t="shared" si="1"/>
        <v>2023</v>
      </c>
      <c r="F24" t="s">
        <v>92</v>
      </c>
      <c r="G24" t="s">
        <v>92</v>
      </c>
      <c r="H24" t="s">
        <v>92</v>
      </c>
      <c r="I24">
        <f t="shared" si="12"/>
        <v>4</v>
      </c>
      <c r="J24" s="118">
        <f>IF(AND(Formulier!$E$44&lt;=C24,Formulier!$O$38&gt;=C24),"Verlof",0)</f>
        <v>0</v>
      </c>
      <c r="K24">
        <f t="shared" si="4"/>
        <v>0</v>
      </c>
      <c r="L24">
        <f t="shared" si="5"/>
        <v>0</v>
      </c>
      <c r="M24">
        <f t="shared" si="6"/>
        <v>0</v>
      </c>
      <c r="N24" s="56">
        <f t="shared" si="7"/>
        <v>0</v>
      </c>
      <c r="O24" s="56">
        <f t="shared" si="8"/>
        <v>0</v>
      </c>
      <c r="T24" t="s">
        <v>1192</v>
      </c>
      <c r="U24" s="113">
        <v>46118</v>
      </c>
      <c r="V24" s="113">
        <v>46118</v>
      </c>
      <c r="Y24" t="s">
        <v>1192</v>
      </c>
      <c r="Z24" s="66">
        <v>46118</v>
      </c>
      <c r="AA24" s="66">
        <v>46118</v>
      </c>
      <c r="AD24" t="s">
        <v>1192</v>
      </c>
      <c r="AE24" s="66">
        <v>46118</v>
      </c>
      <c r="AF24" s="66">
        <v>46118</v>
      </c>
    </row>
    <row r="25" spans="1:32" x14ac:dyDescent="0.3">
      <c r="A25" t="str">
        <f t="shared" si="0"/>
        <v>20234wo</v>
      </c>
      <c r="B25">
        <f t="shared" si="9"/>
        <v>4</v>
      </c>
      <c r="C25" s="65">
        <f t="shared" si="10"/>
        <v>44951</v>
      </c>
      <c r="D25" t="str">
        <f t="shared" si="11"/>
        <v>wo</v>
      </c>
      <c r="E25">
        <f t="shared" si="1"/>
        <v>2023</v>
      </c>
      <c r="F25" t="s">
        <v>92</v>
      </c>
      <c r="G25" t="s">
        <v>92</v>
      </c>
      <c r="H25" t="s">
        <v>92</v>
      </c>
      <c r="I25">
        <f t="shared" si="12"/>
        <v>4</v>
      </c>
      <c r="J25" s="118">
        <f>IF(AND(Formulier!$E$44&lt;=C25,Formulier!$O$38&gt;=C25),"Verlof",0)</f>
        <v>0</v>
      </c>
      <c r="K25">
        <f t="shared" si="4"/>
        <v>0</v>
      </c>
      <c r="L25">
        <f t="shared" si="5"/>
        <v>0</v>
      </c>
      <c r="M25">
        <f t="shared" si="6"/>
        <v>0</v>
      </c>
      <c r="N25" s="56">
        <f t="shared" si="7"/>
        <v>0</v>
      </c>
      <c r="O25" s="56">
        <f t="shared" si="8"/>
        <v>0</v>
      </c>
      <c r="T25" t="s">
        <v>1193</v>
      </c>
      <c r="U25" s="113">
        <v>46139</v>
      </c>
      <c r="V25" s="113">
        <v>46139</v>
      </c>
      <c r="Y25" t="s">
        <v>1193</v>
      </c>
      <c r="Z25" s="66">
        <v>46139</v>
      </c>
      <c r="AA25" s="66">
        <v>46139</v>
      </c>
      <c r="AD25" t="s">
        <v>1193</v>
      </c>
      <c r="AE25" s="66">
        <v>46139</v>
      </c>
      <c r="AF25" s="66">
        <v>46139</v>
      </c>
    </row>
    <row r="26" spans="1:32" x14ac:dyDescent="0.3">
      <c r="A26" t="str">
        <f t="shared" si="0"/>
        <v>20234do</v>
      </c>
      <c r="B26">
        <f t="shared" si="9"/>
        <v>4</v>
      </c>
      <c r="C26" s="65">
        <f t="shared" si="10"/>
        <v>44952</v>
      </c>
      <c r="D26" t="str">
        <f t="shared" si="11"/>
        <v>do</v>
      </c>
      <c r="E26">
        <f t="shared" si="1"/>
        <v>2023</v>
      </c>
      <c r="F26" t="s">
        <v>92</v>
      </c>
      <c r="G26" t="s">
        <v>92</v>
      </c>
      <c r="H26" t="s">
        <v>92</v>
      </c>
      <c r="I26">
        <f t="shared" si="12"/>
        <v>4</v>
      </c>
      <c r="J26" s="118">
        <f>IF(AND(Formulier!$E$44&lt;=C26,Formulier!$O$38&gt;=C26),"Verlof",0)</f>
        <v>0</v>
      </c>
      <c r="K26">
        <f t="shared" si="4"/>
        <v>0</v>
      </c>
      <c r="L26">
        <f t="shared" si="5"/>
        <v>0</v>
      </c>
      <c r="M26">
        <f t="shared" si="6"/>
        <v>0</v>
      </c>
      <c r="N26" s="56">
        <f t="shared" si="7"/>
        <v>0</v>
      </c>
      <c r="O26" s="56">
        <f t="shared" si="8"/>
        <v>0</v>
      </c>
      <c r="T26" s="45" t="s">
        <v>1194</v>
      </c>
      <c r="U26" s="113">
        <v>46147</v>
      </c>
      <c r="V26" s="113">
        <v>46147</v>
      </c>
      <c r="Y26" s="45" t="s">
        <v>1194</v>
      </c>
      <c r="Z26" s="66">
        <v>46147</v>
      </c>
      <c r="AA26" s="67">
        <v>46147</v>
      </c>
      <c r="AD26" s="45" t="s">
        <v>1194</v>
      </c>
      <c r="AE26" s="66">
        <v>46147</v>
      </c>
      <c r="AF26" s="67">
        <v>46147</v>
      </c>
    </row>
    <row r="27" spans="1:32" x14ac:dyDescent="0.3">
      <c r="A27" t="str">
        <f t="shared" si="0"/>
        <v>20234vr</v>
      </c>
      <c r="B27">
        <f t="shared" si="9"/>
        <v>4</v>
      </c>
      <c r="C27" s="65">
        <f t="shared" si="10"/>
        <v>44953</v>
      </c>
      <c r="D27" t="str">
        <f t="shared" si="11"/>
        <v>vr</v>
      </c>
      <c r="E27">
        <f t="shared" si="1"/>
        <v>2023</v>
      </c>
      <c r="F27" t="s">
        <v>92</v>
      </c>
      <c r="G27" t="s">
        <v>92</v>
      </c>
      <c r="H27" t="s">
        <v>92</v>
      </c>
      <c r="I27">
        <f t="shared" si="12"/>
        <v>4</v>
      </c>
      <c r="J27" s="118">
        <f>IF(AND(Formulier!$E$44&lt;=C27,Formulier!$O$38&gt;=C27),"Verlof",0)</f>
        <v>0</v>
      </c>
      <c r="K27">
        <f t="shared" si="4"/>
        <v>0</v>
      </c>
      <c r="L27">
        <f t="shared" si="5"/>
        <v>0</v>
      </c>
      <c r="M27">
        <f t="shared" si="6"/>
        <v>0</v>
      </c>
      <c r="N27" s="56">
        <f t="shared" si="7"/>
        <v>0</v>
      </c>
      <c r="O27" s="56">
        <f t="shared" si="8"/>
        <v>0</v>
      </c>
      <c r="T27" t="s">
        <v>1195</v>
      </c>
      <c r="U27" s="113">
        <v>46156</v>
      </c>
      <c r="V27" s="113">
        <v>46156</v>
      </c>
      <c r="Y27" t="s">
        <v>1195</v>
      </c>
      <c r="Z27" s="66">
        <v>46156</v>
      </c>
      <c r="AA27" s="66">
        <v>46156</v>
      </c>
      <c r="AD27" t="s">
        <v>1195</v>
      </c>
      <c r="AE27" s="66">
        <v>46156</v>
      </c>
      <c r="AF27" s="66">
        <v>46156</v>
      </c>
    </row>
    <row r="28" spans="1:32" x14ac:dyDescent="0.3">
      <c r="A28" t="str">
        <f t="shared" si="0"/>
        <v>20234za</v>
      </c>
      <c r="B28">
        <f t="shared" si="9"/>
        <v>4</v>
      </c>
      <c r="C28" s="65">
        <f t="shared" si="10"/>
        <v>44954</v>
      </c>
      <c r="D28" t="str">
        <f t="shared" si="11"/>
        <v>za</v>
      </c>
      <c r="E28">
        <f t="shared" si="1"/>
        <v>2023</v>
      </c>
      <c r="F28" t="s">
        <v>92</v>
      </c>
      <c r="G28" t="s">
        <v>92</v>
      </c>
      <c r="H28" t="s">
        <v>92</v>
      </c>
      <c r="I28">
        <f t="shared" si="12"/>
        <v>4</v>
      </c>
      <c r="J28" s="118">
        <f>IF(AND(Formulier!$E$44&lt;=C28,Formulier!$O$38&gt;=C28),"Verlof",0)</f>
        <v>0</v>
      </c>
      <c r="K28">
        <f t="shared" si="4"/>
        <v>0</v>
      </c>
      <c r="L28">
        <f t="shared" si="5"/>
        <v>0</v>
      </c>
      <c r="M28">
        <f t="shared" si="6"/>
        <v>0</v>
      </c>
      <c r="N28" s="56">
        <f t="shared" si="7"/>
        <v>0</v>
      </c>
      <c r="O28" s="56">
        <f t="shared" si="8"/>
        <v>0</v>
      </c>
      <c r="T28" t="s">
        <v>1196</v>
      </c>
      <c r="U28" s="113">
        <v>46167</v>
      </c>
      <c r="V28" s="113">
        <v>46167</v>
      </c>
      <c r="Y28" t="s">
        <v>1196</v>
      </c>
      <c r="Z28" s="66">
        <v>46167</v>
      </c>
      <c r="AA28" s="66">
        <v>46167</v>
      </c>
      <c r="AD28" t="s">
        <v>1196</v>
      </c>
      <c r="AE28" s="66">
        <v>46167</v>
      </c>
      <c r="AF28" s="66">
        <v>46167</v>
      </c>
    </row>
    <row r="29" spans="1:32" x14ac:dyDescent="0.3">
      <c r="A29" t="str">
        <f t="shared" si="0"/>
        <v>20234zo</v>
      </c>
      <c r="B29">
        <f t="shared" si="9"/>
        <v>4</v>
      </c>
      <c r="C29" s="65">
        <f t="shared" si="10"/>
        <v>44955</v>
      </c>
      <c r="D29" t="str">
        <f t="shared" si="11"/>
        <v>zo</v>
      </c>
      <c r="E29">
        <f t="shared" si="1"/>
        <v>2023</v>
      </c>
      <c r="F29" t="s">
        <v>92</v>
      </c>
      <c r="G29" t="s">
        <v>92</v>
      </c>
      <c r="H29" t="s">
        <v>92</v>
      </c>
      <c r="I29">
        <f t="shared" si="12"/>
        <v>4</v>
      </c>
      <c r="J29" s="118">
        <f>IF(AND(Formulier!$E$44&lt;=C29,Formulier!$O$38&gt;=C29),"Verlof",0)</f>
        <v>0</v>
      </c>
      <c r="K29">
        <f t="shared" si="4"/>
        <v>0</v>
      </c>
      <c r="L29">
        <f t="shared" si="5"/>
        <v>0</v>
      </c>
      <c r="M29">
        <f t="shared" si="6"/>
        <v>0</v>
      </c>
      <c r="N29" s="56">
        <f t="shared" si="7"/>
        <v>0</v>
      </c>
      <c r="O29" s="56">
        <f t="shared" si="8"/>
        <v>0</v>
      </c>
      <c r="T29" t="s">
        <v>1197</v>
      </c>
      <c r="U29" s="113">
        <f>+Kalender!$M$75</f>
        <v>0</v>
      </c>
      <c r="V29" s="113">
        <f>+Kalender!$N$75</f>
        <v>0</v>
      </c>
      <c r="Y29" t="s">
        <v>1197</v>
      </c>
      <c r="Z29" s="113">
        <f>+Kalender!$M$75</f>
        <v>0</v>
      </c>
      <c r="AA29" s="113">
        <f>+Kalender!$N$75</f>
        <v>0</v>
      </c>
      <c r="AD29" t="s">
        <v>1197</v>
      </c>
      <c r="AE29" s="113">
        <f>+Kalender!$M$75</f>
        <v>0</v>
      </c>
      <c r="AF29" s="113">
        <f>+Kalender!$N$75</f>
        <v>0</v>
      </c>
    </row>
    <row r="30" spans="1:32" x14ac:dyDescent="0.3">
      <c r="A30" t="str">
        <f t="shared" si="0"/>
        <v>20235ma</v>
      </c>
      <c r="B30">
        <f t="shared" si="9"/>
        <v>5</v>
      </c>
      <c r="C30" s="65">
        <f t="shared" si="10"/>
        <v>44956</v>
      </c>
      <c r="D30" t="str">
        <f t="shared" si="11"/>
        <v>ma</v>
      </c>
      <c r="E30">
        <f t="shared" si="1"/>
        <v>2023</v>
      </c>
      <c r="F30" t="s">
        <v>92</v>
      </c>
      <c r="G30" t="s">
        <v>92</v>
      </c>
      <c r="H30" t="s">
        <v>92</v>
      </c>
      <c r="I30">
        <f t="shared" si="12"/>
        <v>5</v>
      </c>
      <c r="J30" s="118">
        <f>IF(AND(Formulier!$E$44&lt;=C30,Formulier!$O$38&gt;=C30),"Verlof",0)</f>
        <v>0</v>
      </c>
      <c r="K30">
        <f t="shared" si="4"/>
        <v>0</v>
      </c>
      <c r="L30">
        <f t="shared" si="5"/>
        <v>0</v>
      </c>
      <c r="M30">
        <f t="shared" si="6"/>
        <v>0</v>
      </c>
      <c r="N30" s="56">
        <f t="shared" si="7"/>
        <v>0</v>
      </c>
      <c r="O30" s="56">
        <f t="shared" si="8"/>
        <v>0</v>
      </c>
      <c r="T30" t="s">
        <v>1198</v>
      </c>
      <c r="U30" s="113">
        <f>+Kalender!$M$76</f>
        <v>0</v>
      </c>
      <c r="V30" s="113">
        <f>+Kalender!$N$76</f>
        <v>0</v>
      </c>
      <c r="Y30" t="s">
        <v>1198</v>
      </c>
      <c r="Z30" s="113">
        <f>+Kalender!$M$76</f>
        <v>0</v>
      </c>
      <c r="AA30" s="113">
        <f>+Kalender!$N$76</f>
        <v>0</v>
      </c>
      <c r="AD30" t="s">
        <v>1198</v>
      </c>
      <c r="AE30" s="113">
        <f>+Kalender!$M$76</f>
        <v>0</v>
      </c>
      <c r="AF30" s="113">
        <f>+Kalender!$N$76</f>
        <v>0</v>
      </c>
    </row>
    <row r="31" spans="1:32" x14ac:dyDescent="0.3">
      <c r="A31" t="str">
        <f t="shared" si="0"/>
        <v>20235di</v>
      </c>
      <c r="B31">
        <f t="shared" si="9"/>
        <v>5</v>
      </c>
      <c r="C31" s="65">
        <f t="shared" si="10"/>
        <v>44957</v>
      </c>
      <c r="D31" t="str">
        <f t="shared" si="11"/>
        <v>di</v>
      </c>
      <c r="E31">
        <f t="shared" si="1"/>
        <v>2023</v>
      </c>
      <c r="F31" t="s">
        <v>92</v>
      </c>
      <c r="G31" t="s">
        <v>92</v>
      </c>
      <c r="H31" t="s">
        <v>92</v>
      </c>
      <c r="I31">
        <f t="shared" si="12"/>
        <v>5</v>
      </c>
      <c r="J31" s="118">
        <f>IF(AND(Formulier!$E$44&lt;=C31,Formulier!$O$38&gt;=C31),"Verlof",0)</f>
        <v>0</v>
      </c>
      <c r="K31">
        <f t="shared" si="4"/>
        <v>0</v>
      </c>
      <c r="L31">
        <f t="shared" si="5"/>
        <v>0</v>
      </c>
      <c r="M31">
        <f t="shared" si="6"/>
        <v>0</v>
      </c>
      <c r="N31" s="56">
        <f t="shared" si="7"/>
        <v>0</v>
      </c>
      <c r="O31" s="56">
        <f t="shared" si="8"/>
        <v>0</v>
      </c>
      <c r="T31" t="s">
        <v>1199</v>
      </c>
      <c r="U31" s="113">
        <f>+Kalender!$M$77</f>
        <v>0</v>
      </c>
      <c r="V31" s="113">
        <f>+Kalender!$N$77</f>
        <v>0</v>
      </c>
      <c r="Y31" t="s">
        <v>1199</v>
      </c>
      <c r="Z31" s="113">
        <f>+Kalender!$M$77</f>
        <v>0</v>
      </c>
      <c r="AA31" s="113">
        <f>+Kalender!$N$77</f>
        <v>0</v>
      </c>
      <c r="AD31" t="s">
        <v>1199</v>
      </c>
      <c r="AE31" s="113">
        <f>+Kalender!$M$77</f>
        <v>0</v>
      </c>
      <c r="AF31" s="113">
        <f>+Kalender!$N$77</f>
        <v>0</v>
      </c>
    </row>
    <row r="32" spans="1:32" x14ac:dyDescent="0.3">
      <c r="A32" t="str">
        <f t="shared" si="0"/>
        <v>20235wo</v>
      </c>
      <c r="B32">
        <f t="shared" si="9"/>
        <v>5</v>
      </c>
      <c r="C32" s="65">
        <f t="shared" si="10"/>
        <v>44958</v>
      </c>
      <c r="D32" t="str">
        <f t="shared" si="11"/>
        <v>wo</v>
      </c>
      <c r="E32">
        <f t="shared" si="1"/>
        <v>2023</v>
      </c>
      <c r="F32" t="s">
        <v>92</v>
      </c>
      <c r="G32" t="s">
        <v>92</v>
      </c>
      <c r="H32" t="s">
        <v>92</v>
      </c>
      <c r="I32">
        <f t="shared" si="12"/>
        <v>5</v>
      </c>
      <c r="J32" s="118">
        <f>IF(AND(Formulier!$E$44&lt;=C32,Formulier!$O$38&gt;=C32),"Verlof",0)</f>
        <v>0</v>
      </c>
      <c r="K32">
        <f t="shared" si="4"/>
        <v>0</v>
      </c>
      <c r="L32">
        <f t="shared" si="5"/>
        <v>0</v>
      </c>
      <c r="M32">
        <f t="shared" si="6"/>
        <v>0</v>
      </c>
      <c r="N32" s="56">
        <f t="shared" si="7"/>
        <v>0</v>
      </c>
      <c r="O32" s="56">
        <f t="shared" si="8"/>
        <v>0</v>
      </c>
      <c r="S32">
        <v>2027</v>
      </c>
      <c r="T32" t="s">
        <v>66</v>
      </c>
      <c r="U32" s="113">
        <v>46580</v>
      </c>
      <c r="V32" s="113">
        <v>46621</v>
      </c>
      <c r="X32">
        <v>2027</v>
      </c>
      <c r="Y32" t="s">
        <v>66</v>
      </c>
      <c r="Z32" s="66">
        <v>46587</v>
      </c>
      <c r="AA32" s="66">
        <v>46628</v>
      </c>
      <c r="AC32">
        <v>2027</v>
      </c>
      <c r="AD32" t="s">
        <v>66</v>
      </c>
      <c r="AE32" s="66">
        <v>46594</v>
      </c>
      <c r="AF32" s="66">
        <v>46635</v>
      </c>
    </row>
    <row r="33" spans="1:32" x14ac:dyDescent="0.3">
      <c r="A33" t="str">
        <f t="shared" si="0"/>
        <v>20235do</v>
      </c>
      <c r="B33">
        <f t="shared" si="9"/>
        <v>5</v>
      </c>
      <c r="C33" s="65">
        <f t="shared" si="10"/>
        <v>44959</v>
      </c>
      <c r="D33" t="str">
        <f t="shared" si="11"/>
        <v>do</v>
      </c>
      <c r="E33">
        <f t="shared" si="1"/>
        <v>2023</v>
      </c>
      <c r="F33" t="s">
        <v>92</v>
      </c>
      <c r="G33" t="s">
        <v>92</v>
      </c>
      <c r="H33" t="s">
        <v>92</v>
      </c>
      <c r="I33">
        <f t="shared" si="12"/>
        <v>5</v>
      </c>
      <c r="J33" s="118">
        <f>IF(AND(Formulier!$E$44&lt;=C33,Formulier!$O$38&gt;=C33),"Verlof",0)</f>
        <v>0</v>
      </c>
      <c r="K33">
        <f t="shared" si="4"/>
        <v>0</v>
      </c>
      <c r="L33">
        <f t="shared" si="5"/>
        <v>0</v>
      </c>
      <c r="M33">
        <f t="shared" si="6"/>
        <v>0</v>
      </c>
      <c r="N33" s="56">
        <f t="shared" si="7"/>
        <v>0</v>
      </c>
      <c r="O33" s="56">
        <f t="shared" si="8"/>
        <v>0</v>
      </c>
      <c r="T33" t="s">
        <v>68</v>
      </c>
      <c r="U33" s="113">
        <v>46440</v>
      </c>
      <c r="V33" s="113">
        <v>46446</v>
      </c>
      <c r="Y33" t="s">
        <v>68</v>
      </c>
      <c r="Z33" s="66">
        <v>46440</v>
      </c>
      <c r="AA33" s="66">
        <v>46446</v>
      </c>
      <c r="AD33" t="s">
        <v>68</v>
      </c>
      <c r="AE33" s="66">
        <v>46433</v>
      </c>
      <c r="AF33" s="66">
        <v>46439</v>
      </c>
    </row>
    <row r="34" spans="1:32" x14ac:dyDescent="0.3">
      <c r="A34" t="str">
        <f t="shared" si="0"/>
        <v>20235vr</v>
      </c>
      <c r="B34">
        <f t="shared" si="9"/>
        <v>5</v>
      </c>
      <c r="C34" s="65">
        <f t="shared" si="10"/>
        <v>44960</v>
      </c>
      <c r="D34" t="str">
        <f t="shared" si="11"/>
        <v>vr</v>
      </c>
      <c r="E34">
        <f t="shared" si="1"/>
        <v>2023</v>
      </c>
      <c r="F34" t="s">
        <v>92</v>
      </c>
      <c r="G34" t="s">
        <v>92</v>
      </c>
      <c r="H34" t="s">
        <v>92</v>
      </c>
      <c r="I34">
        <f t="shared" si="12"/>
        <v>5</v>
      </c>
      <c r="J34" s="118">
        <f>IF(AND(Formulier!$E$44&lt;=C34,Formulier!$O$38&gt;=C34),"Verlof",0)</f>
        <v>0</v>
      </c>
      <c r="K34">
        <f t="shared" si="4"/>
        <v>0</v>
      </c>
      <c r="L34">
        <f t="shared" si="5"/>
        <v>0</v>
      </c>
      <c r="M34">
        <f t="shared" si="6"/>
        <v>0</v>
      </c>
      <c r="N34" s="56">
        <f t="shared" si="7"/>
        <v>0</v>
      </c>
      <c r="O34" s="56">
        <f t="shared" si="8"/>
        <v>0</v>
      </c>
      <c r="T34" t="s">
        <v>70</v>
      </c>
      <c r="U34" s="113">
        <v>46503</v>
      </c>
      <c r="V34" s="113">
        <v>46509</v>
      </c>
      <c r="Y34" t="s">
        <v>70</v>
      </c>
      <c r="Z34" s="66">
        <v>46503</v>
      </c>
      <c r="AA34" s="66">
        <v>46509</v>
      </c>
      <c r="AD34" t="s">
        <v>70</v>
      </c>
      <c r="AE34" s="66">
        <v>46503</v>
      </c>
      <c r="AF34" s="66">
        <v>46509</v>
      </c>
    </row>
    <row r="35" spans="1:32" x14ac:dyDescent="0.3">
      <c r="A35" t="str">
        <f t="shared" si="0"/>
        <v>20235za</v>
      </c>
      <c r="B35">
        <f t="shared" si="9"/>
        <v>5</v>
      </c>
      <c r="C35" s="65">
        <f t="shared" si="10"/>
        <v>44961</v>
      </c>
      <c r="D35" t="str">
        <f t="shared" si="11"/>
        <v>za</v>
      </c>
      <c r="E35">
        <f t="shared" si="1"/>
        <v>2023</v>
      </c>
      <c r="F35" t="s">
        <v>92</v>
      </c>
      <c r="G35" t="s">
        <v>92</v>
      </c>
      <c r="H35" t="s">
        <v>92</v>
      </c>
      <c r="I35">
        <f t="shared" si="12"/>
        <v>5</v>
      </c>
      <c r="J35" s="118">
        <f>IF(AND(Formulier!$E$44&lt;=C35,Formulier!$O$38&gt;=C35),"Verlof",0)</f>
        <v>0</v>
      </c>
      <c r="K35">
        <f t="shared" si="4"/>
        <v>0</v>
      </c>
      <c r="L35">
        <f t="shared" si="5"/>
        <v>0</v>
      </c>
      <c r="M35">
        <f t="shared" si="6"/>
        <v>0</v>
      </c>
      <c r="N35" s="56">
        <f t="shared" si="7"/>
        <v>0</v>
      </c>
      <c r="O35" s="56">
        <f t="shared" si="8"/>
        <v>0</v>
      </c>
      <c r="T35" t="s">
        <v>72</v>
      </c>
      <c r="U35" s="113">
        <v>46678</v>
      </c>
      <c r="V35" s="113">
        <v>46684</v>
      </c>
      <c r="Y35" t="s">
        <v>72</v>
      </c>
      <c r="Z35" s="66">
        <v>46678</v>
      </c>
      <c r="AA35" s="66">
        <v>46684</v>
      </c>
      <c r="AD35" t="s">
        <v>72</v>
      </c>
      <c r="AE35" s="66">
        <v>46685</v>
      </c>
      <c r="AF35" s="66">
        <v>46691</v>
      </c>
    </row>
    <row r="36" spans="1:32" x14ac:dyDescent="0.3">
      <c r="A36" t="str">
        <f t="shared" si="0"/>
        <v>20235zo</v>
      </c>
      <c r="B36">
        <f t="shared" si="9"/>
        <v>5</v>
      </c>
      <c r="C36" s="65">
        <f t="shared" si="10"/>
        <v>44962</v>
      </c>
      <c r="D36" t="str">
        <f t="shared" si="11"/>
        <v>zo</v>
      </c>
      <c r="E36">
        <f t="shared" si="1"/>
        <v>2023</v>
      </c>
      <c r="F36" t="s">
        <v>92</v>
      </c>
      <c r="G36" t="s">
        <v>92</v>
      </c>
      <c r="H36" t="s">
        <v>92</v>
      </c>
      <c r="I36">
        <f t="shared" si="12"/>
        <v>5</v>
      </c>
      <c r="J36" s="118">
        <f>IF(AND(Formulier!$E$44&lt;=C36,Formulier!$O$38&gt;=C36),"Verlof",0)</f>
        <v>0</v>
      </c>
      <c r="K36">
        <f t="shared" si="4"/>
        <v>0</v>
      </c>
      <c r="L36">
        <f t="shared" si="5"/>
        <v>0</v>
      </c>
      <c r="M36">
        <f t="shared" si="6"/>
        <v>0</v>
      </c>
      <c r="N36" s="56">
        <f t="shared" si="7"/>
        <v>0</v>
      </c>
      <c r="O36" s="56">
        <f t="shared" si="8"/>
        <v>0</v>
      </c>
      <c r="T36" t="s">
        <v>74</v>
      </c>
      <c r="U36" s="113">
        <v>46748</v>
      </c>
      <c r="V36" s="113">
        <v>46761</v>
      </c>
      <c r="Y36" t="s">
        <v>74</v>
      </c>
      <c r="Z36" s="66">
        <v>46748</v>
      </c>
      <c r="AA36" s="66">
        <v>46761</v>
      </c>
      <c r="AD36" t="s">
        <v>74</v>
      </c>
      <c r="AE36" s="66">
        <v>46748</v>
      </c>
      <c r="AF36" s="66">
        <v>46761</v>
      </c>
    </row>
    <row r="37" spans="1:32" x14ac:dyDescent="0.3">
      <c r="A37" t="str">
        <f t="shared" si="0"/>
        <v>20236ma</v>
      </c>
      <c r="B37">
        <f t="shared" si="9"/>
        <v>6</v>
      </c>
      <c r="C37" s="65">
        <f t="shared" si="10"/>
        <v>44963</v>
      </c>
      <c r="D37" t="str">
        <f t="shared" si="11"/>
        <v>ma</v>
      </c>
      <c r="E37">
        <f t="shared" si="1"/>
        <v>2023</v>
      </c>
      <c r="F37" t="s">
        <v>92</v>
      </c>
      <c r="G37" t="s">
        <v>92</v>
      </c>
      <c r="H37" t="s">
        <v>92</v>
      </c>
      <c r="I37">
        <f t="shared" si="12"/>
        <v>6</v>
      </c>
      <c r="J37" s="118">
        <f>IF(AND(Formulier!$E$44&lt;=C37,Formulier!$O$38&gt;=C37),"Verlof",0)</f>
        <v>0</v>
      </c>
      <c r="K37">
        <f t="shared" si="4"/>
        <v>0</v>
      </c>
      <c r="L37">
        <f t="shared" si="5"/>
        <v>0</v>
      </c>
      <c r="M37">
        <f t="shared" si="6"/>
        <v>0</v>
      </c>
      <c r="N37" s="56">
        <f t="shared" si="7"/>
        <v>0</v>
      </c>
      <c r="O37" s="56">
        <f t="shared" si="8"/>
        <v>0</v>
      </c>
      <c r="T37" t="s">
        <v>1191</v>
      </c>
      <c r="U37" s="113">
        <v>46472</v>
      </c>
      <c r="V37" s="113">
        <v>46472</v>
      </c>
      <c r="Y37" t="s">
        <v>1191</v>
      </c>
      <c r="Z37" s="66">
        <v>46472</v>
      </c>
      <c r="AA37" s="66">
        <v>46472</v>
      </c>
      <c r="AD37" t="s">
        <v>1191</v>
      </c>
      <c r="AE37" s="66">
        <v>46472</v>
      </c>
      <c r="AF37" s="66">
        <v>46472</v>
      </c>
    </row>
    <row r="38" spans="1:32" x14ac:dyDescent="0.3">
      <c r="A38" t="str">
        <f t="shared" si="0"/>
        <v>20236di</v>
      </c>
      <c r="B38">
        <f t="shared" si="9"/>
        <v>6</v>
      </c>
      <c r="C38" s="65">
        <f t="shared" si="10"/>
        <v>44964</v>
      </c>
      <c r="D38" t="str">
        <f t="shared" si="11"/>
        <v>di</v>
      </c>
      <c r="E38">
        <f t="shared" si="1"/>
        <v>2023</v>
      </c>
      <c r="F38" t="s">
        <v>92</v>
      </c>
      <c r="G38" t="s">
        <v>92</v>
      </c>
      <c r="H38" t="s">
        <v>92</v>
      </c>
      <c r="I38">
        <f t="shared" si="12"/>
        <v>6</v>
      </c>
      <c r="J38" s="118">
        <f>IF(AND(Formulier!$E$44&lt;=C38,Formulier!$O$38&gt;=C38),"Verlof",0)</f>
        <v>0</v>
      </c>
      <c r="K38">
        <f t="shared" si="4"/>
        <v>0</v>
      </c>
      <c r="L38">
        <f t="shared" si="5"/>
        <v>0</v>
      </c>
      <c r="M38">
        <f t="shared" si="6"/>
        <v>0</v>
      </c>
      <c r="N38" s="56">
        <f t="shared" si="7"/>
        <v>0</v>
      </c>
      <c r="O38" s="56">
        <f t="shared" si="8"/>
        <v>0</v>
      </c>
      <c r="T38" t="s">
        <v>1192</v>
      </c>
      <c r="U38" s="113">
        <v>46475</v>
      </c>
      <c r="V38" s="113">
        <v>46475</v>
      </c>
      <c r="Y38" t="s">
        <v>1192</v>
      </c>
      <c r="Z38" s="66">
        <v>46475</v>
      </c>
      <c r="AA38" s="66">
        <v>46475</v>
      </c>
      <c r="AD38" t="s">
        <v>1192</v>
      </c>
      <c r="AE38" s="66">
        <v>46475</v>
      </c>
      <c r="AF38" s="66">
        <v>46475</v>
      </c>
    </row>
    <row r="39" spans="1:32" x14ac:dyDescent="0.3">
      <c r="A39" t="str">
        <f t="shared" si="0"/>
        <v>20236wo</v>
      </c>
      <c r="B39">
        <f t="shared" si="9"/>
        <v>6</v>
      </c>
      <c r="C39" s="65">
        <f t="shared" si="10"/>
        <v>44965</v>
      </c>
      <c r="D39" t="str">
        <f t="shared" si="11"/>
        <v>wo</v>
      </c>
      <c r="E39">
        <f t="shared" si="1"/>
        <v>2023</v>
      </c>
      <c r="F39" t="s">
        <v>92</v>
      </c>
      <c r="G39" t="s">
        <v>92</v>
      </c>
      <c r="H39" t="s">
        <v>92</v>
      </c>
      <c r="I39">
        <f t="shared" si="12"/>
        <v>6</v>
      </c>
      <c r="J39" s="118">
        <f>IF(AND(Formulier!$E$44&lt;=C39,Formulier!$O$38&gt;=C39),"Verlof",0)</f>
        <v>0</v>
      </c>
      <c r="K39">
        <f t="shared" si="4"/>
        <v>0</v>
      </c>
      <c r="L39">
        <f t="shared" si="5"/>
        <v>0</v>
      </c>
      <c r="M39">
        <f t="shared" si="6"/>
        <v>0</v>
      </c>
      <c r="N39" s="56">
        <f t="shared" si="7"/>
        <v>0</v>
      </c>
      <c r="O39" s="56">
        <f t="shared" si="8"/>
        <v>0</v>
      </c>
      <c r="T39" t="s">
        <v>1193</v>
      </c>
      <c r="U39" s="113">
        <v>46504</v>
      </c>
      <c r="V39" s="113">
        <v>46504</v>
      </c>
      <c r="Y39" t="s">
        <v>1193</v>
      </c>
      <c r="Z39" s="66">
        <v>46504</v>
      </c>
      <c r="AA39" s="66">
        <v>46504</v>
      </c>
      <c r="AD39" t="s">
        <v>1193</v>
      </c>
      <c r="AE39" s="66">
        <v>46504</v>
      </c>
      <c r="AF39" s="66">
        <v>46504</v>
      </c>
    </row>
    <row r="40" spans="1:32" x14ac:dyDescent="0.3">
      <c r="A40" t="str">
        <f t="shared" si="0"/>
        <v>20236do</v>
      </c>
      <c r="B40">
        <f t="shared" si="9"/>
        <v>6</v>
      </c>
      <c r="C40" s="65">
        <f t="shared" si="10"/>
        <v>44966</v>
      </c>
      <c r="D40" t="str">
        <f t="shared" si="11"/>
        <v>do</v>
      </c>
      <c r="E40">
        <f t="shared" si="1"/>
        <v>2023</v>
      </c>
      <c r="F40" t="s">
        <v>92</v>
      </c>
      <c r="G40" t="s">
        <v>92</v>
      </c>
      <c r="H40" t="s">
        <v>92</v>
      </c>
      <c r="I40">
        <f t="shared" si="12"/>
        <v>6</v>
      </c>
      <c r="J40" s="118">
        <f>IF(AND(Formulier!$E$44&lt;=C40,Formulier!$O$38&gt;=C40),"Verlof",0)</f>
        <v>0</v>
      </c>
      <c r="K40">
        <f t="shared" si="4"/>
        <v>0</v>
      </c>
      <c r="L40">
        <f t="shared" si="5"/>
        <v>0</v>
      </c>
      <c r="M40">
        <f t="shared" si="6"/>
        <v>0</v>
      </c>
      <c r="N40" s="56">
        <f t="shared" si="7"/>
        <v>0</v>
      </c>
      <c r="O40" s="56">
        <f t="shared" si="8"/>
        <v>0</v>
      </c>
      <c r="T40" t="s">
        <v>1194</v>
      </c>
      <c r="U40" s="113">
        <v>46512</v>
      </c>
      <c r="V40" s="113">
        <v>46512</v>
      </c>
      <c r="Y40" t="s">
        <v>1194</v>
      </c>
      <c r="Z40" s="66">
        <v>46512</v>
      </c>
      <c r="AA40" s="66">
        <v>46512</v>
      </c>
      <c r="AD40" t="s">
        <v>1194</v>
      </c>
      <c r="AE40" s="66">
        <v>46512</v>
      </c>
      <c r="AF40" s="66">
        <v>46512</v>
      </c>
    </row>
    <row r="41" spans="1:32" x14ac:dyDescent="0.3">
      <c r="A41" t="str">
        <f t="shared" si="0"/>
        <v>20236vr</v>
      </c>
      <c r="B41">
        <f t="shared" si="9"/>
        <v>6</v>
      </c>
      <c r="C41" s="65">
        <f t="shared" si="10"/>
        <v>44967</v>
      </c>
      <c r="D41" t="str">
        <f t="shared" si="11"/>
        <v>vr</v>
      </c>
      <c r="E41">
        <f t="shared" si="1"/>
        <v>2023</v>
      </c>
      <c r="F41" t="s">
        <v>92</v>
      </c>
      <c r="G41" t="s">
        <v>92</v>
      </c>
      <c r="H41" t="s">
        <v>92</v>
      </c>
      <c r="I41">
        <f t="shared" si="12"/>
        <v>6</v>
      </c>
      <c r="J41" s="118">
        <f>IF(AND(Formulier!$E$44&lt;=C41,Formulier!$O$38&gt;=C41),"Verlof",0)</f>
        <v>0</v>
      </c>
      <c r="K41">
        <f t="shared" si="4"/>
        <v>0</v>
      </c>
      <c r="L41">
        <f t="shared" si="5"/>
        <v>0</v>
      </c>
      <c r="M41">
        <f t="shared" si="6"/>
        <v>0</v>
      </c>
      <c r="N41" s="56">
        <f t="shared" si="7"/>
        <v>0</v>
      </c>
      <c r="O41" s="56">
        <f t="shared" si="8"/>
        <v>0</v>
      </c>
      <c r="T41" t="s">
        <v>1195</v>
      </c>
      <c r="U41" s="113">
        <v>46513</v>
      </c>
      <c r="V41" s="113">
        <v>46513</v>
      </c>
      <c r="Y41" t="s">
        <v>1195</v>
      </c>
      <c r="Z41" s="66">
        <v>46513</v>
      </c>
      <c r="AA41" s="66">
        <v>46513</v>
      </c>
      <c r="AD41" t="s">
        <v>1195</v>
      </c>
      <c r="AE41" s="66">
        <v>46513</v>
      </c>
      <c r="AF41" s="66">
        <v>46513</v>
      </c>
    </row>
    <row r="42" spans="1:32" x14ac:dyDescent="0.3">
      <c r="A42" t="str">
        <f t="shared" si="0"/>
        <v>20236za</v>
      </c>
      <c r="B42">
        <f t="shared" si="9"/>
        <v>6</v>
      </c>
      <c r="C42" s="65">
        <f t="shared" si="10"/>
        <v>44968</v>
      </c>
      <c r="D42" t="str">
        <f t="shared" si="11"/>
        <v>za</v>
      </c>
      <c r="E42">
        <f t="shared" si="1"/>
        <v>2023</v>
      </c>
      <c r="F42" t="s">
        <v>92</v>
      </c>
      <c r="G42" t="s">
        <v>92</v>
      </c>
      <c r="H42" t="s">
        <v>92</v>
      </c>
      <c r="I42">
        <f t="shared" si="12"/>
        <v>6</v>
      </c>
      <c r="J42" s="118">
        <f>IF(AND(Formulier!$E$44&lt;=C42,Formulier!$O$38&gt;=C42),"Verlof",0)</f>
        <v>0</v>
      </c>
      <c r="K42">
        <f t="shared" si="4"/>
        <v>0</v>
      </c>
      <c r="L42">
        <f t="shared" si="5"/>
        <v>0</v>
      </c>
      <c r="M42">
        <f t="shared" si="6"/>
        <v>0</v>
      </c>
      <c r="N42" s="56">
        <f t="shared" si="7"/>
        <v>0</v>
      </c>
      <c r="O42" s="56">
        <f t="shared" si="8"/>
        <v>0</v>
      </c>
      <c r="T42" t="s">
        <v>1196</v>
      </c>
      <c r="U42" s="113">
        <v>46524</v>
      </c>
      <c r="V42" s="113">
        <v>46524</v>
      </c>
      <c r="Y42" t="s">
        <v>1196</v>
      </c>
      <c r="Z42" s="66">
        <v>46524</v>
      </c>
      <c r="AA42" s="66">
        <v>46524</v>
      </c>
      <c r="AD42" t="s">
        <v>1196</v>
      </c>
      <c r="AE42" s="66">
        <v>46524</v>
      </c>
      <c r="AF42" s="66">
        <v>46524</v>
      </c>
    </row>
    <row r="43" spans="1:32" x14ac:dyDescent="0.3">
      <c r="A43" t="str">
        <f t="shared" si="0"/>
        <v>20236zo</v>
      </c>
      <c r="B43">
        <f t="shared" si="9"/>
        <v>6</v>
      </c>
      <c r="C43" s="65">
        <f t="shared" si="10"/>
        <v>44969</v>
      </c>
      <c r="D43" t="str">
        <f t="shared" si="11"/>
        <v>zo</v>
      </c>
      <c r="E43">
        <f t="shared" si="1"/>
        <v>2023</v>
      </c>
      <c r="F43" t="s">
        <v>92</v>
      </c>
      <c r="G43" t="s">
        <v>92</v>
      </c>
      <c r="H43" t="s">
        <v>92</v>
      </c>
      <c r="I43">
        <f t="shared" si="12"/>
        <v>6</v>
      </c>
      <c r="J43" s="118">
        <f>IF(AND(Formulier!$E$44&lt;=C43,Formulier!$O$38&gt;=C43),"Verlof",0)</f>
        <v>0</v>
      </c>
      <c r="K43">
        <f t="shared" si="4"/>
        <v>0</v>
      </c>
      <c r="L43">
        <f t="shared" si="5"/>
        <v>0</v>
      </c>
      <c r="M43">
        <f t="shared" si="6"/>
        <v>0</v>
      </c>
      <c r="N43" s="56">
        <f t="shared" si="7"/>
        <v>0</v>
      </c>
      <c r="O43" s="56">
        <f t="shared" si="8"/>
        <v>0</v>
      </c>
      <c r="T43" t="s">
        <v>1197</v>
      </c>
      <c r="U43" s="113">
        <f>+Kalender!$W$75</f>
        <v>0</v>
      </c>
      <c r="V43" s="113">
        <f>+Kalender!$X$75</f>
        <v>0</v>
      </c>
      <c r="Y43" t="s">
        <v>1197</v>
      </c>
      <c r="Z43" s="113">
        <f>+Kalender!$W$75</f>
        <v>0</v>
      </c>
      <c r="AA43" s="113">
        <f>+Kalender!$X$75</f>
        <v>0</v>
      </c>
      <c r="AD43" t="s">
        <v>1197</v>
      </c>
      <c r="AE43" s="113">
        <f>+Kalender!$W$75</f>
        <v>0</v>
      </c>
      <c r="AF43" s="113">
        <f>+Kalender!$X$75</f>
        <v>0</v>
      </c>
    </row>
    <row r="44" spans="1:32" x14ac:dyDescent="0.3">
      <c r="A44" t="str">
        <f t="shared" si="0"/>
        <v>20237ma</v>
      </c>
      <c r="B44">
        <f t="shared" si="9"/>
        <v>7</v>
      </c>
      <c r="C44" s="65">
        <f t="shared" si="10"/>
        <v>44970</v>
      </c>
      <c r="D44" t="str">
        <f t="shared" si="11"/>
        <v>ma</v>
      </c>
      <c r="E44">
        <f t="shared" si="1"/>
        <v>2023</v>
      </c>
      <c r="F44" t="s">
        <v>92</v>
      </c>
      <c r="G44" t="s">
        <v>92</v>
      </c>
      <c r="H44" t="s">
        <v>92</v>
      </c>
      <c r="I44">
        <f t="shared" si="12"/>
        <v>7</v>
      </c>
      <c r="J44" s="118">
        <f>IF(AND(Formulier!$E$44&lt;=C44,Formulier!$O$38&gt;=C44),"Verlof",0)</f>
        <v>0</v>
      </c>
      <c r="K44">
        <f t="shared" si="4"/>
        <v>0</v>
      </c>
      <c r="L44">
        <f t="shared" si="5"/>
        <v>0</v>
      </c>
      <c r="M44">
        <f t="shared" si="6"/>
        <v>0</v>
      </c>
      <c r="N44" s="56">
        <f t="shared" si="7"/>
        <v>0</v>
      </c>
      <c r="O44" s="56">
        <f t="shared" si="8"/>
        <v>0</v>
      </c>
      <c r="T44" t="s">
        <v>1198</v>
      </c>
      <c r="U44" s="113">
        <f>+Kalender!$W$76</f>
        <v>0</v>
      </c>
      <c r="V44" s="113">
        <f>+Kalender!$X$76</f>
        <v>0</v>
      </c>
      <c r="Y44" t="s">
        <v>1198</v>
      </c>
      <c r="Z44" s="113">
        <f>+Kalender!$W$76</f>
        <v>0</v>
      </c>
      <c r="AA44" s="113">
        <f>+Kalender!$X$76</f>
        <v>0</v>
      </c>
      <c r="AD44" t="s">
        <v>1198</v>
      </c>
      <c r="AE44" s="113">
        <f>+Kalender!$W$76</f>
        <v>0</v>
      </c>
      <c r="AF44" s="113">
        <f>+Kalender!$X$76</f>
        <v>0</v>
      </c>
    </row>
    <row r="45" spans="1:32" x14ac:dyDescent="0.3">
      <c r="A45" t="str">
        <f t="shared" si="0"/>
        <v>20237di</v>
      </c>
      <c r="B45">
        <f t="shared" si="9"/>
        <v>7</v>
      </c>
      <c r="C45" s="65">
        <f t="shared" si="10"/>
        <v>44971</v>
      </c>
      <c r="D45" t="str">
        <f t="shared" si="11"/>
        <v>di</v>
      </c>
      <c r="E45">
        <f t="shared" si="1"/>
        <v>2023</v>
      </c>
      <c r="F45" t="s">
        <v>92</v>
      </c>
      <c r="G45" t="s">
        <v>92</v>
      </c>
      <c r="H45" t="s">
        <v>92</v>
      </c>
      <c r="I45">
        <f t="shared" si="12"/>
        <v>7</v>
      </c>
      <c r="J45" s="118">
        <f>IF(AND(Formulier!$E$44&lt;=C45,Formulier!$O$38&gt;=C45),"Verlof",0)</f>
        <v>0</v>
      </c>
      <c r="K45">
        <f t="shared" si="4"/>
        <v>0</v>
      </c>
      <c r="L45">
        <f t="shared" si="5"/>
        <v>0</v>
      </c>
      <c r="M45">
        <f t="shared" si="6"/>
        <v>0</v>
      </c>
      <c r="N45" s="56">
        <f t="shared" si="7"/>
        <v>0</v>
      </c>
      <c r="O45" s="56">
        <f t="shared" si="8"/>
        <v>0</v>
      </c>
      <c r="T45" t="s">
        <v>1199</v>
      </c>
      <c r="U45" s="113">
        <f>+Kalender!$W$77</f>
        <v>0</v>
      </c>
      <c r="V45" s="113">
        <f>+Kalender!$X$77</f>
        <v>0</v>
      </c>
      <c r="Y45" t="s">
        <v>1199</v>
      </c>
      <c r="Z45" s="113">
        <f>+Kalender!$W$77</f>
        <v>0</v>
      </c>
      <c r="AA45" s="113">
        <f>+Kalender!$X$77</f>
        <v>0</v>
      </c>
      <c r="AD45" t="s">
        <v>1199</v>
      </c>
      <c r="AE45" s="113">
        <f>+Kalender!$W$77</f>
        <v>0</v>
      </c>
      <c r="AF45" s="113">
        <f>+Kalender!$X$77</f>
        <v>0</v>
      </c>
    </row>
    <row r="46" spans="1:32" x14ac:dyDescent="0.3">
      <c r="A46" t="str">
        <f t="shared" si="0"/>
        <v>20237wo</v>
      </c>
      <c r="B46">
        <f t="shared" si="9"/>
        <v>7</v>
      </c>
      <c r="C46" s="65">
        <f t="shared" si="10"/>
        <v>44972</v>
      </c>
      <c r="D46" t="str">
        <f t="shared" si="11"/>
        <v>wo</v>
      </c>
      <c r="E46">
        <f t="shared" si="1"/>
        <v>2023</v>
      </c>
      <c r="F46" t="s">
        <v>92</v>
      </c>
      <c r="G46" t="s">
        <v>92</v>
      </c>
      <c r="H46" t="s">
        <v>92</v>
      </c>
      <c r="I46">
        <f t="shared" si="12"/>
        <v>7</v>
      </c>
      <c r="J46" s="118">
        <f>IF(AND(Formulier!$E$44&lt;=C46,Formulier!$O$38&gt;=C46),"Verlof",0)</f>
        <v>0</v>
      </c>
      <c r="K46">
        <f t="shared" si="4"/>
        <v>0</v>
      </c>
      <c r="L46">
        <f t="shared" si="5"/>
        <v>0</v>
      </c>
      <c r="M46">
        <f t="shared" si="6"/>
        <v>0</v>
      </c>
      <c r="N46" s="56">
        <f t="shared" si="7"/>
        <v>0</v>
      </c>
      <c r="O46" s="56">
        <f t="shared" si="8"/>
        <v>0</v>
      </c>
    </row>
    <row r="47" spans="1:32" x14ac:dyDescent="0.3">
      <c r="A47" t="str">
        <f t="shared" si="0"/>
        <v>20237do</v>
      </c>
      <c r="B47">
        <f t="shared" si="9"/>
        <v>7</v>
      </c>
      <c r="C47" s="65">
        <f t="shared" si="10"/>
        <v>44973</v>
      </c>
      <c r="D47" t="str">
        <f t="shared" si="11"/>
        <v>do</v>
      </c>
      <c r="E47">
        <f t="shared" si="1"/>
        <v>2023</v>
      </c>
      <c r="F47" t="s">
        <v>92</v>
      </c>
      <c r="G47" t="s">
        <v>92</v>
      </c>
      <c r="H47" t="s">
        <v>92</v>
      </c>
      <c r="I47">
        <f t="shared" si="12"/>
        <v>7</v>
      </c>
      <c r="J47" s="118">
        <f>IF(AND(Formulier!$E$44&lt;=C47,Formulier!$O$38&gt;=C47),"Verlof",0)</f>
        <v>0</v>
      </c>
      <c r="K47">
        <f t="shared" si="4"/>
        <v>0</v>
      </c>
      <c r="L47">
        <f t="shared" si="5"/>
        <v>0</v>
      </c>
      <c r="M47">
        <f t="shared" si="6"/>
        <v>0</v>
      </c>
      <c r="N47" s="56">
        <f t="shared" si="7"/>
        <v>0</v>
      </c>
      <c r="O47" s="56">
        <f t="shared" si="8"/>
        <v>0</v>
      </c>
    </row>
    <row r="48" spans="1:32" x14ac:dyDescent="0.3">
      <c r="A48" t="str">
        <f t="shared" si="0"/>
        <v>20237vr</v>
      </c>
      <c r="B48">
        <f t="shared" si="9"/>
        <v>7</v>
      </c>
      <c r="C48" s="65">
        <f t="shared" si="10"/>
        <v>44974</v>
      </c>
      <c r="D48" t="str">
        <f t="shared" si="11"/>
        <v>vr</v>
      </c>
      <c r="E48">
        <f t="shared" si="1"/>
        <v>2023</v>
      </c>
      <c r="F48" t="s">
        <v>92</v>
      </c>
      <c r="G48" t="s">
        <v>92</v>
      </c>
      <c r="H48" t="s">
        <v>92</v>
      </c>
      <c r="I48">
        <f t="shared" si="12"/>
        <v>7</v>
      </c>
      <c r="J48" s="118">
        <f>IF(AND(Formulier!$E$44&lt;=C48,Formulier!$O$38&gt;=C48),"Verlof",0)</f>
        <v>0</v>
      </c>
      <c r="K48">
        <f t="shared" si="4"/>
        <v>0</v>
      </c>
      <c r="L48">
        <f t="shared" si="5"/>
        <v>0</v>
      </c>
      <c r="M48">
        <f t="shared" si="6"/>
        <v>0</v>
      </c>
      <c r="N48" s="56">
        <f t="shared" si="7"/>
        <v>0</v>
      </c>
      <c r="O48" s="56">
        <f t="shared" si="8"/>
        <v>0</v>
      </c>
    </row>
    <row r="49" spans="1:15" x14ac:dyDescent="0.3">
      <c r="A49" t="str">
        <f t="shared" si="0"/>
        <v>20237za</v>
      </c>
      <c r="B49">
        <f t="shared" si="9"/>
        <v>7</v>
      </c>
      <c r="C49" s="65">
        <f t="shared" si="10"/>
        <v>44975</v>
      </c>
      <c r="D49" t="str">
        <f t="shared" si="11"/>
        <v>za</v>
      </c>
      <c r="E49">
        <f t="shared" si="1"/>
        <v>2023</v>
      </c>
      <c r="F49" t="s">
        <v>92</v>
      </c>
      <c r="G49" t="s">
        <v>92</v>
      </c>
      <c r="H49" t="s">
        <v>92</v>
      </c>
      <c r="I49">
        <f t="shared" si="12"/>
        <v>7</v>
      </c>
      <c r="J49" s="118">
        <f>IF(AND(Formulier!$E$44&lt;=C49,Formulier!$O$38&gt;=C49),"Verlof",0)</f>
        <v>0</v>
      </c>
      <c r="K49">
        <f t="shared" si="4"/>
        <v>0</v>
      </c>
      <c r="L49">
        <f t="shared" si="5"/>
        <v>0</v>
      </c>
      <c r="M49">
        <f t="shared" si="6"/>
        <v>0</v>
      </c>
      <c r="N49" s="56">
        <f t="shared" si="7"/>
        <v>0</v>
      </c>
      <c r="O49" s="56">
        <f t="shared" si="8"/>
        <v>0</v>
      </c>
    </row>
    <row r="50" spans="1:15" x14ac:dyDescent="0.3">
      <c r="A50" t="str">
        <f t="shared" si="0"/>
        <v>20237zo</v>
      </c>
      <c r="B50">
        <f t="shared" si="9"/>
        <v>7</v>
      </c>
      <c r="C50" s="65">
        <f t="shared" si="10"/>
        <v>44976</v>
      </c>
      <c r="D50" t="str">
        <f t="shared" si="11"/>
        <v>zo</v>
      </c>
      <c r="E50">
        <f t="shared" si="1"/>
        <v>2023</v>
      </c>
      <c r="F50" t="s">
        <v>92</v>
      </c>
      <c r="G50" t="s">
        <v>92</v>
      </c>
      <c r="H50" t="s">
        <v>92</v>
      </c>
      <c r="I50">
        <f t="shared" si="12"/>
        <v>7</v>
      </c>
      <c r="J50" s="118">
        <f>IF(AND(Formulier!$E$44&lt;=C50,Formulier!$O$38&gt;=C50),"Verlof",0)</f>
        <v>0</v>
      </c>
      <c r="K50">
        <f t="shared" si="4"/>
        <v>0</v>
      </c>
      <c r="L50">
        <f t="shared" si="5"/>
        <v>0</v>
      </c>
      <c r="M50">
        <f t="shared" si="6"/>
        <v>0</v>
      </c>
      <c r="N50" s="56">
        <f t="shared" si="7"/>
        <v>0</v>
      </c>
      <c r="O50" s="56">
        <f t="shared" si="8"/>
        <v>0</v>
      </c>
    </row>
    <row r="51" spans="1:15" x14ac:dyDescent="0.3">
      <c r="A51" t="str">
        <f t="shared" si="0"/>
        <v>20238ma</v>
      </c>
      <c r="B51">
        <f t="shared" si="9"/>
        <v>8</v>
      </c>
      <c r="C51" s="65">
        <f t="shared" si="10"/>
        <v>44977</v>
      </c>
      <c r="D51" t="str">
        <f t="shared" si="11"/>
        <v>ma</v>
      </c>
      <c r="E51">
        <f t="shared" si="1"/>
        <v>2023</v>
      </c>
      <c r="F51" t="s">
        <v>92</v>
      </c>
      <c r="G51" t="s">
        <v>92</v>
      </c>
      <c r="H51" t="s">
        <v>73</v>
      </c>
      <c r="I51">
        <f t="shared" si="12"/>
        <v>8</v>
      </c>
      <c r="J51" s="118">
        <f>IF(AND(Formulier!$E$44&lt;=C51,Formulier!$O$38&gt;=C51),"Verlof",0)</f>
        <v>0</v>
      </c>
      <c r="K51">
        <f t="shared" si="4"/>
        <v>0</v>
      </c>
      <c r="L51">
        <f t="shared" si="5"/>
        <v>0</v>
      </c>
      <c r="M51">
        <f t="shared" si="6"/>
        <v>0</v>
      </c>
      <c r="N51" s="56">
        <f t="shared" si="7"/>
        <v>0</v>
      </c>
      <c r="O51" s="56">
        <f t="shared" si="8"/>
        <v>0</v>
      </c>
    </row>
    <row r="52" spans="1:15" x14ac:dyDescent="0.3">
      <c r="A52" t="str">
        <f t="shared" si="0"/>
        <v>20238di</v>
      </c>
      <c r="B52">
        <f t="shared" si="9"/>
        <v>8</v>
      </c>
      <c r="C52" s="65">
        <f t="shared" si="10"/>
        <v>44978</v>
      </c>
      <c r="D52" t="str">
        <f t="shared" si="11"/>
        <v>di</v>
      </c>
      <c r="E52">
        <f t="shared" si="1"/>
        <v>2023</v>
      </c>
      <c r="F52" t="s">
        <v>92</v>
      </c>
      <c r="G52" t="s">
        <v>92</v>
      </c>
      <c r="H52" t="s">
        <v>73</v>
      </c>
      <c r="I52">
        <f t="shared" si="12"/>
        <v>8</v>
      </c>
      <c r="J52" s="118">
        <f>IF(AND(Formulier!$E$44&lt;=C52,Formulier!$O$38&gt;=C52),"Verlof",0)</f>
        <v>0</v>
      </c>
      <c r="K52">
        <f t="shared" si="4"/>
        <v>0</v>
      </c>
      <c r="L52">
        <f t="shared" si="5"/>
        <v>0</v>
      </c>
      <c r="M52">
        <f t="shared" si="6"/>
        <v>0</v>
      </c>
      <c r="N52" s="56">
        <f t="shared" si="7"/>
        <v>0</v>
      </c>
      <c r="O52" s="56">
        <f t="shared" si="8"/>
        <v>0</v>
      </c>
    </row>
    <row r="53" spans="1:15" x14ac:dyDescent="0.3">
      <c r="A53" t="str">
        <f t="shared" si="0"/>
        <v>20238wo</v>
      </c>
      <c r="B53">
        <f t="shared" si="9"/>
        <v>8</v>
      </c>
      <c r="C53" s="65">
        <f t="shared" si="10"/>
        <v>44979</v>
      </c>
      <c r="D53" t="str">
        <f t="shared" si="11"/>
        <v>wo</v>
      </c>
      <c r="E53">
        <f t="shared" si="1"/>
        <v>2023</v>
      </c>
      <c r="F53" t="s">
        <v>92</v>
      </c>
      <c r="G53" t="s">
        <v>92</v>
      </c>
      <c r="H53" t="s">
        <v>73</v>
      </c>
      <c r="I53">
        <f t="shared" si="12"/>
        <v>8</v>
      </c>
      <c r="J53" s="118">
        <f>IF(AND(Formulier!$E$44&lt;=C53,Formulier!$O$38&gt;=C53),"Verlof",0)</f>
        <v>0</v>
      </c>
      <c r="K53">
        <f t="shared" si="4"/>
        <v>0</v>
      </c>
      <c r="L53">
        <f t="shared" si="5"/>
        <v>0</v>
      </c>
      <c r="M53">
        <f t="shared" si="6"/>
        <v>0</v>
      </c>
      <c r="N53" s="56">
        <f t="shared" si="7"/>
        <v>0</v>
      </c>
      <c r="O53" s="56">
        <f t="shared" si="8"/>
        <v>0</v>
      </c>
    </row>
    <row r="54" spans="1:15" x14ac:dyDescent="0.3">
      <c r="A54" t="str">
        <f t="shared" si="0"/>
        <v>20238do</v>
      </c>
      <c r="B54">
        <f t="shared" si="9"/>
        <v>8</v>
      </c>
      <c r="C54" s="65">
        <f t="shared" si="10"/>
        <v>44980</v>
      </c>
      <c r="D54" t="str">
        <f t="shared" si="11"/>
        <v>do</v>
      </c>
      <c r="E54">
        <f t="shared" si="1"/>
        <v>2023</v>
      </c>
      <c r="F54" t="s">
        <v>92</v>
      </c>
      <c r="G54" t="s">
        <v>92</v>
      </c>
      <c r="H54" t="s">
        <v>73</v>
      </c>
      <c r="I54">
        <f t="shared" si="12"/>
        <v>8</v>
      </c>
      <c r="J54" s="118">
        <f>IF(AND(Formulier!$E$44&lt;=C54,Formulier!$O$38&gt;=C54),"Verlof",0)</f>
        <v>0</v>
      </c>
      <c r="K54">
        <f t="shared" si="4"/>
        <v>0</v>
      </c>
      <c r="L54">
        <f t="shared" si="5"/>
        <v>0</v>
      </c>
      <c r="M54">
        <f t="shared" si="6"/>
        <v>0</v>
      </c>
      <c r="N54" s="56">
        <f t="shared" si="7"/>
        <v>0</v>
      </c>
      <c r="O54" s="56">
        <f t="shared" si="8"/>
        <v>0</v>
      </c>
    </row>
    <row r="55" spans="1:15" x14ac:dyDescent="0.3">
      <c r="A55" t="str">
        <f t="shared" si="0"/>
        <v>20238vr</v>
      </c>
      <c r="B55">
        <f t="shared" si="9"/>
        <v>8</v>
      </c>
      <c r="C55" s="65">
        <f t="shared" si="10"/>
        <v>44981</v>
      </c>
      <c r="D55" t="str">
        <f t="shared" si="11"/>
        <v>vr</v>
      </c>
      <c r="E55">
        <f t="shared" si="1"/>
        <v>2023</v>
      </c>
      <c r="F55" t="s">
        <v>92</v>
      </c>
      <c r="G55" t="s">
        <v>92</v>
      </c>
      <c r="H55" t="s">
        <v>73</v>
      </c>
      <c r="I55">
        <f t="shared" si="12"/>
        <v>8</v>
      </c>
      <c r="J55" s="118">
        <f>IF(AND(Formulier!$E$44&lt;=C55,Formulier!$O$38&gt;=C55),"Verlof",0)</f>
        <v>0</v>
      </c>
      <c r="K55">
        <f t="shared" si="4"/>
        <v>0</v>
      </c>
      <c r="L55">
        <f t="shared" si="5"/>
        <v>0</v>
      </c>
      <c r="M55">
        <f t="shared" si="6"/>
        <v>0</v>
      </c>
      <c r="N55" s="56">
        <f t="shared" si="7"/>
        <v>0</v>
      </c>
      <c r="O55" s="56">
        <f t="shared" si="8"/>
        <v>0</v>
      </c>
    </row>
    <row r="56" spans="1:15" x14ac:dyDescent="0.3">
      <c r="A56" t="str">
        <f t="shared" si="0"/>
        <v>20238za</v>
      </c>
      <c r="B56">
        <f t="shared" si="9"/>
        <v>8</v>
      </c>
      <c r="C56" s="65">
        <f t="shared" si="10"/>
        <v>44982</v>
      </c>
      <c r="D56" t="str">
        <f t="shared" si="11"/>
        <v>za</v>
      </c>
      <c r="E56">
        <f t="shared" si="1"/>
        <v>2023</v>
      </c>
      <c r="F56" t="s">
        <v>92</v>
      </c>
      <c r="G56" t="s">
        <v>92</v>
      </c>
      <c r="H56" t="s">
        <v>73</v>
      </c>
      <c r="I56">
        <f t="shared" si="12"/>
        <v>8</v>
      </c>
      <c r="J56" s="118">
        <f>IF(AND(Formulier!$E$44&lt;=C56,Formulier!$O$38&gt;=C56),"Verlof",0)</f>
        <v>0</v>
      </c>
      <c r="K56">
        <f t="shared" si="4"/>
        <v>0</v>
      </c>
      <c r="L56">
        <f t="shared" si="5"/>
        <v>0</v>
      </c>
      <c r="M56">
        <f t="shared" si="6"/>
        <v>0</v>
      </c>
      <c r="N56" s="56">
        <f t="shared" si="7"/>
        <v>0</v>
      </c>
      <c r="O56" s="56">
        <f t="shared" si="8"/>
        <v>0</v>
      </c>
    </row>
    <row r="57" spans="1:15" x14ac:dyDescent="0.3">
      <c r="A57" t="str">
        <f t="shared" si="0"/>
        <v>20238zo</v>
      </c>
      <c r="B57">
        <f t="shared" si="9"/>
        <v>8</v>
      </c>
      <c r="C57" s="65">
        <f t="shared" si="10"/>
        <v>44983</v>
      </c>
      <c r="D57" t="str">
        <f t="shared" si="11"/>
        <v>zo</v>
      </c>
      <c r="E57">
        <f t="shared" si="1"/>
        <v>2023</v>
      </c>
      <c r="F57" t="s">
        <v>92</v>
      </c>
      <c r="G57" t="s">
        <v>92</v>
      </c>
      <c r="H57" t="s">
        <v>73</v>
      </c>
      <c r="I57">
        <f t="shared" si="12"/>
        <v>8</v>
      </c>
      <c r="J57" s="118">
        <f>IF(AND(Formulier!$E$44&lt;=C57,Formulier!$O$38&gt;=C57),"Verlof",0)</f>
        <v>0</v>
      </c>
      <c r="K57">
        <f t="shared" si="4"/>
        <v>0</v>
      </c>
      <c r="L57">
        <f t="shared" si="5"/>
        <v>0</v>
      </c>
      <c r="M57">
        <f t="shared" si="6"/>
        <v>0</v>
      </c>
      <c r="N57" s="56">
        <f t="shared" si="7"/>
        <v>0</v>
      </c>
      <c r="O57" s="56">
        <f t="shared" si="8"/>
        <v>0</v>
      </c>
    </row>
    <row r="58" spans="1:15" x14ac:dyDescent="0.3">
      <c r="A58" t="str">
        <f t="shared" si="0"/>
        <v>20239ma</v>
      </c>
      <c r="B58">
        <f t="shared" si="9"/>
        <v>9</v>
      </c>
      <c r="C58" s="65">
        <f t="shared" si="10"/>
        <v>44984</v>
      </c>
      <c r="D58" t="str">
        <f t="shared" si="11"/>
        <v>ma</v>
      </c>
      <c r="E58">
        <f t="shared" si="1"/>
        <v>2023</v>
      </c>
      <c r="F58" t="s">
        <v>73</v>
      </c>
      <c r="G58" t="s">
        <v>73</v>
      </c>
      <c r="H58" t="s">
        <v>92</v>
      </c>
      <c r="I58">
        <f t="shared" si="12"/>
        <v>9</v>
      </c>
      <c r="J58" s="118">
        <f>IF(AND(Formulier!$E$44&lt;=C58,Formulier!$O$38&gt;=C58),"Verlof",0)</f>
        <v>0</v>
      </c>
      <c r="K58">
        <f t="shared" si="4"/>
        <v>0</v>
      </c>
      <c r="L58">
        <f t="shared" si="5"/>
        <v>0</v>
      </c>
      <c r="M58">
        <f t="shared" si="6"/>
        <v>0</v>
      </c>
      <c r="N58" s="56">
        <f t="shared" si="7"/>
        <v>0</v>
      </c>
      <c r="O58" s="56">
        <f t="shared" si="8"/>
        <v>0</v>
      </c>
    </row>
    <row r="59" spans="1:15" x14ac:dyDescent="0.3">
      <c r="A59" t="str">
        <f t="shared" si="0"/>
        <v>20239di</v>
      </c>
      <c r="B59">
        <f t="shared" si="9"/>
        <v>9</v>
      </c>
      <c r="C59" s="65">
        <f t="shared" si="10"/>
        <v>44985</v>
      </c>
      <c r="D59" t="str">
        <f t="shared" si="11"/>
        <v>di</v>
      </c>
      <c r="E59">
        <f t="shared" si="1"/>
        <v>2023</v>
      </c>
      <c r="F59" t="s">
        <v>73</v>
      </c>
      <c r="G59" t="s">
        <v>73</v>
      </c>
      <c r="H59" t="s">
        <v>92</v>
      </c>
      <c r="I59">
        <f t="shared" si="12"/>
        <v>9</v>
      </c>
      <c r="J59" s="118">
        <f>IF(AND(Formulier!$E$44&lt;=C59,Formulier!$O$38&gt;=C59),"Verlof",0)</f>
        <v>0</v>
      </c>
      <c r="K59">
        <f t="shared" si="4"/>
        <v>0</v>
      </c>
      <c r="L59">
        <f t="shared" si="5"/>
        <v>0</v>
      </c>
      <c r="M59">
        <f t="shared" si="6"/>
        <v>0</v>
      </c>
      <c r="N59" s="56">
        <f t="shared" si="7"/>
        <v>0</v>
      </c>
      <c r="O59" s="56">
        <f t="shared" si="8"/>
        <v>0</v>
      </c>
    </row>
    <row r="60" spans="1:15" x14ac:dyDescent="0.3">
      <c r="A60" t="str">
        <f t="shared" si="0"/>
        <v>20239wo</v>
      </c>
      <c r="B60">
        <f t="shared" si="9"/>
        <v>9</v>
      </c>
      <c r="C60" s="65">
        <f t="shared" si="10"/>
        <v>44986</v>
      </c>
      <c r="D60" t="str">
        <f t="shared" si="11"/>
        <v>wo</v>
      </c>
      <c r="E60">
        <f t="shared" si="1"/>
        <v>2023</v>
      </c>
      <c r="F60" t="s">
        <v>73</v>
      </c>
      <c r="G60" t="s">
        <v>73</v>
      </c>
      <c r="H60" t="s">
        <v>92</v>
      </c>
      <c r="I60">
        <f t="shared" si="12"/>
        <v>9</v>
      </c>
      <c r="J60" s="118">
        <f>IF(AND(Formulier!$E$44&lt;=C60,Formulier!$O$38&gt;=C60),"Verlof",0)</f>
        <v>0</v>
      </c>
      <c r="K60">
        <f t="shared" si="4"/>
        <v>0</v>
      </c>
      <c r="L60">
        <f t="shared" si="5"/>
        <v>0</v>
      </c>
      <c r="M60">
        <f t="shared" si="6"/>
        <v>0</v>
      </c>
      <c r="N60" s="56">
        <f t="shared" si="7"/>
        <v>0</v>
      </c>
      <c r="O60" s="56">
        <f t="shared" si="8"/>
        <v>0</v>
      </c>
    </row>
    <row r="61" spans="1:15" x14ac:dyDescent="0.3">
      <c r="A61" t="str">
        <f t="shared" si="0"/>
        <v>20239do</v>
      </c>
      <c r="B61">
        <f t="shared" si="9"/>
        <v>9</v>
      </c>
      <c r="C61" s="65">
        <f t="shared" si="10"/>
        <v>44987</v>
      </c>
      <c r="D61" t="str">
        <f t="shared" si="11"/>
        <v>do</v>
      </c>
      <c r="E61">
        <f t="shared" si="1"/>
        <v>2023</v>
      </c>
      <c r="F61" t="s">
        <v>73</v>
      </c>
      <c r="G61" t="s">
        <v>73</v>
      </c>
      <c r="H61" t="s">
        <v>92</v>
      </c>
      <c r="I61">
        <f t="shared" si="12"/>
        <v>9</v>
      </c>
      <c r="J61" s="118">
        <f>IF(AND(Formulier!$E$44&lt;=C61,Formulier!$O$38&gt;=C61),"Verlof",0)</f>
        <v>0</v>
      </c>
      <c r="K61">
        <f t="shared" si="4"/>
        <v>0</v>
      </c>
      <c r="L61">
        <f t="shared" si="5"/>
        <v>0</v>
      </c>
      <c r="M61">
        <f t="shared" si="6"/>
        <v>0</v>
      </c>
      <c r="N61" s="56">
        <f t="shared" si="7"/>
        <v>0</v>
      </c>
      <c r="O61" s="56">
        <f t="shared" si="8"/>
        <v>0</v>
      </c>
    </row>
    <row r="62" spans="1:15" x14ac:dyDescent="0.3">
      <c r="A62" t="str">
        <f t="shared" si="0"/>
        <v>20239vr</v>
      </c>
      <c r="B62">
        <f t="shared" si="9"/>
        <v>9</v>
      </c>
      <c r="C62" s="65">
        <f t="shared" si="10"/>
        <v>44988</v>
      </c>
      <c r="D62" t="str">
        <f t="shared" si="11"/>
        <v>vr</v>
      </c>
      <c r="E62">
        <f t="shared" si="1"/>
        <v>2023</v>
      </c>
      <c r="F62" t="s">
        <v>73</v>
      </c>
      <c r="G62" t="s">
        <v>73</v>
      </c>
      <c r="H62" t="s">
        <v>92</v>
      </c>
      <c r="I62">
        <f t="shared" si="12"/>
        <v>9</v>
      </c>
      <c r="J62" s="118">
        <f>IF(AND(Formulier!$E$44&lt;=C62,Formulier!$O$38&gt;=C62),"Verlof",0)</f>
        <v>0</v>
      </c>
      <c r="K62">
        <f t="shared" si="4"/>
        <v>0</v>
      </c>
      <c r="L62">
        <f t="shared" si="5"/>
        <v>0</v>
      </c>
      <c r="M62">
        <f t="shared" si="6"/>
        <v>0</v>
      </c>
      <c r="N62" s="56">
        <f t="shared" si="7"/>
        <v>0</v>
      </c>
      <c r="O62" s="56">
        <f t="shared" si="8"/>
        <v>0</v>
      </c>
    </row>
    <row r="63" spans="1:15" x14ac:dyDescent="0.3">
      <c r="A63" t="str">
        <f t="shared" si="0"/>
        <v>20239za</v>
      </c>
      <c r="B63">
        <f t="shared" si="9"/>
        <v>9</v>
      </c>
      <c r="C63" s="65">
        <f t="shared" si="10"/>
        <v>44989</v>
      </c>
      <c r="D63" t="str">
        <f t="shared" si="11"/>
        <v>za</v>
      </c>
      <c r="E63">
        <f t="shared" si="1"/>
        <v>2023</v>
      </c>
      <c r="F63" t="s">
        <v>73</v>
      </c>
      <c r="G63" t="s">
        <v>73</v>
      </c>
      <c r="H63" t="s">
        <v>92</v>
      </c>
      <c r="I63">
        <f t="shared" si="12"/>
        <v>9</v>
      </c>
      <c r="J63" s="118">
        <f>IF(AND(Formulier!$E$44&lt;=C63,Formulier!$O$38&gt;=C63),"Verlof",0)</f>
        <v>0</v>
      </c>
      <c r="K63">
        <f t="shared" si="4"/>
        <v>0</v>
      </c>
      <c r="L63">
        <f t="shared" si="5"/>
        <v>0</v>
      </c>
      <c r="M63">
        <f t="shared" si="6"/>
        <v>0</v>
      </c>
      <c r="N63" s="56">
        <f t="shared" si="7"/>
        <v>0</v>
      </c>
      <c r="O63" s="56">
        <f t="shared" si="8"/>
        <v>0</v>
      </c>
    </row>
    <row r="64" spans="1:15" x14ac:dyDescent="0.3">
      <c r="A64" t="str">
        <f t="shared" si="0"/>
        <v>20239zo</v>
      </c>
      <c r="B64">
        <f t="shared" si="9"/>
        <v>9</v>
      </c>
      <c r="C64" s="65">
        <f t="shared" si="10"/>
        <v>44990</v>
      </c>
      <c r="D64" t="str">
        <f t="shared" si="11"/>
        <v>zo</v>
      </c>
      <c r="E64">
        <f t="shared" si="1"/>
        <v>2023</v>
      </c>
      <c r="F64" t="s">
        <v>73</v>
      </c>
      <c r="G64" t="s">
        <v>73</v>
      </c>
      <c r="H64" t="s">
        <v>92</v>
      </c>
      <c r="I64">
        <f t="shared" si="12"/>
        <v>9</v>
      </c>
      <c r="J64" s="118">
        <f>IF(AND(Formulier!$E$44&lt;=C64,Formulier!$O$38&gt;=C64),"Verlof",0)</f>
        <v>0</v>
      </c>
      <c r="K64">
        <f t="shared" si="4"/>
        <v>0</v>
      </c>
      <c r="L64">
        <f t="shared" si="5"/>
        <v>0</v>
      </c>
      <c r="M64">
        <f t="shared" si="6"/>
        <v>0</v>
      </c>
      <c r="N64" s="56">
        <f t="shared" si="7"/>
        <v>0</v>
      </c>
      <c r="O64" s="56">
        <f t="shared" si="8"/>
        <v>0</v>
      </c>
    </row>
    <row r="65" spans="1:15" x14ac:dyDescent="0.3">
      <c r="A65" t="str">
        <f t="shared" si="0"/>
        <v>202310ma</v>
      </c>
      <c r="B65">
        <f t="shared" si="9"/>
        <v>10</v>
      </c>
      <c r="C65" s="65">
        <f t="shared" si="10"/>
        <v>44991</v>
      </c>
      <c r="D65" t="str">
        <f t="shared" si="11"/>
        <v>ma</v>
      </c>
      <c r="E65">
        <f t="shared" si="1"/>
        <v>2023</v>
      </c>
      <c r="F65" t="s">
        <v>92</v>
      </c>
      <c r="G65" t="s">
        <v>92</v>
      </c>
      <c r="H65" t="s">
        <v>92</v>
      </c>
      <c r="I65">
        <f t="shared" si="12"/>
        <v>10</v>
      </c>
      <c r="J65" s="118">
        <f>IF(AND(Formulier!$E$44&lt;=C65,Formulier!$O$38&gt;=C65),"Verlof",0)</f>
        <v>0</v>
      </c>
      <c r="K65">
        <f t="shared" si="4"/>
        <v>0</v>
      </c>
      <c r="L65">
        <f t="shared" si="5"/>
        <v>0</v>
      </c>
      <c r="M65">
        <f t="shared" si="6"/>
        <v>0</v>
      </c>
      <c r="N65" s="56">
        <f t="shared" si="7"/>
        <v>0</v>
      </c>
      <c r="O65" s="56">
        <f t="shared" si="8"/>
        <v>0</v>
      </c>
    </row>
    <row r="66" spans="1:15" x14ac:dyDescent="0.3">
      <c r="A66" t="str">
        <f t="shared" ref="A66:A129" si="13">E66&amp;B66&amp;D66</f>
        <v>202310di</v>
      </c>
      <c r="B66">
        <f t="shared" si="9"/>
        <v>10</v>
      </c>
      <c r="C66" s="65">
        <f t="shared" si="10"/>
        <v>44992</v>
      </c>
      <c r="D66" t="str">
        <f t="shared" si="11"/>
        <v>di</v>
      </c>
      <c r="E66">
        <f t="shared" ref="E66:E129" si="14">YEAR(C66)</f>
        <v>2023</v>
      </c>
      <c r="F66" t="s">
        <v>92</v>
      </c>
      <c r="G66" t="s">
        <v>92</v>
      </c>
      <c r="H66" t="s">
        <v>92</v>
      </c>
      <c r="I66">
        <f t="shared" si="12"/>
        <v>10</v>
      </c>
      <c r="J66" s="118">
        <f>IF(AND(Formulier!$E$44&lt;=C66,Formulier!$O$38&gt;=C66),"Verlof",0)</f>
        <v>0</v>
      </c>
      <c r="K66">
        <f t="shared" si="4"/>
        <v>0</v>
      </c>
      <c r="L66">
        <f t="shared" si="5"/>
        <v>0</v>
      </c>
      <c r="M66">
        <f t="shared" si="6"/>
        <v>0</v>
      </c>
      <c r="N66" s="56">
        <f t="shared" si="7"/>
        <v>0</v>
      </c>
      <c r="O66" s="56">
        <f t="shared" si="8"/>
        <v>0</v>
      </c>
    </row>
    <row r="67" spans="1:15" x14ac:dyDescent="0.3">
      <c r="A67" t="str">
        <f t="shared" si="13"/>
        <v>202310wo</v>
      </c>
      <c r="B67">
        <f t="shared" si="9"/>
        <v>10</v>
      </c>
      <c r="C67" s="65">
        <f t="shared" si="10"/>
        <v>44993</v>
      </c>
      <c r="D67" t="str">
        <f t="shared" si="11"/>
        <v>wo</v>
      </c>
      <c r="E67">
        <f t="shared" si="14"/>
        <v>2023</v>
      </c>
      <c r="F67" t="s">
        <v>92</v>
      </c>
      <c r="G67" t="s">
        <v>92</v>
      </c>
      <c r="H67" t="s">
        <v>92</v>
      </c>
      <c r="I67">
        <f t="shared" si="12"/>
        <v>10</v>
      </c>
      <c r="J67" s="118">
        <f>IF(AND(Formulier!$E$44&lt;=C67,Formulier!$O$38&gt;=C67),"Verlof",0)</f>
        <v>0</v>
      </c>
      <c r="K67">
        <f t="shared" ref="K67:K130" si="15">IF(J67=0,0,IF(F67="",0,1))</f>
        <v>0</v>
      </c>
      <c r="L67">
        <f t="shared" ref="L67:L130" si="16">IF(J67=0,0,IF(G67="",0,1))</f>
        <v>0</v>
      </c>
      <c r="M67">
        <f t="shared" ref="M67:M130" si="17">IF(J67=0,0,IF(H67="",0,1))</f>
        <v>0</v>
      </c>
      <c r="N67" s="56">
        <f t="shared" ref="N67:N130" si="18">IF($N$1="Noord",K67,IF($N$1="Midden",L67,M67))</f>
        <v>0</v>
      </c>
      <c r="O67" s="56">
        <f t="shared" ref="O67:O130" si="19">IF(OR(D67="za",D67="zo"),0,N67)</f>
        <v>0</v>
      </c>
    </row>
    <row r="68" spans="1:15" x14ac:dyDescent="0.3">
      <c r="A68" t="str">
        <f t="shared" si="13"/>
        <v>202310do</v>
      </c>
      <c r="B68">
        <f t="shared" si="9"/>
        <v>10</v>
      </c>
      <c r="C68" s="65">
        <f t="shared" si="10"/>
        <v>44994</v>
      </c>
      <c r="D68" t="str">
        <f t="shared" si="11"/>
        <v>do</v>
      </c>
      <c r="E68">
        <f t="shared" si="14"/>
        <v>2023</v>
      </c>
      <c r="F68" t="s">
        <v>92</v>
      </c>
      <c r="G68" t="s">
        <v>92</v>
      </c>
      <c r="H68" t="s">
        <v>92</v>
      </c>
      <c r="I68">
        <f t="shared" si="12"/>
        <v>10</v>
      </c>
      <c r="J68" s="118">
        <f>IF(AND(Formulier!$E$44&lt;=C68,Formulier!$O$38&gt;=C68),"Verlof",0)</f>
        <v>0</v>
      </c>
      <c r="K68">
        <f t="shared" si="15"/>
        <v>0</v>
      </c>
      <c r="L68">
        <f t="shared" si="16"/>
        <v>0</v>
      </c>
      <c r="M68">
        <f t="shared" si="17"/>
        <v>0</v>
      </c>
      <c r="N68" s="56">
        <f t="shared" si="18"/>
        <v>0</v>
      </c>
      <c r="O68" s="56">
        <f t="shared" si="19"/>
        <v>0</v>
      </c>
    </row>
    <row r="69" spans="1:15" x14ac:dyDescent="0.3">
      <c r="A69" t="str">
        <f t="shared" si="13"/>
        <v>202310vr</v>
      </c>
      <c r="B69">
        <f t="shared" si="9"/>
        <v>10</v>
      </c>
      <c r="C69" s="65">
        <f t="shared" si="10"/>
        <v>44995</v>
      </c>
      <c r="D69" t="str">
        <f t="shared" si="11"/>
        <v>vr</v>
      </c>
      <c r="E69">
        <f t="shared" si="14"/>
        <v>2023</v>
      </c>
      <c r="F69" t="s">
        <v>92</v>
      </c>
      <c r="G69" t="s">
        <v>92</v>
      </c>
      <c r="H69" t="s">
        <v>92</v>
      </c>
      <c r="I69">
        <f t="shared" si="12"/>
        <v>10</v>
      </c>
      <c r="J69" s="118">
        <f>IF(AND(Formulier!$E$44&lt;=C69,Formulier!$O$38&gt;=C69),"Verlof",0)</f>
        <v>0</v>
      </c>
      <c r="K69">
        <f t="shared" si="15"/>
        <v>0</v>
      </c>
      <c r="L69">
        <f t="shared" si="16"/>
        <v>0</v>
      </c>
      <c r="M69">
        <f t="shared" si="17"/>
        <v>0</v>
      </c>
      <c r="N69" s="56">
        <f t="shared" si="18"/>
        <v>0</v>
      </c>
      <c r="O69" s="56">
        <f t="shared" si="19"/>
        <v>0</v>
      </c>
    </row>
    <row r="70" spans="1:15" x14ac:dyDescent="0.3">
      <c r="A70" t="str">
        <f t="shared" si="13"/>
        <v>202310za</v>
      </c>
      <c r="B70">
        <f t="shared" si="9"/>
        <v>10</v>
      </c>
      <c r="C70" s="65">
        <f t="shared" si="10"/>
        <v>44996</v>
      </c>
      <c r="D70" t="str">
        <f t="shared" si="11"/>
        <v>za</v>
      </c>
      <c r="E70">
        <f t="shared" si="14"/>
        <v>2023</v>
      </c>
      <c r="F70" t="s">
        <v>92</v>
      </c>
      <c r="G70" t="s">
        <v>92</v>
      </c>
      <c r="H70" t="s">
        <v>92</v>
      </c>
      <c r="I70">
        <f t="shared" si="12"/>
        <v>10</v>
      </c>
      <c r="J70" s="118">
        <f>IF(AND(Formulier!$E$44&lt;=C70,Formulier!$O$38&gt;=C70),"Verlof",0)</f>
        <v>0</v>
      </c>
      <c r="K70">
        <f t="shared" si="15"/>
        <v>0</v>
      </c>
      <c r="L70">
        <f t="shared" si="16"/>
        <v>0</v>
      </c>
      <c r="M70">
        <f t="shared" si="17"/>
        <v>0</v>
      </c>
      <c r="N70" s="56">
        <f t="shared" si="18"/>
        <v>0</v>
      </c>
      <c r="O70" s="56">
        <f t="shared" si="19"/>
        <v>0</v>
      </c>
    </row>
    <row r="71" spans="1:15" x14ac:dyDescent="0.3">
      <c r="A71" t="str">
        <f t="shared" si="13"/>
        <v>202310zo</v>
      </c>
      <c r="B71">
        <f t="shared" si="9"/>
        <v>10</v>
      </c>
      <c r="C71" s="65">
        <f t="shared" si="10"/>
        <v>44997</v>
      </c>
      <c r="D71" t="str">
        <f t="shared" si="11"/>
        <v>zo</v>
      </c>
      <c r="E71">
        <f t="shared" si="14"/>
        <v>2023</v>
      </c>
      <c r="F71" t="s">
        <v>92</v>
      </c>
      <c r="G71" t="s">
        <v>92</v>
      </c>
      <c r="H71" t="s">
        <v>92</v>
      </c>
      <c r="I71">
        <f t="shared" si="12"/>
        <v>10</v>
      </c>
      <c r="J71" s="118">
        <f>IF(AND(Formulier!$E$44&lt;=C71,Formulier!$O$38&gt;=C71),"Verlof",0)</f>
        <v>0</v>
      </c>
      <c r="K71">
        <f t="shared" si="15"/>
        <v>0</v>
      </c>
      <c r="L71">
        <f t="shared" si="16"/>
        <v>0</v>
      </c>
      <c r="M71">
        <f t="shared" si="17"/>
        <v>0</v>
      </c>
      <c r="N71" s="56">
        <f t="shared" si="18"/>
        <v>0</v>
      </c>
      <c r="O71" s="56">
        <f t="shared" si="19"/>
        <v>0</v>
      </c>
    </row>
    <row r="72" spans="1:15" x14ac:dyDescent="0.3">
      <c r="A72" t="str">
        <f t="shared" si="13"/>
        <v>202311ma</v>
      </c>
      <c r="B72">
        <f t="shared" si="9"/>
        <v>11</v>
      </c>
      <c r="C72" s="65">
        <f t="shared" si="10"/>
        <v>44998</v>
      </c>
      <c r="D72" t="str">
        <f t="shared" si="11"/>
        <v>ma</v>
      </c>
      <c r="E72">
        <f t="shared" si="14"/>
        <v>2023</v>
      </c>
      <c r="F72" t="s">
        <v>92</v>
      </c>
      <c r="G72" t="s">
        <v>92</v>
      </c>
      <c r="H72" t="s">
        <v>92</v>
      </c>
      <c r="I72">
        <f t="shared" si="12"/>
        <v>11</v>
      </c>
      <c r="J72" s="118">
        <f>IF(AND(Formulier!$E$44&lt;=C72,Formulier!$O$38&gt;=C72),"Verlof",0)</f>
        <v>0</v>
      </c>
      <c r="K72">
        <f t="shared" si="15"/>
        <v>0</v>
      </c>
      <c r="L72">
        <f t="shared" si="16"/>
        <v>0</v>
      </c>
      <c r="M72">
        <f t="shared" si="17"/>
        <v>0</v>
      </c>
      <c r="N72" s="56">
        <f t="shared" si="18"/>
        <v>0</v>
      </c>
      <c r="O72" s="56">
        <f t="shared" si="19"/>
        <v>0</v>
      </c>
    </row>
    <row r="73" spans="1:15" x14ac:dyDescent="0.3">
      <c r="A73" t="str">
        <f t="shared" si="13"/>
        <v>202311di</v>
      </c>
      <c r="B73">
        <f t="shared" ref="B73:B136" si="20">B66+1</f>
        <v>11</v>
      </c>
      <c r="C73" s="65">
        <f t="shared" ref="C73:C136" si="21">C72+1</f>
        <v>44999</v>
      </c>
      <c r="D73" t="str">
        <f t="shared" ref="D73:D136" si="22">+D66</f>
        <v>di</v>
      </c>
      <c r="E73">
        <f t="shared" si="14"/>
        <v>2023</v>
      </c>
      <c r="F73" t="s">
        <v>92</v>
      </c>
      <c r="G73" t="s">
        <v>92</v>
      </c>
      <c r="H73" t="s">
        <v>92</v>
      </c>
      <c r="I73">
        <f t="shared" ref="I73:I136" si="23">+I66+1</f>
        <v>11</v>
      </c>
      <c r="J73" s="118">
        <f>IF(AND(Formulier!$E$44&lt;=C73,Formulier!$O$38&gt;=C73),"Verlof",0)</f>
        <v>0</v>
      </c>
      <c r="K73">
        <f t="shared" si="15"/>
        <v>0</v>
      </c>
      <c r="L73">
        <f t="shared" si="16"/>
        <v>0</v>
      </c>
      <c r="M73">
        <f t="shared" si="17"/>
        <v>0</v>
      </c>
      <c r="N73" s="56">
        <f t="shared" si="18"/>
        <v>0</v>
      </c>
      <c r="O73" s="56">
        <f t="shared" si="19"/>
        <v>0</v>
      </c>
    </row>
    <row r="74" spans="1:15" x14ac:dyDescent="0.3">
      <c r="A74" t="str">
        <f t="shared" si="13"/>
        <v>202311wo</v>
      </c>
      <c r="B74">
        <f t="shared" si="20"/>
        <v>11</v>
      </c>
      <c r="C74" s="65">
        <f t="shared" si="21"/>
        <v>45000</v>
      </c>
      <c r="D74" t="str">
        <f t="shared" si="22"/>
        <v>wo</v>
      </c>
      <c r="E74">
        <f t="shared" si="14"/>
        <v>2023</v>
      </c>
      <c r="F74" t="s">
        <v>92</v>
      </c>
      <c r="G74" t="s">
        <v>92</v>
      </c>
      <c r="H74" t="s">
        <v>92</v>
      </c>
      <c r="I74">
        <f t="shared" si="23"/>
        <v>11</v>
      </c>
      <c r="J74" s="118">
        <f>IF(AND(Formulier!$E$44&lt;=C74,Formulier!$O$38&gt;=C74),"Verlof",0)</f>
        <v>0</v>
      </c>
      <c r="K74">
        <f t="shared" si="15"/>
        <v>0</v>
      </c>
      <c r="L74">
        <f t="shared" si="16"/>
        <v>0</v>
      </c>
      <c r="M74">
        <f t="shared" si="17"/>
        <v>0</v>
      </c>
      <c r="N74" s="56">
        <f t="shared" si="18"/>
        <v>0</v>
      </c>
      <c r="O74" s="56">
        <f t="shared" si="19"/>
        <v>0</v>
      </c>
    </row>
    <row r="75" spans="1:15" x14ac:dyDescent="0.3">
      <c r="A75" t="str">
        <f t="shared" si="13"/>
        <v>202311do</v>
      </c>
      <c r="B75">
        <f t="shared" si="20"/>
        <v>11</v>
      </c>
      <c r="C75" s="65">
        <f t="shared" si="21"/>
        <v>45001</v>
      </c>
      <c r="D75" t="str">
        <f t="shared" si="22"/>
        <v>do</v>
      </c>
      <c r="E75">
        <f t="shared" si="14"/>
        <v>2023</v>
      </c>
      <c r="F75" t="s">
        <v>92</v>
      </c>
      <c r="G75" t="s">
        <v>92</v>
      </c>
      <c r="H75" t="s">
        <v>92</v>
      </c>
      <c r="I75">
        <f t="shared" si="23"/>
        <v>11</v>
      </c>
      <c r="J75" s="118">
        <f>IF(AND(Formulier!$E$44&lt;=C75,Formulier!$O$38&gt;=C75),"Verlof",0)</f>
        <v>0</v>
      </c>
      <c r="K75">
        <f t="shared" si="15"/>
        <v>0</v>
      </c>
      <c r="L75">
        <f t="shared" si="16"/>
        <v>0</v>
      </c>
      <c r="M75">
        <f t="shared" si="17"/>
        <v>0</v>
      </c>
      <c r="N75" s="56">
        <f t="shared" si="18"/>
        <v>0</v>
      </c>
      <c r="O75" s="56">
        <f t="shared" si="19"/>
        <v>0</v>
      </c>
    </row>
    <row r="76" spans="1:15" x14ac:dyDescent="0.3">
      <c r="A76" t="str">
        <f t="shared" si="13"/>
        <v>202311vr</v>
      </c>
      <c r="B76">
        <f t="shared" si="20"/>
        <v>11</v>
      </c>
      <c r="C76" s="65">
        <f t="shared" si="21"/>
        <v>45002</v>
      </c>
      <c r="D76" t="str">
        <f t="shared" si="22"/>
        <v>vr</v>
      </c>
      <c r="E76">
        <f t="shared" si="14"/>
        <v>2023</v>
      </c>
      <c r="F76" t="s">
        <v>92</v>
      </c>
      <c r="G76" t="s">
        <v>92</v>
      </c>
      <c r="H76" t="s">
        <v>92</v>
      </c>
      <c r="I76">
        <f t="shared" si="23"/>
        <v>11</v>
      </c>
      <c r="J76" s="118">
        <f>IF(AND(Formulier!$E$44&lt;=C76,Formulier!$O$38&gt;=C76),"Verlof",0)</f>
        <v>0</v>
      </c>
      <c r="K76">
        <f t="shared" si="15"/>
        <v>0</v>
      </c>
      <c r="L76">
        <f t="shared" si="16"/>
        <v>0</v>
      </c>
      <c r="M76">
        <f t="shared" si="17"/>
        <v>0</v>
      </c>
      <c r="N76" s="56">
        <f t="shared" si="18"/>
        <v>0</v>
      </c>
      <c r="O76" s="56">
        <f t="shared" si="19"/>
        <v>0</v>
      </c>
    </row>
    <row r="77" spans="1:15" x14ac:dyDescent="0.3">
      <c r="A77" t="str">
        <f t="shared" si="13"/>
        <v>202311za</v>
      </c>
      <c r="B77">
        <f t="shared" si="20"/>
        <v>11</v>
      </c>
      <c r="C77" s="65">
        <f t="shared" si="21"/>
        <v>45003</v>
      </c>
      <c r="D77" t="str">
        <f t="shared" si="22"/>
        <v>za</v>
      </c>
      <c r="E77">
        <f t="shared" si="14"/>
        <v>2023</v>
      </c>
      <c r="F77" t="s">
        <v>92</v>
      </c>
      <c r="G77" t="s">
        <v>92</v>
      </c>
      <c r="H77" t="s">
        <v>92</v>
      </c>
      <c r="I77">
        <f t="shared" si="23"/>
        <v>11</v>
      </c>
      <c r="J77" s="118">
        <f>IF(AND(Formulier!$E$44&lt;=C77,Formulier!$O$38&gt;=C77),"Verlof",0)</f>
        <v>0</v>
      </c>
      <c r="K77">
        <f t="shared" si="15"/>
        <v>0</v>
      </c>
      <c r="L77">
        <f t="shared" si="16"/>
        <v>0</v>
      </c>
      <c r="M77">
        <f t="shared" si="17"/>
        <v>0</v>
      </c>
      <c r="N77" s="56">
        <f t="shared" si="18"/>
        <v>0</v>
      </c>
      <c r="O77" s="56">
        <f t="shared" si="19"/>
        <v>0</v>
      </c>
    </row>
    <row r="78" spans="1:15" x14ac:dyDescent="0.3">
      <c r="A78" t="str">
        <f t="shared" si="13"/>
        <v>202311zo</v>
      </c>
      <c r="B78">
        <f t="shared" si="20"/>
        <v>11</v>
      </c>
      <c r="C78" s="65">
        <f t="shared" si="21"/>
        <v>45004</v>
      </c>
      <c r="D78" t="str">
        <f t="shared" si="22"/>
        <v>zo</v>
      </c>
      <c r="E78">
        <f t="shared" si="14"/>
        <v>2023</v>
      </c>
      <c r="F78" t="s">
        <v>92</v>
      </c>
      <c r="G78" t="s">
        <v>92</v>
      </c>
      <c r="H78" t="s">
        <v>92</v>
      </c>
      <c r="I78">
        <f t="shared" si="23"/>
        <v>11</v>
      </c>
      <c r="J78" s="118">
        <f>IF(AND(Formulier!$E$44&lt;=C78,Formulier!$O$38&gt;=C78),"Verlof",0)</f>
        <v>0</v>
      </c>
      <c r="K78">
        <f t="shared" si="15"/>
        <v>0</v>
      </c>
      <c r="L78">
        <f t="shared" si="16"/>
        <v>0</v>
      </c>
      <c r="M78">
        <f t="shared" si="17"/>
        <v>0</v>
      </c>
      <c r="N78" s="56">
        <f t="shared" si="18"/>
        <v>0</v>
      </c>
      <c r="O78" s="56">
        <f t="shared" si="19"/>
        <v>0</v>
      </c>
    </row>
    <row r="79" spans="1:15" x14ac:dyDescent="0.3">
      <c r="A79" t="str">
        <f t="shared" si="13"/>
        <v>202312ma</v>
      </c>
      <c r="B79">
        <f t="shared" si="20"/>
        <v>12</v>
      </c>
      <c r="C79" s="65">
        <f t="shared" si="21"/>
        <v>45005</v>
      </c>
      <c r="D79" t="str">
        <f t="shared" si="22"/>
        <v>ma</v>
      </c>
      <c r="E79">
        <f t="shared" si="14"/>
        <v>2023</v>
      </c>
      <c r="F79" t="s">
        <v>92</v>
      </c>
      <c r="G79" t="s">
        <v>92</v>
      </c>
      <c r="H79" t="s">
        <v>92</v>
      </c>
      <c r="I79">
        <f t="shared" si="23"/>
        <v>12</v>
      </c>
      <c r="J79" s="118">
        <f>IF(AND(Formulier!$E$44&lt;=C79,Formulier!$O$38&gt;=C79),"Verlof",0)</f>
        <v>0</v>
      </c>
      <c r="K79">
        <f t="shared" si="15"/>
        <v>0</v>
      </c>
      <c r="L79">
        <f t="shared" si="16"/>
        <v>0</v>
      </c>
      <c r="M79">
        <f t="shared" si="17"/>
        <v>0</v>
      </c>
      <c r="N79" s="56">
        <f t="shared" si="18"/>
        <v>0</v>
      </c>
      <c r="O79" s="56">
        <f t="shared" si="19"/>
        <v>0</v>
      </c>
    </row>
    <row r="80" spans="1:15" x14ac:dyDescent="0.3">
      <c r="A80" t="str">
        <f t="shared" si="13"/>
        <v>202312di</v>
      </c>
      <c r="B80">
        <f t="shared" si="20"/>
        <v>12</v>
      </c>
      <c r="C80" s="65">
        <f t="shared" si="21"/>
        <v>45006</v>
      </c>
      <c r="D80" t="str">
        <f t="shared" si="22"/>
        <v>di</v>
      </c>
      <c r="E80">
        <f t="shared" si="14"/>
        <v>2023</v>
      </c>
      <c r="F80" t="s">
        <v>92</v>
      </c>
      <c r="G80" t="s">
        <v>92</v>
      </c>
      <c r="H80" t="s">
        <v>92</v>
      </c>
      <c r="I80">
        <f t="shared" si="23"/>
        <v>12</v>
      </c>
      <c r="J80" s="118">
        <f>IF(AND(Formulier!$E$44&lt;=C80,Formulier!$O$38&gt;=C80),"Verlof",0)</f>
        <v>0</v>
      </c>
      <c r="K80">
        <f t="shared" si="15"/>
        <v>0</v>
      </c>
      <c r="L80">
        <f t="shared" si="16"/>
        <v>0</v>
      </c>
      <c r="M80">
        <f t="shared" si="17"/>
        <v>0</v>
      </c>
      <c r="N80" s="56">
        <f t="shared" si="18"/>
        <v>0</v>
      </c>
      <c r="O80" s="56">
        <f t="shared" si="19"/>
        <v>0</v>
      </c>
    </row>
    <row r="81" spans="1:15" x14ac:dyDescent="0.3">
      <c r="A81" t="str">
        <f t="shared" si="13"/>
        <v>202312wo</v>
      </c>
      <c r="B81">
        <f t="shared" si="20"/>
        <v>12</v>
      </c>
      <c r="C81" s="65">
        <f t="shared" si="21"/>
        <v>45007</v>
      </c>
      <c r="D81" t="str">
        <f t="shared" si="22"/>
        <v>wo</v>
      </c>
      <c r="E81">
        <f t="shared" si="14"/>
        <v>2023</v>
      </c>
      <c r="F81" t="s">
        <v>92</v>
      </c>
      <c r="G81" t="s">
        <v>92</v>
      </c>
      <c r="H81" t="s">
        <v>92</v>
      </c>
      <c r="I81">
        <f t="shared" si="23"/>
        <v>12</v>
      </c>
      <c r="J81" s="118">
        <f>IF(AND(Formulier!$E$44&lt;=C81,Formulier!$O$38&gt;=C81),"Verlof",0)</f>
        <v>0</v>
      </c>
      <c r="K81">
        <f t="shared" si="15"/>
        <v>0</v>
      </c>
      <c r="L81">
        <f t="shared" si="16"/>
        <v>0</v>
      </c>
      <c r="M81">
        <f t="shared" si="17"/>
        <v>0</v>
      </c>
      <c r="N81" s="56">
        <f t="shared" si="18"/>
        <v>0</v>
      </c>
      <c r="O81" s="56">
        <f t="shared" si="19"/>
        <v>0</v>
      </c>
    </row>
    <row r="82" spans="1:15" x14ac:dyDescent="0.3">
      <c r="A82" t="str">
        <f t="shared" si="13"/>
        <v>202312do</v>
      </c>
      <c r="B82">
        <f t="shared" si="20"/>
        <v>12</v>
      </c>
      <c r="C82" s="65">
        <f t="shared" si="21"/>
        <v>45008</v>
      </c>
      <c r="D82" t="str">
        <f t="shared" si="22"/>
        <v>do</v>
      </c>
      <c r="E82">
        <f t="shared" si="14"/>
        <v>2023</v>
      </c>
      <c r="F82" t="s">
        <v>92</v>
      </c>
      <c r="G82" t="s">
        <v>92</v>
      </c>
      <c r="H82" t="s">
        <v>92</v>
      </c>
      <c r="I82">
        <f t="shared" si="23"/>
        <v>12</v>
      </c>
      <c r="J82" s="118">
        <f>IF(AND(Formulier!$E$44&lt;=C82,Formulier!$O$38&gt;=C82),"Verlof",0)</f>
        <v>0</v>
      </c>
      <c r="K82">
        <f t="shared" si="15"/>
        <v>0</v>
      </c>
      <c r="L82">
        <f t="shared" si="16"/>
        <v>0</v>
      </c>
      <c r="M82">
        <f t="shared" si="17"/>
        <v>0</v>
      </c>
      <c r="N82" s="56">
        <f t="shared" si="18"/>
        <v>0</v>
      </c>
      <c r="O82" s="56">
        <f t="shared" si="19"/>
        <v>0</v>
      </c>
    </row>
    <row r="83" spans="1:15" x14ac:dyDescent="0.3">
      <c r="A83" t="str">
        <f t="shared" si="13"/>
        <v>202312vr</v>
      </c>
      <c r="B83">
        <f t="shared" si="20"/>
        <v>12</v>
      </c>
      <c r="C83" s="65">
        <f t="shared" si="21"/>
        <v>45009</v>
      </c>
      <c r="D83" t="str">
        <f t="shared" si="22"/>
        <v>vr</v>
      </c>
      <c r="E83">
        <f t="shared" si="14"/>
        <v>2023</v>
      </c>
      <c r="F83" t="s">
        <v>92</v>
      </c>
      <c r="G83" t="s">
        <v>92</v>
      </c>
      <c r="H83" t="s">
        <v>92</v>
      </c>
      <c r="I83">
        <f t="shared" si="23"/>
        <v>12</v>
      </c>
      <c r="J83" s="118">
        <f>IF(AND(Formulier!$E$44&lt;=C83,Formulier!$O$38&gt;=C83),"Verlof",0)</f>
        <v>0</v>
      </c>
      <c r="K83">
        <f t="shared" si="15"/>
        <v>0</v>
      </c>
      <c r="L83">
        <f t="shared" si="16"/>
        <v>0</v>
      </c>
      <c r="M83">
        <f t="shared" si="17"/>
        <v>0</v>
      </c>
      <c r="N83" s="56">
        <f t="shared" si="18"/>
        <v>0</v>
      </c>
      <c r="O83" s="56">
        <f t="shared" si="19"/>
        <v>0</v>
      </c>
    </row>
    <row r="84" spans="1:15" x14ac:dyDescent="0.3">
      <c r="A84" t="str">
        <f t="shared" si="13"/>
        <v>202312za</v>
      </c>
      <c r="B84">
        <f t="shared" si="20"/>
        <v>12</v>
      </c>
      <c r="C84" s="65">
        <f t="shared" si="21"/>
        <v>45010</v>
      </c>
      <c r="D84" t="str">
        <f t="shared" si="22"/>
        <v>za</v>
      </c>
      <c r="E84">
        <f t="shared" si="14"/>
        <v>2023</v>
      </c>
      <c r="F84" t="s">
        <v>92</v>
      </c>
      <c r="G84" t="s">
        <v>92</v>
      </c>
      <c r="H84" t="s">
        <v>92</v>
      </c>
      <c r="I84">
        <f t="shared" si="23"/>
        <v>12</v>
      </c>
      <c r="J84" s="118">
        <f>IF(AND(Formulier!$E$44&lt;=C84,Formulier!$O$38&gt;=C84),"Verlof",0)</f>
        <v>0</v>
      </c>
      <c r="K84">
        <f t="shared" si="15"/>
        <v>0</v>
      </c>
      <c r="L84">
        <f t="shared" si="16"/>
        <v>0</v>
      </c>
      <c r="M84">
        <f t="shared" si="17"/>
        <v>0</v>
      </c>
      <c r="N84" s="56">
        <f t="shared" si="18"/>
        <v>0</v>
      </c>
      <c r="O84" s="56">
        <f t="shared" si="19"/>
        <v>0</v>
      </c>
    </row>
    <row r="85" spans="1:15" x14ac:dyDescent="0.3">
      <c r="A85" t="str">
        <f t="shared" si="13"/>
        <v>202312zo</v>
      </c>
      <c r="B85">
        <f t="shared" si="20"/>
        <v>12</v>
      </c>
      <c r="C85" s="65">
        <f t="shared" si="21"/>
        <v>45011</v>
      </c>
      <c r="D85" t="str">
        <f t="shared" si="22"/>
        <v>zo</v>
      </c>
      <c r="E85">
        <f t="shared" si="14"/>
        <v>2023</v>
      </c>
      <c r="F85" t="s">
        <v>92</v>
      </c>
      <c r="G85" t="s">
        <v>92</v>
      </c>
      <c r="H85" t="s">
        <v>92</v>
      </c>
      <c r="I85">
        <f t="shared" si="23"/>
        <v>12</v>
      </c>
      <c r="J85" s="118">
        <f>IF(AND(Formulier!$E$44&lt;=C85,Formulier!$O$38&gt;=C85),"Verlof",0)</f>
        <v>0</v>
      </c>
      <c r="K85">
        <f t="shared" si="15"/>
        <v>0</v>
      </c>
      <c r="L85">
        <f t="shared" si="16"/>
        <v>0</v>
      </c>
      <c r="M85">
        <f t="shared" si="17"/>
        <v>0</v>
      </c>
      <c r="N85" s="56">
        <f t="shared" si="18"/>
        <v>0</v>
      </c>
      <c r="O85" s="56">
        <f t="shared" si="19"/>
        <v>0</v>
      </c>
    </row>
    <row r="86" spans="1:15" x14ac:dyDescent="0.3">
      <c r="A86" t="str">
        <f t="shared" si="13"/>
        <v>202313ma</v>
      </c>
      <c r="B86">
        <f t="shared" si="20"/>
        <v>13</v>
      </c>
      <c r="C86" s="65">
        <f t="shared" si="21"/>
        <v>45012</v>
      </c>
      <c r="D86" t="str">
        <f t="shared" si="22"/>
        <v>ma</v>
      </c>
      <c r="E86">
        <f t="shared" si="14"/>
        <v>2023</v>
      </c>
      <c r="F86" t="s">
        <v>92</v>
      </c>
      <c r="G86" t="s">
        <v>92</v>
      </c>
      <c r="H86" t="s">
        <v>92</v>
      </c>
      <c r="I86">
        <f t="shared" si="23"/>
        <v>13</v>
      </c>
      <c r="J86" s="118">
        <f>IF(AND(Formulier!$E$44&lt;=C86,Formulier!$O$38&gt;=C86),"Verlof",0)</f>
        <v>0</v>
      </c>
      <c r="K86">
        <f t="shared" si="15"/>
        <v>0</v>
      </c>
      <c r="L86">
        <f t="shared" si="16"/>
        <v>0</v>
      </c>
      <c r="M86">
        <f t="shared" si="17"/>
        <v>0</v>
      </c>
      <c r="N86" s="56">
        <f t="shared" si="18"/>
        <v>0</v>
      </c>
      <c r="O86" s="56">
        <f t="shared" si="19"/>
        <v>0</v>
      </c>
    </row>
    <row r="87" spans="1:15" x14ac:dyDescent="0.3">
      <c r="A87" t="str">
        <f t="shared" si="13"/>
        <v>202313di</v>
      </c>
      <c r="B87">
        <f t="shared" si="20"/>
        <v>13</v>
      </c>
      <c r="C87" s="65">
        <f t="shared" si="21"/>
        <v>45013</v>
      </c>
      <c r="D87" t="str">
        <f t="shared" si="22"/>
        <v>di</v>
      </c>
      <c r="E87">
        <f t="shared" si="14"/>
        <v>2023</v>
      </c>
      <c r="F87" t="s">
        <v>92</v>
      </c>
      <c r="G87" t="s">
        <v>92</v>
      </c>
      <c r="H87" t="s">
        <v>92</v>
      </c>
      <c r="I87">
        <f t="shared" si="23"/>
        <v>13</v>
      </c>
      <c r="J87" s="118">
        <f>IF(AND(Formulier!$E$44&lt;=C87,Formulier!$O$38&gt;=C87),"Verlof",0)</f>
        <v>0</v>
      </c>
      <c r="K87">
        <f t="shared" si="15"/>
        <v>0</v>
      </c>
      <c r="L87">
        <f t="shared" si="16"/>
        <v>0</v>
      </c>
      <c r="M87">
        <f t="shared" si="17"/>
        <v>0</v>
      </c>
      <c r="N87" s="56">
        <f t="shared" si="18"/>
        <v>0</v>
      </c>
      <c r="O87" s="56">
        <f t="shared" si="19"/>
        <v>0</v>
      </c>
    </row>
    <row r="88" spans="1:15" x14ac:dyDescent="0.3">
      <c r="A88" t="str">
        <f t="shared" si="13"/>
        <v>202313wo</v>
      </c>
      <c r="B88">
        <f t="shared" si="20"/>
        <v>13</v>
      </c>
      <c r="C88" s="65">
        <f t="shared" si="21"/>
        <v>45014</v>
      </c>
      <c r="D88" t="str">
        <f t="shared" si="22"/>
        <v>wo</v>
      </c>
      <c r="E88">
        <f t="shared" si="14"/>
        <v>2023</v>
      </c>
      <c r="F88" t="s">
        <v>92</v>
      </c>
      <c r="G88" t="s">
        <v>92</v>
      </c>
      <c r="H88" t="s">
        <v>92</v>
      </c>
      <c r="I88">
        <f t="shared" si="23"/>
        <v>13</v>
      </c>
      <c r="J88" s="118">
        <f>IF(AND(Formulier!$E$44&lt;=C88,Formulier!$O$38&gt;=C88),"Verlof",0)</f>
        <v>0</v>
      </c>
      <c r="K88">
        <f t="shared" si="15"/>
        <v>0</v>
      </c>
      <c r="L88">
        <f t="shared" si="16"/>
        <v>0</v>
      </c>
      <c r="M88">
        <f t="shared" si="17"/>
        <v>0</v>
      </c>
      <c r="N88" s="56">
        <f t="shared" si="18"/>
        <v>0</v>
      </c>
      <c r="O88" s="56">
        <f t="shared" si="19"/>
        <v>0</v>
      </c>
    </row>
    <row r="89" spans="1:15" x14ac:dyDescent="0.3">
      <c r="A89" t="str">
        <f t="shared" si="13"/>
        <v>202313do</v>
      </c>
      <c r="B89">
        <f t="shared" si="20"/>
        <v>13</v>
      </c>
      <c r="C89" s="65">
        <f t="shared" si="21"/>
        <v>45015</v>
      </c>
      <c r="D89" t="str">
        <f t="shared" si="22"/>
        <v>do</v>
      </c>
      <c r="E89">
        <f t="shared" si="14"/>
        <v>2023</v>
      </c>
      <c r="F89" t="s">
        <v>92</v>
      </c>
      <c r="G89" t="s">
        <v>92</v>
      </c>
      <c r="H89" t="s">
        <v>92</v>
      </c>
      <c r="I89">
        <f t="shared" si="23"/>
        <v>13</v>
      </c>
      <c r="J89" s="118">
        <f>IF(AND(Formulier!$E$44&lt;=C89,Formulier!$O$38&gt;=C89),"Verlof",0)</f>
        <v>0</v>
      </c>
      <c r="K89">
        <f t="shared" si="15"/>
        <v>0</v>
      </c>
      <c r="L89">
        <f t="shared" si="16"/>
        <v>0</v>
      </c>
      <c r="M89">
        <f t="shared" si="17"/>
        <v>0</v>
      </c>
      <c r="N89" s="56">
        <f t="shared" si="18"/>
        <v>0</v>
      </c>
      <c r="O89" s="56">
        <f t="shared" si="19"/>
        <v>0</v>
      </c>
    </row>
    <row r="90" spans="1:15" x14ac:dyDescent="0.3">
      <c r="A90" t="str">
        <f t="shared" si="13"/>
        <v>202313vr</v>
      </c>
      <c r="B90">
        <f t="shared" si="20"/>
        <v>13</v>
      </c>
      <c r="C90" s="65">
        <f t="shared" si="21"/>
        <v>45016</v>
      </c>
      <c r="D90" t="str">
        <f t="shared" si="22"/>
        <v>vr</v>
      </c>
      <c r="E90">
        <f t="shared" si="14"/>
        <v>2023</v>
      </c>
      <c r="F90" t="s">
        <v>92</v>
      </c>
      <c r="G90" t="s">
        <v>92</v>
      </c>
      <c r="H90" t="s">
        <v>92</v>
      </c>
      <c r="I90">
        <f t="shared" si="23"/>
        <v>13</v>
      </c>
      <c r="J90" s="118">
        <f>IF(AND(Formulier!$E$44&lt;=C90,Formulier!$O$38&gt;=C90),"Verlof",0)</f>
        <v>0</v>
      </c>
      <c r="K90">
        <f t="shared" si="15"/>
        <v>0</v>
      </c>
      <c r="L90">
        <f t="shared" si="16"/>
        <v>0</v>
      </c>
      <c r="M90">
        <f t="shared" si="17"/>
        <v>0</v>
      </c>
      <c r="N90" s="56">
        <f t="shared" si="18"/>
        <v>0</v>
      </c>
      <c r="O90" s="56">
        <f t="shared" si="19"/>
        <v>0</v>
      </c>
    </row>
    <row r="91" spans="1:15" x14ac:dyDescent="0.3">
      <c r="A91" t="str">
        <f t="shared" si="13"/>
        <v>202313za</v>
      </c>
      <c r="B91">
        <f t="shared" si="20"/>
        <v>13</v>
      </c>
      <c r="C91" s="65">
        <f t="shared" si="21"/>
        <v>45017</v>
      </c>
      <c r="D91" t="str">
        <f t="shared" si="22"/>
        <v>za</v>
      </c>
      <c r="E91">
        <f t="shared" si="14"/>
        <v>2023</v>
      </c>
      <c r="F91" t="s">
        <v>92</v>
      </c>
      <c r="G91" t="s">
        <v>92</v>
      </c>
      <c r="H91" t="s">
        <v>92</v>
      </c>
      <c r="I91">
        <f t="shared" si="23"/>
        <v>13</v>
      </c>
      <c r="J91" s="118">
        <f>IF(AND(Formulier!$E$44&lt;=C91,Formulier!$O$38&gt;=C91),"Verlof",0)</f>
        <v>0</v>
      </c>
      <c r="K91">
        <f t="shared" si="15"/>
        <v>0</v>
      </c>
      <c r="L91">
        <f t="shared" si="16"/>
        <v>0</v>
      </c>
      <c r="M91">
        <f t="shared" si="17"/>
        <v>0</v>
      </c>
      <c r="N91" s="56">
        <f t="shared" si="18"/>
        <v>0</v>
      </c>
      <c r="O91" s="56">
        <f t="shared" si="19"/>
        <v>0</v>
      </c>
    </row>
    <row r="92" spans="1:15" x14ac:dyDescent="0.3">
      <c r="A92" t="str">
        <f t="shared" si="13"/>
        <v>202313zo</v>
      </c>
      <c r="B92">
        <f t="shared" si="20"/>
        <v>13</v>
      </c>
      <c r="C92" s="65">
        <f t="shared" si="21"/>
        <v>45018</v>
      </c>
      <c r="D92" t="str">
        <f t="shared" si="22"/>
        <v>zo</v>
      </c>
      <c r="E92">
        <f t="shared" si="14"/>
        <v>2023</v>
      </c>
      <c r="F92" t="s">
        <v>92</v>
      </c>
      <c r="G92" t="s">
        <v>92</v>
      </c>
      <c r="H92" t="s">
        <v>92</v>
      </c>
      <c r="I92">
        <f t="shared" si="23"/>
        <v>13</v>
      </c>
      <c r="J92" s="118">
        <f>IF(AND(Formulier!$E$44&lt;=C92,Formulier!$O$38&gt;=C92),"Verlof",0)</f>
        <v>0</v>
      </c>
      <c r="K92">
        <f t="shared" si="15"/>
        <v>0</v>
      </c>
      <c r="L92">
        <f t="shared" si="16"/>
        <v>0</v>
      </c>
      <c r="M92">
        <f t="shared" si="17"/>
        <v>0</v>
      </c>
      <c r="N92" s="56">
        <f t="shared" si="18"/>
        <v>0</v>
      </c>
      <c r="O92" s="56">
        <f t="shared" si="19"/>
        <v>0</v>
      </c>
    </row>
    <row r="93" spans="1:15" x14ac:dyDescent="0.3">
      <c r="A93" t="str">
        <f t="shared" si="13"/>
        <v>202314ma</v>
      </c>
      <c r="B93">
        <f t="shared" si="20"/>
        <v>14</v>
      </c>
      <c r="C93" s="65">
        <f t="shared" si="21"/>
        <v>45019</v>
      </c>
      <c r="D93" t="str">
        <f t="shared" si="22"/>
        <v>ma</v>
      </c>
      <c r="E93">
        <f t="shared" si="14"/>
        <v>2023</v>
      </c>
      <c r="F93" t="s">
        <v>92</v>
      </c>
      <c r="G93" t="s">
        <v>92</v>
      </c>
      <c r="H93" t="s">
        <v>92</v>
      </c>
      <c r="I93">
        <f t="shared" si="23"/>
        <v>14</v>
      </c>
      <c r="J93" s="118">
        <f>IF(AND(Formulier!$E$44&lt;=C93,Formulier!$O$38&gt;=C93),"Verlof",0)</f>
        <v>0</v>
      </c>
      <c r="K93">
        <f t="shared" si="15"/>
        <v>0</v>
      </c>
      <c r="L93">
        <f t="shared" si="16"/>
        <v>0</v>
      </c>
      <c r="M93">
        <f t="shared" si="17"/>
        <v>0</v>
      </c>
      <c r="N93" s="56">
        <f t="shared" si="18"/>
        <v>0</v>
      </c>
      <c r="O93" s="56">
        <f t="shared" si="19"/>
        <v>0</v>
      </c>
    </row>
    <row r="94" spans="1:15" x14ac:dyDescent="0.3">
      <c r="A94" t="str">
        <f t="shared" si="13"/>
        <v>202314di</v>
      </c>
      <c r="B94">
        <f t="shared" si="20"/>
        <v>14</v>
      </c>
      <c r="C94" s="65">
        <f t="shared" si="21"/>
        <v>45020</v>
      </c>
      <c r="D94" t="str">
        <f t="shared" si="22"/>
        <v>di</v>
      </c>
      <c r="E94">
        <f t="shared" si="14"/>
        <v>2023</v>
      </c>
      <c r="F94" t="s">
        <v>92</v>
      </c>
      <c r="G94" t="s">
        <v>92</v>
      </c>
      <c r="H94" t="s">
        <v>92</v>
      </c>
      <c r="I94">
        <f t="shared" si="23"/>
        <v>14</v>
      </c>
      <c r="J94" s="118">
        <f>IF(AND(Formulier!$E$44&lt;=C94,Formulier!$O$38&gt;=C94),"Verlof",0)</f>
        <v>0</v>
      </c>
      <c r="K94">
        <f t="shared" si="15"/>
        <v>0</v>
      </c>
      <c r="L94">
        <f t="shared" si="16"/>
        <v>0</v>
      </c>
      <c r="M94">
        <f t="shared" si="17"/>
        <v>0</v>
      </c>
      <c r="N94" s="56">
        <f t="shared" si="18"/>
        <v>0</v>
      </c>
      <c r="O94" s="56">
        <f t="shared" si="19"/>
        <v>0</v>
      </c>
    </row>
    <row r="95" spans="1:15" x14ac:dyDescent="0.3">
      <c r="A95" t="str">
        <f t="shared" si="13"/>
        <v>202314wo</v>
      </c>
      <c r="B95">
        <f t="shared" si="20"/>
        <v>14</v>
      </c>
      <c r="C95" s="65">
        <f t="shared" si="21"/>
        <v>45021</v>
      </c>
      <c r="D95" t="str">
        <f t="shared" si="22"/>
        <v>wo</v>
      </c>
      <c r="E95">
        <f t="shared" si="14"/>
        <v>2023</v>
      </c>
      <c r="F95" t="s">
        <v>92</v>
      </c>
      <c r="G95" t="s">
        <v>92</v>
      </c>
      <c r="H95" t="s">
        <v>92</v>
      </c>
      <c r="I95">
        <f t="shared" si="23"/>
        <v>14</v>
      </c>
      <c r="J95" s="118">
        <f>IF(AND(Formulier!$E$44&lt;=C95,Formulier!$O$38&gt;=C95),"Verlof",0)</f>
        <v>0</v>
      </c>
      <c r="K95">
        <f t="shared" si="15"/>
        <v>0</v>
      </c>
      <c r="L95">
        <f t="shared" si="16"/>
        <v>0</v>
      </c>
      <c r="M95">
        <f t="shared" si="17"/>
        <v>0</v>
      </c>
      <c r="N95" s="56">
        <f t="shared" si="18"/>
        <v>0</v>
      </c>
      <c r="O95" s="56">
        <f t="shared" si="19"/>
        <v>0</v>
      </c>
    </row>
    <row r="96" spans="1:15" x14ac:dyDescent="0.3">
      <c r="A96" t="str">
        <f t="shared" si="13"/>
        <v>202314do</v>
      </c>
      <c r="B96">
        <f t="shared" si="20"/>
        <v>14</v>
      </c>
      <c r="C96" s="65">
        <f t="shared" si="21"/>
        <v>45022</v>
      </c>
      <c r="D96" t="str">
        <f t="shared" si="22"/>
        <v>do</v>
      </c>
      <c r="E96">
        <f t="shared" si="14"/>
        <v>2023</v>
      </c>
      <c r="F96" t="s">
        <v>92</v>
      </c>
      <c r="G96" t="s">
        <v>92</v>
      </c>
      <c r="H96" t="s">
        <v>92</v>
      </c>
      <c r="I96">
        <f t="shared" si="23"/>
        <v>14</v>
      </c>
      <c r="J96" s="118">
        <f>IF(AND(Formulier!$E$44&lt;=C96,Formulier!$O$38&gt;=C96),"Verlof",0)</f>
        <v>0</v>
      </c>
      <c r="K96">
        <f t="shared" si="15"/>
        <v>0</v>
      </c>
      <c r="L96">
        <f t="shared" si="16"/>
        <v>0</v>
      </c>
      <c r="M96">
        <f t="shared" si="17"/>
        <v>0</v>
      </c>
      <c r="N96" s="56">
        <f t="shared" si="18"/>
        <v>0</v>
      </c>
      <c r="O96" s="56">
        <f t="shared" si="19"/>
        <v>0</v>
      </c>
    </row>
    <row r="97" spans="1:15" x14ac:dyDescent="0.3">
      <c r="A97" t="str">
        <f t="shared" si="13"/>
        <v>202314vr</v>
      </c>
      <c r="B97">
        <f t="shared" si="20"/>
        <v>14</v>
      </c>
      <c r="C97" s="65">
        <f t="shared" si="21"/>
        <v>45023</v>
      </c>
      <c r="D97" t="str">
        <f t="shared" si="22"/>
        <v>vr</v>
      </c>
      <c r="E97">
        <f t="shared" si="14"/>
        <v>2023</v>
      </c>
      <c r="F97" t="s">
        <v>73</v>
      </c>
      <c r="G97" t="s">
        <v>73</v>
      </c>
      <c r="H97" t="s">
        <v>73</v>
      </c>
      <c r="I97">
        <f t="shared" si="23"/>
        <v>14</v>
      </c>
      <c r="J97" s="118">
        <f>IF(AND(Formulier!$E$44&lt;=C97,Formulier!$O$38&gt;=C97),"Verlof",0)</f>
        <v>0</v>
      </c>
      <c r="K97">
        <f t="shared" si="15"/>
        <v>0</v>
      </c>
      <c r="L97">
        <f t="shared" si="16"/>
        <v>0</v>
      </c>
      <c r="M97">
        <f t="shared" si="17"/>
        <v>0</v>
      </c>
      <c r="N97" s="56">
        <f t="shared" si="18"/>
        <v>0</v>
      </c>
      <c r="O97" s="56">
        <f t="shared" si="19"/>
        <v>0</v>
      </c>
    </row>
    <row r="98" spans="1:15" x14ac:dyDescent="0.3">
      <c r="A98" t="str">
        <f t="shared" si="13"/>
        <v>202314za</v>
      </c>
      <c r="B98">
        <f t="shared" si="20"/>
        <v>14</v>
      </c>
      <c r="C98" s="65">
        <f t="shared" si="21"/>
        <v>45024</v>
      </c>
      <c r="D98" t="str">
        <f t="shared" si="22"/>
        <v>za</v>
      </c>
      <c r="E98">
        <f t="shared" si="14"/>
        <v>2023</v>
      </c>
      <c r="F98" t="s">
        <v>92</v>
      </c>
      <c r="G98" t="s">
        <v>92</v>
      </c>
      <c r="H98" t="s">
        <v>92</v>
      </c>
      <c r="I98">
        <f t="shared" si="23"/>
        <v>14</v>
      </c>
      <c r="J98" s="118">
        <f>IF(AND(Formulier!$E$44&lt;=C98,Formulier!$O$38&gt;=C98),"Verlof",0)</f>
        <v>0</v>
      </c>
      <c r="K98">
        <f t="shared" si="15"/>
        <v>0</v>
      </c>
      <c r="L98">
        <f t="shared" si="16"/>
        <v>0</v>
      </c>
      <c r="M98">
        <f t="shared" si="17"/>
        <v>0</v>
      </c>
      <c r="N98" s="56">
        <f t="shared" si="18"/>
        <v>0</v>
      </c>
      <c r="O98" s="56">
        <f t="shared" si="19"/>
        <v>0</v>
      </c>
    </row>
    <row r="99" spans="1:15" x14ac:dyDescent="0.3">
      <c r="A99" t="str">
        <f t="shared" si="13"/>
        <v>202314zo</v>
      </c>
      <c r="B99">
        <f t="shared" si="20"/>
        <v>14</v>
      </c>
      <c r="C99" s="65">
        <f t="shared" si="21"/>
        <v>45025</v>
      </c>
      <c r="D99" t="str">
        <f t="shared" si="22"/>
        <v>zo</v>
      </c>
      <c r="E99">
        <f t="shared" si="14"/>
        <v>2023</v>
      </c>
      <c r="F99" t="s">
        <v>92</v>
      </c>
      <c r="G99" t="s">
        <v>92</v>
      </c>
      <c r="H99" t="s">
        <v>92</v>
      </c>
      <c r="I99">
        <f t="shared" si="23"/>
        <v>14</v>
      </c>
      <c r="J99" s="118">
        <f>IF(AND(Formulier!$E$44&lt;=C99,Formulier!$O$38&gt;=C99),"Verlof",0)</f>
        <v>0</v>
      </c>
      <c r="K99">
        <f t="shared" si="15"/>
        <v>0</v>
      </c>
      <c r="L99">
        <f t="shared" si="16"/>
        <v>0</v>
      </c>
      <c r="M99">
        <f t="shared" si="17"/>
        <v>0</v>
      </c>
      <c r="N99" s="56">
        <f t="shared" si="18"/>
        <v>0</v>
      </c>
      <c r="O99" s="56">
        <f t="shared" si="19"/>
        <v>0</v>
      </c>
    </row>
    <row r="100" spans="1:15" x14ac:dyDescent="0.3">
      <c r="A100" t="str">
        <f t="shared" si="13"/>
        <v>202315ma</v>
      </c>
      <c r="B100">
        <f t="shared" si="20"/>
        <v>15</v>
      </c>
      <c r="C100" s="65">
        <f t="shared" si="21"/>
        <v>45026</v>
      </c>
      <c r="D100" t="str">
        <f t="shared" si="22"/>
        <v>ma</v>
      </c>
      <c r="E100">
        <f t="shared" si="14"/>
        <v>2023</v>
      </c>
      <c r="F100" t="s">
        <v>73</v>
      </c>
      <c r="G100" t="s">
        <v>73</v>
      </c>
      <c r="H100" t="s">
        <v>73</v>
      </c>
      <c r="I100">
        <f t="shared" si="23"/>
        <v>15</v>
      </c>
      <c r="J100" s="118">
        <f>IF(AND(Formulier!$E$44&lt;=C100,Formulier!$O$38&gt;=C100),"Verlof",0)</f>
        <v>0</v>
      </c>
      <c r="K100">
        <f t="shared" si="15"/>
        <v>0</v>
      </c>
      <c r="L100">
        <f t="shared" si="16"/>
        <v>0</v>
      </c>
      <c r="M100">
        <f t="shared" si="17"/>
        <v>0</v>
      </c>
      <c r="N100" s="56">
        <f t="shared" si="18"/>
        <v>0</v>
      </c>
      <c r="O100" s="56">
        <f t="shared" si="19"/>
        <v>0</v>
      </c>
    </row>
    <row r="101" spans="1:15" x14ac:dyDescent="0.3">
      <c r="A101" t="str">
        <f t="shared" si="13"/>
        <v>202315di</v>
      </c>
      <c r="B101">
        <f t="shared" si="20"/>
        <v>15</v>
      </c>
      <c r="C101" s="65">
        <f t="shared" si="21"/>
        <v>45027</v>
      </c>
      <c r="D101" t="str">
        <f t="shared" si="22"/>
        <v>di</v>
      </c>
      <c r="E101">
        <f t="shared" si="14"/>
        <v>2023</v>
      </c>
      <c r="F101" t="s">
        <v>92</v>
      </c>
      <c r="G101" t="s">
        <v>92</v>
      </c>
      <c r="H101" t="s">
        <v>92</v>
      </c>
      <c r="I101">
        <f t="shared" si="23"/>
        <v>15</v>
      </c>
      <c r="J101" s="118">
        <f>IF(AND(Formulier!$E$44&lt;=C101,Formulier!$O$38&gt;=C101),"Verlof",0)</f>
        <v>0</v>
      </c>
      <c r="K101">
        <f t="shared" si="15"/>
        <v>0</v>
      </c>
      <c r="L101">
        <f t="shared" si="16"/>
        <v>0</v>
      </c>
      <c r="M101">
        <f t="shared" si="17"/>
        <v>0</v>
      </c>
      <c r="N101" s="56">
        <f t="shared" si="18"/>
        <v>0</v>
      </c>
      <c r="O101" s="56">
        <f t="shared" si="19"/>
        <v>0</v>
      </c>
    </row>
    <row r="102" spans="1:15" x14ac:dyDescent="0.3">
      <c r="A102" t="str">
        <f t="shared" si="13"/>
        <v>202315wo</v>
      </c>
      <c r="B102">
        <f t="shared" si="20"/>
        <v>15</v>
      </c>
      <c r="C102" s="65">
        <f t="shared" si="21"/>
        <v>45028</v>
      </c>
      <c r="D102" t="str">
        <f t="shared" si="22"/>
        <v>wo</v>
      </c>
      <c r="E102">
        <f t="shared" si="14"/>
        <v>2023</v>
      </c>
      <c r="F102" t="s">
        <v>92</v>
      </c>
      <c r="G102" t="s">
        <v>92</v>
      </c>
      <c r="H102" t="s">
        <v>92</v>
      </c>
      <c r="I102">
        <f t="shared" si="23"/>
        <v>15</v>
      </c>
      <c r="J102" s="118">
        <f>IF(AND(Formulier!$E$44&lt;=C102,Formulier!$O$38&gt;=C102),"Verlof",0)</f>
        <v>0</v>
      </c>
      <c r="K102">
        <f t="shared" si="15"/>
        <v>0</v>
      </c>
      <c r="L102">
        <f t="shared" si="16"/>
        <v>0</v>
      </c>
      <c r="M102">
        <f t="shared" si="17"/>
        <v>0</v>
      </c>
      <c r="N102" s="56">
        <f t="shared" si="18"/>
        <v>0</v>
      </c>
      <c r="O102" s="56">
        <f t="shared" si="19"/>
        <v>0</v>
      </c>
    </row>
    <row r="103" spans="1:15" x14ac:dyDescent="0.3">
      <c r="A103" t="str">
        <f t="shared" si="13"/>
        <v>202315do</v>
      </c>
      <c r="B103">
        <f t="shared" si="20"/>
        <v>15</v>
      </c>
      <c r="C103" s="65">
        <f t="shared" si="21"/>
        <v>45029</v>
      </c>
      <c r="D103" t="str">
        <f t="shared" si="22"/>
        <v>do</v>
      </c>
      <c r="E103">
        <f t="shared" si="14"/>
        <v>2023</v>
      </c>
      <c r="F103" t="s">
        <v>92</v>
      </c>
      <c r="G103" t="s">
        <v>92</v>
      </c>
      <c r="H103" t="s">
        <v>92</v>
      </c>
      <c r="I103">
        <f t="shared" si="23"/>
        <v>15</v>
      </c>
      <c r="J103" s="118">
        <f>IF(AND(Formulier!$E$44&lt;=C103,Formulier!$O$38&gt;=C103),"Verlof",0)</f>
        <v>0</v>
      </c>
      <c r="K103">
        <f t="shared" si="15"/>
        <v>0</v>
      </c>
      <c r="L103">
        <f t="shared" si="16"/>
        <v>0</v>
      </c>
      <c r="M103">
        <f t="shared" si="17"/>
        <v>0</v>
      </c>
      <c r="N103" s="56">
        <f t="shared" si="18"/>
        <v>0</v>
      </c>
      <c r="O103" s="56">
        <f t="shared" si="19"/>
        <v>0</v>
      </c>
    </row>
    <row r="104" spans="1:15" x14ac:dyDescent="0.3">
      <c r="A104" t="str">
        <f t="shared" si="13"/>
        <v>202315vr</v>
      </c>
      <c r="B104">
        <f t="shared" si="20"/>
        <v>15</v>
      </c>
      <c r="C104" s="65">
        <f t="shared" si="21"/>
        <v>45030</v>
      </c>
      <c r="D104" t="str">
        <f t="shared" si="22"/>
        <v>vr</v>
      </c>
      <c r="E104">
        <f t="shared" si="14"/>
        <v>2023</v>
      </c>
      <c r="F104" t="s">
        <v>92</v>
      </c>
      <c r="G104" t="s">
        <v>92</v>
      </c>
      <c r="H104" t="s">
        <v>92</v>
      </c>
      <c r="I104">
        <f t="shared" si="23"/>
        <v>15</v>
      </c>
      <c r="J104" s="118">
        <f>IF(AND(Formulier!$E$44&lt;=C104,Formulier!$O$38&gt;=C104),"Verlof",0)</f>
        <v>0</v>
      </c>
      <c r="K104">
        <f t="shared" si="15"/>
        <v>0</v>
      </c>
      <c r="L104">
        <f t="shared" si="16"/>
        <v>0</v>
      </c>
      <c r="M104">
        <f t="shared" si="17"/>
        <v>0</v>
      </c>
      <c r="N104" s="56">
        <f t="shared" si="18"/>
        <v>0</v>
      </c>
      <c r="O104" s="56">
        <f t="shared" si="19"/>
        <v>0</v>
      </c>
    </row>
    <row r="105" spans="1:15" x14ac:dyDescent="0.3">
      <c r="A105" t="str">
        <f t="shared" si="13"/>
        <v>202315za</v>
      </c>
      <c r="B105">
        <f t="shared" si="20"/>
        <v>15</v>
      </c>
      <c r="C105" s="65">
        <f t="shared" si="21"/>
        <v>45031</v>
      </c>
      <c r="D105" t="str">
        <f t="shared" si="22"/>
        <v>za</v>
      </c>
      <c r="E105">
        <f t="shared" si="14"/>
        <v>2023</v>
      </c>
      <c r="F105" t="s">
        <v>92</v>
      </c>
      <c r="G105" t="s">
        <v>92</v>
      </c>
      <c r="H105" t="s">
        <v>92</v>
      </c>
      <c r="I105">
        <f t="shared" si="23"/>
        <v>15</v>
      </c>
      <c r="J105" s="118">
        <f>IF(AND(Formulier!$E$44&lt;=C105,Formulier!$O$38&gt;=C105),"Verlof",0)</f>
        <v>0</v>
      </c>
      <c r="K105">
        <f t="shared" si="15"/>
        <v>0</v>
      </c>
      <c r="L105">
        <f t="shared" si="16"/>
        <v>0</v>
      </c>
      <c r="M105">
        <f t="shared" si="17"/>
        <v>0</v>
      </c>
      <c r="N105" s="56">
        <f t="shared" si="18"/>
        <v>0</v>
      </c>
      <c r="O105" s="56">
        <f t="shared" si="19"/>
        <v>0</v>
      </c>
    </row>
    <row r="106" spans="1:15" x14ac:dyDescent="0.3">
      <c r="A106" t="str">
        <f t="shared" si="13"/>
        <v>202315zo</v>
      </c>
      <c r="B106">
        <f t="shared" si="20"/>
        <v>15</v>
      </c>
      <c r="C106" s="65">
        <f t="shared" si="21"/>
        <v>45032</v>
      </c>
      <c r="D106" t="str">
        <f t="shared" si="22"/>
        <v>zo</v>
      </c>
      <c r="E106">
        <f t="shared" si="14"/>
        <v>2023</v>
      </c>
      <c r="F106" t="s">
        <v>92</v>
      </c>
      <c r="G106" t="s">
        <v>92</v>
      </c>
      <c r="H106" t="s">
        <v>92</v>
      </c>
      <c r="I106">
        <f t="shared" si="23"/>
        <v>15</v>
      </c>
      <c r="J106" s="118">
        <f>IF(AND(Formulier!$E$44&lt;=C106,Formulier!$O$38&gt;=C106),"Verlof",0)</f>
        <v>0</v>
      </c>
      <c r="K106">
        <f t="shared" si="15"/>
        <v>0</v>
      </c>
      <c r="L106">
        <f t="shared" si="16"/>
        <v>0</v>
      </c>
      <c r="M106">
        <f t="shared" si="17"/>
        <v>0</v>
      </c>
      <c r="N106" s="56">
        <f t="shared" si="18"/>
        <v>0</v>
      </c>
      <c r="O106" s="56">
        <f t="shared" si="19"/>
        <v>0</v>
      </c>
    </row>
    <row r="107" spans="1:15" x14ac:dyDescent="0.3">
      <c r="A107" t="str">
        <f t="shared" si="13"/>
        <v>202316ma</v>
      </c>
      <c r="B107">
        <f t="shared" si="20"/>
        <v>16</v>
      </c>
      <c r="C107" s="65">
        <f t="shared" si="21"/>
        <v>45033</v>
      </c>
      <c r="D107" t="str">
        <f t="shared" si="22"/>
        <v>ma</v>
      </c>
      <c r="E107">
        <f t="shared" si="14"/>
        <v>2023</v>
      </c>
      <c r="F107" t="s">
        <v>92</v>
      </c>
      <c r="G107" t="s">
        <v>92</v>
      </c>
      <c r="H107" t="s">
        <v>92</v>
      </c>
      <c r="I107">
        <f t="shared" si="23"/>
        <v>16</v>
      </c>
      <c r="J107" s="118">
        <f>IF(AND(Formulier!$E$44&lt;=C107,Formulier!$O$38&gt;=C107),"Verlof",0)</f>
        <v>0</v>
      </c>
      <c r="K107">
        <f t="shared" si="15"/>
        <v>0</v>
      </c>
      <c r="L107">
        <f t="shared" si="16"/>
        <v>0</v>
      </c>
      <c r="M107">
        <f t="shared" si="17"/>
        <v>0</v>
      </c>
      <c r="N107" s="56">
        <f t="shared" si="18"/>
        <v>0</v>
      </c>
      <c r="O107" s="56">
        <f t="shared" si="19"/>
        <v>0</v>
      </c>
    </row>
    <row r="108" spans="1:15" x14ac:dyDescent="0.3">
      <c r="A108" t="str">
        <f t="shared" si="13"/>
        <v>202316di</v>
      </c>
      <c r="B108">
        <f t="shared" si="20"/>
        <v>16</v>
      </c>
      <c r="C108" s="65">
        <f t="shared" si="21"/>
        <v>45034</v>
      </c>
      <c r="D108" t="str">
        <f t="shared" si="22"/>
        <v>di</v>
      </c>
      <c r="E108">
        <f t="shared" si="14"/>
        <v>2023</v>
      </c>
      <c r="F108" t="s">
        <v>92</v>
      </c>
      <c r="G108" t="s">
        <v>92</v>
      </c>
      <c r="H108" t="s">
        <v>92</v>
      </c>
      <c r="I108">
        <f t="shared" si="23"/>
        <v>16</v>
      </c>
      <c r="J108" s="118">
        <f>IF(AND(Formulier!$E$44&lt;=C108,Formulier!$O$38&gt;=C108),"Verlof",0)</f>
        <v>0</v>
      </c>
      <c r="K108">
        <f t="shared" si="15"/>
        <v>0</v>
      </c>
      <c r="L108">
        <f t="shared" si="16"/>
        <v>0</v>
      </c>
      <c r="M108">
        <f t="shared" si="17"/>
        <v>0</v>
      </c>
      <c r="N108" s="56">
        <f t="shared" si="18"/>
        <v>0</v>
      </c>
      <c r="O108" s="56">
        <f t="shared" si="19"/>
        <v>0</v>
      </c>
    </row>
    <row r="109" spans="1:15" x14ac:dyDescent="0.3">
      <c r="A109" t="str">
        <f t="shared" si="13"/>
        <v>202316wo</v>
      </c>
      <c r="B109">
        <f t="shared" si="20"/>
        <v>16</v>
      </c>
      <c r="C109" s="65">
        <f t="shared" si="21"/>
        <v>45035</v>
      </c>
      <c r="D109" t="str">
        <f t="shared" si="22"/>
        <v>wo</v>
      </c>
      <c r="E109">
        <f t="shared" si="14"/>
        <v>2023</v>
      </c>
      <c r="F109" t="s">
        <v>92</v>
      </c>
      <c r="G109" t="s">
        <v>92</v>
      </c>
      <c r="H109" t="s">
        <v>92</v>
      </c>
      <c r="I109">
        <f t="shared" si="23"/>
        <v>16</v>
      </c>
      <c r="J109" s="118">
        <f>IF(AND(Formulier!$E$44&lt;=C109,Formulier!$O$38&gt;=C109),"Verlof",0)</f>
        <v>0</v>
      </c>
      <c r="K109">
        <f t="shared" si="15"/>
        <v>0</v>
      </c>
      <c r="L109">
        <f t="shared" si="16"/>
        <v>0</v>
      </c>
      <c r="M109">
        <f t="shared" si="17"/>
        <v>0</v>
      </c>
      <c r="N109" s="56">
        <f t="shared" si="18"/>
        <v>0</v>
      </c>
      <c r="O109" s="56">
        <f t="shared" si="19"/>
        <v>0</v>
      </c>
    </row>
    <row r="110" spans="1:15" x14ac:dyDescent="0.3">
      <c r="A110" t="str">
        <f t="shared" si="13"/>
        <v>202316do</v>
      </c>
      <c r="B110">
        <f t="shared" si="20"/>
        <v>16</v>
      </c>
      <c r="C110" s="65">
        <f t="shared" si="21"/>
        <v>45036</v>
      </c>
      <c r="D110" t="str">
        <f t="shared" si="22"/>
        <v>do</v>
      </c>
      <c r="E110">
        <f t="shared" si="14"/>
        <v>2023</v>
      </c>
      <c r="F110" t="s">
        <v>92</v>
      </c>
      <c r="G110" t="s">
        <v>92</v>
      </c>
      <c r="H110" t="s">
        <v>92</v>
      </c>
      <c r="I110">
        <f t="shared" si="23"/>
        <v>16</v>
      </c>
      <c r="J110" s="118">
        <f>IF(AND(Formulier!$E$44&lt;=C110,Formulier!$O$38&gt;=C110),"Verlof",0)</f>
        <v>0</v>
      </c>
      <c r="K110">
        <f t="shared" si="15"/>
        <v>0</v>
      </c>
      <c r="L110">
        <f t="shared" si="16"/>
        <v>0</v>
      </c>
      <c r="M110">
        <f t="shared" si="17"/>
        <v>0</v>
      </c>
      <c r="N110" s="56">
        <f t="shared" si="18"/>
        <v>0</v>
      </c>
      <c r="O110" s="56">
        <f t="shared" si="19"/>
        <v>0</v>
      </c>
    </row>
    <row r="111" spans="1:15" x14ac:dyDescent="0.3">
      <c r="A111" t="str">
        <f t="shared" si="13"/>
        <v>202316vr</v>
      </c>
      <c r="B111">
        <f t="shared" si="20"/>
        <v>16</v>
      </c>
      <c r="C111" s="65">
        <f t="shared" si="21"/>
        <v>45037</v>
      </c>
      <c r="D111" t="str">
        <f t="shared" si="22"/>
        <v>vr</v>
      </c>
      <c r="E111">
        <f t="shared" si="14"/>
        <v>2023</v>
      </c>
      <c r="F111" t="s">
        <v>92</v>
      </c>
      <c r="G111" t="s">
        <v>92</v>
      </c>
      <c r="H111" t="s">
        <v>92</v>
      </c>
      <c r="I111">
        <f t="shared" si="23"/>
        <v>16</v>
      </c>
      <c r="J111" s="118">
        <f>IF(AND(Formulier!$E$44&lt;=C111,Formulier!$O$38&gt;=C111),"Verlof",0)</f>
        <v>0</v>
      </c>
      <c r="K111">
        <f t="shared" si="15"/>
        <v>0</v>
      </c>
      <c r="L111">
        <f t="shared" si="16"/>
        <v>0</v>
      </c>
      <c r="M111">
        <f t="shared" si="17"/>
        <v>0</v>
      </c>
      <c r="N111" s="56">
        <f t="shared" si="18"/>
        <v>0</v>
      </c>
      <c r="O111" s="56">
        <f t="shared" si="19"/>
        <v>0</v>
      </c>
    </row>
    <row r="112" spans="1:15" x14ac:dyDescent="0.3">
      <c r="A112" t="str">
        <f t="shared" si="13"/>
        <v>202316za</v>
      </c>
      <c r="B112">
        <f t="shared" si="20"/>
        <v>16</v>
      </c>
      <c r="C112" s="65">
        <f t="shared" si="21"/>
        <v>45038</v>
      </c>
      <c r="D112" t="str">
        <f t="shared" si="22"/>
        <v>za</v>
      </c>
      <c r="E112">
        <f t="shared" si="14"/>
        <v>2023</v>
      </c>
      <c r="F112" t="s">
        <v>92</v>
      </c>
      <c r="G112" t="s">
        <v>92</v>
      </c>
      <c r="H112" t="s">
        <v>92</v>
      </c>
      <c r="I112">
        <f t="shared" si="23"/>
        <v>16</v>
      </c>
      <c r="J112" s="118">
        <f>IF(AND(Formulier!$E$44&lt;=C112,Formulier!$O$38&gt;=C112),"Verlof",0)</f>
        <v>0</v>
      </c>
      <c r="K112">
        <f t="shared" si="15"/>
        <v>0</v>
      </c>
      <c r="L112">
        <f t="shared" si="16"/>
        <v>0</v>
      </c>
      <c r="M112">
        <f t="shared" si="17"/>
        <v>0</v>
      </c>
      <c r="N112" s="56">
        <f t="shared" si="18"/>
        <v>0</v>
      </c>
      <c r="O112" s="56">
        <f t="shared" si="19"/>
        <v>0</v>
      </c>
    </row>
    <row r="113" spans="1:15" x14ac:dyDescent="0.3">
      <c r="A113" t="str">
        <f t="shared" si="13"/>
        <v>202316zo</v>
      </c>
      <c r="B113">
        <f t="shared" si="20"/>
        <v>16</v>
      </c>
      <c r="C113" s="65">
        <f t="shared" si="21"/>
        <v>45039</v>
      </c>
      <c r="D113" t="str">
        <f t="shared" si="22"/>
        <v>zo</v>
      </c>
      <c r="E113">
        <f t="shared" si="14"/>
        <v>2023</v>
      </c>
      <c r="F113" t="s">
        <v>92</v>
      </c>
      <c r="G113" t="s">
        <v>92</v>
      </c>
      <c r="H113" t="s">
        <v>92</v>
      </c>
      <c r="I113">
        <f t="shared" si="23"/>
        <v>16</v>
      </c>
      <c r="J113" s="118">
        <f>IF(AND(Formulier!$E$44&lt;=C113,Formulier!$O$38&gt;=C113),"Verlof",0)</f>
        <v>0</v>
      </c>
      <c r="K113">
        <f t="shared" si="15"/>
        <v>0</v>
      </c>
      <c r="L113">
        <f t="shared" si="16"/>
        <v>0</v>
      </c>
      <c r="M113">
        <f t="shared" si="17"/>
        <v>0</v>
      </c>
      <c r="N113" s="56">
        <f t="shared" si="18"/>
        <v>0</v>
      </c>
      <c r="O113" s="56">
        <f t="shared" si="19"/>
        <v>0</v>
      </c>
    </row>
    <row r="114" spans="1:15" x14ac:dyDescent="0.3">
      <c r="A114" t="str">
        <f t="shared" si="13"/>
        <v>202317ma</v>
      </c>
      <c r="B114">
        <f t="shared" si="20"/>
        <v>17</v>
      </c>
      <c r="C114" s="65">
        <f t="shared" si="21"/>
        <v>45040</v>
      </c>
      <c r="D114" t="str">
        <f t="shared" si="22"/>
        <v>ma</v>
      </c>
      <c r="E114">
        <f t="shared" si="14"/>
        <v>2023</v>
      </c>
      <c r="F114" t="s">
        <v>92</v>
      </c>
      <c r="G114" t="s">
        <v>92</v>
      </c>
      <c r="H114" t="s">
        <v>92</v>
      </c>
      <c r="I114">
        <f t="shared" si="23"/>
        <v>17</v>
      </c>
      <c r="J114" s="118">
        <f>IF(AND(Formulier!$E$44&lt;=C114,Formulier!$O$38&gt;=C114),"Verlof",0)</f>
        <v>0</v>
      </c>
      <c r="K114">
        <f t="shared" si="15"/>
        <v>0</v>
      </c>
      <c r="L114">
        <f t="shared" si="16"/>
        <v>0</v>
      </c>
      <c r="M114">
        <f t="shared" si="17"/>
        <v>0</v>
      </c>
      <c r="N114" s="56">
        <f t="shared" si="18"/>
        <v>0</v>
      </c>
      <c r="O114" s="56">
        <f t="shared" si="19"/>
        <v>0</v>
      </c>
    </row>
    <row r="115" spans="1:15" x14ac:dyDescent="0.3">
      <c r="A115" t="str">
        <f t="shared" si="13"/>
        <v>202317di</v>
      </c>
      <c r="B115">
        <f t="shared" si="20"/>
        <v>17</v>
      </c>
      <c r="C115" s="65">
        <f t="shared" si="21"/>
        <v>45041</v>
      </c>
      <c r="D115" t="str">
        <f t="shared" si="22"/>
        <v>di</v>
      </c>
      <c r="E115">
        <f t="shared" si="14"/>
        <v>2023</v>
      </c>
      <c r="F115" t="s">
        <v>92</v>
      </c>
      <c r="G115" t="s">
        <v>92</v>
      </c>
      <c r="H115" t="s">
        <v>92</v>
      </c>
      <c r="I115">
        <f t="shared" si="23"/>
        <v>17</v>
      </c>
      <c r="J115" s="118">
        <f>IF(AND(Formulier!$E$44&lt;=C115,Formulier!$O$38&gt;=C115),"Verlof",0)</f>
        <v>0</v>
      </c>
      <c r="K115">
        <f t="shared" si="15"/>
        <v>0</v>
      </c>
      <c r="L115">
        <f t="shared" si="16"/>
        <v>0</v>
      </c>
      <c r="M115">
        <f t="shared" si="17"/>
        <v>0</v>
      </c>
      <c r="N115" s="56">
        <f t="shared" si="18"/>
        <v>0</v>
      </c>
      <c r="O115" s="56">
        <f t="shared" si="19"/>
        <v>0</v>
      </c>
    </row>
    <row r="116" spans="1:15" x14ac:dyDescent="0.3">
      <c r="A116" t="str">
        <f t="shared" si="13"/>
        <v>202317wo</v>
      </c>
      <c r="B116">
        <f t="shared" si="20"/>
        <v>17</v>
      </c>
      <c r="C116" s="65">
        <f t="shared" si="21"/>
        <v>45042</v>
      </c>
      <c r="D116" t="str">
        <f t="shared" si="22"/>
        <v>wo</v>
      </c>
      <c r="E116">
        <f t="shared" si="14"/>
        <v>2023</v>
      </c>
      <c r="F116" t="s">
        <v>92</v>
      </c>
      <c r="G116" t="s">
        <v>92</v>
      </c>
      <c r="H116" t="s">
        <v>92</v>
      </c>
      <c r="I116">
        <f t="shared" si="23"/>
        <v>17</v>
      </c>
      <c r="J116" s="118">
        <f>IF(AND(Formulier!$E$44&lt;=C116,Formulier!$O$38&gt;=C116),"Verlof",0)</f>
        <v>0</v>
      </c>
      <c r="K116">
        <f t="shared" si="15"/>
        <v>0</v>
      </c>
      <c r="L116">
        <f t="shared" si="16"/>
        <v>0</v>
      </c>
      <c r="M116">
        <f t="shared" si="17"/>
        <v>0</v>
      </c>
      <c r="N116" s="56">
        <f t="shared" si="18"/>
        <v>0</v>
      </c>
      <c r="O116" s="56">
        <f t="shared" si="19"/>
        <v>0</v>
      </c>
    </row>
    <row r="117" spans="1:15" x14ac:dyDescent="0.3">
      <c r="A117" t="str">
        <f t="shared" si="13"/>
        <v>202317do</v>
      </c>
      <c r="B117">
        <f t="shared" si="20"/>
        <v>17</v>
      </c>
      <c r="C117" s="65">
        <f t="shared" si="21"/>
        <v>45043</v>
      </c>
      <c r="D117" t="str">
        <f t="shared" si="22"/>
        <v>do</v>
      </c>
      <c r="E117">
        <f t="shared" si="14"/>
        <v>2023</v>
      </c>
      <c r="F117" t="s">
        <v>73</v>
      </c>
      <c r="G117" t="s">
        <v>73</v>
      </c>
      <c r="H117" t="s">
        <v>73</v>
      </c>
      <c r="I117">
        <f t="shared" si="23"/>
        <v>17</v>
      </c>
      <c r="J117" s="118">
        <f>IF(AND(Formulier!$E$44&lt;=C117,Formulier!$O$38&gt;=C117),"Verlof",0)</f>
        <v>0</v>
      </c>
      <c r="K117">
        <f t="shared" si="15"/>
        <v>0</v>
      </c>
      <c r="L117">
        <f t="shared" si="16"/>
        <v>0</v>
      </c>
      <c r="M117">
        <f t="shared" si="17"/>
        <v>0</v>
      </c>
      <c r="N117" s="56">
        <f t="shared" si="18"/>
        <v>0</v>
      </c>
      <c r="O117" s="56">
        <f t="shared" si="19"/>
        <v>0</v>
      </c>
    </row>
    <row r="118" spans="1:15" x14ac:dyDescent="0.3">
      <c r="A118" t="str">
        <f t="shared" si="13"/>
        <v>202317vr</v>
      </c>
      <c r="B118">
        <f t="shared" si="20"/>
        <v>17</v>
      </c>
      <c r="C118" s="65">
        <f t="shared" si="21"/>
        <v>45044</v>
      </c>
      <c r="D118" t="str">
        <f t="shared" si="22"/>
        <v>vr</v>
      </c>
      <c r="E118">
        <f t="shared" si="14"/>
        <v>2023</v>
      </c>
      <c r="F118" t="s">
        <v>92</v>
      </c>
      <c r="G118" t="s">
        <v>92</v>
      </c>
      <c r="H118" t="s">
        <v>92</v>
      </c>
      <c r="I118">
        <f t="shared" si="23"/>
        <v>17</v>
      </c>
      <c r="J118" s="118">
        <f>IF(AND(Formulier!$E$44&lt;=C118,Formulier!$O$38&gt;=C118),"Verlof",0)</f>
        <v>0</v>
      </c>
      <c r="K118">
        <f t="shared" si="15"/>
        <v>0</v>
      </c>
      <c r="L118">
        <f t="shared" si="16"/>
        <v>0</v>
      </c>
      <c r="M118">
        <f t="shared" si="17"/>
        <v>0</v>
      </c>
      <c r="N118" s="56">
        <f t="shared" si="18"/>
        <v>0</v>
      </c>
      <c r="O118" s="56">
        <f t="shared" si="19"/>
        <v>0</v>
      </c>
    </row>
    <row r="119" spans="1:15" x14ac:dyDescent="0.3">
      <c r="A119" t="str">
        <f t="shared" si="13"/>
        <v>202317za</v>
      </c>
      <c r="B119">
        <f t="shared" si="20"/>
        <v>17</v>
      </c>
      <c r="C119" s="65">
        <f t="shared" si="21"/>
        <v>45045</v>
      </c>
      <c r="D119" t="str">
        <f t="shared" si="22"/>
        <v>za</v>
      </c>
      <c r="E119">
        <f t="shared" si="14"/>
        <v>2023</v>
      </c>
      <c r="F119" t="s">
        <v>92</v>
      </c>
      <c r="G119" t="s">
        <v>92</v>
      </c>
      <c r="H119" t="s">
        <v>92</v>
      </c>
      <c r="I119">
        <f t="shared" si="23"/>
        <v>17</v>
      </c>
      <c r="J119" s="118">
        <f>IF(AND(Formulier!$E$44&lt;=C119,Formulier!$O$38&gt;=C119),"Verlof",0)</f>
        <v>0</v>
      </c>
      <c r="K119">
        <f t="shared" si="15"/>
        <v>0</v>
      </c>
      <c r="L119">
        <f t="shared" si="16"/>
        <v>0</v>
      </c>
      <c r="M119">
        <f t="shared" si="17"/>
        <v>0</v>
      </c>
      <c r="N119" s="56">
        <f t="shared" si="18"/>
        <v>0</v>
      </c>
      <c r="O119" s="56">
        <f t="shared" si="19"/>
        <v>0</v>
      </c>
    </row>
    <row r="120" spans="1:15" x14ac:dyDescent="0.3">
      <c r="A120" t="str">
        <f t="shared" si="13"/>
        <v>202317zo</v>
      </c>
      <c r="B120">
        <f t="shared" si="20"/>
        <v>17</v>
      </c>
      <c r="C120" s="65">
        <f t="shared" si="21"/>
        <v>45046</v>
      </c>
      <c r="D120" t="str">
        <f t="shared" si="22"/>
        <v>zo</v>
      </c>
      <c r="E120">
        <f t="shared" si="14"/>
        <v>2023</v>
      </c>
      <c r="F120" t="s">
        <v>92</v>
      </c>
      <c r="G120" t="s">
        <v>92</v>
      </c>
      <c r="H120" t="s">
        <v>92</v>
      </c>
      <c r="I120">
        <f t="shared" si="23"/>
        <v>17</v>
      </c>
      <c r="J120" s="118">
        <f>IF(AND(Formulier!$E$44&lt;=C120,Formulier!$O$38&gt;=C120),"Verlof",0)</f>
        <v>0</v>
      </c>
      <c r="K120">
        <f t="shared" si="15"/>
        <v>0</v>
      </c>
      <c r="L120">
        <f t="shared" si="16"/>
        <v>0</v>
      </c>
      <c r="M120">
        <f t="shared" si="17"/>
        <v>0</v>
      </c>
      <c r="N120" s="56">
        <f t="shared" si="18"/>
        <v>0</v>
      </c>
      <c r="O120" s="56">
        <f t="shared" si="19"/>
        <v>0</v>
      </c>
    </row>
    <row r="121" spans="1:15" x14ac:dyDescent="0.3">
      <c r="A121" t="str">
        <f t="shared" si="13"/>
        <v>202318ma</v>
      </c>
      <c r="B121">
        <f t="shared" si="20"/>
        <v>18</v>
      </c>
      <c r="C121" s="65">
        <f t="shared" si="21"/>
        <v>45047</v>
      </c>
      <c r="D121" t="str">
        <f t="shared" si="22"/>
        <v>ma</v>
      </c>
      <c r="E121">
        <f t="shared" si="14"/>
        <v>2023</v>
      </c>
      <c r="F121" t="s">
        <v>73</v>
      </c>
      <c r="G121" t="s">
        <v>73</v>
      </c>
      <c r="H121" t="s">
        <v>73</v>
      </c>
      <c r="I121">
        <f t="shared" si="23"/>
        <v>18</v>
      </c>
      <c r="J121" s="118">
        <f>IF(AND(Formulier!$E$44&lt;=C121,Formulier!$O$38&gt;=C121),"Verlof",0)</f>
        <v>0</v>
      </c>
      <c r="K121">
        <f t="shared" si="15"/>
        <v>0</v>
      </c>
      <c r="L121">
        <f t="shared" si="16"/>
        <v>0</v>
      </c>
      <c r="M121">
        <f t="shared" si="17"/>
        <v>0</v>
      </c>
      <c r="N121" s="56">
        <f t="shared" si="18"/>
        <v>0</v>
      </c>
      <c r="O121" s="56">
        <f t="shared" si="19"/>
        <v>0</v>
      </c>
    </row>
    <row r="122" spans="1:15" x14ac:dyDescent="0.3">
      <c r="A122" t="str">
        <f t="shared" si="13"/>
        <v>202318di</v>
      </c>
      <c r="B122">
        <f t="shared" si="20"/>
        <v>18</v>
      </c>
      <c r="C122" s="65">
        <f t="shared" si="21"/>
        <v>45048</v>
      </c>
      <c r="D122" t="str">
        <f t="shared" si="22"/>
        <v>di</v>
      </c>
      <c r="E122">
        <f t="shared" si="14"/>
        <v>2023</v>
      </c>
      <c r="F122" t="s">
        <v>73</v>
      </c>
      <c r="G122" t="s">
        <v>73</v>
      </c>
      <c r="H122" t="s">
        <v>73</v>
      </c>
      <c r="I122">
        <f t="shared" si="23"/>
        <v>18</v>
      </c>
      <c r="J122" s="118">
        <f>IF(AND(Formulier!$E$44&lt;=C122,Formulier!$O$38&gt;=C122),"Verlof",0)</f>
        <v>0</v>
      </c>
      <c r="K122">
        <f t="shared" si="15"/>
        <v>0</v>
      </c>
      <c r="L122">
        <f t="shared" si="16"/>
        <v>0</v>
      </c>
      <c r="M122">
        <f t="shared" si="17"/>
        <v>0</v>
      </c>
      <c r="N122" s="56">
        <f t="shared" si="18"/>
        <v>0</v>
      </c>
      <c r="O122" s="56">
        <f t="shared" si="19"/>
        <v>0</v>
      </c>
    </row>
    <row r="123" spans="1:15" x14ac:dyDescent="0.3">
      <c r="A123" t="str">
        <f t="shared" si="13"/>
        <v>202318wo</v>
      </c>
      <c r="B123">
        <f t="shared" si="20"/>
        <v>18</v>
      </c>
      <c r="C123" s="65">
        <f t="shared" si="21"/>
        <v>45049</v>
      </c>
      <c r="D123" t="str">
        <f t="shared" si="22"/>
        <v>wo</v>
      </c>
      <c r="E123">
        <f t="shared" si="14"/>
        <v>2023</v>
      </c>
      <c r="F123" t="s">
        <v>73</v>
      </c>
      <c r="G123" t="s">
        <v>73</v>
      </c>
      <c r="H123" t="s">
        <v>73</v>
      </c>
      <c r="I123">
        <f t="shared" si="23"/>
        <v>18</v>
      </c>
      <c r="J123" s="118">
        <f>IF(AND(Formulier!$E$44&lt;=C123,Formulier!$O$38&gt;=C123),"Verlof",0)</f>
        <v>0</v>
      </c>
      <c r="K123">
        <f t="shared" si="15"/>
        <v>0</v>
      </c>
      <c r="L123">
        <f t="shared" si="16"/>
        <v>0</v>
      </c>
      <c r="M123">
        <f t="shared" si="17"/>
        <v>0</v>
      </c>
      <c r="N123" s="56">
        <f t="shared" si="18"/>
        <v>0</v>
      </c>
      <c r="O123" s="56">
        <f t="shared" si="19"/>
        <v>0</v>
      </c>
    </row>
    <row r="124" spans="1:15" x14ac:dyDescent="0.3">
      <c r="A124" t="str">
        <f t="shared" si="13"/>
        <v>202318do</v>
      </c>
      <c r="B124">
        <f t="shared" si="20"/>
        <v>18</v>
      </c>
      <c r="C124" s="65">
        <f t="shared" si="21"/>
        <v>45050</v>
      </c>
      <c r="D124" t="str">
        <f t="shared" si="22"/>
        <v>do</v>
      </c>
      <c r="E124">
        <f t="shared" si="14"/>
        <v>2023</v>
      </c>
      <c r="F124" t="s">
        <v>73</v>
      </c>
      <c r="G124" t="s">
        <v>73</v>
      </c>
      <c r="H124" t="s">
        <v>73</v>
      </c>
      <c r="I124">
        <f t="shared" si="23"/>
        <v>18</v>
      </c>
      <c r="J124" s="118">
        <f>IF(AND(Formulier!$E$44&lt;=C124,Formulier!$O$38&gt;=C124),"Verlof",0)</f>
        <v>0</v>
      </c>
      <c r="K124">
        <f t="shared" si="15"/>
        <v>0</v>
      </c>
      <c r="L124">
        <f t="shared" si="16"/>
        <v>0</v>
      </c>
      <c r="M124">
        <f t="shared" si="17"/>
        <v>0</v>
      </c>
      <c r="N124" s="56">
        <f t="shared" si="18"/>
        <v>0</v>
      </c>
      <c r="O124" s="56">
        <f t="shared" si="19"/>
        <v>0</v>
      </c>
    </row>
    <row r="125" spans="1:15" x14ac:dyDescent="0.3">
      <c r="A125" t="str">
        <f t="shared" si="13"/>
        <v>202318vr</v>
      </c>
      <c r="B125">
        <f t="shared" si="20"/>
        <v>18</v>
      </c>
      <c r="C125" s="65">
        <f t="shared" si="21"/>
        <v>45051</v>
      </c>
      <c r="D125" t="str">
        <f t="shared" si="22"/>
        <v>vr</v>
      </c>
      <c r="E125">
        <f t="shared" si="14"/>
        <v>2023</v>
      </c>
      <c r="F125" t="s">
        <v>73</v>
      </c>
      <c r="G125" t="s">
        <v>73</v>
      </c>
      <c r="H125" t="s">
        <v>73</v>
      </c>
      <c r="I125">
        <f t="shared" si="23"/>
        <v>18</v>
      </c>
      <c r="J125" s="118">
        <f>IF(AND(Formulier!$E$44&lt;=C125,Formulier!$O$38&gt;=C125),"Verlof",0)</f>
        <v>0</v>
      </c>
      <c r="K125">
        <f t="shared" si="15"/>
        <v>0</v>
      </c>
      <c r="L125">
        <f t="shared" si="16"/>
        <v>0</v>
      </c>
      <c r="M125">
        <f t="shared" si="17"/>
        <v>0</v>
      </c>
      <c r="N125" s="56">
        <f t="shared" si="18"/>
        <v>0</v>
      </c>
      <c r="O125" s="56">
        <f t="shared" si="19"/>
        <v>0</v>
      </c>
    </row>
    <row r="126" spans="1:15" x14ac:dyDescent="0.3">
      <c r="A126" t="str">
        <f t="shared" si="13"/>
        <v>202318za</v>
      </c>
      <c r="B126">
        <f t="shared" si="20"/>
        <v>18</v>
      </c>
      <c r="C126" s="65">
        <f t="shared" si="21"/>
        <v>45052</v>
      </c>
      <c r="D126" t="str">
        <f t="shared" si="22"/>
        <v>za</v>
      </c>
      <c r="E126">
        <f t="shared" si="14"/>
        <v>2023</v>
      </c>
      <c r="F126" t="s">
        <v>73</v>
      </c>
      <c r="G126" t="s">
        <v>73</v>
      </c>
      <c r="H126" t="s">
        <v>73</v>
      </c>
      <c r="I126">
        <f t="shared" si="23"/>
        <v>18</v>
      </c>
      <c r="J126" s="118">
        <f>IF(AND(Formulier!$E$44&lt;=C126,Formulier!$O$38&gt;=C126),"Verlof",0)</f>
        <v>0</v>
      </c>
      <c r="K126">
        <f t="shared" si="15"/>
        <v>0</v>
      </c>
      <c r="L126">
        <f t="shared" si="16"/>
        <v>0</v>
      </c>
      <c r="M126">
        <f t="shared" si="17"/>
        <v>0</v>
      </c>
      <c r="N126" s="56">
        <f t="shared" si="18"/>
        <v>0</v>
      </c>
      <c r="O126" s="56">
        <f t="shared" si="19"/>
        <v>0</v>
      </c>
    </row>
    <row r="127" spans="1:15" x14ac:dyDescent="0.3">
      <c r="A127" t="str">
        <f t="shared" si="13"/>
        <v>202318zo</v>
      </c>
      <c r="B127">
        <f t="shared" si="20"/>
        <v>18</v>
      </c>
      <c r="C127" s="65">
        <f t="shared" si="21"/>
        <v>45053</v>
      </c>
      <c r="D127" t="str">
        <f t="shared" si="22"/>
        <v>zo</v>
      </c>
      <c r="E127">
        <f t="shared" si="14"/>
        <v>2023</v>
      </c>
      <c r="F127" t="s">
        <v>73</v>
      </c>
      <c r="G127" t="s">
        <v>73</v>
      </c>
      <c r="H127" t="s">
        <v>73</v>
      </c>
      <c r="I127">
        <f t="shared" si="23"/>
        <v>18</v>
      </c>
      <c r="J127" s="118">
        <f>IF(AND(Formulier!$E$44&lt;=C127,Formulier!$O$38&gt;=C127),"Verlof",0)</f>
        <v>0</v>
      </c>
      <c r="K127">
        <f t="shared" si="15"/>
        <v>0</v>
      </c>
      <c r="L127">
        <f t="shared" si="16"/>
        <v>0</v>
      </c>
      <c r="M127">
        <f t="shared" si="17"/>
        <v>0</v>
      </c>
      <c r="N127" s="56">
        <f t="shared" si="18"/>
        <v>0</v>
      </c>
      <c r="O127" s="56">
        <f t="shared" si="19"/>
        <v>0</v>
      </c>
    </row>
    <row r="128" spans="1:15" x14ac:dyDescent="0.3">
      <c r="A128" t="str">
        <f t="shared" si="13"/>
        <v>202319ma</v>
      </c>
      <c r="B128">
        <f t="shared" si="20"/>
        <v>19</v>
      </c>
      <c r="C128" s="65">
        <f t="shared" si="21"/>
        <v>45054</v>
      </c>
      <c r="D128" t="str">
        <f t="shared" si="22"/>
        <v>ma</v>
      </c>
      <c r="E128">
        <f t="shared" si="14"/>
        <v>2023</v>
      </c>
      <c r="F128" t="s">
        <v>92</v>
      </c>
      <c r="G128" t="s">
        <v>92</v>
      </c>
      <c r="H128" t="s">
        <v>92</v>
      </c>
      <c r="I128">
        <f t="shared" si="23"/>
        <v>19</v>
      </c>
      <c r="J128" s="118">
        <f>IF(AND(Formulier!$E$44&lt;=C128,Formulier!$O$38&gt;=C128),"Verlof",0)</f>
        <v>0</v>
      </c>
      <c r="K128">
        <f t="shared" si="15"/>
        <v>0</v>
      </c>
      <c r="L128">
        <f t="shared" si="16"/>
        <v>0</v>
      </c>
      <c r="M128">
        <f t="shared" si="17"/>
        <v>0</v>
      </c>
      <c r="N128" s="56">
        <f t="shared" si="18"/>
        <v>0</v>
      </c>
      <c r="O128" s="56">
        <f t="shared" si="19"/>
        <v>0</v>
      </c>
    </row>
    <row r="129" spans="1:15" x14ac:dyDescent="0.3">
      <c r="A129" t="str">
        <f t="shared" si="13"/>
        <v>202319di</v>
      </c>
      <c r="B129">
        <f t="shared" si="20"/>
        <v>19</v>
      </c>
      <c r="C129" s="65">
        <f t="shared" si="21"/>
        <v>45055</v>
      </c>
      <c r="D129" t="str">
        <f t="shared" si="22"/>
        <v>di</v>
      </c>
      <c r="E129">
        <f t="shared" si="14"/>
        <v>2023</v>
      </c>
      <c r="F129" t="s">
        <v>92</v>
      </c>
      <c r="G129" t="s">
        <v>92</v>
      </c>
      <c r="H129" t="s">
        <v>92</v>
      </c>
      <c r="I129">
        <f t="shared" si="23"/>
        <v>19</v>
      </c>
      <c r="J129" s="118">
        <f>IF(AND(Formulier!$E$44&lt;=C129,Formulier!$O$38&gt;=C129),"Verlof",0)</f>
        <v>0</v>
      </c>
      <c r="K129">
        <f t="shared" si="15"/>
        <v>0</v>
      </c>
      <c r="L129">
        <f t="shared" si="16"/>
        <v>0</v>
      </c>
      <c r="M129">
        <f t="shared" si="17"/>
        <v>0</v>
      </c>
      <c r="N129" s="56">
        <f t="shared" si="18"/>
        <v>0</v>
      </c>
      <c r="O129" s="56">
        <f t="shared" si="19"/>
        <v>0</v>
      </c>
    </row>
    <row r="130" spans="1:15" x14ac:dyDescent="0.3">
      <c r="A130" t="str">
        <f t="shared" ref="A130:A193" si="24">E130&amp;B130&amp;D130</f>
        <v>202319wo</v>
      </c>
      <c r="B130">
        <f t="shared" si="20"/>
        <v>19</v>
      </c>
      <c r="C130" s="65">
        <f t="shared" si="21"/>
        <v>45056</v>
      </c>
      <c r="D130" t="str">
        <f t="shared" si="22"/>
        <v>wo</v>
      </c>
      <c r="E130">
        <f t="shared" ref="E130:E193" si="25">YEAR(C130)</f>
        <v>2023</v>
      </c>
      <c r="F130" t="s">
        <v>92</v>
      </c>
      <c r="G130" t="s">
        <v>92</v>
      </c>
      <c r="H130" t="s">
        <v>92</v>
      </c>
      <c r="I130">
        <f t="shared" si="23"/>
        <v>19</v>
      </c>
      <c r="J130" s="118">
        <f>IF(AND(Formulier!$E$44&lt;=C130,Formulier!$O$38&gt;=C130),"Verlof",0)</f>
        <v>0</v>
      </c>
      <c r="K130">
        <f t="shared" si="15"/>
        <v>0</v>
      </c>
      <c r="L130">
        <f t="shared" si="16"/>
        <v>0</v>
      </c>
      <c r="M130">
        <f t="shared" si="17"/>
        <v>0</v>
      </c>
      <c r="N130" s="56">
        <f t="shared" si="18"/>
        <v>0</v>
      </c>
      <c r="O130" s="56">
        <f t="shared" si="19"/>
        <v>0</v>
      </c>
    </row>
    <row r="131" spans="1:15" x14ac:dyDescent="0.3">
      <c r="A131" t="str">
        <f t="shared" si="24"/>
        <v>202319do</v>
      </c>
      <c r="B131">
        <f t="shared" si="20"/>
        <v>19</v>
      </c>
      <c r="C131" s="65">
        <f t="shared" si="21"/>
        <v>45057</v>
      </c>
      <c r="D131" t="str">
        <f t="shared" si="22"/>
        <v>do</v>
      </c>
      <c r="E131">
        <f t="shared" si="25"/>
        <v>2023</v>
      </c>
      <c r="F131" t="s">
        <v>92</v>
      </c>
      <c r="G131" t="s">
        <v>92</v>
      </c>
      <c r="H131" t="s">
        <v>92</v>
      </c>
      <c r="I131">
        <f t="shared" si="23"/>
        <v>19</v>
      </c>
      <c r="J131" s="118">
        <f>IF(AND(Formulier!$E$44&lt;=C131,Formulier!$O$38&gt;=C131),"Verlof",0)</f>
        <v>0</v>
      </c>
      <c r="K131">
        <f t="shared" ref="K131:K194" si="26">IF(J131=0,0,IF(F131="",0,1))</f>
        <v>0</v>
      </c>
      <c r="L131">
        <f t="shared" ref="L131:L194" si="27">IF(J131=0,0,IF(G131="",0,1))</f>
        <v>0</v>
      </c>
      <c r="M131">
        <f t="shared" ref="M131:M194" si="28">IF(J131=0,0,IF(H131="",0,1))</f>
        <v>0</v>
      </c>
      <c r="N131" s="56">
        <f t="shared" ref="N131:N194" si="29">IF($N$1="Noord",K131,IF($N$1="Midden",L131,M131))</f>
        <v>0</v>
      </c>
      <c r="O131" s="56">
        <f t="shared" ref="O131:O194" si="30">IF(OR(D131="za",D131="zo"),0,N131)</f>
        <v>0</v>
      </c>
    </row>
    <row r="132" spans="1:15" x14ac:dyDescent="0.3">
      <c r="A132" t="str">
        <f t="shared" si="24"/>
        <v>202319vr</v>
      </c>
      <c r="B132">
        <f t="shared" si="20"/>
        <v>19</v>
      </c>
      <c r="C132" s="65">
        <f t="shared" si="21"/>
        <v>45058</v>
      </c>
      <c r="D132" t="str">
        <f t="shared" si="22"/>
        <v>vr</v>
      </c>
      <c r="E132">
        <f t="shared" si="25"/>
        <v>2023</v>
      </c>
      <c r="F132" t="s">
        <v>92</v>
      </c>
      <c r="G132" t="s">
        <v>92</v>
      </c>
      <c r="H132" t="s">
        <v>92</v>
      </c>
      <c r="I132">
        <f t="shared" si="23"/>
        <v>19</v>
      </c>
      <c r="J132" s="118">
        <f>IF(AND(Formulier!$E$44&lt;=C132,Formulier!$O$38&gt;=C132),"Verlof",0)</f>
        <v>0</v>
      </c>
      <c r="K132">
        <f t="shared" si="26"/>
        <v>0</v>
      </c>
      <c r="L132">
        <f t="shared" si="27"/>
        <v>0</v>
      </c>
      <c r="M132">
        <f t="shared" si="28"/>
        <v>0</v>
      </c>
      <c r="N132" s="56">
        <f t="shared" si="29"/>
        <v>0</v>
      </c>
      <c r="O132" s="56">
        <f t="shared" si="30"/>
        <v>0</v>
      </c>
    </row>
    <row r="133" spans="1:15" x14ac:dyDescent="0.3">
      <c r="A133" t="str">
        <f t="shared" si="24"/>
        <v>202319za</v>
      </c>
      <c r="B133">
        <f t="shared" si="20"/>
        <v>19</v>
      </c>
      <c r="C133" s="65">
        <f t="shared" si="21"/>
        <v>45059</v>
      </c>
      <c r="D133" t="str">
        <f t="shared" si="22"/>
        <v>za</v>
      </c>
      <c r="E133">
        <f t="shared" si="25"/>
        <v>2023</v>
      </c>
      <c r="F133" t="s">
        <v>92</v>
      </c>
      <c r="G133" t="s">
        <v>92</v>
      </c>
      <c r="H133" t="s">
        <v>92</v>
      </c>
      <c r="I133">
        <f t="shared" si="23"/>
        <v>19</v>
      </c>
      <c r="J133" s="118">
        <f>IF(AND(Formulier!$E$44&lt;=C133,Formulier!$O$38&gt;=C133),"Verlof",0)</f>
        <v>0</v>
      </c>
      <c r="K133">
        <f t="shared" si="26"/>
        <v>0</v>
      </c>
      <c r="L133">
        <f t="shared" si="27"/>
        <v>0</v>
      </c>
      <c r="M133">
        <f t="shared" si="28"/>
        <v>0</v>
      </c>
      <c r="N133" s="56">
        <f t="shared" si="29"/>
        <v>0</v>
      </c>
      <c r="O133" s="56">
        <f t="shared" si="30"/>
        <v>0</v>
      </c>
    </row>
    <row r="134" spans="1:15" x14ac:dyDescent="0.3">
      <c r="A134" t="str">
        <f t="shared" si="24"/>
        <v>202319zo</v>
      </c>
      <c r="B134">
        <f t="shared" si="20"/>
        <v>19</v>
      </c>
      <c r="C134" s="65">
        <f t="shared" si="21"/>
        <v>45060</v>
      </c>
      <c r="D134" t="str">
        <f t="shared" si="22"/>
        <v>zo</v>
      </c>
      <c r="E134">
        <f t="shared" si="25"/>
        <v>2023</v>
      </c>
      <c r="F134" t="s">
        <v>92</v>
      </c>
      <c r="G134" t="s">
        <v>92</v>
      </c>
      <c r="H134" t="s">
        <v>92</v>
      </c>
      <c r="I134">
        <f t="shared" si="23"/>
        <v>19</v>
      </c>
      <c r="J134" s="118">
        <f>IF(AND(Formulier!$E$44&lt;=C134,Formulier!$O$38&gt;=C134),"Verlof",0)</f>
        <v>0</v>
      </c>
      <c r="K134">
        <f t="shared" si="26"/>
        <v>0</v>
      </c>
      <c r="L134">
        <f t="shared" si="27"/>
        <v>0</v>
      </c>
      <c r="M134">
        <f t="shared" si="28"/>
        <v>0</v>
      </c>
      <c r="N134" s="56">
        <f t="shared" si="29"/>
        <v>0</v>
      </c>
      <c r="O134" s="56">
        <f t="shared" si="30"/>
        <v>0</v>
      </c>
    </row>
    <row r="135" spans="1:15" x14ac:dyDescent="0.3">
      <c r="A135" t="str">
        <f t="shared" si="24"/>
        <v>202320ma</v>
      </c>
      <c r="B135">
        <f t="shared" si="20"/>
        <v>20</v>
      </c>
      <c r="C135" s="65">
        <f t="shared" si="21"/>
        <v>45061</v>
      </c>
      <c r="D135" t="str">
        <f t="shared" si="22"/>
        <v>ma</v>
      </c>
      <c r="E135">
        <f t="shared" si="25"/>
        <v>2023</v>
      </c>
      <c r="F135" t="s">
        <v>92</v>
      </c>
      <c r="G135" t="s">
        <v>92</v>
      </c>
      <c r="H135" t="s">
        <v>92</v>
      </c>
      <c r="I135">
        <f t="shared" si="23"/>
        <v>20</v>
      </c>
      <c r="J135" s="118">
        <f>IF(AND(Formulier!$E$44&lt;=C135,Formulier!$O$38&gt;=C135),"Verlof",0)</f>
        <v>0</v>
      </c>
      <c r="K135">
        <f t="shared" si="26"/>
        <v>0</v>
      </c>
      <c r="L135">
        <f t="shared" si="27"/>
        <v>0</v>
      </c>
      <c r="M135">
        <f t="shared" si="28"/>
        <v>0</v>
      </c>
      <c r="N135" s="56">
        <f t="shared" si="29"/>
        <v>0</v>
      </c>
      <c r="O135" s="56">
        <f t="shared" si="30"/>
        <v>0</v>
      </c>
    </row>
    <row r="136" spans="1:15" x14ac:dyDescent="0.3">
      <c r="A136" t="str">
        <f t="shared" si="24"/>
        <v>202320di</v>
      </c>
      <c r="B136">
        <f t="shared" si="20"/>
        <v>20</v>
      </c>
      <c r="C136" s="65">
        <f t="shared" si="21"/>
        <v>45062</v>
      </c>
      <c r="D136" t="str">
        <f t="shared" si="22"/>
        <v>di</v>
      </c>
      <c r="E136">
        <f t="shared" si="25"/>
        <v>2023</v>
      </c>
      <c r="F136" t="s">
        <v>92</v>
      </c>
      <c r="G136" t="s">
        <v>92</v>
      </c>
      <c r="H136" t="s">
        <v>92</v>
      </c>
      <c r="I136">
        <f t="shared" si="23"/>
        <v>20</v>
      </c>
      <c r="J136" s="118">
        <f>IF(AND(Formulier!$E$44&lt;=C136,Formulier!$O$38&gt;=C136),"Verlof",0)</f>
        <v>0</v>
      </c>
      <c r="K136">
        <f t="shared" si="26"/>
        <v>0</v>
      </c>
      <c r="L136">
        <f t="shared" si="27"/>
        <v>0</v>
      </c>
      <c r="M136">
        <f t="shared" si="28"/>
        <v>0</v>
      </c>
      <c r="N136" s="56">
        <f t="shared" si="29"/>
        <v>0</v>
      </c>
      <c r="O136" s="56">
        <f t="shared" si="30"/>
        <v>0</v>
      </c>
    </row>
    <row r="137" spans="1:15" x14ac:dyDescent="0.3">
      <c r="A137" t="str">
        <f t="shared" si="24"/>
        <v>202320wo</v>
      </c>
      <c r="B137">
        <f t="shared" ref="B137:B200" si="31">B130+1</f>
        <v>20</v>
      </c>
      <c r="C137" s="65">
        <f t="shared" ref="C137:C200" si="32">C136+1</f>
        <v>45063</v>
      </c>
      <c r="D137" t="str">
        <f t="shared" ref="D137:D200" si="33">+D130</f>
        <v>wo</v>
      </c>
      <c r="E137">
        <f t="shared" si="25"/>
        <v>2023</v>
      </c>
      <c r="F137" t="s">
        <v>92</v>
      </c>
      <c r="G137" t="s">
        <v>92</v>
      </c>
      <c r="H137" t="s">
        <v>92</v>
      </c>
      <c r="I137">
        <f t="shared" ref="I137:I200" si="34">+I130+1</f>
        <v>20</v>
      </c>
      <c r="J137" s="118">
        <f>IF(AND(Formulier!$E$44&lt;=C137,Formulier!$O$38&gt;=C137),"Verlof",0)</f>
        <v>0</v>
      </c>
      <c r="K137">
        <f t="shared" si="26"/>
        <v>0</v>
      </c>
      <c r="L137">
        <f t="shared" si="27"/>
        <v>0</v>
      </c>
      <c r="M137">
        <f t="shared" si="28"/>
        <v>0</v>
      </c>
      <c r="N137" s="56">
        <f t="shared" si="29"/>
        <v>0</v>
      </c>
      <c r="O137" s="56">
        <f t="shared" si="30"/>
        <v>0</v>
      </c>
    </row>
    <row r="138" spans="1:15" x14ac:dyDescent="0.3">
      <c r="A138" t="str">
        <f t="shared" si="24"/>
        <v>202320do</v>
      </c>
      <c r="B138">
        <f t="shared" si="31"/>
        <v>20</v>
      </c>
      <c r="C138" s="65">
        <f t="shared" si="32"/>
        <v>45064</v>
      </c>
      <c r="D138" t="str">
        <f t="shared" si="33"/>
        <v>do</v>
      </c>
      <c r="E138">
        <f t="shared" si="25"/>
        <v>2023</v>
      </c>
      <c r="F138" t="s">
        <v>73</v>
      </c>
      <c r="G138" t="s">
        <v>73</v>
      </c>
      <c r="H138" t="s">
        <v>73</v>
      </c>
      <c r="I138">
        <f t="shared" si="34"/>
        <v>20</v>
      </c>
      <c r="J138" s="118">
        <f>IF(AND(Formulier!$E$44&lt;=C138,Formulier!$O$38&gt;=C138),"Verlof",0)</f>
        <v>0</v>
      </c>
      <c r="K138">
        <f t="shared" si="26"/>
        <v>0</v>
      </c>
      <c r="L138">
        <f t="shared" si="27"/>
        <v>0</v>
      </c>
      <c r="M138">
        <f t="shared" si="28"/>
        <v>0</v>
      </c>
      <c r="N138" s="56">
        <f t="shared" si="29"/>
        <v>0</v>
      </c>
      <c r="O138" s="56">
        <f t="shared" si="30"/>
        <v>0</v>
      </c>
    </row>
    <row r="139" spans="1:15" x14ac:dyDescent="0.3">
      <c r="A139" t="str">
        <f t="shared" si="24"/>
        <v>202320vr</v>
      </c>
      <c r="B139">
        <f t="shared" si="31"/>
        <v>20</v>
      </c>
      <c r="C139" s="65">
        <f t="shared" si="32"/>
        <v>45065</v>
      </c>
      <c r="D139" t="str">
        <f t="shared" si="33"/>
        <v>vr</v>
      </c>
      <c r="E139">
        <f t="shared" si="25"/>
        <v>2023</v>
      </c>
      <c r="F139" t="s">
        <v>92</v>
      </c>
      <c r="G139" t="s">
        <v>92</v>
      </c>
      <c r="H139" t="s">
        <v>92</v>
      </c>
      <c r="I139">
        <f t="shared" si="34"/>
        <v>20</v>
      </c>
      <c r="J139" s="118">
        <f>IF(AND(Formulier!$E$44&lt;=C139,Formulier!$O$38&gt;=C139),"Verlof",0)</f>
        <v>0</v>
      </c>
      <c r="K139">
        <f t="shared" si="26"/>
        <v>0</v>
      </c>
      <c r="L139">
        <f t="shared" si="27"/>
        <v>0</v>
      </c>
      <c r="M139">
        <f t="shared" si="28"/>
        <v>0</v>
      </c>
      <c r="N139" s="56">
        <f t="shared" si="29"/>
        <v>0</v>
      </c>
      <c r="O139" s="56">
        <f t="shared" si="30"/>
        <v>0</v>
      </c>
    </row>
    <row r="140" spans="1:15" x14ac:dyDescent="0.3">
      <c r="A140" t="str">
        <f t="shared" si="24"/>
        <v>202320za</v>
      </c>
      <c r="B140">
        <f t="shared" si="31"/>
        <v>20</v>
      </c>
      <c r="C140" s="65">
        <f t="shared" si="32"/>
        <v>45066</v>
      </c>
      <c r="D140" t="str">
        <f t="shared" si="33"/>
        <v>za</v>
      </c>
      <c r="E140">
        <f t="shared" si="25"/>
        <v>2023</v>
      </c>
      <c r="F140" t="s">
        <v>92</v>
      </c>
      <c r="G140" t="s">
        <v>92</v>
      </c>
      <c r="H140" t="s">
        <v>92</v>
      </c>
      <c r="I140">
        <f t="shared" si="34"/>
        <v>20</v>
      </c>
      <c r="J140" s="118">
        <f>IF(AND(Formulier!$E$44&lt;=C140,Formulier!$O$38&gt;=C140),"Verlof",0)</f>
        <v>0</v>
      </c>
      <c r="K140">
        <f t="shared" si="26"/>
        <v>0</v>
      </c>
      <c r="L140">
        <f t="shared" si="27"/>
        <v>0</v>
      </c>
      <c r="M140">
        <f t="shared" si="28"/>
        <v>0</v>
      </c>
      <c r="N140" s="56">
        <f t="shared" si="29"/>
        <v>0</v>
      </c>
      <c r="O140" s="56">
        <f t="shared" si="30"/>
        <v>0</v>
      </c>
    </row>
    <row r="141" spans="1:15" x14ac:dyDescent="0.3">
      <c r="A141" t="str">
        <f t="shared" si="24"/>
        <v>202320zo</v>
      </c>
      <c r="B141">
        <f t="shared" si="31"/>
        <v>20</v>
      </c>
      <c r="C141" s="65">
        <f t="shared" si="32"/>
        <v>45067</v>
      </c>
      <c r="D141" t="str">
        <f t="shared" si="33"/>
        <v>zo</v>
      </c>
      <c r="E141">
        <f t="shared" si="25"/>
        <v>2023</v>
      </c>
      <c r="F141" t="s">
        <v>92</v>
      </c>
      <c r="G141" t="s">
        <v>92</v>
      </c>
      <c r="H141" t="s">
        <v>92</v>
      </c>
      <c r="I141">
        <f t="shared" si="34"/>
        <v>20</v>
      </c>
      <c r="J141" s="118">
        <f>IF(AND(Formulier!$E$44&lt;=C141,Formulier!$O$38&gt;=C141),"Verlof",0)</f>
        <v>0</v>
      </c>
      <c r="K141">
        <f t="shared" si="26"/>
        <v>0</v>
      </c>
      <c r="L141">
        <f t="shared" si="27"/>
        <v>0</v>
      </c>
      <c r="M141">
        <f t="shared" si="28"/>
        <v>0</v>
      </c>
      <c r="N141" s="56">
        <f t="shared" si="29"/>
        <v>0</v>
      </c>
      <c r="O141" s="56">
        <f t="shared" si="30"/>
        <v>0</v>
      </c>
    </row>
    <row r="142" spans="1:15" x14ac:dyDescent="0.3">
      <c r="A142" t="str">
        <f t="shared" si="24"/>
        <v>202321ma</v>
      </c>
      <c r="B142">
        <f t="shared" si="31"/>
        <v>21</v>
      </c>
      <c r="C142" s="65">
        <f t="shared" si="32"/>
        <v>45068</v>
      </c>
      <c r="D142" t="str">
        <f t="shared" si="33"/>
        <v>ma</v>
      </c>
      <c r="E142">
        <f t="shared" si="25"/>
        <v>2023</v>
      </c>
      <c r="F142" t="s">
        <v>92</v>
      </c>
      <c r="G142" t="s">
        <v>92</v>
      </c>
      <c r="H142" t="s">
        <v>92</v>
      </c>
      <c r="I142">
        <f t="shared" si="34"/>
        <v>21</v>
      </c>
      <c r="J142" s="118">
        <f>IF(AND(Formulier!$E$44&lt;=C142,Formulier!$O$38&gt;=C142),"Verlof",0)</f>
        <v>0</v>
      </c>
      <c r="K142">
        <f t="shared" si="26"/>
        <v>0</v>
      </c>
      <c r="L142">
        <f t="shared" si="27"/>
        <v>0</v>
      </c>
      <c r="M142">
        <f t="shared" si="28"/>
        <v>0</v>
      </c>
      <c r="N142" s="56">
        <f t="shared" si="29"/>
        <v>0</v>
      </c>
      <c r="O142" s="56">
        <f t="shared" si="30"/>
        <v>0</v>
      </c>
    </row>
    <row r="143" spans="1:15" x14ac:dyDescent="0.3">
      <c r="A143" t="str">
        <f t="shared" si="24"/>
        <v>202321di</v>
      </c>
      <c r="B143">
        <f t="shared" si="31"/>
        <v>21</v>
      </c>
      <c r="C143" s="65">
        <f t="shared" si="32"/>
        <v>45069</v>
      </c>
      <c r="D143" t="str">
        <f t="shared" si="33"/>
        <v>di</v>
      </c>
      <c r="E143">
        <f t="shared" si="25"/>
        <v>2023</v>
      </c>
      <c r="F143" t="s">
        <v>92</v>
      </c>
      <c r="G143" t="s">
        <v>92</v>
      </c>
      <c r="H143" t="s">
        <v>92</v>
      </c>
      <c r="I143">
        <f t="shared" si="34"/>
        <v>21</v>
      </c>
      <c r="J143" s="118">
        <f>IF(AND(Formulier!$E$44&lt;=C143,Formulier!$O$38&gt;=C143),"Verlof",0)</f>
        <v>0</v>
      </c>
      <c r="K143">
        <f t="shared" si="26"/>
        <v>0</v>
      </c>
      <c r="L143">
        <f t="shared" si="27"/>
        <v>0</v>
      </c>
      <c r="M143">
        <f t="shared" si="28"/>
        <v>0</v>
      </c>
      <c r="N143" s="56">
        <f t="shared" si="29"/>
        <v>0</v>
      </c>
      <c r="O143" s="56">
        <f t="shared" si="30"/>
        <v>0</v>
      </c>
    </row>
    <row r="144" spans="1:15" x14ac:dyDescent="0.3">
      <c r="A144" t="str">
        <f t="shared" si="24"/>
        <v>202321wo</v>
      </c>
      <c r="B144">
        <f t="shared" si="31"/>
        <v>21</v>
      </c>
      <c r="C144" s="65">
        <f t="shared" si="32"/>
        <v>45070</v>
      </c>
      <c r="D144" t="str">
        <f t="shared" si="33"/>
        <v>wo</v>
      </c>
      <c r="E144">
        <f t="shared" si="25"/>
        <v>2023</v>
      </c>
      <c r="F144" t="s">
        <v>92</v>
      </c>
      <c r="G144" t="s">
        <v>92</v>
      </c>
      <c r="H144" t="s">
        <v>92</v>
      </c>
      <c r="I144">
        <f t="shared" si="34"/>
        <v>21</v>
      </c>
      <c r="J144" s="118">
        <f>IF(AND(Formulier!$E$44&lt;=C144,Formulier!$O$38&gt;=C144),"Verlof",0)</f>
        <v>0</v>
      </c>
      <c r="K144">
        <f t="shared" si="26"/>
        <v>0</v>
      </c>
      <c r="L144">
        <f t="shared" si="27"/>
        <v>0</v>
      </c>
      <c r="M144">
        <f t="shared" si="28"/>
        <v>0</v>
      </c>
      <c r="N144" s="56">
        <f t="shared" si="29"/>
        <v>0</v>
      </c>
      <c r="O144" s="56">
        <f t="shared" si="30"/>
        <v>0</v>
      </c>
    </row>
    <row r="145" spans="1:15" x14ac:dyDescent="0.3">
      <c r="A145" t="str">
        <f t="shared" si="24"/>
        <v>202321do</v>
      </c>
      <c r="B145">
        <f t="shared" si="31"/>
        <v>21</v>
      </c>
      <c r="C145" s="65">
        <f t="shared" si="32"/>
        <v>45071</v>
      </c>
      <c r="D145" t="str">
        <f t="shared" si="33"/>
        <v>do</v>
      </c>
      <c r="E145">
        <f t="shared" si="25"/>
        <v>2023</v>
      </c>
      <c r="F145" t="s">
        <v>92</v>
      </c>
      <c r="G145" t="s">
        <v>92</v>
      </c>
      <c r="H145" t="s">
        <v>92</v>
      </c>
      <c r="I145">
        <f t="shared" si="34"/>
        <v>21</v>
      </c>
      <c r="J145" s="118">
        <f>IF(AND(Formulier!$E$44&lt;=C145,Formulier!$O$38&gt;=C145),"Verlof",0)</f>
        <v>0</v>
      </c>
      <c r="K145">
        <f t="shared" si="26"/>
        <v>0</v>
      </c>
      <c r="L145">
        <f t="shared" si="27"/>
        <v>0</v>
      </c>
      <c r="M145">
        <f t="shared" si="28"/>
        <v>0</v>
      </c>
      <c r="N145" s="56">
        <f t="shared" si="29"/>
        <v>0</v>
      </c>
      <c r="O145" s="56">
        <f t="shared" si="30"/>
        <v>0</v>
      </c>
    </row>
    <row r="146" spans="1:15" x14ac:dyDescent="0.3">
      <c r="A146" t="str">
        <f t="shared" si="24"/>
        <v>202321vr</v>
      </c>
      <c r="B146">
        <f t="shared" si="31"/>
        <v>21</v>
      </c>
      <c r="C146" s="65">
        <f t="shared" si="32"/>
        <v>45072</v>
      </c>
      <c r="D146" t="str">
        <f t="shared" si="33"/>
        <v>vr</v>
      </c>
      <c r="E146">
        <f t="shared" si="25"/>
        <v>2023</v>
      </c>
      <c r="F146" t="s">
        <v>92</v>
      </c>
      <c r="G146" t="s">
        <v>92</v>
      </c>
      <c r="H146" t="s">
        <v>92</v>
      </c>
      <c r="I146">
        <f t="shared" si="34"/>
        <v>21</v>
      </c>
      <c r="J146" s="118">
        <f>IF(AND(Formulier!$E$44&lt;=C146,Formulier!$O$38&gt;=C146),"Verlof",0)</f>
        <v>0</v>
      </c>
      <c r="K146">
        <f t="shared" si="26"/>
        <v>0</v>
      </c>
      <c r="L146">
        <f t="shared" si="27"/>
        <v>0</v>
      </c>
      <c r="M146">
        <f t="shared" si="28"/>
        <v>0</v>
      </c>
      <c r="N146" s="56">
        <f t="shared" si="29"/>
        <v>0</v>
      </c>
      <c r="O146" s="56">
        <f t="shared" si="30"/>
        <v>0</v>
      </c>
    </row>
    <row r="147" spans="1:15" x14ac:dyDescent="0.3">
      <c r="A147" t="str">
        <f t="shared" si="24"/>
        <v>202321za</v>
      </c>
      <c r="B147">
        <f t="shared" si="31"/>
        <v>21</v>
      </c>
      <c r="C147" s="65">
        <f t="shared" si="32"/>
        <v>45073</v>
      </c>
      <c r="D147" t="str">
        <f t="shared" si="33"/>
        <v>za</v>
      </c>
      <c r="E147">
        <f t="shared" si="25"/>
        <v>2023</v>
      </c>
      <c r="F147" t="s">
        <v>92</v>
      </c>
      <c r="G147" t="s">
        <v>92</v>
      </c>
      <c r="H147" t="s">
        <v>92</v>
      </c>
      <c r="I147">
        <f t="shared" si="34"/>
        <v>21</v>
      </c>
      <c r="J147" s="118">
        <f>IF(AND(Formulier!$E$44&lt;=C147,Formulier!$O$38&gt;=C147),"Verlof",0)</f>
        <v>0</v>
      </c>
      <c r="K147">
        <f t="shared" si="26"/>
        <v>0</v>
      </c>
      <c r="L147">
        <f t="shared" si="27"/>
        <v>0</v>
      </c>
      <c r="M147">
        <f t="shared" si="28"/>
        <v>0</v>
      </c>
      <c r="N147" s="56">
        <f t="shared" si="29"/>
        <v>0</v>
      </c>
      <c r="O147" s="56">
        <f t="shared" si="30"/>
        <v>0</v>
      </c>
    </row>
    <row r="148" spans="1:15" x14ac:dyDescent="0.3">
      <c r="A148" t="str">
        <f t="shared" si="24"/>
        <v>202321zo</v>
      </c>
      <c r="B148">
        <f t="shared" si="31"/>
        <v>21</v>
      </c>
      <c r="C148" s="65">
        <f t="shared" si="32"/>
        <v>45074</v>
      </c>
      <c r="D148" t="str">
        <f t="shared" si="33"/>
        <v>zo</v>
      </c>
      <c r="E148">
        <f t="shared" si="25"/>
        <v>2023</v>
      </c>
      <c r="F148" t="s">
        <v>92</v>
      </c>
      <c r="G148" t="s">
        <v>92</v>
      </c>
      <c r="H148" t="s">
        <v>92</v>
      </c>
      <c r="I148">
        <f t="shared" si="34"/>
        <v>21</v>
      </c>
      <c r="J148" s="118">
        <f>IF(AND(Formulier!$E$44&lt;=C148,Formulier!$O$38&gt;=C148),"Verlof",0)</f>
        <v>0</v>
      </c>
      <c r="K148">
        <f t="shared" si="26"/>
        <v>0</v>
      </c>
      <c r="L148">
        <f t="shared" si="27"/>
        <v>0</v>
      </c>
      <c r="M148">
        <f t="shared" si="28"/>
        <v>0</v>
      </c>
      <c r="N148" s="56">
        <f t="shared" si="29"/>
        <v>0</v>
      </c>
      <c r="O148" s="56">
        <f t="shared" si="30"/>
        <v>0</v>
      </c>
    </row>
    <row r="149" spans="1:15" x14ac:dyDescent="0.3">
      <c r="A149" t="str">
        <f t="shared" si="24"/>
        <v>202322ma</v>
      </c>
      <c r="B149">
        <f t="shared" si="31"/>
        <v>22</v>
      </c>
      <c r="C149" s="65">
        <f t="shared" si="32"/>
        <v>45075</v>
      </c>
      <c r="D149" t="str">
        <f t="shared" si="33"/>
        <v>ma</v>
      </c>
      <c r="E149">
        <f t="shared" si="25"/>
        <v>2023</v>
      </c>
      <c r="F149" t="s">
        <v>73</v>
      </c>
      <c r="G149" t="s">
        <v>73</v>
      </c>
      <c r="H149" t="s">
        <v>73</v>
      </c>
      <c r="I149">
        <f t="shared" si="34"/>
        <v>22</v>
      </c>
      <c r="J149" s="118">
        <f>IF(AND(Formulier!$E$44&lt;=C149,Formulier!$O$38&gt;=C149),"Verlof",0)</f>
        <v>0</v>
      </c>
      <c r="K149">
        <f t="shared" si="26"/>
        <v>0</v>
      </c>
      <c r="L149">
        <f t="shared" si="27"/>
        <v>0</v>
      </c>
      <c r="M149">
        <f t="shared" si="28"/>
        <v>0</v>
      </c>
      <c r="N149" s="56">
        <f t="shared" si="29"/>
        <v>0</v>
      </c>
      <c r="O149" s="56">
        <f t="shared" si="30"/>
        <v>0</v>
      </c>
    </row>
    <row r="150" spans="1:15" x14ac:dyDescent="0.3">
      <c r="A150" t="str">
        <f t="shared" si="24"/>
        <v>202322di</v>
      </c>
      <c r="B150">
        <f t="shared" si="31"/>
        <v>22</v>
      </c>
      <c r="C150" s="65">
        <f t="shared" si="32"/>
        <v>45076</v>
      </c>
      <c r="D150" t="str">
        <f t="shared" si="33"/>
        <v>di</v>
      </c>
      <c r="E150">
        <f t="shared" si="25"/>
        <v>2023</v>
      </c>
      <c r="F150" t="s">
        <v>92</v>
      </c>
      <c r="G150" t="s">
        <v>92</v>
      </c>
      <c r="H150" t="s">
        <v>92</v>
      </c>
      <c r="I150">
        <f t="shared" si="34"/>
        <v>22</v>
      </c>
      <c r="J150" s="118">
        <f>IF(AND(Formulier!$E$44&lt;=C150,Formulier!$O$38&gt;=C150),"Verlof",0)</f>
        <v>0</v>
      </c>
      <c r="K150">
        <f t="shared" si="26"/>
        <v>0</v>
      </c>
      <c r="L150">
        <f t="shared" si="27"/>
        <v>0</v>
      </c>
      <c r="M150">
        <f t="shared" si="28"/>
        <v>0</v>
      </c>
      <c r="N150" s="56">
        <f t="shared" si="29"/>
        <v>0</v>
      </c>
      <c r="O150" s="56">
        <f t="shared" si="30"/>
        <v>0</v>
      </c>
    </row>
    <row r="151" spans="1:15" x14ac:dyDescent="0.3">
      <c r="A151" t="str">
        <f t="shared" si="24"/>
        <v>202322wo</v>
      </c>
      <c r="B151">
        <f t="shared" si="31"/>
        <v>22</v>
      </c>
      <c r="C151" s="65">
        <f t="shared" si="32"/>
        <v>45077</v>
      </c>
      <c r="D151" t="str">
        <f t="shared" si="33"/>
        <v>wo</v>
      </c>
      <c r="E151">
        <f t="shared" si="25"/>
        <v>2023</v>
      </c>
      <c r="F151" t="s">
        <v>92</v>
      </c>
      <c r="G151" t="s">
        <v>92</v>
      </c>
      <c r="H151" t="s">
        <v>92</v>
      </c>
      <c r="I151">
        <f t="shared" si="34"/>
        <v>22</v>
      </c>
      <c r="J151" s="118">
        <f>IF(AND(Formulier!$E$44&lt;=C151,Formulier!$O$38&gt;=C151),"Verlof",0)</f>
        <v>0</v>
      </c>
      <c r="K151">
        <f t="shared" si="26"/>
        <v>0</v>
      </c>
      <c r="L151">
        <f t="shared" si="27"/>
        <v>0</v>
      </c>
      <c r="M151">
        <f t="shared" si="28"/>
        <v>0</v>
      </c>
      <c r="N151" s="56">
        <f t="shared" si="29"/>
        <v>0</v>
      </c>
      <c r="O151" s="56">
        <f t="shared" si="30"/>
        <v>0</v>
      </c>
    </row>
    <row r="152" spans="1:15" x14ac:dyDescent="0.3">
      <c r="A152" t="str">
        <f t="shared" si="24"/>
        <v>202322do</v>
      </c>
      <c r="B152">
        <f t="shared" si="31"/>
        <v>22</v>
      </c>
      <c r="C152" s="65">
        <f t="shared" si="32"/>
        <v>45078</v>
      </c>
      <c r="D152" t="str">
        <f t="shared" si="33"/>
        <v>do</v>
      </c>
      <c r="E152">
        <f t="shared" si="25"/>
        <v>2023</v>
      </c>
      <c r="F152" t="s">
        <v>92</v>
      </c>
      <c r="G152" t="s">
        <v>92</v>
      </c>
      <c r="H152" t="s">
        <v>92</v>
      </c>
      <c r="I152">
        <f t="shared" si="34"/>
        <v>22</v>
      </c>
      <c r="J152" s="118">
        <f>IF(AND(Formulier!$E$44&lt;=C152,Formulier!$O$38&gt;=C152),"Verlof",0)</f>
        <v>0</v>
      </c>
      <c r="K152">
        <f t="shared" si="26"/>
        <v>0</v>
      </c>
      <c r="L152">
        <f t="shared" si="27"/>
        <v>0</v>
      </c>
      <c r="M152">
        <f t="shared" si="28"/>
        <v>0</v>
      </c>
      <c r="N152" s="56">
        <f t="shared" si="29"/>
        <v>0</v>
      </c>
      <c r="O152" s="56">
        <f t="shared" si="30"/>
        <v>0</v>
      </c>
    </row>
    <row r="153" spans="1:15" x14ac:dyDescent="0.3">
      <c r="A153" t="str">
        <f t="shared" si="24"/>
        <v>202322vr</v>
      </c>
      <c r="B153">
        <f t="shared" si="31"/>
        <v>22</v>
      </c>
      <c r="C153" s="65">
        <f t="shared" si="32"/>
        <v>45079</v>
      </c>
      <c r="D153" t="str">
        <f t="shared" si="33"/>
        <v>vr</v>
      </c>
      <c r="E153">
        <f t="shared" si="25"/>
        <v>2023</v>
      </c>
      <c r="F153" t="s">
        <v>92</v>
      </c>
      <c r="G153" t="s">
        <v>92</v>
      </c>
      <c r="H153" t="s">
        <v>92</v>
      </c>
      <c r="I153">
        <f t="shared" si="34"/>
        <v>22</v>
      </c>
      <c r="J153" s="118">
        <f>IF(AND(Formulier!$E$44&lt;=C153,Formulier!$O$38&gt;=C153),"Verlof",0)</f>
        <v>0</v>
      </c>
      <c r="K153">
        <f t="shared" si="26"/>
        <v>0</v>
      </c>
      <c r="L153">
        <f t="shared" si="27"/>
        <v>0</v>
      </c>
      <c r="M153">
        <f t="shared" si="28"/>
        <v>0</v>
      </c>
      <c r="N153" s="56">
        <f t="shared" si="29"/>
        <v>0</v>
      </c>
      <c r="O153" s="56">
        <f t="shared" si="30"/>
        <v>0</v>
      </c>
    </row>
    <row r="154" spans="1:15" x14ac:dyDescent="0.3">
      <c r="A154" t="str">
        <f t="shared" si="24"/>
        <v>202322za</v>
      </c>
      <c r="B154">
        <f t="shared" si="31"/>
        <v>22</v>
      </c>
      <c r="C154" s="65">
        <f t="shared" si="32"/>
        <v>45080</v>
      </c>
      <c r="D154" t="str">
        <f t="shared" si="33"/>
        <v>za</v>
      </c>
      <c r="E154">
        <f t="shared" si="25"/>
        <v>2023</v>
      </c>
      <c r="F154" t="s">
        <v>92</v>
      </c>
      <c r="G154" t="s">
        <v>92</v>
      </c>
      <c r="H154" t="s">
        <v>92</v>
      </c>
      <c r="I154">
        <f t="shared" si="34"/>
        <v>22</v>
      </c>
      <c r="J154" s="118">
        <f>IF(AND(Formulier!$E$44&lt;=C154,Formulier!$O$38&gt;=C154),"Verlof",0)</f>
        <v>0</v>
      </c>
      <c r="K154">
        <f t="shared" si="26"/>
        <v>0</v>
      </c>
      <c r="L154">
        <f t="shared" si="27"/>
        <v>0</v>
      </c>
      <c r="M154">
        <f t="shared" si="28"/>
        <v>0</v>
      </c>
      <c r="N154" s="56">
        <f t="shared" si="29"/>
        <v>0</v>
      </c>
      <c r="O154" s="56">
        <f t="shared" si="30"/>
        <v>0</v>
      </c>
    </row>
    <row r="155" spans="1:15" x14ac:dyDescent="0.3">
      <c r="A155" t="str">
        <f t="shared" si="24"/>
        <v>202322zo</v>
      </c>
      <c r="B155">
        <f t="shared" si="31"/>
        <v>22</v>
      </c>
      <c r="C155" s="65">
        <f t="shared" si="32"/>
        <v>45081</v>
      </c>
      <c r="D155" t="str">
        <f t="shared" si="33"/>
        <v>zo</v>
      </c>
      <c r="E155">
        <f t="shared" si="25"/>
        <v>2023</v>
      </c>
      <c r="F155" t="s">
        <v>92</v>
      </c>
      <c r="G155" t="s">
        <v>92</v>
      </c>
      <c r="H155" t="s">
        <v>92</v>
      </c>
      <c r="I155">
        <f t="shared" si="34"/>
        <v>22</v>
      </c>
      <c r="J155" s="118">
        <f>IF(AND(Formulier!$E$44&lt;=C155,Formulier!$O$38&gt;=C155),"Verlof",0)</f>
        <v>0</v>
      </c>
      <c r="K155">
        <f t="shared" si="26"/>
        <v>0</v>
      </c>
      <c r="L155">
        <f t="shared" si="27"/>
        <v>0</v>
      </c>
      <c r="M155">
        <f t="shared" si="28"/>
        <v>0</v>
      </c>
      <c r="N155" s="56">
        <f t="shared" si="29"/>
        <v>0</v>
      </c>
      <c r="O155" s="56">
        <f t="shared" si="30"/>
        <v>0</v>
      </c>
    </row>
    <row r="156" spans="1:15" x14ac:dyDescent="0.3">
      <c r="A156" t="str">
        <f t="shared" si="24"/>
        <v>202323ma</v>
      </c>
      <c r="B156">
        <f t="shared" si="31"/>
        <v>23</v>
      </c>
      <c r="C156" s="65">
        <f t="shared" si="32"/>
        <v>45082</v>
      </c>
      <c r="D156" t="str">
        <f t="shared" si="33"/>
        <v>ma</v>
      </c>
      <c r="E156">
        <f t="shared" si="25"/>
        <v>2023</v>
      </c>
      <c r="F156" t="s">
        <v>92</v>
      </c>
      <c r="G156" t="s">
        <v>92</v>
      </c>
      <c r="H156" t="s">
        <v>92</v>
      </c>
      <c r="I156">
        <f t="shared" si="34"/>
        <v>23</v>
      </c>
      <c r="J156" s="118">
        <f>IF(AND(Formulier!$E$44&lt;=C156,Formulier!$O$38&gt;=C156),"Verlof",0)</f>
        <v>0</v>
      </c>
      <c r="K156">
        <f t="shared" si="26"/>
        <v>0</v>
      </c>
      <c r="L156">
        <f t="shared" si="27"/>
        <v>0</v>
      </c>
      <c r="M156">
        <f t="shared" si="28"/>
        <v>0</v>
      </c>
      <c r="N156" s="56">
        <f t="shared" si="29"/>
        <v>0</v>
      </c>
      <c r="O156" s="56">
        <f t="shared" si="30"/>
        <v>0</v>
      </c>
    </row>
    <row r="157" spans="1:15" x14ac:dyDescent="0.3">
      <c r="A157" t="str">
        <f t="shared" si="24"/>
        <v>202323di</v>
      </c>
      <c r="B157">
        <f t="shared" si="31"/>
        <v>23</v>
      </c>
      <c r="C157" s="65">
        <f t="shared" si="32"/>
        <v>45083</v>
      </c>
      <c r="D157" t="str">
        <f t="shared" si="33"/>
        <v>di</v>
      </c>
      <c r="E157">
        <f t="shared" si="25"/>
        <v>2023</v>
      </c>
      <c r="F157" t="s">
        <v>92</v>
      </c>
      <c r="G157" t="s">
        <v>92</v>
      </c>
      <c r="H157" t="s">
        <v>92</v>
      </c>
      <c r="I157">
        <f t="shared" si="34"/>
        <v>23</v>
      </c>
      <c r="J157" s="118">
        <f>IF(AND(Formulier!$E$44&lt;=C157,Formulier!$O$38&gt;=C157),"Verlof",0)</f>
        <v>0</v>
      </c>
      <c r="K157">
        <f t="shared" si="26"/>
        <v>0</v>
      </c>
      <c r="L157">
        <f t="shared" si="27"/>
        <v>0</v>
      </c>
      <c r="M157">
        <f t="shared" si="28"/>
        <v>0</v>
      </c>
      <c r="N157" s="56">
        <f t="shared" si="29"/>
        <v>0</v>
      </c>
      <c r="O157" s="56">
        <f t="shared" si="30"/>
        <v>0</v>
      </c>
    </row>
    <row r="158" spans="1:15" x14ac:dyDescent="0.3">
      <c r="A158" t="str">
        <f t="shared" si="24"/>
        <v>202323wo</v>
      </c>
      <c r="B158">
        <f t="shared" si="31"/>
        <v>23</v>
      </c>
      <c r="C158" s="65">
        <f t="shared" si="32"/>
        <v>45084</v>
      </c>
      <c r="D158" t="str">
        <f t="shared" si="33"/>
        <v>wo</v>
      </c>
      <c r="E158">
        <f t="shared" si="25"/>
        <v>2023</v>
      </c>
      <c r="F158" t="s">
        <v>92</v>
      </c>
      <c r="G158" t="s">
        <v>92</v>
      </c>
      <c r="H158" t="s">
        <v>92</v>
      </c>
      <c r="I158">
        <f t="shared" si="34"/>
        <v>23</v>
      </c>
      <c r="J158" s="118">
        <f>IF(AND(Formulier!$E$44&lt;=C158,Formulier!$O$38&gt;=C158),"Verlof",0)</f>
        <v>0</v>
      </c>
      <c r="K158">
        <f t="shared" si="26"/>
        <v>0</v>
      </c>
      <c r="L158">
        <f t="shared" si="27"/>
        <v>0</v>
      </c>
      <c r="M158">
        <f t="shared" si="28"/>
        <v>0</v>
      </c>
      <c r="N158" s="56">
        <f t="shared" si="29"/>
        <v>0</v>
      </c>
      <c r="O158" s="56">
        <f t="shared" si="30"/>
        <v>0</v>
      </c>
    </row>
    <row r="159" spans="1:15" x14ac:dyDescent="0.3">
      <c r="A159" t="str">
        <f t="shared" si="24"/>
        <v>202323do</v>
      </c>
      <c r="B159">
        <f t="shared" si="31"/>
        <v>23</v>
      </c>
      <c r="C159" s="65">
        <f t="shared" si="32"/>
        <v>45085</v>
      </c>
      <c r="D159" t="str">
        <f t="shared" si="33"/>
        <v>do</v>
      </c>
      <c r="E159">
        <f t="shared" si="25"/>
        <v>2023</v>
      </c>
      <c r="F159" t="s">
        <v>92</v>
      </c>
      <c r="G159" t="s">
        <v>92</v>
      </c>
      <c r="H159" t="s">
        <v>92</v>
      </c>
      <c r="I159">
        <f t="shared" si="34"/>
        <v>23</v>
      </c>
      <c r="J159" s="118">
        <f>IF(AND(Formulier!$E$44&lt;=C159,Formulier!$O$38&gt;=C159),"Verlof",0)</f>
        <v>0</v>
      </c>
      <c r="K159">
        <f t="shared" si="26"/>
        <v>0</v>
      </c>
      <c r="L159">
        <f t="shared" si="27"/>
        <v>0</v>
      </c>
      <c r="M159">
        <f t="shared" si="28"/>
        <v>0</v>
      </c>
      <c r="N159" s="56">
        <f t="shared" si="29"/>
        <v>0</v>
      </c>
      <c r="O159" s="56">
        <f t="shared" si="30"/>
        <v>0</v>
      </c>
    </row>
    <row r="160" spans="1:15" x14ac:dyDescent="0.3">
      <c r="A160" t="str">
        <f t="shared" si="24"/>
        <v>202323vr</v>
      </c>
      <c r="B160">
        <f t="shared" si="31"/>
        <v>23</v>
      </c>
      <c r="C160" s="65">
        <f t="shared" si="32"/>
        <v>45086</v>
      </c>
      <c r="D160" t="str">
        <f t="shared" si="33"/>
        <v>vr</v>
      </c>
      <c r="E160">
        <f t="shared" si="25"/>
        <v>2023</v>
      </c>
      <c r="F160" t="s">
        <v>92</v>
      </c>
      <c r="G160" t="s">
        <v>92</v>
      </c>
      <c r="H160" t="s">
        <v>92</v>
      </c>
      <c r="I160">
        <f t="shared" si="34"/>
        <v>23</v>
      </c>
      <c r="J160" s="118">
        <f>IF(AND(Formulier!$E$44&lt;=C160,Formulier!$O$38&gt;=C160),"Verlof",0)</f>
        <v>0</v>
      </c>
      <c r="K160">
        <f t="shared" si="26"/>
        <v>0</v>
      </c>
      <c r="L160">
        <f t="shared" si="27"/>
        <v>0</v>
      </c>
      <c r="M160">
        <f t="shared" si="28"/>
        <v>0</v>
      </c>
      <c r="N160" s="56">
        <f t="shared" si="29"/>
        <v>0</v>
      </c>
      <c r="O160" s="56">
        <f t="shared" si="30"/>
        <v>0</v>
      </c>
    </row>
    <row r="161" spans="1:15" x14ac:dyDescent="0.3">
      <c r="A161" t="str">
        <f t="shared" si="24"/>
        <v>202323za</v>
      </c>
      <c r="B161">
        <f t="shared" si="31"/>
        <v>23</v>
      </c>
      <c r="C161" s="65">
        <f t="shared" si="32"/>
        <v>45087</v>
      </c>
      <c r="D161" t="str">
        <f t="shared" si="33"/>
        <v>za</v>
      </c>
      <c r="E161">
        <f t="shared" si="25"/>
        <v>2023</v>
      </c>
      <c r="F161" t="s">
        <v>92</v>
      </c>
      <c r="G161" t="s">
        <v>92</v>
      </c>
      <c r="H161" t="s">
        <v>92</v>
      </c>
      <c r="I161">
        <f t="shared" si="34"/>
        <v>23</v>
      </c>
      <c r="J161" s="118">
        <f>IF(AND(Formulier!$E$44&lt;=C161,Formulier!$O$38&gt;=C161),"Verlof",0)</f>
        <v>0</v>
      </c>
      <c r="K161">
        <f t="shared" si="26"/>
        <v>0</v>
      </c>
      <c r="L161">
        <f t="shared" si="27"/>
        <v>0</v>
      </c>
      <c r="M161">
        <f t="shared" si="28"/>
        <v>0</v>
      </c>
      <c r="N161" s="56">
        <f t="shared" si="29"/>
        <v>0</v>
      </c>
      <c r="O161" s="56">
        <f t="shared" si="30"/>
        <v>0</v>
      </c>
    </row>
    <row r="162" spans="1:15" x14ac:dyDescent="0.3">
      <c r="A162" t="str">
        <f t="shared" si="24"/>
        <v>202323zo</v>
      </c>
      <c r="B162">
        <f t="shared" si="31"/>
        <v>23</v>
      </c>
      <c r="C162" s="65">
        <f t="shared" si="32"/>
        <v>45088</v>
      </c>
      <c r="D162" t="str">
        <f t="shared" si="33"/>
        <v>zo</v>
      </c>
      <c r="E162">
        <f t="shared" si="25"/>
        <v>2023</v>
      </c>
      <c r="F162" t="s">
        <v>92</v>
      </c>
      <c r="G162" t="s">
        <v>92</v>
      </c>
      <c r="H162" t="s">
        <v>92</v>
      </c>
      <c r="I162">
        <f t="shared" si="34"/>
        <v>23</v>
      </c>
      <c r="J162" s="118">
        <f>IF(AND(Formulier!$E$44&lt;=C162,Formulier!$O$38&gt;=C162),"Verlof",0)</f>
        <v>0</v>
      </c>
      <c r="K162">
        <f t="shared" si="26"/>
        <v>0</v>
      </c>
      <c r="L162">
        <f t="shared" si="27"/>
        <v>0</v>
      </c>
      <c r="M162">
        <f t="shared" si="28"/>
        <v>0</v>
      </c>
      <c r="N162" s="56">
        <f t="shared" si="29"/>
        <v>0</v>
      </c>
      <c r="O162" s="56">
        <f t="shared" si="30"/>
        <v>0</v>
      </c>
    </row>
    <row r="163" spans="1:15" x14ac:dyDescent="0.3">
      <c r="A163" t="str">
        <f t="shared" si="24"/>
        <v>202324ma</v>
      </c>
      <c r="B163">
        <f t="shared" si="31"/>
        <v>24</v>
      </c>
      <c r="C163" s="65">
        <f t="shared" si="32"/>
        <v>45089</v>
      </c>
      <c r="D163" t="str">
        <f t="shared" si="33"/>
        <v>ma</v>
      </c>
      <c r="E163">
        <f t="shared" si="25"/>
        <v>2023</v>
      </c>
      <c r="F163" t="s">
        <v>92</v>
      </c>
      <c r="G163" t="s">
        <v>92</v>
      </c>
      <c r="H163" t="s">
        <v>92</v>
      </c>
      <c r="I163">
        <f t="shared" si="34"/>
        <v>24</v>
      </c>
      <c r="J163" s="118">
        <f>IF(AND(Formulier!$E$44&lt;=C163,Formulier!$O$38&gt;=C163),"Verlof",0)</f>
        <v>0</v>
      </c>
      <c r="K163">
        <f t="shared" si="26"/>
        <v>0</v>
      </c>
      <c r="L163">
        <f t="shared" si="27"/>
        <v>0</v>
      </c>
      <c r="M163">
        <f t="shared" si="28"/>
        <v>0</v>
      </c>
      <c r="N163" s="56">
        <f t="shared" si="29"/>
        <v>0</v>
      </c>
      <c r="O163" s="56">
        <f t="shared" si="30"/>
        <v>0</v>
      </c>
    </row>
    <row r="164" spans="1:15" x14ac:dyDescent="0.3">
      <c r="A164" t="str">
        <f t="shared" si="24"/>
        <v>202324di</v>
      </c>
      <c r="B164">
        <f t="shared" si="31"/>
        <v>24</v>
      </c>
      <c r="C164" s="65">
        <f t="shared" si="32"/>
        <v>45090</v>
      </c>
      <c r="D164" t="str">
        <f t="shared" si="33"/>
        <v>di</v>
      </c>
      <c r="E164">
        <f t="shared" si="25"/>
        <v>2023</v>
      </c>
      <c r="F164" t="s">
        <v>92</v>
      </c>
      <c r="G164" t="s">
        <v>92</v>
      </c>
      <c r="H164" t="s">
        <v>92</v>
      </c>
      <c r="I164">
        <f t="shared" si="34"/>
        <v>24</v>
      </c>
      <c r="J164" s="118">
        <f>IF(AND(Formulier!$E$44&lt;=C164,Formulier!$O$38&gt;=C164),"Verlof",0)</f>
        <v>0</v>
      </c>
      <c r="K164">
        <f t="shared" si="26"/>
        <v>0</v>
      </c>
      <c r="L164">
        <f t="shared" si="27"/>
        <v>0</v>
      </c>
      <c r="M164">
        <f t="shared" si="28"/>
        <v>0</v>
      </c>
      <c r="N164" s="56">
        <f t="shared" si="29"/>
        <v>0</v>
      </c>
      <c r="O164" s="56">
        <f t="shared" si="30"/>
        <v>0</v>
      </c>
    </row>
    <row r="165" spans="1:15" x14ac:dyDescent="0.3">
      <c r="A165" t="str">
        <f t="shared" si="24"/>
        <v>202324wo</v>
      </c>
      <c r="B165">
        <f t="shared" si="31"/>
        <v>24</v>
      </c>
      <c r="C165" s="65">
        <f t="shared" si="32"/>
        <v>45091</v>
      </c>
      <c r="D165" t="str">
        <f t="shared" si="33"/>
        <v>wo</v>
      </c>
      <c r="E165">
        <f t="shared" si="25"/>
        <v>2023</v>
      </c>
      <c r="F165" t="s">
        <v>92</v>
      </c>
      <c r="G165" t="s">
        <v>92</v>
      </c>
      <c r="H165" t="s">
        <v>92</v>
      </c>
      <c r="I165">
        <f t="shared" si="34"/>
        <v>24</v>
      </c>
      <c r="J165" s="118">
        <f>IF(AND(Formulier!$E$44&lt;=C165,Formulier!$O$38&gt;=C165),"Verlof",0)</f>
        <v>0</v>
      </c>
      <c r="K165">
        <f t="shared" si="26"/>
        <v>0</v>
      </c>
      <c r="L165">
        <f t="shared" si="27"/>
        <v>0</v>
      </c>
      <c r="M165">
        <f t="shared" si="28"/>
        <v>0</v>
      </c>
      <c r="N165" s="56">
        <f t="shared" si="29"/>
        <v>0</v>
      </c>
      <c r="O165" s="56">
        <f t="shared" si="30"/>
        <v>0</v>
      </c>
    </row>
    <row r="166" spans="1:15" x14ac:dyDescent="0.3">
      <c r="A166" t="str">
        <f t="shared" si="24"/>
        <v>202324do</v>
      </c>
      <c r="B166">
        <f t="shared" si="31"/>
        <v>24</v>
      </c>
      <c r="C166" s="65">
        <f t="shared" si="32"/>
        <v>45092</v>
      </c>
      <c r="D166" t="str">
        <f t="shared" si="33"/>
        <v>do</v>
      </c>
      <c r="E166">
        <f t="shared" si="25"/>
        <v>2023</v>
      </c>
      <c r="F166" t="s">
        <v>92</v>
      </c>
      <c r="G166" t="s">
        <v>92</v>
      </c>
      <c r="H166" t="s">
        <v>92</v>
      </c>
      <c r="I166">
        <f t="shared" si="34"/>
        <v>24</v>
      </c>
      <c r="J166" s="118">
        <f>IF(AND(Formulier!$E$44&lt;=C166,Formulier!$O$38&gt;=C166),"Verlof",0)</f>
        <v>0</v>
      </c>
      <c r="K166">
        <f t="shared" si="26"/>
        <v>0</v>
      </c>
      <c r="L166">
        <f t="shared" si="27"/>
        <v>0</v>
      </c>
      <c r="M166">
        <f t="shared" si="28"/>
        <v>0</v>
      </c>
      <c r="N166" s="56">
        <f t="shared" si="29"/>
        <v>0</v>
      </c>
      <c r="O166" s="56">
        <f t="shared" si="30"/>
        <v>0</v>
      </c>
    </row>
    <row r="167" spans="1:15" x14ac:dyDescent="0.3">
      <c r="A167" t="str">
        <f t="shared" si="24"/>
        <v>202324vr</v>
      </c>
      <c r="B167">
        <f t="shared" si="31"/>
        <v>24</v>
      </c>
      <c r="C167" s="65">
        <f t="shared" si="32"/>
        <v>45093</v>
      </c>
      <c r="D167" t="str">
        <f t="shared" si="33"/>
        <v>vr</v>
      </c>
      <c r="E167">
        <f t="shared" si="25"/>
        <v>2023</v>
      </c>
      <c r="F167" t="s">
        <v>92</v>
      </c>
      <c r="G167" t="s">
        <v>92</v>
      </c>
      <c r="H167" t="s">
        <v>92</v>
      </c>
      <c r="I167">
        <f t="shared" si="34"/>
        <v>24</v>
      </c>
      <c r="J167" s="118">
        <f>IF(AND(Formulier!$E$44&lt;=C167,Formulier!$O$38&gt;=C167),"Verlof",0)</f>
        <v>0</v>
      </c>
      <c r="K167">
        <f t="shared" si="26"/>
        <v>0</v>
      </c>
      <c r="L167">
        <f t="shared" si="27"/>
        <v>0</v>
      </c>
      <c r="M167">
        <f t="shared" si="28"/>
        <v>0</v>
      </c>
      <c r="N167" s="56">
        <f t="shared" si="29"/>
        <v>0</v>
      </c>
      <c r="O167" s="56">
        <f t="shared" si="30"/>
        <v>0</v>
      </c>
    </row>
    <row r="168" spans="1:15" x14ac:dyDescent="0.3">
      <c r="A168" t="str">
        <f t="shared" si="24"/>
        <v>202324za</v>
      </c>
      <c r="B168">
        <f t="shared" si="31"/>
        <v>24</v>
      </c>
      <c r="C168" s="65">
        <f t="shared" si="32"/>
        <v>45094</v>
      </c>
      <c r="D168" t="str">
        <f t="shared" si="33"/>
        <v>za</v>
      </c>
      <c r="E168">
        <f t="shared" si="25"/>
        <v>2023</v>
      </c>
      <c r="F168" t="s">
        <v>92</v>
      </c>
      <c r="G168" t="s">
        <v>92</v>
      </c>
      <c r="H168" t="s">
        <v>92</v>
      </c>
      <c r="I168">
        <f t="shared" si="34"/>
        <v>24</v>
      </c>
      <c r="J168" s="118">
        <f>IF(AND(Formulier!$E$44&lt;=C168,Formulier!$O$38&gt;=C168),"Verlof",0)</f>
        <v>0</v>
      </c>
      <c r="K168">
        <f t="shared" si="26"/>
        <v>0</v>
      </c>
      <c r="L168">
        <f t="shared" si="27"/>
        <v>0</v>
      </c>
      <c r="M168">
        <f t="shared" si="28"/>
        <v>0</v>
      </c>
      <c r="N168" s="56">
        <f t="shared" si="29"/>
        <v>0</v>
      </c>
      <c r="O168" s="56">
        <f t="shared" si="30"/>
        <v>0</v>
      </c>
    </row>
    <row r="169" spans="1:15" x14ac:dyDescent="0.3">
      <c r="A169" t="str">
        <f t="shared" si="24"/>
        <v>202324zo</v>
      </c>
      <c r="B169">
        <f t="shared" si="31"/>
        <v>24</v>
      </c>
      <c r="C169" s="65">
        <f t="shared" si="32"/>
        <v>45095</v>
      </c>
      <c r="D169" t="str">
        <f t="shared" si="33"/>
        <v>zo</v>
      </c>
      <c r="E169">
        <f t="shared" si="25"/>
        <v>2023</v>
      </c>
      <c r="F169" t="s">
        <v>92</v>
      </c>
      <c r="G169" t="s">
        <v>92</v>
      </c>
      <c r="H169" t="s">
        <v>92</v>
      </c>
      <c r="I169">
        <f t="shared" si="34"/>
        <v>24</v>
      </c>
      <c r="J169" s="118">
        <f>IF(AND(Formulier!$E$44&lt;=C169,Formulier!$O$38&gt;=C169),"Verlof",0)</f>
        <v>0</v>
      </c>
      <c r="K169">
        <f t="shared" si="26"/>
        <v>0</v>
      </c>
      <c r="L169">
        <f t="shared" si="27"/>
        <v>0</v>
      </c>
      <c r="M169">
        <f t="shared" si="28"/>
        <v>0</v>
      </c>
      <c r="N169" s="56">
        <f t="shared" si="29"/>
        <v>0</v>
      </c>
      <c r="O169" s="56">
        <f t="shared" si="30"/>
        <v>0</v>
      </c>
    </row>
    <row r="170" spans="1:15" x14ac:dyDescent="0.3">
      <c r="A170" t="str">
        <f t="shared" si="24"/>
        <v>202325ma</v>
      </c>
      <c r="B170">
        <f t="shared" si="31"/>
        <v>25</v>
      </c>
      <c r="C170" s="65">
        <f t="shared" si="32"/>
        <v>45096</v>
      </c>
      <c r="D170" t="str">
        <f t="shared" si="33"/>
        <v>ma</v>
      </c>
      <c r="E170">
        <f t="shared" si="25"/>
        <v>2023</v>
      </c>
      <c r="F170" t="s">
        <v>92</v>
      </c>
      <c r="G170" t="s">
        <v>92</v>
      </c>
      <c r="H170" t="s">
        <v>92</v>
      </c>
      <c r="I170">
        <f t="shared" si="34"/>
        <v>25</v>
      </c>
      <c r="J170" s="118">
        <f>IF(AND(Formulier!$E$44&lt;=C170,Formulier!$O$38&gt;=C170),"Verlof",0)</f>
        <v>0</v>
      </c>
      <c r="K170">
        <f t="shared" si="26"/>
        <v>0</v>
      </c>
      <c r="L170">
        <f t="shared" si="27"/>
        <v>0</v>
      </c>
      <c r="M170">
        <f t="shared" si="28"/>
        <v>0</v>
      </c>
      <c r="N170" s="56">
        <f t="shared" si="29"/>
        <v>0</v>
      </c>
      <c r="O170" s="56">
        <f t="shared" si="30"/>
        <v>0</v>
      </c>
    </row>
    <row r="171" spans="1:15" x14ac:dyDescent="0.3">
      <c r="A171" t="str">
        <f t="shared" si="24"/>
        <v>202325di</v>
      </c>
      <c r="B171">
        <f t="shared" si="31"/>
        <v>25</v>
      </c>
      <c r="C171" s="65">
        <f t="shared" si="32"/>
        <v>45097</v>
      </c>
      <c r="D171" t="str">
        <f t="shared" si="33"/>
        <v>di</v>
      </c>
      <c r="E171">
        <f t="shared" si="25"/>
        <v>2023</v>
      </c>
      <c r="F171" t="s">
        <v>92</v>
      </c>
      <c r="G171" t="s">
        <v>92</v>
      </c>
      <c r="H171" t="s">
        <v>92</v>
      </c>
      <c r="I171">
        <f t="shared" si="34"/>
        <v>25</v>
      </c>
      <c r="J171" s="118">
        <f>IF(AND(Formulier!$E$44&lt;=C171,Formulier!$O$38&gt;=C171),"Verlof",0)</f>
        <v>0</v>
      </c>
      <c r="K171">
        <f t="shared" si="26"/>
        <v>0</v>
      </c>
      <c r="L171">
        <f t="shared" si="27"/>
        <v>0</v>
      </c>
      <c r="M171">
        <f t="shared" si="28"/>
        <v>0</v>
      </c>
      <c r="N171" s="56">
        <f t="shared" si="29"/>
        <v>0</v>
      </c>
      <c r="O171" s="56">
        <f t="shared" si="30"/>
        <v>0</v>
      </c>
    </row>
    <row r="172" spans="1:15" x14ac:dyDescent="0.3">
      <c r="A172" t="str">
        <f t="shared" si="24"/>
        <v>202325wo</v>
      </c>
      <c r="B172">
        <f t="shared" si="31"/>
        <v>25</v>
      </c>
      <c r="C172" s="65">
        <f t="shared" si="32"/>
        <v>45098</v>
      </c>
      <c r="D172" t="str">
        <f t="shared" si="33"/>
        <v>wo</v>
      </c>
      <c r="E172">
        <f t="shared" si="25"/>
        <v>2023</v>
      </c>
      <c r="F172" t="s">
        <v>92</v>
      </c>
      <c r="G172" t="s">
        <v>92</v>
      </c>
      <c r="H172" t="s">
        <v>92</v>
      </c>
      <c r="I172">
        <f t="shared" si="34"/>
        <v>25</v>
      </c>
      <c r="J172" s="118">
        <f>IF(AND(Formulier!$E$44&lt;=C172,Formulier!$O$38&gt;=C172),"Verlof",0)</f>
        <v>0</v>
      </c>
      <c r="K172">
        <f t="shared" si="26"/>
        <v>0</v>
      </c>
      <c r="L172">
        <f t="shared" si="27"/>
        <v>0</v>
      </c>
      <c r="M172">
        <f t="shared" si="28"/>
        <v>0</v>
      </c>
      <c r="N172" s="56">
        <f t="shared" si="29"/>
        <v>0</v>
      </c>
      <c r="O172" s="56">
        <f t="shared" si="30"/>
        <v>0</v>
      </c>
    </row>
    <row r="173" spans="1:15" x14ac:dyDescent="0.3">
      <c r="A173" t="str">
        <f t="shared" si="24"/>
        <v>202325do</v>
      </c>
      <c r="B173">
        <f t="shared" si="31"/>
        <v>25</v>
      </c>
      <c r="C173" s="65">
        <f t="shared" si="32"/>
        <v>45099</v>
      </c>
      <c r="D173" t="str">
        <f t="shared" si="33"/>
        <v>do</v>
      </c>
      <c r="E173">
        <f t="shared" si="25"/>
        <v>2023</v>
      </c>
      <c r="F173" t="s">
        <v>92</v>
      </c>
      <c r="G173" t="s">
        <v>92</v>
      </c>
      <c r="H173" t="s">
        <v>92</v>
      </c>
      <c r="I173">
        <f t="shared" si="34"/>
        <v>25</v>
      </c>
      <c r="J173" s="118">
        <f>IF(AND(Formulier!$E$44&lt;=C173,Formulier!$O$38&gt;=C173),"Verlof",0)</f>
        <v>0</v>
      </c>
      <c r="K173">
        <f t="shared" si="26"/>
        <v>0</v>
      </c>
      <c r="L173">
        <f t="shared" si="27"/>
        <v>0</v>
      </c>
      <c r="M173">
        <f t="shared" si="28"/>
        <v>0</v>
      </c>
      <c r="N173" s="56">
        <f t="shared" si="29"/>
        <v>0</v>
      </c>
      <c r="O173" s="56">
        <f t="shared" si="30"/>
        <v>0</v>
      </c>
    </row>
    <row r="174" spans="1:15" x14ac:dyDescent="0.3">
      <c r="A174" t="str">
        <f t="shared" si="24"/>
        <v>202325vr</v>
      </c>
      <c r="B174">
        <f t="shared" si="31"/>
        <v>25</v>
      </c>
      <c r="C174" s="65">
        <f t="shared" si="32"/>
        <v>45100</v>
      </c>
      <c r="D174" t="str">
        <f t="shared" si="33"/>
        <v>vr</v>
      </c>
      <c r="E174">
        <f t="shared" si="25"/>
        <v>2023</v>
      </c>
      <c r="F174" t="s">
        <v>92</v>
      </c>
      <c r="G174" t="s">
        <v>92</v>
      </c>
      <c r="H174" t="s">
        <v>92</v>
      </c>
      <c r="I174">
        <f t="shared" si="34"/>
        <v>25</v>
      </c>
      <c r="J174" s="118">
        <f>IF(AND(Formulier!$E$44&lt;=C174,Formulier!$O$38&gt;=C174),"Verlof",0)</f>
        <v>0</v>
      </c>
      <c r="K174">
        <f t="shared" si="26"/>
        <v>0</v>
      </c>
      <c r="L174">
        <f t="shared" si="27"/>
        <v>0</v>
      </c>
      <c r="M174">
        <f t="shared" si="28"/>
        <v>0</v>
      </c>
      <c r="N174" s="56">
        <f t="shared" si="29"/>
        <v>0</v>
      </c>
      <c r="O174" s="56">
        <f t="shared" si="30"/>
        <v>0</v>
      </c>
    </row>
    <row r="175" spans="1:15" x14ac:dyDescent="0.3">
      <c r="A175" t="str">
        <f t="shared" si="24"/>
        <v>202325za</v>
      </c>
      <c r="B175">
        <f t="shared" si="31"/>
        <v>25</v>
      </c>
      <c r="C175" s="65">
        <f t="shared" si="32"/>
        <v>45101</v>
      </c>
      <c r="D175" t="str">
        <f t="shared" si="33"/>
        <v>za</v>
      </c>
      <c r="E175">
        <f t="shared" si="25"/>
        <v>2023</v>
      </c>
      <c r="F175" t="s">
        <v>92</v>
      </c>
      <c r="G175" t="s">
        <v>92</v>
      </c>
      <c r="H175" t="s">
        <v>92</v>
      </c>
      <c r="I175">
        <f t="shared" si="34"/>
        <v>25</v>
      </c>
      <c r="J175" s="118">
        <f>IF(AND(Formulier!$E$44&lt;=C175,Formulier!$O$38&gt;=C175),"Verlof",0)</f>
        <v>0</v>
      </c>
      <c r="K175">
        <f t="shared" si="26"/>
        <v>0</v>
      </c>
      <c r="L175">
        <f t="shared" si="27"/>
        <v>0</v>
      </c>
      <c r="M175">
        <f t="shared" si="28"/>
        <v>0</v>
      </c>
      <c r="N175" s="56">
        <f t="shared" si="29"/>
        <v>0</v>
      </c>
      <c r="O175" s="56">
        <f t="shared" si="30"/>
        <v>0</v>
      </c>
    </row>
    <row r="176" spans="1:15" x14ac:dyDescent="0.3">
      <c r="A176" t="str">
        <f t="shared" si="24"/>
        <v>202325zo</v>
      </c>
      <c r="B176">
        <f t="shared" si="31"/>
        <v>25</v>
      </c>
      <c r="C176" s="65">
        <f t="shared" si="32"/>
        <v>45102</v>
      </c>
      <c r="D176" t="str">
        <f t="shared" si="33"/>
        <v>zo</v>
      </c>
      <c r="E176">
        <f t="shared" si="25"/>
        <v>2023</v>
      </c>
      <c r="F176" t="s">
        <v>92</v>
      </c>
      <c r="G176" t="s">
        <v>92</v>
      </c>
      <c r="H176" t="s">
        <v>92</v>
      </c>
      <c r="I176">
        <f t="shared" si="34"/>
        <v>25</v>
      </c>
      <c r="J176" s="118">
        <f>IF(AND(Formulier!$E$44&lt;=C176,Formulier!$O$38&gt;=C176),"Verlof",0)</f>
        <v>0</v>
      </c>
      <c r="K176">
        <f t="shared" si="26"/>
        <v>0</v>
      </c>
      <c r="L176">
        <f t="shared" si="27"/>
        <v>0</v>
      </c>
      <c r="M176">
        <f t="shared" si="28"/>
        <v>0</v>
      </c>
      <c r="N176" s="56">
        <f t="shared" si="29"/>
        <v>0</v>
      </c>
      <c r="O176" s="56">
        <f t="shared" si="30"/>
        <v>0</v>
      </c>
    </row>
    <row r="177" spans="1:15" x14ac:dyDescent="0.3">
      <c r="A177" t="str">
        <f t="shared" si="24"/>
        <v>202326ma</v>
      </c>
      <c r="B177">
        <f t="shared" si="31"/>
        <v>26</v>
      </c>
      <c r="C177" s="65">
        <f t="shared" si="32"/>
        <v>45103</v>
      </c>
      <c r="D177" t="str">
        <f t="shared" si="33"/>
        <v>ma</v>
      </c>
      <c r="E177">
        <f t="shared" si="25"/>
        <v>2023</v>
      </c>
      <c r="F177" t="s">
        <v>92</v>
      </c>
      <c r="G177" t="s">
        <v>92</v>
      </c>
      <c r="H177" t="s">
        <v>92</v>
      </c>
      <c r="I177">
        <f t="shared" si="34"/>
        <v>26</v>
      </c>
      <c r="J177" s="118">
        <f>IF(AND(Formulier!$E$44&lt;=C177,Formulier!$O$38&gt;=C177),"Verlof",0)</f>
        <v>0</v>
      </c>
      <c r="K177">
        <f t="shared" si="26"/>
        <v>0</v>
      </c>
      <c r="L177">
        <f t="shared" si="27"/>
        <v>0</v>
      </c>
      <c r="M177">
        <f t="shared" si="28"/>
        <v>0</v>
      </c>
      <c r="N177" s="56">
        <f t="shared" si="29"/>
        <v>0</v>
      </c>
      <c r="O177" s="56">
        <f t="shared" si="30"/>
        <v>0</v>
      </c>
    </row>
    <row r="178" spans="1:15" x14ac:dyDescent="0.3">
      <c r="A178" t="str">
        <f t="shared" si="24"/>
        <v>202326di</v>
      </c>
      <c r="B178">
        <f t="shared" si="31"/>
        <v>26</v>
      </c>
      <c r="C178" s="65">
        <f t="shared" si="32"/>
        <v>45104</v>
      </c>
      <c r="D178" t="str">
        <f t="shared" si="33"/>
        <v>di</v>
      </c>
      <c r="E178">
        <f t="shared" si="25"/>
        <v>2023</v>
      </c>
      <c r="F178" t="s">
        <v>92</v>
      </c>
      <c r="G178" t="s">
        <v>92</v>
      </c>
      <c r="H178" t="s">
        <v>92</v>
      </c>
      <c r="I178">
        <f t="shared" si="34"/>
        <v>26</v>
      </c>
      <c r="J178" s="118">
        <f>IF(AND(Formulier!$E$44&lt;=C178,Formulier!$O$38&gt;=C178),"Verlof",0)</f>
        <v>0</v>
      </c>
      <c r="K178">
        <f t="shared" si="26"/>
        <v>0</v>
      </c>
      <c r="L178">
        <f t="shared" si="27"/>
        <v>0</v>
      </c>
      <c r="M178">
        <f t="shared" si="28"/>
        <v>0</v>
      </c>
      <c r="N178" s="56">
        <f t="shared" si="29"/>
        <v>0</v>
      </c>
      <c r="O178" s="56">
        <f t="shared" si="30"/>
        <v>0</v>
      </c>
    </row>
    <row r="179" spans="1:15" x14ac:dyDescent="0.3">
      <c r="A179" t="str">
        <f t="shared" si="24"/>
        <v>202326wo</v>
      </c>
      <c r="B179">
        <f t="shared" si="31"/>
        <v>26</v>
      </c>
      <c r="C179" s="65">
        <f t="shared" si="32"/>
        <v>45105</v>
      </c>
      <c r="D179" t="str">
        <f t="shared" si="33"/>
        <v>wo</v>
      </c>
      <c r="E179">
        <f t="shared" si="25"/>
        <v>2023</v>
      </c>
      <c r="F179" t="s">
        <v>92</v>
      </c>
      <c r="G179" t="s">
        <v>92</v>
      </c>
      <c r="H179" t="s">
        <v>92</v>
      </c>
      <c r="I179">
        <f t="shared" si="34"/>
        <v>26</v>
      </c>
      <c r="J179" s="118">
        <f>IF(AND(Formulier!$E$44&lt;=C179,Formulier!$O$38&gt;=C179),"Verlof",0)</f>
        <v>0</v>
      </c>
      <c r="K179">
        <f t="shared" si="26"/>
        <v>0</v>
      </c>
      <c r="L179">
        <f t="shared" si="27"/>
        <v>0</v>
      </c>
      <c r="M179">
        <f t="shared" si="28"/>
        <v>0</v>
      </c>
      <c r="N179" s="56">
        <f t="shared" si="29"/>
        <v>0</v>
      </c>
      <c r="O179" s="56">
        <f t="shared" si="30"/>
        <v>0</v>
      </c>
    </row>
    <row r="180" spans="1:15" x14ac:dyDescent="0.3">
      <c r="A180" t="str">
        <f t="shared" si="24"/>
        <v>202326do</v>
      </c>
      <c r="B180">
        <f t="shared" si="31"/>
        <v>26</v>
      </c>
      <c r="C180" s="65">
        <f t="shared" si="32"/>
        <v>45106</v>
      </c>
      <c r="D180" t="str">
        <f t="shared" si="33"/>
        <v>do</v>
      </c>
      <c r="E180">
        <f t="shared" si="25"/>
        <v>2023</v>
      </c>
      <c r="F180" t="s">
        <v>92</v>
      </c>
      <c r="G180" t="s">
        <v>92</v>
      </c>
      <c r="H180" t="s">
        <v>92</v>
      </c>
      <c r="I180">
        <f t="shared" si="34"/>
        <v>26</v>
      </c>
      <c r="J180" s="118">
        <f>IF(AND(Formulier!$E$44&lt;=C180,Formulier!$O$38&gt;=C180),"Verlof",0)</f>
        <v>0</v>
      </c>
      <c r="K180">
        <f t="shared" si="26"/>
        <v>0</v>
      </c>
      <c r="L180">
        <f t="shared" si="27"/>
        <v>0</v>
      </c>
      <c r="M180">
        <f t="shared" si="28"/>
        <v>0</v>
      </c>
      <c r="N180" s="56">
        <f t="shared" si="29"/>
        <v>0</v>
      </c>
      <c r="O180" s="56">
        <f t="shared" si="30"/>
        <v>0</v>
      </c>
    </row>
    <row r="181" spans="1:15" x14ac:dyDescent="0.3">
      <c r="A181" t="str">
        <f t="shared" si="24"/>
        <v>202326vr</v>
      </c>
      <c r="B181">
        <f t="shared" si="31"/>
        <v>26</v>
      </c>
      <c r="C181" s="65">
        <f t="shared" si="32"/>
        <v>45107</v>
      </c>
      <c r="D181" t="str">
        <f t="shared" si="33"/>
        <v>vr</v>
      </c>
      <c r="E181">
        <f t="shared" si="25"/>
        <v>2023</v>
      </c>
      <c r="F181" t="s">
        <v>92</v>
      </c>
      <c r="G181" t="s">
        <v>92</v>
      </c>
      <c r="H181" t="s">
        <v>92</v>
      </c>
      <c r="I181">
        <f t="shared" si="34"/>
        <v>26</v>
      </c>
      <c r="J181" s="118">
        <f>IF(AND(Formulier!$E$44&lt;=C181,Formulier!$O$38&gt;=C181),"Verlof",0)</f>
        <v>0</v>
      </c>
      <c r="K181">
        <f t="shared" si="26"/>
        <v>0</v>
      </c>
      <c r="L181">
        <f t="shared" si="27"/>
        <v>0</v>
      </c>
      <c r="M181">
        <f t="shared" si="28"/>
        <v>0</v>
      </c>
      <c r="N181" s="56">
        <f t="shared" si="29"/>
        <v>0</v>
      </c>
      <c r="O181" s="56">
        <f t="shared" si="30"/>
        <v>0</v>
      </c>
    </row>
    <row r="182" spans="1:15" x14ac:dyDescent="0.3">
      <c r="A182" t="str">
        <f t="shared" si="24"/>
        <v>202326za</v>
      </c>
      <c r="B182">
        <f t="shared" si="31"/>
        <v>26</v>
      </c>
      <c r="C182" s="65">
        <f t="shared" si="32"/>
        <v>45108</v>
      </c>
      <c r="D182" t="str">
        <f t="shared" si="33"/>
        <v>za</v>
      </c>
      <c r="E182">
        <f t="shared" si="25"/>
        <v>2023</v>
      </c>
      <c r="F182" t="s">
        <v>92</v>
      </c>
      <c r="G182" t="s">
        <v>92</v>
      </c>
      <c r="H182" t="s">
        <v>92</v>
      </c>
      <c r="I182">
        <f t="shared" si="34"/>
        <v>26</v>
      </c>
      <c r="J182" s="118">
        <f>IF(AND(Formulier!$E$44&lt;=C182,Formulier!$O$38&gt;=C182),"Verlof",0)</f>
        <v>0</v>
      </c>
      <c r="K182">
        <f t="shared" si="26"/>
        <v>0</v>
      </c>
      <c r="L182">
        <f t="shared" si="27"/>
        <v>0</v>
      </c>
      <c r="M182">
        <f t="shared" si="28"/>
        <v>0</v>
      </c>
      <c r="N182" s="56">
        <f t="shared" si="29"/>
        <v>0</v>
      </c>
      <c r="O182" s="56">
        <f t="shared" si="30"/>
        <v>0</v>
      </c>
    </row>
    <row r="183" spans="1:15" x14ac:dyDescent="0.3">
      <c r="A183" t="str">
        <f t="shared" si="24"/>
        <v>202326zo</v>
      </c>
      <c r="B183">
        <f t="shared" si="31"/>
        <v>26</v>
      </c>
      <c r="C183" s="65">
        <f t="shared" si="32"/>
        <v>45109</v>
      </c>
      <c r="D183" t="str">
        <f t="shared" si="33"/>
        <v>zo</v>
      </c>
      <c r="E183">
        <f t="shared" si="25"/>
        <v>2023</v>
      </c>
      <c r="F183" t="s">
        <v>92</v>
      </c>
      <c r="G183" t="s">
        <v>92</v>
      </c>
      <c r="H183" t="s">
        <v>92</v>
      </c>
      <c r="I183">
        <f t="shared" si="34"/>
        <v>26</v>
      </c>
      <c r="J183" s="118">
        <f>IF(AND(Formulier!$E$44&lt;=C183,Formulier!$O$38&gt;=C183),"Verlof",0)</f>
        <v>0</v>
      </c>
      <c r="K183">
        <f t="shared" si="26"/>
        <v>0</v>
      </c>
      <c r="L183">
        <f t="shared" si="27"/>
        <v>0</v>
      </c>
      <c r="M183">
        <f t="shared" si="28"/>
        <v>0</v>
      </c>
      <c r="N183" s="56">
        <f t="shared" si="29"/>
        <v>0</v>
      </c>
      <c r="O183" s="56">
        <f t="shared" si="30"/>
        <v>0</v>
      </c>
    </row>
    <row r="184" spans="1:15" x14ac:dyDescent="0.3">
      <c r="A184" t="str">
        <f t="shared" si="24"/>
        <v>202327ma</v>
      </c>
      <c r="B184">
        <f t="shared" si="31"/>
        <v>27</v>
      </c>
      <c r="C184" s="65">
        <f t="shared" si="32"/>
        <v>45110</v>
      </c>
      <c r="D184" t="str">
        <f t="shared" si="33"/>
        <v>ma</v>
      </c>
      <c r="E184">
        <f t="shared" si="25"/>
        <v>2023</v>
      </c>
      <c r="F184" t="s">
        <v>92</v>
      </c>
      <c r="G184" t="s">
        <v>92</v>
      </c>
      <c r="H184" t="s">
        <v>92</v>
      </c>
      <c r="I184">
        <f t="shared" si="34"/>
        <v>27</v>
      </c>
      <c r="J184" s="118">
        <f>IF(AND(Formulier!$E$44&lt;=C184,Formulier!$O$38&gt;=C184),"Verlof",0)</f>
        <v>0</v>
      </c>
      <c r="K184">
        <f t="shared" si="26"/>
        <v>0</v>
      </c>
      <c r="L184">
        <f t="shared" si="27"/>
        <v>0</v>
      </c>
      <c r="M184">
        <f t="shared" si="28"/>
        <v>0</v>
      </c>
      <c r="N184" s="56">
        <f t="shared" si="29"/>
        <v>0</v>
      </c>
      <c r="O184" s="56">
        <f t="shared" si="30"/>
        <v>0</v>
      </c>
    </row>
    <row r="185" spans="1:15" x14ac:dyDescent="0.3">
      <c r="A185" t="str">
        <f t="shared" si="24"/>
        <v>202327di</v>
      </c>
      <c r="B185">
        <f t="shared" si="31"/>
        <v>27</v>
      </c>
      <c r="C185" s="65">
        <f t="shared" si="32"/>
        <v>45111</v>
      </c>
      <c r="D185" t="str">
        <f t="shared" si="33"/>
        <v>di</v>
      </c>
      <c r="E185">
        <f t="shared" si="25"/>
        <v>2023</v>
      </c>
      <c r="F185" t="s">
        <v>92</v>
      </c>
      <c r="G185" t="s">
        <v>92</v>
      </c>
      <c r="H185" t="s">
        <v>92</v>
      </c>
      <c r="I185">
        <f t="shared" si="34"/>
        <v>27</v>
      </c>
      <c r="J185" s="118">
        <f>IF(AND(Formulier!$E$44&lt;=C185,Formulier!$O$38&gt;=C185),"Verlof",0)</f>
        <v>0</v>
      </c>
      <c r="K185">
        <f t="shared" si="26"/>
        <v>0</v>
      </c>
      <c r="L185">
        <f t="shared" si="27"/>
        <v>0</v>
      </c>
      <c r="M185">
        <f t="shared" si="28"/>
        <v>0</v>
      </c>
      <c r="N185" s="56">
        <f t="shared" si="29"/>
        <v>0</v>
      </c>
      <c r="O185" s="56">
        <f t="shared" si="30"/>
        <v>0</v>
      </c>
    </row>
    <row r="186" spans="1:15" x14ac:dyDescent="0.3">
      <c r="A186" t="str">
        <f t="shared" si="24"/>
        <v>202327wo</v>
      </c>
      <c r="B186">
        <f t="shared" si="31"/>
        <v>27</v>
      </c>
      <c r="C186" s="65">
        <f t="shared" si="32"/>
        <v>45112</v>
      </c>
      <c r="D186" t="str">
        <f t="shared" si="33"/>
        <v>wo</v>
      </c>
      <c r="E186">
        <f t="shared" si="25"/>
        <v>2023</v>
      </c>
      <c r="F186" t="s">
        <v>92</v>
      </c>
      <c r="G186" t="s">
        <v>92</v>
      </c>
      <c r="H186" t="s">
        <v>92</v>
      </c>
      <c r="I186">
        <f t="shared" si="34"/>
        <v>27</v>
      </c>
      <c r="J186" s="118">
        <f>IF(AND(Formulier!$E$44&lt;=C186,Formulier!$O$38&gt;=C186),"Verlof",0)</f>
        <v>0</v>
      </c>
      <c r="K186">
        <f t="shared" si="26"/>
        <v>0</v>
      </c>
      <c r="L186">
        <f t="shared" si="27"/>
        <v>0</v>
      </c>
      <c r="M186">
        <f t="shared" si="28"/>
        <v>0</v>
      </c>
      <c r="N186" s="56">
        <f t="shared" si="29"/>
        <v>0</v>
      </c>
      <c r="O186" s="56">
        <f t="shared" si="30"/>
        <v>0</v>
      </c>
    </row>
    <row r="187" spans="1:15" x14ac:dyDescent="0.3">
      <c r="A187" t="str">
        <f t="shared" si="24"/>
        <v>202327do</v>
      </c>
      <c r="B187">
        <f t="shared" si="31"/>
        <v>27</v>
      </c>
      <c r="C187" s="65">
        <f t="shared" si="32"/>
        <v>45113</v>
      </c>
      <c r="D187" t="str">
        <f t="shared" si="33"/>
        <v>do</v>
      </c>
      <c r="E187">
        <f t="shared" si="25"/>
        <v>2023</v>
      </c>
      <c r="F187" t="s">
        <v>92</v>
      </c>
      <c r="G187" t="s">
        <v>92</v>
      </c>
      <c r="H187" t="s">
        <v>92</v>
      </c>
      <c r="I187">
        <f t="shared" si="34"/>
        <v>27</v>
      </c>
      <c r="J187" s="118">
        <f>IF(AND(Formulier!$E$44&lt;=C187,Formulier!$O$38&gt;=C187),"Verlof",0)</f>
        <v>0</v>
      </c>
      <c r="K187">
        <f t="shared" si="26"/>
        <v>0</v>
      </c>
      <c r="L187">
        <f t="shared" si="27"/>
        <v>0</v>
      </c>
      <c r="M187">
        <f t="shared" si="28"/>
        <v>0</v>
      </c>
      <c r="N187" s="56">
        <f t="shared" si="29"/>
        <v>0</v>
      </c>
      <c r="O187" s="56">
        <f t="shared" si="30"/>
        <v>0</v>
      </c>
    </row>
    <row r="188" spans="1:15" x14ac:dyDescent="0.3">
      <c r="A188" t="str">
        <f t="shared" si="24"/>
        <v>202327vr</v>
      </c>
      <c r="B188">
        <f t="shared" si="31"/>
        <v>27</v>
      </c>
      <c r="C188" s="65">
        <f t="shared" si="32"/>
        <v>45114</v>
      </c>
      <c r="D188" t="str">
        <f t="shared" si="33"/>
        <v>vr</v>
      </c>
      <c r="E188">
        <f t="shared" si="25"/>
        <v>2023</v>
      </c>
      <c r="F188" t="s">
        <v>92</v>
      </c>
      <c r="G188" t="s">
        <v>92</v>
      </c>
      <c r="H188" t="s">
        <v>92</v>
      </c>
      <c r="I188">
        <f t="shared" si="34"/>
        <v>27</v>
      </c>
      <c r="J188" s="118">
        <f>IF(AND(Formulier!$E$44&lt;=C188,Formulier!$O$38&gt;=C188),"Verlof",0)</f>
        <v>0</v>
      </c>
      <c r="K188">
        <f t="shared" si="26"/>
        <v>0</v>
      </c>
      <c r="L188">
        <f t="shared" si="27"/>
        <v>0</v>
      </c>
      <c r="M188">
        <f t="shared" si="28"/>
        <v>0</v>
      </c>
      <c r="N188" s="56">
        <f t="shared" si="29"/>
        <v>0</v>
      </c>
      <c r="O188" s="56">
        <f t="shared" si="30"/>
        <v>0</v>
      </c>
    </row>
    <row r="189" spans="1:15" x14ac:dyDescent="0.3">
      <c r="A189" t="str">
        <f t="shared" si="24"/>
        <v>202327za</v>
      </c>
      <c r="B189">
        <f t="shared" si="31"/>
        <v>27</v>
      </c>
      <c r="C189" s="65">
        <f t="shared" si="32"/>
        <v>45115</v>
      </c>
      <c r="D189" t="str">
        <f t="shared" si="33"/>
        <v>za</v>
      </c>
      <c r="E189">
        <f t="shared" si="25"/>
        <v>2023</v>
      </c>
      <c r="F189" t="s">
        <v>92</v>
      </c>
      <c r="G189" t="s">
        <v>92</v>
      </c>
      <c r="H189" t="s">
        <v>92</v>
      </c>
      <c r="I189">
        <f t="shared" si="34"/>
        <v>27</v>
      </c>
      <c r="J189" s="118">
        <f>IF(AND(Formulier!$E$44&lt;=C189,Formulier!$O$38&gt;=C189),"Verlof",0)</f>
        <v>0</v>
      </c>
      <c r="K189">
        <f t="shared" si="26"/>
        <v>0</v>
      </c>
      <c r="L189">
        <f t="shared" si="27"/>
        <v>0</v>
      </c>
      <c r="M189">
        <f t="shared" si="28"/>
        <v>0</v>
      </c>
      <c r="N189" s="56">
        <f t="shared" si="29"/>
        <v>0</v>
      </c>
      <c r="O189" s="56">
        <f t="shared" si="30"/>
        <v>0</v>
      </c>
    </row>
    <row r="190" spans="1:15" x14ac:dyDescent="0.3">
      <c r="A190" t="str">
        <f t="shared" si="24"/>
        <v>202327zo</v>
      </c>
      <c r="B190">
        <f t="shared" si="31"/>
        <v>27</v>
      </c>
      <c r="C190" s="65">
        <f t="shared" si="32"/>
        <v>45116</v>
      </c>
      <c r="D190" t="str">
        <f t="shared" si="33"/>
        <v>zo</v>
      </c>
      <c r="E190">
        <f t="shared" si="25"/>
        <v>2023</v>
      </c>
      <c r="F190" t="s">
        <v>92</v>
      </c>
      <c r="G190" t="s">
        <v>92</v>
      </c>
      <c r="H190" t="s">
        <v>92</v>
      </c>
      <c r="I190">
        <f t="shared" si="34"/>
        <v>27</v>
      </c>
      <c r="J190" s="118">
        <f>IF(AND(Formulier!$E$44&lt;=C190,Formulier!$O$38&gt;=C190),"Verlof",0)</f>
        <v>0</v>
      </c>
      <c r="K190">
        <f t="shared" si="26"/>
        <v>0</v>
      </c>
      <c r="L190">
        <f t="shared" si="27"/>
        <v>0</v>
      </c>
      <c r="M190">
        <f t="shared" si="28"/>
        <v>0</v>
      </c>
      <c r="N190" s="56">
        <f t="shared" si="29"/>
        <v>0</v>
      </c>
      <c r="O190" s="56">
        <f t="shared" si="30"/>
        <v>0</v>
      </c>
    </row>
    <row r="191" spans="1:15" x14ac:dyDescent="0.3">
      <c r="A191" t="str">
        <f t="shared" si="24"/>
        <v>202328ma</v>
      </c>
      <c r="B191">
        <f t="shared" si="31"/>
        <v>28</v>
      </c>
      <c r="C191" s="65">
        <f t="shared" si="32"/>
        <v>45117</v>
      </c>
      <c r="D191" t="str">
        <f t="shared" si="33"/>
        <v>ma</v>
      </c>
      <c r="E191">
        <f t="shared" si="25"/>
        <v>2023</v>
      </c>
      <c r="F191" t="s">
        <v>92</v>
      </c>
      <c r="G191" t="s">
        <v>73</v>
      </c>
      <c r="H191" t="s">
        <v>92</v>
      </c>
      <c r="I191">
        <f t="shared" si="34"/>
        <v>28</v>
      </c>
      <c r="J191" s="118">
        <f>IF(AND(Formulier!$E$44&lt;=C191,Formulier!$O$38&gt;=C191),"Verlof",0)</f>
        <v>0</v>
      </c>
      <c r="K191">
        <f t="shared" si="26"/>
        <v>0</v>
      </c>
      <c r="L191">
        <f t="shared" si="27"/>
        <v>0</v>
      </c>
      <c r="M191">
        <f t="shared" si="28"/>
        <v>0</v>
      </c>
      <c r="N191" s="56">
        <f t="shared" si="29"/>
        <v>0</v>
      </c>
      <c r="O191" s="56">
        <f t="shared" si="30"/>
        <v>0</v>
      </c>
    </row>
    <row r="192" spans="1:15" x14ac:dyDescent="0.3">
      <c r="A192" t="str">
        <f t="shared" si="24"/>
        <v>202328di</v>
      </c>
      <c r="B192">
        <f t="shared" si="31"/>
        <v>28</v>
      </c>
      <c r="C192" s="65">
        <f t="shared" si="32"/>
        <v>45118</v>
      </c>
      <c r="D192" t="str">
        <f t="shared" si="33"/>
        <v>di</v>
      </c>
      <c r="E192">
        <f t="shared" si="25"/>
        <v>2023</v>
      </c>
      <c r="F192" t="s">
        <v>92</v>
      </c>
      <c r="G192" t="s">
        <v>73</v>
      </c>
      <c r="H192" t="s">
        <v>92</v>
      </c>
      <c r="I192">
        <f t="shared" si="34"/>
        <v>28</v>
      </c>
      <c r="J192" s="118">
        <f>IF(AND(Formulier!$E$44&lt;=C192,Formulier!$O$38&gt;=C192),"Verlof",0)</f>
        <v>0</v>
      </c>
      <c r="K192">
        <f t="shared" si="26"/>
        <v>0</v>
      </c>
      <c r="L192">
        <f t="shared" si="27"/>
        <v>0</v>
      </c>
      <c r="M192">
        <f t="shared" si="28"/>
        <v>0</v>
      </c>
      <c r="N192" s="56">
        <f t="shared" si="29"/>
        <v>0</v>
      </c>
      <c r="O192" s="56">
        <f t="shared" si="30"/>
        <v>0</v>
      </c>
    </row>
    <row r="193" spans="1:15" x14ac:dyDescent="0.3">
      <c r="A193" t="str">
        <f t="shared" si="24"/>
        <v>202328wo</v>
      </c>
      <c r="B193">
        <f t="shared" si="31"/>
        <v>28</v>
      </c>
      <c r="C193" s="65">
        <f t="shared" si="32"/>
        <v>45119</v>
      </c>
      <c r="D193" t="str">
        <f t="shared" si="33"/>
        <v>wo</v>
      </c>
      <c r="E193">
        <f t="shared" si="25"/>
        <v>2023</v>
      </c>
      <c r="F193" t="s">
        <v>92</v>
      </c>
      <c r="G193" t="s">
        <v>73</v>
      </c>
      <c r="H193" t="s">
        <v>92</v>
      </c>
      <c r="I193">
        <f t="shared" si="34"/>
        <v>28</v>
      </c>
      <c r="J193" s="118">
        <f>IF(AND(Formulier!$E$44&lt;=C193,Formulier!$O$38&gt;=C193),"Verlof",0)</f>
        <v>0</v>
      </c>
      <c r="K193">
        <f t="shared" si="26"/>
        <v>0</v>
      </c>
      <c r="L193">
        <f t="shared" si="27"/>
        <v>0</v>
      </c>
      <c r="M193">
        <f t="shared" si="28"/>
        <v>0</v>
      </c>
      <c r="N193" s="56">
        <f t="shared" si="29"/>
        <v>0</v>
      </c>
      <c r="O193" s="56">
        <f t="shared" si="30"/>
        <v>0</v>
      </c>
    </row>
    <row r="194" spans="1:15" x14ac:dyDescent="0.3">
      <c r="A194" t="str">
        <f t="shared" ref="A194:A257" si="35">E194&amp;B194&amp;D194</f>
        <v>202328do</v>
      </c>
      <c r="B194">
        <f t="shared" si="31"/>
        <v>28</v>
      </c>
      <c r="C194" s="65">
        <f t="shared" si="32"/>
        <v>45120</v>
      </c>
      <c r="D194" t="str">
        <f t="shared" si="33"/>
        <v>do</v>
      </c>
      <c r="E194">
        <f t="shared" ref="E194:E257" si="36">YEAR(C194)</f>
        <v>2023</v>
      </c>
      <c r="F194" t="s">
        <v>92</v>
      </c>
      <c r="G194" t="s">
        <v>73</v>
      </c>
      <c r="H194" t="s">
        <v>92</v>
      </c>
      <c r="I194">
        <f t="shared" si="34"/>
        <v>28</v>
      </c>
      <c r="J194" s="118">
        <f>IF(AND(Formulier!$E$44&lt;=C194,Formulier!$O$38&gt;=C194),"Verlof",0)</f>
        <v>0</v>
      </c>
      <c r="K194">
        <f t="shared" si="26"/>
        <v>0</v>
      </c>
      <c r="L194">
        <f t="shared" si="27"/>
        <v>0</v>
      </c>
      <c r="M194">
        <f t="shared" si="28"/>
        <v>0</v>
      </c>
      <c r="N194" s="56">
        <f t="shared" si="29"/>
        <v>0</v>
      </c>
      <c r="O194" s="56">
        <f t="shared" si="30"/>
        <v>0</v>
      </c>
    </row>
    <row r="195" spans="1:15" x14ac:dyDescent="0.3">
      <c r="A195" t="str">
        <f t="shared" si="35"/>
        <v>202328vr</v>
      </c>
      <c r="B195">
        <f t="shared" si="31"/>
        <v>28</v>
      </c>
      <c r="C195" s="65">
        <f t="shared" si="32"/>
        <v>45121</v>
      </c>
      <c r="D195" t="str">
        <f t="shared" si="33"/>
        <v>vr</v>
      </c>
      <c r="E195">
        <f t="shared" si="36"/>
        <v>2023</v>
      </c>
      <c r="F195" t="s">
        <v>92</v>
      </c>
      <c r="G195" t="s">
        <v>73</v>
      </c>
      <c r="H195" t="s">
        <v>92</v>
      </c>
      <c r="I195">
        <f t="shared" si="34"/>
        <v>28</v>
      </c>
      <c r="J195" s="118">
        <f>IF(AND(Formulier!$E$44&lt;=C195,Formulier!$O$38&gt;=C195),"Verlof",0)</f>
        <v>0</v>
      </c>
      <c r="K195">
        <f t="shared" ref="K195:K258" si="37">IF(J195=0,0,IF(F195="",0,1))</f>
        <v>0</v>
      </c>
      <c r="L195">
        <f t="shared" ref="L195:L258" si="38">IF(J195=0,0,IF(G195="",0,1))</f>
        <v>0</v>
      </c>
      <c r="M195">
        <f t="shared" ref="M195:M258" si="39">IF(J195=0,0,IF(H195="",0,1))</f>
        <v>0</v>
      </c>
      <c r="N195" s="56">
        <f t="shared" ref="N195:N258" si="40">IF($N$1="Noord",K195,IF($N$1="Midden",L195,M195))</f>
        <v>0</v>
      </c>
      <c r="O195" s="56">
        <f t="shared" ref="O195:O258" si="41">IF(OR(D195="za",D195="zo"),0,N195)</f>
        <v>0</v>
      </c>
    </row>
    <row r="196" spans="1:15" x14ac:dyDescent="0.3">
      <c r="A196" t="str">
        <f t="shared" si="35"/>
        <v>202328za</v>
      </c>
      <c r="B196">
        <f t="shared" si="31"/>
        <v>28</v>
      </c>
      <c r="C196" s="65">
        <f t="shared" si="32"/>
        <v>45122</v>
      </c>
      <c r="D196" t="str">
        <f t="shared" si="33"/>
        <v>za</v>
      </c>
      <c r="E196">
        <f t="shared" si="36"/>
        <v>2023</v>
      </c>
      <c r="F196" t="s">
        <v>92</v>
      </c>
      <c r="G196" t="s">
        <v>73</v>
      </c>
      <c r="H196" t="s">
        <v>92</v>
      </c>
      <c r="I196">
        <f t="shared" si="34"/>
        <v>28</v>
      </c>
      <c r="J196" s="118">
        <f>IF(AND(Formulier!$E$44&lt;=C196,Formulier!$O$38&gt;=C196),"Verlof",0)</f>
        <v>0</v>
      </c>
      <c r="K196">
        <f t="shared" si="37"/>
        <v>0</v>
      </c>
      <c r="L196">
        <f t="shared" si="38"/>
        <v>0</v>
      </c>
      <c r="M196">
        <f t="shared" si="39"/>
        <v>0</v>
      </c>
      <c r="N196" s="56">
        <f t="shared" si="40"/>
        <v>0</v>
      </c>
      <c r="O196" s="56">
        <f t="shared" si="41"/>
        <v>0</v>
      </c>
    </row>
    <row r="197" spans="1:15" x14ac:dyDescent="0.3">
      <c r="A197" t="str">
        <f t="shared" si="35"/>
        <v>202328zo</v>
      </c>
      <c r="B197">
        <f t="shared" si="31"/>
        <v>28</v>
      </c>
      <c r="C197" s="65">
        <f t="shared" si="32"/>
        <v>45123</v>
      </c>
      <c r="D197" t="str">
        <f t="shared" si="33"/>
        <v>zo</v>
      </c>
      <c r="E197">
        <f t="shared" si="36"/>
        <v>2023</v>
      </c>
      <c r="F197" t="s">
        <v>92</v>
      </c>
      <c r="G197" t="s">
        <v>73</v>
      </c>
      <c r="H197" t="s">
        <v>92</v>
      </c>
      <c r="I197">
        <f t="shared" si="34"/>
        <v>28</v>
      </c>
      <c r="J197" s="118">
        <f>IF(AND(Formulier!$E$44&lt;=C197,Formulier!$O$38&gt;=C197),"Verlof",0)</f>
        <v>0</v>
      </c>
      <c r="K197">
        <f t="shared" si="37"/>
        <v>0</v>
      </c>
      <c r="L197">
        <f t="shared" si="38"/>
        <v>0</v>
      </c>
      <c r="M197">
        <f t="shared" si="39"/>
        <v>0</v>
      </c>
      <c r="N197" s="56">
        <f t="shared" si="40"/>
        <v>0</v>
      </c>
      <c r="O197" s="56">
        <f t="shared" si="41"/>
        <v>0</v>
      </c>
    </row>
    <row r="198" spans="1:15" x14ac:dyDescent="0.3">
      <c r="A198" t="str">
        <f t="shared" si="35"/>
        <v>202329ma</v>
      </c>
      <c r="B198">
        <f t="shared" si="31"/>
        <v>29</v>
      </c>
      <c r="C198" s="65">
        <f t="shared" si="32"/>
        <v>45124</v>
      </c>
      <c r="D198" t="str">
        <f t="shared" si="33"/>
        <v>ma</v>
      </c>
      <c r="E198">
        <f t="shared" si="36"/>
        <v>2023</v>
      </c>
      <c r="F198" t="s">
        <v>92</v>
      </c>
      <c r="G198" t="s">
        <v>73</v>
      </c>
      <c r="H198" t="s">
        <v>73</v>
      </c>
      <c r="I198">
        <f t="shared" si="34"/>
        <v>29</v>
      </c>
      <c r="J198" s="118">
        <f>IF(AND(Formulier!$E$44&lt;=C198,Formulier!$O$38&gt;=C198),"Verlof",0)</f>
        <v>0</v>
      </c>
      <c r="K198">
        <f t="shared" si="37"/>
        <v>0</v>
      </c>
      <c r="L198">
        <f t="shared" si="38"/>
        <v>0</v>
      </c>
      <c r="M198">
        <f t="shared" si="39"/>
        <v>0</v>
      </c>
      <c r="N198" s="56">
        <f t="shared" si="40"/>
        <v>0</v>
      </c>
      <c r="O198" s="56">
        <f t="shared" si="41"/>
        <v>0</v>
      </c>
    </row>
    <row r="199" spans="1:15" x14ac:dyDescent="0.3">
      <c r="A199" t="str">
        <f t="shared" si="35"/>
        <v>202329di</v>
      </c>
      <c r="B199">
        <f t="shared" si="31"/>
        <v>29</v>
      </c>
      <c r="C199" s="65">
        <f t="shared" si="32"/>
        <v>45125</v>
      </c>
      <c r="D199" t="str">
        <f t="shared" si="33"/>
        <v>di</v>
      </c>
      <c r="E199">
        <f t="shared" si="36"/>
        <v>2023</v>
      </c>
      <c r="F199" t="s">
        <v>92</v>
      </c>
      <c r="G199" t="s">
        <v>73</v>
      </c>
      <c r="H199" t="s">
        <v>73</v>
      </c>
      <c r="I199">
        <f t="shared" si="34"/>
        <v>29</v>
      </c>
      <c r="J199" s="118">
        <f>IF(AND(Formulier!$E$44&lt;=C199,Formulier!$O$38&gt;=C199),"Verlof",0)</f>
        <v>0</v>
      </c>
      <c r="K199">
        <f t="shared" si="37"/>
        <v>0</v>
      </c>
      <c r="L199">
        <f t="shared" si="38"/>
        <v>0</v>
      </c>
      <c r="M199">
        <f t="shared" si="39"/>
        <v>0</v>
      </c>
      <c r="N199" s="56">
        <f t="shared" si="40"/>
        <v>0</v>
      </c>
      <c r="O199" s="56">
        <f t="shared" si="41"/>
        <v>0</v>
      </c>
    </row>
    <row r="200" spans="1:15" x14ac:dyDescent="0.3">
      <c r="A200" t="str">
        <f t="shared" si="35"/>
        <v>202329wo</v>
      </c>
      <c r="B200">
        <f t="shared" si="31"/>
        <v>29</v>
      </c>
      <c r="C200" s="65">
        <f t="shared" si="32"/>
        <v>45126</v>
      </c>
      <c r="D200" t="str">
        <f t="shared" si="33"/>
        <v>wo</v>
      </c>
      <c r="E200">
        <f t="shared" si="36"/>
        <v>2023</v>
      </c>
      <c r="F200" t="s">
        <v>92</v>
      </c>
      <c r="G200" t="s">
        <v>73</v>
      </c>
      <c r="H200" t="s">
        <v>73</v>
      </c>
      <c r="I200">
        <f t="shared" si="34"/>
        <v>29</v>
      </c>
      <c r="J200" s="118">
        <f>IF(AND(Formulier!$E$44&lt;=C200,Formulier!$O$38&gt;=C200),"Verlof",0)</f>
        <v>0</v>
      </c>
      <c r="K200">
        <f t="shared" si="37"/>
        <v>0</v>
      </c>
      <c r="L200">
        <f t="shared" si="38"/>
        <v>0</v>
      </c>
      <c r="M200">
        <f t="shared" si="39"/>
        <v>0</v>
      </c>
      <c r="N200" s="56">
        <f t="shared" si="40"/>
        <v>0</v>
      </c>
      <c r="O200" s="56">
        <f t="shared" si="41"/>
        <v>0</v>
      </c>
    </row>
    <row r="201" spans="1:15" x14ac:dyDescent="0.3">
      <c r="A201" t="str">
        <f t="shared" si="35"/>
        <v>202329do</v>
      </c>
      <c r="B201">
        <f t="shared" ref="B201:B264" si="42">B194+1</f>
        <v>29</v>
      </c>
      <c r="C201" s="65">
        <f t="shared" ref="C201:C264" si="43">C200+1</f>
        <v>45127</v>
      </c>
      <c r="D201" t="str">
        <f t="shared" ref="D201:D264" si="44">+D194</f>
        <v>do</v>
      </c>
      <c r="E201">
        <f t="shared" si="36"/>
        <v>2023</v>
      </c>
      <c r="F201" t="s">
        <v>92</v>
      </c>
      <c r="G201" t="s">
        <v>73</v>
      </c>
      <c r="H201" t="s">
        <v>73</v>
      </c>
      <c r="I201">
        <f t="shared" ref="I201:I264" si="45">+I194+1</f>
        <v>29</v>
      </c>
      <c r="J201" s="118">
        <f>IF(AND(Formulier!$E$44&lt;=C201,Formulier!$O$38&gt;=C201),"Verlof",0)</f>
        <v>0</v>
      </c>
      <c r="K201">
        <f t="shared" si="37"/>
        <v>0</v>
      </c>
      <c r="L201">
        <f t="shared" si="38"/>
        <v>0</v>
      </c>
      <c r="M201">
        <f t="shared" si="39"/>
        <v>0</v>
      </c>
      <c r="N201" s="56">
        <f t="shared" si="40"/>
        <v>0</v>
      </c>
      <c r="O201" s="56">
        <f t="shared" si="41"/>
        <v>0</v>
      </c>
    </row>
    <row r="202" spans="1:15" x14ac:dyDescent="0.3">
      <c r="A202" t="str">
        <f t="shared" si="35"/>
        <v>202329vr</v>
      </c>
      <c r="B202">
        <f t="shared" si="42"/>
        <v>29</v>
      </c>
      <c r="C202" s="65">
        <f t="shared" si="43"/>
        <v>45128</v>
      </c>
      <c r="D202" t="str">
        <f t="shared" si="44"/>
        <v>vr</v>
      </c>
      <c r="E202">
        <f t="shared" si="36"/>
        <v>2023</v>
      </c>
      <c r="F202" t="s">
        <v>92</v>
      </c>
      <c r="G202" t="s">
        <v>73</v>
      </c>
      <c r="H202" t="s">
        <v>73</v>
      </c>
      <c r="I202">
        <f t="shared" si="45"/>
        <v>29</v>
      </c>
      <c r="J202" s="118">
        <f>IF(AND(Formulier!$E$44&lt;=C202,Formulier!$O$38&gt;=C202),"Verlof",0)</f>
        <v>0</v>
      </c>
      <c r="K202">
        <f t="shared" si="37"/>
        <v>0</v>
      </c>
      <c r="L202">
        <f t="shared" si="38"/>
        <v>0</v>
      </c>
      <c r="M202">
        <f t="shared" si="39"/>
        <v>0</v>
      </c>
      <c r="N202" s="56">
        <f t="shared" si="40"/>
        <v>0</v>
      </c>
      <c r="O202" s="56">
        <f t="shared" si="41"/>
        <v>0</v>
      </c>
    </row>
    <row r="203" spans="1:15" x14ac:dyDescent="0.3">
      <c r="A203" t="str">
        <f t="shared" si="35"/>
        <v>202329za</v>
      </c>
      <c r="B203">
        <f t="shared" si="42"/>
        <v>29</v>
      </c>
      <c r="C203" s="65">
        <f t="shared" si="43"/>
        <v>45129</v>
      </c>
      <c r="D203" t="str">
        <f t="shared" si="44"/>
        <v>za</v>
      </c>
      <c r="E203">
        <f t="shared" si="36"/>
        <v>2023</v>
      </c>
      <c r="F203" t="s">
        <v>92</v>
      </c>
      <c r="G203" t="s">
        <v>73</v>
      </c>
      <c r="H203" t="s">
        <v>73</v>
      </c>
      <c r="I203">
        <f t="shared" si="45"/>
        <v>29</v>
      </c>
      <c r="J203" s="118">
        <f>IF(AND(Formulier!$E$44&lt;=C203,Formulier!$O$38&gt;=C203),"Verlof",0)</f>
        <v>0</v>
      </c>
      <c r="K203">
        <f t="shared" si="37"/>
        <v>0</v>
      </c>
      <c r="L203">
        <f t="shared" si="38"/>
        <v>0</v>
      </c>
      <c r="M203">
        <f t="shared" si="39"/>
        <v>0</v>
      </c>
      <c r="N203" s="56">
        <f t="shared" si="40"/>
        <v>0</v>
      </c>
      <c r="O203" s="56">
        <f t="shared" si="41"/>
        <v>0</v>
      </c>
    </row>
    <row r="204" spans="1:15" x14ac:dyDescent="0.3">
      <c r="A204" t="str">
        <f t="shared" si="35"/>
        <v>202329zo</v>
      </c>
      <c r="B204">
        <f t="shared" si="42"/>
        <v>29</v>
      </c>
      <c r="C204" s="65">
        <f t="shared" si="43"/>
        <v>45130</v>
      </c>
      <c r="D204" t="str">
        <f t="shared" si="44"/>
        <v>zo</v>
      </c>
      <c r="E204">
        <f t="shared" si="36"/>
        <v>2023</v>
      </c>
      <c r="F204" t="s">
        <v>92</v>
      </c>
      <c r="G204" t="s">
        <v>73</v>
      </c>
      <c r="H204" t="s">
        <v>73</v>
      </c>
      <c r="I204">
        <f t="shared" si="45"/>
        <v>29</v>
      </c>
      <c r="J204" s="118">
        <f>IF(AND(Formulier!$E$44&lt;=C204,Formulier!$O$38&gt;=C204),"Verlof",0)</f>
        <v>0</v>
      </c>
      <c r="K204">
        <f t="shared" si="37"/>
        <v>0</v>
      </c>
      <c r="L204">
        <f t="shared" si="38"/>
        <v>0</v>
      </c>
      <c r="M204">
        <f t="shared" si="39"/>
        <v>0</v>
      </c>
      <c r="N204" s="56">
        <f t="shared" si="40"/>
        <v>0</v>
      </c>
      <c r="O204" s="56">
        <f t="shared" si="41"/>
        <v>0</v>
      </c>
    </row>
    <row r="205" spans="1:15" x14ac:dyDescent="0.3">
      <c r="A205" t="str">
        <f t="shared" si="35"/>
        <v>202330ma</v>
      </c>
      <c r="B205">
        <f t="shared" si="42"/>
        <v>30</v>
      </c>
      <c r="C205" s="65">
        <f t="shared" si="43"/>
        <v>45131</v>
      </c>
      <c r="D205" t="str">
        <f t="shared" si="44"/>
        <v>ma</v>
      </c>
      <c r="E205">
        <f t="shared" si="36"/>
        <v>2023</v>
      </c>
      <c r="F205" t="s">
        <v>73</v>
      </c>
      <c r="G205" t="s">
        <v>73</v>
      </c>
      <c r="H205" t="s">
        <v>73</v>
      </c>
      <c r="I205">
        <f t="shared" si="45"/>
        <v>30</v>
      </c>
      <c r="J205" s="118">
        <f>IF(AND(Formulier!$E$44&lt;=C205,Formulier!$O$38&gt;=C205),"Verlof",0)</f>
        <v>0</v>
      </c>
      <c r="K205">
        <f t="shared" si="37"/>
        <v>0</v>
      </c>
      <c r="L205">
        <f t="shared" si="38"/>
        <v>0</v>
      </c>
      <c r="M205">
        <f t="shared" si="39"/>
        <v>0</v>
      </c>
      <c r="N205" s="56">
        <f t="shared" si="40"/>
        <v>0</v>
      </c>
      <c r="O205" s="56">
        <f t="shared" si="41"/>
        <v>0</v>
      </c>
    </row>
    <row r="206" spans="1:15" x14ac:dyDescent="0.3">
      <c r="A206" t="str">
        <f t="shared" si="35"/>
        <v>202330di</v>
      </c>
      <c r="B206">
        <f t="shared" si="42"/>
        <v>30</v>
      </c>
      <c r="C206" s="65">
        <f t="shared" si="43"/>
        <v>45132</v>
      </c>
      <c r="D206" t="str">
        <f t="shared" si="44"/>
        <v>di</v>
      </c>
      <c r="E206">
        <f t="shared" si="36"/>
        <v>2023</v>
      </c>
      <c r="F206" t="s">
        <v>73</v>
      </c>
      <c r="G206" t="s">
        <v>73</v>
      </c>
      <c r="H206" t="s">
        <v>73</v>
      </c>
      <c r="I206">
        <f t="shared" si="45"/>
        <v>30</v>
      </c>
      <c r="J206" s="118">
        <f>IF(AND(Formulier!$E$44&lt;=C206,Formulier!$O$38&gt;=C206),"Verlof",0)</f>
        <v>0</v>
      </c>
      <c r="K206">
        <f t="shared" si="37"/>
        <v>0</v>
      </c>
      <c r="L206">
        <f t="shared" si="38"/>
        <v>0</v>
      </c>
      <c r="M206">
        <f t="shared" si="39"/>
        <v>0</v>
      </c>
      <c r="N206" s="56">
        <f t="shared" si="40"/>
        <v>0</v>
      </c>
      <c r="O206" s="56">
        <f t="shared" si="41"/>
        <v>0</v>
      </c>
    </row>
    <row r="207" spans="1:15" x14ac:dyDescent="0.3">
      <c r="A207" t="str">
        <f t="shared" si="35"/>
        <v>202330wo</v>
      </c>
      <c r="B207">
        <f t="shared" si="42"/>
        <v>30</v>
      </c>
      <c r="C207" s="65">
        <f t="shared" si="43"/>
        <v>45133</v>
      </c>
      <c r="D207" t="str">
        <f t="shared" si="44"/>
        <v>wo</v>
      </c>
      <c r="E207">
        <f t="shared" si="36"/>
        <v>2023</v>
      </c>
      <c r="F207" t="s">
        <v>73</v>
      </c>
      <c r="G207" t="s">
        <v>73</v>
      </c>
      <c r="H207" t="s">
        <v>73</v>
      </c>
      <c r="I207">
        <f t="shared" si="45"/>
        <v>30</v>
      </c>
      <c r="J207" s="118">
        <f>IF(AND(Formulier!$E$44&lt;=C207,Formulier!$O$38&gt;=C207),"Verlof",0)</f>
        <v>0</v>
      </c>
      <c r="K207">
        <f t="shared" si="37"/>
        <v>0</v>
      </c>
      <c r="L207">
        <f t="shared" si="38"/>
        <v>0</v>
      </c>
      <c r="M207">
        <f t="shared" si="39"/>
        <v>0</v>
      </c>
      <c r="N207" s="56">
        <f t="shared" si="40"/>
        <v>0</v>
      </c>
      <c r="O207" s="56">
        <f t="shared" si="41"/>
        <v>0</v>
      </c>
    </row>
    <row r="208" spans="1:15" x14ac:dyDescent="0.3">
      <c r="A208" t="str">
        <f t="shared" si="35"/>
        <v>202330do</v>
      </c>
      <c r="B208">
        <f t="shared" si="42"/>
        <v>30</v>
      </c>
      <c r="C208" s="65">
        <f t="shared" si="43"/>
        <v>45134</v>
      </c>
      <c r="D208" t="str">
        <f t="shared" si="44"/>
        <v>do</v>
      </c>
      <c r="E208">
        <f t="shared" si="36"/>
        <v>2023</v>
      </c>
      <c r="F208" t="s">
        <v>73</v>
      </c>
      <c r="G208" t="s">
        <v>73</v>
      </c>
      <c r="H208" t="s">
        <v>73</v>
      </c>
      <c r="I208">
        <f t="shared" si="45"/>
        <v>30</v>
      </c>
      <c r="J208" s="118">
        <f>IF(AND(Formulier!$E$44&lt;=C208,Formulier!$O$38&gt;=C208),"Verlof",0)</f>
        <v>0</v>
      </c>
      <c r="K208">
        <f t="shared" si="37"/>
        <v>0</v>
      </c>
      <c r="L208">
        <f t="shared" si="38"/>
        <v>0</v>
      </c>
      <c r="M208">
        <f t="shared" si="39"/>
        <v>0</v>
      </c>
      <c r="N208" s="56">
        <f t="shared" si="40"/>
        <v>0</v>
      </c>
      <c r="O208" s="56">
        <f t="shared" si="41"/>
        <v>0</v>
      </c>
    </row>
    <row r="209" spans="1:15" x14ac:dyDescent="0.3">
      <c r="A209" t="str">
        <f t="shared" si="35"/>
        <v>202330vr</v>
      </c>
      <c r="B209">
        <f t="shared" si="42"/>
        <v>30</v>
      </c>
      <c r="C209" s="65">
        <f t="shared" si="43"/>
        <v>45135</v>
      </c>
      <c r="D209" t="str">
        <f t="shared" si="44"/>
        <v>vr</v>
      </c>
      <c r="E209">
        <f t="shared" si="36"/>
        <v>2023</v>
      </c>
      <c r="F209" t="s">
        <v>73</v>
      </c>
      <c r="G209" t="s">
        <v>73</v>
      </c>
      <c r="H209" t="s">
        <v>73</v>
      </c>
      <c r="I209">
        <f t="shared" si="45"/>
        <v>30</v>
      </c>
      <c r="J209" s="118">
        <f>IF(AND(Formulier!$E$44&lt;=C209,Formulier!$O$38&gt;=C209),"Verlof",0)</f>
        <v>0</v>
      </c>
      <c r="K209">
        <f t="shared" si="37"/>
        <v>0</v>
      </c>
      <c r="L209">
        <f t="shared" si="38"/>
        <v>0</v>
      </c>
      <c r="M209">
        <f t="shared" si="39"/>
        <v>0</v>
      </c>
      <c r="N209" s="56">
        <f t="shared" si="40"/>
        <v>0</v>
      </c>
      <c r="O209" s="56">
        <f t="shared" si="41"/>
        <v>0</v>
      </c>
    </row>
    <row r="210" spans="1:15" x14ac:dyDescent="0.3">
      <c r="A210" t="str">
        <f t="shared" si="35"/>
        <v>202330za</v>
      </c>
      <c r="B210">
        <f t="shared" si="42"/>
        <v>30</v>
      </c>
      <c r="C210" s="65">
        <f t="shared" si="43"/>
        <v>45136</v>
      </c>
      <c r="D210" t="str">
        <f t="shared" si="44"/>
        <v>za</v>
      </c>
      <c r="E210">
        <f t="shared" si="36"/>
        <v>2023</v>
      </c>
      <c r="F210" t="s">
        <v>73</v>
      </c>
      <c r="G210" t="s">
        <v>73</v>
      </c>
      <c r="H210" t="s">
        <v>73</v>
      </c>
      <c r="I210">
        <f t="shared" si="45"/>
        <v>30</v>
      </c>
      <c r="J210" s="118">
        <f>IF(AND(Formulier!$E$44&lt;=C210,Formulier!$O$38&gt;=C210),"Verlof",0)</f>
        <v>0</v>
      </c>
      <c r="K210">
        <f t="shared" si="37"/>
        <v>0</v>
      </c>
      <c r="L210">
        <f t="shared" si="38"/>
        <v>0</v>
      </c>
      <c r="M210">
        <f t="shared" si="39"/>
        <v>0</v>
      </c>
      <c r="N210" s="56">
        <f t="shared" si="40"/>
        <v>0</v>
      </c>
      <c r="O210" s="56">
        <f t="shared" si="41"/>
        <v>0</v>
      </c>
    </row>
    <row r="211" spans="1:15" x14ac:dyDescent="0.3">
      <c r="A211" t="str">
        <f t="shared" si="35"/>
        <v>202330zo</v>
      </c>
      <c r="B211">
        <f t="shared" si="42"/>
        <v>30</v>
      </c>
      <c r="C211" s="65">
        <f t="shared" si="43"/>
        <v>45137</v>
      </c>
      <c r="D211" t="str">
        <f t="shared" si="44"/>
        <v>zo</v>
      </c>
      <c r="E211">
        <f t="shared" si="36"/>
        <v>2023</v>
      </c>
      <c r="F211" t="s">
        <v>73</v>
      </c>
      <c r="G211" t="s">
        <v>73</v>
      </c>
      <c r="H211" t="s">
        <v>73</v>
      </c>
      <c r="I211">
        <f t="shared" si="45"/>
        <v>30</v>
      </c>
      <c r="J211" s="118">
        <f>IF(AND(Formulier!$E$44&lt;=C211,Formulier!$O$38&gt;=C211),"Verlof",0)</f>
        <v>0</v>
      </c>
      <c r="K211">
        <f t="shared" si="37"/>
        <v>0</v>
      </c>
      <c r="L211">
        <f t="shared" si="38"/>
        <v>0</v>
      </c>
      <c r="M211">
        <f t="shared" si="39"/>
        <v>0</v>
      </c>
      <c r="N211" s="56">
        <f t="shared" si="40"/>
        <v>0</v>
      </c>
      <c r="O211" s="56">
        <f t="shared" si="41"/>
        <v>0</v>
      </c>
    </row>
    <row r="212" spans="1:15" x14ac:dyDescent="0.3">
      <c r="A212" t="str">
        <f t="shared" si="35"/>
        <v>202331ma</v>
      </c>
      <c r="B212">
        <f t="shared" si="42"/>
        <v>31</v>
      </c>
      <c r="C212" s="65">
        <f t="shared" si="43"/>
        <v>45138</v>
      </c>
      <c r="D212" t="str">
        <f t="shared" si="44"/>
        <v>ma</v>
      </c>
      <c r="E212">
        <f t="shared" si="36"/>
        <v>2023</v>
      </c>
      <c r="F212" t="s">
        <v>73</v>
      </c>
      <c r="G212" t="s">
        <v>73</v>
      </c>
      <c r="H212" t="s">
        <v>73</v>
      </c>
      <c r="I212">
        <f t="shared" si="45"/>
        <v>31</v>
      </c>
      <c r="J212" s="118">
        <f>IF(AND(Formulier!$E$44&lt;=C212,Formulier!$O$38&gt;=C212),"Verlof",0)</f>
        <v>0</v>
      </c>
      <c r="K212">
        <f t="shared" si="37"/>
        <v>0</v>
      </c>
      <c r="L212">
        <f t="shared" si="38"/>
        <v>0</v>
      </c>
      <c r="M212">
        <f t="shared" si="39"/>
        <v>0</v>
      </c>
      <c r="N212" s="56">
        <f t="shared" si="40"/>
        <v>0</v>
      </c>
      <c r="O212" s="56">
        <f t="shared" si="41"/>
        <v>0</v>
      </c>
    </row>
    <row r="213" spans="1:15" x14ac:dyDescent="0.3">
      <c r="A213" t="str">
        <f t="shared" si="35"/>
        <v>202331di</v>
      </c>
      <c r="B213">
        <f t="shared" si="42"/>
        <v>31</v>
      </c>
      <c r="C213" s="65">
        <f t="shared" si="43"/>
        <v>45139</v>
      </c>
      <c r="D213" t="str">
        <f t="shared" si="44"/>
        <v>di</v>
      </c>
      <c r="E213">
        <f t="shared" si="36"/>
        <v>2023</v>
      </c>
      <c r="F213" t="s">
        <v>73</v>
      </c>
      <c r="G213" t="s">
        <v>73</v>
      </c>
      <c r="H213" t="s">
        <v>73</v>
      </c>
      <c r="I213">
        <f t="shared" si="45"/>
        <v>31</v>
      </c>
      <c r="J213" s="118">
        <f>IF(AND(Formulier!$E$44&lt;=C213,Formulier!$O$38&gt;=C213),"Verlof",0)</f>
        <v>0</v>
      </c>
      <c r="K213">
        <f t="shared" si="37"/>
        <v>0</v>
      </c>
      <c r="L213">
        <f t="shared" si="38"/>
        <v>0</v>
      </c>
      <c r="M213">
        <f t="shared" si="39"/>
        <v>0</v>
      </c>
      <c r="N213" s="56">
        <f t="shared" si="40"/>
        <v>0</v>
      </c>
      <c r="O213" s="56">
        <f t="shared" si="41"/>
        <v>0</v>
      </c>
    </row>
    <row r="214" spans="1:15" x14ac:dyDescent="0.3">
      <c r="A214" t="str">
        <f t="shared" si="35"/>
        <v>202331wo</v>
      </c>
      <c r="B214">
        <f t="shared" si="42"/>
        <v>31</v>
      </c>
      <c r="C214" s="65">
        <f t="shared" si="43"/>
        <v>45140</v>
      </c>
      <c r="D214" t="str">
        <f t="shared" si="44"/>
        <v>wo</v>
      </c>
      <c r="E214">
        <f t="shared" si="36"/>
        <v>2023</v>
      </c>
      <c r="F214" t="s">
        <v>73</v>
      </c>
      <c r="G214" t="s">
        <v>73</v>
      </c>
      <c r="H214" t="s">
        <v>73</v>
      </c>
      <c r="I214">
        <f t="shared" si="45"/>
        <v>31</v>
      </c>
      <c r="J214" s="118">
        <f>IF(AND(Formulier!$E$44&lt;=C214,Formulier!$O$38&gt;=C214),"Verlof",0)</f>
        <v>0</v>
      </c>
      <c r="K214">
        <f t="shared" si="37"/>
        <v>0</v>
      </c>
      <c r="L214">
        <f t="shared" si="38"/>
        <v>0</v>
      </c>
      <c r="M214">
        <f t="shared" si="39"/>
        <v>0</v>
      </c>
      <c r="N214" s="56">
        <f t="shared" si="40"/>
        <v>0</v>
      </c>
      <c r="O214" s="56">
        <f t="shared" si="41"/>
        <v>0</v>
      </c>
    </row>
    <row r="215" spans="1:15" x14ac:dyDescent="0.3">
      <c r="A215" t="str">
        <f t="shared" si="35"/>
        <v>202331do</v>
      </c>
      <c r="B215">
        <f t="shared" si="42"/>
        <v>31</v>
      </c>
      <c r="C215" s="65">
        <f t="shared" si="43"/>
        <v>45141</v>
      </c>
      <c r="D215" t="str">
        <f t="shared" si="44"/>
        <v>do</v>
      </c>
      <c r="E215">
        <f t="shared" si="36"/>
        <v>2023</v>
      </c>
      <c r="F215" t="s">
        <v>73</v>
      </c>
      <c r="G215" t="s">
        <v>73</v>
      </c>
      <c r="H215" t="s">
        <v>73</v>
      </c>
      <c r="I215">
        <f t="shared" si="45"/>
        <v>31</v>
      </c>
      <c r="J215" s="118">
        <f>IF(AND(Formulier!$E$44&lt;=C215,Formulier!$O$38&gt;=C215),"Verlof",0)</f>
        <v>0</v>
      </c>
      <c r="K215">
        <f t="shared" si="37"/>
        <v>0</v>
      </c>
      <c r="L215">
        <f t="shared" si="38"/>
        <v>0</v>
      </c>
      <c r="M215">
        <f t="shared" si="39"/>
        <v>0</v>
      </c>
      <c r="N215" s="56">
        <f t="shared" si="40"/>
        <v>0</v>
      </c>
      <c r="O215" s="56">
        <f t="shared" si="41"/>
        <v>0</v>
      </c>
    </row>
    <row r="216" spans="1:15" x14ac:dyDescent="0.3">
      <c r="A216" t="str">
        <f t="shared" si="35"/>
        <v>202331vr</v>
      </c>
      <c r="B216">
        <f t="shared" si="42"/>
        <v>31</v>
      </c>
      <c r="C216" s="65">
        <f t="shared" si="43"/>
        <v>45142</v>
      </c>
      <c r="D216" t="str">
        <f t="shared" si="44"/>
        <v>vr</v>
      </c>
      <c r="E216">
        <f t="shared" si="36"/>
        <v>2023</v>
      </c>
      <c r="F216" t="s">
        <v>73</v>
      </c>
      <c r="G216" t="s">
        <v>73</v>
      </c>
      <c r="H216" t="s">
        <v>73</v>
      </c>
      <c r="I216">
        <f t="shared" si="45"/>
        <v>31</v>
      </c>
      <c r="J216" s="118">
        <f>IF(AND(Formulier!$E$44&lt;=C216,Formulier!$O$38&gt;=C216),"Verlof",0)</f>
        <v>0</v>
      </c>
      <c r="K216">
        <f t="shared" si="37"/>
        <v>0</v>
      </c>
      <c r="L216">
        <f t="shared" si="38"/>
        <v>0</v>
      </c>
      <c r="M216">
        <f t="shared" si="39"/>
        <v>0</v>
      </c>
      <c r="N216" s="56">
        <f t="shared" si="40"/>
        <v>0</v>
      </c>
      <c r="O216" s="56">
        <f t="shared" si="41"/>
        <v>0</v>
      </c>
    </row>
    <row r="217" spans="1:15" x14ac:dyDescent="0.3">
      <c r="A217" t="str">
        <f t="shared" si="35"/>
        <v>202331za</v>
      </c>
      <c r="B217">
        <f t="shared" si="42"/>
        <v>31</v>
      </c>
      <c r="C217" s="65">
        <f t="shared" si="43"/>
        <v>45143</v>
      </c>
      <c r="D217" t="str">
        <f t="shared" si="44"/>
        <v>za</v>
      </c>
      <c r="E217">
        <f t="shared" si="36"/>
        <v>2023</v>
      </c>
      <c r="F217" t="s">
        <v>73</v>
      </c>
      <c r="G217" t="s">
        <v>73</v>
      </c>
      <c r="H217" t="s">
        <v>73</v>
      </c>
      <c r="I217">
        <f t="shared" si="45"/>
        <v>31</v>
      </c>
      <c r="J217" s="118">
        <f>IF(AND(Formulier!$E$44&lt;=C217,Formulier!$O$38&gt;=C217),"Verlof",0)</f>
        <v>0</v>
      </c>
      <c r="K217">
        <f t="shared" si="37"/>
        <v>0</v>
      </c>
      <c r="L217">
        <f t="shared" si="38"/>
        <v>0</v>
      </c>
      <c r="M217">
        <f t="shared" si="39"/>
        <v>0</v>
      </c>
      <c r="N217" s="56">
        <f t="shared" si="40"/>
        <v>0</v>
      </c>
      <c r="O217" s="56">
        <f t="shared" si="41"/>
        <v>0</v>
      </c>
    </row>
    <row r="218" spans="1:15" x14ac:dyDescent="0.3">
      <c r="A218" t="str">
        <f t="shared" si="35"/>
        <v>202331zo</v>
      </c>
      <c r="B218">
        <f t="shared" si="42"/>
        <v>31</v>
      </c>
      <c r="C218" s="65">
        <f t="shared" si="43"/>
        <v>45144</v>
      </c>
      <c r="D218" t="str">
        <f t="shared" si="44"/>
        <v>zo</v>
      </c>
      <c r="E218">
        <f t="shared" si="36"/>
        <v>2023</v>
      </c>
      <c r="F218" t="s">
        <v>73</v>
      </c>
      <c r="G218" t="s">
        <v>73</v>
      </c>
      <c r="H218" t="s">
        <v>73</v>
      </c>
      <c r="I218">
        <f t="shared" si="45"/>
        <v>31</v>
      </c>
      <c r="J218" s="118">
        <f>IF(AND(Formulier!$E$44&lt;=C218,Formulier!$O$38&gt;=C218),"Verlof",0)</f>
        <v>0</v>
      </c>
      <c r="K218">
        <f t="shared" si="37"/>
        <v>0</v>
      </c>
      <c r="L218">
        <f t="shared" si="38"/>
        <v>0</v>
      </c>
      <c r="M218">
        <f t="shared" si="39"/>
        <v>0</v>
      </c>
      <c r="N218" s="56">
        <f t="shared" si="40"/>
        <v>0</v>
      </c>
      <c r="O218" s="56">
        <f t="shared" si="41"/>
        <v>0</v>
      </c>
    </row>
    <row r="219" spans="1:15" x14ac:dyDescent="0.3">
      <c r="A219" t="str">
        <f t="shared" si="35"/>
        <v>202332ma</v>
      </c>
      <c r="B219">
        <f t="shared" si="42"/>
        <v>32</v>
      </c>
      <c r="C219" s="65">
        <f t="shared" si="43"/>
        <v>45145</v>
      </c>
      <c r="D219" t="str">
        <f t="shared" si="44"/>
        <v>ma</v>
      </c>
      <c r="E219">
        <f t="shared" si="36"/>
        <v>2023</v>
      </c>
      <c r="F219" t="s">
        <v>73</v>
      </c>
      <c r="G219" t="s">
        <v>73</v>
      </c>
      <c r="H219" t="s">
        <v>73</v>
      </c>
      <c r="I219">
        <f t="shared" si="45"/>
        <v>32</v>
      </c>
      <c r="J219" s="118">
        <f>IF(AND(Formulier!$E$44&lt;=C219,Formulier!$O$38&gt;=C219),"Verlof",0)</f>
        <v>0</v>
      </c>
      <c r="K219">
        <f t="shared" si="37"/>
        <v>0</v>
      </c>
      <c r="L219">
        <f t="shared" si="38"/>
        <v>0</v>
      </c>
      <c r="M219">
        <f t="shared" si="39"/>
        <v>0</v>
      </c>
      <c r="N219" s="56">
        <f t="shared" si="40"/>
        <v>0</v>
      </c>
      <c r="O219" s="56">
        <f t="shared" si="41"/>
        <v>0</v>
      </c>
    </row>
    <row r="220" spans="1:15" x14ac:dyDescent="0.3">
      <c r="A220" t="str">
        <f t="shared" si="35"/>
        <v>202332di</v>
      </c>
      <c r="B220">
        <f t="shared" si="42"/>
        <v>32</v>
      </c>
      <c r="C220" s="65">
        <f t="shared" si="43"/>
        <v>45146</v>
      </c>
      <c r="D220" t="str">
        <f t="shared" si="44"/>
        <v>di</v>
      </c>
      <c r="E220">
        <f t="shared" si="36"/>
        <v>2023</v>
      </c>
      <c r="F220" t="s">
        <v>73</v>
      </c>
      <c r="G220" t="s">
        <v>73</v>
      </c>
      <c r="H220" t="s">
        <v>73</v>
      </c>
      <c r="I220">
        <f t="shared" si="45"/>
        <v>32</v>
      </c>
      <c r="J220" s="118">
        <f>IF(AND(Formulier!$E$44&lt;=C220,Formulier!$O$38&gt;=C220),"Verlof",0)</f>
        <v>0</v>
      </c>
      <c r="K220">
        <f t="shared" si="37"/>
        <v>0</v>
      </c>
      <c r="L220">
        <f t="shared" si="38"/>
        <v>0</v>
      </c>
      <c r="M220">
        <f t="shared" si="39"/>
        <v>0</v>
      </c>
      <c r="N220" s="56">
        <f t="shared" si="40"/>
        <v>0</v>
      </c>
      <c r="O220" s="56">
        <f t="shared" si="41"/>
        <v>0</v>
      </c>
    </row>
    <row r="221" spans="1:15" x14ac:dyDescent="0.3">
      <c r="A221" t="str">
        <f t="shared" si="35"/>
        <v>202332wo</v>
      </c>
      <c r="B221">
        <f t="shared" si="42"/>
        <v>32</v>
      </c>
      <c r="C221" s="65">
        <f t="shared" si="43"/>
        <v>45147</v>
      </c>
      <c r="D221" t="str">
        <f t="shared" si="44"/>
        <v>wo</v>
      </c>
      <c r="E221">
        <f t="shared" si="36"/>
        <v>2023</v>
      </c>
      <c r="F221" t="s">
        <v>73</v>
      </c>
      <c r="G221" t="s">
        <v>73</v>
      </c>
      <c r="H221" t="s">
        <v>73</v>
      </c>
      <c r="I221">
        <f t="shared" si="45"/>
        <v>32</v>
      </c>
      <c r="J221" s="118">
        <f>IF(AND(Formulier!$E$44&lt;=C221,Formulier!$O$38&gt;=C221),"Verlof",0)</f>
        <v>0</v>
      </c>
      <c r="K221">
        <f t="shared" si="37"/>
        <v>0</v>
      </c>
      <c r="L221">
        <f t="shared" si="38"/>
        <v>0</v>
      </c>
      <c r="M221">
        <f t="shared" si="39"/>
        <v>0</v>
      </c>
      <c r="N221" s="56">
        <f t="shared" si="40"/>
        <v>0</v>
      </c>
      <c r="O221" s="56">
        <f t="shared" si="41"/>
        <v>0</v>
      </c>
    </row>
    <row r="222" spans="1:15" x14ac:dyDescent="0.3">
      <c r="A222" t="str">
        <f t="shared" si="35"/>
        <v>202332do</v>
      </c>
      <c r="B222">
        <f t="shared" si="42"/>
        <v>32</v>
      </c>
      <c r="C222" s="65">
        <f t="shared" si="43"/>
        <v>45148</v>
      </c>
      <c r="D222" t="str">
        <f t="shared" si="44"/>
        <v>do</v>
      </c>
      <c r="E222">
        <f t="shared" si="36"/>
        <v>2023</v>
      </c>
      <c r="F222" t="s">
        <v>73</v>
      </c>
      <c r="G222" t="s">
        <v>73</v>
      </c>
      <c r="H222" t="s">
        <v>73</v>
      </c>
      <c r="I222">
        <f t="shared" si="45"/>
        <v>32</v>
      </c>
      <c r="J222" s="118">
        <f>IF(AND(Formulier!$E$44&lt;=C222,Formulier!$O$38&gt;=C222),"Verlof",0)</f>
        <v>0</v>
      </c>
      <c r="K222">
        <f t="shared" si="37"/>
        <v>0</v>
      </c>
      <c r="L222">
        <f t="shared" si="38"/>
        <v>0</v>
      </c>
      <c r="M222">
        <f t="shared" si="39"/>
        <v>0</v>
      </c>
      <c r="N222" s="56">
        <f t="shared" si="40"/>
        <v>0</v>
      </c>
      <c r="O222" s="56">
        <f t="shared" si="41"/>
        <v>0</v>
      </c>
    </row>
    <row r="223" spans="1:15" x14ac:dyDescent="0.3">
      <c r="A223" t="str">
        <f t="shared" si="35"/>
        <v>202332vr</v>
      </c>
      <c r="B223">
        <f t="shared" si="42"/>
        <v>32</v>
      </c>
      <c r="C223" s="65">
        <f t="shared" si="43"/>
        <v>45149</v>
      </c>
      <c r="D223" t="str">
        <f t="shared" si="44"/>
        <v>vr</v>
      </c>
      <c r="E223">
        <f t="shared" si="36"/>
        <v>2023</v>
      </c>
      <c r="F223" t="s">
        <v>73</v>
      </c>
      <c r="G223" t="s">
        <v>73</v>
      </c>
      <c r="H223" t="s">
        <v>73</v>
      </c>
      <c r="I223">
        <f t="shared" si="45"/>
        <v>32</v>
      </c>
      <c r="J223" s="118">
        <f>IF(AND(Formulier!$E$44&lt;=C223,Formulier!$O$38&gt;=C223),"Verlof",0)</f>
        <v>0</v>
      </c>
      <c r="K223">
        <f t="shared" si="37"/>
        <v>0</v>
      </c>
      <c r="L223">
        <f t="shared" si="38"/>
        <v>0</v>
      </c>
      <c r="M223">
        <f t="shared" si="39"/>
        <v>0</v>
      </c>
      <c r="N223" s="56">
        <f t="shared" si="40"/>
        <v>0</v>
      </c>
      <c r="O223" s="56">
        <f t="shared" si="41"/>
        <v>0</v>
      </c>
    </row>
    <row r="224" spans="1:15" x14ac:dyDescent="0.3">
      <c r="A224" t="str">
        <f t="shared" si="35"/>
        <v>202332za</v>
      </c>
      <c r="B224">
        <f t="shared" si="42"/>
        <v>32</v>
      </c>
      <c r="C224" s="65">
        <f t="shared" si="43"/>
        <v>45150</v>
      </c>
      <c r="D224" t="str">
        <f t="shared" si="44"/>
        <v>za</v>
      </c>
      <c r="E224">
        <f t="shared" si="36"/>
        <v>2023</v>
      </c>
      <c r="F224" t="s">
        <v>73</v>
      </c>
      <c r="G224" t="s">
        <v>73</v>
      </c>
      <c r="H224" t="s">
        <v>73</v>
      </c>
      <c r="I224">
        <f t="shared" si="45"/>
        <v>32</v>
      </c>
      <c r="J224" s="118">
        <f>IF(AND(Formulier!$E$44&lt;=C224,Formulier!$O$38&gt;=C224),"Verlof",0)</f>
        <v>0</v>
      </c>
      <c r="K224">
        <f t="shared" si="37"/>
        <v>0</v>
      </c>
      <c r="L224">
        <f t="shared" si="38"/>
        <v>0</v>
      </c>
      <c r="M224">
        <f t="shared" si="39"/>
        <v>0</v>
      </c>
      <c r="N224" s="56">
        <f t="shared" si="40"/>
        <v>0</v>
      </c>
      <c r="O224" s="56">
        <f t="shared" si="41"/>
        <v>0</v>
      </c>
    </row>
    <row r="225" spans="1:15" x14ac:dyDescent="0.3">
      <c r="A225" t="str">
        <f t="shared" si="35"/>
        <v>202332zo</v>
      </c>
      <c r="B225">
        <f t="shared" si="42"/>
        <v>32</v>
      </c>
      <c r="C225" s="65">
        <f t="shared" si="43"/>
        <v>45151</v>
      </c>
      <c r="D225" t="str">
        <f t="shared" si="44"/>
        <v>zo</v>
      </c>
      <c r="E225">
        <f t="shared" si="36"/>
        <v>2023</v>
      </c>
      <c r="F225" t="s">
        <v>73</v>
      </c>
      <c r="G225" t="s">
        <v>73</v>
      </c>
      <c r="H225" t="s">
        <v>73</v>
      </c>
      <c r="I225">
        <f t="shared" si="45"/>
        <v>32</v>
      </c>
      <c r="J225" s="118">
        <f>IF(AND(Formulier!$E$44&lt;=C225,Formulier!$O$38&gt;=C225),"Verlof",0)</f>
        <v>0</v>
      </c>
      <c r="K225">
        <f t="shared" si="37"/>
        <v>0</v>
      </c>
      <c r="L225">
        <f t="shared" si="38"/>
        <v>0</v>
      </c>
      <c r="M225">
        <f t="shared" si="39"/>
        <v>0</v>
      </c>
      <c r="N225" s="56">
        <f t="shared" si="40"/>
        <v>0</v>
      </c>
      <c r="O225" s="56">
        <f t="shared" si="41"/>
        <v>0</v>
      </c>
    </row>
    <row r="226" spans="1:15" x14ac:dyDescent="0.3">
      <c r="A226" t="str">
        <f t="shared" si="35"/>
        <v>202333ma</v>
      </c>
      <c r="B226">
        <f t="shared" si="42"/>
        <v>33</v>
      </c>
      <c r="C226" s="65">
        <f t="shared" si="43"/>
        <v>45152</v>
      </c>
      <c r="D226" t="str">
        <f t="shared" si="44"/>
        <v>ma</v>
      </c>
      <c r="E226">
        <f t="shared" si="36"/>
        <v>2023</v>
      </c>
      <c r="F226" t="s">
        <v>73</v>
      </c>
      <c r="G226" t="s">
        <v>73</v>
      </c>
      <c r="H226" t="s">
        <v>73</v>
      </c>
      <c r="I226">
        <f t="shared" si="45"/>
        <v>33</v>
      </c>
      <c r="J226" s="118">
        <f>IF(AND(Formulier!$E$44&lt;=C226,Formulier!$O$38&gt;=C226),"Verlof",0)</f>
        <v>0</v>
      </c>
      <c r="K226">
        <f t="shared" si="37"/>
        <v>0</v>
      </c>
      <c r="L226">
        <f t="shared" si="38"/>
        <v>0</v>
      </c>
      <c r="M226">
        <f t="shared" si="39"/>
        <v>0</v>
      </c>
      <c r="N226" s="56">
        <f t="shared" si="40"/>
        <v>0</v>
      </c>
      <c r="O226" s="56">
        <f t="shared" si="41"/>
        <v>0</v>
      </c>
    </row>
    <row r="227" spans="1:15" x14ac:dyDescent="0.3">
      <c r="A227" t="str">
        <f t="shared" si="35"/>
        <v>202333di</v>
      </c>
      <c r="B227">
        <f t="shared" si="42"/>
        <v>33</v>
      </c>
      <c r="C227" s="65">
        <f t="shared" si="43"/>
        <v>45153</v>
      </c>
      <c r="D227" t="str">
        <f t="shared" si="44"/>
        <v>di</v>
      </c>
      <c r="E227">
        <f t="shared" si="36"/>
        <v>2023</v>
      </c>
      <c r="F227" t="s">
        <v>73</v>
      </c>
      <c r="G227" t="s">
        <v>73</v>
      </c>
      <c r="H227" t="s">
        <v>73</v>
      </c>
      <c r="I227">
        <f t="shared" si="45"/>
        <v>33</v>
      </c>
      <c r="J227" s="118">
        <f>IF(AND(Formulier!$E$44&lt;=C227,Formulier!$O$38&gt;=C227),"Verlof",0)</f>
        <v>0</v>
      </c>
      <c r="K227">
        <f t="shared" si="37"/>
        <v>0</v>
      </c>
      <c r="L227">
        <f t="shared" si="38"/>
        <v>0</v>
      </c>
      <c r="M227">
        <f t="shared" si="39"/>
        <v>0</v>
      </c>
      <c r="N227" s="56">
        <f t="shared" si="40"/>
        <v>0</v>
      </c>
      <c r="O227" s="56">
        <f t="shared" si="41"/>
        <v>0</v>
      </c>
    </row>
    <row r="228" spans="1:15" x14ac:dyDescent="0.3">
      <c r="A228" t="str">
        <f t="shared" si="35"/>
        <v>202333wo</v>
      </c>
      <c r="B228">
        <f t="shared" si="42"/>
        <v>33</v>
      </c>
      <c r="C228" s="65">
        <f t="shared" si="43"/>
        <v>45154</v>
      </c>
      <c r="D228" t="str">
        <f t="shared" si="44"/>
        <v>wo</v>
      </c>
      <c r="E228">
        <f t="shared" si="36"/>
        <v>2023</v>
      </c>
      <c r="F228" t="s">
        <v>73</v>
      </c>
      <c r="G228" t="s">
        <v>73</v>
      </c>
      <c r="H228" t="s">
        <v>73</v>
      </c>
      <c r="I228">
        <f t="shared" si="45"/>
        <v>33</v>
      </c>
      <c r="J228" s="118">
        <f>IF(AND(Formulier!$E$44&lt;=C228,Formulier!$O$38&gt;=C228),"Verlof",0)</f>
        <v>0</v>
      </c>
      <c r="K228">
        <f t="shared" si="37"/>
        <v>0</v>
      </c>
      <c r="L228">
        <f t="shared" si="38"/>
        <v>0</v>
      </c>
      <c r="M228">
        <f t="shared" si="39"/>
        <v>0</v>
      </c>
      <c r="N228" s="56">
        <f t="shared" si="40"/>
        <v>0</v>
      </c>
      <c r="O228" s="56">
        <f t="shared" si="41"/>
        <v>0</v>
      </c>
    </row>
    <row r="229" spans="1:15" x14ac:dyDescent="0.3">
      <c r="A229" t="str">
        <f t="shared" si="35"/>
        <v>202333do</v>
      </c>
      <c r="B229">
        <f t="shared" si="42"/>
        <v>33</v>
      </c>
      <c r="C229" s="65">
        <f t="shared" si="43"/>
        <v>45155</v>
      </c>
      <c r="D229" t="str">
        <f t="shared" si="44"/>
        <v>do</v>
      </c>
      <c r="E229">
        <f t="shared" si="36"/>
        <v>2023</v>
      </c>
      <c r="F229" t="s">
        <v>73</v>
      </c>
      <c r="G229" t="s">
        <v>73</v>
      </c>
      <c r="H229" t="s">
        <v>73</v>
      </c>
      <c r="I229">
        <f t="shared" si="45"/>
        <v>33</v>
      </c>
      <c r="J229" s="118">
        <f>IF(AND(Formulier!$E$44&lt;=C229,Formulier!$O$38&gt;=C229),"Verlof",0)</f>
        <v>0</v>
      </c>
      <c r="K229">
        <f t="shared" si="37"/>
        <v>0</v>
      </c>
      <c r="L229">
        <f t="shared" si="38"/>
        <v>0</v>
      </c>
      <c r="M229">
        <f t="shared" si="39"/>
        <v>0</v>
      </c>
      <c r="N229" s="56">
        <f t="shared" si="40"/>
        <v>0</v>
      </c>
      <c r="O229" s="56">
        <f t="shared" si="41"/>
        <v>0</v>
      </c>
    </row>
    <row r="230" spans="1:15" x14ac:dyDescent="0.3">
      <c r="A230" t="str">
        <f t="shared" si="35"/>
        <v>202333vr</v>
      </c>
      <c r="B230">
        <f t="shared" si="42"/>
        <v>33</v>
      </c>
      <c r="C230" s="65">
        <f t="shared" si="43"/>
        <v>45156</v>
      </c>
      <c r="D230" t="str">
        <f t="shared" si="44"/>
        <v>vr</v>
      </c>
      <c r="E230">
        <f t="shared" si="36"/>
        <v>2023</v>
      </c>
      <c r="F230" t="s">
        <v>73</v>
      </c>
      <c r="G230" t="s">
        <v>73</v>
      </c>
      <c r="H230" t="s">
        <v>73</v>
      </c>
      <c r="I230">
        <f t="shared" si="45"/>
        <v>33</v>
      </c>
      <c r="J230" s="118">
        <f>IF(AND(Formulier!$E$44&lt;=C230,Formulier!$O$38&gt;=C230),"Verlof",0)</f>
        <v>0</v>
      </c>
      <c r="K230">
        <f t="shared" si="37"/>
        <v>0</v>
      </c>
      <c r="L230">
        <f t="shared" si="38"/>
        <v>0</v>
      </c>
      <c r="M230">
        <f t="shared" si="39"/>
        <v>0</v>
      </c>
      <c r="N230" s="56">
        <f t="shared" si="40"/>
        <v>0</v>
      </c>
      <c r="O230" s="56">
        <f t="shared" si="41"/>
        <v>0</v>
      </c>
    </row>
    <row r="231" spans="1:15" x14ac:dyDescent="0.3">
      <c r="A231" t="str">
        <f t="shared" si="35"/>
        <v>202333za</v>
      </c>
      <c r="B231">
        <f t="shared" si="42"/>
        <v>33</v>
      </c>
      <c r="C231" s="65">
        <f t="shared" si="43"/>
        <v>45157</v>
      </c>
      <c r="D231" t="str">
        <f t="shared" si="44"/>
        <v>za</v>
      </c>
      <c r="E231">
        <f t="shared" si="36"/>
        <v>2023</v>
      </c>
      <c r="F231" t="s">
        <v>73</v>
      </c>
      <c r="G231" t="s">
        <v>73</v>
      </c>
      <c r="H231" t="s">
        <v>73</v>
      </c>
      <c r="I231">
        <f t="shared" si="45"/>
        <v>33</v>
      </c>
      <c r="J231" s="118">
        <f>IF(AND(Formulier!$E$44&lt;=C231,Formulier!$O$38&gt;=C231),"Verlof",0)</f>
        <v>0</v>
      </c>
      <c r="K231">
        <f t="shared" si="37"/>
        <v>0</v>
      </c>
      <c r="L231">
        <f t="shared" si="38"/>
        <v>0</v>
      </c>
      <c r="M231">
        <f t="shared" si="39"/>
        <v>0</v>
      </c>
      <c r="N231" s="56">
        <f t="shared" si="40"/>
        <v>0</v>
      </c>
      <c r="O231" s="56">
        <f t="shared" si="41"/>
        <v>0</v>
      </c>
    </row>
    <row r="232" spans="1:15" x14ac:dyDescent="0.3">
      <c r="A232" t="str">
        <f t="shared" si="35"/>
        <v>202333zo</v>
      </c>
      <c r="B232">
        <f t="shared" si="42"/>
        <v>33</v>
      </c>
      <c r="C232" s="65">
        <f t="shared" si="43"/>
        <v>45158</v>
      </c>
      <c r="D232" t="str">
        <f t="shared" si="44"/>
        <v>zo</v>
      </c>
      <c r="E232">
        <f t="shared" si="36"/>
        <v>2023</v>
      </c>
      <c r="F232" t="s">
        <v>73</v>
      </c>
      <c r="G232" t="s">
        <v>73</v>
      </c>
      <c r="H232" t="s">
        <v>73</v>
      </c>
      <c r="I232">
        <f t="shared" si="45"/>
        <v>33</v>
      </c>
      <c r="J232" s="118">
        <f>IF(AND(Formulier!$E$44&lt;=C232,Formulier!$O$38&gt;=C232),"Verlof",0)</f>
        <v>0</v>
      </c>
      <c r="K232">
        <f t="shared" si="37"/>
        <v>0</v>
      </c>
      <c r="L232">
        <f t="shared" si="38"/>
        <v>0</v>
      </c>
      <c r="M232">
        <f t="shared" si="39"/>
        <v>0</v>
      </c>
      <c r="N232" s="56">
        <f t="shared" si="40"/>
        <v>0</v>
      </c>
      <c r="O232" s="56">
        <f t="shared" si="41"/>
        <v>0</v>
      </c>
    </row>
    <row r="233" spans="1:15" x14ac:dyDescent="0.3">
      <c r="A233" t="str">
        <f t="shared" si="35"/>
        <v>202334ma</v>
      </c>
      <c r="B233">
        <f t="shared" si="42"/>
        <v>34</v>
      </c>
      <c r="C233" s="65">
        <f t="shared" si="43"/>
        <v>45159</v>
      </c>
      <c r="D233" t="str">
        <f t="shared" si="44"/>
        <v>ma</v>
      </c>
      <c r="E233">
        <f t="shared" si="36"/>
        <v>2023</v>
      </c>
      <c r="F233" t="s">
        <v>73</v>
      </c>
      <c r="G233" t="s">
        <v>92</v>
      </c>
      <c r="H233" t="s">
        <v>73</v>
      </c>
      <c r="I233">
        <f t="shared" si="45"/>
        <v>34</v>
      </c>
      <c r="J233" s="118">
        <f>IF(AND(Formulier!$E$44&lt;=C233,Formulier!$O$38&gt;=C233),"Verlof",0)</f>
        <v>0</v>
      </c>
      <c r="K233">
        <f t="shared" si="37"/>
        <v>0</v>
      </c>
      <c r="L233">
        <f t="shared" si="38"/>
        <v>0</v>
      </c>
      <c r="M233">
        <f t="shared" si="39"/>
        <v>0</v>
      </c>
      <c r="N233" s="56">
        <f t="shared" si="40"/>
        <v>0</v>
      </c>
      <c r="O233" s="56">
        <f t="shared" si="41"/>
        <v>0</v>
      </c>
    </row>
    <row r="234" spans="1:15" x14ac:dyDescent="0.3">
      <c r="A234" t="str">
        <f t="shared" si="35"/>
        <v>202334di</v>
      </c>
      <c r="B234">
        <f t="shared" si="42"/>
        <v>34</v>
      </c>
      <c r="C234" s="65">
        <f t="shared" si="43"/>
        <v>45160</v>
      </c>
      <c r="D234" t="str">
        <f t="shared" si="44"/>
        <v>di</v>
      </c>
      <c r="E234">
        <f t="shared" si="36"/>
        <v>2023</v>
      </c>
      <c r="F234" t="s">
        <v>73</v>
      </c>
      <c r="G234" t="s">
        <v>92</v>
      </c>
      <c r="H234" t="s">
        <v>73</v>
      </c>
      <c r="I234">
        <f t="shared" si="45"/>
        <v>34</v>
      </c>
      <c r="J234" s="118">
        <f>IF(AND(Formulier!$E$44&lt;=C234,Formulier!$O$38&gt;=C234),"Verlof",0)</f>
        <v>0</v>
      </c>
      <c r="K234">
        <f t="shared" si="37"/>
        <v>0</v>
      </c>
      <c r="L234">
        <f t="shared" si="38"/>
        <v>0</v>
      </c>
      <c r="M234">
        <f t="shared" si="39"/>
        <v>0</v>
      </c>
      <c r="N234" s="56">
        <f t="shared" si="40"/>
        <v>0</v>
      </c>
      <c r="O234" s="56">
        <f t="shared" si="41"/>
        <v>0</v>
      </c>
    </row>
    <row r="235" spans="1:15" x14ac:dyDescent="0.3">
      <c r="A235" t="str">
        <f t="shared" si="35"/>
        <v>202334wo</v>
      </c>
      <c r="B235">
        <f t="shared" si="42"/>
        <v>34</v>
      </c>
      <c r="C235" s="65">
        <f t="shared" si="43"/>
        <v>45161</v>
      </c>
      <c r="D235" t="str">
        <f t="shared" si="44"/>
        <v>wo</v>
      </c>
      <c r="E235">
        <f t="shared" si="36"/>
        <v>2023</v>
      </c>
      <c r="F235" t="s">
        <v>73</v>
      </c>
      <c r="G235" t="s">
        <v>92</v>
      </c>
      <c r="H235" t="s">
        <v>73</v>
      </c>
      <c r="I235">
        <f t="shared" si="45"/>
        <v>34</v>
      </c>
      <c r="J235" s="118">
        <f>IF(AND(Formulier!$E$44&lt;=C235,Formulier!$O$38&gt;=C235),"Verlof",0)</f>
        <v>0</v>
      </c>
      <c r="K235">
        <f t="shared" si="37"/>
        <v>0</v>
      </c>
      <c r="L235">
        <f t="shared" si="38"/>
        <v>0</v>
      </c>
      <c r="M235">
        <f t="shared" si="39"/>
        <v>0</v>
      </c>
      <c r="N235" s="56">
        <f t="shared" si="40"/>
        <v>0</v>
      </c>
      <c r="O235" s="56">
        <f t="shared" si="41"/>
        <v>0</v>
      </c>
    </row>
    <row r="236" spans="1:15" x14ac:dyDescent="0.3">
      <c r="A236" t="str">
        <f t="shared" si="35"/>
        <v>202334do</v>
      </c>
      <c r="B236">
        <f t="shared" si="42"/>
        <v>34</v>
      </c>
      <c r="C236" s="65">
        <f t="shared" si="43"/>
        <v>45162</v>
      </c>
      <c r="D236" t="str">
        <f t="shared" si="44"/>
        <v>do</v>
      </c>
      <c r="E236">
        <f t="shared" si="36"/>
        <v>2023</v>
      </c>
      <c r="F236" t="s">
        <v>73</v>
      </c>
      <c r="G236" t="s">
        <v>92</v>
      </c>
      <c r="H236" t="s">
        <v>73</v>
      </c>
      <c r="I236">
        <f t="shared" si="45"/>
        <v>34</v>
      </c>
      <c r="J236" s="118">
        <f>IF(AND(Formulier!$E$44&lt;=C236,Formulier!$O$38&gt;=C236),"Verlof",0)</f>
        <v>0</v>
      </c>
      <c r="K236">
        <f t="shared" si="37"/>
        <v>0</v>
      </c>
      <c r="L236">
        <f t="shared" si="38"/>
        <v>0</v>
      </c>
      <c r="M236">
        <f t="shared" si="39"/>
        <v>0</v>
      </c>
      <c r="N236" s="56">
        <f t="shared" si="40"/>
        <v>0</v>
      </c>
      <c r="O236" s="56">
        <f t="shared" si="41"/>
        <v>0</v>
      </c>
    </row>
    <row r="237" spans="1:15" x14ac:dyDescent="0.3">
      <c r="A237" t="str">
        <f t="shared" si="35"/>
        <v>202334vr</v>
      </c>
      <c r="B237">
        <f t="shared" si="42"/>
        <v>34</v>
      </c>
      <c r="C237" s="65">
        <f t="shared" si="43"/>
        <v>45163</v>
      </c>
      <c r="D237" t="str">
        <f t="shared" si="44"/>
        <v>vr</v>
      </c>
      <c r="E237">
        <f t="shared" si="36"/>
        <v>2023</v>
      </c>
      <c r="F237" t="s">
        <v>73</v>
      </c>
      <c r="G237" t="s">
        <v>92</v>
      </c>
      <c r="H237" t="s">
        <v>73</v>
      </c>
      <c r="I237">
        <f t="shared" si="45"/>
        <v>34</v>
      </c>
      <c r="J237" s="118">
        <f>IF(AND(Formulier!$E$44&lt;=C237,Formulier!$O$38&gt;=C237),"Verlof",0)</f>
        <v>0</v>
      </c>
      <c r="K237">
        <f t="shared" si="37"/>
        <v>0</v>
      </c>
      <c r="L237">
        <f t="shared" si="38"/>
        <v>0</v>
      </c>
      <c r="M237">
        <f t="shared" si="39"/>
        <v>0</v>
      </c>
      <c r="N237" s="56">
        <f t="shared" si="40"/>
        <v>0</v>
      </c>
      <c r="O237" s="56">
        <f t="shared" si="41"/>
        <v>0</v>
      </c>
    </row>
    <row r="238" spans="1:15" x14ac:dyDescent="0.3">
      <c r="A238" t="str">
        <f t="shared" si="35"/>
        <v>202334za</v>
      </c>
      <c r="B238">
        <f t="shared" si="42"/>
        <v>34</v>
      </c>
      <c r="C238" s="65">
        <f t="shared" si="43"/>
        <v>45164</v>
      </c>
      <c r="D238" t="str">
        <f t="shared" si="44"/>
        <v>za</v>
      </c>
      <c r="E238">
        <f t="shared" si="36"/>
        <v>2023</v>
      </c>
      <c r="F238" t="s">
        <v>73</v>
      </c>
      <c r="G238" t="s">
        <v>92</v>
      </c>
      <c r="H238" t="s">
        <v>73</v>
      </c>
      <c r="I238">
        <f t="shared" si="45"/>
        <v>34</v>
      </c>
      <c r="J238" s="118">
        <f>IF(AND(Formulier!$E$44&lt;=C238,Formulier!$O$38&gt;=C238),"Verlof",0)</f>
        <v>0</v>
      </c>
      <c r="K238">
        <f t="shared" si="37"/>
        <v>0</v>
      </c>
      <c r="L238">
        <f t="shared" si="38"/>
        <v>0</v>
      </c>
      <c r="M238">
        <f t="shared" si="39"/>
        <v>0</v>
      </c>
      <c r="N238" s="56">
        <f t="shared" si="40"/>
        <v>0</v>
      </c>
      <c r="O238" s="56">
        <f t="shared" si="41"/>
        <v>0</v>
      </c>
    </row>
    <row r="239" spans="1:15" x14ac:dyDescent="0.3">
      <c r="A239" t="str">
        <f t="shared" si="35"/>
        <v>202334zo</v>
      </c>
      <c r="B239">
        <f t="shared" si="42"/>
        <v>34</v>
      </c>
      <c r="C239" s="65">
        <f t="shared" si="43"/>
        <v>45165</v>
      </c>
      <c r="D239" t="str">
        <f t="shared" si="44"/>
        <v>zo</v>
      </c>
      <c r="E239">
        <f t="shared" si="36"/>
        <v>2023</v>
      </c>
      <c r="F239" t="s">
        <v>73</v>
      </c>
      <c r="G239" t="s">
        <v>92</v>
      </c>
      <c r="H239" t="s">
        <v>73</v>
      </c>
      <c r="I239">
        <f t="shared" si="45"/>
        <v>34</v>
      </c>
      <c r="J239" s="118">
        <f>IF(AND(Formulier!$E$44&lt;=C239,Formulier!$O$38&gt;=C239),"Verlof",0)</f>
        <v>0</v>
      </c>
      <c r="K239">
        <f t="shared" si="37"/>
        <v>0</v>
      </c>
      <c r="L239">
        <f t="shared" si="38"/>
        <v>0</v>
      </c>
      <c r="M239">
        <f t="shared" si="39"/>
        <v>0</v>
      </c>
      <c r="N239" s="56">
        <f t="shared" si="40"/>
        <v>0</v>
      </c>
      <c r="O239" s="56">
        <f t="shared" si="41"/>
        <v>0</v>
      </c>
    </row>
    <row r="240" spans="1:15" x14ac:dyDescent="0.3">
      <c r="A240" t="str">
        <f t="shared" si="35"/>
        <v>202335ma</v>
      </c>
      <c r="B240">
        <f t="shared" si="42"/>
        <v>35</v>
      </c>
      <c r="C240" s="65">
        <f t="shared" si="43"/>
        <v>45166</v>
      </c>
      <c r="D240" t="str">
        <f t="shared" si="44"/>
        <v>ma</v>
      </c>
      <c r="E240">
        <f t="shared" si="36"/>
        <v>2023</v>
      </c>
      <c r="F240" t="s">
        <v>73</v>
      </c>
      <c r="G240" t="s">
        <v>92</v>
      </c>
      <c r="H240" t="s">
        <v>92</v>
      </c>
      <c r="I240">
        <f t="shared" si="45"/>
        <v>35</v>
      </c>
      <c r="J240" s="118">
        <f>IF(AND(Formulier!$E$44&lt;=C240,Formulier!$O$38&gt;=C240),"Verlof",0)</f>
        <v>0</v>
      </c>
      <c r="K240">
        <f t="shared" si="37"/>
        <v>0</v>
      </c>
      <c r="L240">
        <f t="shared" si="38"/>
        <v>0</v>
      </c>
      <c r="M240">
        <f t="shared" si="39"/>
        <v>0</v>
      </c>
      <c r="N240" s="56">
        <f t="shared" si="40"/>
        <v>0</v>
      </c>
      <c r="O240" s="56">
        <f t="shared" si="41"/>
        <v>0</v>
      </c>
    </row>
    <row r="241" spans="1:15" x14ac:dyDescent="0.3">
      <c r="A241" t="str">
        <f t="shared" si="35"/>
        <v>202335di</v>
      </c>
      <c r="B241">
        <f t="shared" si="42"/>
        <v>35</v>
      </c>
      <c r="C241" s="65">
        <f t="shared" si="43"/>
        <v>45167</v>
      </c>
      <c r="D241" t="str">
        <f t="shared" si="44"/>
        <v>di</v>
      </c>
      <c r="E241">
        <f t="shared" si="36"/>
        <v>2023</v>
      </c>
      <c r="F241" t="s">
        <v>73</v>
      </c>
      <c r="G241" t="s">
        <v>92</v>
      </c>
      <c r="H241" t="s">
        <v>92</v>
      </c>
      <c r="I241">
        <f t="shared" si="45"/>
        <v>35</v>
      </c>
      <c r="J241" s="118">
        <f>IF(AND(Formulier!$E$44&lt;=C241,Formulier!$O$38&gt;=C241),"Verlof",0)</f>
        <v>0</v>
      </c>
      <c r="K241">
        <f t="shared" si="37"/>
        <v>0</v>
      </c>
      <c r="L241">
        <f t="shared" si="38"/>
        <v>0</v>
      </c>
      <c r="M241">
        <f t="shared" si="39"/>
        <v>0</v>
      </c>
      <c r="N241" s="56">
        <f t="shared" si="40"/>
        <v>0</v>
      </c>
      <c r="O241" s="56">
        <f t="shared" si="41"/>
        <v>0</v>
      </c>
    </row>
    <row r="242" spans="1:15" x14ac:dyDescent="0.3">
      <c r="A242" t="str">
        <f t="shared" si="35"/>
        <v>202335wo</v>
      </c>
      <c r="B242">
        <f t="shared" si="42"/>
        <v>35</v>
      </c>
      <c r="C242" s="65">
        <f t="shared" si="43"/>
        <v>45168</v>
      </c>
      <c r="D242" t="str">
        <f t="shared" si="44"/>
        <v>wo</v>
      </c>
      <c r="E242">
        <f t="shared" si="36"/>
        <v>2023</v>
      </c>
      <c r="F242" t="s">
        <v>73</v>
      </c>
      <c r="G242" t="s">
        <v>92</v>
      </c>
      <c r="H242" t="s">
        <v>92</v>
      </c>
      <c r="I242">
        <f t="shared" si="45"/>
        <v>35</v>
      </c>
      <c r="J242" s="118">
        <f>IF(AND(Formulier!$E$44&lt;=C242,Formulier!$O$38&gt;=C242),"Verlof",0)</f>
        <v>0</v>
      </c>
      <c r="K242">
        <f t="shared" si="37"/>
        <v>0</v>
      </c>
      <c r="L242">
        <f t="shared" si="38"/>
        <v>0</v>
      </c>
      <c r="M242">
        <f t="shared" si="39"/>
        <v>0</v>
      </c>
      <c r="N242" s="56">
        <f t="shared" si="40"/>
        <v>0</v>
      </c>
      <c r="O242" s="56">
        <f t="shared" si="41"/>
        <v>0</v>
      </c>
    </row>
    <row r="243" spans="1:15" x14ac:dyDescent="0.3">
      <c r="A243" t="str">
        <f t="shared" si="35"/>
        <v>202335do</v>
      </c>
      <c r="B243">
        <f t="shared" si="42"/>
        <v>35</v>
      </c>
      <c r="C243" s="65">
        <f t="shared" si="43"/>
        <v>45169</v>
      </c>
      <c r="D243" t="str">
        <f t="shared" si="44"/>
        <v>do</v>
      </c>
      <c r="E243">
        <f t="shared" si="36"/>
        <v>2023</v>
      </c>
      <c r="F243" t="s">
        <v>73</v>
      </c>
      <c r="G243" t="s">
        <v>92</v>
      </c>
      <c r="H243" t="s">
        <v>92</v>
      </c>
      <c r="I243">
        <f t="shared" si="45"/>
        <v>35</v>
      </c>
      <c r="J243" s="118">
        <f>IF(AND(Formulier!$E$44&lt;=C243,Formulier!$O$38&gt;=C243),"Verlof",0)</f>
        <v>0</v>
      </c>
      <c r="K243">
        <f t="shared" si="37"/>
        <v>0</v>
      </c>
      <c r="L243">
        <f t="shared" si="38"/>
        <v>0</v>
      </c>
      <c r="M243">
        <f t="shared" si="39"/>
        <v>0</v>
      </c>
      <c r="N243" s="56">
        <f t="shared" si="40"/>
        <v>0</v>
      </c>
      <c r="O243" s="56">
        <f t="shared" si="41"/>
        <v>0</v>
      </c>
    </row>
    <row r="244" spans="1:15" x14ac:dyDescent="0.3">
      <c r="A244" t="str">
        <f t="shared" si="35"/>
        <v>202335vr</v>
      </c>
      <c r="B244">
        <f t="shared" si="42"/>
        <v>35</v>
      </c>
      <c r="C244" s="65">
        <f t="shared" si="43"/>
        <v>45170</v>
      </c>
      <c r="D244" t="str">
        <f t="shared" si="44"/>
        <v>vr</v>
      </c>
      <c r="E244">
        <f t="shared" si="36"/>
        <v>2023</v>
      </c>
      <c r="F244" t="s">
        <v>73</v>
      </c>
      <c r="G244" t="s">
        <v>92</v>
      </c>
      <c r="H244" t="s">
        <v>92</v>
      </c>
      <c r="I244">
        <f t="shared" si="45"/>
        <v>35</v>
      </c>
      <c r="J244" s="118">
        <f>IF(AND(Formulier!$E$44&lt;=C244,Formulier!$O$38&gt;=C244),"Verlof",0)</f>
        <v>0</v>
      </c>
      <c r="K244">
        <f t="shared" si="37"/>
        <v>0</v>
      </c>
      <c r="L244">
        <f t="shared" si="38"/>
        <v>0</v>
      </c>
      <c r="M244">
        <f t="shared" si="39"/>
        <v>0</v>
      </c>
      <c r="N244" s="56">
        <f t="shared" si="40"/>
        <v>0</v>
      </c>
      <c r="O244" s="56">
        <f t="shared" si="41"/>
        <v>0</v>
      </c>
    </row>
    <row r="245" spans="1:15" x14ac:dyDescent="0.3">
      <c r="A245" t="str">
        <f t="shared" si="35"/>
        <v>202335za</v>
      </c>
      <c r="B245">
        <f t="shared" si="42"/>
        <v>35</v>
      </c>
      <c r="C245" s="65">
        <f t="shared" si="43"/>
        <v>45171</v>
      </c>
      <c r="D245" t="str">
        <f t="shared" si="44"/>
        <v>za</v>
      </c>
      <c r="E245">
        <f t="shared" si="36"/>
        <v>2023</v>
      </c>
      <c r="F245" t="s">
        <v>73</v>
      </c>
      <c r="G245" t="s">
        <v>92</v>
      </c>
      <c r="H245" t="s">
        <v>92</v>
      </c>
      <c r="I245">
        <f t="shared" si="45"/>
        <v>35</v>
      </c>
      <c r="J245" s="118">
        <f>IF(AND(Formulier!$E$44&lt;=C245,Formulier!$O$38&gt;=C245),"Verlof",0)</f>
        <v>0</v>
      </c>
      <c r="K245">
        <f t="shared" si="37"/>
        <v>0</v>
      </c>
      <c r="L245">
        <f t="shared" si="38"/>
        <v>0</v>
      </c>
      <c r="M245">
        <f t="shared" si="39"/>
        <v>0</v>
      </c>
      <c r="N245" s="56">
        <f t="shared" si="40"/>
        <v>0</v>
      </c>
      <c r="O245" s="56">
        <f t="shared" si="41"/>
        <v>0</v>
      </c>
    </row>
    <row r="246" spans="1:15" x14ac:dyDescent="0.3">
      <c r="A246" t="str">
        <f t="shared" si="35"/>
        <v>202335zo</v>
      </c>
      <c r="B246">
        <f t="shared" si="42"/>
        <v>35</v>
      </c>
      <c r="C246" s="65">
        <f t="shared" si="43"/>
        <v>45172</v>
      </c>
      <c r="D246" t="str">
        <f t="shared" si="44"/>
        <v>zo</v>
      </c>
      <c r="E246">
        <f t="shared" si="36"/>
        <v>2023</v>
      </c>
      <c r="F246" t="s">
        <v>73</v>
      </c>
      <c r="G246" t="s">
        <v>92</v>
      </c>
      <c r="H246" t="s">
        <v>92</v>
      </c>
      <c r="I246">
        <f t="shared" si="45"/>
        <v>35</v>
      </c>
      <c r="J246" s="118">
        <f>IF(AND(Formulier!$E$44&lt;=C246,Formulier!$O$38&gt;=C246),"Verlof",0)</f>
        <v>0</v>
      </c>
      <c r="K246">
        <f t="shared" si="37"/>
        <v>0</v>
      </c>
      <c r="L246">
        <f t="shared" si="38"/>
        <v>0</v>
      </c>
      <c r="M246">
        <f t="shared" si="39"/>
        <v>0</v>
      </c>
      <c r="N246" s="56">
        <f t="shared" si="40"/>
        <v>0</v>
      </c>
      <c r="O246" s="56">
        <f t="shared" si="41"/>
        <v>0</v>
      </c>
    </row>
    <row r="247" spans="1:15" x14ac:dyDescent="0.3">
      <c r="A247" t="str">
        <f t="shared" si="35"/>
        <v>202336ma</v>
      </c>
      <c r="B247">
        <f t="shared" si="42"/>
        <v>36</v>
      </c>
      <c r="C247" s="65">
        <f t="shared" si="43"/>
        <v>45173</v>
      </c>
      <c r="D247" t="str">
        <f t="shared" si="44"/>
        <v>ma</v>
      </c>
      <c r="E247">
        <f t="shared" si="36"/>
        <v>2023</v>
      </c>
      <c r="F247" t="s">
        <v>92</v>
      </c>
      <c r="G247" t="s">
        <v>92</v>
      </c>
      <c r="H247" t="s">
        <v>92</v>
      </c>
      <c r="I247">
        <f t="shared" si="45"/>
        <v>36</v>
      </c>
      <c r="J247" s="118">
        <f>IF(AND(Formulier!$E$44&lt;=C247,Formulier!$O$38&gt;=C247),"Verlof",0)</f>
        <v>0</v>
      </c>
      <c r="K247">
        <f t="shared" si="37"/>
        <v>0</v>
      </c>
      <c r="L247">
        <f t="shared" si="38"/>
        <v>0</v>
      </c>
      <c r="M247">
        <f t="shared" si="39"/>
        <v>0</v>
      </c>
      <c r="N247" s="56">
        <f t="shared" si="40"/>
        <v>0</v>
      </c>
      <c r="O247" s="56">
        <f t="shared" si="41"/>
        <v>0</v>
      </c>
    </row>
    <row r="248" spans="1:15" x14ac:dyDescent="0.3">
      <c r="A248" t="str">
        <f t="shared" si="35"/>
        <v>202336di</v>
      </c>
      <c r="B248">
        <f t="shared" si="42"/>
        <v>36</v>
      </c>
      <c r="C248" s="65">
        <f t="shared" si="43"/>
        <v>45174</v>
      </c>
      <c r="D248" t="str">
        <f t="shared" si="44"/>
        <v>di</v>
      </c>
      <c r="E248">
        <f t="shared" si="36"/>
        <v>2023</v>
      </c>
      <c r="F248" t="s">
        <v>92</v>
      </c>
      <c r="G248" t="s">
        <v>92</v>
      </c>
      <c r="H248" t="s">
        <v>92</v>
      </c>
      <c r="I248">
        <f t="shared" si="45"/>
        <v>36</v>
      </c>
      <c r="J248" s="118">
        <f>IF(AND(Formulier!$E$44&lt;=C248,Formulier!$O$38&gt;=C248),"Verlof",0)</f>
        <v>0</v>
      </c>
      <c r="K248">
        <f t="shared" si="37"/>
        <v>0</v>
      </c>
      <c r="L248">
        <f t="shared" si="38"/>
        <v>0</v>
      </c>
      <c r="M248">
        <f t="shared" si="39"/>
        <v>0</v>
      </c>
      <c r="N248" s="56">
        <f t="shared" si="40"/>
        <v>0</v>
      </c>
      <c r="O248" s="56">
        <f t="shared" si="41"/>
        <v>0</v>
      </c>
    </row>
    <row r="249" spans="1:15" x14ac:dyDescent="0.3">
      <c r="A249" t="str">
        <f t="shared" si="35"/>
        <v>202336wo</v>
      </c>
      <c r="B249">
        <f t="shared" si="42"/>
        <v>36</v>
      </c>
      <c r="C249" s="65">
        <f t="shared" si="43"/>
        <v>45175</v>
      </c>
      <c r="D249" t="str">
        <f t="shared" si="44"/>
        <v>wo</v>
      </c>
      <c r="E249">
        <f t="shared" si="36"/>
        <v>2023</v>
      </c>
      <c r="F249" t="s">
        <v>92</v>
      </c>
      <c r="G249" t="s">
        <v>92</v>
      </c>
      <c r="H249" t="s">
        <v>92</v>
      </c>
      <c r="I249">
        <f t="shared" si="45"/>
        <v>36</v>
      </c>
      <c r="J249" s="118">
        <f>IF(AND(Formulier!$E$44&lt;=C249,Formulier!$O$38&gt;=C249),"Verlof",0)</f>
        <v>0</v>
      </c>
      <c r="K249">
        <f t="shared" si="37"/>
        <v>0</v>
      </c>
      <c r="L249">
        <f t="shared" si="38"/>
        <v>0</v>
      </c>
      <c r="M249">
        <f t="shared" si="39"/>
        <v>0</v>
      </c>
      <c r="N249" s="56">
        <f t="shared" si="40"/>
        <v>0</v>
      </c>
      <c r="O249" s="56">
        <f t="shared" si="41"/>
        <v>0</v>
      </c>
    </row>
    <row r="250" spans="1:15" x14ac:dyDescent="0.3">
      <c r="A250" t="str">
        <f t="shared" si="35"/>
        <v>202336do</v>
      </c>
      <c r="B250">
        <f t="shared" si="42"/>
        <v>36</v>
      </c>
      <c r="C250" s="65">
        <f t="shared" si="43"/>
        <v>45176</v>
      </c>
      <c r="D250" t="str">
        <f t="shared" si="44"/>
        <v>do</v>
      </c>
      <c r="E250">
        <f t="shared" si="36"/>
        <v>2023</v>
      </c>
      <c r="F250" t="s">
        <v>92</v>
      </c>
      <c r="G250" t="s">
        <v>92</v>
      </c>
      <c r="H250" t="s">
        <v>92</v>
      </c>
      <c r="I250">
        <f t="shared" si="45"/>
        <v>36</v>
      </c>
      <c r="J250" s="118">
        <f>IF(AND(Formulier!$E$44&lt;=C250,Formulier!$O$38&gt;=C250),"Verlof",0)</f>
        <v>0</v>
      </c>
      <c r="K250">
        <f t="shared" si="37"/>
        <v>0</v>
      </c>
      <c r="L250">
        <f t="shared" si="38"/>
        <v>0</v>
      </c>
      <c r="M250">
        <f t="shared" si="39"/>
        <v>0</v>
      </c>
      <c r="N250" s="56">
        <f t="shared" si="40"/>
        <v>0</v>
      </c>
      <c r="O250" s="56">
        <f t="shared" si="41"/>
        <v>0</v>
      </c>
    </row>
    <row r="251" spans="1:15" x14ac:dyDescent="0.3">
      <c r="A251" t="str">
        <f t="shared" si="35"/>
        <v>202336vr</v>
      </c>
      <c r="B251">
        <f t="shared" si="42"/>
        <v>36</v>
      </c>
      <c r="C251" s="65">
        <f t="shared" si="43"/>
        <v>45177</v>
      </c>
      <c r="D251" t="str">
        <f t="shared" si="44"/>
        <v>vr</v>
      </c>
      <c r="E251">
        <f t="shared" si="36"/>
        <v>2023</v>
      </c>
      <c r="F251" t="s">
        <v>92</v>
      </c>
      <c r="G251" t="s">
        <v>92</v>
      </c>
      <c r="H251" t="s">
        <v>92</v>
      </c>
      <c r="I251">
        <f t="shared" si="45"/>
        <v>36</v>
      </c>
      <c r="J251" s="118">
        <f>IF(AND(Formulier!$E$44&lt;=C251,Formulier!$O$38&gt;=C251),"Verlof",0)</f>
        <v>0</v>
      </c>
      <c r="K251">
        <f t="shared" si="37"/>
        <v>0</v>
      </c>
      <c r="L251">
        <f t="shared" si="38"/>
        <v>0</v>
      </c>
      <c r="M251">
        <f t="shared" si="39"/>
        <v>0</v>
      </c>
      <c r="N251" s="56">
        <f t="shared" si="40"/>
        <v>0</v>
      </c>
      <c r="O251" s="56">
        <f t="shared" si="41"/>
        <v>0</v>
      </c>
    </row>
    <row r="252" spans="1:15" x14ac:dyDescent="0.3">
      <c r="A252" t="str">
        <f t="shared" si="35"/>
        <v>202336za</v>
      </c>
      <c r="B252">
        <f t="shared" si="42"/>
        <v>36</v>
      </c>
      <c r="C252" s="65">
        <f t="shared" si="43"/>
        <v>45178</v>
      </c>
      <c r="D252" t="str">
        <f t="shared" si="44"/>
        <v>za</v>
      </c>
      <c r="E252">
        <f t="shared" si="36"/>
        <v>2023</v>
      </c>
      <c r="F252" t="s">
        <v>92</v>
      </c>
      <c r="G252" t="s">
        <v>92</v>
      </c>
      <c r="H252" t="s">
        <v>92</v>
      </c>
      <c r="I252">
        <f t="shared" si="45"/>
        <v>36</v>
      </c>
      <c r="J252" s="118">
        <f>IF(AND(Formulier!$E$44&lt;=C252,Formulier!$O$38&gt;=C252),"Verlof",0)</f>
        <v>0</v>
      </c>
      <c r="K252">
        <f t="shared" si="37"/>
        <v>0</v>
      </c>
      <c r="L252">
        <f t="shared" si="38"/>
        <v>0</v>
      </c>
      <c r="M252">
        <f t="shared" si="39"/>
        <v>0</v>
      </c>
      <c r="N252" s="56">
        <f t="shared" si="40"/>
        <v>0</v>
      </c>
      <c r="O252" s="56">
        <f t="shared" si="41"/>
        <v>0</v>
      </c>
    </row>
    <row r="253" spans="1:15" x14ac:dyDescent="0.3">
      <c r="A253" t="str">
        <f t="shared" si="35"/>
        <v>202336zo</v>
      </c>
      <c r="B253">
        <f t="shared" si="42"/>
        <v>36</v>
      </c>
      <c r="C253" s="65">
        <f t="shared" si="43"/>
        <v>45179</v>
      </c>
      <c r="D253" t="str">
        <f t="shared" si="44"/>
        <v>zo</v>
      </c>
      <c r="E253">
        <f t="shared" si="36"/>
        <v>2023</v>
      </c>
      <c r="F253" t="s">
        <v>92</v>
      </c>
      <c r="G253" t="s">
        <v>92</v>
      </c>
      <c r="H253" t="s">
        <v>92</v>
      </c>
      <c r="I253">
        <f t="shared" si="45"/>
        <v>36</v>
      </c>
      <c r="J253" s="118">
        <f>IF(AND(Formulier!$E$44&lt;=C253,Formulier!$O$38&gt;=C253),"Verlof",0)</f>
        <v>0</v>
      </c>
      <c r="K253">
        <f t="shared" si="37"/>
        <v>0</v>
      </c>
      <c r="L253">
        <f t="shared" si="38"/>
        <v>0</v>
      </c>
      <c r="M253">
        <f t="shared" si="39"/>
        <v>0</v>
      </c>
      <c r="N253" s="56">
        <f t="shared" si="40"/>
        <v>0</v>
      </c>
      <c r="O253" s="56">
        <f t="shared" si="41"/>
        <v>0</v>
      </c>
    </row>
    <row r="254" spans="1:15" x14ac:dyDescent="0.3">
      <c r="A254" t="str">
        <f t="shared" si="35"/>
        <v>202337ma</v>
      </c>
      <c r="B254">
        <f t="shared" si="42"/>
        <v>37</v>
      </c>
      <c r="C254" s="65">
        <f t="shared" si="43"/>
        <v>45180</v>
      </c>
      <c r="D254" t="str">
        <f t="shared" si="44"/>
        <v>ma</v>
      </c>
      <c r="E254">
        <f t="shared" si="36"/>
        <v>2023</v>
      </c>
      <c r="F254" t="s">
        <v>92</v>
      </c>
      <c r="G254" t="s">
        <v>92</v>
      </c>
      <c r="H254" t="s">
        <v>92</v>
      </c>
      <c r="I254">
        <f t="shared" si="45"/>
        <v>37</v>
      </c>
      <c r="J254" s="118">
        <f>IF(AND(Formulier!$E$44&lt;=C254,Formulier!$O$38&gt;=C254),"Verlof",0)</f>
        <v>0</v>
      </c>
      <c r="K254">
        <f t="shared" si="37"/>
        <v>0</v>
      </c>
      <c r="L254">
        <f t="shared" si="38"/>
        <v>0</v>
      </c>
      <c r="M254">
        <f t="shared" si="39"/>
        <v>0</v>
      </c>
      <c r="N254" s="56">
        <f t="shared" si="40"/>
        <v>0</v>
      </c>
      <c r="O254" s="56">
        <f t="shared" si="41"/>
        <v>0</v>
      </c>
    </row>
    <row r="255" spans="1:15" x14ac:dyDescent="0.3">
      <c r="A255" t="str">
        <f t="shared" si="35"/>
        <v>202337di</v>
      </c>
      <c r="B255">
        <f t="shared" si="42"/>
        <v>37</v>
      </c>
      <c r="C255" s="65">
        <f t="shared" si="43"/>
        <v>45181</v>
      </c>
      <c r="D255" t="str">
        <f t="shared" si="44"/>
        <v>di</v>
      </c>
      <c r="E255">
        <f t="shared" si="36"/>
        <v>2023</v>
      </c>
      <c r="F255" t="s">
        <v>92</v>
      </c>
      <c r="G255" t="s">
        <v>92</v>
      </c>
      <c r="H255" t="s">
        <v>92</v>
      </c>
      <c r="I255">
        <f t="shared" si="45"/>
        <v>37</v>
      </c>
      <c r="J255" s="118">
        <f>IF(AND(Formulier!$E$44&lt;=C255,Formulier!$O$38&gt;=C255),"Verlof",0)</f>
        <v>0</v>
      </c>
      <c r="K255">
        <f t="shared" si="37"/>
        <v>0</v>
      </c>
      <c r="L255">
        <f t="shared" si="38"/>
        <v>0</v>
      </c>
      <c r="M255">
        <f t="shared" si="39"/>
        <v>0</v>
      </c>
      <c r="N255" s="56">
        <f t="shared" si="40"/>
        <v>0</v>
      </c>
      <c r="O255" s="56">
        <f t="shared" si="41"/>
        <v>0</v>
      </c>
    </row>
    <row r="256" spans="1:15" x14ac:dyDescent="0.3">
      <c r="A256" t="str">
        <f t="shared" si="35"/>
        <v>202337wo</v>
      </c>
      <c r="B256">
        <f t="shared" si="42"/>
        <v>37</v>
      </c>
      <c r="C256" s="65">
        <f t="shared" si="43"/>
        <v>45182</v>
      </c>
      <c r="D256" t="str">
        <f t="shared" si="44"/>
        <v>wo</v>
      </c>
      <c r="E256">
        <f t="shared" si="36"/>
        <v>2023</v>
      </c>
      <c r="F256" t="s">
        <v>92</v>
      </c>
      <c r="G256" t="s">
        <v>92</v>
      </c>
      <c r="H256" t="s">
        <v>92</v>
      </c>
      <c r="I256">
        <f t="shared" si="45"/>
        <v>37</v>
      </c>
      <c r="J256" s="118">
        <f>IF(AND(Formulier!$E$44&lt;=C256,Formulier!$O$38&gt;=C256),"Verlof",0)</f>
        <v>0</v>
      </c>
      <c r="K256">
        <f t="shared" si="37"/>
        <v>0</v>
      </c>
      <c r="L256">
        <f t="shared" si="38"/>
        <v>0</v>
      </c>
      <c r="M256">
        <f t="shared" si="39"/>
        <v>0</v>
      </c>
      <c r="N256" s="56">
        <f t="shared" si="40"/>
        <v>0</v>
      </c>
      <c r="O256" s="56">
        <f t="shared" si="41"/>
        <v>0</v>
      </c>
    </row>
    <row r="257" spans="1:15" x14ac:dyDescent="0.3">
      <c r="A257" t="str">
        <f t="shared" si="35"/>
        <v>202337do</v>
      </c>
      <c r="B257">
        <f t="shared" si="42"/>
        <v>37</v>
      </c>
      <c r="C257" s="65">
        <f t="shared" si="43"/>
        <v>45183</v>
      </c>
      <c r="D257" t="str">
        <f t="shared" si="44"/>
        <v>do</v>
      </c>
      <c r="E257">
        <f t="shared" si="36"/>
        <v>2023</v>
      </c>
      <c r="F257" t="s">
        <v>92</v>
      </c>
      <c r="G257" t="s">
        <v>92</v>
      </c>
      <c r="H257" t="s">
        <v>92</v>
      </c>
      <c r="I257">
        <f t="shared" si="45"/>
        <v>37</v>
      </c>
      <c r="J257" s="118">
        <f>IF(AND(Formulier!$E$44&lt;=C257,Formulier!$O$38&gt;=C257),"Verlof",0)</f>
        <v>0</v>
      </c>
      <c r="K257">
        <f t="shared" si="37"/>
        <v>0</v>
      </c>
      <c r="L257">
        <f t="shared" si="38"/>
        <v>0</v>
      </c>
      <c r="M257">
        <f t="shared" si="39"/>
        <v>0</v>
      </c>
      <c r="N257" s="56">
        <f t="shared" si="40"/>
        <v>0</v>
      </c>
      <c r="O257" s="56">
        <f t="shared" si="41"/>
        <v>0</v>
      </c>
    </row>
    <row r="258" spans="1:15" x14ac:dyDescent="0.3">
      <c r="A258" t="str">
        <f t="shared" ref="A258:A321" si="46">E258&amp;B258&amp;D258</f>
        <v>202337vr</v>
      </c>
      <c r="B258">
        <f t="shared" si="42"/>
        <v>37</v>
      </c>
      <c r="C258" s="65">
        <f t="shared" si="43"/>
        <v>45184</v>
      </c>
      <c r="D258" t="str">
        <f t="shared" si="44"/>
        <v>vr</v>
      </c>
      <c r="E258">
        <f t="shared" ref="E258:E321" si="47">YEAR(C258)</f>
        <v>2023</v>
      </c>
      <c r="F258" t="s">
        <v>92</v>
      </c>
      <c r="G258" t="s">
        <v>92</v>
      </c>
      <c r="H258" t="s">
        <v>92</v>
      </c>
      <c r="I258">
        <f t="shared" si="45"/>
        <v>37</v>
      </c>
      <c r="J258" s="118">
        <f>IF(AND(Formulier!$E$44&lt;=C258,Formulier!$O$38&gt;=C258),"Verlof",0)</f>
        <v>0</v>
      </c>
      <c r="K258">
        <f t="shared" si="37"/>
        <v>0</v>
      </c>
      <c r="L258">
        <f t="shared" si="38"/>
        <v>0</v>
      </c>
      <c r="M258">
        <f t="shared" si="39"/>
        <v>0</v>
      </c>
      <c r="N258" s="56">
        <f t="shared" si="40"/>
        <v>0</v>
      </c>
      <c r="O258" s="56">
        <f t="shared" si="41"/>
        <v>0</v>
      </c>
    </row>
    <row r="259" spans="1:15" x14ac:dyDescent="0.3">
      <c r="A259" t="str">
        <f t="shared" si="46"/>
        <v>202337za</v>
      </c>
      <c r="B259">
        <f t="shared" si="42"/>
        <v>37</v>
      </c>
      <c r="C259" s="65">
        <f t="shared" si="43"/>
        <v>45185</v>
      </c>
      <c r="D259" t="str">
        <f t="shared" si="44"/>
        <v>za</v>
      </c>
      <c r="E259">
        <f t="shared" si="47"/>
        <v>2023</v>
      </c>
      <c r="F259" t="s">
        <v>92</v>
      </c>
      <c r="G259" t="s">
        <v>92</v>
      </c>
      <c r="H259" t="s">
        <v>92</v>
      </c>
      <c r="I259">
        <f t="shared" si="45"/>
        <v>37</v>
      </c>
      <c r="J259" s="118">
        <f>IF(AND(Formulier!$E$44&lt;=C259,Formulier!$O$38&gt;=C259),"Verlof",0)</f>
        <v>0</v>
      </c>
      <c r="K259">
        <f t="shared" ref="K259:K322" si="48">IF(J259=0,0,IF(F259="",0,1))</f>
        <v>0</v>
      </c>
      <c r="L259">
        <f t="shared" ref="L259:L322" si="49">IF(J259=0,0,IF(G259="",0,1))</f>
        <v>0</v>
      </c>
      <c r="M259">
        <f t="shared" ref="M259:M322" si="50">IF(J259=0,0,IF(H259="",0,1))</f>
        <v>0</v>
      </c>
      <c r="N259" s="56">
        <f t="shared" ref="N259:N322" si="51">IF($N$1="Noord",K259,IF($N$1="Midden",L259,M259))</f>
        <v>0</v>
      </c>
      <c r="O259" s="56">
        <f t="shared" ref="O259:O322" si="52">IF(OR(D259="za",D259="zo"),0,N259)</f>
        <v>0</v>
      </c>
    </row>
    <row r="260" spans="1:15" x14ac:dyDescent="0.3">
      <c r="A260" t="str">
        <f t="shared" si="46"/>
        <v>202337zo</v>
      </c>
      <c r="B260">
        <f t="shared" si="42"/>
        <v>37</v>
      </c>
      <c r="C260" s="65">
        <f t="shared" si="43"/>
        <v>45186</v>
      </c>
      <c r="D260" t="str">
        <f t="shared" si="44"/>
        <v>zo</v>
      </c>
      <c r="E260">
        <f t="shared" si="47"/>
        <v>2023</v>
      </c>
      <c r="F260" t="s">
        <v>92</v>
      </c>
      <c r="G260" t="s">
        <v>92</v>
      </c>
      <c r="H260" t="s">
        <v>92</v>
      </c>
      <c r="I260">
        <f t="shared" si="45"/>
        <v>37</v>
      </c>
      <c r="J260" s="118">
        <f>IF(AND(Formulier!$E$44&lt;=C260,Formulier!$O$38&gt;=C260),"Verlof",0)</f>
        <v>0</v>
      </c>
      <c r="K260">
        <f t="shared" si="48"/>
        <v>0</v>
      </c>
      <c r="L260">
        <f t="shared" si="49"/>
        <v>0</v>
      </c>
      <c r="M260">
        <f t="shared" si="50"/>
        <v>0</v>
      </c>
      <c r="N260" s="56">
        <f t="shared" si="51"/>
        <v>0</v>
      </c>
      <c r="O260" s="56">
        <f t="shared" si="52"/>
        <v>0</v>
      </c>
    </row>
    <row r="261" spans="1:15" x14ac:dyDescent="0.3">
      <c r="A261" t="str">
        <f t="shared" si="46"/>
        <v>202338ma</v>
      </c>
      <c r="B261">
        <f t="shared" si="42"/>
        <v>38</v>
      </c>
      <c r="C261" s="65">
        <f t="shared" si="43"/>
        <v>45187</v>
      </c>
      <c r="D261" t="str">
        <f t="shared" si="44"/>
        <v>ma</v>
      </c>
      <c r="E261">
        <f t="shared" si="47"/>
        <v>2023</v>
      </c>
      <c r="F261" t="s">
        <v>92</v>
      </c>
      <c r="G261" t="s">
        <v>92</v>
      </c>
      <c r="H261" t="s">
        <v>92</v>
      </c>
      <c r="I261">
        <f t="shared" si="45"/>
        <v>38</v>
      </c>
      <c r="J261" s="118">
        <f>IF(AND(Formulier!$E$44&lt;=C261,Formulier!$O$38&gt;=C261),"Verlof",0)</f>
        <v>0</v>
      </c>
      <c r="K261">
        <f t="shared" si="48"/>
        <v>0</v>
      </c>
      <c r="L261">
        <f t="shared" si="49"/>
        <v>0</v>
      </c>
      <c r="M261">
        <f t="shared" si="50"/>
        <v>0</v>
      </c>
      <c r="N261" s="56">
        <f t="shared" si="51"/>
        <v>0</v>
      </c>
      <c r="O261" s="56">
        <f t="shared" si="52"/>
        <v>0</v>
      </c>
    </row>
    <row r="262" spans="1:15" x14ac:dyDescent="0.3">
      <c r="A262" t="str">
        <f t="shared" si="46"/>
        <v>202338di</v>
      </c>
      <c r="B262">
        <f t="shared" si="42"/>
        <v>38</v>
      </c>
      <c r="C262" s="65">
        <f t="shared" si="43"/>
        <v>45188</v>
      </c>
      <c r="D262" t="str">
        <f t="shared" si="44"/>
        <v>di</v>
      </c>
      <c r="E262">
        <f t="shared" si="47"/>
        <v>2023</v>
      </c>
      <c r="F262" t="s">
        <v>92</v>
      </c>
      <c r="G262" t="s">
        <v>92</v>
      </c>
      <c r="H262" t="s">
        <v>92</v>
      </c>
      <c r="I262">
        <f t="shared" si="45"/>
        <v>38</v>
      </c>
      <c r="J262" s="118">
        <f>IF(AND(Formulier!$E$44&lt;=C262,Formulier!$O$38&gt;=C262),"Verlof",0)</f>
        <v>0</v>
      </c>
      <c r="K262">
        <f t="shared" si="48"/>
        <v>0</v>
      </c>
      <c r="L262">
        <f t="shared" si="49"/>
        <v>0</v>
      </c>
      <c r="M262">
        <f t="shared" si="50"/>
        <v>0</v>
      </c>
      <c r="N262" s="56">
        <f t="shared" si="51"/>
        <v>0</v>
      </c>
      <c r="O262" s="56">
        <f t="shared" si="52"/>
        <v>0</v>
      </c>
    </row>
    <row r="263" spans="1:15" x14ac:dyDescent="0.3">
      <c r="A263" t="str">
        <f t="shared" si="46"/>
        <v>202338wo</v>
      </c>
      <c r="B263">
        <f t="shared" si="42"/>
        <v>38</v>
      </c>
      <c r="C263" s="65">
        <f t="shared" si="43"/>
        <v>45189</v>
      </c>
      <c r="D263" t="str">
        <f t="shared" si="44"/>
        <v>wo</v>
      </c>
      <c r="E263">
        <f t="shared" si="47"/>
        <v>2023</v>
      </c>
      <c r="F263" t="s">
        <v>92</v>
      </c>
      <c r="G263" t="s">
        <v>92</v>
      </c>
      <c r="H263" t="s">
        <v>92</v>
      </c>
      <c r="I263">
        <f t="shared" si="45"/>
        <v>38</v>
      </c>
      <c r="J263" s="118">
        <f>IF(AND(Formulier!$E$44&lt;=C263,Formulier!$O$38&gt;=C263),"Verlof",0)</f>
        <v>0</v>
      </c>
      <c r="K263">
        <f t="shared" si="48"/>
        <v>0</v>
      </c>
      <c r="L263">
        <f t="shared" si="49"/>
        <v>0</v>
      </c>
      <c r="M263">
        <f t="shared" si="50"/>
        <v>0</v>
      </c>
      <c r="N263" s="56">
        <f t="shared" si="51"/>
        <v>0</v>
      </c>
      <c r="O263" s="56">
        <f t="shared" si="52"/>
        <v>0</v>
      </c>
    </row>
    <row r="264" spans="1:15" x14ac:dyDescent="0.3">
      <c r="A264" t="str">
        <f t="shared" si="46"/>
        <v>202338do</v>
      </c>
      <c r="B264">
        <f t="shared" si="42"/>
        <v>38</v>
      </c>
      <c r="C264" s="65">
        <f t="shared" si="43"/>
        <v>45190</v>
      </c>
      <c r="D264" t="str">
        <f t="shared" si="44"/>
        <v>do</v>
      </c>
      <c r="E264">
        <f t="shared" si="47"/>
        <v>2023</v>
      </c>
      <c r="F264" t="s">
        <v>92</v>
      </c>
      <c r="G264" t="s">
        <v>92</v>
      </c>
      <c r="H264" t="s">
        <v>92</v>
      </c>
      <c r="I264">
        <f t="shared" si="45"/>
        <v>38</v>
      </c>
      <c r="J264" s="118">
        <f>IF(AND(Formulier!$E$44&lt;=C264,Formulier!$O$38&gt;=C264),"Verlof",0)</f>
        <v>0</v>
      </c>
      <c r="K264">
        <f t="shared" si="48"/>
        <v>0</v>
      </c>
      <c r="L264">
        <f t="shared" si="49"/>
        <v>0</v>
      </c>
      <c r="M264">
        <f t="shared" si="50"/>
        <v>0</v>
      </c>
      <c r="N264" s="56">
        <f t="shared" si="51"/>
        <v>0</v>
      </c>
      <c r="O264" s="56">
        <f t="shared" si="52"/>
        <v>0</v>
      </c>
    </row>
    <row r="265" spans="1:15" x14ac:dyDescent="0.3">
      <c r="A265" t="str">
        <f t="shared" si="46"/>
        <v>202338vr</v>
      </c>
      <c r="B265">
        <f t="shared" ref="B265:B328" si="53">B258+1</f>
        <v>38</v>
      </c>
      <c r="C265" s="65">
        <f t="shared" ref="C265:C328" si="54">C264+1</f>
        <v>45191</v>
      </c>
      <c r="D265" t="str">
        <f t="shared" ref="D265:D328" si="55">+D258</f>
        <v>vr</v>
      </c>
      <c r="E265">
        <f t="shared" si="47"/>
        <v>2023</v>
      </c>
      <c r="F265" t="s">
        <v>92</v>
      </c>
      <c r="G265" t="s">
        <v>92</v>
      </c>
      <c r="H265" t="s">
        <v>92</v>
      </c>
      <c r="I265">
        <f t="shared" ref="I265:I328" si="56">+I258+1</f>
        <v>38</v>
      </c>
      <c r="J265" s="118">
        <f>IF(AND(Formulier!$E$44&lt;=C265,Formulier!$O$38&gt;=C265),"Verlof",0)</f>
        <v>0</v>
      </c>
      <c r="K265">
        <f t="shared" si="48"/>
        <v>0</v>
      </c>
      <c r="L265">
        <f t="shared" si="49"/>
        <v>0</v>
      </c>
      <c r="M265">
        <f t="shared" si="50"/>
        <v>0</v>
      </c>
      <c r="N265" s="56">
        <f t="shared" si="51"/>
        <v>0</v>
      </c>
      <c r="O265" s="56">
        <f t="shared" si="52"/>
        <v>0</v>
      </c>
    </row>
    <row r="266" spans="1:15" x14ac:dyDescent="0.3">
      <c r="A266" t="str">
        <f t="shared" si="46"/>
        <v>202338za</v>
      </c>
      <c r="B266">
        <f t="shared" si="53"/>
        <v>38</v>
      </c>
      <c r="C266" s="65">
        <f t="shared" si="54"/>
        <v>45192</v>
      </c>
      <c r="D266" t="str">
        <f t="shared" si="55"/>
        <v>za</v>
      </c>
      <c r="E266">
        <f t="shared" si="47"/>
        <v>2023</v>
      </c>
      <c r="F266" t="s">
        <v>92</v>
      </c>
      <c r="G266" t="s">
        <v>92</v>
      </c>
      <c r="H266" t="s">
        <v>92</v>
      </c>
      <c r="I266">
        <f t="shared" si="56"/>
        <v>38</v>
      </c>
      <c r="J266" s="118">
        <f>IF(AND(Formulier!$E$44&lt;=C266,Formulier!$O$38&gt;=C266),"Verlof",0)</f>
        <v>0</v>
      </c>
      <c r="K266">
        <f t="shared" si="48"/>
        <v>0</v>
      </c>
      <c r="L266">
        <f t="shared" si="49"/>
        <v>0</v>
      </c>
      <c r="M266">
        <f t="shared" si="50"/>
        <v>0</v>
      </c>
      <c r="N266" s="56">
        <f t="shared" si="51"/>
        <v>0</v>
      </c>
      <c r="O266" s="56">
        <f t="shared" si="52"/>
        <v>0</v>
      </c>
    </row>
    <row r="267" spans="1:15" x14ac:dyDescent="0.3">
      <c r="A267" t="str">
        <f t="shared" si="46"/>
        <v>202338zo</v>
      </c>
      <c r="B267">
        <f t="shared" si="53"/>
        <v>38</v>
      </c>
      <c r="C267" s="65">
        <f t="shared" si="54"/>
        <v>45193</v>
      </c>
      <c r="D267" t="str">
        <f t="shared" si="55"/>
        <v>zo</v>
      </c>
      <c r="E267">
        <f t="shared" si="47"/>
        <v>2023</v>
      </c>
      <c r="F267" t="s">
        <v>92</v>
      </c>
      <c r="G267" t="s">
        <v>92</v>
      </c>
      <c r="H267" t="s">
        <v>92</v>
      </c>
      <c r="I267">
        <f t="shared" si="56"/>
        <v>38</v>
      </c>
      <c r="J267" s="118">
        <f>IF(AND(Formulier!$E$44&lt;=C267,Formulier!$O$38&gt;=C267),"Verlof",0)</f>
        <v>0</v>
      </c>
      <c r="K267">
        <f t="shared" si="48"/>
        <v>0</v>
      </c>
      <c r="L267">
        <f t="shared" si="49"/>
        <v>0</v>
      </c>
      <c r="M267">
        <f t="shared" si="50"/>
        <v>0</v>
      </c>
      <c r="N267" s="56">
        <f t="shared" si="51"/>
        <v>0</v>
      </c>
      <c r="O267" s="56">
        <f t="shared" si="52"/>
        <v>0</v>
      </c>
    </row>
    <row r="268" spans="1:15" x14ac:dyDescent="0.3">
      <c r="A268" t="str">
        <f t="shared" si="46"/>
        <v>202339ma</v>
      </c>
      <c r="B268">
        <f t="shared" si="53"/>
        <v>39</v>
      </c>
      <c r="C268" s="65">
        <f t="shared" si="54"/>
        <v>45194</v>
      </c>
      <c r="D268" t="str">
        <f t="shared" si="55"/>
        <v>ma</v>
      </c>
      <c r="E268">
        <f t="shared" si="47"/>
        <v>2023</v>
      </c>
      <c r="F268" t="s">
        <v>92</v>
      </c>
      <c r="G268" t="s">
        <v>92</v>
      </c>
      <c r="H268" t="s">
        <v>92</v>
      </c>
      <c r="I268">
        <f t="shared" si="56"/>
        <v>39</v>
      </c>
      <c r="J268" s="118">
        <f>IF(AND(Formulier!$E$44&lt;=C268,Formulier!$O$38&gt;=C268),"Verlof",0)</f>
        <v>0</v>
      </c>
      <c r="K268">
        <f t="shared" si="48"/>
        <v>0</v>
      </c>
      <c r="L268">
        <f t="shared" si="49"/>
        <v>0</v>
      </c>
      <c r="M268">
        <f t="shared" si="50"/>
        <v>0</v>
      </c>
      <c r="N268" s="56">
        <f t="shared" si="51"/>
        <v>0</v>
      </c>
      <c r="O268" s="56">
        <f t="shared" si="52"/>
        <v>0</v>
      </c>
    </row>
    <row r="269" spans="1:15" x14ac:dyDescent="0.3">
      <c r="A269" t="str">
        <f t="shared" si="46"/>
        <v>202339di</v>
      </c>
      <c r="B269">
        <f t="shared" si="53"/>
        <v>39</v>
      </c>
      <c r="C269" s="65">
        <f t="shared" si="54"/>
        <v>45195</v>
      </c>
      <c r="D269" t="str">
        <f t="shared" si="55"/>
        <v>di</v>
      </c>
      <c r="E269">
        <f t="shared" si="47"/>
        <v>2023</v>
      </c>
      <c r="F269" t="s">
        <v>92</v>
      </c>
      <c r="G269" t="s">
        <v>92</v>
      </c>
      <c r="H269" t="s">
        <v>92</v>
      </c>
      <c r="I269">
        <f t="shared" si="56"/>
        <v>39</v>
      </c>
      <c r="J269" s="118">
        <f>IF(AND(Formulier!$E$44&lt;=C269,Formulier!$O$38&gt;=C269),"Verlof",0)</f>
        <v>0</v>
      </c>
      <c r="K269">
        <f t="shared" si="48"/>
        <v>0</v>
      </c>
      <c r="L269">
        <f t="shared" si="49"/>
        <v>0</v>
      </c>
      <c r="M269">
        <f t="shared" si="50"/>
        <v>0</v>
      </c>
      <c r="N269" s="56">
        <f t="shared" si="51"/>
        <v>0</v>
      </c>
      <c r="O269" s="56">
        <f t="shared" si="52"/>
        <v>0</v>
      </c>
    </row>
    <row r="270" spans="1:15" x14ac:dyDescent="0.3">
      <c r="A270" t="str">
        <f t="shared" si="46"/>
        <v>202339wo</v>
      </c>
      <c r="B270">
        <f t="shared" si="53"/>
        <v>39</v>
      </c>
      <c r="C270" s="65">
        <f t="shared" si="54"/>
        <v>45196</v>
      </c>
      <c r="D270" t="str">
        <f t="shared" si="55"/>
        <v>wo</v>
      </c>
      <c r="E270">
        <f t="shared" si="47"/>
        <v>2023</v>
      </c>
      <c r="F270" t="s">
        <v>92</v>
      </c>
      <c r="G270" t="s">
        <v>92</v>
      </c>
      <c r="H270" t="s">
        <v>92</v>
      </c>
      <c r="I270">
        <f t="shared" si="56"/>
        <v>39</v>
      </c>
      <c r="J270" s="118">
        <f>IF(AND(Formulier!$E$44&lt;=C270,Formulier!$O$38&gt;=C270),"Verlof",0)</f>
        <v>0</v>
      </c>
      <c r="K270">
        <f t="shared" si="48"/>
        <v>0</v>
      </c>
      <c r="L270">
        <f t="shared" si="49"/>
        <v>0</v>
      </c>
      <c r="M270">
        <f t="shared" si="50"/>
        <v>0</v>
      </c>
      <c r="N270" s="56">
        <f t="shared" si="51"/>
        <v>0</v>
      </c>
      <c r="O270" s="56">
        <f t="shared" si="52"/>
        <v>0</v>
      </c>
    </row>
    <row r="271" spans="1:15" x14ac:dyDescent="0.3">
      <c r="A271" t="str">
        <f t="shared" si="46"/>
        <v>202339do</v>
      </c>
      <c r="B271">
        <f t="shared" si="53"/>
        <v>39</v>
      </c>
      <c r="C271" s="65">
        <f t="shared" si="54"/>
        <v>45197</v>
      </c>
      <c r="D271" t="str">
        <f t="shared" si="55"/>
        <v>do</v>
      </c>
      <c r="E271">
        <f t="shared" si="47"/>
        <v>2023</v>
      </c>
      <c r="F271" t="s">
        <v>92</v>
      </c>
      <c r="G271" t="s">
        <v>92</v>
      </c>
      <c r="H271" t="s">
        <v>92</v>
      </c>
      <c r="I271">
        <f t="shared" si="56"/>
        <v>39</v>
      </c>
      <c r="J271" s="118">
        <f>IF(AND(Formulier!$E$44&lt;=C271,Formulier!$O$38&gt;=C271),"Verlof",0)</f>
        <v>0</v>
      </c>
      <c r="K271">
        <f t="shared" si="48"/>
        <v>0</v>
      </c>
      <c r="L271">
        <f t="shared" si="49"/>
        <v>0</v>
      </c>
      <c r="M271">
        <f t="shared" si="50"/>
        <v>0</v>
      </c>
      <c r="N271" s="56">
        <f t="shared" si="51"/>
        <v>0</v>
      </c>
      <c r="O271" s="56">
        <f t="shared" si="52"/>
        <v>0</v>
      </c>
    </row>
    <row r="272" spans="1:15" x14ac:dyDescent="0.3">
      <c r="A272" t="str">
        <f t="shared" si="46"/>
        <v>202339vr</v>
      </c>
      <c r="B272">
        <f t="shared" si="53"/>
        <v>39</v>
      </c>
      <c r="C272" s="65">
        <f t="shared" si="54"/>
        <v>45198</v>
      </c>
      <c r="D272" t="str">
        <f t="shared" si="55"/>
        <v>vr</v>
      </c>
      <c r="E272">
        <f t="shared" si="47"/>
        <v>2023</v>
      </c>
      <c r="F272" t="s">
        <v>92</v>
      </c>
      <c r="G272" t="s">
        <v>92</v>
      </c>
      <c r="H272" t="s">
        <v>92</v>
      </c>
      <c r="I272">
        <f t="shared" si="56"/>
        <v>39</v>
      </c>
      <c r="J272" s="118">
        <f>IF(AND(Formulier!$E$44&lt;=C272,Formulier!$O$38&gt;=C272),"Verlof",0)</f>
        <v>0</v>
      </c>
      <c r="K272">
        <f t="shared" si="48"/>
        <v>0</v>
      </c>
      <c r="L272">
        <f t="shared" si="49"/>
        <v>0</v>
      </c>
      <c r="M272">
        <f t="shared" si="50"/>
        <v>0</v>
      </c>
      <c r="N272" s="56">
        <f t="shared" si="51"/>
        <v>0</v>
      </c>
      <c r="O272" s="56">
        <f t="shared" si="52"/>
        <v>0</v>
      </c>
    </row>
    <row r="273" spans="1:15" x14ac:dyDescent="0.3">
      <c r="A273" t="str">
        <f t="shared" si="46"/>
        <v>202339za</v>
      </c>
      <c r="B273">
        <f t="shared" si="53"/>
        <v>39</v>
      </c>
      <c r="C273" s="65">
        <f t="shared" si="54"/>
        <v>45199</v>
      </c>
      <c r="D273" t="str">
        <f t="shared" si="55"/>
        <v>za</v>
      </c>
      <c r="E273">
        <f t="shared" si="47"/>
        <v>2023</v>
      </c>
      <c r="F273" t="s">
        <v>92</v>
      </c>
      <c r="G273" t="s">
        <v>92</v>
      </c>
      <c r="H273" t="s">
        <v>92</v>
      </c>
      <c r="I273">
        <f t="shared" si="56"/>
        <v>39</v>
      </c>
      <c r="J273" s="118">
        <f>IF(AND(Formulier!$E$44&lt;=C273,Formulier!$O$38&gt;=C273),"Verlof",0)</f>
        <v>0</v>
      </c>
      <c r="K273">
        <f t="shared" si="48"/>
        <v>0</v>
      </c>
      <c r="L273">
        <f t="shared" si="49"/>
        <v>0</v>
      </c>
      <c r="M273">
        <f t="shared" si="50"/>
        <v>0</v>
      </c>
      <c r="N273" s="56">
        <f t="shared" si="51"/>
        <v>0</v>
      </c>
      <c r="O273" s="56">
        <f t="shared" si="52"/>
        <v>0</v>
      </c>
    </row>
    <row r="274" spans="1:15" x14ac:dyDescent="0.3">
      <c r="A274" t="str">
        <f t="shared" si="46"/>
        <v>202339zo</v>
      </c>
      <c r="B274">
        <f t="shared" si="53"/>
        <v>39</v>
      </c>
      <c r="C274" s="65">
        <f t="shared" si="54"/>
        <v>45200</v>
      </c>
      <c r="D274" t="str">
        <f t="shared" si="55"/>
        <v>zo</v>
      </c>
      <c r="E274">
        <f t="shared" si="47"/>
        <v>2023</v>
      </c>
      <c r="F274" t="s">
        <v>92</v>
      </c>
      <c r="G274" t="s">
        <v>92</v>
      </c>
      <c r="H274" t="s">
        <v>92</v>
      </c>
      <c r="I274">
        <f t="shared" si="56"/>
        <v>39</v>
      </c>
      <c r="J274" s="118">
        <f>IF(AND(Formulier!$E$44&lt;=C274,Formulier!$O$38&gt;=C274),"Verlof",0)</f>
        <v>0</v>
      </c>
      <c r="K274">
        <f t="shared" si="48"/>
        <v>0</v>
      </c>
      <c r="L274">
        <f t="shared" si="49"/>
        <v>0</v>
      </c>
      <c r="M274">
        <f t="shared" si="50"/>
        <v>0</v>
      </c>
      <c r="N274" s="56">
        <f t="shared" si="51"/>
        <v>0</v>
      </c>
      <c r="O274" s="56">
        <f t="shared" si="52"/>
        <v>0</v>
      </c>
    </row>
    <row r="275" spans="1:15" x14ac:dyDescent="0.3">
      <c r="A275" t="str">
        <f t="shared" si="46"/>
        <v>202340ma</v>
      </c>
      <c r="B275">
        <f t="shared" si="53"/>
        <v>40</v>
      </c>
      <c r="C275" s="65">
        <f t="shared" si="54"/>
        <v>45201</v>
      </c>
      <c r="D275" t="str">
        <f t="shared" si="55"/>
        <v>ma</v>
      </c>
      <c r="E275">
        <f t="shared" si="47"/>
        <v>2023</v>
      </c>
      <c r="F275" t="s">
        <v>92</v>
      </c>
      <c r="G275" t="s">
        <v>92</v>
      </c>
      <c r="H275" t="s">
        <v>92</v>
      </c>
      <c r="I275">
        <f t="shared" si="56"/>
        <v>40</v>
      </c>
      <c r="J275" s="118">
        <f>IF(AND(Formulier!$E$44&lt;=C275,Formulier!$O$38&gt;=C275),"Verlof",0)</f>
        <v>0</v>
      </c>
      <c r="K275">
        <f t="shared" si="48"/>
        <v>0</v>
      </c>
      <c r="L275">
        <f t="shared" si="49"/>
        <v>0</v>
      </c>
      <c r="M275">
        <f t="shared" si="50"/>
        <v>0</v>
      </c>
      <c r="N275" s="56">
        <f t="shared" si="51"/>
        <v>0</v>
      </c>
      <c r="O275" s="56">
        <f t="shared" si="52"/>
        <v>0</v>
      </c>
    </row>
    <row r="276" spans="1:15" x14ac:dyDescent="0.3">
      <c r="A276" t="str">
        <f t="shared" si="46"/>
        <v>202340di</v>
      </c>
      <c r="B276">
        <f t="shared" si="53"/>
        <v>40</v>
      </c>
      <c r="C276" s="65">
        <f t="shared" si="54"/>
        <v>45202</v>
      </c>
      <c r="D276" t="str">
        <f t="shared" si="55"/>
        <v>di</v>
      </c>
      <c r="E276">
        <f t="shared" si="47"/>
        <v>2023</v>
      </c>
      <c r="F276" t="s">
        <v>92</v>
      </c>
      <c r="G276" t="s">
        <v>92</v>
      </c>
      <c r="H276" t="s">
        <v>92</v>
      </c>
      <c r="I276">
        <f t="shared" si="56"/>
        <v>40</v>
      </c>
      <c r="J276" s="118">
        <f>IF(AND(Formulier!$E$44&lt;=C276,Formulier!$O$38&gt;=C276),"Verlof",0)</f>
        <v>0</v>
      </c>
      <c r="K276">
        <f t="shared" si="48"/>
        <v>0</v>
      </c>
      <c r="L276">
        <f t="shared" si="49"/>
        <v>0</v>
      </c>
      <c r="M276">
        <f t="shared" si="50"/>
        <v>0</v>
      </c>
      <c r="N276" s="56">
        <f t="shared" si="51"/>
        <v>0</v>
      </c>
      <c r="O276" s="56">
        <f t="shared" si="52"/>
        <v>0</v>
      </c>
    </row>
    <row r="277" spans="1:15" x14ac:dyDescent="0.3">
      <c r="A277" t="str">
        <f t="shared" si="46"/>
        <v>202340wo</v>
      </c>
      <c r="B277">
        <f t="shared" si="53"/>
        <v>40</v>
      </c>
      <c r="C277" s="65">
        <f t="shared" si="54"/>
        <v>45203</v>
      </c>
      <c r="D277" t="str">
        <f t="shared" si="55"/>
        <v>wo</v>
      </c>
      <c r="E277">
        <f t="shared" si="47"/>
        <v>2023</v>
      </c>
      <c r="F277" t="s">
        <v>92</v>
      </c>
      <c r="G277" t="s">
        <v>92</v>
      </c>
      <c r="H277" t="s">
        <v>92</v>
      </c>
      <c r="I277">
        <f t="shared" si="56"/>
        <v>40</v>
      </c>
      <c r="J277" s="118">
        <f>IF(AND(Formulier!$E$44&lt;=C277,Formulier!$O$38&gt;=C277),"Verlof",0)</f>
        <v>0</v>
      </c>
      <c r="K277">
        <f t="shared" si="48"/>
        <v>0</v>
      </c>
      <c r="L277">
        <f t="shared" si="49"/>
        <v>0</v>
      </c>
      <c r="M277">
        <f t="shared" si="50"/>
        <v>0</v>
      </c>
      <c r="N277" s="56">
        <f t="shared" si="51"/>
        <v>0</v>
      </c>
      <c r="O277" s="56">
        <f t="shared" si="52"/>
        <v>0</v>
      </c>
    </row>
    <row r="278" spans="1:15" x14ac:dyDescent="0.3">
      <c r="A278" t="str">
        <f t="shared" si="46"/>
        <v>202340do</v>
      </c>
      <c r="B278">
        <f t="shared" si="53"/>
        <v>40</v>
      </c>
      <c r="C278" s="65">
        <f t="shared" si="54"/>
        <v>45204</v>
      </c>
      <c r="D278" t="str">
        <f t="shared" si="55"/>
        <v>do</v>
      </c>
      <c r="E278">
        <f t="shared" si="47"/>
        <v>2023</v>
      </c>
      <c r="F278" t="s">
        <v>92</v>
      </c>
      <c r="G278" t="s">
        <v>92</v>
      </c>
      <c r="H278" t="s">
        <v>92</v>
      </c>
      <c r="I278">
        <f t="shared" si="56"/>
        <v>40</v>
      </c>
      <c r="J278" s="118">
        <f>IF(AND(Formulier!$E$44&lt;=C278,Formulier!$O$38&gt;=C278),"Verlof",0)</f>
        <v>0</v>
      </c>
      <c r="K278">
        <f t="shared" si="48"/>
        <v>0</v>
      </c>
      <c r="L278">
        <f t="shared" si="49"/>
        <v>0</v>
      </c>
      <c r="M278">
        <f t="shared" si="50"/>
        <v>0</v>
      </c>
      <c r="N278" s="56">
        <f t="shared" si="51"/>
        <v>0</v>
      </c>
      <c r="O278" s="56">
        <f t="shared" si="52"/>
        <v>0</v>
      </c>
    </row>
    <row r="279" spans="1:15" x14ac:dyDescent="0.3">
      <c r="A279" t="str">
        <f t="shared" si="46"/>
        <v>202340vr</v>
      </c>
      <c r="B279">
        <f t="shared" si="53"/>
        <v>40</v>
      </c>
      <c r="C279" s="65">
        <f t="shared" si="54"/>
        <v>45205</v>
      </c>
      <c r="D279" t="str">
        <f t="shared" si="55"/>
        <v>vr</v>
      </c>
      <c r="E279">
        <f t="shared" si="47"/>
        <v>2023</v>
      </c>
      <c r="F279" t="s">
        <v>92</v>
      </c>
      <c r="G279" t="s">
        <v>92</v>
      </c>
      <c r="H279" t="s">
        <v>92</v>
      </c>
      <c r="I279">
        <f t="shared" si="56"/>
        <v>40</v>
      </c>
      <c r="J279" s="118">
        <f>IF(AND(Formulier!$E$44&lt;=C279,Formulier!$O$38&gt;=C279),"Verlof",0)</f>
        <v>0</v>
      </c>
      <c r="K279">
        <f t="shared" si="48"/>
        <v>0</v>
      </c>
      <c r="L279">
        <f t="shared" si="49"/>
        <v>0</v>
      </c>
      <c r="M279">
        <f t="shared" si="50"/>
        <v>0</v>
      </c>
      <c r="N279" s="56">
        <f t="shared" si="51"/>
        <v>0</v>
      </c>
      <c r="O279" s="56">
        <f t="shared" si="52"/>
        <v>0</v>
      </c>
    </row>
    <row r="280" spans="1:15" x14ac:dyDescent="0.3">
      <c r="A280" t="str">
        <f t="shared" si="46"/>
        <v>202340za</v>
      </c>
      <c r="B280">
        <f t="shared" si="53"/>
        <v>40</v>
      </c>
      <c r="C280" s="65">
        <f t="shared" si="54"/>
        <v>45206</v>
      </c>
      <c r="D280" t="str">
        <f t="shared" si="55"/>
        <v>za</v>
      </c>
      <c r="E280">
        <f t="shared" si="47"/>
        <v>2023</v>
      </c>
      <c r="F280" t="s">
        <v>92</v>
      </c>
      <c r="G280" t="s">
        <v>92</v>
      </c>
      <c r="H280" t="s">
        <v>92</v>
      </c>
      <c r="I280">
        <f t="shared" si="56"/>
        <v>40</v>
      </c>
      <c r="J280" s="118">
        <f>IF(AND(Formulier!$E$44&lt;=C280,Formulier!$O$38&gt;=C280),"Verlof",0)</f>
        <v>0</v>
      </c>
      <c r="K280">
        <f t="shared" si="48"/>
        <v>0</v>
      </c>
      <c r="L280">
        <f t="shared" si="49"/>
        <v>0</v>
      </c>
      <c r="M280">
        <f t="shared" si="50"/>
        <v>0</v>
      </c>
      <c r="N280" s="56">
        <f t="shared" si="51"/>
        <v>0</v>
      </c>
      <c r="O280" s="56">
        <f t="shared" si="52"/>
        <v>0</v>
      </c>
    </row>
    <row r="281" spans="1:15" x14ac:dyDescent="0.3">
      <c r="A281" t="str">
        <f t="shared" si="46"/>
        <v>202340zo</v>
      </c>
      <c r="B281">
        <f t="shared" si="53"/>
        <v>40</v>
      </c>
      <c r="C281" s="65">
        <f t="shared" si="54"/>
        <v>45207</v>
      </c>
      <c r="D281" t="str">
        <f t="shared" si="55"/>
        <v>zo</v>
      </c>
      <c r="E281">
        <f t="shared" si="47"/>
        <v>2023</v>
      </c>
      <c r="F281" t="s">
        <v>92</v>
      </c>
      <c r="G281" t="s">
        <v>92</v>
      </c>
      <c r="H281" t="s">
        <v>92</v>
      </c>
      <c r="I281">
        <f t="shared" si="56"/>
        <v>40</v>
      </c>
      <c r="J281" s="118">
        <f>IF(AND(Formulier!$E$44&lt;=C281,Formulier!$O$38&gt;=C281),"Verlof",0)</f>
        <v>0</v>
      </c>
      <c r="K281">
        <f t="shared" si="48"/>
        <v>0</v>
      </c>
      <c r="L281">
        <f t="shared" si="49"/>
        <v>0</v>
      </c>
      <c r="M281">
        <f t="shared" si="50"/>
        <v>0</v>
      </c>
      <c r="N281" s="56">
        <f t="shared" si="51"/>
        <v>0</v>
      </c>
      <c r="O281" s="56">
        <f t="shared" si="52"/>
        <v>0</v>
      </c>
    </row>
    <row r="282" spans="1:15" x14ac:dyDescent="0.3">
      <c r="A282" t="str">
        <f t="shared" si="46"/>
        <v>202341ma</v>
      </c>
      <c r="B282">
        <f t="shared" si="53"/>
        <v>41</v>
      </c>
      <c r="C282" s="65">
        <f t="shared" si="54"/>
        <v>45208</v>
      </c>
      <c r="D282" t="str">
        <f t="shared" si="55"/>
        <v>ma</v>
      </c>
      <c r="E282">
        <f t="shared" si="47"/>
        <v>2023</v>
      </c>
      <c r="F282" t="s">
        <v>92</v>
      </c>
      <c r="G282" t="s">
        <v>92</v>
      </c>
      <c r="H282" t="s">
        <v>92</v>
      </c>
      <c r="I282">
        <f t="shared" si="56"/>
        <v>41</v>
      </c>
      <c r="J282" s="118">
        <f>IF(AND(Formulier!$E$44&lt;=C282,Formulier!$O$38&gt;=C282),"Verlof",0)</f>
        <v>0</v>
      </c>
      <c r="K282">
        <f t="shared" si="48"/>
        <v>0</v>
      </c>
      <c r="L282">
        <f t="shared" si="49"/>
        <v>0</v>
      </c>
      <c r="M282">
        <f t="shared" si="50"/>
        <v>0</v>
      </c>
      <c r="N282" s="56">
        <f t="shared" si="51"/>
        <v>0</v>
      </c>
      <c r="O282" s="56">
        <f t="shared" si="52"/>
        <v>0</v>
      </c>
    </row>
    <row r="283" spans="1:15" x14ac:dyDescent="0.3">
      <c r="A283" t="str">
        <f t="shared" si="46"/>
        <v>202341di</v>
      </c>
      <c r="B283">
        <f t="shared" si="53"/>
        <v>41</v>
      </c>
      <c r="C283" s="65">
        <f t="shared" si="54"/>
        <v>45209</v>
      </c>
      <c r="D283" t="str">
        <f t="shared" si="55"/>
        <v>di</v>
      </c>
      <c r="E283">
        <f t="shared" si="47"/>
        <v>2023</v>
      </c>
      <c r="F283" t="s">
        <v>92</v>
      </c>
      <c r="G283" t="s">
        <v>92</v>
      </c>
      <c r="H283" t="s">
        <v>92</v>
      </c>
      <c r="I283">
        <f t="shared" si="56"/>
        <v>41</v>
      </c>
      <c r="J283" s="118">
        <f>IF(AND(Formulier!$E$44&lt;=C283,Formulier!$O$38&gt;=C283),"Verlof",0)</f>
        <v>0</v>
      </c>
      <c r="K283">
        <f t="shared" si="48"/>
        <v>0</v>
      </c>
      <c r="L283">
        <f t="shared" si="49"/>
        <v>0</v>
      </c>
      <c r="M283">
        <f t="shared" si="50"/>
        <v>0</v>
      </c>
      <c r="N283" s="56">
        <f t="shared" si="51"/>
        <v>0</v>
      </c>
      <c r="O283" s="56">
        <f t="shared" si="52"/>
        <v>0</v>
      </c>
    </row>
    <row r="284" spans="1:15" x14ac:dyDescent="0.3">
      <c r="A284" t="str">
        <f t="shared" si="46"/>
        <v>202341wo</v>
      </c>
      <c r="B284">
        <f t="shared" si="53"/>
        <v>41</v>
      </c>
      <c r="C284" s="65">
        <f t="shared" si="54"/>
        <v>45210</v>
      </c>
      <c r="D284" t="str">
        <f t="shared" si="55"/>
        <v>wo</v>
      </c>
      <c r="E284">
        <f t="shared" si="47"/>
        <v>2023</v>
      </c>
      <c r="F284" t="s">
        <v>92</v>
      </c>
      <c r="G284" t="s">
        <v>92</v>
      </c>
      <c r="H284" t="s">
        <v>92</v>
      </c>
      <c r="I284">
        <f t="shared" si="56"/>
        <v>41</v>
      </c>
      <c r="J284" s="118">
        <f>IF(AND(Formulier!$E$44&lt;=C284,Formulier!$O$38&gt;=C284),"Verlof",0)</f>
        <v>0</v>
      </c>
      <c r="K284">
        <f t="shared" si="48"/>
        <v>0</v>
      </c>
      <c r="L284">
        <f t="shared" si="49"/>
        <v>0</v>
      </c>
      <c r="M284">
        <f t="shared" si="50"/>
        <v>0</v>
      </c>
      <c r="N284" s="56">
        <f t="shared" si="51"/>
        <v>0</v>
      </c>
      <c r="O284" s="56">
        <f t="shared" si="52"/>
        <v>0</v>
      </c>
    </row>
    <row r="285" spans="1:15" x14ac:dyDescent="0.3">
      <c r="A285" t="str">
        <f t="shared" si="46"/>
        <v>202341do</v>
      </c>
      <c r="B285">
        <f t="shared" si="53"/>
        <v>41</v>
      </c>
      <c r="C285" s="65">
        <f t="shared" si="54"/>
        <v>45211</v>
      </c>
      <c r="D285" t="str">
        <f t="shared" si="55"/>
        <v>do</v>
      </c>
      <c r="E285">
        <f t="shared" si="47"/>
        <v>2023</v>
      </c>
      <c r="F285" t="s">
        <v>92</v>
      </c>
      <c r="G285" t="s">
        <v>92</v>
      </c>
      <c r="H285" t="s">
        <v>92</v>
      </c>
      <c r="I285">
        <f t="shared" si="56"/>
        <v>41</v>
      </c>
      <c r="J285" s="118">
        <f>IF(AND(Formulier!$E$44&lt;=C285,Formulier!$O$38&gt;=C285),"Verlof",0)</f>
        <v>0</v>
      </c>
      <c r="K285">
        <f t="shared" si="48"/>
        <v>0</v>
      </c>
      <c r="L285">
        <f t="shared" si="49"/>
        <v>0</v>
      </c>
      <c r="M285">
        <f t="shared" si="50"/>
        <v>0</v>
      </c>
      <c r="N285" s="56">
        <f t="shared" si="51"/>
        <v>0</v>
      </c>
      <c r="O285" s="56">
        <f t="shared" si="52"/>
        <v>0</v>
      </c>
    </row>
    <row r="286" spans="1:15" x14ac:dyDescent="0.3">
      <c r="A286" t="str">
        <f t="shared" si="46"/>
        <v>202341vr</v>
      </c>
      <c r="B286">
        <f t="shared" si="53"/>
        <v>41</v>
      </c>
      <c r="C286" s="65">
        <f t="shared" si="54"/>
        <v>45212</v>
      </c>
      <c r="D286" t="str">
        <f t="shared" si="55"/>
        <v>vr</v>
      </c>
      <c r="E286">
        <f t="shared" si="47"/>
        <v>2023</v>
      </c>
      <c r="F286" t="s">
        <v>92</v>
      </c>
      <c r="G286" t="s">
        <v>92</v>
      </c>
      <c r="H286" t="s">
        <v>92</v>
      </c>
      <c r="I286">
        <f t="shared" si="56"/>
        <v>41</v>
      </c>
      <c r="J286" s="118">
        <f>IF(AND(Formulier!$E$44&lt;=C286,Formulier!$O$38&gt;=C286),"Verlof",0)</f>
        <v>0</v>
      </c>
      <c r="K286">
        <f t="shared" si="48"/>
        <v>0</v>
      </c>
      <c r="L286">
        <f t="shared" si="49"/>
        <v>0</v>
      </c>
      <c r="M286">
        <f t="shared" si="50"/>
        <v>0</v>
      </c>
      <c r="N286" s="56">
        <f t="shared" si="51"/>
        <v>0</v>
      </c>
      <c r="O286" s="56">
        <f t="shared" si="52"/>
        <v>0</v>
      </c>
    </row>
    <row r="287" spans="1:15" x14ac:dyDescent="0.3">
      <c r="A287" t="str">
        <f t="shared" si="46"/>
        <v>202341za</v>
      </c>
      <c r="B287">
        <f t="shared" si="53"/>
        <v>41</v>
      </c>
      <c r="C287" s="65">
        <f t="shared" si="54"/>
        <v>45213</v>
      </c>
      <c r="D287" t="str">
        <f t="shared" si="55"/>
        <v>za</v>
      </c>
      <c r="E287">
        <f t="shared" si="47"/>
        <v>2023</v>
      </c>
      <c r="F287" t="s">
        <v>92</v>
      </c>
      <c r="G287" t="s">
        <v>92</v>
      </c>
      <c r="H287" t="s">
        <v>92</v>
      </c>
      <c r="I287">
        <f t="shared" si="56"/>
        <v>41</v>
      </c>
      <c r="J287" s="118">
        <f>IF(AND(Formulier!$E$44&lt;=C287,Formulier!$O$38&gt;=C287),"Verlof",0)</f>
        <v>0</v>
      </c>
      <c r="K287">
        <f t="shared" si="48"/>
        <v>0</v>
      </c>
      <c r="L287">
        <f t="shared" si="49"/>
        <v>0</v>
      </c>
      <c r="M287">
        <f t="shared" si="50"/>
        <v>0</v>
      </c>
      <c r="N287" s="56">
        <f t="shared" si="51"/>
        <v>0</v>
      </c>
      <c r="O287" s="56">
        <f t="shared" si="52"/>
        <v>0</v>
      </c>
    </row>
    <row r="288" spans="1:15" x14ac:dyDescent="0.3">
      <c r="A288" t="str">
        <f t="shared" si="46"/>
        <v>202341zo</v>
      </c>
      <c r="B288">
        <f t="shared" si="53"/>
        <v>41</v>
      </c>
      <c r="C288" s="65">
        <f t="shared" si="54"/>
        <v>45214</v>
      </c>
      <c r="D288" t="str">
        <f t="shared" si="55"/>
        <v>zo</v>
      </c>
      <c r="E288">
        <f t="shared" si="47"/>
        <v>2023</v>
      </c>
      <c r="F288" t="s">
        <v>92</v>
      </c>
      <c r="G288" t="s">
        <v>92</v>
      </c>
      <c r="H288" t="s">
        <v>92</v>
      </c>
      <c r="I288">
        <f t="shared" si="56"/>
        <v>41</v>
      </c>
      <c r="J288" s="118">
        <f>IF(AND(Formulier!$E$44&lt;=C288,Formulier!$O$38&gt;=C288),"Verlof",0)</f>
        <v>0</v>
      </c>
      <c r="K288">
        <f t="shared" si="48"/>
        <v>0</v>
      </c>
      <c r="L288">
        <f t="shared" si="49"/>
        <v>0</v>
      </c>
      <c r="M288">
        <f t="shared" si="50"/>
        <v>0</v>
      </c>
      <c r="N288" s="56">
        <f t="shared" si="51"/>
        <v>0</v>
      </c>
      <c r="O288" s="56">
        <f t="shared" si="52"/>
        <v>0</v>
      </c>
    </row>
    <row r="289" spans="1:15" x14ac:dyDescent="0.3">
      <c r="A289" t="str">
        <f t="shared" si="46"/>
        <v>202342ma</v>
      </c>
      <c r="B289">
        <f t="shared" si="53"/>
        <v>42</v>
      </c>
      <c r="C289" s="65">
        <f t="shared" si="54"/>
        <v>45215</v>
      </c>
      <c r="D289" t="str">
        <f t="shared" si="55"/>
        <v>ma</v>
      </c>
      <c r="E289">
        <f t="shared" si="47"/>
        <v>2023</v>
      </c>
      <c r="F289" t="s">
        <v>92</v>
      </c>
      <c r="G289" t="s">
        <v>73</v>
      </c>
      <c r="H289" t="s">
        <v>73</v>
      </c>
      <c r="I289">
        <f t="shared" si="56"/>
        <v>42</v>
      </c>
      <c r="J289" s="118">
        <f>IF(AND(Formulier!$E$44&lt;=C289,Formulier!$O$38&gt;=C289),"Verlof",0)</f>
        <v>0</v>
      </c>
      <c r="K289">
        <f t="shared" si="48"/>
        <v>0</v>
      </c>
      <c r="L289">
        <f t="shared" si="49"/>
        <v>0</v>
      </c>
      <c r="M289">
        <f t="shared" si="50"/>
        <v>0</v>
      </c>
      <c r="N289" s="56">
        <f t="shared" si="51"/>
        <v>0</v>
      </c>
      <c r="O289" s="56">
        <f t="shared" si="52"/>
        <v>0</v>
      </c>
    </row>
    <row r="290" spans="1:15" x14ac:dyDescent="0.3">
      <c r="A290" t="str">
        <f t="shared" si="46"/>
        <v>202342di</v>
      </c>
      <c r="B290">
        <f t="shared" si="53"/>
        <v>42</v>
      </c>
      <c r="C290" s="65">
        <f t="shared" si="54"/>
        <v>45216</v>
      </c>
      <c r="D290" t="str">
        <f t="shared" si="55"/>
        <v>di</v>
      </c>
      <c r="E290">
        <f t="shared" si="47"/>
        <v>2023</v>
      </c>
      <c r="F290" t="s">
        <v>92</v>
      </c>
      <c r="G290" t="s">
        <v>73</v>
      </c>
      <c r="H290" t="s">
        <v>73</v>
      </c>
      <c r="I290">
        <f t="shared" si="56"/>
        <v>42</v>
      </c>
      <c r="J290" s="118">
        <f>IF(AND(Formulier!$E$44&lt;=C290,Formulier!$O$38&gt;=C290),"Verlof",0)</f>
        <v>0</v>
      </c>
      <c r="K290">
        <f t="shared" si="48"/>
        <v>0</v>
      </c>
      <c r="L290">
        <f t="shared" si="49"/>
        <v>0</v>
      </c>
      <c r="M290">
        <f t="shared" si="50"/>
        <v>0</v>
      </c>
      <c r="N290" s="56">
        <f t="shared" si="51"/>
        <v>0</v>
      </c>
      <c r="O290" s="56">
        <f t="shared" si="52"/>
        <v>0</v>
      </c>
    </row>
    <row r="291" spans="1:15" x14ac:dyDescent="0.3">
      <c r="A291" t="str">
        <f t="shared" si="46"/>
        <v>202342wo</v>
      </c>
      <c r="B291">
        <f t="shared" si="53"/>
        <v>42</v>
      </c>
      <c r="C291" s="65">
        <f t="shared" si="54"/>
        <v>45217</v>
      </c>
      <c r="D291" t="str">
        <f t="shared" si="55"/>
        <v>wo</v>
      </c>
      <c r="E291">
        <f t="shared" si="47"/>
        <v>2023</v>
      </c>
      <c r="F291" t="s">
        <v>92</v>
      </c>
      <c r="G291" t="s">
        <v>73</v>
      </c>
      <c r="H291" t="s">
        <v>73</v>
      </c>
      <c r="I291">
        <f t="shared" si="56"/>
        <v>42</v>
      </c>
      <c r="J291" s="118">
        <f>IF(AND(Formulier!$E$44&lt;=C291,Formulier!$O$38&gt;=C291),"Verlof",0)</f>
        <v>0</v>
      </c>
      <c r="K291">
        <f t="shared" si="48"/>
        <v>0</v>
      </c>
      <c r="L291">
        <f t="shared" si="49"/>
        <v>0</v>
      </c>
      <c r="M291">
        <f t="shared" si="50"/>
        <v>0</v>
      </c>
      <c r="N291" s="56">
        <f t="shared" si="51"/>
        <v>0</v>
      </c>
      <c r="O291" s="56">
        <f t="shared" si="52"/>
        <v>0</v>
      </c>
    </row>
    <row r="292" spans="1:15" x14ac:dyDescent="0.3">
      <c r="A292" t="str">
        <f t="shared" si="46"/>
        <v>202342do</v>
      </c>
      <c r="B292">
        <f t="shared" si="53"/>
        <v>42</v>
      </c>
      <c r="C292" s="65">
        <f t="shared" si="54"/>
        <v>45218</v>
      </c>
      <c r="D292" t="str">
        <f t="shared" si="55"/>
        <v>do</v>
      </c>
      <c r="E292">
        <f t="shared" si="47"/>
        <v>2023</v>
      </c>
      <c r="F292" t="s">
        <v>92</v>
      </c>
      <c r="G292" t="s">
        <v>73</v>
      </c>
      <c r="H292" t="s">
        <v>73</v>
      </c>
      <c r="I292">
        <f t="shared" si="56"/>
        <v>42</v>
      </c>
      <c r="J292" s="118">
        <f>IF(AND(Formulier!$E$44&lt;=C292,Formulier!$O$38&gt;=C292),"Verlof",0)</f>
        <v>0</v>
      </c>
      <c r="K292">
        <f t="shared" si="48"/>
        <v>0</v>
      </c>
      <c r="L292">
        <f t="shared" si="49"/>
        <v>0</v>
      </c>
      <c r="M292">
        <f t="shared" si="50"/>
        <v>0</v>
      </c>
      <c r="N292" s="56">
        <f t="shared" si="51"/>
        <v>0</v>
      </c>
      <c r="O292" s="56">
        <f t="shared" si="52"/>
        <v>0</v>
      </c>
    </row>
    <row r="293" spans="1:15" x14ac:dyDescent="0.3">
      <c r="A293" t="str">
        <f t="shared" si="46"/>
        <v>202342vr</v>
      </c>
      <c r="B293">
        <f t="shared" si="53"/>
        <v>42</v>
      </c>
      <c r="C293" s="65">
        <f t="shared" si="54"/>
        <v>45219</v>
      </c>
      <c r="D293" t="str">
        <f t="shared" si="55"/>
        <v>vr</v>
      </c>
      <c r="E293">
        <f t="shared" si="47"/>
        <v>2023</v>
      </c>
      <c r="F293" t="s">
        <v>92</v>
      </c>
      <c r="G293" t="s">
        <v>73</v>
      </c>
      <c r="H293" t="s">
        <v>73</v>
      </c>
      <c r="I293">
        <f t="shared" si="56"/>
        <v>42</v>
      </c>
      <c r="J293" s="118">
        <f>IF(AND(Formulier!$E$44&lt;=C293,Formulier!$O$38&gt;=C293),"Verlof",0)</f>
        <v>0</v>
      </c>
      <c r="K293">
        <f t="shared" si="48"/>
        <v>0</v>
      </c>
      <c r="L293">
        <f t="shared" si="49"/>
        <v>0</v>
      </c>
      <c r="M293">
        <f t="shared" si="50"/>
        <v>0</v>
      </c>
      <c r="N293" s="56">
        <f t="shared" si="51"/>
        <v>0</v>
      </c>
      <c r="O293" s="56">
        <f t="shared" si="52"/>
        <v>0</v>
      </c>
    </row>
    <row r="294" spans="1:15" x14ac:dyDescent="0.3">
      <c r="A294" t="str">
        <f t="shared" si="46"/>
        <v>202342za</v>
      </c>
      <c r="B294">
        <f t="shared" si="53"/>
        <v>42</v>
      </c>
      <c r="C294" s="65">
        <f t="shared" si="54"/>
        <v>45220</v>
      </c>
      <c r="D294" t="str">
        <f t="shared" si="55"/>
        <v>za</v>
      </c>
      <c r="E294">
        <f t="shared" si="47"/>
        <v>2023</v>
      </c>
      <c r="F294" t="s">
        <v>92</v>
      </c>
      <c r="G294" t="s">
        <v>73</v>
      </c>
      <c r="H294" t="s">
        <v>73</v>
      </c>
      <c r="I294">
        <f t="shared" si="56"/>
        <v>42</v>
      </c>
      <c r="J294" s="118">
        <f>IF(AND(Formulier!$E$44&lt;=C294,Formulier!$O$38&gt;=C294),"Verlof",0)</f>
        <v>0</v>
      </c>
      <c r="K294">
        <f t="shared" si="48"/>
        <v>0</v>
      </c>
      <c r="L294">
        <f t="shared" si="49"/>
        <v>0</v>
      </c>
      <c r="M294">
        <f t="shared" si="50"/>
        <v>0</v>
      </c>
      <c r="N294" s="56">
        <f t="shared" si="51"/>
        <v>0</v>
      </c>
      <c r="O294" s="56">
        <f t="shared" si="52"/>
        <v>0</v>
      </c>
    </row>
    <row r="295" spans="1:15" x14ac:dyDescent="0.3">
      <c r="A295" t="str">
        <f t="shared" si="46"/>
        <v>202342zo</v>
      </c>
      <c r="B295">
        <f t="shared" si="53"/>
        <v>42</v>
      </c>
      <c r="C295" s="65">
        <f t="shared" si="54"/>
        <v>45221</v>
      </c>
      <c r="D295" t="str">
        <f t="shared" si="55"/>
        <v>zo</v>
      </c>
      <c r="E295">
        <f t="shared" si="47"/>
        <v>2023</v>
      </c>
      <c r="F295" t="s">
        <v>92</v>
      </c>
      <c r="G295" t="s">
        <v>73</v>
      </c>
      <c r="H295" t="s">
        <v>73</v>
      </c>
      <c r="I295">
        <f t="shared" si="56"/>
        <v>42</v>
      </c>
      <c r="J295" s="118">
        <f>IF(AND(Formulier!$E$44&lt;=C295,Formulier!$O$38&gt;=C295),"Verlof",0)</f>
        <v>0</v>
      </c>
      <c r="K295">
        <f t="shared" si="48"/>
        <v>0</v>
      </c>
      <c r="L295">
        <f t="shared" si="49"/>
        <v>0</v>
      </c>
      <c r="M295">
        <f t="shared" si="50"/>
        <v>0</v>
      </c>
      <c r="N295" s="56">
        <f t="shared" si="51"/>
        <v>0</v>
      </c>
      <c r="O295" s="56">
        <f t="shared" si="52"/>
        <v>0</v>
      </c>
    </row>
    <row r="296" spans="1:15" x14ac:dyDescent="0.3">
      <c r="A296" t="str">
        <f t="shared" si="46"/>
        <v>202343ma</v>
      </c>
      <c r="B296">
        <f t="shared" si="53"/>
        <v>43</v>
      </c>
      <c r="C296" s="65">
        <f t="shared" si="54"/>
        <v>45222</v>
      </c>
      <c r="D296" t="str">
        <f t="shared" si="55"/>
        <v>ma</v>
      </c>
      <c r="E296">
        <f t="shared" si="47"/>
        <v>2023</v>
      </c>
      <c r="F296" t="s">
        <v>73</v>
      </c>
      <c r="G296" t="s">
        <v>92</v>
      </c>
      <c r="H296" t="s">
        <v>92</v>
      </c>
      <c r="I296">
        <f t="shared" si="56"/>
        <v>43</v>
      </c>
      <c r="J296" s="118">
        <f>IF(AND(Formulier!$E$44&lt;=C296,Formulier!$O$38&gt;=C296),"Verlof",0)</f>
        <v>0</v>
      </c>
      <c r="K296">
        <f t="shared" si="48"/>
        <v>0</v>
      </c>
      <c r="L296">
        <f t="shared" si="49"/>
        <v>0</v>
      </c>
      <c r="M296">
        <f t="shared" si="50"/>
        <v>0</v>
      </c>
      <c r="N296" s="56">
        <f t="shared" si="51"/>
        <v>0</v>
      </c>
      <c r="O296" s="56">
        <f t="shared" si="52"/>
        <v>0</v>
      </c>
    </row>
    <row r="297" spans="1:15" x14ac:dyDescent="0.3">
      <c r="A297" t="str">
        <f t="shared" si="46"/>
        <v>202343di</v>
      </c>
      <c r="B297">
        <f t="shared" si="53"/>
        <v>43</v>
      </c>
      <c r="C297" s="65">
        <f t="shared" si="54"/>
        <v>45223</v>
      </c>
      <c r="D297" t="str">
        <f t="shared" si="55"/>
        <v>di</v>
      </c>
      <c r="E297">
        <f t="shared" si="47"/>
        <v>2023</v>
      </c>
      <c r="F297" t="s">
        <v>73</v>
      </c>
      <c r="G297" t="s">
        <v>92</v>
      </c>
      <c r="H297" t="s">
        <v>92</v>
      </c>
      <c r="I297">
        <f t="shared" si="56"/>
        <v>43</v>
      </c>
      <c r="J297" s="118">
        <f>IF(AND(Formulier!$E$44&lt;=C297,Formulier!$O$38&gt;=C297),"Verlof",0)</f>
        <v>0</v>
      </c>
      <c r="K297">
        <f t="shared" si="48"/>
        <v>0</v>
      </c>
      <c r="L297">
        <f t="shared" si="49"/>
        <v>0</v>
      </c>
      <c r="M297">
        <f t="shared" si="50"/>
        <v>0</v>
      </c>
      <c r="N297" s="56">
        <f t="shared" si="51"/>
        <v>0</v>
      </c>
      <c r="O297" s="56">
        <f t="shared" si="52"/>
        <v>0</v>
      </c>
    </row>
    <row r="298" spans="1:15" x14ac:dyDescent="0.3">
      <c r="A298" t="str">
        <f t="shared" si="46"/>
        <v>202343wo</v>
      </c>
      <c r="B298">
        <f t="shared" si="53"/>
        <v>43</v>
      </c>
      <c r="C298" s="65">
        <f t="shared" si="54"/>
        <v>45224</v>
      </c>
      <c r="D298" t="str">
        <f t="shared" si="55"/>
        <v>wo</v>
      </c>
      <c r="E298">
        <f t="shared" si="47"/>
        <v>2023</v>
      </c>
      <c r="F298" t="s">
        <v>73</v>
      </c>
      <c r="G298" t="s">
        <v>92</v>
      </c>
      <c r="H298" t="s">
        <v>92</v>
      </c>
      <c r="I298">
        <f t="shared" si="56"/>
        <v>43</v>
      </c>
      <c r="J298" s="118">
        <f>IF(AND(Formulier!$E$44&lt;=C298,Formulier!$O$38&gt;=C298),"Verlof",0)</f>
        <v>0</v>
      </c>
      <c r="K298">
        <f t="shared" si="48"/>
        <v>0</v>
      </c>
      <c r="L298">
        <f t="shared" si="49"/>
        <v>0</v>
      </c>
      <c r="M298">
        <f t="shared" si="50"/>
        <v>0</v>
      </c>
      <c r="N298" s="56">
        <f t="shared" si="51"/>
        <v>0</v>
      </c>
      <c r="O298" s="56">
        <f t="shared" si="52"/>
        <v>0</v>
      </c>
    </row>
    <row r="299" spans="1:15" x14ac:dyDescent="0.3">
      <c r="A299" t="str">
        <f t="shared" si="46"/>
        <v>202343do</v>
      </c>
      <c r="B299">
        <f t="shared" si="53"/>
        <v>43</v>
      </c>
      <c r="C299" s="65">
        <f t="shared" si="54"/>
        <v>45225</v>
      </c>
      <c r="D299" t="str">
        <f t="shared" si="55"/>
        <v>do</v>
      </c>
      <c r="E299">
        <f t="shared" si="47"/>
        <v>2023</v>
      </c>
      <c r="F299" t="s">
        <v>73</v>
      </c>
      <c r="G299" t="s">
        <v>92</v>
      </c>
      <c r="H299" t="s">
        <v>92</v>
      </c>
      <c r="I299">
        <f t="shared" si="56"/>
        <v>43</v>
      </c>
      <c r="J299" s="118">
        <f>IF(AND(Formulier!$E$44&lt;=C299,Formulier!$O$38&gt;=C299),"Verlof",0)</f>
        <v>0</v>
      </c>
      <c r="K299">
        <f t="shared" si="48"/>
        <v>0</v>
      </c>
      <c r="L299">
        <f t="shared" si="49"/>
        <v>0</v>
      </c>
      <c r="M299">
        <f t="shared" si="50"/>
        <v>0</v>
      </c>
      <c r="N299" s="56">
        <f t="shared" si="51"/>
        <v>0</v>
      </c>
      <c r="O299" s="56">
        <f t="shared" si="52"/>
        <v>0</v>
      </c>
    </row>
    <row r="300" spans="1:15" x14ac:dyDescent="0.3">
      <c r="A300" t="str">
        <f t="shared" si="46"/>
        <v>202343vr</v>
      </c>
      <c r="B300">
        <f t="shared" si="53"/>
        <v>43</v>
      </c>
      <c r="C300" s="65">
        <f t="shared" si="54"/>
        <v>45226</v>
      </c>
      <c r="D300" t="str">
        <f t="shared" si="55"/>
        <v>vr</v>
      </c>
      <c r="E300">
        <f t="shared" si="47"/>
        <v>2023</v>
      </c>
      <c r="F300" t="s">
        <v>73</v>
      </c>
      <c r="G300" t="s">
        <v>92</v>
      </c>
      <c r="H300" t="s">
        <v>92</v>
      </c>
      <c r="I300">
        <f t="shared" si="56"/>
        <v>43</v>
      </c>
      <c r="J300" s="118">
        <f>IF(AND(Formulier!$E$44&lt;=C300,Formulier!$O$38&gt;=C300),"Verlof",0)</f>
        <v>0</v>
      </c>
      <c r="K300">
        <f t="shared" si="48"/>
        <v>0</v>
      </c>
      <c r="L300">
        <f t="shared" si="49"/>
        <v>0</v>
      </c>
      <c r="M300">
        <f t="shared" si="50"/>
        <v>0</v>
      </c>
      <c r="N300" s="56">
        <f t="shared" si="51"/>
        <v>0</v>
      </c>
      <c r="O300" s="56">
        <f t="shared" si="52"/>
        <v>0</v>
      </c>
    </row>
    <row r="301" spans="1:15" x14ac:dyDescent="0.3">
      <c r="A301" t="str">
        <f t="shared" si="46"/>
        <v>202343za</v>
      </c>
      <c r="B301">
        <f t="shared" si="53"/>
        <v>43</v>
      </c>
      <c r="C301" s="65">
        <f t="shared" si="54"/>
        <v>45227</v>
      </c>
      <c r="D301" t="str">
        <f t="shared" si="55"/>
        <v>za</v>
      </c>
      <c r="E301">
        <f t="shared" si="47"/>
        <v>2023</v>
      </c>
      <c r="F301" t="s">
        <v>73</v>
      </c>
      <c r="G301" t="s">
        <v>92</v>
      </c>
      <c r="H301" t="s">
        <v>92</v>
      </c>
      <c r="I301">
        <f t="shared" si="56"/>
        <v>43</v>
      </c>
      <c r="J301" s="118">
        <f>IF(AND(Formulier!$E$44&lt;=C301,Formulier!$O$38&gt;=C301),"Verlof",0)</f>
        <v>0</v>
      </c>
      <c r="K301">
        <f t="shared" si="48"/>
        <v>0</v>
      </c>
      <c r="L301">
        <f t="shared" si="49"/>
        <v>0</v>
      </c>
      <c r="M301">
        <f t="shared" si="50"/>
        <v>0</v>
      </c>
      <c r="N301" s="56">
        <f t="shared" si="51"/>
        <v>0</v>
      </c>
      <c r="O301" s="56">
        <f t="shared" si="52"/>
        <v>0</v>
      </c>
    </row>
    <row r="302" spans="1:15" x14ac:dyDescent="0.3">
      <c r="A302" t="str">
        <f t="shared" si="46"/>
        <v>202343zo</v>
      </c>
      <c r="B302">
        <f t="shared" si="53"/>
        <v>43</v>
      </c>
      <c r="C302" s="65">
        <f t="shared" si="54"/>
        <v>45228</v>
      </c>
      <c r="D302" t="str">
        <f t="shared" si="55"/>
        <v>zo</v>
      </c>
      <c r="E302">
        <f t="shared" si="47"/>
        <v>2023</v>
      </c>
      <c r="F302" t="s">
        <v>73</v>
      </c>
      <c r="G302" t="s">
        <v>92</v>
      </c>
      <c r="H302" t="s">
        <v>92</v>
      </c>
      <c r="I302">
        <f t="shared" si="56"/>
        <v>43</v>
      </c>
      <c r="J302" s="118">
        <f>IF(AND(Formulier!$E$44&lt;=C302,Formulier!$O$38&gt;=C302),"Verlof",0)</f>
        <v>0</v>
      </c>
      <c r="K302">
        <f t="shared" si="48"/>
        <v>0</v>
      </c>
      <c r="L302">
        <f t="shared" si="49"/>
        <v>0</v>
      </c>
      <c r="M302">
        <f t="shared" si="50"/>
        <v>0</v>
      </c>
      <c r="N302" s="56">
        <f t="shared" si="51"/>
        <v>0</v>
      </c>
      <c r="O302" s="56">
        <f t="shared" si="52"/>
        <v>0</v>
      </c>
    </row>
    <row r="303" spans="1:15" x14ac:dyDescent="0.3">
      <c r="A303" t="str">
        <f t="shared" si="46"/>
        <v>202344ma</v>
      </c>
      <c r="B303">
        <f t="shared" si="53"/>
        <v>44</v>
      </c>
      <c r="C303" s="65">
        <f t="shared" si="54"/>
        <v>45229</v>
      </c>
      <c r="D303" t="str">
        <f t="shared" si="55"/>
        <v>ma</v>
      </c>
      <c r="E303">
        <f t="shared" si="47"/>
        <v>2023</v>
      </c>
      <c r="F303" t="s">
        <v>92</v>
      </c>
      <c r="G303" t="s">
        <v>92</v>
      </c>
      <c r="H303" t="s">
        <v>92</v>
      </c>
      <c r="I303">
        <f t="shared" si="56"/>
        <v>44</v>
      </c>
      <c r="J303" s="118">
        <f>IF(AND(Formulier!$E$44&lt;=C303,Formulier!$O$38&gt;=C303),"Verlof",0)</f>
        <v>0</v>
      </c>
      <c r="K303">
        <f t="shared" si="48"/>
        <v>0</v>
      </c>
      <c r="L303">
        <f t="shared" si="49"/>
        <v>0</v>
      </c>
      <c r="M303">
        <f t="shared" si="50"/>
        <v>0</v>
      </c>
      <c r="N303" s="56">
        <f t="shared" si="51"/>
        <v>0</v>
      </c>
      <c r="O303" s="56">
        <f t="shared" si="52"/>
        <v>0</v>
      </c>
    </row>
    <row r="304" spans="1:15" x14ac:dyDescent="0.3">
      <c r="A304" t="str">
        <f t="shared" si="46"/>
        <v>202344di</v>
      </c>
      <c r="B304">
        <f t="shared" si="53"/>
        <v>44</v>
      </c>
      <c r="C304" s="65">
        <f t="shared" si="54"/>
        <v>45230</v>
      </c>
      <c r="D304" t="str">
        <f t="shared" si="55"/>
        <v>di</v>
      </c>
      <c r="E304">
        <f t="shared" si="47"/>
        <v>2023</v>
      </c>
      <c r="F304" t="s">
        <v>92</v>
      </c>
      <c r="G304" t="s">
        <v>92</v>
      </c>
      <c r="H304" t="s">
        <v>92</v>
      </c>
      <c r="I304">
        <f t="shared" si="56"/>
        <v>44</v>
      </c>
      <c r="J304" s="118">
        <f>IF(AND(Formulier!$E$44&lt;=C304,Formulier!$O$38&gt;=C304),"Verlof",0)</f>
        <v>0</v>
      </c>
      <c r="K304">
        <f t="shared" si="48"/>
        <v>0</v>
      </c>
      <c r="L304">
        <f t="shared" si="49"/>
        <v>0</v>
      </c>
      <c r="M304">
        <f t="shared" si="50"/>
        <v>0</v>
      </c>
      <c r="N304" s="56">
        <f t="shared" si="51"/>
        <v>0</v>
      </c>
      <c r="O304" s="56">
        <f t="shared" si="52"/>
        <v>0</v>
      </c>
    </row>
    <row r="305" spans="1:15" x14ac:dyDescent="0.3">
      <c r="A305" t="str">
        <f t="shared" si="46"/>
        <v>202344wo</v>
      </c>
      <c r="B305">
        <f t="shared" si="53"/>
        <v>44</v>
      </c>
      <c r="C305" s="65">
        <f t="shared" si="54"/>
        <v>45231</v>
      </c>
      <c r="D305" t="str">
        <f t="shared" si="55"/>
        <v>wo</v>
      </c>
      <c r="E305">
        <f t="shared" si="47"/>
        <v>2023</v>
      </c>
      <c r="F305" t="s">
        <v>92</v>
      </c>
      <c r="G305" t="s">
        <v>92</v>
      </c>
      <c r="H305" t="s">
        <v>92</v>
      </c>
      <c r="I305">
        <f t="shared" si="56"/>
        <v>44</v>
      </c>
      <c r="J305" s="118">
        <f>IF(AND(Formulier!$E$44&lt;=C305,Formulier!$O$38&gt;=C305),"Verlof",0)</f>
        <v>0</v>
      </c>
      <c r="K305">
        <f t="shared" si="48"/>
        <v>0</v>
      </c>
      <c r="L305">
        <f t="shared" si="49"/>
        <v>0</v>
      </c>
      <c r="M305">
        <f t="shared" si="50"/>
        <v>0</v>
      </c>
      <c r="N305" s="56">
        <f t="shared" si="51"/>
        <v>0</v>
      </c>
      <c r="O305" s="56">
        <f t="shared" si="52"/>
        <v>0</v>
      </c>
    </row>
    <row r="306" spans="1:15" x14ac:dyDescent="0.3">
      <c r="A306" t="str">
        <f t="shared" si="46"/>
        <v>202344do</v>
      </c>
      <c r="B306">
        <f t="shared" si="53"/>
        <v>44</v>
      </c>
      <c r="C306" s="65">
        <f t="shared" si="54"/>
        <v>45232</v>
      </c>
      <c r="D306" t="str">
        <f t="shared" si="55"/>
        <v>do</v>
      </c>
      <c r="E306">
        <f t="shared" si="47"/>
        <v>2023</v>
      </c>
      <c r="F306" t="s">
        <v>92</v>
      </c>
      <c r="G306" t="s">
        <v>92</v>
      </c>
      <c r="H306" t="s">
        <v>92</v>
      </c>
      <c r="I306">
        <f t="shared" si="56"/>
        <v>44</v>
      </c>
      <c r="J306" s="118">
        <f>IF(AND(Formulier!$E$44&lt;=C306,Formulier!$O$38&gt;=C306),"Verlof",0)</f>
        <v>0</v>
      </c>
      <c r="K306">
        <f t="shared" si="48"/>
        <v>0</v>
      </c>
      <c r="L306">
        <f t="shared" si="49"/>
        <v>0</v>
      </c>
      <c r="M306">
        <f t="shared" si="50"/>
        <v>0</v>
      </c>
      <c r="N306" s="56">
        <f t="shared" si="51"/>
        <v>0</v>
      </c>
      <c r="O306" s="56">
        <f t="shared" si="52"/>
        <v>0</v>
      </c>
    </row>
    <row r="307" spans="1:15" x14ac:dyDescent="0.3">
      <c r="A307" t="str">
        <f t="shared" si="46"/>
        <v>202344vr</v>
      </c>
      <c r="B307">
        <f t="shared" si="53"/>
        <v>44</v>
      </c>
      <c r="C307" s="65">
        <f t="shared" si="54"/>
        <v>45233</v>
      </c>
      <c r="D307" t="str">
        <f t="shared" si="55"/>
        <v>vr</v>
      </c>
      <c r="E307">
        <f t="shared" si="47"/>
        <v>2023</v>
      </c>
      <c r="F307" t="s">
        <v>92</v>
      </c>
      <c r="G307" t="s">
        <v>92</v>
      </c>
      <c r="H307" t="s">
        <v>92</v>
      </c>
      <c r="I307">
        <f t="shared" si="56"/>
        <v>44</v>
      </c>
      <c r="J307" s="118">
        <f>IF(AND(Formulier!$E$44&lt;=C307,Formulier!$O$38&gt;=C307),"Verlof",0)</f>
        <v>0</v>
      </c>
      <c r="K307">
        <f t="shared" si="48"/>
        <v>0</v>
      </c>
      <c r="L307">
        <f t="shared" si="49"/>
        <v>0</v>
      </c>
      <c r="M307">
        <f t="shared" si="50"/>
        <v>0</v>
      </c>
      <c r="N307" s="56">
        <f t="shared" si="51"/>
        <v>0</v>
      </c>
      <c r="O307" s="56">
        <f t="shared" si="52"/>
        <v>0</v>
      </c>
    </row>
    <row r="308" spans="1:15" x14ac:dyDescent="0.3">
      <c r="A308" t="str">
        <f t="shared" si="46"/>
        <v>202344za</v>
      </c>
      <c r="B308">
        <f t="shared" si="53"/>
        <v>44</v>
      </c>
      <c r="C308" s="65">
        <f t="shared" si="54"/>
        <v>45234</v>
      </c>
      <c r="D308" t="str">
        <f t="shared" si="55"/>
        <v>za</v>
      </c>
      <c r="E308">
        <f t="shared" si="47"/>
        <v>2023</v>
      </c>
      <c r="F308" t="s">
        <v>92</v>
      </c>
      <c r="G308" t="s">
        <v>92</v>
      </c>
      <c r="H308" t="s">
        <v>92</v>
      </c>
      <c r="I308">
        <f t="shared" si="56"/>
        <v>44</v>
      </c>
      <c r="J308" s="118">
        <f>IF(AND(Formulier!$E$44&lt;=C308,Formulier!$O$38&gt;=C308),"Verlof",0)</f>
        <v>0</v>
      </c>
      <c r="K308">
        <f t="shared" si="48"/>
        <v>0</v>
      </c>
      <c r="L308">
        <f t="shared" si="49"/>
        <v>0</v>
      </c>
      <c r="M308">
        <f t="shared" si="50"/>
        <v>0</v>
      </c>
      <c r="N308" s="56">
        <f t="shared" si="51"/>
        <v>0</v>
      </c>
      <c r="O308" s="56">
        <f t="shared" si="52"/>
        <v>0</v>
      </c>
    </row>
    <row r="309" spans="1:15" x14ac:dyDescent="0.3">
      <c r="A309" t="str">
        <f t="shared" si="46"/>
        <v>202344zo</v>
      </c>
      <c r="B309">
        <f t="shared" si="53"/>
        <v>44</v>
      </c>
      <c r="C309" s="65">
        <f t="shared" si="54"/>
        <v>45235</v>
      </c>
      <c r="D309" t="str">
        <f t="shared" si="55"/>
        <v>zo</v>
      </c>
      <c r="E309">
        <f t="shared" si="47"/>
        <v>2023</v>
      </c>
      <c r="F309" t="s">
        <v>92</v>
      </c>
      <c r="G309" t="s">
        <v>92</v>
      </c>
      <c r="H309" t="s">
        <v>92</v>
      </c>
      <c r="I309">
        <f t="shared" si="56"/>
        <v>44</v>
      </c>
      <c r="J309" s="118">
        <f>IF(AND(Formulier!$E$44&lt;=C309,Formulier!$O$38&gt;=C309),"Verlof",0)</f>
        <v>0</v>
      </c>
      <c r="K309">
        <f t="shared" si="48"/>
        <v>0</v>
      </c>
      <c r="L309">
        <f t="shared" si="49"/>
        <v>0</v>
      </c>
      <c r="M309">
        <f t="shared" si="50"/>
        <v>0</v>
      </c>
      <c r="N309" s="56">
        <f t="shared" si="51"/>
        <v>0</v>
      </c>
      <c r="O309" s="56">
        <f t="shared" si="52"/>
        <v>0</v>
      </c>
    </row>
    <row r="310" spans="1:15" x14ac:dyDescent="0.3">
      <c r="A310" t="str">
        <f t="shared" si="46"/>
        <v>202345ma</v>
      </c>
      <c r="B310">
        <f t="shared" si="53"/>
        <v>45</v>
      </c>
      <c r="C310" s="65">
        <f t="shared" si="54"/>
        <v>45236</v>
      </c>
      <c r="D310" t="str">
        <f t="shared" si="55"/>
        <v>ma</v>
      </c>
      <c r="E310">
        <f t="shared" si="47"/>
        <v>2023</v>
      </c>
      <c r="F310" t="s">
        <v>92</v>
      </c>
      <c r="G310" t="s">
        <v>92</v>
      </c>
      <c r="H310" t="s">
        <v>92</v>
      </c>
      <c r="I310">
        <f t="shared" si="56"/>
        <v>45</v>
      </c>
      <c r="J310" s="118">
        <f>IF(AND(Formulier!$E$44&lt;=C310,Formulier!$O$38&gt;=C310),"Verlof",0)</f>
        <v>0</v>
      </c>
      <c r="K310">
        <f t="shared" si="48"/>
        <v>0</v>
      </c>
      <c r="L310">
        <f t="shared" si="49"/>
        <v>0</v>
      </c>
      <c r="M310">
        <f t="shared" si="50"/>
        <v>0</v>
      </c>
      <c r="N310" s="56">
        <f t="shared" si="51"/>
        <v>0</v>
      </c>
      <c r="O310" s="56">
        <f t="shared" si="52"/>
        <v>0</v>
      </c>
    </row>
    <row r="311" spans="1:15" x14ac:dyDescent="0.3">
      <c r="A311" t="str">
        <f t="shared" si="46"/>
        <v>202345di</v>
      </c>
      <c r="B311">
        <f t="shared" si="53"/>
        <v>45</v>
      </c>
      <c r="C311" s="65">
        <f t="shared" si="54"/>
        <v>45237</v>
      </c>
      <c r="D311" t="str">
        <f t="shared" si="55"/>
        <v>di</v>
      </c>
      <c r="E311">
        <f t="shared" si="47"/>
        <v>2023</v>
      </c>
      <c r="F311" t="s">
        <v>92</v>
      </c>
      <c r="G311" t="s">
        <v>92</v>
      </c>
      <c r="H311" t="s">
        <v>92</v>
      </c>
      <c r="I311">
        <f t="shared" si="56"/>
        <v>45</v>
      </c>
      <c r="J311" s="118">
        <f>IF(AND(Formulier!$E$44&lt;=C311,Formulier!$O$38&gt;=C311),"Verlof",0)</f>
        <v>0</v>
      </c>
      <c r="K311">
        <f t="shared" si="48"/>
        <v>0</v>
      </c>
      <c r="L311">
        <f t="shared" si="49"/>
        <v>0</v>
      </c>
      <c r="M311">
        <f t="shared" si="50"/>
        <v>0</v>
      </c>
      <c r="N311" s="56">
        <f t="shared" si="51"/>
        <v>0</v>
      </c>
      <c r="O311" s="56">
        <f t="shared" si="52"/>
        <v>0</v>
      </c>
    </row>
    <row r="312" spans="1:15" x14ac:dyDescent="0.3">
      <c r="A312" t="str">
        <f t="shared" si="46"/>
        <v>202345wo</v>
      </c>
      <c r="B312">
        <f t="shared" si="53"/>
        <v>45</v>
      </c>
      <c r="C312" s="65">
        <f t="shared" si="54"/>
        <v>45238</v>
      </c>
      <c r="D312" t="str">
        <f t="shared" si="55"/>
        <v>wo</v>
      </c>
      <c r="E312">
        <f t="shared" si="47"/>
        <v>2023</v>
      </c>
      <c r="F312" t="s">
        <v>92</v>
      </c>
      <c r="G312" t="s">
        <v>92</v>
      </c>
      <c r="H312" t="s">
        <v>92</v>
      </c>
      <c r="I312">
        <f t="shared" si="56"/>
        <v>45</v>
      </c>
      <c r="J312" s="118">
        <f>IF(AND(Formulier!$E$44&lt;=C312,Formulier!$O$38&gt;=C312),"Verlof",0)</f>
        <v>0</v>
      </c>
      <c r="K312">
        <f t="shared" si="48"/>
        <v>0</v>
      </c>
      <c r="L312">
        <f t="shared" si="49"/>
        <v>0</v>
      </c>
      <c r="M312">
        <f t="shared" si="50"/>
        <v>0</v>
      </c>
      <c r="N312" s="56">
        <f t="shared" si="51"/>
        <v>0</v>
      </c>
      <c r="O312" s="56">
        <f t="shared" si="52"/>
        <v>0</v>
      </c>
    </row>
    <row r="313" spans="1:15" x14ac:dyDescent="0.3">
      <c r="A313" t="str">
        <f t="shared" si="46"/>
        <v>202345do</v>
      </c>
      <c r="B313">
        <f t="shared" si="53"/>
        <v>45</v>
      </c>
      <c r="C313" s="65">
        <f t="shared" si="54"/>
        <v>45239</v>
      </c>
      <c r="D313" t="str">
        <f t="shared" si="55"/>
        <v>do</v>
      </c>
      <c r="E313">
        <f t="shared" si="47"/>
        <v>2023</v>
      </c>
      <c r="F313" t="s">
        <v>92</v>
      </c>
      <c r="G313" t="s">
        <v>92</v>
      </c>
      <c r="H313" t="s">
        <v>92</v>
      </c>
      <c r="I313">
        <f t="shared" si="56"/>
        <v>45</v>
      </c>
      <c r="J313" s="118">
        <f>IF(AND(Formulier!$E$44&lt;=C313,Formulier!$O$38&gt;=C313),"Verlof",0)</f>
        <v>0</v>
      </c>
      <c r="K313">
        <f t="shared" si="48"/>
        <v>0</v>
      </c>
      <c r="L313">
        <f t="shared" si="49"/>
        <v>0</v>
      </c>
      <c r="M313">
        <f t="shared" si="50"/>
        <v>0</v>
      </c>
      <c r="N313" s="56">
        <f t="shared" si="51"/>
        <v>0</v>
      </c>
      <c r="O313" s="56">
        <f t="shared" si="52"/>
        <v>0</v>
      </c>
    </row>
    <row r="314" spans="1:15" x14ac:dyDescent="0.3">
      <c r="A314" t="str">
        <f t="shared" si="46"/>
        <v>202345vr</v>
      </c>
      <c r="B314">
        <f t="shared" si="53"/>
        <v>45</v>
      </c>
      <c r="C314" s="65">
        <f t="shared" si="54"/>
        <v>45240</v>
      </c>
      <c r="D314" t="str">
        <f t="shared" si="55"/>
        <v>vr</v>
      </c>
      <c r="E314">
        <f t="shared" si="47"/>
        <v>2023</v>
      </c>
      <c r="F314" t="s">
        <v>92</v>
      </c>
      <c r="G314" t="s">
        <v>92</v>
      </c>
      <c r="H314" t="s">
        <v>92</v>
      </c>
      <c r="I314">
        <f t="shared" si="56"/>
        <v>45</v>
      </c>
      <c r="J314" s="118">
        <f>IF(AND(Formulier!$E$44&lt;=C314,Formulier!$O$38&gt;=C314),"Verlof",0)</f>
        <v>0</v>
      </c>
      <c r="K314">
        <f t="shared" si="48"/>
        <v>0</v>
      </c>
      <c r="L314">
        <f t="shared" si="49"/>
        <v>0</v>
      </c>
      <c r="M314">
        <f t="shared" si="50"/>
        <v>0</v>
      </c>
      <c r="N314" s="56">
        <f t="shared" si="51"/>
        <v>0</v>
      </c>
      <c r="O314" s="56">
        <f t="shared" si="52"/>
        <v>0</v>
      </c>
    </row>
    <row r="315" spans="1:15" x14ac:dyDescent="0.3">
      <c r="A315" t="str">
        <f t="shared" si="46"/>
        <v>202345za</v>
      </c>
      <c r="B315">
        <f t="shared" si="53"/>
        <v>45</v>
      </c>
      <c r="C315" s="65">
        <f t="shared" si="54"/>
        <v>45241</v>
      </c>
      <c r="D315" t="str">
        <f t="shared" si="55"/>
        <v>za</v>
      </c>
      <c r="E315">
        <f t="shared" si="47"/>
        <v>2023</v>
      </c>
      <c r="F315" t="s">
        <v>92</v>
      </c>
      <c r="G315" t="s">
        <v>92</v>
      </c>
      <c r="H315" t="s">
        <v>92</v>
      </c>
      <c r="I315">
        <f t="shared" si="56"/>
        <v>45</v>
      </c>
      <c r="J315" s="118">
        <f>IF(AND(Formulier!$E$44&lt;=C315,Formulier!$O$38&gt;=C315),"Verlof",0)</f>
        <v>0</v>
      </c>
      <c r="K315">
        <f t="shared" si="48"/>
        <v>0</v>
      </c>
      <c r="L315">
        <f t="shared" si="49"/>
        <v>0</v>
      </c>
      <c r="M315">
        <f t="shared" si="50"/>
        <v>0</v>
      </c>
      <c r="N315" s="56">
        <f t="shared" si="51"/>
        <v>0</v>
      </c>
      <c r="O315" s="56">
        <f t="shared" si="52"/>
        <v>0</v>
      </c>
    </row>
    <row r="316" spans="1:15" x14ac:dyDescent="0.3">
      <c r="A316" t="str">
        <f t="shared" si="46"/>
        <v>202345zo</v>
      </c>
      <c r="B316">
        <f t="shared" si="53"/>
        <v>45</v>
      </c>
      <c r="C316" s="65">
        <f t="shared" si="54"/>
        <v>45242</v>
      </c>
      <c r="D316" t="str">
        <f t="shared" si="55"/>
        <v>zo</v>
      </c>
      <c r="E316">
        <f t="shared" si="47"/>
        <v>2023</v>
      </c>
      <c r="F316" t="s">
        <v>92</v>
      </c>
      <c r="G316" t="s">
        <v>92</v>
      </c>
      <c r="H316" t="s">
        <v>92</v>
      </c>
      <c r="I316">
        <f t="shared" si="56"/>
        <v>45</v>
      </c>
      <c r="J316" s="118">
        <f>IF(AND(Formulier!$E$44&lt;=C316,Formulier!$O$38&gt;=C316),"Verlof",0)</f>
        <v>0</v>
      </c>
      <c r="K316">
        <f t="shared" si="48"/>
        <v>0</v>
      </c>
      <c r="L316">
        <f t="shared" si="49"/>
        <v>0</v>
      </c>
      <c r="M316">
        <f t="shared" si="50"/>
        <v>0</v>
      </c>
      <c r="N316" s="56">
        <f t="shared" si="51"/>
        <v>0</v>
      </c>
      <c r="O316" s="56">
        <f t="shared" si="52"/>
        <v>0</v>
      </c>
    </row>
    <row r="317" spans="1:15" x14ac:dyDescent="0.3">
      <c r="A317" t="str">
        <f t="shared" si="46"/>
        <v>202346ma</v>
      </c>
      <c r="B317">
        <f t="shared" si="53"/>
        <v>46</v>
      </c>
      <c r="C317" s="65">
        <f t="shared" si="54"/>
        <v>45243</v>
      </c>
      <c r="D317" t="str">
        <f t="shared" si="55"/>
        <v>ma</v>
      </c>
      <c r="E317">
        <f t="shared" si="47"/>
        <v>2023</v>
      </c>
      <c r="F317" t="s">
        <v>92</v>
      </c>
      <c r="G317" t="s">
        <v>92</v>
      </c>
      <c r="H317" t="s">
        <v>92</v>
      </c>
      <c r="I317">
        <f t="shared" si="56"/>
        <v>46</v>
      </c>
      <c r="J317" s="118">
        <f>IF(AND(Formulier!$E$44&lt;=C317,Formulier!$O$38&gt;=C317),"Verlof",0)</f>
        <v>0</v>
      </c>
      <c r="K317">
        <f t="shared" si="48"/>
        <v>0</v>
      </c>
      <c r="L317">
        <f t="shared" si="49"/>
        <v>0</v>
      </c>
      <c r="M317">
        <f t="shared" si="50"/>
        <v>0</v>
      </c>
      <c r="N317" s="56">
        <f t="shared" si="51"/>
        <v>0</v>
      </c>
      <c r="O317" s="56">
        <f t="shared" si="52"/>
        <v>0</v>
      </c>
    </row>
    <row r="318" spans="1:15" x14ac:dyDescent="0.3">
      <c r="A318" t="str">
        <f t="shared" si="46"/>
        <v>202346di</v>
      </c>
      <c r="B318">
        <f t="shared" si="53"/>
        <v>46</v>
      </c>
      <c r="C318" s="65">
        <f t="shared" si="54"/>
        <v>45244</v>
      </c>
      <c r="D318" t="str">
        <f t="shared" si="55"/>
        <v>di</v>
      </c>
      <c r="E318">
        <f t="shared" si="47"/>
        <v>2023</v>
      </c>
      <c r="F318" t="s">
        <v>92</v>
      </c>
      <c r="G318" t="s">
        <v>92</v>
      </c>
      <c r="H318" t="s">
        <v>92</v>
      </c>
      <c r="I318">
        <f t="shared" si="56"/>
        <v>46</v>
      </c>
      <c r="J318" s="118">
        <f>IF(AND(Formulier!$E$44&lt;=C318,Formulier!$O$38&gt;=C318),"Verlof",0)</f>
        <v>0</v>
      </c>
      <c r="K318">
        <f t="shared" si="48"/>
        <v>0</v>
      </c>
      <c r="L318">
        <f t="shared" si="49"/>
        <v>0</v>
      </c>
      <c r="M318">
        <f t="shared" si="50"/>
        <v>0</v>
      </c>
      <c r="N318" s="56">
        <f t="shared" si="51"/>
        <v>0</v>
      </c>
      <c r="O318" s="56">
        <f t="shared" si="52"/>
        <v>0</v>
      </c>
    </row>
    <row r="319" spans="1:15" x14ac:dyDescent="0.3">
      <c r="A319" t="str">
        <f t="shared" si="46"/>
        <v>202346wo</v>
      </c>
      <c r="B319">
        <f t="shared" si="53"/>
        <v>46</v>
      </c>
      <c r="C319" s="65">
        <f t="shared" si="54"/>
        <v>45245</v>
      </c>
      <c r="D319" t="str">
        <f t="shared" si="55"/>
        <v>wo</v>
      </c>
      <c r="E319">
        <f t="shared" si="47"/>
        <v>2023</v>
      </c>
      <c r="F319" t="s">
        <v>92</v>
      </c>
      <c r="G319" t="s">
        <v>92</v>
      </c>
      <c r="H319" t="s">
        <v>92</v>
      </c>
      <c r="I319">
        <f t="shared" si="56"/>
        <v>46</v>
      </c>
      <c r="J319" s="118">
        <f>IF(AND(Formulier!$E$44&lt;=C319,Formulier!$O$38&gt;=C319),"Verlof",0)</f>
        <v>0</v>
      </c>
      <c r="K319">
        <f t="shared" si="48"/>
        <v>0</v>
      </c>
      <c r="L319">
        <f t="shared" si="49"/>
        <v>0</v>
      </c>
      <c r="M319">
        <f t="shared" si="50"/>
        <v>0</v>
      </c>
      <c r="N319" s="56">
        <f t="shared" si="51"/>
        <v>0</v>
      </c>
      <c r="O319" s="56">
        <f t="shared" si="52"/>
        <v>0</v>
      </c>
    </row>
    <row r="320" spans="1:15" x14ac:dyDescent="0.3">
      <c r="A320" t="str">
        <f t="shared" si="46"/>
        <v>202346do</v>
      </c>
      <c r="B320">
        <f t="shared" si="53"/>
        <v>46</v>
      </c>
      <c r="C320" s="65">
        <f t="shared" si="54"/>
        <v>45246</v>
      </c>
      <c r="D320" t="str">
        <f t="shared" si="55"/>
        <v>do</v>
      </c>
      <c r="E320">
        <f t="shared" si="47"/>
        <v>2023</v>
      </c>
      <c r="F320" t="s">
        <v>92</v>
      </c>
      <c r="G320" t="s">
        <v>92</v>
      </c>
      <c r="H320" t="s">
        <v>92</v>
      </c>
      <c r="I320">
        <f t="shared" si="56"/>
        <v>46</v>
      </c>
      <c r="J320" s="118">
        <f>IF(AND(Formulier!$E$44&lt;=C320,Formulier!$O$38&gt;=C320),"Verlof",0)</f>
        <v>0</v>
      </c>
      <c r="K320">
        <f t="shared" si="48"/>
        <v>0</v>
      </c>
      <c r="L320">
        <f t="shared" si="49"/>
        <v>0</v>
      </c>
      <c r="M320">
        <f t="shared" si="50"/>
        <v>0</v>
      </c>
      <c r="N320" s="56">
        <f t="shared" si="51"/>
        <v>0</v>
      </c>
      <c r="O320" s="56">
        <f t="shared" si="52"/>
        <v>0</v>
      </c>
    </row>
    <row r="321" spans="1:15" x14ac:dyDescent="0.3">
      <c r="A321" t="str">
        <f t="shared" si="46"/>
        <v>202346vr</v>
      </c>
      <c r="B321">
        <f t="shared" si="53"/>
        <v>46</v>
      </c>
      <c r="C321" s="65">
        <f t="shared" si="54"/>
        <v>45247</v>
      </c>
      <c r="D321" t="str">
        <f t="shared" si="55"/>
        <v>vr</v>
      </c>
      <c r="E321">
        <f t="shared" si="47"/>
        <v>2023</v>
      </c>
      <c r="F321" t="s">
        <v>92</v>
      </c>
      <c r="G321" t="s">
        <v>92</v>
      </c>
      <c r="H321" t="s">
        <v>92</v>
      </c>
      <c r="I321">
        <f t="shared" si="56"/>
        <v>46</v>
      </c>
      <c r="J321" s="118">
        <f>IF(AND(Formulier!$E$44&lt;=C321,Formulier!$O$38&gt;=C321),"Verlof",0)</f>
        <v>0</v>
      </c>
      <c r="K321">
        <f t="shared" si="48"/>
        <v>0</v>
      </c>
      <c r="L321">
        <f t="shared" si="49"/>
        <v>0</v>
      </c>
      <c r="M321">
        <f t="shared" si="50"/>
        <v>0</v>
      </c>
      <c r="N321" s="56">
        <f t="shared" si="51"/>
        <v>0</v>
      </c>
      <c r="O321" s="56">
        <f t="shared" si="52"/>
        <v>0</v>
      </c>
    </row>
    <row r="322" spans="1:15" x14ac:dyDescent="0.3">
      <c r="A322" t="str">
        <f t="shared" ref="A322:A385" si="57">E322&amp;B322&amp;D322</f>
        <v>202346za</v>
      </c>
      <c r="B322">
        <f t="shared" si="53"/>
        <v>46</v>
      </c>
      <c r="C322" s="65">
        <f t="shared" si="54"/>
        <v>45248</v>
      </c>
      <c r="D322" t="str">
        <f t="shared" si="55"/>
        <v>za</v>
      </c>
      <c r="E322">
        <f t="shared" ref="E322:E385" si="58">YEAR(C322)</f>
        <v>2023</v>
      </c>
      <c r="F322" t="s">
        <v>92</v>
      </c>
      <c r="G322" t="s">
        <v>92</v>
      </c>
      <c r="H322" t="s">
        <v>92</v>
      </c>
      <c r="I322">
        <f t="shared" si="56"/>
        <v>46</v>
      </c>
      <c r="J322" s="118">
        <f>IF(AND(Formulier!$E$44&lt;=C322,Formulier!$O$38&gt;=C322),"Verlof",0)</f>
        <v>0</v>
      </c>
      <c r="K322">
        <f t="shared" si="48"/>
        <v>0</v>
      </c>
      <c r="L322">
        <f t="shared" si="49"/>
        <v>0</v>
      </c>
      <c r="M322">
        <f t="shared" si="50"/>
        <v>0</v>
      </c>
      <c r="N322" s="56">
        <f t="shared" si="51"/>
        <v>0</v>
      </c>
      <c r="O322" s="56">
        <f t="shared" si="52"/>
        <v>0</v>
      </c>
    </row>
    <row r="323" spans="1:15" x14ac:dyDescent="0.3">
      <c r="A323" t="str">
        <f t="shared" si="57"/>
        <v>202346zo</v>
      </c>
      <c r="B323">
        <f t="shared" si="53"/>
        <v>46</v>
      </c>
      <c r="C323" s="65">
        <f t="shared" si="54"/>
        <v>45249</v>
      </c>
      <c r="D323" t="str">
        <f t="shared" si="55"/>
        <v>zo</v>
      </c>
      <c r="E323">
        <f t="shared" si="58"/>
        <v>2023</v>
      </c>
      <c r="F323" t="s">
        <v>92</v>
      </c>
      <c r="G323" t="s">
        <v>92</v>
      </c>
      <c r="H323" t="s">
        <v>92</v>
      </c>
      <c r="I323">
        <f t="shared" si="56"/>
        <v>46</v>
      </c>
      <c r="J323" s="118">
        <f>IF(AND(Formulier!$E$44&lt;=C323,Formulier!$O$38&gt;=C323),"Verlof",0)</f>
        <v>0</v>
      </c>
      <c r="K323">
        <f t="shared" ref="K323:K386" si="59">IF(J323=0,0,IF(F323="",0,1))</f>
        <v>0</v>
      </c>
      <c r="L323">
        <f t="shared" ref="L323:L386" si="60">IF(J323=0,0,IF(G323="",0,1))</f>
        <v>0</v>
      </c>
      <c r="M323">
        <f t="shared" ref="M323:M386" si="61">IF(J323=0,0,IF(H323="",0,1))</f>
        <v>0</v>
      </c>
      <c r="N323" s="56">
        <f t="shared" ref="N323:N386" si="62">IF($N$1="Noord",K323,IF($N$1="Midden",L323,M323))</f>
        <v>0</v>
      </c>
      <c r="O323" s="56">
        <f t="shared" ref="O323:O386" si="63">IF(OR(D323="za",D323="zo"),0,N323)</f>
        <v>0</v>
      </c>
    </row>
    <row r="324" spans="1:15" x14ac:dyDescent="0.3">
      <c r="A324" t="str">
        <f t="shared" si="57"/>
        <v>202347ma</v>
      </c>
      <c r="B324">
        <f t="shared" si="53"/>
        <v>47</v>
      </c>
      <c r="C324" s="65">
        <f t="shared" si="54"/>
        <v>45250</v>
      </c>
      <c r="D324" t="str">
        <f t="shared" si="55"/>
        <v>ma</v>
      </c>
      <c r="E324">
        <f t="shared" si="58"/>
        <v>2023</v>
      </c>
      <c r="F324" t="s">
        <v>92</v>
      </c>
      <c r="G324" t="s">
        <v>92</v>
      </c>
      <c r="H324" t="s">
        <v>92</v>
      </c>
      <c r="I324">
        <f t="shared" si="56"/>
        <v>47</v>
      </c>
      <c r="J324" s="118">
        <f>IF(AND(Formulier!$E$44&lt;=C324,Formulier!$O$38&gt;=C324),"Verlof",0)</f>
        <v>0</v>
      </c>
      <c r="K324">
        <f t="shared" si="59"/>
        <v>0</v>
      </c>
      <c r="L324">
        <f t="shared" si="60"/>
        <v>0</v>
      </c>
      <c r="M324">
        <f t="shared" si="61"/>
        <v>0</v>
      </c>
      <c r="N324" s="56">
        <f t="shared" si="62"/>
        <v>0</v>
      </c>
      <c r="O324" s="56">
        <f t="shared" si="63"/>
        <v>0</v>
      </c>
    </row>
    <row r="325" spans="1:15" x14ac:dyDescent="0.3">
      <c r="A325" t="str">
        <f t="shared" si="57"/>
        <v>202347di</v>
      </c>
      <c r="B325">
        <f t="shared" si="53"/>
        <v>47</v>
      </c>
      <c r="C325" s="65">
        <f t="shared" si="54"/>
        <v>45251</v>
      </c>
      <c r="D325" t="str">
        <f t="shared" si="55"/>
        <v>di</v>
      </c>
      <c r="E325">
        <f t="shared" si="58"/>
        <v>2023</v>
      </c>
      <c r="F325" t="s">
        <v>92</v>
      </c>
      <c r="G325" t="s">
        <v>92</v>
      </c>
      <c r="H325" t="s">
        <v>92</v>
      </c>
      <c r="I325">
        <f t="shared" si="56"/>
        <v>47</v>
      </c>
      <c r="J325" s="118">
        <f>IF(AND(Formulier!$E$44&lt;=C325,Formulier!$O$38&gt;=C325),"Verlof",0)</f>
        <v>0</v>
      </c>
      <c r="K325">
        <f t="shared" si="59"/>
        <v>0</v>
      </c>
      <c r="L325">
        <f t="shared" si="60"/>
        <v>0</v>
      </c>
      <c r="M325">
        <f t="shared" si="61"/>
        <v>0</v>
      </c>
      <c r="N325" s="56">
        <f t="shared" si="62"/>
        <v>0</v>
      </c>
      <c r="O325" s="56">
        <f t="shared" si="63"/>
        <v>0</v>
      </c>
    </row>
    <row r="326" spans="1:15" x14ac:dyDescent="0.3">
      <c r="A326" t="str">
        <f t="shared" si="57"/>
        <v>202347wo</v>
      </c>
      <c r="B326">
        <f t="shared" si="53"/>
        <v>47</v>
      </c>
      <c r="C326" s="65">
        <f t="shared" si="54"/>
        <v>45252</v>
      </c>
      <c r="D326" t="str">
        <f t="shared" si="55"/>
        <v>wo</v>
      </c>
      <c r="E326">
        <f t="shared" si="58"/>
        <v>2023</v>
      </c>
      <c r="F326" t="s">
        <v>92</v>
      </c>
      <c r="G326" t="s">
        <v>92</v>
      </c>
      <c r="H326" t="s">
        <v>92</v>
      </c>
      <c r="I326">
        <f t="shared" si="56"/>
        <v>47</v>
      </c>
      <c r="J326" s="118">
        <f>IF(AND(Formulier!$E$44&lt;=C326,Formulier!$O$38&gt;=C326),"Verlof",0)</f>
        <v>0</v>
      </c>
      <c r="K326">
        <f t="shared" si="59"/>
        <v>0</v>
      </c>
      <c r="L326">
        <f t="shared" si="60"/>
        <v>0</v>
      </c>
      <c r="M326">
        <f t="shared" si="61"/>
        <v>0</v>
      </c>
      <c r="N326" s="56">
        <f t="shared" si="62"/>
        <v>0</v>
      </c>
      <c r="O326" s="56">
        <f t="shared" si="63"/>
        <v>0</v>
      </c>
    </row>
    <row r="327" spans="1:15" x14ac:dyDescent="0.3">
      <c r="A327" t="str">
        <f t="shared" si="57"/>
        <v>202347do</v>
      </c>
      <c r="B327">
        <f t="shared" si="53"/>
        <v>47</v>
      </c>
      <c r="C327" s="65">
        <f t="shared" si="54"/>
        <v>45253</v>
      </c>
      <c r="D327" t="str">
        <f t="shared" si="55"/>
        <v>do</v>
      </c>
      <c r="E327">
        <f t="shared" si="58"/>
        <v>2023</v>
      </c>
      <c r="F327" t="s">
        <v>92</v>
      </c>
      <c r="G327" t="s">
        <v>92</v>
      </c>
      <c r="H327" t="s">
        <v>92</v>
      </c>
      <c r="I327">
        <f t="shared" si="56"/>
        <v>47</v>
      </c>
      <c r="J327" s="118">
        <f>IF(AND(Formulier!$E$44&lt;=C327,Formulier!$O$38&gt;=C327),"Verlof",0)</f>
        <v>0</v>
      </c>
      <c r="K327">
        <f t="shared" si="59"/>
        <v>0</v>
      </c>
      <c r="L327">
        <f t="shared" si="60"/>
        <v>0</v>
      </c>
      <c r="M327">
        <f t="shared" si="61"/>
        <v>0</v>
      </c>
      <c r="N327" s="56">
        <f t="shared" si="62"/>
        <v>0</v>
      </c>
      <c r="O327" s="56">
        <f t="shared" si="63"/>
        <v>0</v>
      </c>
    </row>
    <row r="328" spans="1:15" x14ac:dyDescent="0.3">
      <c r="A328" t="str">
        <f t="shared" si="57"/>
        <v>202347vr</v>
      </c>
      <c r="B328">
        <f t="shared" si="53"/>
        <v>47</v>
      </c>
      <c r="C328" s="65">
        <f t="shared" si="54"/>
        <v>45254</v>
      </c>
      <c r="D328" t="str">
        <f t="shared" si="55"/>
        <v>vr</v>
      </c>
      <c r="E328">
        <f t="shared" si="58"/>
        <v>2023</v>
      </c>
      <c r="F328" t="s">
        <v>92</v>
      </c>
      <c r="G328" t="s">
        <v>92</v>
      </c>
      <c r="H328" t="s">
        <v>92</v>
      </c>
      <c r="I328">
        <f t="shared" si="56"/>
        <v>47</v>
      </c>
      <c r="J328" s="118">
        <f>IF(AND(Formulier!$E$44&lt;=C328,Formulier!$O$38&gt;=C328),"Verlof",0)</f>
        <v>0</v>
      </c>
      <c r="K328">
        <f t="shared" si="59"/>
        <v>0</v>
      </c>
      <c r="L328">
        <f t="shared" si="60"/>
        <v>0</v>
      </c>
      <c r="M328">
        <f t="shared" si="61"/>
        <v>0</v>
      </c>
      <c r="N328" s="56">
        <f t="shared" si="62"/>
        <v>0</v>
      </c>
      <c r="O328" s="56">
        <f t="shared" si="63"/>
        <v>0</v>
      </c>
    </row>
    <row r="329" spans="1:15" x14ac:dyDescent="0.3">
      <c r="A329" t="str">
        <f t="shared" si="57"/>
        <v>202347za</v>
      </c>
      <c r="B329">
        <f t="shared" ref="B329:B365" si="64">B322+1</f>
        <v>47</v>
      </c>
      <c r="C329" s="65">
        <f t="shared" ref="C329:C392" si="65">C328+1</f>
        <v>45255</v>
      </c>
      <c r="D329" t="str">
        <f t="shared" ref="D329:D392" si="66">+D322</f>
        <v>za</v>
      </c>
      <c r="E329">
        <f t="shared" si="58"/>
        <v>2023</v>
      </c>
      <c r="F329" t="s">
        <v>92</v>
      </c>
      <c r="G329" t="s">
        <v>92</v>
      </c>
      <c r="H329" t="s">
        <v>92</v>
      </c>
      <c r="I329">
        <f t="shared" ref="I329:I365" si="67">+I322+1</f>
        <v>47</v>
      </c>
      <c r="J329" s="118">
        <f>IF(AND(Formulier!$E$44&lt;=C329,Formulier!$O$38&gt;=C329),"Verlof",0)</f>
        <v>0</v>
      </c>
      <c r="K329">
        <f t="shared" si="59"/>
        <v>0</v>
      </c>
      <c r="L329">
        <f t="shared" si="60"/>
        <v>0</v>
      </c>
      <c r="M329">
        <f t="shared" si="61"/>
        <v>0</v>
      </c>
      <c r="N329" s="56">
        <f t="shared" si="62"/>
        <v>0</v>
      </c>
      <c r="O329" s="56">
        <f t="shared" si="63"/>
        <v>0</v>
      </c>
    </row>
    <row r="330" spans="1:15" x14ac:dyDescent="0.3">
      <c r="A330" t="str">
        <f t="shared" si="57"/>
        <v>202347zo</v>
      </c>
      <c r="B330">
        <f t="shared" si="64"/>
        <v>47</v>
      </c>
      <c r="C330" s="65">
        <f t="shared" si="65"/>
        <v>45256</v>
      </c>
      <c r="D330" t="str">
        <f t="shared" si="66"/>
        <v>zo</v>
      </c>
      <c r="E330">
        <f t="shared" si="58"/>
        <v>2023</v>
      </c>
      <c r="F330" t="s">
        <v>92</v>
      </c>
      <c r="G330" t="s">
        <v>92</v>
      </c>
      <c r="H330" t="s">
        <v>92</v>
      </c>
      <c r="I330">
        <f t="shared" si="67"/>
        <v>47</v>
      </c>
      <c r="J330" s="118">
        <f>IF(AND(Formulier!$E$44&lt;=C330,Formulier!$O$38&gt;=C330),"Verlof",0)</f>
        <v>0</v>
      </c>
      <c r="K330">
        <f t="shared" si="59"/>
        <v>0</v>
      </c>
      <c r="L330">
        <f t="shared" si="60"/>
        <v>0</v>
      </c>
      <c r="M330">
        <f t="shared" si="61"/>
        <v>0</v>
      </c>
      <c r="N330" s="56">
        <f t="shared" si="62"/>
        <v>0</v>
      </c>
      <c r="O330" s="56">
        <f t="shared" si="63"/>
        <v>0</v>
      </c>
    </row>
    <row r="331" spans="1:15" x14ac:dyDescent="0.3">
      <c r="A331" t="str">
        <f t="shared" si="57"/>
        <v>202348ma</v>
      </c>
      <c r="B331">
        <f t="shared" si="64"/>
        <v>48</v>
      </c>
      <c r="C331" s="65">
        <f t="shared" si="65"/>
        <v>45257</v>
      </c>
      <c r="D331" t="str">
        <f t="shared" si="66"/>
        <v>ma</v>
      </c>
      <c r="E331">
        <f t="shared" si="58"/>
        <v>2023</v>
      </c>
      <c r="F331" t="s">
        <v>92</v>
      </c>
      <c r="G331" t="s">
        <v>92</v>
      </c>
      <c r="H331" t="s">
        <v>92</v>
      </c>
      <c r="I331">
        <f t="shared" si="67"/>
        <v>48</v>
      </c>
      <c r="J331" s="118">
        <f>IF(AND(Formulier!$E$44&lt;=C331,Formulier!$O$38&gt;=C331),"Verlof",0)</f>
        <v>0</v>
      </c>
      <c r="K331">
        <f t="shared" si="59"/>
        <v>0</v>
      </c>
      <c r="L331">
        <f t="shared" si="60"/>
        <v>0</v>
      </c>
      <c r="M331">
        <f t="shared" si="61"/>
        <v>0</v>
      </c>
      <c r="N331" s="56">
        <f t="shared" si="62"/>
        <v>0</v>
      </c>
      <c r="O331" s="56">
        <f t="shared" si="63"/>
        <v>0</v>
      </c>
    </row>
    <row r="332" spans="1:15" x14ac:dyDescent="0.3">
      <c r="A332" t="str">
        <f t="shared" si="57"/>
        <v>202348di</v>
      </c>
      <c r="B332">
        <f t="shared" si="64"/>
        <v>48</v>
      </c>
      <c r="C332" s="65">
        <f t="shared" si="65"/>
        <v>45258</v>
      </c>
      <c r="D332" t="str">
        <f t="shared" si="66"/>
        <v>di</v>
      </c>
      <c r="E332">
        <f t="shared" si="58"/>
        <v>2023</v>
      </c>
      <c r="F332" t="s">
        <v>92</v>
      </c>
      <c r="G332" t="s">
        <v>92</v>
      </c>
      <c r="H332" t="s">
        <v>92</v>
      </c>
      <c r="I332">
        <f t="shared" si="67"/>
        <v>48</v>
      </c>
      <c r="J332" s="118">
        <f>IF(AND(Formulier!$E$44&lt;=C332,Formulier!$O$38&gt;=C332),"Verlof",0)</f>
        <v>0</v>
      </c>
      <c r="K332">
        <f t="shared" si="59"/>
        <v>0</v>
      </c>
      <c r="L332">
        <f t="shared" si="60"/>
        <v>0</v>
      </c>
      <c r="M332">
        <f t="shared" si="61"/>
        <v>0</v>
      </c>
      <c r="N332" s="56">
        <f t="shared" si="62"/>
        <v>0</v>
      </c>
      <c r="O332" s="56">
        <f t="shared" si="63"/>
        <v>0</v>
      </c>
    </row>
    <row r="333" spans="1:15" x14ac:dyDescent="0.3">
      <c r="A333" t="str">
        <f t="shared" si="57"/>
        <v>202348wo</v>
      </c>
      <c r="B333">
        <f t="shared" si="64"/>
        <v>48</v>
      </c>
      <c r="C333" s="65">
        <f t="shared" si="65"/>
        <v>45259</v>
      </c>
      <c r="D333" t="str">
        <f t="shared" si="66"/>
        <v>wo</v>
      </c>
      <c r="E333">
        <f t="shared" si="58"/>
        <v>2023</v>
      </c>
      <c r="F333" t="s">
        <v>92</v>
      </c>
      <c r="G333" t="s">
        <v>92</v>
      </c>
      <c r="H333" t="s">
        <v>92</v>
      </c>
      <c r="I333">
        <f t="shared" si="67"/>
        <v>48</v>
      </c>
      <c r="J333" s="118">
        <f>IF(AND(Formulier!$E$44&lt;=C333,Formulier!$O$38&gt;=C333),"Verlof",0)</f>
        <v>0</v>
      </c>
      <c r="K333">
        <f t="shared" si="59"/>
        <v>0</v>
      </c>
      <c r="L333">
        <f t="shared" si="60"/>
        <v>0</v>
      </c>
      <c r="M333">
        <f t="shared" si="61"/>
        <v>0</v>
      </c>
      <c r="N333" s="56">
        <f t="shared" si="62"/>
        <v>0</v>
      </c>
      <c r="O333" s="56">
        <f t="shared" si="63"/>
        <v>0</v>
      </c>
    </row>
    <row r="334" spans="1:15" x14ac:dyDescent="0.3">
      <c r="A334" t="str">
        <f t="shared" si="57"/>
        <v>202348do</v>
      </c>
      <c r="B334">
        <f t="shared" si="64"/>
        <v>48</v>
      </c>
      <c r="C334" s="65">
        <f t="shared" si="65"/>
        <v>45260</v>
      </c>
      <c r="D334" t="str">
        <f t="shared" si="66"/>
        <v>do</v>
      </c>
      <c r="E334">
        <f t="shared" si="58"/>
        <v>2023</v>
      </c>
      <c r="F334" t="s">
        <v>92</v>
      </c>
      <c r="G334" t="s">
        <v>92</v>
      </c>
      <c r="H334" t="s">
        <v>92</v>
      </c>
      <c r="I334">
        <f t="shared" si="67"/>
        <v>48</v>
      </c>
      <c r="J334" s="118">
        <f>IF(AND(Formulier!$E$44&lt;=C334,Formulier!$O$38&gt;=C334),"Verlof",0)</f>
        <v>0</v>
      </c>
      <c r="K334">
        <f t="shared" si="59"/>
        <v>0</v>
      </c>
      <c r="L334">
        <f t="shared" si="60"/>
        <v>0</v>
      </c>
      <c r="M334">
        <f t="shared" si="61"/>
        <v>0</v>
      </c>
      <c r="N334" s="56">
        <f t="shared" si="62"/>
        <v>0</v>
      </c>
      <c r="O334" s="56">
        <f t="shared" si="63"/>
        <v>0</v>
      </c>
    </row>
    <row r="335" spans="1:15" x14ac:dyDescent="0.3">
      <c r="A335" t="str">
        <f t="shared" si="57"/>
        <v>202348vr</v>
      </c>
      <c r="B335">
        <f t="shared" si="64"/>
        <v>48</v>
      </c>
      <c r="C335" s="65">
        <f t="shared" si="65"/>
        <v>45261</v>
      </c>
      <c r="D335" t="str">
        <f t="shared" si="66"/>
        <v>vr</v>
      </c>
      <c r="E335">
        <f t="shared" si="58"/>
        <v>2023</v>
      </c>
      <c r="F335" t="s">
        <v>92</v>
      </c>
      <c r="G335" t="s">
        <v>92</v>
      </c>
      <c r="H335" t="s">
        <v>92</v>
      </c>
      <c r="I335">
        <f t="shared" si="67"/>
        <v>48</v>
      </c>
      <c r="J335" s="118">
        <f>IF(AND(Formulier!$E$44&lt;=C335,Formulier!$O$38&gt;=C335),"Verlof",0)</f>
        <v>0</v>
      </c>
      <c r="K335">
        <f t="shared" si="59"/>
        <v>0</v>
      </c>
      <c r="L335">
        <f t="shared" si="60"/>
        <v>0</v>
      </c>
      <c r="M335">
        <f t="shared" si="61"/>
        <v>0</v>
      </c>
      <c r="N335" s="56">
        <f t="shared" si="62"/>
        <v>0</v>
      </c>
      <c r="O335" s="56">
        <f t="shared" si="63"/>
        <v>0</v>
      </c>
    </row>
    <row r="336" spans="1:15" x14ac:dyDescent="0.3">
      <c r="A336" t="str">
        <f t="shared" si="57"/>
        <v>202348za</v>
      </c>
      <c r="B336">
        <f t="shared" si="64"/>
        <v>48</v>
      </c>
      <c r="C336" s="65">
        <f t="shared" si="65"/>
        <v>45262</v>
      </c>
      <c r="D336" t="str">
        <f t="shared" si="66"/>
        <v>za</v>
      </c>
      <c r="E336">
        <f t="shared" si="58"/>
        <v>2023</v>
      </c>
      <c r="F336" t="s">
        <v>92</v>
      </c>
      <c r="G336" t="s">
        <v>92</v>
      </c>
      <c r="H336" t="s">
        <v>92</v>
      </c>
      <c r="I336">
        <f t="shared" si="67"/>
        <v>48</v>
      </c>
      <c r="J336" s="118">
        <f>IF(AND(Formulier!$E$44&lt;=C336,Formulier!$O$38&gt;=C336),"Verlof",0)</f>
        <v>0</v>
      </c>
      <c r="K336">
        <f t="shared" si="59"/>
        <v>0</v>
      </c>
      <c r="L336">
        <f t="shared" si="60"/>
        <v>0</v>
      </c>
      <c r="M336">
        <f t="shared" si="61"/>
        <v>0</v>
      </c>
      <c r="N336" s="56">
        <f t="shared" si="62"/>
        <v>0</v>
      </c>
      <c r="O336" s="56">
        <f t="shared" si="63"/>
        <v>0</v>
      </c>
    </row>
    <row r="337" spans="1:15" x14ac:dyDescent="0.3">
      <c r="A337" t="str">
        <f t="shared" si="57"/>
        <v>202348zo</v>
      </c>
      <c r="B337">
        <f t="shared" si="64"/>
        <v>48</v>
      </c>
      <c r="C337" s="65">
        <f t="shared" si="65"/>
        <v>45263</v>
      </c>
      <c r="D337" t="str">
        <f t="shared" si="66"/>
        <v>zo</v>
      </c>
      <c r="E337">
        <f t="shared" si="58"/>
        <v>2023</v>
      </c>
      <c r="F337" t="s">
        <v>92</v>
      </c>
      <c r="G337" t="s">
        <v>92</v>
      </c>
      <c r="H337" t="s">
        <v>92</v>
      </c>
      <c r="I337">
        <f t="shared" si="67"/>
        <v>48</v>
      </c>
      <c r="J337" s="118">
        <f>IF(AND(Formulier!$E$44&lt;=C337,Formulier!$O$38&gt;=C337),"Verlof",0)</f>
        <v>0</v>
      </c>
      <c r="K337">
        <f t="shared" si="59"/>
        <v>0</v>
      </c>
      <c r="L337">
        <f t="shared" si="60"/>
        <v>0</v>
      </c>
      <c r="M337">
        <f t="shared" si="61"/>
        <v>0</v>
      </c>
      <c r="N337" s="56">
        <f t="shared" si="62"/>
        <v>0</v>
      </c>
      <c r="O337" s="56">
        <f t="shared" si="63"/>
        <v>0</v>
      </c>
    </row>
    <row r="338" spans="1:15" x14ac:dyDescent="0.3">
      <c r="A338" t="str">
        <f t="shared" si="57"/>
        <v>202349ma</v>
      </c>
      <c r="B338">
        <f t="shared" si="64"/>
        <v>49</v>
      </c>
      <c r="C338" s="65">
        <f t="shared" si="65"/>
        <v>45264</v>
      </c>
      <c r="D338" t="str">
        <f t="shared" si="66"/>
        <v>ma</v>
      </c>
      <c r="E338">
        <f t="shared" si="58"/>
        <v>2023</v>
      </c>
      <c r="F338" t="s">
        <v>92</v>
      </c>
      <c r="G338" t="s">
        <v>92</v>
      </c>
      <c r="H338" t="s">
        <v>92</v>
      </c>
      <c r="I338">
        <f t="shared" si="67"/>
        <v>49</v>
      </c>
      <c r="J338" s="118">
        <f>IF(AND(Formulier!$E$44&lt;=C338,Formulier!$O$38&gt;=C338),"Verlof",0)</f>
        <v>0</v>
      </c>
      <c r="K338">
        <f t="shared" si="59"/>
        <v>0</v>
      </c>
      <c r="L338">
        <f t="shared" si="60"/>
        <v>0</v>
      </c>
      <c r="M338">
        <f t="shared" si="61"/>
        <v>0</v>
      </c>
      <c r="N338" s="56">
        <f t="shared" si="62"/>
        <v>0</v>
      </c>
      <c r="O338" s="56">
        <f t="shared" si="63"/>
        <v>0</v>
      </c>
    </row>
    <row r="339" spans="1:15" x14ac:dyDescent="0.3">
      <c r="A339" t="str">
        <f t="shared" si="57"/>
        <v>202349di</v>
      </c>
      <c r="B339">
        <f t="shared" si="64"/>
        <v>49</v>
      </c>
      <c r="C339" s="65">
        <f t="shared" si="65"/>
        <v>45265</v>
      </c>
      <c r="D339" t="str">
        <f t="shared" si="66"/>
        <v>di</v>
      </c>
      <c r="E339">
        <f t="shared" si="58"/>
        <v>2023</v>
      </c>
      <c r="F339" t="s">
        <v>92</v>
      </c>
      <c r="G339" t="s">
        <v>92</v>
      </c>
      <c r="H339" t="s">
        <v>92</v>
      </c>
      <c r="I339">
        <f t="shared" si="67"/>
        <v>49</v>
      </c>
      <c r="J339" s="118">
        <f>IF(AND(Formulier!$E$44&lt;=C339,Formulier!$O$38&gt;=C339),"Verlof",0)</f>
        <v>0</v>
      </c>
      <c r="K339">
        <f t="shared" si="59"/>
        <v>0</v>
      </c>
      <c r="L339">
        <f t="shared" si="60"/>
        <v>0</v>
      </c>
      <c r="M339">
        <f t="shared" si="61"/>
        <v>0</v>
      </c>
      <c r="N339" s="56">
        <f t="shared" si="62"/>
        <v>0</v>
      </c>
      <c r="O339" s="56">
        <f t="shared" si="63"/>
        <v>0</v>
      </c>
    </row>
    <row r="340" spans="1:15" x14ac:dyDescent="0.3">
      <c r="A340" t="str">
        <f t="shared" si="57"/>
        <v>202349wo</v>
      </c>
      <c r="B340">
        <f t="shared" si="64"/>
        <v>49</v>
      </c>
      <c r="C340" s="65">
        <f t="shared" si="65"/>
        <v>45266</v>
      </c>
      <c r="D340" t="str">
        <f t="shared" si="66"/>
        <v>wo</v>
      </c>
      <c r="E340">
        <f t="shared" si="58"/>
        <v>2023</v>
      </c>
      <c r="F340" t="s">
        <v>92</v>
      </c>
      <c r="G340" t="s">
        <v>92</v>
      </c>
      <c r="H340" t="s">
        <v>92</v>
      </c>
      <c r="I340">
        <f t="shared" si="67"/>
        <v>49</v>
      </c>
      <c r="J340" s="118">
        <f>IF(AND(Formulier!$E$44&lt;=C340,Formulier!$O$38&gt;=C340),"Verlof",0)</f>
        <v>0</v>
      </c>
      <c r="K340">
        <f t="shared" si="59"/>
        <v>0</v>
      </c>
      <c r="L340">
        <f t="shared" si="60"/>
        <v>0</v>
      </c>
      <c r="M340">
        <f t="shared" si="61"/>
        <v>0</v>
      </c>
      <c r="N340" s="56">
        <f t="shared" si="62"/>
        <v>0</v>
      </c>
      <c r="O340" s="56">
        <f t="shared" si="63"/>
        <v>0</v>
      </c>
    </row>
    <row r="341" spans="1:15" x14ac:dyDescent="0.3">
      <c r="A341" t="str">
        <f t="shared" si="57"/>
        <v>202349do</v>
      </c>
      <c r="B341">
        <f t="shared" si="64"/>
        <v>49</v>
      </c>
      <c r="C341" s="65">
        <f t="shared" si="65"/>
        <v>45267</v>
      </c>
      <c r="D341" t="str">
        <f t="shared" si="66"/>
        <v>do</v>
      </c>
      <c r="E341">
        <f t="shared" si="58"/>
        <v>2023</v>
      </c>
      <c r="F341" t="s">
        <v>92</v>
      </c>
      <c r="G341" t="s">
        <v>92</v>
      </c>
      <c r="H341" t="s">
        <v>92</v>
      </c>
      <c r="I341">
        <f t="shared" si="67"/>
        <v>49</v>
      </c>
      <c r="J341" s="118">
        <f>IF(AND(Formulier!$E$44&lt;=C341,Formulier!$O$38&gt;=C341),"Verlof",0)</f>
        <v>0</v>
      </c>
      <c r="K341">
        <f t="shared" si="59"/>
        <v>0</v>
      </c>
      <c r="L341">
        <f t="shared" si="60"/>
        <v>0</v>
      </c>
      <c r="M341">
        <f t="shared" si="61"/>
        <v>0</v>
      </c>
      <c r="N341" s="56">
        <f t="shared" si="62"/>
        <v>0</v>
      </c>
      <c r="O341" s="56">
        <f t="shared" si="63"/>
        <v>0</v>
      </c>
    </row>
    <row r="342" spans="1:15" x14ac:dyDescent="0.3">
      <c r="A342" t="str">
        <f t="shared" si="57"/>
        <v>202349vr</v>
      </c>
      <c r="B342">
        <f t="shared" si="64"/>
        <v>49</v>
      </c>
      <c r="C342" s="65">
        <f t="shared" si="65"/>
        <v>45268</v>
      </c>
      <c r="D342" t="str">
        <f t="shared" si="66"/>
        <v>vr</v>
      </c>
      <c r="E342">
        <f t="shared" si="58"/>
        <v>2023</v>
      </c>
      <c r="F342" t="s">
        <v>92</v>
      </c>
      <c r="G342" t="s">
        <v>92</v>
      </c>
      <c r="H342" t="s">
        <v>92</v>
      </c>
      <c r="I342">
        <f t="shared" si="67"/>
        <v>49</v>
      </c>
      <c r="J342" s="118">
        <f>IF(AND(Formulier!$E$44&lt;=C342,Formulier!$O$38&gt;=C342),"Verlof",0)</f>
        <v>0</v>
      </c>
      <c r="K342">
        <f t="shared" si="59"/>
        <v>0</v>
      </c>
      <c r="L342">
        <f t="shared" si="60"/>
        <v>0</v>
      </c>
      <c r="M342">
        <f t="shared" si="61"/>
        <v>0</v>
      </c>
      <c r="N342" s="56">
        <f t="shared" si="62"/>
        <v>0</v>
      </c>
      <c r="O342" s="56">
        <f t="shared" si="63"/>
        <v>0</v>
      </c>
    </row>
    <row r="343" spans="1:15" x14ac:dyDescent="0.3">
      <c r="A343" t="str">
        <f t="shared" si="57"/>
        <v>202349za</v>
      </c>
      <c r="B343">
        <f t="shared" si="64"/>
        <v>49</v>
      </c>
      <c r="C343" s="65">
        <f t="shared" si="65"/>
        <v>45269</v>
      </c>
      <c r="D343" t="str">
        <f t="shared" si="66"/>
        <v>za</v>
      </c>
      <c r="E343">
        <f t="shared" si="58"/>
        <v>2023</v>
      </c>
      <c r="F343" t="s">
        <v>92</v>
      </c>
      <c r="G343" t="s">
        <v>92</v>
      </c>
      <c r="H343" t="s">
        <v>92</v>
      </c>
      <c r="I343">
        <f t="shared" si="67"/>
        <v>49</v>
      </c>
      <c r="J343" s="118">
        <f>IF(AND(Formulier!$E$44&lt;=C343,Formulier!$O$38&gt;=C343),"Verlof",0)</f>
        <v>0</v>
      </c>
      <c r="K343">
        <f t="shared" si="59"/>
        <v>0</v>
      </c>
      <c r="L343">
        <f t="shared" si="60"/>
        <v>0</v>
      </c>
      <c r="M343">
        <f t="shared" si="61"/>
        <v>0</v>
      </c>
      <c r="N343" s="56">
        <f t="shared" si="62"/>
        <v>0</v>
      </c>
      <c r="O343" s="56">
        <f t="shared" si="63"/>
        <v>0</v>
      </c>
    </row>
    <row r="344" spans="1:15" x14ac:dyDescent="0.3">
      <c r="A344" t="str">
        <f t="shared" si="57"/>
        <v>202349zo</v>
      </c>
      <c r="B344">
        <f t="shared" si="64"/>
        <v>49</v>
      </c>
      <c r="C344" s="65">
        <f t="shared" si="65"/>
        <v>45270</v>
      </c>
      <c r="D344" t="str">
        <f t="shared" si="66"/>
        <v>zo</v>
      </c>
      <c r="E344">
        <f t="shared" si="58"/>
        <v>2023</v>
      </c>
      <c r="F344" t="s">
        <v>92</v>
      </c>
      <c r="G344" t="s">
        <v>92</v>
      </c>
      <c r="H344" t="s">
        <v>92</v>
      </c>
      <c r="I344">
        <f t="shared" si="67"/>
        <v>49</v>
      </c>
      <c r="J344" s="118">
        <f>IF(AND(Formulier!$E$44&lt;=C344,Formulier!$O$38&gt;=C344),"Verlof",0)</f>
        <v>0</v>
      </c>
      <c r="K344">
        <f t="shared" si="59"/>
        <v>0</v>
      </c>
      <c r="L344">
        <f t="shared" si="60"/>
        <v>0</v>
      </c>
      <c r="M344">
        <f t="shared" si="61"/>
        <v>0</v>
      </c>
      <c r="N344" s="56">
        <f t="shared" si="62"/>
        <v>0</v>
      </c>
      <c r="O344" s="56">
        <f t="shared" si="63"/>
        <v>0</v>
      </c>
    </row>
    <row r="345" spans="1:15" x14ac:dyDescent="0.3">
      <c r="A345" t="str">
        <f t="shared" si="57"/>
        <v>202350ma</v>
      </c>
      <c r="B345">
        <f t="shared" si="64"/>
        <v>50</v>
      </c>
      <c r="C345" s="65">
        <f t="shared" si="65"/>
        <v>45271</v>
      </c>
      <c r="D345" t="str">
        <f t="shared" si="66"/>
        <v>ma</v>
      </c>
      <c r="E345">
        <f t="shared" si="58"/>
        <v>2023</v>
      </c>
      <c r="F345" t="s">
        <v>92</v>
      </c>
      <c r="G345" t="s">
        <v>92</v>
      </c>
      <c r="H345" t="s">
        <v>92</v>
      </c>
      <c r="I345">
        <f t="shared" si="67"/>
        <v>50</v>
      </c>
      <c r="J345" s="118">
        <f>IF(AND(Formulier!$E$44&lt;=C345,Formulier!$O$38&gt;=C345),"Verlof",0)</f>
        <v>0</v>
      </c>
      <c r="K345">
        <f t="shared" si="59"/>
        <v>0</v>
      </c>
      <c r="L345">
        <f t="shared" si="60"/>
        <v>0</v>
      </c>
      <c r="M345">
        <f t="shared" si="61"/>
        <v>0</v>
      </c>
      <c r="N345" s="56">
        <f t="shared" si="62"/>
        <v>0</v>
      </c>
      <c r="O345" s="56">
        <f t="shared" si="63"/>
        <v>0</v>
      </c>
    </row>
    <row r="346" spans="1:15" x14ac:dyDescent="0.3">
      <c r="A346" t="str">
        <f t="shared" si="57"/>
        <v>202350di</v>
      </c>
      <c r="B346">
        <f t="shared" si="64"/>
        <v>50</v>
      </c>
      <c r="C346" s="65">
        <f t="shared" si="65"/>
        <v>45272</v>
      </c>
      <c r="D346" t="str">
        <f t="shared" si="66"/>
        <v>di</v>
      </c>
      <c r="E346">
        <f t="shared" si="58"/>
        <v>2023</v>
      </c>
      <c r="F346" t="s">
        <v>92</v>
      </c>
      <c r="G346" t="s">
        <v>92</v>
      </c>
      <c r="H346" t="s">
        <v>92</v>
      </c>
      <c r="I346">
        <f t="shared" si="67"/>
        <v>50</v>
      </c>
      <c r="J346" s="118">
        <f>IF(AND(Formulier!$E$44&lt;=C346,Formulier!$O$38&gt;=C346),"Verlof",0)</f>
        <v>0</v>
      </c>
      <c r="K346">
        <f t="shared" si="59"/>
        <v>0</v>
      </c>
      <c r="L346">
        <f t="shared" si="60"/>
        <v>0</v>
      </c>
      <c r="M346">
        <f t="shared" si="61"/>
        <v>0</v>
      </c>
      <c r="N346" s="56">
        <f t="shared" si="62"/>
        <v>0</v>
      </c>
      <c r="O346" s="56">
        <f t="shared" si="63"/>
        <v>0</v>
      </c>
    </row>
    <row r="347" spans="1:15" x14ac:dyDescent="0.3">
      <c r="A347" t="str">
        <f t="shared" si="57"/>
        <v>202350wo</v>
      </c>
      <c r="B347">
        <f t="shared" si="64"/>
        <v>50</v>
      </c>
      <c r="C347" s="65">
        <f t="shared" si="65"/>
        <v>45273</v>
      </c>
      <c r="D347" t="str">
        <f t="shared" si="66"/>
        <v>wo</v>
      </c>
      <c r="E347">
        <f t="shared" si="58"/>
        <v>2023</v>
      </c>
      <c r="F347" t="s">
        <v>92</v>
      </c>
      <c r="G347" t="s">
        <v>92</v>
      </c>
      <c r="H347" t="s">
        <v>92</v>
      </c>
      <c r="I347">
        <f t="shared" si="67"/>
        <v>50</v>
      </c>
      <c r="J347" s="118">
        <f>IF(AND(Formulier!$E$44&lt;=C347,Formulier!$O$38&gt;=C347),"Verlof",0)</f>
        <v>0</v>
      </c>
      <c r="K347">
        <f t="shared" si="59"/>
        <v>0</v>
      </c>
      <c r="L347">
        <f t="shared" si="60"/>
        <v>0</v>
      </c>
      <c r="M347">
        <f t="shared" si="61"/>
        <v>0</v>
      </c>
      <c r="N347" s="56">
        <f t="shared" si="62"/>
        <v>0</v>
      </c>
      <c r="O347" s="56">
        <f t="shared" si="63"/>
        <v>0</v>
      </c>
    </row>
    <row r="348" spans="1:15" x14ac:dyDescent="0.3">
      <c r="A348" t="str">
        <f t="shared" si="57"/>
        <v>202350do</v>
      </c>
      <c r="B348">
        <f t="shared" si="64"/>
        <v>50</v>
      </c>
      <c r="C348" s="65">
        <f t="shared" si="65"/>
        <v>45274</v>
      </c>
      <c r="D348" t="str">
        <f t="shared" si="66"/>
        <v>do</v>
      </c>
      <c r="E348">
        <f t="shared" si="58"/>
        <v>2023</v>
      </c>
      <c r="F348" t="s">
        <v>92</v>
      </c>
      <c r="G348" t="s">
        <v>92</v>
      </c>
      <c r="H348" t="s">
        <v>92</v>
      </c>
      <c r="I348">
        <f t="shared" si="67"/>
        <v>50</v>
      </c>
      <c r="J348" s="118">
        <f>IF(AND(Formulier!$E$44&lt;=C348,Formulier!$O$38&gt;=C348),"Verlof",0)</f>
        <v>0</v>
      </c>
      <c r="K348">
        <f t="shared" si="59"/>
        <v>0</v>
      </c>
      <c r="L348">
        <f t="shared" si="60"/>
        <v>0</v>
      </c>
      <c r="M348">
        <f t="shared" si="61"/>
        <v>0</v>
      </c>
      <c r="N348" s="56">
        <f t="shared" si="62"/>
        <v>0</v>
      </c>
      <c r="O348" s="56">
        <f t="shared" si="63"/>
        <v>0</v>
      </c>
    </row>
    <row r="349" spans="1:15" x14ac:dyDescent="0.3">
      <c r="A349" t="str">
        <f t="shared" si="57"/>
        <v>202350vr</v>
      </c>
      <c r="B349">
        <f t="shared" si="64"/>
        <v>50</v>
      </c>
      <c r="C349" s="65">
        <f t="shared" si="65"/>
        <v>45275</v>
      </c>
      <c r="D349" t="str">
        <f t="shared" si="66"/>
        <v>vr</v>
      </c>
      <c r="E349">
        <f t="shared" si="58"/>
        <v>2023</v>
      </c>
      <c r="F349" t="s">
        <v>92</v>
      </c>
      <c r="G349" t="s">
        <v>92</v>
      </c>
      <c r="H349" t="s">
        <v>92</v>
      </c>
      <c r="I349">
        <f t="shared" si="67"/>
        <v>50</v>
      </c>
      <c r="J349" s="118">
        <f>IF(AND(Formulier!$E$44&lt;=C349,Formulier!$O$38&gt;=C349),"Verlof",0)</f>
        <v>0</v>
      </c>
      <c r="K349">
        <f t="shared" si="59"/>
        <v>0</v>
      </c>
      <c r="L349">
        <f t="shared" si="60"/>
        <v>0</v>
      </c>
      <c r="M349">
        <f t="shared" si="61"/>
        <v>0</v>
      </c>
      <c r="N349" s="56">
        <f t="shared" si="62"/>
        <v>0</v>
      </c>
      <c r="O349" s="56">
        <f t="shared" si="63"/>
        <v>0</v>
      </c>
    </row>
    <row r="350" spans="1:15" x14ac:dyDescent="0.3">
      <c r="A350" t="str">
        <f t="shared" si="57"/>
        <v>202350za</v>
      </c>
      <c r="B350">
        <f t="shared" si="64"/>
        <v>50</v>
      </c>
      <c r="C350" s="65">
        <f t="shared" si="65"/>
        <v>45276</v>
      </c>
      <c r="D350" t="str">
        <f t="shared" si="66"/>
        <v>za</v>
      </c>
      <c r="E350">
        <f t="shared" si="58"/>
        <v>2023</v>
      </c>
      <c r="F350" t="s">
        <v>92</v>
      </c>
      <c r="G350" t="s">
        <v>92</v>
      </c>
      <c r="H350" t="s">
        <v>92</v>
      </c>
      <c r="I350">
        <f t="shared" si="67"/>
        <v>50</v>
      </c>
      <c r="J350" s="118">
        <f>IF(AND(Formulier!$E$44&lt;=C350,Formulier!$O$38&gt;=C350),"Verlof",0)</f>
        <v>0</v>
      </c>
      <c r="K350">
        <f t="shared" si="59"/>
        <v>0</v>
      </c>
      <c r="L350">
        <f t="shared" si="60"/>
        <v>0</v>
      </c>
      <c r="M350">
        <f t="shared" si="61"/>
        <v>0</v>
      </c>
      <c r="N350" s="56">
        <f t="shared" si="62"/>
        <v>0</v>
      </c>
      <c r="O350" s="56">
        <f t="shared" si="63"/>
        <v>0</v>
      </c>
    </row>
    <row r="351" spans="1:15" x14ac:dyDescent="0.3">
      <c r="A351" t="str">
        <f t="shared" si="57"/>
        <v>202350zo</v>
      </c>
      <c r="B351">
        <f t="shared" si="64"/>
        <v>50</v>
      </c>
      <c r="C351" s="65">
        <f t="shared" si="65"/>
        <v>45277</v>
      </c>
      <c r="D351" t="str">
        <f t="shared" si="66"/>
        <v>zo</v>
      </c>
      <c r="E351">
        <f t="shared" si="58"/>
        <v>2023</v>
      </c>
      <c r="F351" t="s">
        <v>92</v>
      </c>
      <c r="G351" t="s">
        <v>92</v>
      </c>
      <c r="H351" t="s">
        <v>92</v>
      </c>
      <c r="I351">
        <f t="shared" si="67"/>
        <v>50</v>
      </c>
      <c r="J351" s="118">
        <f>IF(AND(Formulier!$E$44&lt;=C351,Formulier!$O$38&gt;=C351),"Verlof",0)</f>
        <v>0</v>
      </c>
      <c r="K351">
        <f t="shared" si="59"/>
        <v>0</v>
      </c>
      <c r="L351">
        <f t="shared" si="60"/>
        <v>0</v>
      </c>
      <c r="M351">
        <f t="shared" si="61"/>
        <v>0</v>
      </c>
      <c r="N351" s="56">
        <f t="shared" si="62"/>
        <v>0</v>
      </c>
      <c r="O351" s="56">
        <f t="shared" si="63"/>
        <v>0</v>
      </c>
    </row>
    <row r="352" spans="1:15" x14ac:dyDescent="0.3">
      <c r="A352" t="str">
        <f t="shared" si="57"/>
        <v>202351ma</v>
      </c>
      <c r="B352">
        <f t="shared" si="64"/>
        <v>51</v>
      </c>
      <c r="C352" s="65">
        <f t="shared" si="65"/>
        <v>45278</v>
      </c>
      <c r="D352" t="str">
        <f t="shared" si="66"/>
        <v>ma</v>
      </c>
      <c r="E352">
        <f t="shared" si="58"/>
        <v>2023</v>
      </c>
      <c r="F352" t="s">
        <v>92</v>
      </c>
      <c r="G352" t="s">
        <v>92</v>
      </c>
      <c r="H352" t="s">
        <v>92</v>
      </c>
      <c r="I352">
        <f t="shared" si="67"/>
        <v>51</v>
      </c>
      <c r="J352" s="118">
        <f>IF(AND(Formulier!$E$44&lt;=C352,Formulier!$O$38&gt;=C352),"Verlof",0)</f>
        <v>0</v>
      </c>
      <c r="K352">
        <f t="shared" si="59"/>
        <v>0</v>
      </c>
      <c r="L352">
        <f t="shared" si="60"/>
        <v>0</v>
      </c>
      <c r="M352">
        <f t="shared" si="61"/>
        <v>0</v>
      </c>
      <c r="N352" s="56">
        <f t="shared" si="62"/>
        <v>0</v>
      </c>
      <c r="O352" s="56">
        <f t="shared" si="63"/>
        <v>0</v>
      </c>
    </row>
    <row r="353" spans="1:15" x14ac:dyDescent="0.3">
      <c r="A353" t="str">
        <f t="shared" si="57"/>
        <v>202351di</v>
      </c>
      <c r="B353">
        <f t="shared" si="64"/>
        <v>51</v>
      </c>
      <c r="C353" s="65">
        <f t="shared" si="65"/>
        <v>45279</v>
      </c>
      <c r="D353" t="str">
        <f t="shared" si="66"/>
        <v>di</v>
      </c>
      <c r="E353">
        <f t="shared" si="58"/>
        <v>2023</v>
      </c>
      <c r="F353" t="s">
        <v>92</v>
      </c>
      <c r="G353" t="s">
        <v>92</v>
      </c>
      <c r="H353" t="s">
        <v>92</v>
      </c>
      <c r="I353">
        <f t="shared" si="67"/>
        <v>51</v>
      </c>
      <c r="J353" s="118">
        <f>IF(AND(Formulier!$E$44&lt;=C353,Formulier!$O$38&gt;=C353),"Verlof",0)</f>
        <v>0</v>
      </c>
      <c r="K353">
        <f t="shared" si="59"/>
        <v>0</v>
      </c>
      <c r="L353">
        <f t="shared" si="60"/>
        <v>0</v>
      </c>
      <c r="M353">
        <f t="shared" si="61"/>
        <v>0</v>
      </c>
      <c r="N353" s="56">
        <f t="shared" si="62"/>
        <v>0</v>
      </c>
      <c r="O353" s="56">
        <f t="shared" si="63"/>
        <v>0</v>
      </c>
    </row>
    <row r="354" spans="1:15" x14ac:dyDescent="0.3">
      <c r="A354" t="str">
        <f t="shared" si="57"/>
        <v>202351wo</v>
      </c>
      <c r="B354">
        <f t="shared" si="64"/>
        <v>51</v>
      </c>
      <c r="C354" s="65">
        <f t="shared" si="65"/>
        <v>45280</v>
      </c>
      <c r="D354" t="str">
        <f t="shared" si="66"/>
        <v>wo</v>
      </c>
      <c r="E354">
        <f t="shared" si="58"/>
        <v>2023</v>
      </c>
      <c r="F354" t="s">
        <v>92</v>
      </c>
      <c r="G354" t="s">
        <v>92</v>
      </c>
      <c r="H354" t="s">
        <v>92</v>
      </c>
      <c r="I354">
        <f t="shared" si="67"/>
        <v>51</v>
      </c>
      <c r="J354" s="118">
        <f>IF(AND(Formulier!$E$44&lt;=C354,Formulier!$O$38&gt;=C354),"Verlof",0)</f>
        <v>0</v>
      </c>
      <c r="K354">
        <f t="shared" si="59"/>
        <v>0</v>
      </c>
      <c r="L354">
        <f t="shared" si="60"/>
        <v>0</v>
      </c>
      <c r="M354">
        <f t="shared" si="61"/>
        <v>0</v>
      </c>
      <c r="N354" s="56">
        <f t="shared" si="62"/>
        <v>0</v>
      </c>
      <c r="O354" s="56">
        <f t="shared" si="63"/>
        <v>0</v>
      </c>
    </row>
    <row r="355" spans="1:15" x14ac:dyDescent="0.3">
      <c r="A355" t="str">
        <f t="shared" si="57"/>
        <v>202351do</v>
      </c>
      <c r="B355">
        <f t="shared" si="64"/>
        <v>51</v>
      </c>
      <c r="C355" s="65">
        <f t="shared" si="65"/>
        <v>45281</v>
      </c>
      <c r="D355" t="str">
        <f t="shared" si="66"/>
        <v>do</v>
      </c>
      <c r="E355">
        <f t="shared" si="58"/>
        <v>2023</v>
      </c>
      <c r="F355" t="s">
        <v>92</v>
      </c>
      <c r="G355" t="s">
        <v>92</v>
      </c>
      <c r="H355" t="s">
        <v>92</v>
      </c>
      <c r="I355">
        <f t="shared" si="67"/>
        <v>51</v>
      </c>
      <c r="J355" s="118">
        <f>IF(AND(Formulier!$E$44&lt;=C355,Formulier!$O$38&gt;=C355),"Verlof",0)</f>
        <v>0</v>
      </c>
      <c r="K355">
        <f t="shared" si="59"/>
        <v>0</v>
      </c>
      <c r="L355">
        <f t="shared" si="60"/>
        <v>0</v>
      </c>
      <c r="M355">
        <f t="shared" si="61"/>
        <v>0</v>
      </c>
      <c r="N355" s="56">
        <f t="shared" si="62"/>
        <v>0</v>
      </c>
      <c r="O355" s="56">
        <f t="shared" si="63"/>
        <v>0</v>
      </c>
    </row>
    <row r="356" spans="1:15" x14ac:dyDescent="0.3">
      <c r="A356" t="str">
        <f t="shared" si="57"/>
        <v>202351vr</v>
      </c>
      <c r="B356">
        <f t="shared" si="64"/>
        <v>51</v>
      </c>
      <c r="C356" s="65">
        <f t="shared" si="65"/>
        <v>45282</v>
      </c>
      <c r="D356" t="str">
        <f t="shared" si="66"/>
        <v>vr</v>
      </c>
      <c r="E356">
        <f t="shared" si="58"/>
        <v>2023</v>
      </c>
      <c r="F356" t="s">
        <v>92</v>
      </c>
      <c r="G356" t="s">
        <v>92</v>
      </c>
      <c r="H356" t="s">
        <v>92</v>
      </c>
      <c r="I356">
        <f t="shared" si="67"/>
        <v>51</v>
      </c>
      <c r="J356" s="118">
        <f>IF(AND(Formulier!$E$44&lt;=C356,Formulier!$O$38&gt;=C356),"Verlof",0)</f>
        <v>0</v>
      </c>
      <c r="K356">
        <f t="shared" si="59"/>
        <v>0</v>
      </c>
      <c r="L356">
        <f t="shared" si="60"/>
        <v>0</v>
      </c>
      <c r="M356">
        <f t="shared" si="61"/>
        <v>0</v>
      </c>
      <c r="N356" s="56">
        <f t="shared" si="62"/>
        <v>0</v>
      </c>
      <c r="O356" s="56">
        <f t="shared" si="63"/>
        <v>0</v>
      </c>
    </row>
    <row r="357" spans="1:15" x14ac:dyDescent="0.3">
      <c r="A357" t="str">
        <f t="shared" si="57"/>
        <v>202351za</v>
      </c>
      <c r="B357">
        <f t="shared" si="64"/>
        <v>51</v>
      </c>
      <c r="C357" s="65">
        <f t="shared" si="65"/>
        <v>45283</v>
      </c>
      <c r="D357" t="str">
        <f t="shared" si="66"/>
        <v>za</v>
      </c>
      <c r="E357">
        <f t="shared" si="58"/>
        <v>2023</v>
      </c>
      <c r="F357" t="s">
        <v>92</v>
      </c>
      <c r="G357" t="s">
        <v>92</v>
      </c>
      <c r="H357" t="s">
        <v>92</v>
      </c>
      <c r="I357">
        <f t="shared" si="67"/>
        <v>51</v>
      </c>
      <c r="J357" s="118">
        <f>IF(AND(Formulier!$E$44&lt;=C357,Formulier!$O$38&gt;=C357),"Verlof",0)</f>
        <v>0</v>
      </c>
      <c r="K357">
        <f t="shared" si="59"/>
        <v>0</v>
      </c>
      <c r="L357">
        <f t="shared" si="60"/>
        <v>0</v>
      </c>
      <c r="M357">
        <f t="shared" si="61"/>
        <v>0</v>
      </c>
      <c r="N357" s="56">
        <f t="shared" si="62"/>
        <v>0</v>
      </c>
      <c r="O357" s="56">
        <f t="shared" si="63"/>
        <v>0</v>
      </c>
    </row>
    <row r="358" spans="1:15" x14ac:dyDescent="0.3">
      <c r="A358" t="str">
        <f t="shared" si="57"/>
        <v>202351zo</v>
      </c>
      <c r="B358">
        <f t="shared" si="64"/>
        <v>51</v>
      </c>
      <c r="C358" s="65">
        <f t="shared" si="65"/>
        <v>45284</v>
      </c>
      <c r="D358" t="str">
        <f t="shared" si="66"/>
        <v>zo</v>
      </c>
      <c r="E358">
        <f t="shared" si="58"/>
        <v>2023</v>
      </c>
      <c r="F358" t="s">
        <v>92</v>
      </c>
      <c r="G358" t="s">
        <v>92</v>
      </c>
      <c r="H358" t="s">
        <v>92</v>
      </c>
      <c r="I358">
        <f t="shared" si="67"/>
        <v>51</v>
      </c>
      <c r="J358" s="118">
        <f>IF(AND(Formulier!$E$44&lt;=C358,Formulier!$O$38&gt;=C358),"Verlof",0)</f>
        <v>0</v>
      </c>
      <c r="K358">
        <f t="shared" si="59"/>
        <v>0</v>
      </c>
      <c r="L358">
        <f t="shared" si="60"/>
        <v>0</v>
      </c>
      <c r="M358">
        <f t="shared" si="61"/>
        <v>0</v>
      </c>
      <c r="N358" s="56">
        <f t="shared" si="62"/>
        <v>0</v>
      </c>
      <c r="O358" s="56">
        <f t="shared" si="63"/>
        <v>0</v>
      </c>
    </row>
    <row r="359" spans="1:15" x14ac:dyDescent="0.3">
      <c r="A359" t="str">
        <f t="shared" si="57"/>
        <v>202352ma</v>
      </c>
      <c r="B359">
        <f t="shared" si="64"/>
        <v>52</v>
      </c>
      <c r="C359" s="65">
        <f t="shared" si="65"/>
        <v>45285</v>
      </c>
      <c r="D359" t="str">
        <f t="shared" si="66"/>
        <v>ma</v>
      </c>
      <c r="E359">
        <f t="shared" si="58"/>
        <v>2023</v>
      </c>
      <c r="F359" t="s">
        <v>73</v>
      </c>
      <c r="G359" t="s">
        <v>73</v>
      </c>
      <c r="H359" t="s">
        <v>73</v>
      </c>
      <c r="I359">
        <f t="shared" si="67"/>
        <v>52</v>
      </c>
      <c r="J359" s="118">
        <f>IF(AND(Formulier!$E$44&lt;=C359,Formulier!$O$38&gt;=C359),"Verlof",0)</f>
        <v>0</v>
      </c>
      <c r="K359">
        <f t="shared" si="59"/>
        <v>0</v>
      </c>
      <c r="L359">
        <f t="shared" si="60"/>
        <v>0</v>
      </c>
      <c r="M359">
        <f t="shared" si="61"/>
        <v>0</v>
      </c>
      <c r="N359" s="56">
        <f t="shared" si="62"/>
        <v>0</v>
      </c>
      <c r="O359" s="56">
        <f t="shared" si="63"/>
        <v>0</v>
      </c>
    </row>
    <row r="360" spans="1:15" x14ac:dyDescent="0.3">
      <c r="A360" t="str">
        <f t="shared" si="57"/>
        <v>202352di</v>
      </c>
      <c r="B360">
        <f t="shared" si="64"/>
        <v>52</v>
      </c>
      <c r="C360" s="65">
        <f t="shared" si="65"/>
        <v>45286</v>
      </c>
      <c r="D360" t="str">
        <f t="shared" si="66"/>
        <v>di</v>
      </c>
      <c r="E360">
        <f t="shared" si="58"/>
        <v>2023</v>
      </c>
      <c r="F360" t="s">
        <v>73</v>
      </c>
      <c r="G360" t="s">
        <v>73</v>
      </c>
      <c r="H360" t="s">
        <v>73</v>
      </c>
      <c r="I360">
        <f t="shared" si="67"/>
        <v>52</v>
      </c>
      <c r="J360" s="118">
        <f>IF(AND(Formulier!$E$44&lt;=C360,Formulier!$O$38&gt;=C360),"Verlof",0)</f>
        <v>0</v>
      </c>
      <c r="K360">
        <f t="shared" si="59"/>
        <v>0</v>
      </c>
      <c r="L360">
        <f t="shared" si="60"/>
        <v>0</v>
      </c>
      <c r="M360">
        <f t="shared" si="61"/>
        <v>0</v>
      </c>
      <c r="N360" s="56">
        <f t="shared" si="62"/>
        <v>0</v>
      </c>
      <c r="O360" s="56">
        <f t="shared" si="63"/>
        <v>0</v>
      </c>
    </row>
    <row r="361" spans="1:15" x14ac:dyDescent="0.3">
      <c r="A361" t="str">
        <f t="shared" si="57"/>
        <v>202352wo</v>
      </c>
      <c r="B361">
        <f t="shared" si="64"/>
        <v>52</v>
      </c>
      <c r="C361" s="65">
        <f t="shared" si="65"/>
        <v>45287</v>
      </c>
      <c r="D361" t="str">
        <f t="shared" si="66"/>
        <v>wo</v>
      </c>
      <c r="E361">
        <f t="shared" si="58"/>
        <v>2023</v>
      </c>
      <c r="F361" t="s">
        <v>73</v>
      </c>
      <c r="G361" t="s">
        <v>73</v>
      </c>
      <c r="H361" t="s">
        <v>73</v>
      </c>
      <c r="I361">
        <f t="shared" si="67"/>
        <v>52</v>
      </c>
      <c r="J361" s="118">
        <f>IF(AND(Formulier!$E$44&lt;=C361,Formulier!$O$38&gt;=C361),"Verlof",0)</f>
        <v>0</v>
      </c>
      <c r="K361">
        <f t="shared" si="59"/>
        <v>0</v>
      </c>
      <c r="L361">
        <f t="shared" si="60"/>
        <v>0</v>
      </c>
      <c r="M361">
        <f t="shared" si="61"/>
        <v>0</v>
      </c>
      <c r="N361" s="56">
        <f t="shared" si="62"/>
        <v>0</v>
      </c>
      <c r="O361" s="56">
        <f t="shared" si="63"/>
        <v>0</v>
      </c>
    </row>
    <row r="362" spans="1:15" x14ac:dyDescent="0.3">
      <c r="A362" t="str">
        <f t="shared" si="57"/>
        <v>202352do</v>
      </c>
      <c r="B362">
        <f t="shared" si="64"/>
        <v>52</v>
      </c>
      <c r="C362" s="65">
        <f t="shared" si="65"/>
        <v>45288</v>
      </c>
      <c r="D362" t="str">
        <f t="shared" si="66"/>
        <v>do</v>
      </c>
      <c r="E362">
        <f t="shared" si="58"/>
        <v>2023</v>
      </c>
      <c r="F362" t="s">
        <v>73</v>
      </c>
      <c r="G362" t="s">
        <v>73</v>
      </c>
      <c r="H362" t="s">
        <v>73</v>
      </c>
      <c r="I362">
        <f t="shared" si="67"/>
        <v>52</v>
      </c>
      <c r="J362" s="118">
        <f>IF(AND(Formulier!$E$44&lt;=C362,Formulier!$O$38&gt;=C362),"Verlof",0)</f>
        <v>0</v>
      </c>
      <c r="K362">
        <f t="shared" si="59"/>
        <v>0</v>
      </c>
      <c r="L362">
        <f t="shared" si="60"/>
        <v>0</v>
      </c>
      <c r="M362">
        <f t="shared" si="61"/>
        <v>0</v>
      </c>
      <c r="N362" s="56">
        <f t="shared" si="62"/>
        <v>0</v>
      </c>
      <c r="O362" s="56">
        <f t="shared" si="63"/>
        <v>0</v>
      </c>
    </row>
    <row r="363" spans="1:15" x14ac:dyDescent="0.3">
      <c r="A363" t="str">
        <f t="shared" si="57"/>
        <v>202352vr</v>
      </c>
      <c r="B363">
        <f t="shared" si="64"/>
        <v>52</v>
      </c>
      <c r="C363" s="65">
        <f t="shared" si="65"/>
        <v>45289</v>
      </c>
      <c r="D363" t="str">
        <f t="shared" si="66"/>
        <v>vr</v>
      </c>
      <c r="E363">
        <f t="shared" si="58"/>
        <v>2023</v>
      </c>
      <c r="F363" t="s">
        <v>73</v>
      </c>
      <c r="G363" t="s">
        <v>73</v>
      </c>
      <c r="H363" t="s">
        <v>73</v>
      </c>
      <c r="I363">
        <f t="shared" si="67"/>
        <v>52</v>
      </c>
      <c r="J363" s="118">
        <f>IF(AND(Formulier!$E$44&lt;=C363,Formulier!$O$38&gt;=C363),"Verlof",0)</f>
        <v>0</v>
      </c>
      <c r="K363">
        <f t="shared" si="59"/>
        <v>0</v>
      </c>
      <c r="L363">
        <f t="shared" si="60"/>
        <v>0</v>
      </c>
      <c r="M363">
        <f t="shared" si="61"/>
        <v>0</v>
      </c>
      <c r="N363" s="56">
        <f t="shared" si="62"/>
        <v>0</v>
      </c>
      <c r="O363" s="56">
        <f t="shared" si="63"/>
        <v>0</v>
      </c>
    </row>
    <row r="364" spans="1:15" x14ac:dyDescent="0.3">
      <c r="A364" t="str">
        <f t="shared" si="57"/>
        <v>202352za</v>
      </c>
      <c r="B364">
        <f t="shared" si="64"/>
        <v>52</v>
      </c>
      <c r="C364" s="65">
        <f t="shared" si="65"/>
        <v>45290</v>
      </c>
      <c r="D364" t="str">
        <f t="shared" si="66"/>
        <v>za</v>
      </c>
      <c r="E364">
        <f t="shared" si="58"/>
        <v>2023</v>
      </c>
      <c r="F364" t="s">
        <v>73</v>
      </c>
      <c r="G364" t="s">
        <v>73</v>
      </c>
      <c r="H364" t="s">
        <v>73</v>
      </c>
      <c r="I364">
        <f t="shared" si="67"/>
        <v>52</v>
      </c>
      <c r="J364" s="118">
        <f>IF(AND(Formulier!$E$44&lt;=C364,Formulier!$O$38&gt;=C364),"Verlof",0)</f>
        <v>0</v>
      </c>
      <c r="K364">
        <f t="shared" si="59"/>
        <v>0</v>
      </c>
      <c r="L364">
        <f t="shared" si="60"/>
        <v>0</v>
      </c>
      <c r="M364">
        <f t="shared" si="61"/>
        <v>0</v>
      </c>
      <c r="N364" s="56">
        <f t="shared" si="62"/>
        <v>0</v>
      </c>
      <c r="O364" s="56">
        <f t="shared" si="63"/>
        <v>0</v>
      </c>
    </row>
    <row r="365" spans="1:15" x14ac:dyDescent="0.3">
      <c r="A365" t="str">
        <f t="shared" si="57"/>
        <v>202352zo</v>
      </c>
      <c r="B365">
        <f t="shared" si="64"/>
        <v>52</v>
      </c>
      <c r="C365" s="65">
        <f t="shared" si="65"/>
        <v>45291</v>
      </c>
      <c r="D365" t="str">
        <f t="shared" si="66"/>
        <v>zo</v>
      </c>
      <c r="E365">
        <f t="shared" si="58"/>
        <v>2023</v>
      </c>
      <c r="F365" t="s">
        <v>73</v>
      </c>
      <c r="G365" t="s">
        <v>73</v>
      </c>
      <c r="H365" t="s">
        <v>73</v>
      </c>
      <c r="I365">
        <f t="shared" si="67"/>
        <v>52</v>
      </c>
      <c r="J365" s="118">
        <f>IF(AND(Formulier!$E$44&lt;=C365,Formulier!$O$38&gt;=C365),"Verlof",0)</f>
        <v>0</v>
      </c>
      <c r="K365">
        <f t="shared" si="59"/>
        <v>0</v>
      </c>
      <c r="L365">
        <f t="shared" si="60"/>
        <v>0</v>
      </c>
      <c r="M365">
        <f t="shared" si="61"/>
        <v>0</v>
      </c>
      <c r="N365" s="56">
        <f t="shared" si="62"/>
        <v>0</v>
      </c>
      <c r="O365" s="56">
        <f t="shared" si="63"/>
        <v>0</v>
      </c>
    </row>
    <row r="366" spans="1:15" x14ac:dyDescent="0.3">
      <c r="A366" t="str">
        <f t="shared" si="57"/>
        <v>20241ma</v>
      </c>
      <c r="B366">
        <v>1</v>
      </c>
      <c r="C366" s="65">
        <f t="shared" si="65"/>
        <v>45292</v>
      </c>
      <c r="D366" t="str">
        <f t="shared" si="66"/>
        <v>ma</v>
      </c>
      <c r="E366">
        <f t="shared" si="58"/>
        <v>2024</v>
      </c>
      <c r="F366" t="s">
        <v>73</v>
      </c>
      <c r="G366" t="s">
        <v>73</v>
      </c>
      <c r="H366" t="s">
        <v>73</v>
      </c>
      <c r="I366">
        <v>1</v>
      </c>
      <c r="J366" s="118">
        <f>IF(AND(Formulier!$E$44&lt;=C366,Formulier!$O$38&gt;=C366),"Verlof",0)</f>
        <v>0</v>
      </c>
      <c r="K366">
        <f t="shared" si="59"/>
        <v>0</v>
      </c>
      <c r="L366">
        <f t="shared" si="60"/>
        <v>0</v>
      </c>
      <c r="M366">
        <f t="shared" si="61"/>
        <v>0</v>
      </c>
      <c r="N366" s="56">
        <f t="shared" si="62"/>
        <v>0</v>
      </c>
      <c r="O366" s="56">
        <f t="shared" si="63"/>
        <v>0</v>
      </c>
    </row>
    <row r="367" spans="1:15" x14ac:dyDescent="0.3">
      <c r="A367" t="str">
        <f t="shared" si="57"/>
        <v>20241di</v>
      </c>
      <c r="B367">
        <v>1</v>
      </c>
      <c r="C367" s="65">
        <f t="shared" si="65"/>
        <v>45293</v>
      </c>
      <c r="D367" t="str">
        <f t="shared" si="66"/>
        <v>di</v>
      </c>
      <c r="E367">
        <f t="shared" si="58"/>
        <v>2024</v>
      </c>
      <c r="F367" t="s">
        <v>73</v>
      </c>
      <c r="G367" t="s">
        <v>73</v>
      </c>
      <c r="H367" t="s">
        <v>73</v>
      </c>
      <c r="I367">
        <v>1</v>
      </c>
      <c r="J367" s="118">
        <f>IF(AND(Formulier!$E$44&lt;=C367,Formulier!$O$38&gt;=C367),"Verlof",0)</f>
        <v>0</v>
      </c>
      <c r="K367">
        <f t="shared" si="59"/>
        <v>0</v>
      </c>
      <c r="L367">
        <f t="shared" si="60"/>
        <v>0</v>
      </c>
      <c r="M367">
        <f t="shared" si="61"/>
        <v>0</v>
      </c>
      <c r="N367" s="56">
        <f t="shared" si="62"/>
        <v>0</v>
      </c>
      <c r="O367" s="56">
        <f t="shared" si="63"/>
        <v>0</v>
      </c>
    </row>
    <row r="368" spans="1:15" x14ac:dyDescent="0.3">
      <c r="A368" t="str">
        <f t="shared" si="57"/>
        <v>20241wo</v>
      </c>
      <c r="B368">
        <v>1</v>
      </c>
      <c r="C368" s="65">
        <f t="shared" si="65"/>
        <v>45294</v>
      </c>
      <c r="D368" t="str">
        <f t="shared" si="66"/>
        <v>wo</v>
      </c>
      <c r="E368">
        <f t="shared" si="58"/>
        <v>2024</v>
      </c>
      <c r="F368" t="s">
        <v>73</v>
      </c>
      <c r="G368" t="s">
        <v>73</v>
      </c>
      <c r="H368" t="s">
        <v>73</v>
      </c>
      <c r="I368">
        <v>1</v>
      </c>
      <c r="J368" s="118">
        <f>IF(AND(Formulier!$E$44&lt;=C368,Formulier!$O$38&gt;=C368),"Verlof",0)</f>
        <v>0</v>
      </c>
      <c r="K368">
        <f t="shared" si="59"/>
        <v>0</v>
      </c>
      <c r="L368">
        <f t="shared" si="60"/>
        <v>0</v>
      </c>
      <c r="M368">
        <f t="shared" si="61"/>
        <v>0</v>
      </c>
      <c r="N368" s="56">
        <f t="shared" si="62"/>
        <v>0</v>
      </c>
      <c r="O368" s="56">
        <f t="shared" si="63"/>
        <v>0</v>
      </c>
    </row>
    <row r="369" spans="1:15" x14ac:dyDescent="0.3">
      <c r="A369" t="str">
        <f t="shared" si="57"/>
        <v>20241do</v>
      </c>
      <c r="B369">
        <v>1</v>
      </c>
      <c r="C369" s="65">
        <f t="shared" si="65"/>
        <v>45295</v>
      </c>
      <c r="D369" t="str">
        <f t="shared" si="66"/>
        <v>do</v>
      </c>
      <c r="E369">
        <f t="shared" si="58"/>
        <v>2024</v>
      </c>
      <c r="F369" t="s">
        <v>73</v>
      </c>
      <c r="G369" t="s">
        <v>73</v>
      </c>
      <c r="H369" t="s">
        <v>73</v>
      </c>
      <c r="I369">
        <v>1</v>
      </c>
      <c r="J369" s="118">
        <f>IF(AND(Formulier!$E$44&lt;=C369,Formulier!$O$38&gt;=C369),"Verlof",0)</f>
        <v>0</v>
      </c>
      <c r="K369">
        <f t="shared" si="59"/>
        <v>0</v>
      </c>
      <c r="L369">
        <f t="shared" si="60"/>
        <v>0</v>
      </c>
      <c r="M369">
        <f t="shared" si="61"/>
        <v>0</v>
      </c>
      <c r="N369" s="56">
        <f t="shared" si="62"/>
        <v>0</v>
      </c>
      <c r="O369" s="56">
        <f t="shared" si="63"/>
        <v>0</v>
      </c>
    </row>
    <row r="370" spans="1:15" x14ac:dyDescent="0.3">
      <c r="A370" t="str">
        <f t="shared" si="57"/>
        <v>20241vr</v>
      </c>
      <c r="B370">
        <v>1</v>
      </c>
      <c r="C370" s="65">
        <f t="shared" si="65"/>
        <v>45296</v>
      </c>
      <c r="D370" t="str">
        <f t="shared" si="66"/>
        <v>vr</v>
      </c>
      <c r="E370">
        <f t="shared" si="58"/>
        <v>2024</v>
      </c>
      <c r="F370" t="s">
        <v>73</v>
      </c>
      <c r="G370" t="s">
        <v>73</v>
      </c>
      <c r="H370" t="s">
        <v>73</v>
      </c>
      <c r="I370">
        <v>1</v>
      </c>
      <c r="J370" s="118">
        <f>IF(AND(Formulier!$E$44&lt;=C370,Formulier!$O$38&gt;=C370),"Verlof",0)</f>
        <v>0</v>
      </c>
      <c r="K370">
        <f t="shared" si="59"/>
        <v>0</v>
      </c>
      <c r="L370">
        <f t="shared" si="60"/>
        <v>0</v>
      </c>
      <c r="M370">
        <f t="shared" si="61"/>
        <v>0</v>
      </c>
      <c r="N370" s="56">
        <f t="shared" si="62"/>
        <v>0</v>
      </c>
      <c r="O370" s="56">
        <f t="shared" si="63"/>
        <v>0</v>
      </c>
    </row>
    <row r="371" spans="1:15" x14ac:dyDescent="0.3">
      <c r="A371" t="str">
        <f t="shared" si="57"/>
        <v>20241za</v>
      </c>
      <c r="B371">
        <v>1</v>
      </c>
      <c r="C371" s="65">
        <f t="shared" si="65"/>
        <v>45297</v>
      </c>
      <c r="D371" t="str">
        <f t="shared" si="66"/>
        <v>za</v>
      </c>
      <c r="E371">
        <f t="shared" si="58"/>
        <v>2024</v>
      </c>
      <c r="F371" t="s">
        <v>73</v>
      </c>
      <c r="G371" t="s">
        <v>73</v>
      </c>
      <c r="H371" t="s">
        <v>73</v>
      </c>
      <c r="I371">
        <v>1</v>
      </c>
      <c r="J371" s="118">
        <f>IF(AND(Formulier!$E$44&lt;=C371,Formulier!$O$38&gt;=C371),"Verlof",0)</f>
        <v>0</v>
      </c>
      <c r="K371">
        <f t="shared" si="59"/>
        <v>0</v>
      </c>
      <c r="L371">
        <f t="shared" si="60"/>
        <v>0</v>
      </c>
      <c r="M371">
        <f t="shared" si="61"/>
        <v>0</v>
      </c>
      <c r="N371" s="56">
        <f t="shared" si="62"/>
        <v>0</v>
      </c>
      <c r="O371" s="56">
        <f t="shared" si="63"/>
        <v>0</v>
      </c>
    </row>
    <row r="372" spans="1:15" x14ac:dyDescent="0.3">
      <c r="A372" t="str">
        <f t="shared" si="57"/>
        <v>20241zo</v>
      </c>
      <c r="B372">
        <v>1</v>
      </c>
      <c r="C372" s="65">
        <f t="shared" si="65"/>
        <v>45298</v>
      </c>
      <c r="D372" t="str">
        <f t="shared" si="66"/>
        <v>zo</v>
      </c>
      <c r="E372">
        <f t="shared" si="58"/>
        <v>2024</v>
      </c>
      <c r="F372" t="s">
        <v>73</v>
      </c>
      <c r="G372" t="s">
        <v>73</v>
      </c>
      <c r="H372" t="s">
        <v>73</v>
      </c>
      <c r="I372">
        <v>1</v>
      </c>
      <c r="J372" s="118">
        <f>IF(AND(Formulier!$E$44&lt;=C372,Formulier!$O$38&gt;=C372),"Verlof",0)</f>
        <v>0</v>
      </c>
      <c r="K372">
        <f t="shared" si="59"/>
        <v>0</v>
      </c>
      <c r="L372">
        <f t="shared" si="60"/>
        <v>0</v>
      </c>
      <c r="M372">
        <f t="shared" si="61"/>
        <v>0</v>
      </c>
      <c r="N372" s="56">
        <f t="shared" si="62"/>
        <v>0</v>
      </c>
      <c r="O372" s="56">
        <f t="shared" si="63"/>
        <v>0</v>
      </c>
    </row>
    <row r="373" spans="1:15" x14ac:dyDescent="0.3">
      <c r="A373" t="str">
        <f t="shared" si="57"/>
        <v>20242ma</v>
      </c>
      <c r="B373">
        <f t="shared" ref="B373:B436" si="68">B366+1</f>
        <v>2</v>
      </c>
      <c r="C373" s="65">
        <f t="shared" si="65"/>
        <v>45299</v>
      </c>
      <c r="D373" t="str">
        <f t="shared" si="66"/>
        <v>ma</v>
      </c>
      <c r="E373">
        <f t="shared" si="58"/>
        <v>2024</v>
      </c>
      <c r="F373" t="s">
        <v>92</v>
      </c>
      <c r="G373" t="s">
        <v>92</v>
      </c>
      <c r="H373" t="s">
        <v>92</v>
      </c>
      <c r="I373">
        <f t="shared" ref="I373:I436" si="69">+I366+1</f>
        <v>2</v>
      </c>
      <c r="J373" s="118">
        <f>IF(AND(Formulier!$E$44&lt;=C373,Formulier!$O$38&gt;=C373),"Verlof",0)</f>
        <v>0</v>
      </c>
      <c r="K373">
        <f t="shared" si="59"/>
        <v>0</v>
      </c>
      <c r="L373">
        <f t="shared" si="60"/>
        <v>0</v>
      </c>
      <c r="M373">
        <f t="shared" si="61"/>
        <v>0</v>
      </c>
      <c r="N373" s="56">
        <f t="shared" si="62"/>
        <v>0</v>
      </c>
      <c r="O373" s="56">
        <f t="shared" si="63"/>
        <v>0</v>
      </c>
    </row>
    <row r="374" spans="1:15" x14ac:dyDescent="0.3">
      <c r="A374" t="str">
        <f t="shared" si="57"/>
        <v>20242di</v>
      </c>
      <c r="B374">
        <f t="shared" si="68"/>
        <v>2</v>
      </c>
      <c r="C374" s="65">
        <f t="shared" si="65"/>
        <v>45300</v>
      </c>
      <c r="D374" t="str">
        <f t="shared" si="66"/>
        <v>di</v>
      </c>
      <c r="E374">
        <f t="shared" si="58"/>
        <v>2024</v>
      </c>
      <c r="F374" t="s">
        <v>92</v>
      </c>
      <c r="G374" t="s">
        <v>92</v>
      </c>
      <c r="H374" t="s">
        <v>92</v>
      </c>
      <c r="I374">
        <f t="shared" si="69"/>
        <v>2</v>
      </c>
      <c r="J374" s="118">
        <f>IF(AND(Formulier!$E$44&lt;=C374,Formulier!$O$38&gt;=C374),"Verlof",0)</f>
        <v>0</v>
      </c>
      <c r="K374">
        <f t="shared" si="59"/>
        <v>0</v>
      </c>
      <c r="L374">
        <f t="shared" si="60"/>
        <v>0</v>
      </c>
      <c r="M374">
        <f t="shared" si="61"/>
        <v>0</v>
      </c>
      <c r="N374" s="56">
        <f t="shared" si="62"/>
        <v>0</v>
      </c>
      <c r="O374" s="56">
        <f t="shared" si="63"/>
        <v>0</v>
      </c>
    </row>
    <row r="375" spans="1:15" x14ac:dyDescent="0.3">
      <c r="A375" t="str">
        <f t="shared" si="57"/>
        <v>20242wo</v>
      </c>
      <c r="B375">
        <f t="shared" si="68"/>
        <v>2</v>
      </c>
      <c r="C375" s="65">
        <f t="shared" si="65"/>
        <v>45301</v>
      </c>
      <c r="D375" t="str">
        <f t="shared" si="66"/>
        <v>wo</v>
      </c>
      <c r="E375">
        <f t="shared" si="58"/>
        <v>2024</v>
      </c>
      <c r="F375" t="s">
        <v>92</v>
      </c>
      <c r="G375" t="s">
        <v>92</v>
      </c>
      <c r="H375" t="s">
        <v>92</v>
      </c>
      <c r="I375">
        <f t="shared" si="69"/>
        <v>2</v>
      </c>
      <c r="J375" s="118">
        <f>IF(AND(Formulier!$E$44&lt;=C375,Formulier!$O$38&gt;=C375),"Verlof",0)</f>
        <v>0</v>
      </c>
      <c r="K375">
        <f t="shared" si="59"/>
        <v>0</v>
      </c>
      <c r="L375">
        <f t="shared" si="60"/>
        <v>0</v>
      </c>
      <c r="M375">
        <f t="shared" si="61"/>
        <v>0</v>
      </c>
      <c r="N375" s="56">
        <f t="shared" si="62"/>
        <v>0</v>
      </c>
      <c r="O375" s="56">
        <f t="shared" si="63"/>
        <v>0</v>
      </c>
    </row>
    <row r="376" spans="1:15" x14ac:dyDescent="0.3">
      <c r="A376" t="str">
        <f t="shared" si="57"/>
        <v>20242do</v>
      </c>
      <c r="B376">
        <f t="shared" si="68"/>
        <v>2</v>
      </c>
      <c r="C376" s="65">
        <f t="shared" si="65"/>
        <v>45302</v>
      </c>
      <c r="D376" t="str">
        <f t="shared" si="66"/>
        <v>do</v>
      </c>
      <c r="E376">
        <f t="shared" si="58"/>
        <v>2024</v>
      </c>
      <c r="F376" t="s">
        <v>92</v>
      </c>
      <c r="G376" t="s">
        <v>92</v>
      </c>
      <c r="H376" t="s">
        <v>92</v>
      </c>
      <c r="I376">
        <f t="shared" si="69"/>
        <v>2</v>
      </c>
      <c r="J376" s="118">
        <f>IF(AND(Formulier!$E$44&lt;=C376,Formulier!$O$38&gt;=C376),"Verlof",0)</f>
        <v>0</v>
      </c>
      <c r="K376">
        <f t="shared" si="59"/>
        <v>0</v>
      </c>
      <c r="L376">
        <f t="shared" si="60"/>
        <v>0</v>
      </c>
      <c r="M376">
        <f t="shared" si="61"/>
        <v>0</v>
      </c>
      <c r="N376" s="56">
        <f t="shared" si="62"/>
        <v>0</v>
      </c>
      <c r="O376" s="56">
        <f t="shared" si="63"/>
        <v>0</v>
      </c>
    </row>
    <row r="377" spans="1:15" x14ac:dyDescent="0.3">
      <c r="A377" t="str">
        <f t="shared" si="57"/>
        <v>20242vr</v>
      </c>
      <c r="B377">
        <f t="shared" si="68"/>
        <v>2</v>
      </c>
      <c r="C377" s="65">
        <f t="shared" si="65"/>
        <v>45303</v>
      </c>
      <c r="D377" t="str">
        <f t="shared" si="66"/>
        <v>vr</v>
      </c>
      <c r="E377">
        <f t="shared" si="58"/>
        <v>2024</v>
      </c>
      <c r="F377" t="s">
        <v>92</v>
      </c>
      <c r="G377" t="s">
        <v>92</v>
      </c>
      <c r="H377" t="s">
        <v>92</v>
      </c>
      <c r="I377">
        <f t="shared" si="69"/>
        <v>2</v>
      </c>
      <c r="J377" s="118">
        <f>IF(AND(Formulier!$E$44&lt;=C377,Formulier!$O$38&gt;=C377),"Verlof",0)</f>
        <v>0</v>
      </c>
      <c r="K377">
        <f t="shared" si="59"/>
        <v>0</v>
      </c>
      <c r="L377">
        <f t="shared" si="60"/>
        <v>0</v>
      </c>
      <c r="M377">
        <f t="shared" si="61"/>
        <v>0</v>
      </c>
      <c r="N377" s="56">
        <f t="shared" si="62"/>
        <v>0</v>
      </c>
      <c r="O377" s="56">
        <f t="shared" si="63"/>
        <v>0</v>
      </c>
    </row>
    <row r="378" spans="1:15" x14ac:dyDescent="0.3">
      <c r="A378" t="str">
        <f t="shared" si="57"/>
        <v>20242za</v>
      </c>
      <c r="B378">
        <f t="shared" si="68"/>
        <v>2</v>
      </c>
      <c r="C378" s="65">
        <f t="shared" si="65"/>
        <v>45304</v>
      </c>
      <c r="D378" t="str">
        <f t="shared" si="66"/>
        <v>za</v>
      </c>
      <c r="E378">
        <f t="shared" si="58"/>
        <v>2024</v>
      </c>
      <c r="F378" t="s">
        <v>92</v>
      </c>
      <c r="G378" t="s">
        <v>92</v>
      </c>
      <c r="H378" t="s">
        <v>92</v>
      </c>
      <c r="I378">
        <f t="shared" si="69"/>
        <v>2</v>
      </c>
      <c r="J378" s="118">
        <f>IF(AND(Formulier!$E$44&lt;=C378,Formulier!$O$38&gt;=C378),"Verlof",0)</f>
        <v>0</v>
      </c>
      <c r="K378">
        <f t="shared" si="59"/>
        <v>0</v>
      </c>
      <c r="L378">
        <f t="shared" si="60"/>
        <v>0</v>
      </c>
      <c r="M378">
        <f t="shared" si="61"/>
        <v>0</v>
      </c>
      <c r="N378" s="56">
        <f t="shared" si="62"/>
        <v>0</v>
      </c>
      <c r="O378" s="56">
        <f t="shared" si="63"/>
        <v>0</v>
      </c>
    </row>
    <row r="379" spans="1:15" x14ac:dyDescent="0.3">
      <c r="A379" t="str">
        <f t="shared" si="57"/>
        <v>20242zo</v>
      </c>
      <c r="B379">
        <f t="shared" si="68"/>
        <v>2</v>
      </c>
      <c r="C379" s="65">
        <f t="shared" si="65"/>
        <v>45305</v>
      </c>
      <c r="D379" t="str">
        <f t="shared" si="66"/>
        <v>zo</v>
      </c>
      <c r="E379">
        <f t="shared" si="58"/>
        <v>2024</v>
      </c>
      <c r="F379" t="s">
        <v>92</v>
      </c>
      <c r="G379" t="s">
        <v>92</v>
      </c>
      <c r="H379" t="s">
        <v>92</v>
      </c>
      <c r="I379">
        <f t="shared" si="69"/>
        <v>2</v>
      </c>
      <c r="J379" s="118">
        <f>IF(AND(Formulier!$E$44&lt;=C379,Formulier!$O$38&gt;=C379),"Verlof",0)</f>
        <v>0</v>
      </c>
      <c r="K379">
        <f t="shared" si="59"/>
        <v>0</v>
      </c>
      <c r="L379">
        <f t="shared" si="60"/>
        <v>0</v>
      </c>
      <c r="M379">
        <f t="shared" si="61"/>
        <v>0</v>
      </c>
      <c r="N379" s="56">
        <f t="shared" si="62"/>
        <v>0</v>
      </c>
      <c r="O379" s="56">
        <f t="shared" si="63"/>
        <v>0</v>
      </c>
    </row>
    <row r="380" spans="1:15" x14ac:dyDescent="0.3">
      <c r="A380" t="str">
        <f t="shared" si="57"/>
        <v>20243ma</v>
      </c>
      <c r="B380">
        <f t="shared" si="68"/>
        <v>3</v>
      </c>
      <c r="C380" s="65">
        <f t="shared" si="65"/>
        <v>45306</v>
      </c>
      <c r="D380" t="str">
        <f t="shared" si="66"/>
        <v>ma</v>
      </c>
      <c r="E380">
        <f t="shared" si="58"/>
        <v>2024</v>
      </c>
      <c r="F380" t="s">
        <v>92</v>
      </c>
      <c r="G380" t="s">
        <v>92</v>
      </c>
      <c r="H380" t="s">
        <v>92</v>
      </c>
      <c r="I380">
        <f t="shared" si="69"/>
        <v>3</v>
      </c>
      <c r="J380" s="118">
        <f>IF(AND(Formulier!$E$44&lt;=C380,Formulier!$O$38&gt;=C380),"Verlof",0)</f>
        <v>0</v>
      </c>
      <c r="K380">
        <f t="shared" si="59"/>
        <v>0</v>
      </c>
      <c r="L380">
        <f t="shared" si="60"/>
        <v>0</v>
      </c>
      <c r="M380">
        <f t="shared" si="61"/>
        <v>0</v>
      </c>
      <c r="N380" s="56">
        <f t="shared" si="62"/>
        <v>0</v>
      </c>
      <c r="O380" s="56">
        <f t="shared" si="63"/>
        <v>0</v>
      </c>
    </row>
    <row r="381" spans="1:15" x14ac:dyDescent="0.3">
      <c r="A381" t="str">
        <f t="shared" si="57"/>
        <v>20243di</v>
      </c>
      <c r="B381">
        <f t="shared" si="68"/>
        <v>3</v>
      </c>
      <c r="C381" s="65">
        <f t="shared" si="65"/>
        <v>45307</v>
      </c>
      <c r="D381" t="str">
        <f t="shared" si="66"/>
        <v>di</v>
      </c>
      <c r="E381">
        <f t="shared" si="58"/>
        <v>2024</v>
      </c>
      <c r="F381" t="s">
        <v>92</v>
      </c>
      <c r="G381" t="s">
        <v>92</v>
      </c>
      <c r="H381" t="s">
        <v>92</v>
      </c>
      <c r="I381">
        <f t="shared" si="69"/>
        <v>3</v>
      </c>
      <c r="J381" s="118">
        <f>IF(AND(Formulier!$E$44&lt;=C381,Formulier!$O$38&gt;=C381),"Verlof",0)</f>
        <v>0</v>
      </c>
      <c r="K381">
        <f t="shared" si="59"/>
        <v>0</v>
      </c>
      <c r="L381">
        <f t="shared" si="60"/>
        <v>0</v>
      </c>
      <c r="M381">
        <f t="shared" si="61"/>
        <v>0</v>
      </c>
      <c r="N381" s="56">
        <f t="shared" si="62"/>
        <v>0</v>
      </c>
      <c r="O381" s="56">
        <f t="shared" si="63"/>
        <v>0</v>
      </c>
    </row>
    <row r="382" spans="1:15" x14ac:dyDescent="0.3">
      <c r="A382" t="str">
        <f t="shared" si="57"/>
        <v>20243wo</v>
      </c>
      <c r="B382">
        <f t="shared" si="68"/>
        <v>3</v>
      </c>
      <c r="C382" s="65">
        <f t="shared" si="65"/>
        <v>45308</v>
      </c>
      <c r="D382" t="str">
        <f t="shared" si="66"/>
        <v>wo</v>
      </c>
      <c r="E382">
        <f t="shared" si="58"/>
        <v>2024</v>
      </c>
      <c r="F382" t="s">
        <v>92</v>
      </c>
      <c r="G382" t="s">
        <v>92</v>
      </c>
      <c r="H382" t="s">
        <v>92</v>
      </c>
      <c r="I382">
        <f t="shared" si="69"/>
        <v>3</v>
      </c>
      <c r="J382" s="118">
        <f>IF(AND(Formulier!$E$44&lt;=C382,Formulier!$O$38&gt;=C382),"Verlof",0)</f>
        <v>0</v>
      </c>
      <c r="K382">
        <f t="shared" si="59"/>
        <v>0</v>
      </c>
      <c r="L382">
        <f t="shared" si="60"/>
        <v>0</v>
      </c>
      <c r="M382">
        <f t="shared" si="61"/>
        <v>0</v>
      </c>
      <c r="N382" s="56">
        <f t="shared" si="62"/>
        <v>0</v>
      </c>
      <c r="O382" s="56">
        <f t="shared" si="63"/>
        <v>0</v>
      </c>
    </row>
    <row r="383" spans="1:15" x14ac:dyDescent="0.3">
      <c r="A383" t="str">
        <f t="shared" si="57"/>
        <v>20243do</v>
      </c>
      <c r="B383">
        <f t="shared" si="68"/>
        <v>3</v>
      </c>
      <c r="C383" s="65">
        <f t="shared" si="65"/>
        <v>45309</v>
      </c>
      <c r="D383" t="str">
        <f t="shared" si="66"/>
        <v>do</v>
      </c>
      <c r="E383">
        <f t="shared" si="58"/>
        <v>2024</v>
      </c>
      <c r="F383" t="s">
        <v>92</v>
      </c>
      <c r="G383" t="s">
        <v>92</v>
      </c>
      <c r="H383" t="s">
        <v>92</v>
      </c>
      <c r="I383">
        <f t="shared" si="69"/>
        <v>3</v>
      </c>
      <c r="J383" s="118">
        <f>IF(AND(Formulier!$E$44&lt;=C383,Formulier!$O$38&gt;=C383),"Verlof",0)</f>
        <v>0</v>
      </c>
      <c r="K383">
        <f t="shared" si="59"/>
        <v>0</v>
      </c>
      <c r="L383">
        <f t="shared" si="60"/>
        <v>0</v>
      </c>
      <c r="M383">
        <f t="shared" si="61"/>
        <v>0</v>
      </c>
      <c r="N383" s="56">
        <f t="shared" si="62"/>
        <v>0</v>
      </c>
      <c r="O383" s="56">
        <f t="shared" si="63"/>
        <v>0</v>
      </c>
    </row>
    <row r="384" spans="1:15" x14ac:dyDescent="0.3">
      <c r="A384" t="str">
        <f t="shared" si="57"/>
        <v>20243vr</v>
      </c>
      <c r="B384">
        <f t="shared" si="68"/>
        <v>3</v>
      </c>
      <c r="C384" s="65">
        <f t="shared" si="65"/>
        <v>45310</v>
      </c>
      <c r="D384" t="str">
        <f t="shared" si="66"/>
        <v>vr</v>
      </c>
      <c r="E384">
        <f t="shared" si="58"/>
        <v>2024</v>
      </c>
      <c r="F384" t="s">
        <v>92</v>
      </c>
      <c r="G384" t="s">
        <v>92</v>
      </c>
      <c r="H384" t="s">
        <v>92</v>
      </c>
      <c r="I384">
        <f t="shared" si="69"/>
        <v>3</v>
      </c>
      <c r="J384" s="118">
        <f>IF(AND(Formulier!$E$44&lt;=C384,Formulier!$O$38&gt;=C384),"Verlof",0)</f>
        <v>0</v>
      </c>
      <c r="K384">
        <f t="shared" si="59"/>
        <v>0</v>
      </c>
      <c r="L384">
        <f t="shared" si="60"/>
        <v>0</v>
      </c>
      <c r="M384">
        <f t="shared" si="61"/>
        <v>0</v>
      </c>
      <c r="N384" s="56">
        <f t="shared" si="62"/>
        <v>0</v>
      </c>
      <c r="O384" s="56">
        <f t="shared" si="63"/>
        <v>0</v>
      </c>
    </row>
    <row r="385" spans="1:15" x14ac:dyDescent="0.3">
      <c r="A385" t="str">
        <f t="shared" si="57"/>
        <v>20243za</v>
      </c>
      <c r="B385">
        <f t="shared" si="68"/>
        <v>3</v>
      </c>
      <c r="C385" s="65">
        <f t="shared" si="65"/>
        <v>45311</v>
      </c>
      <c r="D385" t="str">
        <f t="shared" si="66"/>
        <v>za</v>
      </c>
      <c r="E385">
        <f t="shared" si="58"/>
        <v>2024</v>
      </c>
      <c r="F385" t="s">
        <v>92</v>
      </c>
      <c r="G385" t="s">
        <v>92</v>
      </c>
      <c r="H385" t="s">
        <v>92</v>
      </c>
      <c r="I385">
        <f t="shared" si="69"/>
        <v>3</v>
      </c>
      <c r="J385" s="118">
        <f>IF(AND(Formulier!$E$44&lt;=C385,Formulier!$O$38&gt;=C385),"Verlof",0)</f>
        <v>0</v>
      </c>
      <c r="K385">
        <f t="shared" si="59"/>
        <v>0</v>
      </c>
      <c r="L385">
        <f t="shared" si="60"/>
        <v>0</v>
      </c>
      <c r="M385">
        <f t="shared" si="61"/>
        <v>0</v>
      </c>
      <c r="N385" s="56">
        <f t="shared" si="62"/>
        <v>0</v>
      </c>
      <c r="O385" s="56">
        <f t="shared" si="63"/>
        <v>0</v>
      </c>
    </row>
    <row r="386" spans="1:15" x14ac:dyDescent="0.3">
      <c r="A386" t="str">
        <f t="shared" ref="A386:A449" si="70">E386&amp;B386&amp;D386</f>
        <v>20243zo</v>
      </c>
      <c r="B386">
        <f t="shared" si="68"/>
        <v>3</v>
      </c>
      <c r="C386" s="65">
        <f t="shared" si="65"/>
        <v>45312</v>
      </c>
      <c r="D386" t="str">
        <f t="shared" si="66"/>
        <v>zo</v>
      </c>
      <c r="E386">
        <f t="shared" ref="E386:E449" si="71">YEAR(C386)</f>
        <v>2024</v>
      </c>
      <c r="F386" t="s">
        <v>92</v>
      </c>
      <c r="G386" t="s">
        <v>92</v>
      </c>
      <c r="H386" t="s">
        <v>92</v>
      </c>
      <c r="I386">
        <f t="shared" si="69"/>
        <v>3</v>
      </c>
      <c r="J386" s="118">
        <f>IF(AND(Formulier!$E$44&lt;=C386,Formulier!$O$38&gt;=C386),"Verlof",0)</f>
        <v>0</v>
      </c>
      <c r="K386">
        <f t="shared" si="59"/>
        <v>0</v>
      </c>
      <c r="L386">
        <f t="shared" si="60"/>
        <v>0</v>
      </c>
      <c r="M386">
        <f t="shared" si="61"/>
        <v>0</v>
      </c>
      <c r="N386" s="56">
        <f t="shared" si="62"/>
        <v>0</v>
      </c>
      <c r="O386" s="56">
        <f t="shared" si="63"/>
        <v>0</v>
      </c>
    </row>
    <row r="387" spans="1:15" x14ac:dyDescent="0.3">
      <c r="A387" t="str">
        <f t="shared" si="70"/>
        <v>20244ma</v>
      </c>
      <c r="B387">
        <f t="shared" si="68"/>
        <v>4</v>
      </c>
      <c r="C387" s="65">
        <f t="shared" si="65"/>
        <v>45313</v>
      </c>
      <c r="D387" t="str">
        <f t="shared" si="66"/>
        <v>ma</v>
      </c>
      <c r="E387">
        <f t="shared" si="71"/>
        <v>2024</v>
      </c>
      <c r="F387" t="s">
        <v>92</v>
      </c>
      <c r="G387" t="s">
        <v>92</v>
      </c>
      <c r="H387" t="s">
        <v>92</v>
      </c>
      <c r="I387">
        <f t="shared" si="69"/>
        <v>4</v>
      </c>
      <c r="J387" s="118">
        <f>IF(AND(Formulier!$E$44&lt;=C387,Formulier!$O$38&gt;=C387),"Verlof",0)</f>
        <v>0</v>
      </c>
      <c r="K387">
        <f t="shared" ref="K387:K450" si="72">IF(J387=0,0,IF(F387="",0,1))</f>
        <v>0</v>
      </c>
      <c r="L387">
        <f t="shared" ref="L387:L450" si="73">IF(J387=0,0,IF(G387="",0,1))</f>
        <v>0</v>
      </c>
      <c r="M387">
        <f t="shared" ref="M387:M450" si="74">IF(J387=0,0,IF(H387="",0,1))</f>
        <v>0</v>
      </c>
      <c r="N387" s="56">
        <f t="shared" ref="N387:N450" si="75">IF($N$1="Noord",K387,IF($N$1="Midden",L387,M387))</f>
        <v>0</v>
      </c>
      <c r="O387" s="56">
        <f t="shared" ref="O387:O450" si="76">IF(OR(D387="za",D387="zo"),0,N387)</f>
        <v>0</v>
      </c>
    </row>
    <row r="388" spans="1:15" x14ac:dyDescent="0.3">
      <c r="A388" t="str">
        <f t="shared" si="70"/>
        <v>20244di</v>
      </c>
      <c r="B388">
        <f t="shared" si="68"/>
        <v>4</v>
      </c>
      <c r="C388" s="65">
        <f t="shared" si="65"/>
        <v>45314</v>
      </c>
      <c r="D388" t="str">
        <f t="shared" si="66"/>
        <v>di</v>
      </c>
      <c r="E388">
        <f t="shared" si="71"/>
        <v>2024</v>
      </c>
      <c r="F388" t="s">
        <v>92</v>
      </c>
      <c r="G388" t="s">
        <v>92</v>
      </c>
      <c r="H388" t="s">
        <v>92</v>
      </c>
      <c r="I388">
        <f t="shared" si="69"/>
        <v>4</v>
      </c>
      <c r="J388" s="118">
        <f>IF(AND(Formulier!$E$44&lt;=C388,Formulier!$O$38&gt;=C388),"Verlof",0)</f>
        <v>0</v>
      </c>
      <c r="K388">
        <f t="shared" si="72"/>
        <v>0</v>
      </c>
      <c r="L388">
        <f t="shared" si="73"/>
        <v>0</v>
      </c>
      <c r="M388">
        <f t="shared" si="74"/>
        <v>0</v>
      </c>
      <c r="N388" s="56">
        <f t="shared" si="75"/>
        <v>0</v>
      </c>
      <c r="O388" s="56">
        <f t="shared" si="76"/>
        <v>0</v>
      </c>
    </row>
    <row r="389" spans="1:15" x14ac:dyDescent="0.3">
      <c r="A389" t="str">
        <f t="shared" si="70"/>
        <v>20244wo</v>
      </c>
      <c r="B389">
        <f t="shared" si="68"/>
        <v>4</v>
      </c>
      <c r="C389" s="65">
        <f t="shared" si="65"/>
        <v>45315</v>
      </c>
      <c r="D389" t="str">
        <f t="shared" si="66"/>
        <v>wo</v>
      </c>
      <c r="E389">
        <f t="shared" si="71"/>
        <v>2024</v>
      </c>
      <c r="F389" t="s">
        <v>92</v>
      </c>
      <c r="G389" t="s">
        <v>92</v>
      </c>
      <c r="H389" t="s">
        <v>92</v>
      </c>
      <c r="I389">
        <f t="shared" si="69"/>
        <v>4</v>
      </c>
      <c r="J389" s="118">
        <f>IF(AND(Formulier!$E$44&lt;=C389,Formulier!$O$38&gt;=C389),"Verlof",0)</f>
        <v>0</v>
      </c>
      <c r="K389">
        <f t="shared" si="72"/>
        <v>0</v>
      </c>
      <c r="L389">
        <f t="shared" si="73"/>
        <v>0</v>
      </c>
      <c r="M389">
        <f t="shared" si="74"/>
        <v>0</v>
      </c>
      <c r="N389" s="56">
        <f t="shared" si="75"/>
        <v>0</v>
      </c>
      <c r="O389" s="56">
        <f t="shared" si="76"/>
        <v>0</v>
      </c>
    </row>
    <row r="390" spans="1:15" x14ac:dyDescent="0.3">
      <c r="A390" t="str">
        <f t="shared" si="70"/>
        <v>20244do</v>
      </c>
      <c r="B390">
        <f t="shared" si="68"/>
        <v>4</v>
      </c>
      <c r="C390" s="65">
        <f t="shared" si="65"/>
        <v>45316</v>
      </c>
      <c r="D390" t="str">
        <f t="shared" si="66"/>
        <v>do</v>
      </c>
      <c r="E390">
        <f t="shared" si="71"/>
        <v>2024</v>
      </c>
      <c r="F390" t="s">
        <v>92</v>
      </c>
      <c r="G390" t="s">
        <v>92</v>
      </c>
      <c r="H390" t="s">
        <v>92</v>
      </c>
      <c r="I390">
        <f t="shared" si="69"/>
        <v>4</v>
      </c>
      <c r="J390" s="118">
        <f>IF(AND(Formulier!$E$44&lt;=C390,Formulier!$O$38&gt;=C390),"Verlof",0)</f>
        <v>0</v>
      </c>
      <c r="K390">
        <f t="shared" si="72"/>
        <v>0</v>
      </c>
      <c r="L390">
        <f t="shared" si="73"/>
        <v>0</v>
      </c>
      <c r="M390">
        <f t="shared" si="74"/>
        <v>0</v>
      </c>
      <c r="N390" s="56">
        <f t="shared" si="75"/>
        <v>0</v>
      </c>
      <c r="O390" s="56">
        <f t="shared" si="76"/>
        <v>0</v>
      </c>
    </row>
    <row r="391" spans="1:15" x14ac:dyDescent="0.3">
      <c r="A391" t="str">
        <f t="shared" si="70"/>
        <v>20244vr</v>
      </c>
      <c r="B391">
        <f t="shared" si="68"/>
        <v>4</v>
      </c>
      <c r="C391" s="65">
        <f t="shared" si="65"/>
        <v>45317</v>
      </c>
      <c r="D391" t="str">
        <f t="shared" si="66"/>
        <v>vr</v>
      </c>
      <c r="E391">
        <f t="shared" si="71"/>
        <v>2024</v>
      </c>
      <c r="F391" t="s">
        <v>92</v>
      </c>
      <c r="G391" t="s">
        <v>92</v>
      </c>
      <c r="H391" t="s">
        <v>92</v>
      </c>
      <c r="I391">
        <f t="shared" si="69"/>
        <v>4</v>
      </c>
      <c r="J391" s="118">
        <f>IF(AND(Formulier!$E$44&lt;=C391,Formulier!$O$38&gt;=C391),"Verlof",0)</f>
        <v>0</v>
      </c>
      <c r="K391">
        <f t="shared" si="72"/>
        <v>0</v>
      </c>
      <c r="L391">
        <f t="shared" si="73"/>
        <v>0</v>
      </c>
      <c r="M391">
        <f t="shared" si="74"/>
        <v>0</v>
      </c>
      <c r="N391" s="56">
        <f t="shared" si="75"/>
        <v>0</v>
      </c>
      <c r="O391" s="56">
        <f t="shared" si="76"/>
        <v>0</v>
      </c>
    </row>
    <row r="392" spans="1:15" x14ac:dyDescent="0.3">
      <c r="A392" t="str">
        <f t="shared" si="70"/>
        <v>20244za</v>
      </c>
      <c r="B392">
        <f t="shared" si="68"/>
        <v>4</v>
      </c>
      <c r="C392" s="65">
        <f t="shared" si="65"/>
        <v>45318</v>
      </c>
      <c r="D392" t="str">
        <f t="shared" si="66"/>
        <v>za</v>
      </c>
      <c r="E392">
        <f t="shared" si="71"/>
        <v>2024</v>
      </c>
      <c r="F392" t="s">
        <v>92</v>
      </c>
      <c r="G392" t="s">
        <v>92</v>
      </c>
      <c r="H392" t="s">
        <v>92</v>
      </c>
      <c r="I392">
        <f t="shared" si="69"/>
        <v>4</v>
      </c>
      <c r="J392" s="118">
        <f>IF(AND(Formulier!$E$44&lt;=C392,Formulier!$O$38&gt;=C392),"Verlof",0)</f>
        <v>0</v>
      </c>
      <c r="K392">
        <f t="shared" si="72"/>
        <v>0</v>
      </c>
      <c r="L392">
        <f t="shared" si="73"/>
        <v>0</v>
      </c>
      <c r="M392">
        <f t="shared" si="74"/>
        <v>0</v>
      </c>
      <c r="N392" s="56">
        <f t="shared" si="75"/>
        <v>0</v>
      </c>
      <c r="O392" s="56">
        <f t="shared" si="76"/>
        <v>0</v>
      </c>
    </row>
    <row r="393" spans="1:15" x14ac:dyDescent="0.3">
      <c r="A393" t="str">
        <f t="shared" si="70"/>
        <v>20244zo</v>
      </c>
      <c r="B393">
        <f t="shared" si="68"/>
        <v>4</v>
      </c>
      <c r="C393" s="65">
        <f t="shared" ref="C393:C456" si="77">C392+1</f>
        <v>45319</v>
      </c>
      <c r="D393" t="str">
        <f t="shared" ref="D393:D456" si="78">+D386</f>
        <v>zo</v>
      </c>
      <c r="E393">
        <f t="shared" si="71"/>
        <v>2024</v>
      </c>
      <c r="F393" t="s">
        <v>92</v>
      </c>
      <c r="G393" t="s">
        <v>92</v>
      </c>
      <c r="H393" t="s">
        <v>92</v>
      </c>
      <c r="I393">
        <f t="shared" si="69"/>
        <v>4</v>
      </c>
      <c r="J393" s="118">
        <f>IF(AND(Formulier!$E$44&lt;=C393,Formulier!$O$38&gt;=C393),"Verlof",0)</f>
        <v>0</v>
      </c>
      <c r="K393">
        <f t="shared" si="72"/>
        <v>0</v>
      </c>
      <c r="L393">
        <f t="shared" si="73"/>
        <v>0</v>
      </c>
      <c r="M393">
        <f t="shared" si="74"/>
        <v>0</v>
      </c>
      <c r="N393" s="56">
        <f t="shared" si="75"/>
        <v>0</v>
      </c>
      <c r="O393" s="56">
        <f t="shared" si="76"/>
        <v>0</v>
      </c>
    </row>
    <row r="394" spans="1:15" x14ac:dyDescent="0.3">
      <c r="A394" t="str">
        <f t="shared" si="70"/>
        <v>20245ma</v>
      </c>
      <c r="B394">
        <f t="shared" si="68"/>
        <v>5</v>
      </c>
      <c r="C394" s="65">
        <f t="shared" si="77"/>
        <v>45320</v>
      </c>
      <c r="D394" t="str">
        <f t="shared" si="78"/>
        <v>ma</v>
      </c>
      <c r="E394">
        <f t="shared" si="71"/>
        <v>2024</v>
      </c>
      <c r="F394" t="s">
        <v>92</v>
      </c>
      <c r="G394" t="s">
        <v>92</v>
      </c>
      <c r="H394" t="s">
        <v>92</v>
      </c>
      <c r="I394">
        <f t="shared" si="69"/>
        <v>5</v>
      </c>
      <c r="J394" s="118">
        <f>IF(AND(Formulier!$E$44&lt;=C394,Formulier!$O$38&gt;=C394),"Verlof",0)</f>
        <v>0</v>
      </c>
      <c r="K394">
        <f t="shared" si="72"/>
        <v>0</v>
      </c>
      <c r="L394">
        <f t="shared" si="73"/>
        <v>0</v>
      </c>
      <c r="M394">
        <f t="shared" si="74"/>
        <v>0</v>
      </c>
      <c r="N394" s="56">
        <f t="shared" si="75"/>
        <v>0</v>
      </c>
      <c r="O394" s="56">
        <f t="shared" si="76"/>
        <v>0</v>
      </c>
    </row>
    <row r="395" spans="1:15" x14ac:dyDescent="0.3">
      <c r="A395" t="str">
        <f t="shared" si="70"/>
        <v>20245di</v>
      </c>
      <c r="B395">
        <f t="shared" si="68"/>
        <v>5</v>
      </c>
      <c r="C395" s="65">
        <f t="shared" si="77"/>
        <v>45321</v>
      </c>
      <c r="D395" t="str">
        <f t="shared" si="78"/>
        <v>di</v>
      </c>
      <c r="E395">
        <f t="shared" si="71"/>
        <v>2024</v>
      </c>
      <c r="F395" t="s">
        <v>92</v>
      </c>
      <c r="G395" t="s">
        <v>92</v>
      </c>
      <c r="H395" t="s">
        <v>92</v>
      </c>
      <c r="I395">
        <f t="shared" si="69"/>
        <v>5</v>
      </c>
      <c r="J395" s="118">
        <f>IF(AND(Formulier!$E$44&lt;=C395,Formulier!$O$38&gt;=C395),"Verlof",0)</f>
        <v>0</v>
      </c>
      <c r="K395">
        <f t="shared" si="72"/>
        <v>0</v>
      </c>
      <c r="L395">
        <f t="shared" si="73"/>
        <v>0</v>
      </c>
      <c r="M395">
        <f t="shared" si="74"/>
        <v>0</v>
      </c>
      <c r="N395" s="56">
        <f t="shared" si="75"/>
        <v>0</v>
      </c>
      <c r="O395" s="56">
        <f t="shared" si="76"/>
        <v>0</v>
      </c>
    </row>
    <row r="396" spans="1:15" x14ac:dyDescent="0.3">
      <c r="A396" t="str">
        <f t="shared" si="70"/>
        <v>20245wo</v>
      </c>
      <c r="B396">
        <f t="shared" si="68"/>
        <v>5</v>
      </c>
      <c r="C396" s="65">
        <f t="shared" si="77"/>
        <v>45322</v>
      </c>
      <c r="D396" t="str">
        <f t="shared" si="78"/>
        <v>wo</v>
      </c>
      <c r="E396">
        <f t="shared" si="71"/>
        <v>2024</v>
      </c>
      <c r="F396" t="s">
        <v>92</v>
      </c>
      <c r="G396" t="s">
        <v>92</v>
      </c>
      <c r="H396" t="s">
        <v>92</v>
      </c>
      <c r="I396">
        <f t="shared" si="69"/>
        <v>5</v>
      </c>
      <c r="J396" s="118">
        <f>IF(AND(Formulier!$E$44&lt;=C396,Formulier!$O$38&gt;=C396),"Verlof",0)</f>
        <v>0</v>
      </c>
      <c r="K396">
        <f t="shared" si="72"/>
        <v>0</v>
      </c>
      <c r="L396">
        <f t="shared" si="73"/>
        <v>0</v>
      </c>
      <c r="M396">
        <f t="shared" si="74"/>
        <v>0</v>
      </c>
      <c r="N396" s="56">
        <f t="shared" si="75"/>
        <v>0</v>
      </c>
      <c r="O396" s="56">
        <f t="shared" si="76"/>
        <v>0</v>
      </c>
    </row>
    <row r="397" spans="1:15" x14ac:dyDescent="0.3">
      <c r="A397" t="str">
        <f t="shared" si="70"/>
        <v>20245do</v>
      </c>
      <c r="B397">
        <f t="shared" si="68"/>
        <v>5</v>
      </c>
      <c r="C397" s="65">
        <f t="shared" si="77"/>
        <v>45323</v>
      </c>
      <c r="D397" t="str">
        <f t="shared" si="78"/>
        <v>do</v>
      </c>
      <c r="E397">
        <f t="shared" si="71"/>
        <v>2024</v>
      </c>
      <c r="F397" t="s">
        <v>92</v>
      </c>
      <c r="G397" t="s">
        <v>92</v>
      </c>
      <c r="H397" t="s">
        <v>92</v>
      </c>
      <c r="I397">
        <f t="shared" si="69"/>
        <v>5</v>
      </c>
      <c r="J397" s="118">
        <f>IF(AND(Formulier!$E$44&lt;=C397,Formulier!$O$38&gt;=C397),"Verlof",0)</f>
        <v>0</v>
      </c>
      <c r="K397">
        <f t="shared" si="72"/>
        <v>0</v>
      </c>
      <c r="L397">
        <f t="shared" si="73"/>
        <v>0</v>
      </c>
      <c r="M397">
        <f t="shared" si="74"/>
        <v>0</v>
      </c>
      <c r="N397" s="56">
        <f t="shared" si="75"/>
        <v>0</v>
      </c>
      <c r="O397" s="56">
        <f t="shared" si="76"/>
        <v>0</v>
      </c>
    </row>
    <row r="398" spans="1:15" x14ac:dyDescent="0.3">
      <c r="A398" t="str">
        <f t="shared" si="70"/>
        <v>20245vr</v>
      </c>
      <c r="B398">
        <f t="shared" si="68"/>
        <v>5</v>
      </c>
      <c r="C398" s="65">
        <f t="shared" si="77"/>
        <v>45324</v>
      </c>
      <c r="D398" t="str">
        <f t="shared" si="78"/>
        <v>vr</v>
      </c>
      <c r="E398">
        <f t="shared" si="71"/>
        <v>2024</v>
      </c>
      <c r="F398" t="s">
        <v>92</v>
      </c>
      <c r="G398" t="s">
        <v>92</v>
      </c>
      <c r="H398" t="s">
        <v>92</v>
      </c>
      <c r="I398">
        <f t="shared" si="69"/>
        <v>5</v>
      </c>
      <c r="J398" s="118">
        <f>IF(AND(Formulier!$E$44&lt;=C398,Formulier!$O$38&gt;=C398),"Verlof",0)</f>
        <v>0</v>
      </c>
      <c r="K398">
        <f t="shared" si="72"/>
        <v>0</v>
      </c>
      <c r="L398">
        <f t="shared" si="73"/>
        <v>0</v>
      </c>
      <c r="M398">
        <f t="shared" si="74"/>
        <v>0</v>
      </c>
      <c r="N398" s="56">
        <f t="shared" si="75"/>
        <v>0</v>
      </c>
      <c r="O398" s="56">
        <f t="shared" si="76"/>
        <v>0</v>
      </c>
    </row>
    <row r="399" spans="1:15" x14ac:dyDescent="0.3">
      <c r="A399" t="str">
        <f t="shared" si="70"/>
        <v>20245za</v>
      </c>
      <c r="B399">
        <f t="shared" si="68"/>
        <v>5</v>
      </c>
      <c r="C399" s="65">
        <f t="shared" si="77"/>
        <v>45325</v>
      </c>
      <c r="D399" t="str">
        <f t="shared" si="78"/>
        <v>za</v>
      </c>
      <c r="E399">
        <f t="shared" si="71"/>
        <v>2024</v>
      </c>
      <c r="F399" t="s">
        <v>92</v>
      </c>
      <c r="G399" t="s">
        <v>92</v>
      </c>
      <c r="H399" t="s">
        <v>92</v>
      </c>
      <c r="I399">
        <f t="shared" si="69"/>
        <v>5</v>
      </c>
      <c r="J399" s="118">
        <f>IF(AND(Formulier!$E$44&lt;=C399,Formulier!$O$38&gt;=C399),"Verlof",0)</f>
        <v>0</v>
      </c>
      <c r="K399">
        <f t="shared" si="72"/>
        <v>0</v>
      </c>
      <c r="L399">
        <f t="shared" si="73"/>
        <v>0</v>
      </c>
      <c r="M399">
        <f t="shared" si="74"/>
        <v>0</v>
      </c>
      <c r="N399" s="56">
        <f t="shared" si="75"/>
        <v>0</v>
      </c>
      <c r="O399" s="56">
        <f t="shared" si="76"/>
        <v>0</v>
      </c>
    </row>
    <row r="400" spans="1:15" x14ac:dyDescent="0.3">
      <c r="A400" t="str">
        <f t="shared" si="70"/>
        <v>20245zo</v>
      </c>
      <c r="B400">
        <f t="shared" si="68"/>
        <v>5</v>
      </c>
      <c r="C400" s="65">
        <f t="shared" si="77"/>
        <v>45326</v>
      </c>
      <c r="D400" t="str">
        <f t="shared" si="78"/>
        <v>zo</v>
      </c>
      <c r="E400">
        <f t="shared" si="71"/>
        <v>2024</v>
      </c>
      <c r="F400" t="s">
        <v>92</v>
      </c>
      <c r="G400" t="s">
        <v>92</v>
      </c>
      <c r="H400" t="s">
        <v>92</v>
      </c>
      <c r="I400">
        <f t="shared" si="69"/>
        <v>5</v>
      </c>
      <c r="J400" s="118">
        <f>IF(AND(Formulier!$E$44&lt;=C400,Formulier!$O$38&gt;=C400),"Verlof",0)</f>
        <v>0</v>
      </c>
      <c r="K400">
        <f t="shared" si="72"/>
        <v>0</v>
      </c>
      <c r="L400">
        <f t="shared" si="73"/>
        <v>0</v>
      </c>
      <c r="M400">
        <f t="shared" si="74"/>
        <v>0</v>
      </c>
      <c r="N400" s="56">
        <f t="shared" si="75"/>
        <v>0</v>
      </c>
      <c r="O400" s="56">
        <f t="shared" si="76"/>
        <v>0</v>
      </c>
    </row>
    <row r="401" spans="1:15" x14ac:dyDescent="0.3">
      <c r="A401" t="str">
        <f t="shared" si="70"/>
        <v>20246ma</v>
      </c>
      <c r="B401">
        <f t="shared" si="68"/>
        <v>6</v>
      </c>
      <c r="C401" s="65">
        <f t="shared" si="77"/>
        <v>45327</v>
      </c>
      <c r="D401" t="str">
        <f t="shared" si="78"/>
        <v>ma</v>
      </c>
      <c r="E401">
        <f t="shared" si="71"/>
        <v>2024</v>
      </c>
      <c r="F401" t="s">
        <v>92</v>
      </c>
      <c r="G401" t="s">
        <v>92</v>
      </c>
      <c r="H401" t="s">
        <v>92</v>
      </c>
      <c r="I401">
        <f t="shared" si="69"/>
        <v>6</v>
      </c>
      <c r="J401" s="118">
        <f>IF(AND(Formulier!$E$44&lt;=C401,Formulier!$O$38&gt;=C401),"Verlof",0)</f>
        <v>0</v>
      </c>
      <c r="K401">
        <f t="shared" si="72"/>
        <v>0</v>
      </c>
      <c r="L401">
        <f t="shared" si="73"/>
        <v>0</v>
      </c>
      <c r="M401">
        <f t="shared" si="74"/>
        <v>0</v>
      </c>
      <c r="N401" s="56">
        <f t="shared" si="75"/>
        <v>0</v>
      </c>
      <c r="O401" s="56">
        <f t="shared" si="76"/>
        <v>0</v>
      </c>
    </row>
    <row r="402" spans="1:15" x14ac:dyDescent="0.3">
      <c r="A402" t="str">
        <f t="shared" si="70"/>
        <v>20246di</v>
      </c>
      <c r="B402">
        <f t="shared" si="68"/>
        <v>6</v>
      </c>
      <c r="C402" s="65">
        <f t="shared" si="77"/>
        <v>45328</v>
      </c>
      <c r="D402" t="str">
        <f t="shared" si="78"/>
        <v>di</v>
      </c>
      <c r="E402">
        <f t="shared" si="71"/>
        <v>2024</v>
      </c>
      <c r="F402" t="s">
        <v>92</v>
      </c>
      <c r="G402" t="s">
        <v>92</v>
      </c>
      <c r="H402" t="s">
        <v>92</v>
      </c>
      <c r="I402">
        <f t="shared" si="69"/>
        <v>6</v>
      </c>
      <c r="J402" s="118">
        <f>IF(AND(Formulier!$E$44&lt;=C402,Formulier!$O$38&gt;=C402),"Verlof",0)</f>
        <v>0</v>
      </c>
      <c r="K402">
        <f t="shared" si="72"/>
        <v>0</v>
      </c>
      <c r="L402">
        <f t="shared" si="73"/>
        <v>0</v>
      </c>
      <c r="M402">
        <f t="shared" si="74"/>
        <v>0</v>
      </c>
      <c r="N402" s="56">
        <f t="shared" si="75"/>
        <v>0</v>
      </c>
      <c r="O402" s="56">
        <f t="shared" si="76"/>
        <v>0</v>
      </c>
    </row>
    <row r="403" spans="1:15" x14ac:dyDescent="0.3">
      <c r="A403" t="str">
        <f t="shared" si="70"/>
        <v>20246wo</v>
      </c>
      <c r="B403">
        <f t="shared" si="68"/>
        <v>6</v>
      </c>
      <c r="C403" s="65">
        <f t="shared" si="77"/>
        <v>45329</v>
      </c>
      <c r="D403" t="str">
        <f t="shared" si="78"/>
        <v>wo</v>
      </c>
      <c r="E403">
        <f t="shared" si="71"/>
        <v>2024</v>
      </c>
      <c r="F403" t="s">
        <v>92</v>
      </c>
      <c r="G403" t="s">
        <v>92</v>
      </c>
      <c r="H403" t="s">
        <v>92</v>
      </c>
      <c r="I403">
        <f t="shared" si="69"/>
        <v>6</v>
      </c>
      <c r="J403" s="118">
        <f>IF(AND(Formulier!$E$44&lt;=C403,Formulier!$O$38&gt;=C403),"Verlof",0)</f>
        <v>0</v>
      </c>
      <c r="K403">
        <f t="shared" si="72"/>
        <v>0</v>
      </c>
      <c r="L403">
        <f t="shared" si="73"/>
        <v>0</v>
      </c>
      <c r="M403">
        <f t="shared" si="74"/>
        <v>0</v>
      </c>
      <c r="N403" s="56">
        <f t="shared" si="75"/>
        <v>0</v>
      </c>
      <c r="O403" s="56">
        <f t="shared" si="76"/>
        <v>0</v>
      </c>
    </row>
    <row r="404" spans="1:15" x14ac:dyDescent="0.3">
      <c r="A404" t="str">
        <f t="shared" si="70"/>
        <v>20246do</v>
      </c>
      <c r="B404">
        <f t="shared" si="68"/>
        <v>6</v>
      </c>
      <c r="C404" s="65">
        <f t="shared" si="77"/>
        <v>45330</v>
      </c>
      <c r="D404" t="str">
        <f t="shared" si="78"/>
        <v>do</v>
      </c>
      <c r="E404">
        <f t="shared" si="71"/>
        <v>2024</v>
      </c>
      <c r="F404" t="s">
        <v>92</v>
      </c>
      <c r="G404" t="s">
        <v>92</v>
      </c>
      <c r="H404" t="s">
        <v>92</v>
      </c>
      <c r="I404">
        <f t="shared" si="69"/>
        <v>6</v>
      </c>
      <c r="J404" s="118">
        <f>IF(AND(Formulier!$E$44&lt;=C404,Formulier!$O$38&gt;=C404),"Verlof",0)</f>
        <v>0</v>
      </c>
      <c r="K404">
        <f t="shared" si="72"/>
        <v>0</v>
      </c>
      <c r="L404">
        <f t="shared" si="73"/>
        <v>0</v>
      </c>
      <c r="M404">
        <f t="shared" si="74"/>
        <v>0</v>
      </c>
      <c r="N404" s="56">
        <f t="shared" si="75"/>
        <v>0</v>
      </c>
      <c r="O404" s="56">
        <f t="shared" si="76"/>
        <v>0</v>
      </c>
    </row>
    <row r="405" spans="1:15" x14ac:dyDescent="0.3">
      <c r="A405" t="str">
        <f t="shared" si="70"/>
        <v>20246vr</v>
      </c>
      <c r="B405">
        <f t="shared" si="68"/>
        <v>6</v>
      </c>
      <c r="C405" s="65">
        <f t="shared" si="77"/>
        <v>45331</v>
      </c>
      <c r="D405" t="str">
        <f t="shared" si="78"/>
        <v>vr</v>
      </c>
      <c r="E405">
        <f t="shared" si="71"/>
        <v>2024</v>
      </c>
      <c r="F405" t="s">
        <v>92</v>
      </c>
      <c r="G405" t="s">
        <v>92</v>
      </c>
      <c r="H405" t="s">
        <v>92</v>
      </c>
      <c r="I405">
        <f t="shared" si="69"/>
        <v>6</v>
      </c>
      <c r="J405" s="118">
        <f>IF(AND(Formulier!$E$44&lt;=C405,Formulier!$O$38&gt;=C405),"Verlof",0)</f>
        <v>0</v>
      </c>
      <c r="K405">
        <f t="shared" si="72"/>
        <v>0</v>
      </c>
      <c r="L405">
        <f t="shared" si="73"/>
        <v>0</v>
      </c>
      <c r="M405">
        <f t="shared" si="74"/>
        <v>0</v>
      </c>
      <c r="N405" s="56">
        <f t="shared" si="75"/>
        <v>0</v>
      </c>
      <c r="O405" s="56">
        <f t="shared" si="76"/>
        <v>0</v>
      </c>
    </row>
    <row r="406" spans="1:15" x14ac:dyDescent="0.3">
      <c r="A406" t="str">
        <f t="shared" si="70"/>
        <v>20246za</v>
      </c>
      <c r="B406">
        <f t="shared" si="68"/>
        <v>6</v>
      </c>
      <c r="C406" s="65">
        <f t="shared" si="77"/>
        <v>45332</v>
      </c>
      <c r="D406" t="str">
        <f t="shared" si="78"/>
        <v>za</v>
      </c>
      <c r="E406">
        <f t="shared" si="71"/>
        <v>2024</v>
      </c>
      <c r="F406" t="s">
        <v>92</v>
      </c>
      <c r="G406" t="s">
        <v>92</v>
      </c>
      <c r="H406" t="s">
        <v>92</v>
      </c>
      <c r="I406">
        <f t="shared" si="69"/>
        <v>6</v>
      </c>
      <c r="J406" s="118">
        <f>IF(AND(Formulier!$E$44&lt;=C406,Formulier!$O$38&gt;=C406),"Verlof",0)</f>
        <v>0</v>
      </c>
      <c r="K406">
        <f t="shared" si="72"/>
        <v>0</v>
      </c>
      <c r="L406">
        <f t="shared" si="73"/>
        <v>0</v>
      </c>
      <c r="M406">
        <f t="shared" si="74"/>
        <v>0</v>
      </c>
      <c r="N406" s="56">
        <f t="shared" si="75"/>
        <v>0</v>
      </c>
      <c r="O406" s="56">
        <f t="shared" si="76"/>
        <v>0</v>
      </c>
    </row>
    <row r="407" spans="1:15" x14ac:dyDescent="0.3">
      <c r="A407" t="str">
        <f t="shared" si="70"/>
        <v>20246zo</v>
      </c>
      <c r="B407">
        <f t="shared" si="68"/>
        <v>6</v>
      </c>
      <c r="C407" s="65">
        <f t="shared" si="77"/>
        <v>45333</v>
      </c>
      <c r="D407" t="str">
        <f t="shared" si="78"/>
        <v>zo</v>
      </c>
      <c r="E407">
        <f t="shared" si="71"/>
        <v>2024</v>
      </c>
      <c r="F407" t="s">
        <v>92</v>
      </c>
      <c r="G407" t="s">
        <v>92</v>
      </c>
      <c r="H407" t="s">
        <v>92</v>
      </c>
      <c r="I407">
        <f t="shared" si="69"/>
        <v>6</v>
      </c>
      <c r="J407" s="118">
        <f>IF(AND(Formulier!$E$44&lt;=C407,Formulier!$O$38&gt;=C407),"Verlof",0)</f>
        <v>0</v>
      </c>
      <c r="K407">
        <f t="shared" si="72"/>
        <v>0</v>
      </c>
      <c r="L407">
        <f t="shared" si="73"/>
        <v>0</v>
      </c>
      <c r="M407">
        <f t="shared" si="74"/>
        <v>0</v>
      </c>
      <c r="N407" s="56">
        <f t="shared" si="75"/>
        <v>0</v>
      </c>
      <c r="O407" s="56">
        <f t="shared" si="76"/>
        <v>0</v>
      </c>
    </row>
    <row r="408" spans="1:15" x14ac:dyDescent="0.3">
      <c r="A408" t="str">
        <f t="shared" si="70"/>
        <v>20247ma</v>
      </c>
      <c r="B408">
        <f t="shared" si="68"/>
        <v>7</v>
      </c>
      <c r="C408" s="65">
        <f t="shared" si="77"/>
        <v>45334</v>
      </c>
      <c r="D408" t="str">
        <f t="shared" si="78"/>
        <v>ma</v>
      </c>
      <c r="E408">
        <f t="shared" si="71"/>
        <v>2024</v>
      </c>
      <c r="F408" t="s">
        <v>92</v>
      </c>
      <c r="G408" t="s">
        <v>92</v>
      </c>
      <c r="H408" t="s">
        <v>73</v>
      </c>
      <c r="I408">
        <f t="shared" si="69"/>
        <v>7</v>
      </c>
      <c r="J408" s="118">
        <f>IF(AND(Formulier!$E$44&lt;=C408,Formulier!$O$38&gt;=C408),"Verlof",0)</f>
        <v>0</v>
      </c>
      <c r="K408">
        <f t="shared" si="72"/>
        <v>0</v>
      </c>
      <c r="L408">
        <f t="shared" si="73"/>
        <v>0</v>
      </c>
      <c r="M408">
        <f t="shared" si="74"/>
        <v>0</v>
      </c>
      <c r="N408" s="56">
        <f t="shared" si="75"/>
        <v>0</v>
      </c>
      <c r="O408" s="56">
        <f t="shared" si="76"/>
        <v>0</v>
      </c>
    </row>
    <row r="409" spans="1:15" x14ac:dyDescent="0.3">
      <c r="A409" t="str">
        <f t="shared" si="70"/>
        <v>20247di</v>
      </c>
      <c r="B409">
        <f t="shared" si="68"/>
        <v>7</v>
      </c>
      <c r="C409" s="65">
        <f t="shared" si="77"/>
        <v>45335</v>
      </c>
      <c r="D409" t="str">
        <f t="shared" si="78"/>
        <v>di</v>
      </c>
      <c r="E409">
        <f t="shared" si="71"/>
        <v>2024</v>
      </c>
      <c r="F409" t="s">
        <v>92</v>
      </c>
      <c r="G409" t="s">
        <v>92</v>
      </c>
      <c r="H409" t="s">
        <v>73</v>
      </c>
      <c r="I409">
        <f t="shared" si="69"/>
        <v>7</v>
      </c>
      <c r="J409" s="118">
        <f>IF(AND(Formulier!$E$44&lt;=C409,Formulier!$O$38&gt;=C409),"Verlof",0)</f>
        <v>0</v>
      </c>
      <c r="K409">
        <f t="shared" si="72"/>
        <v>0</v>
      </c>
      <c r="L409">
        <f t="shared" si="73"/>
        <v>0</v>
      </c>
      <c r="M409">
        <f t="shared" si="74"/>
        <v>0</v>
      </c>
      <c r="N409" s="56">
        <f t="shared" si="75"/>
        <v>0</v>
      </c>
      <c r="O409" s="56">
        <f t="shared" si="76"/>
        <v>0</v>
      </c>
    </row>
    <row r="410" spans="1:15" x14ac:dyDescent="0.3">
      <c r="A410" t="str">
        <f t="shared" si="70"/>
        <v>20247wo</v>
      </c>
      <c r="B410">
        <f t="shared" si="68"/>
        <v>7</v>
      </c>
      <c r="C410" s="65">
        <f t="shared" si="77"/>
        <v>45336</v>
      </c>
      <c r="D410" t="str">
        <f t="shared" si="78"/>
        <v>wo</v>
      </c>
      <c r="E410">
        <f t="shared" si="71"/>
        <v>2024</v>
      </c>
      <c r="F410" t="s">
        <v>92</v>
      </c>
      <c r="G410" t="s">
        <v>92</v>
      </c>
      <c r="H410" t="s">
        <v>73</v>
      </c>
      <c r="I410">
        <f t="shared" si="69"/>
        <v>7</v>
      </c>
      <c r="J410" s="118">
        <f>IF(AND(Formulier!$E$44&lt;=C410,Formulier!$O$38&gt;=C410),"Verlof",0)</f>
        <v>0</v>
      </c>
      <c r="K410">
        <f t="shared" si="72"/>
        <v>0</v>
      </c>
      <c r="L410">
        <f t="shared" si="73"/>
        <v>0</v>
      </c>
      <c r="M410">
        <f t="shared" si="74"/>
        <v>0</v>
      </c>
      <c r="N410" s="56">
        <f t="shared" si="75"/>
        <v>0</v>
      </c>
      <c r="O410" s="56">
        <f t="shared" si="76"/>
        <v>0</v>
      </c>
    </row>
    <row r="411" spans="1:15" x14ac:dyDescent="0.3">
      <c r="A411" t="str">
        <f t="shared" si="70"/>
        <v>20247do</v>
      </c>
      <c r="B411">
        <f t="shared" si="68"/>
        <v>7</v>
      </c>
      <c r="C411" s="65">
        <f t="shared" si="77"/>
        <v>45337</v>
      </c>
      <c r="D411" t="str">
        <f t="shared" si="78"/>
        <v>do</v>
      </c>
      <c r="E411">
        <f t="shared" si="71"/>
        <v>2024</v>
      </c>
      <c r="F411" t="s">
        <v>92</v>
      </c>
      <c r="G411" t="s">
        <v>92</v>
      </c>
      <c r="H411" t="s">
        <v>73</v>
      </c>
      <c r="I411">
        <f t="shared" si="69"/>
        <v>7</v>
      </c>
      <c r="J411" s="118">
        <f>IF(AND(Formulier!$E$44&lt;=C411,Formulier!$O$38&gt;=C411),"Verlof",0)</f>
        <v>0</v>
      </c>
      <c r="K411">
        <f t="shared" si="72"/>
        <v>0</v>
      </c>
      <c r="L411">
        <f t="shared" si="73"/>
        <v>0</v>
      </c>
      <c r="M411">
        <f t="shared" si="74"/>
        <v>0</v>
      </c>
      <c r="N411" s="56">
        <f t="shared" si="75"/>
        <v>0</v>
      </c>
      <c r="O411" s="56">
        <f t="shared" si="76"/>
        <v>0</v>
      </c>
    </row>
    <row r="412" spans="1:15" x14ac:dyDescent="0.3">
      <c r="A412" t="str">
        <f t="shared" si="70"/>
        <v>20247vr</v>
      </c>
      <c r="B412">
        <f t="shared" si="68"/>
        <v>7</v>
      </c>
      <c r="C412" s="65">
        <f t="shared" si="77"/>
        <v>45338</v>
      </c>
      <c r="D412" t="str">
        <f t="shared" si="78"/>
        <v>vr</v>
      </c>
      <c r="E412">
        <f t="shared" si="71"/>
        <v>2024</v>
      </c>
      <c r="F412" t="s">
        <v>92</v>
      </c>
      <c r="G412" t="s">
        <v>92</v>
      </c>
      <c r="H412" t="s">
        <v>73</v>
      </c>
      <c r="I412">
        <f t="shared" si="69"/>
        <v>7</v>
      </c>
      <c r="J412" s="118">
        <f>IF(AND(Formulier!$E$44&lt;=C412,Formulier!$O$38&gt;=C412),"Verlof",0)</f>
        <v>0</v>
      </c>
      <c r="K412">
        <f t="shared" si="72"/>
        <v>0</v>
      </c>
      <c r="L412">
        <f t="shared" si="73"/>
        <v>0</v>
      </c>
      <c r="M412">
        <f t="shared" si="74"/>
        <v>0</v>
      </c>
      <c r="N412" s="56">
        <f t="shared" si="75"/>
        <v>0</v>
      </c>
      <c r="O412" s="56">
        <f t="shared" si="76"/>
        <v>0</v>
      </c>
    </row>
    <row r="413" spans="1:15" x14ac:dyDescent="0.3">
      <c r="A413" t="str">
        <f t="shared" si="70"/>
        <v>20247za</v>
      </c>
      <c r="B413">
        <f t="shared" si="68"/>
        <v>7</v>
      </c>
      <c r="C413" s="65">
        <f t="shared" si="77"/>
        <v>45339</v>
      </c>
      <c r="D413" t="str">
        <f t="shared" si="78"/>
        <v>za</v>
      </c>
      <c r="E413">
        <f t="shared" si="71"/>
        <v>2024</v>
      </c>
      <c r="F413" t="s">
        <v>92</v>
      </c>
      <c r="G413" t="s">
        <v>92</v>
      </c>
      <c r="H413" t="s">
        <v>73</v>
      </c>
      <c r="I413">
        <f t="shared" si="69"/>
        <v>7</v>
      </c>
      <c r="J413" s="118">
        <f>IF(AND(Formulier!$E$44&lt;=C413,Formulier!$O$38&gt;=C413),"Verlof",0)</f>
        <v>0</v>
      </c>
      <c r="K413">
        <f t="shared" si="72"/>
        <v>0</v>
      </c>
      <c r="L413">
        <f t="shared" si="73"/>
        <v>0</v>
      </c>
      <c r="M413">
        <f t="shared" si="74"/>
        <v>0</v>
      </c>
      <c r="N413" s="56">
        <f t="shared" si="75"/>
        <v>0</v>
      </c>
      <c r="O413" s="56">
        <f t="shared" si="76"/>
        <v>0</v>
      </c>
    </row>
    <row r="414" spans="1:15" x14ac:dyDescent="0.3">
      <c r="A414" t="str">
        <f t="shared" si="70"/>
        <v>20247zo</v>
      </c>
      <c r="B414">
        <f t="shared" si="68"/>
        <v>7</v>
      </c>
      <c r="C414" s="65">
        <f t="shared" si="77"/>
        <v>45340</v>
      </c>
      <c r="D414" t="str">
        <f t="shared" si="78"/>
        <v>zo</v>
      </c>
      <c r="E414">
        <f t="shared" si="71"/>
        <v>2024</v>
      </c>
      <c r="F414" t="s">
        <v>92</v>
      </c>
      <c r="G414" t="s">
        <v>92</v>
      </c>
      <c r="H414" t="s">
        <v>73</v>
      </c>
      <c r="I414">
        <f t="shared" si="69"/>
        <v>7</v>
      </c>
      <c r="J414" s="118">
        <f>IF(AND(Formulier!$E$44&lt;=C414,Formulier!$O$38&gt;=C414),"Verlof",0)</f>
        <v>0</v>
      </c>
      <c r="K414">
        <f t="shared" si="72"/>
        <v>0</v>
      </c>
      <c r="L414">
        <f t="shared" si="73"/>
        <v>0</v>
      </c>
      <c r="M414">
        <f t="shared" si="74"/>
        <v>0</v>
      </c>
      <c r="N414" s="56">
        <f t="shared" si="75"/>
        <v>0</v>
      </c>
      <c r="O414" s="56">
        <f t="shared" si="76"/>
        <v>0</v>
      </c>
    </row>
    <row r="415" spans="1:15" x14ac:dyDescent="0.3">
      <c r="A415" t="str">
        <f t="shared" si="70"/>
        <v>20248ma</v>
      </c>
      <c r="B415">
        <f t="shared" si="68"/>
        <v>8</v>
      </c>
      <c r="C415" s="65">
        <f t="shared" si="77"/>
        <v>45341</v>
      </c>
      <c r="D415" t="str">
        <f t="shared" si="78"/>
        <v>ma</v>
      </c>
      <c r="E415">
        <f t="shared" si="71"/>
        <v>2024</v>
      </c>
      <c r="F415" t="s">
        <v>73</v>
      </c>
      <c r="G415" t="s">
        <v>73</v>
      </c>
      <c r="H415" t="s">
        <v>92</v>
      </c>
      <c r="I415">
        <f t="shared" si="69"/>
        <v>8</v>
      </c>
      <c r="J415" s="118">
        <f>IF(AND(Formulier!$E$44&lt;=C415,Formulier!$O$38&gt;=C415),"Verlof",0)</f>
        <v>0</v>
      </c>
      <c r="K415">
        <f t="shared" si="72"/>
        <v>0</v>
      </c>
      <c r="L415">
        <f t="shared" si="73"/>
        <v>0</v>
      </c>
      <c r="M415">
        <f t="shared" si="74"/>
        <v>0</v>
      </c>
      <c r="N415" s="56">
        <f t="shared" si="75"/>
        <v>0</v>
      </c>
      <c r="O415" s="56">
        <f t="shared" si="76"/>
        <v>0</v>
      </c>
    </row>
    <row r="416" spans="1:15" x14ac:dyDescent="0.3">
      <c r="A416" t="str">
        <f t="shared" si="70"/>
        <v>20248di</v>
      </c>
      <c r="B416">
        <f t="shared" si="68"/>
        <v>8</v>
      </c>
      <c r="C416" s="65">
        <f t="shared" si="77"/>
        <v>45342</v>
      </c>
      <c r="D416" t="str">
        <f t="shared" si="78"/>
        <v>di</v>
      </c>
      <c r="E416">
        <f t="shared" si="71"/>
        <v>2024</v>
      </c>
      <c r="F416" t="s">
        <v>73</v>
      </c>
      <c r="G416" t="s">
        <v>73</v>
      </c>
      <c r="H416" t="s">
        <v>92</v>
      </c>
      <c r="I416">
        <f t="shared" si="69"/>
        <v>8</v>
      </c>
      <c r="J416" s="118">
        <f>IF(AND(Formulier!$E$44&lt;=C416,Formulier!$O$38&gt;=C416),"Verlof",0)</f>
        <v>0</v>
      </c>
      <c r="K416">
        <f t="shared" si="72"/>
        <v>0</v>
      </c>
      <c r="L416">
        <f t="shared" si="73"/>
        <v>0</v>
      </c>
      <c r="M416">
        <f t="shared" si="74"/>
        <v>0</v>
      </c>
      <c r="N416" s="56">
        <f t="shared" si="75"/>
        <v>0</v>
      </c>
      <c r="O416" s="56">
        <f t="shared" si="76"/>
        <v>0</v>
      </c>
    </row>
    <row r="417" spans="1:15" x14ac:dyDescent="0.3">
      <c r="A417" t="str">
        <f t="shared" si="70"/>
        <v>20248wo</v>
      </c>
      <c r="B417">
        <f t="shared" si="68"/>
        <v>8</v>
      </c>
      <c r="C417" s="65">
        <f t="shared" si="77"/>
        <v>45343</v>
      </c>
      <c r="D417" t="str">
        <f t="shared" si="78"/>
        <v>wo</v>
      </c>
      <c r="E417">
        <f t="shared" si="71"/>
        <v>2024</v>
      </c>
      <c r="F417" t="s">
        <v>73</v>
      </c>
      <c r="G417" t="s">
        <v>73</v>
      </c>
      <c r="H417" t="s">
        <v>92</v>
      </c>
      <c r="I417">
        <f t="shared" si="69"/>
        <v>8</v>
      </c>
      <c r="J417" s="118">
        <f>IF(AND(Formulier!$E$44&lt;=C417,Formulier!$O$38&gt;=C417),"Verlof",0)</f>
        <v>0</v>
      </c>
      <c r="K417">
        <f t="shared" si="72"/>
        <v>0</v>
      </c>
      <c r="L417">
        <f t="shared" si="73"/>
        <v>0</v>
      </c>
      <c r="M417">
        <f t="shared" si="74"/>
        <v>0</v>
      </c>
      <c r="N417" s="56">
        <f t="shared" si="75"/>
        <v>0</v>
      </c>
      <c r="O417" s="56">
        <f t="shared" si="76"/>
        <v>0</v>
      </c>
    </row>
    <row r="418" spans="1:15" x14ac:dyDescent="0.3">
      <c r="A418" t="str">
        <f t="shared" si="70"/>
        <v>20248do</v>
      </c>
      <c r="B418">
        <f t="shared" si="68"/>
        <v>8</v>
      </c>
      <c r="C418" s="65">
        <f t="shared" si="77"/>
        <v>45344</v>
      </c>
      <c r="D418" t="str">
        <f t="shared" si="78"/>
        <v>do</v>
      </c>
      <c r="E418">
        <f t="shared" si="71"/>
        <v>2024</v>
      </c>
      <c r="F418" t="s">
        <v>73</v>
      </c>
      <c r="G418" t="s">
        <v>73</v>
      </c>
      <c r="H418" t="s">
        <v>92</v>
      </c>
      <c r="I418">
        <f t="shared" si="69"/>
        <v>8</v>
      </c>
      <c r="J418" s="118">
        <f>IF(AND(Formulier!$E$44&lt;=C418,Formulier!$O$38&gt;=C418),"Verlof",0)</f>
        <v>0</v>
      </c>
      <c r="K418">
        <f t="shared" si="72"/>
        <v>0</v>
      </c>
      <c r="L418">
        <f t="shared" si="73"/>
        <v>0</v>
      </c>
      <c r="M418">
        <f t="shared" si="74"/>
        <v>0</v>
      </c>
      <c r="N418" s="56">
        <f t="shared" si="75"/>
        <v>0</v>
      </c>
      <c r="O418" s="56">
        <f t="shared" si="76"/>
        <v>0</v>
      </c>
    </row>
    <row r="419" spans="1:15" x14ac:dyDescent="0.3">
      <c r="A419" t="str">
        <f t="shared" si="70"/>
        <v>20248vr</v>
      </c>
      <c r="B419">
        <f t="shared" si="68"/>
        <v>8</v>
      </c>
      <c r="C419" s="65">
        <f t="shared" si="77"/>
        <v>45345</v>
      </c>
      <c r="D419" t="str">
        <f t="shared" si="78"/>
        <v>vr</v>
      </c>
      <c r="E419">
        <f t="shared" si="71"/>
        <v>2024</v>
      </c>
      <c r="F419" t="s">
        <v>73</v>
      </c>
      <c r="G419" t="s">
        <v>73</v>
      </c>
      <c r="H419" t="s">
        <v>92</v>
      </c>
      <c r="I419">
        <f t="shared" si="69"/>
        <v>8</v>
      </c>
      <c r="J419" s="118">
        <f>IF(AND(Formulier!$E$44&lt;=C419,Formulier!$O$38&gt;=C419),"Verlof",0)</f>
        <v>0</v>
      </c>
      <c r="K419">
        <f t="shared" si="72"/>
        <v>0</v>
      </c>
      <c r="L419">
        <f t="shared" si="73"/>
        <v>0</v>
      </c>
      <c r="M419">
        <f t="shared" si="74"/>
        <v>0</v>
      </c>
      <c r="N419" s="56">
        <f t="shared" si="75"/>
        <v>0</v>
      </c>
      <c r="O419" s="56">
        <f t="shared" si="76"/>
        <v>0</v>
      </c>
    </row>
    <row r="420" spans="1:15" x14ac:dyDescent="0.3">
      <c r="A420" t="str">
        <f t="shared" si="70"/>
        <v>20248za</v>
      </c>
      <c r="B420">
        <f t="shared" si="68"/>
        <v>8</v>
      </c>
      <c r="C420" s="65">
        <f t="shared" si="77"/>
        <v>45346</v>
      </c>
      <c r="D420" t="str">
        <f t="shared" si="78"/>
        <v>za</v>
      </c>
      <c r="E420">
        <f t="shared" si="71"/>
        <v>2024</v>
      </c>
      <c r="F420" t="s">
        <v>73</v>
      </c>
      <c r="G420" t="s">
        <v>73</v>
      </c>
      <c r="H420" t="s">
        <v>92</v>
      </c>
      <c r="I420">
        <f t="shared" si="69"/>
        <v>8</v>
      </c>
      <c r="J420" s="118">
        <f>IF(AND(Formulier!$E$44&lt;=C420,Formulier!$O$38&gt;=C420),"Verlof",0)</f>
        <v>0</v>
      </c>
      <c r="K420">
        <f t="shared" si="72"/>
        <v>0</v>
      </c>
      <c r="L420">
        <f t="shared" si="73"/>
        <v>0</v>
      </c>
      <c r="M420">
        <f t="shared" si="74"/>
        <v>0</v>
      </c>
      <c r="N420" s="56">
        <f t="shared" si="75"/>
        <v>0</v>
      </c>
      <c r="O420" s="56">
        <f t="shared" si="76"/>
        <v>0</v>
      </c>
    </row>
    <row r="421" spans="1:15" x14ac:dyDescent="0.3">
      <c r="A421" t="str">
        <f t="shared" si="70"/>
        <v>20248zo</v>
      </c>
      <c r="B421">
        <f t="shared" si="68"/>
        <v>8</v>
      </c>
      <c r="C421" s="65">
        <f t="shared" si="77"/>
        <v>45347</v>
      </c>
      <c r="D421" t="str">
        <f t="shared" si="78"/>
        <v>zo</v>
      </c>
      <c r="E421">
        <f t="shared" si="71"/>
        <v>2024</v>
      </c>
      <c r="F421" t="s">
        <v>73</v>
      </c>
      <c r="G421" t="s">
        <v>73</v>
      </c>
      <c r="H421" t="s">
        <v>92</v>
      </c>
      <c r="I421">
        <f t="shared" si="69"/>
        <v>8</v>
      </c>
      <c r="J421" s="118">
        <f>IF(AND(Formulier!$E$44&lt;=C421,Formulier!$O$38&gt;=C421),"Verlof",0)</f>
        <v>0</v>
      </c>
      <c r="K421">
        <f t="shared" si="72"/>
        <v>0</v>
      </c>
      <c r="L421">
        <f t="shared" si="73"/>
        <v>0</v>
      </c>
      <c r="M421">
        <f t="shared" si="74"/>
        <v>0</v>
      </c>
      <c r="N421" s="56">
        <f t="shared" si="75"/>
        <v>0</v>
      </c>
      <c r="O421" s="56">
        <f t="shared" si="76"/>
        <v>0</v>
      </c>
    </row>
    <row r="422" spans="1:15" x14ac:dyDescent="0.3">
      <c r="A422" t="str">
        <f t="shared" si="70"/>
        <v>20249ma</v>
      </c>
      <c r="B422">
        <f t="shared" si="68"/>
        <v>9</v>
      </c>
      <c r="C422" s="65">
        <f t="shared" si="77"/>
        <v>45348</v>
      </c>
      <c r="D422" t="str">
        <f t="shared" si="78"/>
        <v>ma</v>
      </c>
      <c r="E422">
        <f t="shared" si="71"/>
        <v>2024</v>
      </c>
      <c r="F422" t="s">
        <v>92</v>
      </c>
      <c r="G422" t="s">
        <v>92</v>
      </c>
      <c r="H422" t="s">
        <v>92</v>
      </c>
      <c r="I422">
        <f t="shared" si="69"/>
        <v>9</v>
      </c>
      <c r="J422" s="118">
        <f>IF(AND(Formulier!$E$44&lt;=C422,Formulier!$O$38&gt;=C422),"Verlof",0)</f>
        <v>0</v>
      </c>
      <c r="K422">
        <f t="shared" si="72"/>
        <v>0</v>
      </c>
      <c r="L422">
        <f t="shared" si="73"/>
        <v>0</v>
      </c>
      <c r="M422">
        <f t="shared" si="74"/>
        <v>0</v>
      </c>
      <c r="N422" s="56">
        <f t="shared" si="75"/>
        <v>0</v>
      </c>
      <c r="O422" s="56">
        <f t="shared" si="76"/>
        <v>0</v>
      </c>
    </row>
    <row r="423" spans="1:15" x14ac:dyDescent="0.3">
      <c r="A423" t="str">
        <f t="shared" si="70"/>
        <v>20249di</v>
      </c>
      <c r="B423">
        <f t="shared" si="68"/>
        <v>9</v>
      </c>
      <c r="C423" s="65">
        <f t="shared" si="77"/>
        <v>45349</v>
      </c>
      <c r="D423" t="str">
        <f t="shared" si="78"/>
        <v>di</v>
      </c>
      <c r="E423">
        <f t="shared" si="71"/>
        <v>2024</v>
      </c>
      <c r="F423" t="s">
        <v>92</v>
      </c>
      <c r="G423" t="s">
        <v>92</v>
      </c>
      <c r="H423" t="s">
        <v>92</v>
      </c>
      <c r="I423">
        <f t="shared" si="69"/>
        <v>9</v>
      </c>
      <c r="J423" s="118">
        <f>IF(AND(Formulier!$E$44&lt;=C423,Formulier!$O$38&gt;=C423),"Verlof",0)</f>
        <v>0</v>
      </c>
      <c r="K423">
        <f t="shared" si="72"/>
        <v>0</v>
      </c>
      <c r="L423">
        <f t="shared" si="73"/>
        <v>0</v>
      </c>
      <c r="M423">
        <f t="shared" si="74"/>
        <v>0</v>
      </c>
      <c r="N423" s="56">
        <f t="shared" si="75"/>
        <v>0</v>
      </c>
      <c r="O423" s="56">
        <f t="shared" si="76"/>
        <v>0</v>
      </c>
    </row>
    <row r="424" spans="1:15" x14ac:dyDescent="0.3">
      <c r="A424" t="str">
        <f t="shared" si="70"/>
        <v>20249wo</v>
      </c>
      <c r="B424">
        <f t="shared" si="68"/>
        <v>9</v>
      </c>
      <c r="C424" s="65">
        <f t="shared" si="77"/>
        <v>45350</v>
      </c>
      <c r="D424" t="str">
        <f t="shared" si="78"/>
        <v>wo</v>
      </c>
      <c r="E424">
        <f t="shared" si="71"/>
        <v>2024</v>
      </c>
      <c r="F424" t="s">
        <v>92</v>
      </c>
      <c r="G424" t="s">
        <v>92</v>
      </c>
      <c r="H424" t="s">
        <v>92</v>
      </c>
      <c r="I424">
        <f t="shared" si="69"/>
        <v>9</v>
      </c>
      <c r="J424" s="118">
        <f>IF(AND(Formulier!$E$44&lt;=C424,Formulier!$O$38&gt;=C424),"Verlof",0)</f>
        <v>0</v>
      </c>
      <c r="K424">
        <f t="shared" si="72"/>
        <v>0</v>
      </c>
      <c r="L424">
        <f t="shared" si="73"/>
        <v>0</v>
      </c>
      <c r="M424">
        <f t="shared" si="74"/>
        <v>0</v>
      </c>
      <c r="N424" s="56">
        <f t="shared" si="75"/>
        <v>0</v>
      </c>
      <c r="O424" s="56">
        <f t="shared" si="76"/>
        <v>0</v>
      </c>
    </row>
    <row r="425" spans="1:15" x14ac:dyDescent="0.3">
      <c r="A425" t="str">
        <f t="shared" si="70"/>
        <v>20249do</v>
      </c>
      <c r="B425">
        <f t="shared" si="68"/>
        <v>9</v>
      </c>
      <c r="C425" s="65">
        <f t="shared" si="77"/>
        <v>45351</v>
      </c>
      <c r="D425" t="str">
        <f t="shared" si="78"/>
        <v>do</v>
      </c>
      <c r="E425">
        <f t="shared" si="71"/>
        <v>2024</v>
      </c>
      <c r="F425" t="s">
        <v>92</v>
      </c>
      <c r="G425" t="s">
        <v>92</v>
      </c>
      <c r="H425" t="s">
        <v>92</v>
      </c>
      <c r="I425">
        <f t="shared" si="69"/>
        <v>9</v>
      </c>
      <c r="J425" s="118">
        <f>IF(AND(Formulier!$E$44&lt;=C425,Formulier!$O$38&gt;=C425),"Verlof",0)</f>
        <v>0</v>
      </c>
      <c r="K425">
        <f t="shared" si="72"/>
        <v>0</v>
      </c>
      <c r="L425">
        <f t="shared" si="73"/>
        <v>0</v>
      </c>
      <c r="M425">
        <f t="shared" si="74"/>
        <v>0</v>
      </c>
      <c r="N425" s="56">
        <f t="shared" si="75"/>
        <v>0</v>
      </c>
      <c r="O425" s="56">
        <f t="shared" si="76"/>
        <v>0</v>
      </c>
    </row>
    <row r="426" spans="1:15" x14ac:dyDescent="0.3">
      <c r="A426" t="str">
        <f t="shared" si="70"/>
        <v>20249vr</v>
      </c>
      <c r="B426">
        <f t="shared" si="68"/>
        <v>9</v>
      </c>
      <c r="C426" s="65">
        <f t="shared" si="77"/>
        <v>45352</v>
      </c>
      <c r="D426" t="str">
        <f t="shared" si="78"/>
        <v>vr</v>
      </c>
      <c r="E426">
        <f t="shared" si="71"/>
        <v>2024</v>
      </c>
      <c r="F426" t="s">
        <v>92</v>
      </c>
      <c r="G426" t="s">
        <v>92</v>
      </c>
      <c r="H426" t="s">
        <v>92</v>
      </c>
      <c r="I426">
        <f t="shared" si="69"/>
        <v>9</v>
      </c>
      <c r="J426" s="118">
        <f>IF(AND(Formulier!$E$44&lt;=C426,Formulier!$O$38&gt;=C426),"Verlof",0)</f>
        <v>0</v>
      </c>
      <c r="K426">
        <f t="shared" si="72"/>
        <v>0</v>
      </c>
      <c r="L426">
        <f t="shared" si="73"/>
        <v>0</v>
      </c>
      <c r="M426">
        <f t="shared" si="74"/>
        <v>0</v>
      </c>
      <c r="N426" s="56">
        <f t="shared" si="75"/>
        <v>0</v>
      </c>
      <c r="O426" s="56">
        <f t="shared" si="76"/>
        <v>0</v>
      </c>
    </row>
    <row r="427" spans="1:15" x14ac:dyDescent="0.3">
      <c r="A427" t="str">
        <f t="shared" si="70"/>
        <v>20249za</v>
      </c>
      <c r="B427">
        <f t="shared" si="68"/>
        <v>9</v>
      </c>
      <c r="C427" s="65">
        <f t="shared" si="77"/>
        <v>45353</v>
      </c>
      <c r="D427" t="str">
        <f t="shared" si="78"/>
        <v>za</v>
      </c>
      <c r="E427">
        <f t="shared" si="71"/>
        <v>2024</v>
      </c>
      <c r="F427" t="s">
        <v>92</v>
      </c>
      <c r="G427" t="s">
        <v>92</v>
      </c>
      <c r="H427" t="s">
        <v>92</v>
      </c>
      <c r="I427">
        <f t="shared" si="69"/>
        <v>9</v>
      </c>
      <c r="J427" s="118">
        <f>IF(AND(Formulier!$E$44&lt;=C427,Formulier!$O$38&gt;=C427),"Verlof",0)</f>
        <v>0</v>
      </c>
      <c r="K427">
        <f t="shared" si="72"/>
        <v>0</v>
      </c>
      <c r="L427">
        <f t="shared" si="73"/>
        <v>0</v>
      </c>
      <c r="M427">
        <f t="shared" si="74"/>
        <v>0</v>
      </c>
      <c r="N427" s="56">
        <f t="shared" si="75"/>
        <v>0</v>
      </c>
      <c r="O427" s="56">
        <f t="shared" si="76"/>
        <v>0</v>
      </c>
    </row>
    <row r="428" spans="1:15" x14ac:dyDescent="0.3">
      <c r="A428" t="str">
        <f t="shared" si="70"/>
        <v>20249zo</v>
      </c>
      <c r="B428">
        <f t="shared" si="68"/>
        <v>9</v>
      </c>
      <c r="C428" s="65">
        <f t="shared" si="77"/>
        <v>45354</v>
      </c>
      <c r="D428" t="str">
        <f t="shared" si="78"/>
        <v>zo</v>
      </c>
      <c r="E428">
        <f t="shared" si="71"/>
        <v>2024</v>
      </c>
      <c r="F428" t="s">
        <v>92</v>
      </c>
      <c r="G428" t="s">
        <v>92</v>
      </c>
      <c r="H428" t="s">
        <v>92</v>
      </c>
      <c r="I428">
        <f t="shared" si="69"/>
        <v>9</v>
      </c>
      <c r="J428" s="118">
        <f>IF(AND(Formulier!$E$44&lt;=C428,Formulier!$O$38&gt;=C428),"Verlof",0)</f>
        <v>0</v>
      </c>
      <c r="K428">
        <f t="shared" si="72"/>
        <v>0</v>
      </c>
      <c r="L428">
        <f t="shared" si="73"/>
        <v>0</v>
      </c>
      <c r="M428">
        <f t="shared" si="74"/>
        <v>0</v>
      </c>
      <c r="N428" s="56">
        <f t="shared" si="75"/>
        <v>0</v>
      </c>
      <c r="O428" s="56">
        <f t="shared" si="76"/>
        <v>0</v>
      </c>
    </row>
    <row r="429" spans="1:15" x14ac:dyDescent="0.3">
      <c r="A429" t="str">
        <f t="shared" si="70"/>
        <v>202410ma</v>
      </c>
      <c r="B429">
        <f t="shared" si="68"/>
        <v>10</v>
      </c>
      <c r="C429" s="65">
        <f t="shared" si="77"/>
        <v>45355</v>
      </c>
      <c r="D429" t="str">
        <f t="shared" si="78"/>
        <v>ma</v>
      </c>
      <c r="E429">
        <f t="shared" si="71"/>
        <v>2024</v>
      </c>
      <c r="F429" t="s">
        <v>92</v>
      </c>
      <c r="G429" t="s">
        <v>92</v>
      </c>
      <c r="H429" t="s">
        <v>92</v>
      </c>
      <c r="I429">
        <f t="shared" si="69"/>
        <v>10</v>
      </c>
      <c r="J429" s="118">
        <f>IF(AND(Formulier!$E$44&lt;=C429,Formulier!$O$38&gt;=C429),"Verlof",0)</f>
        <v>0</v>
      </c>
      <c r="K429">
        <f t="shared" si="72"/>
        <v>0</v>
      </c>
      <c r="L429">
        <f t="shared" si="73"/>
        <v>0</v>
      </c>
      <c r="M429">
        <f t="shared" si="74"/>
        <v>0</v>
      </c>
      <c r="N429" s="56">
        <f t="shared" si="75"/>
        <v>0</v>
      </c>
      <c r="O429" s="56">
        <f t="shared" si="76"/>
        <v>0</v>
      </c>
    </row>
    <row r="430" spans="1:15" x14ac:dyDescent="0.3">
      <c r="A430" t="str">
        <f t="shared" si="70"/>
        <v>202410di</v>
      </c>
      <c r="B430">
        <f t="shared" si="68"/>
        <v>10</v>
      </c>
      <c r="C430" s="65">
        <f t="shared" si="77"/>
        <v>45356</v>
      </c>
      <c r="D430" t="str">
        <f t="shared" si="78"/>
        <v>di</v>
      </c>
      <c r="E430">
        <f t="shared" si="71"/>
        <v>2024</v>
      </c>
      <c r="F430" t="s">
        <v>92</v>
      </c>
      <c r="G430" t="s">
        <v>92</v>
      </c>
      <c r="H430" t="s">
        <v>92</v>
      </c>
      <c r="I430">
        <f t="shared" si="69"/>
        <v>10</v>
      </c>
      <c r="J430" s="118">
        <f>IF(AND(Formulier!$E$44&lt;=C430,Formulier!$O$38&gt;=C430),"Verlof",0)</f>
        <v>0</v>
      </c>
      <c r="K430">
        <f t="shared" si="72"/>
        <v>0</v>
      </c>
      <c r="L430">
        <f t="shared" si="73"/>
        <v>0</v>
      </c>
      <c r="M430">
        <f t="shared" si="74"/>
        <v>0</v>
      </c>
      <c r="N430" s="56">
        <f t="shared" si="75"/>
        <v>0</v>
      </c>
      <c r="O430" s="56">
        <f t="shared" si="76"/>
        <v>0</v>
      </c>
    </row>
    <row r="431" spans="1:15" x14ac:dyDescent="0.3">
      <c r="A431" t="str">
        <f t="shared" si="70"/>
        <v>202410wo</v>
      </c>
      <c r="B431">
        <f t="shared" si="68"/>
        <v>10</v>
      </c>
      <c r="C431" s="65">
        <f t="shared" si="77"/>
        <v>45357</v>
      </c>
      <c r="D431" t="str">
        <f t="shared" si="78"/>
        <v>wo</v>
      </c>
      <c r="E431">
        <f t="shared" si="71"/>
        <v>2024</v>
      </c>
      <c r="F431" t="s">
        <v>92</v>
      </c>
      <c r="G431" t="s">
        <v>92</v>
      </c>
      <c r="H431" t="s">
        <v>92</v>
      </c>
      <c r="I431">
        <f t="shared" si="69"/>
        <v>10</v>
      </c>
      <c r="J431" s="118">
        <f>IF(AND(Formulier!$E$44&lt;=C431,Formulier!$O$38&gt;=C431),"Verlof",0)</f>
        <v>0</v>
      </c>
      <c r="K431">
        <f t="shared" si="72"/>
        <v>0</v>
      </c>
      <c r="L431">
        <f t="shared" si="73"/>
        <v>0</v>
      </c>
      <c r="M431">
        <f t="shared" si="74"/>
        <v>0</v>
      </c>
      <c r="N431" s="56">
        <f t="shared" si="75"/>
        <v>0</v>
      </c>
      <c r="O431" s="56">
        <f t="shared" si="76"/>
        <v>0</v>
      </c>
    </row>
    <row r="432" spans="1:15" x14ac:dyDescent="0.3">
      <c r="A432" t="str">
        <f t="shared" si="70"/>
        <v>202410do</v>
      </c>
      <c r="B432">
        <f t="shared" si="68"/>
        <v>10</v>
      </c>
      <c r="C432" s="65">
        <f t="shared" si="77"/>
        <v>45358</v>
      </c>
      <c r="D432" t="str">
        <f t="shared" si="78"/>
        <v>do</v>
      </c>
      <c r="E432">
        <f t="shared" si="71"/>
        <v>2024</v>
      </c>
      <c r="F432" t="s">
        <v>92</v>
      </c>
      <c r="G432" t="s">
        <v>92</v>
      </c>
      <c r="H432" t="s">
        <v>92</v>
      </c>
      <c r="I432">
        <f t="shared" si="69"/>
        <v>10</v>
      </c>
      <c r="J432" s="118">
        <f>IF(AND(Formulier!$E$44&lt;=C432,Formulier!$O$38&gt;=C432),"Verlof",0)</f>
        <v>0</v>
      </c>
      <c r="K432">
        <f t="shared" si="72"/>
        <v>0</v>
      </c>
      <c r="L432">
        <f t="shared" si="73"/>
        <v>0</v>
      </c>
      <c r="M432">
        <f t="shared" si="74"/>
        <v>0</v>
      </c>
      <c r="N432" s="56">
        <f t="shared" si="75"/>
        <v>0</v>
      </c>
      <c r="O432" s="56">
        <f t="shared" si="76"/>
        <v>0</v>
      </c>
    </row>
    <row r="433" spans="1:15" x14ac:dyDescent="0.3">
      <c r="A433" t="str">
        <f t="shared" si="70"/>
        <v>202410vr</v>
      </c>
      <c r="B433">
        <f t="shared" si="68"/>
        <v>10</v>
      </c>
      <c r="C433" s="65">
        <f t="shared" si="77"/>
        <v>45359</v>
      </c>
      <c r="D433" t="str">
        <f t="shared" si="78"/>
        <v>vr</v>
      </c>
      <c r="E433">
        <f t="shared" si="71"/>
        <v>2024</v>
      </c>
      <c r="F433" t="s">
        <v>92</v>
      </c>
      <c r="G433" t="s">
        <v>92</v>
      </c>
      <c r="H433" t="s">
        <v>92</v>
      </c>
      <c r="I433">
        <f t="shared" si="69"/>
        <v>10</v>
      </c>
      <c r="J433" s="118">
        <f>IF(AND(Formulier!$E$44&lt;=C433,Formulier!$O$38&gt;=C433),"Verlof",0)</f>
        <v>0</v>
      </c>
      <c r="K433">
        <f t="shared" si="72"/>
        <v>0</v>
      </c>
      <c r="L433">
        <f t="shared" si="73"/>
        <v>0</v>
      </c>
      <c r="M433">
        <f t="shared" si="74"/>
        <v>0</v>
      </c>
      <c r="N433" s="56">
        <f t="shared" si="75"/>
        <v>0</v>
      </c>
      <c r="O433" s="56">
        <f t="shared" si="76"/>
        <v>0</v>
      </c>
    </row>
    <row r="434" spans="1:15" x14ac:dyDescent="0.3">
      <c r="A434" t="str">
        <f t="shared" si="70"/>
        <v>202410za</v>
      </c>
      <c r="B434">
        <f t="shared" si="68"/>
        <v>10</v>
      </c>
      <c r="C434" s="65">
        <f t="shared" si="77"/>
        <v>45360</v>
      </c>
      <c r="D434" t="str">
        <f t="shared" si="78"/>
        <v>za</v>
      </c>
      <c r="E434">
        <f t="shared" si="71"/>
        <v>2024</v>
      </c>
      <c r="F434" t="s">
        <v>92</v>
      </c>
      <c r="G434" t="s">
        <v>92</v>
      </c>
      <c r="H434" t="s">
        <v>92</v>
      </c>
      <c r="I434">
        <f t="shared" si="69"/>
        <v>10</v>
      </c>
      <c r="J434" s="118">
        <f>IF(AND(Formulier!$E$44&lt;=C434,Formulier!$O$38&gt;=C434),"Verlof",0)</f>
        <v>0</v>
      </c>
      <c r="K434">
        <f t="shared" si="72"/>
        <v>0</v>
      </c>
      <c r="L434">
        <f t="shared" si="73"/>
        <v>0</v>
      </c>
      <c r="M434">
        <f t="shared" si="74"/>
        <v>0</v>
      </c>
      <c r="N434" s="56">
        <f t="shared" si="75"/>
        <v>0</v>
      </c>
      <c r="O434" s="56">
        <f t="shared" si="76"/>
        <v>0</v>
      </c>
    </row>
    <row r="435" spans="1:15" x14ac:dyDescent="0.3">
      <c r="A435" t="str">
        <f t="shared" si="70"/>
        <v>202410zo</v>
      </c>
      <c r="B435">
        <f t="shared" si="68"/>
        <v>10</v>
      </c>
      <c r="C435" s="65">
        <f t="shared" si="77"/>
        <v>45361</v>
      </c>
      <c r="D435" t="str">
        <f t="shared" si="78"/>
        <v>zo</v>
      </c>
      <c r="E435">
        <f t="shared" si="71"/>
        <v>2024</v>
      </c>
      <c r="F435" t="s">
        <v>92</v>
      </c>
      <c r="G435" t="s">
        <v>92</v>
      </c>
      <c r="H435" t="s">
        <v>92</v>
      </c>
      <c r="I435">
        <f t="shared" si="69"/>
        <v>10</v>
      </c>
      <c r="J435" s="118">
        <f>IF(AND(Formulier!$E$44&lt;=C435,Formulier!$O$38&gt;=C435),"Verlof",0)</f>
        <v>0</v>
      </c>
      <c r="K435">
        <f t="shared" si="72"/>
        <v>0</v>
      </c>
      <c r="L435">
        <f t="shared" si="73"/>
        <v>0</v>
      </c>
      <c r="M435">
        <f t="shared" si="74"/>
        <v>0</v>
      </c>
      <c r="N435" s="56">
        <f t="shared" si="75"/>
        <v>0</v>
      </c>
      <c r="O435" s="56">
        <f t="shared" si="76"/>
        <v>0</v>
      </c>
    </row>
    <row r="436" spans="1:15" x14ac:dyDescent="0.3">
      <c r="A436" t="str">
        <f t="shared" si="70"/>
        <v>202411ma</v>
      </c>
      <c r="B436">
        <f t="shared" si="68"/>
        <v>11</v>
      </c>
      <c r="C436" s="65">
        <f t="shared" si="77"/>
        <v>45362</v>
      </c>
      <c r="D436" t="str">
        <f t="shared" si="78"/>
        <v>ma</v>
      </c>
      <c r="E436">
        <f t="shared" si="71"/>
        <v>2024</v>
      </c>
      <c r="F436" t="s">
        <v>92</v>
      </c>
      <c r="G436" t="s">
        <v>92</v>
      </c>
      <c r="H436" t="s">
        <v>92</v>
      </c>
      <c r="I436">
        <f t="shared" si="69"/>
        <v>11</v>
      </c>
      <c r="J436" s="118">
        <f>IF(AND(Formulier!$E$44&lt;=C436,Formulier!$O$38&gt;=C436),"Verlof",0)</f>
        <v>0</v>
      </c>
      <c r="K436">
        <f t="shared" si="72"/>
        <v>0</v>
      </c>
      <c r="L436">
        <f t="shared" si="73"/>
        <v>0</v>
      </c>
      <c r="M436">
        <f t="shared" si="74"/>
        <v>0</v>
      </c>
      <c r="N436" s="56">
        <f t="shared" si="75"/>
        <v>0</v>
      </c>
      <c r="O436" s="56">
        <f t="shared" si="76"/>
        <v>0</v>
      </c>
    </row>
    <row r="437" spans="1:15" x14ac:dyDescent="0.3">
      <c r="A437" t="str">
        <f t="shared" si="70"/>
        <v>202411di</v>
      </c>
      <c r="B437">
        <f t="shared" ref="B437:B500" si="79">B430+1</f>
        <v>11</v>
      </c>
      <c r="C437" s="65">
        <f t="shared" si="77"/>
        <v>45363</v>
      </c>
      <c r="D437" t="str">
        <f t="shared" si="78"/>
        <v>di</v>
      </c>
      <c r="E437">
        <f t="shared" si="71"/>
        <v>2024</v>
      </c>
      <c r="F437" t="s">
        <v>92</v>
      </c>
      <c r="G437" t="s">
        <v>92</v>
      </c>
      <c r="H437" t="s">
        <v>92</v>
      </c>
      <c r="I437">
        <f t="shared" ref="I437:I500" si="80">+I430+1</f>
        <v>11</v>
      </c>
      <c r="J437" s="118">
        <f>IF(AND(Formulier!$E$44&lt;=C437,Formulier!$O$38&gt;=C437),"Verlof",0)</f>
        <v>0</v>
      </c>
      <c r="K437">
        <f t="shared" si="72"/>
        <v>0</v>
      </c>
      <c r="L437">
        <f t="shared" si="73"/>
        <v>0</v>
      </c>
      <c r="M437">
        <f t="shared" si="74"/>
        <v>0</v>
      </c>
      <c r="N437" s="56">
        <f t="shared" si="75"/>
        <v>0</v>
      </c>
      <c r="O437" s="56">
        <f t="shared" si="76"/>
        <v>0</v>
      </c>
    </row>
    <row r="438" spans="1:15" x14ac:dyDescent="0.3">
      <c r="A438" t="str">
        <f t="shared" si="70"/>
        <v>202411wo</v>
      </c>
      <c r="B438">
        <f t="shared" si="79"/>
        <v>11</v>
      </c>
      <c r="C438" s="65">
        <f t="shared" si="77"/>
        <v>45364</v>
      </c>
      <c r="D438" t="str">
        <f t="shared" si="78"/>
        <v>wo</v>
      </c>
      <c r="E438">
        <f t="shared" si="71"/>
        <v>2024</v>
      </c>
      <c r="F438" t="s">
        <v>92</v>
      </c>
      <c r="G438" t="s">
        <v>92</v>
      </c>
      <c r="H438" t="s">
        <v>92</v>
      </c>
      <c r="I438">
        <f t="shared" si="80"/>
        <v>11</v>
      </c>
      <c r="J438" s="118">
        <f>IF(AND(Formulier!$E$44&lt;=C438,Formulier!$O$38&gt;=C438),"Verlof",0)</f>
        <v>0</v>
      </c>
      <c r="K438">
        <f t="shared" si="72"/>
        <v>0</v>
      </c>
      <c r="L438">
        <f t="shared" si="73"/>
        <v>0</v>
      </c>
      <c r="M438">
        <f t="shared" si="74"/>
        <v>0</v>
      </c>
      <c r="N438" s="56">
        <f t="shared" si="75"/>
        <v>0</v>
      </c>
      <c r="O438" s="56">
        <f t="shared" si="76"/>
        <v>0</v>
      </c>
    </row>
    <row r="439" spans="1:15" x14ac:dyDescent="0.3">
      <c r="A439" t="str">
        <f t="shared" si="70"/>
        <v>202411do</v>
      </c>
      <c r="B439">
        <f t="shared" si="79"/>
        <v>11</v>
      </c>
      <c r="C439" s="65">
        <f t="shared" si="77"/>
        <v>45365</v>
      </c>
      <c r="D439" t="str">
        <f t="shared" si="78"/>
        <v>do</v>
      </c>
      <c r="E439">
        <f t="shared" si="71"/>
        <v>2024</v>
      </c>
      <c r="F439" t="s">
        <v>92</v>
      </c>
      <c r="G439" t="s">
        <v>92</v>
      </c>
      <c r="H439" t="s">
        <v>92</v>
      </c>
      <c r="I439">
        <f t="shared" si="80"/>
        <v>11</v>
      </c>
      <c r="J439" s="118">
        <f>IF(AND(Formulier!$E$44&lt;=C439,Formulier!$O$38&gt;=C439),"Verlof",0)</f>
        <v>0</v>
      </c>
      <c r="K439">
        <f t="shared" si="72"/>
        <v>0</v>
      </c>
      <c r="L439">
        <f t="shared" si="73"/>
        <v>0</v>
      </c>
      <c r="M439">
        <f t="shared" si="74"/>
        <v>0</v>
      </c>
      <c r="N439" s="56">
        <f t="shared" si="75"/>
        <v>0</v>
      </c>
      <c r="O439" s="56">
        <f t="shared" si="76"/>
        <v>0</v>
      </c>
    </row>
    <row r="440" spans="1:15" x14ac:dyDescent="0.3">
      <c r="A440" t="str">
        <f t="shared" si="70"/>
        <v>202411vr</v>
      </c>
      <c r="B440">
        <f t="shared" si="79"/>
        <v>11</v>
      </c>
      <c r="C440" s="65">
        <f t="shared" si="77"/>
        <v>45366</v>
      </c>
      <c r="D440" t="str">
        <f t="shared" si="78"/>
        <v>vr</v>
      </c>
      <c r="E440">
        <f t="shared" si="71"/>
        <v>2024</v>
      </c>
      <c r="F440" t="s">
        <v>92</v>
      </c>
      <c r="G440" t="s">
        <v>92</v>
      </c>
      <c r="H440" t="s">
        <v>92</v>
      </c>
      <c r="I440">
        <f t="shared" si="80"/>
        <v>11</v>
      </c>
      <c r="J440" s="118">
        <f>IF(AND(Formulier!$E$44&lt;=C440,Formulier!$O$38&gt;=C440),"Verlof",0)</f>
        <v>0</v>
      </c>
      <c r="K440">
        <f t="shared" si="72"/>
        <v>0</v>
      </c>
      <c r="L440">
        <f t="shared" si="73"/>
        <v>0</v>
      </c>
      <c r="M440">
        <f t="shared" si="74"/>
        <v>0</v>
      </c>
      <c r="N440" s="56">
        <f t="shared" si="75"/>
        <v>0</v>
      </c>
      <c r="O440" s="56">
        <f t="shared" si="76"/>
        <v>0</v>
      </c>
    </row>
    <row r="441" spans="1:15" x14ac:dyDescent="0.3">
      <c r="A441" t="str">
        <f t="shared" si="70"/>
        <v>202411za</v>
      </c>
      <c r="B441">
        <f t="shared" si="79"/>
        <v>11</v>
      </c>
      <c r="C441" s="65">
        <f t="shared" si="77"/>
        <v>45367</v>
      </c>
      <c r="D441" t="str">
        <f t="shared" si="78"/>
        <v>za</v>
      </c>
      <c r="E441">
        <f t="shared" si="71"/>
        <v>2024</v>
      </c>
      <c r="F441" t="s">
        <v>92</v>
      </c>
      <c r="G441" t="s">
        <v>92</v>
      </c>
      <c r="H441" t="s">
        <v>92</v>
      </c>
      <c r="I441">
        <f t="shared" si="80"/>
        <v>11</v>
      </c>
      <c r="J441" s="118">
        <f>IF(AND(Formulier!$E$44&lt;=C441,Formulier!$O$38&gt;=C441),"Verlof",0)</f>
        <v>0</v>
      </c>
      <c r="K441">
        <f t="shared" si="72"/>
        <v>0</v>
      </c>
      <c r="L441">
        <f t="shared" si="73"/>
        <v>0</v>
      </c>
      <c r="M441">
        <f t="shared" si="74"/>
        <v>0</v>
      </c>
      <c r="N441" s="56">
        <f t="shared" si="75"/>
        <v>0</v>
      </c>
      <c r="O441" s="56">
        <f t="shared" si="76"/>
        <v>0</v>
      </c>
    </row>
    <row r="442" spans="1:15" x14ac:dyDescent="0.3">
      <c r="A442" t="str">
        <f t="shared" si="70"/>
        <v>202411zo</v>
      </c>
      <c r="B442">
        <f t="shared" si="79"/>
        <v>11</v>
      </c>
      <c r="C442" s="65">
        <f t="shared" si="77"/>
        <v>45368</v>
      </c>
      <c r="D442" t="str">
        <f t="shared" si="78"/>
        <v>zo</v>
      </c>
      <c r="E442">
        <f t="shared" si="71"/>
        <v>2024</v>
      </c>
      <c r="F442" t="s">
        <v>92</v>
      </c>
      <c r="G442" t="s">
        <v>92</v>
      </c>
      <c r="H442" t="s">
        <v>92</v>
      </c>
      <c r="I442">
        <f t="shared" si="80"/>
        <v>11</v>
      </c>
      <c r="J442" s="118">
        <f>IF(AND(Formulier!$E$44&lt;=C442,Formulier!$O$38&gt;=C442),"Verlof",0)</f>
        <v>0</v>
      </c>
      <c r="K442">
        <f t="shared" si="72"/>
        <v>0</v>
      </c>
      <c r="L442">
        <f t="shared" si="73"/>
        <v>0</v>
      </c>
      <c r="M442">
        <f t="shared" si="74"/>
        <v>0</v>
      </c>
      <c r="N442" s="56">
        <f t="shared" si="75"/>
        <v>0</v>
      </c>
      <c r="O442" s="56">
        <f t="shared" si="76"/>
        <v>0</v>
      </c>
    </row>
    <row r="443" spans="1:15" x14ac:dyDescent="0.3">
      <c r="A443" t="str">
        <f t="shared" si="70"/>
        <v>202412ma</v>
      </c>
      <c r="B443">
        <f t="shared" si="79"/>
        <v>12</v>
      </c>
      <c r="C443" s="65">
        <f t="shared" si="77"/>
        <v>45369</v>
      </c>
      <c r="D443" t="str">
        <f t="shared" si="78"/>
        <v>ma</v>
      </c>
      <c r="E443">
        <f t="shared" si="71"/>
        <v>2024</v>
      </c>
      <c r="F443" t="s">
        <v>92</v>
      </c>
      <c r="G443" t="s">
        <v>92</v>
      </c>
      <c r="H443" t="s">
        <v>92</v>
      </c>
      <c r="I443">
        <f t="shared" si="80"/>
        <v>12</v>
      </c>
      <c r="J443" s="118">
        <f>IF(AND(Formulier!$E$44&lt;=C443,Formulier!$O$38&gt;=C443),"Verlof",0)</f>
        <v>0</v>
      </c>
      <c r="K443">
        <f t="shared" si="72"/>
        <v>0</v>
      </c>
      <c r="L443">
        <f t="shared" si="73"/>
        <v>0</v>
      </c>
      <c r="M443">
        <f t="shared" si="74"/>
        <v>0</v>
      </c>
      <c r="N443" s="56">
        <f t="shared" si="75"/>
        <v>0</v>
      </c>
      <c r="O443" s="56">
        <f t="shared" si="76"/>
        <v>0</v>
      </c>
    </row>
    <row r="444" spans="1:15" x14ac:dyDescent="0.3">
      <c r="A444" t="str">
        <f t="shared" si="70"/>
        <v>202412di</v>
      </c>
      <c r="B444">
        <f t="shared" si="79"/>
        <v>12</v>
      </c>
      <c r="C444" s="65">
        <f t="shared" si="77"/>
        <v>45370</v>
      </c>
      <c r="D444" t="str">
        <f t="shared" si="78"/>
        <v>di</v>
      </c>
      <c r="E444">
        <f t="shared" si="71"/>
        <v>2024</v>
      </c>
      <c r="F444" t="s">
        <v>92</v>
      </c>
      <c r="G444" t="s">
        <v>92</v>
      </c>
      <c r="H444" t="s">
        <v>92</v>
      </c>
      <c r="I444">
        <f t="shared" si="80"/>
        <v>12</v>
      </c>
      <c r="J444" s="118">
        <f>IF(AND(Formulier!$E$44&lt;=C444,Formulier!$O$38&gt;=C444),"Verlof",0)</f>
        <v>0</v>
      </c>
      <c r="K444">
        <f t="shared" si="72"/>
        <v>0</v>
      </c>
      <c r="L444">
        <f t="shared" si="73"/>
        <v>0</v>
      </c>
      <c r="M444">
        <f t="shared" si="74"/>
        <v>0</v>
      </c>
      <c r="N444" s="56">
        <f t="shared" si="75"/>
        <v>0</v>
      </c>
      <c r="O444" s="56">
        <f t="shared" si="76"/>
        <v>0</v>
      </c>
    </row>
    <row r="445" spans="1:15" x14ac:dyDescent="0.3">
      <c r="A445" t="str">
        <f t="shared" si="70"/>
        <v>202412wo</v>
      </c>
      <c r="B445">
        <f t="shared" si="79"/>
        <v>12</v>
      </c>
      <c r="C445" s="65">
        <f t="shared" si="77"/>
        <v>45371</v>
      </c>
      <c r="D445" t="str">
        <f t="shared" si="78"/>
        <v>wo</v>
      </c>
      <c r="E445">
        <f t="shared" si="71"/>
        <v>2024</v>
      </c>
      <c r="F445" t="s">
        <v>92</v>
      </c>
      <c r="G445" t="s">
        <v>92</v>
      </c>
      <c r="H445" t="s">
        <v>92</v>
      </c>
      <c r="I445">
        <f t="shared" si="80"/>
        <v>12</v>
      </c>
      <c r="J445" s="118">
        <f>IF(AND(Formulier!$E$44&lt;=C445,Formulier!$O$38&gt;=C445),"Verlof",0)</f>
        <v>0</v>
      </c>
      <c r="K445">
        <f t="shared" si="72"/>
        <v>0</v>
      </c>
      <c r="L445">
        <f t="shared" si="73"/>
        <v>0</v>
      </c>
      <c r="M445">
        <f t="shared" si="74"/>
        <v>0</v>
      </c>
      <c r="N445" s="56">
        <f t="shared" si="75"/>
        <v>0</v>
      </c>
      <c r="O445" s="56">
        <f t="shared" si="76"/>
        <v>0</v>
      </c>
    </row>
    <row r="446" spans="1:15" x14ac:dyDescent="0.3">
      <c r="A446" t="str">
        <f t="shared" si="70"/>
        <v>202412do</v>
      </c>
      <c r="B446">
        <f t="shared" si="79"/>
        <v>12</v>
      </c>
      <c r="C446" s="65">
        <f t="shared" si="77"/>
        <v>45372</v>
      </c>
      <c r="D446" t="str">
        <f t="shared" si="78"/>
        <v>do</v>
      </c>
      <c r="E446">
        <f t="shared" si="71"/>
        <v>2024</v>
      </c>
      <c r="F446" t="s">
        <v>92</v>
      </c>
      <c r="G446" t="s">
        <v>92</v>
      </c>
      <c r="H446" t="s">
        <v>92</v>
      </c>
      <c r="I446">
        <f t="shared" si="80"/>
        <v>12</v>
      </c>
      <c r="J446" s="118">
        <f>IF(AND(Formulier!$E$44&lt;=C446,Formulier!$O$38&gt;=C446),"Verlof",0)</f>
        <v>0</v>
      </c>
      <c r="K446">
        <f t="shared" si="72"/>
        <v>0</v>
      </c>
      <c r="L446">
        <f t="shared" si="73"/>
        <v>0</v>
      </c>
      <c r="M446">
        <f t="shared" si="74"/>
        <v>0</v>
      </c>
      <c r="N446" s="56">
        <f t="shared" si="75"/>
        <v>0</v>
      </c>
      <c r="O446" s="56">
        <f t="shared" si="76"/>
        <v>0</v>
      </c>
    </row>
    <row r="447" spans="1:15" x14ac:dyDescent="0.3">
      <c r="A447" t="str">
        <f t="shared" si="70"/>
        <v>202412vr</v>
      </c>
      <c r="B447">
        <f t="shared" si="79"/>
        <v>12</v>
      </c>
      <c r="C447" s="65">
        <f t="shared" si="77"/>
        <v>45373</v>
      </c>
      <c r="D447" t="str">
        <f t="shared" si="78"/>
        <v>vr</v>
      </c>
      <c r="E447">
        <f t="shared" si="71"/>
        <v>2024</v>
      </c>
      <c r="F447" t="s">
        <v>92</v>
      </c>
      <c r="G447" t="s">
        <v>92</v>
      </c>
      <c r="H447" t="s">
        <v>92</v>
      </c>
      <c r="I447">
        <f t="shared" si="80"/>
        <v>12</v>
      </c>
      <c r="J447" s="118">
        <f>IF(AND(Formulier!$E$44&lt;=C447,Formulier!$O$38&gt;=C447),"Verlof",0)</f>
        <v>0</v>
      </c>
      <c r="K447">
        <f t="shared" si="72"/>
        <v>0</v>
      </c>
      <c r="L447">
        <f t="shared" si="73"/>
        <v>0</v>
      </c>
      <c r="M447">
        <f t="shared" si="74"/>
        <v>0</v>
      </c>
      <c r="N447" s="56">
        <f t="shared" si="75"/>
        <v>0</v>
      </c>
      <c r="O447" s="56">
        <f t="shared" si="76"/>
        <v>0</v>
      </c>
    </row>
    <row r="448" spans="1:15" x14ac:dyDescent="0.3">
      <c r="A448" t="str">
        <f t="shared" si="70"/>
        <v>202412za</v>
      </c>
      <c r="B448">
        <f t="shared" si="79"/>
        <v>12</v>
      </c>
      <c r="C448" s="65">
        <f t="shared" si="77"/>
        <v>45374</v>
      </c>
      <c r="D448" t="str">
        <f t="shared" si="78"/>
        <v>za</v>
      </c>
      <c r="E448">
        <f t="shared" si="71"/>
        <v>2024</v>
      </c>
      <c r="F448" t="s">
        <v>92</v>
      </c>
      <c r="G448" t="s">
        <v>92</v>
      </c>
      <c r="H448" t="s">
        <v>92</v>
      </c>
      <c r="I448">
        <f t="shared" si="80"/>
        <v>12</v>
      </c>
      <c r="J448" s="118">
        <f>IF(AND(Formulier!$E$44&lt;=C448,Formulier!$O$38&gt;=C448),"Verlof",0)</f>
        <v>0</v>
      </c>
      <c r="K448">
        <f t="shared" si="72"/>
        <v>0</v>
      </c>
      <c r="L448">
        <f t="shared" si="73"/>
        <v>0</v>
      </c>
      <c r="M448">
        <f t="shared" si="74"/>
        <v>0</v>
      </c>
      <c r="N448" s="56">
        <f t="shared" si="75"/>
        <v>0</v>
      </c>
      <c r="O448" s="56">
        <f t="shared" si="76"/>
        <v>0</v>
      </c>
    </row>
    <row r="449" spans="1:15" x14ac:dyDescent="0.3">
      <c r="A449" t="str">
        <f t="shared" si="70"/>
        <v>202412zo</v>
      </c>
      <c r="B449">
        <f t="shared" si="79"/>
        <v>12</v>
      </c>
      <c r="C449" s="65">
        <f t="shared" si="77"/>
        <v>45375</v>
      </c>
      <c r="D449" t="str">
        <f t="shared" si="78"/>
        <v>zo</v>
      </c>
      <c r="E449">
        <f t="shared" si="71"/>
        <v>2024</v>
      </c>
      <c r="F449" t="s">
        <v>92</v>
      </c>
      <c r="G449" t="s">
        <v>92</v>
      </c>
      <c r="H449" t="s">
        <v>92</v>
      </c>
      <c r="I449">
        <f t="shared" si="80"/>
        <v>12</v>
      </c>
      <c r="J449" s="118">
        <f>IF(AND(Formulier!$E$44&lt;=C449,Formulier!$O$38&gt;=C449),"Verlof",0)</f>
        <v>0</v>
      </c>
      <c r="K449">
        <f t="shared" si="72"/>
        <v>0</v>
      </c>
      <c r="L449">
        <f t="shared" si="73"/>
        <v>0</v>
      </c>
      <c r="M449">
        <f t="shared" si="74"/>
        <v>0</v>
      </c>
      <c r="N449" s="56">
        <f t="shared" si="75"/>
        <v>0</v>
      </c>
      <c r="O449" s="56">
        <f t="shared" si="76"/>
        <v>0</v>
      </c>
    </row>
    <row r="450" spans="1:15" x14ac:dyDescent="0.3">
      <c r="A450" t="str">
        <f t="shared" ref="A450:A513" si="81">E450&amp;B450&amp;D450</f>
        <v>202413ma</v>
      </c>
      <c r="B450">
        <f t="shared" si="79"/>
        <v>13</v>
      </c>
      <c r="C450" s="65">
        <f t="shared" si="77"/>
        <v>45376</v>
      </c>
      <c r="D450" t="str">
        <f t="shared" si="78"/>
        <v>ma</v>
      </c>
      <c r="E450">
        <f t="shared" ref="E450:E513" si="82">YEAR(C450)</f>
        <v>2024</v>
      </c>
      <c r="F450" t="s">
        <v>92</v>
      </c>
      <c r="G450" t="s">
        <v>92</v>
      </c>
      <c r="H450" t="s">
        <v>92</v>
      </c>
      <c r="I450">
        <f t="shared" si="80"/>
        <v>13</v>
      </c>
      <c r="J450" s="118">
        <f>IF(AND(Formulier!$E$44&lt;=C450,Formulier!$O$38&gt;=C450),"Verlof",0)</f>
        <v>0</v>
      </c>
      <c r="K450">
        <f t="shared" si="72"/>
        <v>0</v>
      </c>
      <c r="L450">
        <f t="shared" si="73"/>
        <v>0</v>
      </c>
      <c r="M450">
        <f t="shared" si="74"/>
        <v>0</v>
      </c>
      <c r="N450" s="56">
        <f t="shared" si="75"/>
        <v>0</v>
      </c>
      <c r="O450" s="56">
        <f t="shared" si="76"/>
        <v>0</v>
      </c>
    </row>
    <row r="451" spans="1:15" x14ac:dyDescent="0.3">
      <c r="A451" t="str">
        <f t="shared" si="81"/>
        <v>202413di</v>
      </c>
      <c r="B451">
        <f t="shared" si="79"/>
        <v>13</v>
      </c>
      <c r="C451" s="65">
        <f t="shared" si="77"/>
        <v>45377</v>
      </c>
      <c r="D451" t="str">
        <f t="shared" si="78"/>
        <v>di</v>
      </c>
      <c r="E451">
        <f t="shared" si="82"/>
        <v>2024</v>
      </c>
      <c r="F451" t="s">
        <v>92</v>
      </c>
      <c r="G451" t="s">
        <v>92</v>
      </c>
      <c r="H451" t="s">
        <v>92</v>
      </c>
      <c r="I451">
        <f t="shared" si="80"/>
        <v>13</v>
      </c>
      <c r="J451" s="118">
        <f>IF(AND(Formulier!$E$44&lt;=C451,Formulier!$O$38&gt;=C451),"Verlof",0)</f>
        <v>0</v>
      </c>
      <c r="K451">
        <f t="shared" ref="K451:K514" si="83">IF(J451=0,0,IF(F451="",0,1))</f>
        <v>0</v>
      </c>
      <c r="L451">
        <f t="shared" ref="L451:L514" si="84">IF(J451=0,0,IF(G451="",0,1))</f>
        <v>0</v>
      </c>
      <c r="M451">
        <f t="shared" ref="M451:M514" si="85">IF(J451=0,0,IF(H451="",0,1))</f>
        <v>0</v>
      </c>
      <c r="N451" s="56">
        <f t="shared" ref="N451:N514" si="86">IF($N$1="Noord",K451,IF($N$1="Midden",L451,M451))</f>
        <v>0</v>
      </c>
      <c r="O451" s="56">
        <f t="shared" ref="O451:O514" si="87">IF(OR(D451="za",D451="zo"),0,N451)</f>
        <v>0</v>
      </c>
    </row>
    <row r="452" spans="1:15" x14ac:dyDescent="0.3">
      <c r="A452" t="str">
        <f t="shared" si="81"/>
        <v>202413wo</v>
      </c>
      <c r="B452">
        <f t="shared" si="79"/>
        <v>13</v>
      </c>
      <c r="C452" s="65">
        <f t="shared" si="77"/>
        <v>45378</v>
      </c>
      <c r="D452" t="str">
        <f t="shared" si="78"/>
        <v>wo</v>
      </c>
      <c r="E452">
        <f t="shared" si="82"/>
        <v>2024</v>
      </c>
      <c r="F452" t="s">
        <v>92</v>
      </c>
      <c r="G452" t="s">
        <v>92</v>
      </c>
      <c r="H452" t="s">
        <v>92</v>
      </c>
      <c r="I452">
        <f t="shared" si="80"/>
        <v>13</v>
      </c>
      <c r="J452" s="118">
        <f>IF(AND(Formulier!$E$44&lt;=C452,Formulier!$O$38&gt;=C452),"Verlof",0)</f>
        <v>0</v>
      </c>
      <c r="K452">
        <f t="shared" si="83"/>
        <v>0</v>
      </c>
      <c r="L452">
        <f t="shared" si="84"/>
        <v>0</v>
      </c>
      <c r="M452">
        <f t="shared" si="85"/>
        <v>0</v>
      </c>
      <c r="N452" s="56">
        <f t="shared" si="86"/>
        <v>0</v>
      </c>
      <c r="O452" s="56">
        <f t="shared" si="87"/>
        <v>0</v>
      </c>
    </row>
    <row r="453" spans="1:15" x14ac:dyDescent="0.3">
      <c r="A453" t="str">
        <f t="shared" si="81"/>
        <v>202413do</v>
      </c>
      <c r="B453">
        <f t="shared" si="79"/>
        <v>13</v>
      </c>
      <c r="C453" s="65">
        <f t="shared" si="77"/>
        <v>45379</v>
      </c>
      <c r="D453" t="str">
        <f t="shared" si="78"/>
        <v>do</v>
      </c>
      <c r="E453">
        <f t="shared" si="82"/>
        <v>2024</v>
      </c>
      <c r="F453" t="s">
        <v>92</v>
      </c>
      <c r="G453" t="s">
        <v>92</v>
      </c>
      <c r="H453" t="s">
        <v>92</v>
      </c>
      <c r="I453">
        <f t="shared" si="80"/>
        <v>13</v>
      </c>
      <c r="J453" s="118">
        <f>IF(AND(Formulier!$E$44&lt;=C453,Formulier!$O$38&gt;=C453),"Verlof",0)</f>
        <v>0</v>
      </c>
      <c r="K453">
        <f t="shared" si="83"/>
        <v>0</v>
      </c>
      <c r="L453">
        <f t="shared" si="84"/>
        <v>0</v>
      </c>
      <c r="M453">
        <f t="shared" si="85"/>
        <v>0</v>
      </c>
      <c r="N453" s="56">
        <f t="shared" si="86"/>
        <v>0</v>
      </c>
      <c r="O453" s="56">
        <f t="shared" si="87"/>
        <v>0</v>
      </c>
    </row>
    <row r="454" spans="1:15" x14ac:dyDescent="0.3">
      <c r="A454" t="str">
        <f t="shared" si="81"/>
        <v>202413vr</v>
      </c>
      <c r="B454">
        <f t="shared" si="79"/>
        <v>13</v>
      </c>
      <c r="C454" s="65">
        <f t="shared" si="77"/>
        <v>45380</v>
      </c>
      <c r="D454" t="str">
        <f t="shared" si="78"/>
        <v>vr</v>
      </c>
      <c r="E454">
        <f t="shared" si="82"/>
        <v>2024</v>
      </c>
      <c r="F454" t="s">
        <v>73</v>
      </c>
      <c r="G454" t="s">
        <v>73</v>
      </c>
      <c r="H454" t="s">
        <v>73</v>
      </c>
      <c r="I454">
        <f t="shared" si="80"/>
        <v>13</v>
      </c>
      <c r="J454" s="118">
        <f>IF(AND(Formulier!$E$44&lt;=C454,Formulier!$O$38&gt;=C454),"Verlof",0)</f>
        <v>0</v>
      </c>
      <c r="K454">
        <f t="shared" si="83"/>
        <v>0</v>
      </c>
      <c r="L454">
        <f t="shared" si="84"/>
        <v>0</v>
      </c>
      <c r="M454">
        <f t="shared" si="85"/>
        <v>0</v>
      </c>
      <c r="N454" s="56">
        <f t="shared" si="86"/>
        <v>0</v>
      </c>
      <c r="O454" s="56">
        <f t="shared" si="87"/>
        <v>0</v>
      </c>
    </row>
    <row r="455" spans="1:15" x14ac:dyDescent="0.3">
      <c r="A455" t="str">
        <f t="shared" si="81"/>
        <v>202413za</v>
      </c>
      <c r="B455">
        <f t="shared" si="79"/>
        <v>13</v>
      </c>
      <c r="C455" s="65">
        <f t="shared" si="77"/>
        <v>45381</v>
      </c>
      <c r="D455" t="str">
        <f t="shared" si="78"/>
        <v>za</v>
      </c>
      <c r="E455">
        <f t="shared" si="82"/>
        <v>2024</v>
      </c>
      <c r="F455" t="s">
        <v>92</v>
      </c>
      <c r="G455" t="s">
        <v>92</v>
      </c>
      <c r="H455" t="s">
        <v>92</v>
      </c>
      <c r="I455">
        <f t="shared" si="80"/>
        <v>13</v>
      </c>
      <c r="J455" s="118">
        <f>IF(AND(Formulier!$E$44&lt;=C455,Formulier!$O$38&gt;=C455),"Verlof",0)</f>
        <v>0</v>
      </c>
      <c r="K455">
        <f t="shared" si="83"/>
        <v>0</v>
      </c>
      <c r="L455">
        <f t="shared" si="84"/>
        <v>0</v>
      </c>
      <c r="M455">
        <f t="shared" si="85"/>
        <v>0</v>
      </c>
      <c r="N455" s="56">
        <f t="shared" si="86"/>
        <v>0</v>
      </c>
      <c r="O455" s="56">
        <f t="shared" si="87"/>
        <v>0</v>
      </c>
    </row>
    <row r="456" spans="1:15" x14ac:dyDescent="0.3">
      <c r="A456" t="str">
        <f t="shared" si="81"/>
        <v>202413zo</v>
      </c>
      <c r="B456">
        <f t="shared" si="79"/>
        <v>13</v>
      </c>
      <c r="C456" s="65">
        <f t="shared" si="77"/>
        <v>45382</v>
      </c>
      <c r="D456" t="str">
        <f t="shared" si="78"/>
        <v>zo</v>
      </c>
      <c r="E456">
        <f t="shared" si="82"/>
        <v>2024</v>
      </c>
      <c r="F456" t="s">
        <v>92</v>
      </c>
      <c r="G456" t="s">
        <v>92</v>
      </c>
      <c r="H456" t="s">
        <v>92</v>
      </c>
      <c r="I456">
        <f t="shared" si="80"/>
        <v>13</v>
      </c>
      <c r="J456" s="118">
        <f>IF(AND(Formulier!$E$44&lt;=C456,Formulier!$O$38&gt;=C456),"Verlof",0)</f>
        <v>0</v>
      </c>
      <c r="K456">
        <f t="shared" si="83"/>
        <v>0</v>
      </c>
      <c r="L456">
        <f t="shared" si="84"/>
        <v>0</v>
      </c>
      <c r="M456">
        <f t="shared" si="85"/>
        <v>0</v>
      </c>
      <c r="N456" s="56">
        <f t="shared" si="86"/>
        <v>0</v>
      </c>
      <c r="O456" s="56">
        <f t="shared" si="87"/>
        <v>0</v>
      </c>
    </row>
    <row r="457" spans="1:15" x14ac:dyDescent="0.3">
      <c r="A457" t="str">
        <f t="shared" si="81"/>
        <v>202414ma</v>
      </c>
      <c r="B457">
        <f t="shared" si="79"/>
        <v>14</v>
      </c>
      <c r="C457" s="65">
        <f t="shared" ref="C457:C520" si="88">C456+1</f>
        <v>45383</v>
      </c>
      <c r="D457" t="str">
        <f t="shared" ref="D457:D520" si="89">+D450</f>
        <v>ma</v>
      </c>
      <c r="E457">
        <f t="shared" si="82"/>
        <v>2024</v>
      </c>
      <c r="F457" t="s">
        <v>73</v>
      </c>
      <c r="G457" t="s">
        <v>73</v>
      </c>
      <c r="H457" t="s">
        <v>73</v>
      </c>
      <c r="I457">
        <f t="shared" si="80"/>
        <v>14</v>
      </c>
      <c r="J457" s="118">
        <f>IF(AND(Formulier!$E$44&lt;=C457,Formulier!$O$38&gt;=C457),"Verlof",0)</f>
        <v>0</v>
      </c>
      <c r="K457">
        <f t="shared" si="83"/>
        <v>0</v>
      </c>
      <c r="L457">
        <f t="shared" si="84"/>
        <v>0</v>
      </c>
      <c r="M457">
        <f t="shared" si="85"/>
        <v>0</v>
      </c>
      <c r="N457" s="56">
        <f t="shared" si="86"/>
        <v>0</v>
      </c>
      <c r="O457" s="56">
        <f t="shared" si="87"/>
        <v>0</v>
      </c>
    </row>
    <row r="458" spans="1:15" x14ac:dyDescent="0.3">
      <c r="A458" t="str">
        <f t="shared" si="81"/>
        <v>202414di</v>
      </c>
      <c r="B458">
        <f t="shared" si="79"/>
        <v>14</v>
      </c>
      <c r="C458" s="65">
        <f t="shared" si="88"/>
        <v>45384</v>
      </c>
      <c r="D458" t="str">
        <f t="shared" si="89"/>
        <v>di</v>
      </c>
      <c r="E458">
        <f t="shared" si="82"/>
        <v>2024</v>
      </c>
      <c r="F458" t="s">
        <v>92</v>
      </c>
      <c r="G458" t="s">
        <v>92</v>
      </c>
      <c r="H458" t="s">
        <v>92</v>
      </c>
      <c r="I458">
        <f t="shared" si="80"/>
        <v>14</v>
      </c>
      <c r="J458" s="118">
        <f>IF(AND(Formulier!$E$44&lt;=C458,Formulier!$O$38&gt;=C458),"Verlof",0)</f>
        <v>0</v>
      </c>
      <c r="K458">
        <f t="shared" si="83"/>
        <v>0</v>
      </c>
      <c r="L458">
        <f t="shared" si="84"/>
        <v>0</v>
      </c>
      <c r="M458">
        <f t="shared" si="85"/>
        <v>0</v>
      </c>
      <c r="N458" s="56">
        <f t="shared" si="86"/>
        <v>0</v>
      </c>
      <c r="O458" s="56">
        <f t="shared" si="87"/>
        <v>0</v>
      </c>
    </row>
    <row r="459" spans="1:15" x14ac:dyDescent="0.3">
      <c r="A459" t="str">
        <f t="shared" si="81"/>
        <v>202414wo</v>
      </c>
      <c r="B459">
        <f t="shared" si="79"/>
        <v>14</v>
      </c>
      <c r="C459" s="65">
        <f t="shared" si="88"/>
        <v>45385</v>
      </c>
      <c r="D459" t="str">
        <f t="shared" si="89"/>
        <v>wo</v>
      </c>
      <c r="E459">
        <f t="shared" si="82"/>
        <v>2024</v>
      </c>
      <c r="F459" t="s">
        <v>92</v>
      </c>
      <c r="G459" t="s">
        <v>92</v>
      </c>
      <c r="H459" t="s">
        <v>92</v>
      </c>
      <c r="I459">
        <f t="shared" si="80"/>
        <v>14</v>
      </c>
      <c r="J459" s="118">
        <f>IF(AND(Formulier!$E$44&lt;=C459,Formulier!$O$38&gt;=C459),"Verlof",0)</f>
        <v>0</v>
      </c>
      <c r="K459">
        <f t="shared" si="83"/>
        <v>0</v>
      </c>
      <c r="L459">
        <f t="shared" si="84"/>
        <v>0</v>
      </c>
      <c r="M459">
        <f t="shared" si="85"/>
        <v>0</v>
      </c>
      <c r="N459" s="56">
        <f t="shared" si="86"/>
        <v>0</v>
      </c>
      <c r="O459" s="56">
        <f t="shared" si="87"/>
        <v>0</v>
      </c>
    </row>
    <row r="460" spans="1:15" x14ac:dyDescent="0.3">
      <c r="A460" t="str">
        <f t="shared" si="81"/>
        <v>202414do</v>
      </c>
      <c r="B460">
        <f t="shared" si="79"/>
        <v>14</v>
      </c>
      <c r="C460" s="65">
        <f t="shared" si="88"/>
        <v>45386</v>
      </c>
      <c r="D460" t="str">
        <f t="shared" si="89"/>
        <v>do</v>
      </c>
      <c r="E460">
        <f t="shared" si="82"/>
        <v>2024</v>
      </c>
      <c r="F460" t="s">
        <v>92</v>
      </c>
      <c r="G460" t="s">
        <v>92</v>
      </c>
      <c r="H460" t="s">
        <v>92</v>
      </c>
      <c r="I460">
        <f t="shared" si="80"/>
        <v>14</v>
      </c>
      <c r="J460" s="118">
        <f>IF(AND(Formulier!$E$44&lt;=C460,Formulier!$O$38&gt;=C460),"Verlof",0)</f>
        <v>0</v>
      </c>
      <c r="K460">
        <f t="shared" si="83"/>
        <v>0</v>
      </c>
      <c r="L460">
        <f t="shared" si="84"/>
        <v>0</v>
      </c>
      <c r="M460">
        <f t="shared" si="85"/>
        <v>0</v>
      </c>
      <c r="N460" s="56">
        <f t="shared" si="86"/>
        <v>0</v>
      </c>
      <c r="O460" s="56">
        <f t="shared" si="87"/>
        <v>0</v>
      </c>
    </row>
    <row r="461" spans="1:15" x14ac:dyDescent="0.3">
      <c r="A461" t="str">
        <f t="shared" si="81"/>
        <v>202414vr</v>
      </c>
      <c r="B461">
        <f t="shared" si="79"/>
        <v>14</v>
      </c>
      <c r="C461" s="65">
        <f t="shared" si="88"/>
        <v>45387</v>
      </c>
      <c r="D461" t="str">
        <f t="shared" si="89"/>
        <v>vr</v>
      </c>
      <c r="E461">
        <f t="shared" si="82"/>
        <v>2024</v>
      </c>
      <c r="F461" t="s">
        <v>92</v>
      </c>
      <c r="G461" t="s">
        <v>92</v>
      </c>
      <c r="H461" t="s">
        <v>92</v>
      </c>
      <c r="I461">
        <f t="shared" si="80"/>
        <v>14</v>
      </c>
      <c r="J461" s="118">
        <f>IF(AND(Formulier!$E$44&lt;=C461,Formulier!$O$38&gt;=C461),"Verlof",0)</f>
        <v>0</v>
      </c>
      <c r="K461">
        <f t="shared" si="83"/>
        <v>0</v>
      </c>
      <c r="L461">
        <f t="shared" si="84"/>
        <v>0</v>
      </c>
      <c r="M461">
        <f t="shared" si="85"/>
        <v>0</v>
      </c>
      <c r="N461" s="56">
        <f t="shared" si="86"/>
        <v>0</v>
      </c>
      <c r="O461" s="56">
        <f t="shared" si="87"/>
        <v>0</v>
      </c>
    </row>
    <row r="462" spans="1:15" x14ac:dyDescent="0.3">
      <c r="A462" t="str">
        <f t="shared" si="81"/>
        <v>202414za</v>
      </c>
      <c r="B462">
        <f t="shared" si="79"/>
        <v>14</v>
      </c>
      <c r="C462" s="65">
        <f t="shared" si="88"/>
        <v>45388</v>
      </c>
      <c r="D462" t="str">
        <f t="shared" si="89"/>
        <v>za</v>
      </c>
      <c r="E462">
        <f t="shared" si="82"/>
        <v>2024</v>
      </c>
      <c r="F462" t="s">
        <v>92</v>
      </c>
      <c r="G462" t="s">
        <v>92</v>
      </c>
      <c r="H462" t="s">
        <v>92</v>
      </c>
      <c r="I462">
        <f t="shared" si="80"/>
        <v>14</v>
      </c>
      <c r="J462" s="118">
        <f>IF(AND(Formulier!$E$44&lt;=C462,Formulier!$O$38&gt;=C462),"Verlof",0)</f>
        <v>0</v>
      </c>
      <c r="K462">
        <f t="shared" si="83"/>
        <v>0</v>
      </c>
      <c r="L462">
        <f t="shared" si="84"/>
        <v>0</v>
      </c>
      <c r="M462">
        <f t="shared" si="85"/>
        <v>0</v>
      </c>
      <c r="N462" s="56">
        <f t="shared" si="86"/>
        <v>0</v>
      </c>
      <c r="O462" s="56">
        <f t="shared" si="87"/>
        <v>0</v>
      </c>
    </row>
    <row r="463" spans="1:15" x14ac:dyDescent="0.3">
      <c r="A463" t="str">
        <f t="shared" si="81"/>
        <v>202414zo</v>
      </c>
      <c r="B463">
        <f t="shared" si="79"/>
        <v>14</v>
      </c>
      <c r="C463" s="65">
        <f t="shared" si="88"/>
        <v>45389</v>
      </c>
      <c r="D463" t="str">
        <f t="shared" si="89"/>
        <v>zo</v>
      </c>
      <c r="E463">
        <f t="shared" si="82"/>
        <v>2024</v>
      </c>
      <c r="F463" t="s">
        <v>92</v>
      </c>
      <c r="G463" t="s">
        <v>92</v>
      </c>
      <c r="H463" t="s">
        <v>92</v>
      </c>
      <c r="I463">
        <f t="shared" si="80"/>
        <v>14</v>
      </c>
      <c r="J463" s="118">
        <f>IF(AND(Formulier!$E$44&lt;=C463,Formulier!$O$38&gt;=C463),"Verlof",0)</f>
        <v>0</v>
      </c>
      <c r="K463">
        <f t="shared" si="83"/>
        <v>0</v>
      </c>
      <c r="L463">
        <f t="shared" si="84"/>
        <v>0</v>
      </c>
      <c r="M463">
        <f t="shared" si="85"/>
        <v>0</v>
      </c>
      <c r="N463" s="56">
        <f t="shared" si="86"/>
        <v>0</v>
      </c>
      <c r="O463" s="56">
        <f t="shared" si="87"/>
        <v>0</v>
      </c>
    </row>
    <row r="464" spans="1:15" x14ac:dyDescent="0.3">
      <c r="A464" t="str">
        <f t="shared" si="81"/>
        <v>202415ma</v>
      </c>
      <c r="B464">
        <f t="shared" si="79"/>
        <v>15</v>
      </c>
      <c r="C464" s="65">
        <f t="shared" si="88"/>
        <v>45390</v>
      </c>
      <c r="D464" t="str">
        <f t="shared" si="89"/>
        <v>ma</v>
      </c>
      <c r="E464">
        <f t="shared" si="82"/>
        <v>2024</v>
      </c>
      <c r="F464" t="s">
        <v>92</v>
      </c>
      <c r="G464" t="s">
        <v>92</v>
      </c>
      <c r="H464" t="s">
        <v>92</v>
      </c>
      <c r="I464">
        <f t="shared" si="80"/>
        <v>15</v>
      </c>
      <c r="J464" s="118">
        <f>IF(AND(Formulier!$E$44&lt;=C464,Formulier!$O$38&gt;=C464),"Verlof",0)</f>
        <v>0</v>
      </c>
      <c r="K464">
        <f t="shared" si="83"/>
        <v>0</v>
      </c>
      <c r="L464">
        <f t="shared" si="84"/>
        <v>0</v>
      </c>
      <c r="M464">
        <f t="shared" si="85"/>
        <v>0</v>
      </c>
      <c r="N464" s="56">
        <f t="shared" si="86"/>
        <v>0</v>
      </c>
      <c r="O464" s="56">
        <f t="shared" si="87"/>
        <v>0</v>
      </c>
    </row>
    <row r="465" spans="1:15" x14ac:dyDescent="0.3">
      <c r="A465" t="str">
        <f t="shared" si="81"/>
        <v>202415di</v>
      </c>
      <c r="B465">
        <f t="shared" si="79"/>
        <v>15</v>
      </c>
      <c r="C465" s="65">
        <f t="shared" si="88"/>
        <v>45391</v>
      </c>
      <c r="D465" t="str">
        <f t="shared" si="89"/>
        <v>di</v>
      </c>
      <c r="E465">
        <f t="shared" si="82"/>
        <v>2024</v>
      </c>
      <c r="F465" t="s">
        <v>92</v>
      </c>
      <c r="G465" t="s">
        <v>92</v>
      </c>
      <c r="H465" t="s">
        <v>92</v>
      </c>
      <c r="I465">
        <f t="shared" si="80"/>
        <v>15</v>
      </c>
      <c r="J465" s="118">
        <f>IF(AND(Formulier!$E$44&lt;=C465,Formulier!$O$38&gt;=C465),"Verlof",0)</f>
        <v>0</v>
      </c>
      <c r="K465">
        <f t="shared" si="83"/>
        <v>0</v>
      </c>
      <c r="L465">
        <f t="shared" si="84"/>
        <v>0</v>
      </c>
      <c r="M465">
        <f t="shared" si="85"/>
        <v>0</v>
      </c>
      <c r="N465" s="56">
        <f t="shared" si="86"/>
        <v>0</v>
      </c>
      <c r="O465" s="56">
        <f t="shared" si="87"/>
        <v>0</v>
      </c>
    </row>
    <row r="466" spans="1:15" x14ac:dyDescent="0.3">
      <c r="A466" t="str">
        <f t="shared" si="81"/>
        <v>202415wo</v>
      </c>
      <c r="B466">
        <f t="shared" si="79"/>
        <v>15</v>
      </c>
      <c r="C466" s="65">
        <f t="shared" si="88"/>
        <v>45392</v>
      </c>
      <c r="D466" t="str">
        <f t="shared" si="89"/>
        <v>wo</v>
      </c>
      <c r="E466">
        <f t="shared" si="82"/>
        <v>2024</v>
      </c>
      <c r="F466" t="s">
        <v>92</v>
      </c>
      <c r="G466" t="s">
        <v>92</v>
      </c>
      <c r="H466" t="s">
        <v>92</v>
      </c>
      <c r="I466">
        <f t="shared" si="80"/>
        <v>15</v>
      </c>
      <c r="J466" s="118">
        <f>IF(AND(Formulier!$E$44&lt;=C466,Formulier!$O$38&gt;=C466),"Verlof",0)</f>
        <v>0</v>
      </c>
      <c r="K466">
        <f t="shared" si="83"/>
        <v>0</v>
      </c>
      <c r="L466">
        <f t="shared" si="84"/>
        <v>0</v>
      </c>
      <c r="M466">
        <f t="shared" si="85"/>
        <v>0</v>
      </c>
      <c r="N466" s="56">
        <f t="shared" si="86"/>
        <v>0</v>
      </c>
      <c r="O466" s="56">
        <f t="shared" si="87"/>
        <v>0</v>
      </c>
    </row>
    <row r="467" spans="1:15" x14ac:dyDescent="0.3">
      <c r="A467" t="str">
        <f t="shared" si="81"/>
        <v>202415do</v>
      </c>
      <c r="B467">
        <f t="shared" si="79"/>
        <v>15</v>
      </c>
      <c r="C467" s="65">
        <f t="shared" si="88"/>
        <v>45393</v>
      </c>
      <c r="D467" t="str">
        <f t="shared" si="89"/>
        <v>do</v>
      </c>
      <c r="E467">
        <f t="shared" si="82"/>
        <v>2024</v>
      </c>
      <c r="F467" t="s">
        <v>92</v>
      </c>
      <c r="G467" t="s">
        <v>92</v>
      </c>
      <c r="H467" t="s">
        <v>92</v>
      </c>
      <c r="I467">
        <f t="shared" si="80"/>
        <v>15</v>
      </c>
      <c r="J467" s="118">
        <f>IF(AND(Formulier!$E$44&lt;=C467,Formulier!$O$38&gt;=C467),"Verlof",0)</f>
        <v>0</v>
      </c>
      <c r="K467">
        <f t="shared" si="83"/>
        <v>0</v>
      </c>
      <c r="L467">
        <f t="shared" si="84"/>
        <v>0</v>
      </c>
      <c r="M467">
        <f t="shared" si="85"/>
        <v>0</v>
      </c>
      <c r="N467" s="56">
        <f t="shared" si="86"/>
        <v>0</v>
      </c>
      <c r="O467" s="56">
        <f t="shared" si="87"/>
        <v>0</v>
      </c>
    </row>
    <row r="468" spans="1:15" x14ac:dyDescent="0.3">
      <c r="A468" t="str">
        <f t="shared" si="81"/>
        <v>202415vr</v>
      </c>
      <c r="B468">
        <f t="shared" si="79"/>
        <v>15</v>
      </c>
      <c r="C468" s="65">
        <f t="shared" si="88"/>
        <v>45394</v>
      </c>
      <c r="D468" t="str">
        <f t="shared" si="89"/>
        <v>vr</v>
      </c>
      <c r="E468">
        <f t="shared" si="82"/>
        <v>2024</v>
      </c>
      <c r="F468" t="s">
        <v>92</v>
      </c>
      <c r="G468" t="s">
        <v>92</v>
      </c>
      <c r="H468" t="s">
        <v>92</v>
      </c>
      <c r="I468">
        <f t="shared" si="80"/>
        <v>15</v>
      </c>
      <c r="J468" s="118">
        <f>IF(AND(Formulier!$E$44&lt;=C468,Formulier!$O$38&gt;=C468),"Verlof",0)</f>
        <v>0</v>
      </c>
      <c r="K468">
        <f t="shared" si="83"/>
        <v>0</v>
      </c>
      <c r="L468">
        <f t="shared" si="84"/>
        <v>0</v>
      </c>
      <c r="M468">
        <f t="shared" si="85"/>
        <v>0</v>
      </c>
      <c r="N468" s="56">
        <f t="shared" si="86"/>
        <v>0</v>
      </c>
      <c r="O468" s="56">
        <f t="shared" si="87"/>
        <v>0</v>
      </c>
    </row>
    <row r="469" spans="1:15" x14ac:dyDescent="0.3">
      <c r="A469" t="str">
        <f t="shared" si="81"/>
        <v>202415za</v>
      </c>
      <c r="B469">
        <f t="shared" si="79"/>
        <v>15</v>
      </c>
      <c r="C469" s="65">
        <f t="shared" si="88"/>
        <v>45395</v>
      </c>
      <c r="D469" t="str">
        <f t="shared" si="89"/>
        <v>za</v>
      </c>
      <c r="E469">
        <f t="shared" si="82"/>
        <v>2024</v>
      </c>
      <c r="F469" t="s">
        <v>92</v>
      </c>
      <c r="G469" t="s">
        <v>92</v>
      </c>
      <c r="H469" t="s">
        <v>92</v>
      </c>
      <c r="I469">
        <f t="shared" si="80"/>
        <v>15</v>
      </c>
      <c r="J469" s="118">
        <f>IF(AND(Formulier!$E$44&lt;=C469,Formulier!$O$38&gt;=C469),"Verlof",0)</f>
        <v>0</v>
      </c>
      <c r="K469">
        <f t="shared" si="83"/>
        <v>0</v>
      </c>
      <c r="L469">
        <f t="shared" si="84"/>
        <v>0</v>
      </c>
      <c r="M469">
        <f t="shared" si="85"/>
        <v>0</v>
      </c>
      <c r="N469" s="56">
        <f t="shared" si="86"/>
        <v>0</v>
      </c>
      <c r="O469" s="56">
        <f t="shared" si="87"/>
        <v>0</v>
      </c>
    </row>
    <row r="470" spans="1:15" x14ac:dyDescent="0.3">
      <c r="A470" t="str">
        <f t="shared" si="81"/>
        <v>202415zo</v>
      </c>
      <c r="B470">
        <f t="shared" si="79"/>
        <v>15</v>
      </c>
      <c r="C470" s="65">
        <f t="shared" si="88"/>
        <v>45396</v>
      </c>
      <c r="D470" t="str">
        <f t="shared" si="89"/>
        <v>zo</v>
      </c>
      <c r="E470">
        <f t="shared" si="82"/>
        <v>2024</v>
      </c>
      <c r="F470" t="s">
        <v>92</v>
      </c>
      <c r="G470" t="s">
        <v>92</v>
      </c>
      <c r="H470" t="s">
        <v>92</v>
      </c>
      <c r="I470">
        <f t="shared" si="80"/>
        <v>15</v>
      </c>
      <c r="J470" s="118">
        <f>IF(AND(Formulier!$E$44&lt;=C470,Formulier!$O$38&gt;=C470),"Verlof",0)</f>
        <v>0</v>
      </c>
      <c r="K470">
        <f t="shared" si="83"/>
        <v>0</v>
      </c>
      <c r="L470">
        <f t="shared" si="84"/>
        <v>0</v>
      </c>
      <c r="M470">
        <f t="shared" si="85"/>
        <v>0</v>
      </c>
      <c r="N470" s="56">
        <f t="shared" si="86"/>
        <v>0</v>
      </c>
      <c r="O470" s="56">
        <f t="shared" si="87"/>
        <v>0</v>
      </c>
    </row>
    <row r="471" spans="1:15" x14ac:dyDescent="0.3">
      <c r="A471" t="str">
        <f t="shared" si="81"/>
        <v>202416ma</v>
      </c>
      <c r="B471">
        <f t="shared" si="79"/>
        <v>16</v>
      </c>
      <c r="C471" s="65">
        <f t="shared" si="88"/>
        <v>45397</v>
      </c>
      <c r="D471" t="str">
        <f t="shared" si="89"/>
        <v>ma</v>
      </c>
      <c r="E471">
        <f t="shared" si="82"/>
        <v>2024</v>
      </c>
      <c r="F471" t="s">
        <v>92</v>
      </c>
      <c r="G471" t="s">
        <v>92</v>
      </c>
      <c r="H471" t="s">
        <v>92</v>
      </c>
      <c r="I471">
        <f t="shared" si="80"/>
        <v>16</v>
      </c>
      <c r="J471" s="118">
        <f>IF(AND(Formulier!$E$44&lt;=C471,Formulier!$O$38&gt;=C471),"Verlof",0)</f>
        <v>0</v>
      </c>
      <c r="K471">
        <f t="shared" si="83"/>
        <v>0</v>
      </c>
      <c r="L471">
        <f t="shared" si="84"/>
        <v>0</v>
      </c>
      <c r="M471">
        <f t="shared" si="85"/>
        <v>0</v>
      </c>
      <c r="N471" s="56">
        <f t="shared" si="86"/>
        <v>0</v>
      </c>
      <c r="O471" s="56">
        <f t="shared" si="87"/>
        <v>0</v>
      </c>
    </row>
    <row r="472" spans="1:15" x14ac:dyDescent="0.3">
      <c r="A472" t="str">
        <f t="shared" si="81"/>
        <v>202416di</v>
      </c>
      <c r="B472">
        <f t="shared" si="79"/>
        <v>16</v>
      </c>
      <c r="C472" s="65">
        <f t="shared" si="88"/>
        <v>45398</v>
      </c>
      <c r="D472" t="str">
        <f t="shared" si="89"/>
        <v>di</v>
      </c>
      <c r="E472">
        <f t="shared" si="82"/>
        <v>2024</v>
      </c>
      <c r="F472" t="s">
        <v>92</v>
      </c>
      <c r="G472" t="s">
        <v>92</v>
      </c>
      <c r="H472" t="s">
        <v>92</v>
      </c>
      <c r="I472">
        <f t="shared" si="80"/>
        <v>16</v>
      </c>
      <c r="J472" s="118">
        <f>IF(AND(Formulier!$E$44&lt;=C472,Formulier!$O$38&gt;=C472),"Verlof",0)</f>
        <v>0</v>
      </c>
      <c r="K472">
        <f t="shared" si="83"/>
        <v>0</v>
      </c>
      <c r="L472">
        <f t="shared" si="84"/>
        <v>0</v>
      </c>
      <c r="M472">
        <f t="shared" si="85"/>
        <v>0</v>
      </c>
      <c r="N472" s="56">
        <f t="shared" si="86"/>
        <v>0</v>
      </c>
      <c r="O472" s="56">
        <f t="shared" si="87"/>
        <v>0</v>
      </c>
    </row>
    <row r="473" spans="1:15" x14ac:dyDescent="0.3">
      <c r="A473" t="str">
        <f t="shared" si="81"/>
        <v>202416wo</v>
      </c>
      <c r="B473">
        <f t="shared" si="79"/>
        <v>16</v>
      </c>
      <c r="C473" s="65">
        <f t="shared" si="88"/>
        <v>45399</v>
      </c>
      <c r="D473" t="str">
        <f t="shared" si="89"/>
        <v>wo</v>
      </c>
      <c r="E473">
        <f t="shared" si="82"/>
        <v>2024</v>
      </c>
      <c r="F473" t="s">
        <v>92</v>
      </c>
      <c r="G473" t="s">
        <v>92</v>
      </c>
      <c r="H473" t="s">
        <v>92</v>
      </c>
      <c r="I473">
        <f t="shared" si="80"/>
        <v>16</v>
      </c>
      <c r="J473" s="118">
        <f>IF(AND(Formulier!$E$44&lt;=C473,Formulier!$O$38&gt;=C473),"Verlof",0)</f>
        <v>0</v>
      </c>
      <c r="K473">
        <f t="shared" si="83"/>
        <v>0</v>
      </c>
      <c r="L473">
        <f t="shared" si="84"/>
        <v>0</v>
      </c>
      <c r="M473">
        <f t="shared" si="85"/>
        <v>0</v>
      </c>
      <c r="N473" s="56">
        <f t="shared" si="86"/>
        <v>0</v>
      </c>
      <c r="O473" s="56">
        <f t="shared" si="87"/>
        <v>0</v>
      </c>
    </row>
    <row r="474" spans="1:15" x14ac:dyDescent="0.3">
      <c r="A474" t="str">
        <f t="shared" si="81"/>
        <v>202416do</v>
      </c>
      <c r="B474">
        <f t="shared" si="79"/>
        <v>16</v>
      </c>
      <c r="C474" s="65">
        <f t="shared" si="88"/>
        <v>45400</v>
      </c>
      <c r="D474" t="str">
        <f t="shared" si="89"/>
        <v>do</v>
      </c>
      <c r="E474">
        <f t="shared" si="82"/>
        <v>2024</v>
      </c>
      <c r="F474" t="s">
        <v>92</v>
      </c>
      <c r="G474" t="s">
        <v>92</v>
      </c>
      <c r="H474" t="s">
        <v>92</v>
      </c>
      <c r="I474">
        <f t="shared" si="80"/>
        <v>16</v>
      </c>
      <c r="J474" s="118">
        <f>IF(AND(Formulier!$E$44&lt;=C474,Formulier!$O$38&gt;=C474),"Verlof",0)</f>
        <v>0</v>
      </c>
      <c r="K474">
        <f t="shared" si="83"/>
        <v>0</v>
      </c>
      <c r="L474">
        <f t="shared" si="84"/>
        <v>0</v>
      </c>
      <c r="M474">
        <f t="shared" si="85"/>
        <v>0</v>
      </c>
      <c r="N474" s="56">
        <f t="shared" si="86"/>
        <v>0</v>
      </c>
      <c r="O474" s="56">
        <f t="shared" si="87"/>
        <v>0</v>
      </c>
    </row>
    <row r="475" spans="1:15" x14ac:dyDescent="0.3">
      <c r="A475" t="str">
        <f t="shared" si="81"/>
        <v>202416vr</v>
      </c>
      <c r="B475">
        <f t="shared" si="79"/>
        <v>16</v>
      </c>
      <c r="C475" s="65">
        <f t="shared" si="88"/>
        <v>45401</v>
      </c>
      <c r="D475" t="str">
        <f t="shared" si="89"/>
        <v>vr</v>
      </c>
      <c r="E475">
        <f t="shared" si="82"/>
        <v>2024</v>
      </c>
      <c r="F475" t="s">
        <v>92</v>
      </c>
      <c r="G475" t="s">
        <v>92</v>
      </c>
      <c r="H475" t="s">
        <v>92</v>
      </c>
      <c r="I475">
        <f t="shared" si="80"/>
        <v>16</v>
      </c>
      <c r="J475" s="118">
        <f>IF(AND(Formulier!$E$44&lt;=C475,Formulier!$O$38&gt;=C475),"Verlof",0)</f>
        <v>0</v>
      </c>
      <c r="K475">
        <f t="shared" si="83"/>
        <v>0</v>
      </c>
      <c r="L475">
        <f t="shared" si="84"/>
        <v>0</v>
      </c>
      <c r="M475">
        <f t="shared" si="85"/>
        <v>0</v>
      </c>
      <c r="N475" s="56">
        <f t="shared" si="86"/>
        <v>0</v>
      </c>
      <c r="O475" s="56">
        <f t="shared" si="87"/>
        <v>0</v>
      </c>
    </row>
    <row r="476" spans="1:15" x14ac:dyDescent="0.3">
      <c r="A476" t="str">
        <f t="shared" si="81"/>
        <v>202416za</v>
      </c>
      <c r="B476">
        <f t="shared" si="79"/>
        <v>16</v>
      </c>
      <c r="C476" s="65">
        <f t="shared" si="88"/>
        <v>45402</v>
      </c>
      <c r="D476" t="str">
        <f t="shared" si="89"/>
        <v>za</v>
      </c>
      <c r="E476">
        <f t="shared" si="82"/>
        <v>2024</v>
      </c>
      <c r="F476" t="s">
        <v>92</v>
      </c>
      <c r="G476" t="s">
        <v>92</v>
      </c>
      <c r="H476" t="s">
        <v>92</v>
      </c>
      <c r="I476">
        <f t="shared" si="80"/>
        <v>16</v>
      </c>
      <c r="J476" s="118">
        <f>IF(AND(Formulier!$E$44&lt;=C476,Formulier!$O$38&gt;=C476),"Verlof",0)</f>
        <v>0</v>
      </c>
      <c r="K476">
        <f t="shared" si="83"/>
        <v>0</v>
      </c>
      <c r="L476">
        <f t="shared" si="84"/>
        <v>0</v>
      </c>
      <c r="M476">
        <f t="shared" si="85"/>
        <v>0</v>
      </c>
      <c r="N476" s="56">
        <f t="shared" si="86"/>
        <v>0</v>
      </c>
      <c r="O476" s="56">
        <f t="shared" si="87"/>
        <v>0</v>
      </c>
    </row>
    <row r="477" spans="1:15" x14ac:dyDescent="0.3">
      <c r="A477" t="str">
        <f t="shared" si="81"/>
        <v>202416zo</v>
      </c>
      <c r="B477">
        <f t="shared" si="79"/>
        <v>16</v>
      </c>
      <c r="C477" s="65">
        <f t="shared" si="88"/>
        <v>45403</v>
      </c>
      <c r="D477" t="str">
        <f t="shared" si="89"/>
        <v>zo</v>
      </c>
      <c r="E477">
        <f t="shared" si="82"/>
        <v>2024</v>
      </c>
      <c r="F477" t="s">
        <v>92</v>
      </c>
      <c r="G477" t="s">
        <v>92</v>
      </c>
      <c r="H477" t="s">
        <v>92</v>
      </c>
      <c r="I477">
        <f t="shared" si="80"/>
        <v>16</v>
      </c>
      <c r="J477" s="118">
        <f>IF(AND(Formulier!$E$44&lt;=C477,Formulier!$O$38&gt;=C477),"Verlof",0)</f>
        <v>0</v>
      </c>
      <c r="K477">
        <f t="shared" si="83"/>
        <v>0</v>
      </c>
      <c r="L477">
        <f t="shared" si="84"/>
        <v>0</v>
      </c>
      <c r="M477">
        <f t="shared" si="85"/>
        <v>0</v>
      </c>
      <c r="N477" s="56">
        <f t="shared" si="86"/>
        <v>0</v>
      </c>
      <c r="O477" s="56">
        <f t="shared" si="87"/>
        <v>0</v>
      </c>
    </row>
    <row r="478" spans="1:15" x14ac:dyDescent="0.3">
      <c r="A478" t="str">
        <f t="shared" si="81"/>
        <v>202417ma</v>
      </c>
      <c r="B478">
        <f t="shared" si="79"/>
        <v>17</v>
      </c>
      <c r="C478" s="65">
        <f t="shared" si="88"/>
        <v>45404</v>
      </c>
      <c r="D478" t="str">
        <f t="shared" si="89"/>
        <v>ma</v>
      </c>
      <c r="E478">
        <f t="shared" si="82"/>
        <v>2024</v>
      </c>
      <c r="F478" t="s">
        <v>92</v>
      </c>
      <c r="G478" t="s">
        <v>92</v>
      </c>
      <c r="H478" t="s">
        <v>92</v>
      </c>
      <c r="I478">
        <f t="shared" si="80"/>
        <v>17</v>
      </c>
      <c r="J478" s="118">
        <f>IF(AND(Formulier!$E$44&lt;=C478,Formulier!$O$38&gt;=C478),"Verlof",0)</f>
        <v>0</v>
      </c>
      <c r="K478">
        <f t="shared" si="83"/>
        <v>0</v>
      </c>
      <c r="L478">
        <f t="shared" si="84"/>
        <v>0</v>
      </c>
      <c r="M478">
        <f t="shared" si="85"/>
        <v>0</v>
      </c>
      <c r="N478" s="56">
        <f t="shared" si="86"/>
        <v>0</v>
      </c>
      <c r="O478" s="56">
        <f t="shared" si="87"/>
        <v>0</v>
      </c>
    </row>
    <row r="479" spans="1:15" x14ac:dyDescent="0.3">
      <c r="A479" t="str">
        <f t="shared" si="81"/>
        <v>202417di</v>
      </c>
      <c r="B479">
        <f t="shared" si="79"/>
        <v>17</v>
      </c>
      <c r="C479" s="65">
        <f t="shared" si="88"/>
        <v>45405</v>
      </c>
      <c r="D479" t="str">
        <f t="shared" si="89"/>
        <v>di</v>
      </c>
      <c r="E479">
        <f t="shared" si="82"/>
        <v>2024</v>
      </c>
      <c r="F479" t="s">
        <v>92</v>
      </c>
      <c r="G479" t="s">
        <v>92</v>
      </c>
      <c r="H479" t="s">
        <v>92</v>
      </c>
      <c r="I479">
        <f t="shared" si="80"/>
        <v>17</v>
      </c>
      <c r="J479" s="118">
        <f>IF(AND(Formulier!$E$44&lt;=C479,Formulier!$O$38&gt;=C479),"Verlof",0)</f>
        <v>0</v>
      </c>
      <c r="K479">
        <f t="shared" si="83"/>
        <v>0</v>
      </c>
      <c r="L479">
        <f t="shared" si="84"/>
        <v>0</v>
      </c>
      <c r="M479">
        <f t="shared" si="85"/>
        <v>0</v>
      </c>
      <c r="N479" s="56">
        <f t="shared" si="86"/>
        <v>0</v>
      </c>
      <c r="O479" s="56">
        <f t="shared" si="87"/>
        <v>0</v>
      </c>
    </row>
    <row r="480" spans="1:15" x14ac:dyDescent="0.3">
      <c r="A480" t="str">
        <f t="shared" si="81"/>
        <v>202417wo</v>
      </c>
      <c r="B480">
        <f t="shared" si="79"/>
        <v>17</v>
      </c>
      <c r="C480" s="65">
        <f t="shared" si="88"/>
        <v>45406</v>
      </c>
      <c r="D480" t="str">
        <f t="shared" si="89"/>
        <v>wo</v>
      </c>
      <c r="E480">
        <f t="shared" si="82"/>
        <v>2024</v>
      </c>
      <c r="F480" t="s">
        <v>92</v>
      </c>
      <c r="G480" t="s">
        <v>92</v>
      </c>
      <c r="H480" t="s">
        <v>92</v>
      </c>
      <c r="I480">
        <f t="shared" si="80"/>
        <v>17</v>
      </c>
      <c r="J480" s="118">
        <f>IF(AND(Formulier!$E$44&lt;=C480,Formulier!$O$38&gt;=C480),"Verlof",0)</f>
        <v>0</v>
      </c>
      <c r="K480">
        <f t="shared" si="83"/>
        <v>0</v>
      </c>
      <c r="L480">
        <f t="shared" si="84"/>
        <v>0</v>
      </c>
      <c r="M480">
        <f t="shared" si="85"/>
        <v>0</v>
      </c>
      <c r="N480" s="56">
        <f t="shared" si="86"/>
        <v>0</v>
      </c>
      <c r="O480" s="56">
        <f t="shared" si="87"/>
        <v>0</v>
      </c>
    </row>
    <row r="481" spans="1:15" x14ac:dyDescent="0.3">
      <c r="A481" t="str">
        <f t="shared" si="81"/>
        <v>202417do</v>
      </c>
      <c r="B481">
        <f t="shared" si="79"/>
        <v>17</v>
      </c>
      <c r="C481" s="65">
        <f t="shared" si="88"/>
        <v>45407</v>
      </c>
      <c r="D481" t="str">
        <f t="shared" si="89"/>
        <v>do</v>
      </c>
      <c r="E481">
        <f t="shared" si="82"/>
        <v>2024</v>
      </c>
      <c r="F481" t="s">
        <v>92</v>
      </c>
      <c r="G481" t="s">
        <v>92</v>
      </c>
      <c r="H481" t="s">
        <v>92</v>
      </c>
      <c r="I481">
        <f t="shared" si="80"/>
        <v>17</v>
      </c>
      <c r="J481" s="118">
        <f>IF(AND(Formulier!$E$44&lt;=C481,Formulier!$O$38&gt;=C481),"Verlof",0)</f>
        <v>0</v>
      </c>
      <c r="K481">
        <f t="shared" si="83"/>
        <v>0</v>
      </c>
      <c r="L481">
        <f t="shared" si="84"/>
        <v>0</v>
      </c>
      <c r="M481">
        <f t="shared" si="85"/>
        <v>0</v>
      </c>
      <c r="N481" s="56">
        <f t="shared" si="86"/>
        <v>0</v>
      </c>
      <c r="O481" s="56">
        <f t="shared" si="87"/>
        <v>0</v>
      </c>
    </row>
    <row r="482" spans="1:15" x14ac:dyDescent="0.3">
      <c r="A482" t="str">
        <f t="shared" si="81"/>
        <v>202417vr</v>
      </c>
      <c r="B482">
        <f t="shared" si="79"/>
        <v>17</v>
      </c>
      <c r="C482" s="65">
        <f t="shared" si="88"/>
        <v>45408</v>
      </c>
      <c r="D482" t="str">
        <f t="shared" si="89"/>
        <v>vr</v>
      </c>
      <c r="E482">
        <f t="shared" si="82"/>
        <v>2024</v>
      </c>
      <c r="F482" t="s">
        <v>92</v>
      </c>
      <c r="G482" t="s">
        <v>92</v>
      </c>
      <c r="H482" t="s">
        <v>92</v>
      </c>
      <c r="I482">
        <f t="shared" si="80"/>
        <v>17</v>
      </c>
      <c r="J482" s="118">
        <f>IF(AND(Formulier!$E$44&lt;=C482,Formulier!$O$38&gt;=C482),"Verlof",0)</f>
        <v>0</v>
      </c>
      <c r="K482">
        <f t="shared" si="83"/>
        <v>0</v>
      </c>
      <c r="L482">
        <f t="shared" si="84"/>
        <v>0</v>
      </c>
      <c r="M482">
        <f t="shared" si="85"/>
        <v>0</v>
      </c>
      <c r="N482" s="56">
        <f t="shared" si="86"/>
        <v>0</v>
      </c>
      <c r="O482" s="56">
        <f t="shared" si="87"/>
        <v>0</v>
      </c>
    </row>
    <row r="483" spans="1:15" x14ac:dyDescent="0.3">
      <c r="A483" t="str">
        <f t="shared" si="81"/>
        <v>202417za</v>
      </c>
      <c r="B483">
        <f t="shared" si="79"/>
        <v>17</v>
      </c>
      <c r="C483" s="65">
        <f t="shared" si="88"/>
        <v>45409</v>
      </c>
      <c r="D483" t="str">
        <f t="shared" si="89"/>
        <v>za</v>
      </c>
      <c r="E483">
        <f t="shared" si="82"/>
        <v>2024</v>
      </c>
      <c r="F483" t="s">
        <v>73</v>
      </c>
      <c r="G483" t="s">
        <v>73</v>
      </c>
      <c r="H483" t="s">
        <v>73</v>
      </c>
      <c r="I483">
        <f t="shared" si="80"/>
        <v>17</v>
      </c>
      <c r="J483" s="118">
        <f>IF(AND(Formulier!$E$44&lt;=C483,Formulier!$O$38&gt;=C483),"Verlof",0)</f>
        <v>0</v>
      </c>
      <c r="K483">
        <f t="shared" si="83"/>
        <v>0</v>
      </c>
      <c r="L483">
        <f t="shared" si="84"/>
        <v>0</v>
      </c>
      <c r="M483">
        <f t="shared" si="85"/>
        <v>0</v>
      </c>
      <c r="N483" s="56">
        <f t="shared" si="86"/>
        <v>0</v>
      </c>
      <c r="O483" s="56">
        <f t="shared" si="87"/>
        <v>0</v>
      </c>
    </row>
    <row r="484" spans="1:15" x14ac:dyDescent="0.3">
      <c r="A484" t="str">
        <f t="shared" si="81"/>
        <v>202417zo</v>
      </c>
      <c r="B484">
        <f t="shared" si="79"/>
        <v>17</v>
      </c>
      <c r="C484" s="65">
        <f t="shared" si="88"/>
        <v>45410</v>
      </c>
      <c r="D484" t="str">
        <f t="shared" si="89"/>
        <v>zo</v>
      </c>
      <c r="E484">
        <f t="shared" si="82"/>
        <v>2024</v>
      </c>
      <c r="F484" t="s">
        <v>92</v>
      </c>
      <c r="G484" t="s">
        <v>92</v>
      </c>
      <c r="H484" t="s">
        <v>92</v>
      </c>
      <c r="I484">
        <f t="shared" si="80"/>
        <v>17</v>
      </c>
      <c r="J484" s="118">
        <f>IF(AND(Formulier!$E$44&lt;=C484,Formulier!$O$38&gt;=C484),"Verlof",0)</f>
        <v>0</v>
      </c>
      <c r="K484">
        <f t="shared" si="83"/>
        <v>0</v>
      </c>
      <c r="L484">
        <f t="shared" si="84"/>
        <v>0</v>
      </c>
      <c r="M484">
        <f t="shared" si="85"/>
        <v>0</v>
      </c>
      <c r="N484" s="56">
        <f t="shared" si="86"/>
        <v>0</v>
      </c>
      <c r="O484" s="56">
        <f t="shared" si="87"/>
        <v>0</v>
      </c>
    </row>
    <row r="485" spans="1:15" x14ac:dyDescent="0.3">
      <c r="A485" t="str">
        <f t="shared" si="81"/>
        <v>202418ma</v>
      </c>
      <c r="B485">
        <f t="shared" si="79"/>
        <v>18</v>
      </c>
      <c r="C485" s="65">
        <f t="shared" si="88"/>
        <v>45411</v>
      </c>
      <c r="D485" t="str">
        <f t="shared" si="89"/>
        <v>ma</v>
      </c>
      <c r="E485">
        <f t="shared" si="82"/>
        <v>2024</v>
      </c>
      <c r="F485" t="s">
        <v>73</v>
      </c>
      <c r="G485" t="s">
        <v>73</v>
      </c>
      <c r="H485" t="s">
        <v>73</v>
      </c>
      <c r="I485">
        <f t="shared" si="80"/>
        <v>18</v>
      </c>
      <c r="J485" s="118">
        <f>IF(AND(Formulier!$E$44&lt;=C485,Formulier!$O$38&gt;=C485),"Verlof",0)</f>
        <v>0</v>
      </c>
      <c r="K485">
        <f t="shared" si="83"/>
        <v>0</v>
      </c>
      <c r="L485">
        <f t="shared" si="84"/>
        <v>0</v>
      </c>
      <c r="M485">
        <f t="shared" si="85"/>
        <v>0</v>
      </c>
      <c r="N485" s="56">
        <f t="shared" si="86"/>
        <v>0</v>
      </c>
      <c r="O485" s="56">
        <f t="shared" si="87"/>
        <v>0</v>
      </c>
    </row>
    <row r="486" spans="1:15" x14ac:dyDescent="0.3">
      <c r="A486" t="str">
        <f t="shared" si="81"/>
        <v>202418di</v>
      </c>
      <c r="B486">
        <f t="shared" si="79"/>
        <v>18</v>
      </c>
      <c r="C486" s="65">
        <f t="shared" si="88"/>
        <v>45412</v>
      </c>
      <c r="D486" t="str">
        <f t="shared" si="89"/>
        <v>di</v>
      </c>
      <c r="E486">
        <f t="shared" si="82"/>
        <v>2024</v>
      </c>
      <c r="F486" t="s">
        <v>73</v>
      </c>
      <c r="G486" t="s">
        <v>73</v>
      </c>
      <c r="H486" t="s">
        <v>73</v>
      </c>
      <c r="I486">
        <f t="shared" si="80"/>
        <v>18</v>
      </c>
      <c r="J486" s="118">
        <f>IF(AND(Formulier!$E$44&lt;=C486,Formulier!$O$38&gt;=C486),"Verlof",0)</f>
        <v>0</v>
      </c>
      <c r="K486">
        <f t="shared" si="83"/>
        <v>0</v>
      </c>
      <c r="L486">
        <f t="shared" si="84"/>
        <v>0</v>
      </c>
      <c r="M486">
        <f t="shared" si="85"/>
        <v>0</v>
      </c>
      <c r="N486" s="56">
        <f t="shared" si="86"/>
        <v>0</v>
      </c>
      <c r="O486" s="56">
        <f t="shared" si="87"/>
        <v>0</v>
      </c>
    </row>
    <row r="487" spans="1:15" x14ac:dyDescent="0.3">
      <c r="A487" t="str">
        <f t="shared" si="81"/>
        <v>202418wo</v>
      </c>
      <c r="B487">
        <f t="shared" si="79"/>
        <v>18</v>
      </c>
      <c r="C487" s="65">
        <f t="shared" si="88"/>
        <v>45413</v>
      </c>
      <c r="D487" t="str">
        <f t="shared" si="89"/>
        <v>wo</v>
      </c>
      <c r="E487">
        <f t="shared" si="82"/>
        <v>2024</v>
      </c>
      <c r="F487" t="s">
        <v>73</v>
      </c>
      <c r="G487" t="s">
        <v>73</v>
      </c>
      <c r="H487" t="s">
        <v>73</v>
      </c>
      <c r="I487">
        <f t="shared" si="80"/>
        <v>18</v>
      </c>
      <c r="J487" s="118">
        <f>IF(AND(Formulier!$E$44&lt;=C487,Formulier!$O$38&gt;=C487),"Verlof",0)</f>
        <v>0</v>
      </c>
      <c r="K487">
        <f t="shared" si="83"/>
        <v>0</v>
      </c>
      <c r="L487">
        <f t="shared" si="84"/>
        <v>0</v>
      </c>
      <c r="M487">
        <f t="shared" si="85"/>
        <v>0</v>
      </c>
      <c r="N487" s="56">
        <f t="shared" si="86"/>
        <v>0</v>
      </c>
      <c r="O487" s="56">
        <f t="shared" si="87"/>
        <v>0</v>
      </c>
    </row>
    <row r="488" spans="1:15" x14ac:dyDescent="0.3">
      <c r="A488" t="str">
        <f t="shared" si="81"/>
        <v>202418do</v>
      </c>
      <c r="B488">
        <f t="shared" si="79"/>
        <v>18</v>
      </c>
      <c r="C488" s="65">
        <f t="shared" si="88"/>
        <v>45414</v>
      </c>
      <c r="D488" t="str">
        <f t="shared" si="89"/>
        <v>do</v>
      </c>
      <c r="E488">
        <f t="shared" si="82"/>
        <v>2024</v>
      </c>
      <c r="F488" t="s">
        <v>73</v>
      </c>
      <c r="G488" t="s">
        <v>73</v>
      </c>
      <c r="H488" t="s">
        <v>73</v>
      </c>
      <c r="I488">
        <f t="shared" si="80"/>
        <v>18</v>
      </c>
      <c r="J488" s="118">
        <f>IF(AND(Formulier!$E$44&lt;=C488,Formulier!$O$38&gt;=C488),"Verlof",0)</f>
        <v>0</v>
      </c>
      <c r="K488">
        <f t="shared" si="83"/>
        <v>0</v>
      </c>
      <c r="L488">
        <f t="shared" si="84"/>
        <v>0</v>
      </c>
      <c r="M488">
        <f t="shared" si="85"/>
        <v>0</v>
      </c>
      <c r="N488" s="56">
        <f t="shared" si="86"/>
        <v>0</v>
      </c>
      <c r="O488" s="56">
        <f t="shared" si="87"/>
        <v>0</v>
      </c>
    </row>
    <row r="489" spans="1:15" x14ac:dyDescent="0.3">
      <c r="A489" t="str">
        <f t="shared" si="81"/>
        <v>202418vr</v>
      </c>
      <c r="B489">
        <f t="shared" si="79"/>
        <v>18</v>
      </c>
      <c r="C489" s="65">
        <f t="shared" si="88"/>
        <v>45415</v>
      </c>
      <c r="D489" t="str">
        <f t="shared" si="89"/>
        <v>vr</v>
      </c>
      <c r="E489">
        <f t="shared" si="82"/>
        <v>2024</v>
      </c>
      <c r="F489" t="s">
        <v>73</v>
      </c>
      <c r="G489" t="s">
        <v>73</v>
      </c>
      <c r="H489" t="s">
        <v>73</v>
      </c>
      <c r="I489">
        <f t="shared" si="80"/>
        <v>18</v>
      </c>
      <c r="J489" s="118">
        <f>IF(AND(Formulier!$E$44&lt;=C489,Formulier!$O$38&gt;=C489),"Verlof",0)</f>
        <v>0</v>
      </c>
      <c r="K489">
        <f t="shared" si="83"/>
        <v>0</v>
      </c>
      <c r="L489">
        <f t="shared" si="84"/>
        <v>0</v>
      </c>
      <c r="M489">
        <f t="shared" si="85"/>
        <v>0</v>
      </c>
      <c r="N489" s="56">
        <f t="shared" si="86"/>
        <v>0</v>
      </c>
      <c r="O489" s="56">
        <f t="shared" si="87"/>
        <v>0</v>
      </c>
    </row>
    <row r="490" spans="1:15" x14ac:dyDescent="0.3">
      <c r="A490" t="str">
        <f t="shared" si="81"/>
        <v>202418za</v>
      </c>
      <c r="B490">
        <f t="shared" si="79"/>
        <v>18</v>
      </c>
      <c r="C490" s="65">
        <f t="shared" si="88"/>
        <v>45416</v>
      </c>
      <c r="D490" t="str">
        <f t="shared" si="89"/>
        <v>za</v>
      </c>
      <c r="E490">
        <f t="shared" si="82"/>
        <v>2024</v>
      </c>
      <c r="F490" t="s">
        <v>73</v>
      </c>
      <c r="G490" t="s">
        <v>73</v>
      </c>
      <c r="H490" t="s">
        <v>73</v>
      </c>
      <c r="I490">
        <f t="shared" si="80"/>
        <v>18</v>
      </c>
      <c r="J490" s="118">
        <f>IF(AND(Formulier!$E$44&lt;=C490,Formulier!$O$38&gt;=C490),"Verlof",0)</f>
        <v>0</v>
      </c>
      <c r="K490">
        <f t="shared" si="83"/>
        <v>0</v>
      </c>
      <c r="L490">
        <f t="shared" si="84"/>
        <v>0</v>
      </c>
      <c r="M490">
        <f t="shared" si="85"/>
        <v>0</v>
      </c>
      <c r="N490" s="56">
        <f t="shared" si="86"/>
        <v>0</v>
      </c>
      <c r="O490" s="56">
        <f t="shared" si="87"/>
        <v>0</v>
      </c>
    </row>
    <row r="491" spans="1:15" x14ac:dyDescent="0.3">
      <c r="A491" t="str">
        <f t="shared" si="81"/>
        <v>202418zo</v>
      </c>
      <c r="B491">
        <f t="shared" si="79"/>
        <v>18</v>
      </c>
      <c r="C491" s="65">
        <f t="shared" si="88"/>
        <v>45417</v>
      </c>
      <c r="D491" t="str">
        <f t="shared" si="89"/>
        <v>zo</v>
      </c>
      <c r="E491">
        <f t="shared" si="82"/>
        <v>2024</v>
      </c>
      <c r="F491" t="s">
        <v>73</v>
      </c>
      <c r="G491" t="s">
        <v>73</v>
      </c>
      <c r="H491" t="s">
        <v>73</v>
      </c>
      <c r="I491">
        <f t="shared" si="80"/>
        <v>18</v>
      </c>
      <c r="J491" s="118">
        <f>IF(AND(Formulier!$E$44&lt;=C491,Formulier!$O$38&gt;=C491),"Verlof",0)</f>
        <v>0</v>
      </c>
      <c r="K491">
        <f t="shared" si="83"/>
        <v>0</v>
      </c>
      <c r="L491">
        <f t="shared" si="84"/>
        <v>0</v>
      </c>
      <c r="M491">
        <f t="shared" si="85"/>
        <v>0</v>
      </c>
      <c r="N491" s="56">
        <f t="shared" si="86"/>
        <v>0</v>
      </c>
      <c r="O491" s="56">
        <f t="shared" si="87"/>
        <v>0</v>
      </c>
    </row>
    <row r="492" spans="1:15" x14ac:dyDescent="0.3">
      <c r="A492" t="str">
        <f t="shared" si="81"/>
        <v>202419ma</v>
      </c>
      <c r="B492">
        <f t="shared" si="79"/>
        <v>19</v>
      </c>
      <c r="C492" s="65">
        <f t="shared" si="88"/>
        <v>45418</v>
      </c>
      <c r="D492" t="str">
        <f t="shared" si="89"/>
        <v>ma</v>
      </c>
      <c r="E492">
        <f t="shared" si="82"/>
        <v>2024</v>
      </c>
      <c r="F492" t="s">
        <v>92</v>
      </c>
      <c r="G492" t="s">
        <v>92</v>
      </c>
      <c r="H492" t="s">
        <v>92</v>
      </c>
      <c r="I492">
        <f t="shared" si="80"/>
        <v>19</v>
      </c>
      <c r="J492" s="118">
        <f>IF(AND(Formulier!$E$44&lt;=C492,Formulier!$O$38&gt;=C492),"Verlof",0)</f>
        <v>0</v>
      </c>
      <c r="K492">
        <f t="shared" si="83"/>
        <v>0</v>
      </c>
      <c r="L492">
        <f t="shared" si="84"/>
        <v>0</v>
      </c>
      <c r="M492">
        <f t="shared" si="85"/>
        <v>0</v>
      </c>
      <c r="N492" s="56">
        <f t="shared" si="86"/>
        <v>0</v>
      </c>
      <c r="O492" s="56">
        <f t="shared" si="87"/>
        <v>0</v>
      </c>
    </row>
    <row r="493" spans="1:15" x14ac:dyDescent="0.3">
      <c r="A493" t="str">
        <f t="shared" si="81"/>
        <v>202419di</v>
      </c>
      <c r="B493">
        <f t="shared" si="79"/>
        <v>19</v>
      </c>
      <c r="C493" s="65">
        <f t="shared" si="88"/>
        <v>45419</v>
      </c>
      <c r="D493" t="str">
        <f t="shared" si="89"/>
        <v>di</v>
      </c>
      <c r="E493">
        <f t="shared" si="82"/>
        <v>2024</v>
      </c>
      <c r="F493" t="s">
        <v>92</v>
      </c>
      <c r="G493" t="s">
        <v>92</v>
      </c>
      <c r="H493" t="s">
        <v>92</v>
      </c>
      <c r="I493">
        <f t="shared" si="80"/>
        <v>19</v>
      </c>
      <c r="J493" s="118">
        <f>IF(AND(Formulier!$E$44&lt;=C493,Formulier!$O$38&gt;=C493),"Verlof",0)</f>
        <v>0</v>
      </c>
      <c r="K493">
        <f t="shared" si="83"/>
        <v>0</v>
      </c>
      <c r="L493">
        <f t="shared" si="84"/>
        <v>0</v>
      </c>
      <c r="M493">
        <f t="shared" si="85"/>
        <v>0</v>
      </c>
      <c r="N493" s="56">
        <f t="shared" si="86"/>
        <v>0</v>
      </c>
      <c r="O493" s="56">
        <f t="shared" si="87"/>
        <v>0</v>
      </c>
    </row>
    <row r="494" spans="1:15" x14ac:dyDescent="0.3">
      <c r="A494" t="str">
        <f t="shared" si="81"/>
        <v>202419wo</v>
      </c>
      <c r="B494">
        <f t="shared" si="79"/>
        <v>19</v>
      </c>
      <c r="C494" s="65">
        <f t="shared" si="88"/>
        <v>45420</v>
      </c>
      <c r="D494" t="str">
        <f t="shared" si="89"/>
        <v>wo</v>
      </c>
      <c r="E494">
        <f t="shared" si="82"/>
        <v>2024</v>
      </c>
      <c r="F494" t="s">
        <v>92</v>
      </c>
      <c r="G494" t="s">
        <v>92</v>
      </c>
      <c r="H494" t="s">
        <v>92</v>
      </c>
      <c r="I494">
        <f t="shared" si="80"/>
        <v>19</v>
      </c>
      <c r="J494" s="118">
        <f>IF(AND(Formulier!$E$44&lt;=C494,Formulier!$O$38&gt;=C494),"Verlof",0)</f>
        <v>0</v>
      </c>
      <c r="K494">
        <f t="shared" si="83"/>
        <v>0</v>
      </c>
      <c r="L494">
        <f t="shared" si="84"/>
        <v>0</v>
      </c>
      <c r="M494">
        <f t="shared" si="85"/>
        <v>0</v>
      </c>
      <c r="N494" s="56">
        <f t="shared" si="86"/>
        <v>0</v>
      </c>
      <c r="O494" s="56">
        <f t="shared" si="87"/>
        <v>0</v>
      </c>
    </row>
    <row r="495" spans="1:15" x14ac:dyDescent="0.3">
      <c r="A495" t="str">
        <f t="shared" si="81"/>
        <v>202419do</v>
      </c>
      <c r="B495">
        <f t="shared" si="79"/>
        <v>19</v>
      </c>
      <c r="C495" s="65">
        <f t="shared" si="88"/>
        <v>45421</v>
      </c>
      <c r="D495" t="str">
        <f t="shared" si="89"/>
        <v>do</v>
      </c>
      <c r="E495">
        <f t="shared" si="82"/>
        <v>2024</v>
      </c>
      <c r="F495" t="s">
        <v>73</v>
      </c>
      <c r="G495" t="s">
        <v>73</v>
      </c>
      <c r="H495" t="s">
        <v>73</v>
      </c>
      <c r="I495">
        <f t="shared" si="80"/>
        <v>19</v>
      </c>
      <c r="J495" s="118">
        <f>IF(AND(Formulier!$E$44&lt;=C495,Formulier!$O$38&gt;=C495),"Verlof",0)</f>
        <v>0</v>
      </c>
      <c r="K495">
        <f t="shared" si="83"/>
        <v>0</v>
      </c>
      <c r="L495">
        <f t="shared" si="84"/>
        <v>0</v>
      </c>
      <c r="M495">
        <f t="shared" si="85"/>
        <v>0</v>
      </c>
      <c r="N495" s="56">
        <f t="shared" si="86"/>
        <v>0</v>
      </c>
      <c r="O495" s="56">
        <f t="shared" si="87"/>
        <v>0</v>
      </c>
    </row>
    <row r="496" spans="1:15" x14ac:dyDescent="0.3">
      <c r="A496" t="str">
        <f t="shared" si="81"/>
        <v>202419vr</v>
      </c>
      <c r="B496">
        <f t="shared" si="79"/>
        <v>19</v>
      </c>
      <c r="C496" s="65">
        <f t="shared" si="88"/>
        <v>45422</v>
      </c>
      <c r="D496" t="str">
        <f t="shared" si="89"/>
        <v>vr</v>
      </c>
      <c r="E496">
        <f t="shared" si="82"/>
        <v>2024</v>
      </c>
      <c r="F496" t="s">
        <v>92</v>
      </c>
      <c r="G496" t="s">
        <v>92</v>
      </c>
      <c r="H496" t="s">
        <v>92</v>
      </c>
      <c r="I496">
        <f t="shared" si="80"/>
        <v>19</v>
      </c>
      <c r="J496" s="118">
        <f>IF(AND(Formulier!$E$44&lt;=C496,Formulier!$O$38&gt;=C496),"Verlof",0)</f>
        <v>0</v>
      </c>
      <c r="K496">
        <f t="shared" si="83"/>
        <v>0</v>
      </c>
      <c r="L496">
        <f t="shared" si="84"/>
        <v>0</v>
      </c>
      <c r="M496">
        <f t="shared" si="85"/>
        <v>0</v>
      </c>
      <c r="N496" s="56">
        <f t="shared" si="86"/>
        <v>0</v>
      </c>
      <c r="O496" s="56">
        <f t="shared" si="87"/>
        <v>0</v>
      </c>
    </row>
    <row r="497" spans="1:15" x14ac:dyDescent="0.3">
      <c r="A497" t="str">
        <f t="shared" si="81"/>
        <v>202419za</v>
      </c>
      <c r="B497">
        <f t="shared" si="79"/>
        <v>19</v>
      </c>
      <c r="C497" s="65">
        <f t="shared" si="88"/>
        <v>45423</v>
      </c>
      <c r="D497" t="str">
        <f t="shared" si="89"/>
        <v>za</v>
      </c>
      <c r="E497">
        <f t="shared" si="82"/>
        <v>2024</v>
      </c>
      <c r="F497" t="s">
        <v>92</v>
      </c>
      <c r="G497" t="s">
        <v>92</v>
      </c>
      <c r="H497" t="s">
        <v>92</v>
      </c>
      <c r="I497">
        <f t="shared" si="80"/>
        <v>19</v>
      </c>
      <c r="J497" s="118">
        <f>IF(AND(Formulier!$E$44&lt;=C497,Formulier!$O$38&gt;=C497),"Verlof",0)</f>
        <v>0</v>
      </c>
      <c r="K497">
        <f t="shared" si="83"/>
        <v>0</v>
      </c>
      <c r="L497">
        <f t="shared" si="84"/>
        <v>0</v>
      </c>
      <c r="M497">
        <f t="shared" si="85"/>
        <v>0</v>
      </c>
      <c r="N497" s="56">
        <f t="shared" si="86"/>
        <v>0</v>
      </c>
      <c r="O497" s="56">
        <f t="shared" si="87"/>
        <v>0</v>
      </c>
    </row>
    <row r="498" spans="1:15" x14ac:dyDescent="0.3">
      <c r="A498" t="str">
        <f t="shared" si="81"/>
        <v>202419zo</v>
      </c>
      <c r="B498">
        <f t="shared" si="79"/>
        <v>19</v>
      </c>
      <c r="C498" s="65">
        <f t="shared" si="88"/>
        <v>45424</v>
      </c>
      <c r="D498" t="str">
        <f t="shared" si="89"/>
        <v>zo</v>
      </c>
      <c r="E498">
        <f t="shared" si="82"/>
        <v>2024</v>
      </c>
      <c r="F498" t="s">
        <v>92</v>
      </c>
      <c r="G498" t="s">
        <v>92</v>
      </c>
      <c r="H498" t="s">
        <v>92</v>
      </c>
      <c r="I498">
        <f t="shared" si="80"/>
        <v>19</v>
      </c>
      <c r="J498" s="118">
        <f>IF(AND(Formulier!$E$44&lt;=C498,Formulier!$O$38&gt;=C498),"Verlof",0)</f>
        <v>0</v>
      </c>
      <c r="K498">
        <f t="shared" si="83"/>
        <v>0</v>
      </c>
      <c r="L498">
        <f t="shared" si="84"/>
        <v>0</v>
      </c>
      <c r="M498">
        <f t="shared" si="85"/>
        <v>0</v>
      </c>
      <c r="N498" s="56">
        <f t="shared" si="86"/>
        <v>0</v>
      </c>
      <c r="O498" s="56">
        <f t="shared" si="87"/>
        <v>0</v>
      </c>
    </row>
    <row r="499" spans="1:15" x14ac:dyDescent="0.3">
      <c r="A499" t="str">
        <f t="shared" si="81"/>
        <v>202420ma</v>
      </c>
      <c r="B499">
        <f t="shared" si="79"/>
        <v>20</v>
      </c>
      <c r="C499" s="65">
        <f t="shared" si="88"/>
        <v>45425</v>
      </c>
      <c r="D499" t="str">
        <f t="shared" si="89"/>
        <v>ma</v>
      </c>
      <c r="E499">
        <f t="shared" si="82"/>
        <v>2024</v>
      </c>
      <c r="F499" t="s">
        <v>92</v>
      </c>
      <c r="G499" t="s">
        <v>92</v>
      </c>
      <c r="H499" t="s">
        <v>92</v>
      </c>
      <c r="I499">
        <f t="shared" si="80"/>
        <v>20</v>
      </c>
      <c r="J499" s="118">
        <f>IF(AND(Formulier!$E$44&lt;=C499,Formulier!$O$38&gt;=C499),"Verlof",0)</f>
        <v>0</v>
      </c>
      <c r="K499">
        <f t="shared" si="83"/>
        <v>0</v>
      </c>
      <c r="L499">
        <f t="shared" si="84"/>
        <v>0</v>
      </c>
      <c r="M499">
        <f t="shared" si="85"/>
        <v>0</v>
      </c>
      <c r="N499" s="56">
        <f t="shared" si="86"/>
        <v>0</v>
      </c>
      <c r="O499" s="56">
        <f t="shared" si="87"/>
        <v>0</v>
      </c>
    </row>
    <row r="500" spans="1:15" x14ac:dyDescent="0.3">
      <c r="A500" t="str">
        <f t="shared" si="81"/>
        <v>202420di</v>
      </c>
      <c r="B500">
        <f t="shared" si="79"/>
        <v>20</v>
      </c>
      <c r="C500" s="65">
        <f t="shared" si="88"/>
        <v>45426</v>
      </c>
      <c r="D500" t="str">
        <f t="shared" si="89"/>
        <v>di</v>
      </c>
      <c r="E500">
        <f t="shared" si="82"/>
        <v>2024</v>
      </c>
      <c r="F500" t="s">
        <v>92</v>
      </c>
      <c r="G500" t="s">
        <v>92</v>
      </c>
      <c r="H500" t="s">
        <v>92</v>
      </c>
      <c r="I500">
        <f t="shared" si="80"/>
        <v>20</v>
      </c>
      <c r="J500" s="118">
        <f>IF(AND(Formulier!$E$44&lt;=C500,Formulier!$O$38&gt;=C500),"Verlof",0)</f>
        <v>0</v>
      </c>
      <c r="K500">
        <f t="shared" si="83"/>
        <v>0</v>
      </c>
      <c r="L500">
        <f t="shared" si="84"/>
        <v>0</v>
      </c>
      <c r="M500">
        <f t="shared" si="85"/>
        <v>0</v>
      </c>
      <c r="N500" s="56">
        <f t="shared" si="86"/>
        <v>0</v>
      </c>
      <c r="O500" s="56">
        <f t="shared" si="87"/>
        <v>0</v>
      </c>
    </row>
    <row r="501" spans="1:15" x14ac:dyDescent="0.3">
      <c r="A501" t="str">
        <f t="shared" si="81"/>
        <v>202420wo</v>
      </c>
      <c r="B501">
        <f t="shared" ref="B501:B564" si="90">B494+1</f>
        <v>20</v>
      </c>
      <c r="C501" s="65">
        <f t="shared" si="88"/>
        <v>45427</v>
      </c>
      <c r="D501" t="str">
        <f t="shared" si="89"/>
        <v>wo</v>
      </c>
      <c r="E501">
        <f t="shared" si="82"/>
        <v>2024</v>
      </c>
      <c r="F501" t="s">
        <v>92</v>
      </c>
      <c r="G501" t="s">
        <v>92</v>
      </c>
      <c r="H501" t="s">
        <v>92</v>
      </c>
      <c r="I501">
        <f t="shared" ref="I501:I564" si="91">+I494+1</f>
        <v>20</v>
      </c>
      <c r="J501" s="118">
        <f>IF(AND(Formulier!$E$44&lt;=C501,Formulier!$O$38&gt;=C501),"Verlof",0)</f>
        <v>0</v>
      </c>
      <c r="K501">
        <f t="shared" si="83"/>
        <v>0</v>
      </c>
      <c r="L501">
        <f t="shared" si="84"/>
        <v>0</v>
      </c>
      <c r="M501">
        <f t="shared" si="85"/>
        <v>0</v>
      </c>
      <c r="N501" s="56">
        <f t="shared" si="86"/>
        <v>0</v>
      </c>
      <c r="O501" s="56">
        <f t="shared" si="87"/>
        <v>0</v>
      </c>
    </row>
    <row r="502" spans="1:15" x14ac:dyDescent="0.3">
      <c r="A502" t="str">
        <f t="shared" si="81"/>
        <v>202420do</v>
      </c>
      <c r="B502">
        <f t="shared" si="90"/>
        <v>20</v>
      </c>
      <c r="C502" s="65">
        <f t="shared" si="88"/>
        <v>45428</v>
      </c>
      <c r="D502" t="str">
        <f t="shared" si="89"/>
        <v>do</v>
      </c>
      <c r="E502">
        <f t="shared" si="82"/>
        <v>2024</v>
      </c>
      <c r="F502" t="s">
        <v>92</v>
      </c>
      <c r="G502" t="s">
        <v>92</v>
      </c>
      <c r="H502" t="s">
        <v>92</v>
      </c>
      <c r="I502">
        <f t="shared" si="91"/>
        <v>20</v>
      </c>
      <c r="J502" s="118">
        <f>IF(AND(Formulier!$E$44&lt;=C502,Formulier!$O$38&gt;=C502),"Verlof",0)</f>
        <v>0</v>
      </c>
      <c r="K502">
        <f t="shared" si="83"/>
        <v>0</v>
      </c>
      <c r="L502">
        <f t="shared" si="84"/>
        <v>0</v>
      </c>
      <c r="M502">
        <f t="shared" si="85"/>
        <v>0</v>
      </c>
      <c r="N502" s="56">
        <f t="shared" si="86"/>
        <v>0</v>
      </c>
      <c r="O502" s="56">
        <f t="shared" si="87"/>
        <v>0</v>
      </c>
    </row>
    <row r="503" spans="1:15" x14ac:dyDescent="0.3">
      <c r="A503" t="str">
        <f t="shared" si="81"/>
        <v>202420vr</v>
      </c>
      <c r="B503">
        <f t="shared" si="90"/>
        <v>20</v>
      </c>
      <c r="C503" s="65">
        <f t="shared" si="88"/>
        <v>45429</v>
      </c>
      <c r="D503" t="str">
        <f t="shared" si="89"/>
        <v>vr</v>
      </c>
      <c r="E503">
        <f t="shared" si="82"/>
        <v>2024</v>
      </c>
      <c r="F503" t="s">
        <v>92</v>
      </c>
      <c r="G503" t="s">
        <v>92</v>
      </c>
      <c r="H503" t="s">
        <v>92</v>
      </c>
      <c r="I503">
        <f t="shared" si="91"/>
        <v>20</v>
      </c>
      <c r="J503" s="118">
        <f>IF(AND(Formulier!$E$44&lt;=C503,Formulier!$O$38&gt;=C503),"Verlof",0)</f>
        <v>0</v>
      </c>
      <c r="K503">
        <f t="shared" si="83"/>
        <v>0</v>
      </c>
      <c r="L503">
        <f t="shared" si="84"/>
        <v>0</v>
      </c>
      <c r="M503">
        <f t="shared" si="85"/>
        <v>0</v>
      </c>
      <c r="N503" s="56">
        <f t="shared" si="86"/>
        <v>0</v>
      </c>
      <c r="O503" s="56">
        <f t="shared" si="87"/>
        <v>0</v>
      </c>
    </row>
    <row r="504" spans="1:15" x14ac:dyDescent="0.3">
      <c r="A504" t="str">
        <f t="shared" si="81"/>
        <v>202420za</v>
      </c>
      <c r="B504">
        <f t="shared" si="90"/>
        <v>20</v>
      </c>
      <c r="C504" s="65">
        <f t="shared" si="88"/>
        <v>45430</v>
      </c>
      <c r="D504" t="str">
        <f t="shared" si="89"/>
        <v>za</v>
      </c>
      <c r="E504">
        <f t="shared" si="82"/>
        <v>2024</v>
      </c>
      <c r="F504" t="s">
        <v>92</v>
      </c>
      <c r="G504" t="s">
        <v>92</v>
      </c>
      <c r="H504" t="s">
        <v>92</v>
      </c>
      <c r="I504">
        <f t="shared" si="91"/>
        <v>20</v>
      </c>
      <c r="J504" s="118">
        <f>IF(AND(Formulier!$E$44&lt;=C504,Formulier!$O$38&gt;=C504),"Verlof",0)</f>
        <v>0</v>
      </c>
      <c r="K504">
        <f t="shared" si="83"/>
        <v>0</v>
      </c>
      <c r="L504">
        <f t="shared" si="84"/>
        <v>0</v>
      </c>
      <c r="M504">
        <f t="shared" si="85"/>
        <v>0</v>
      </c>
      <c r="N504" s="56">
        <f t="shared" si="86"/>
        <v>0</v>
      </c>
      <c r="O504" s="56">
        <f t="shared" si="87"/>
        <v>0</v>
      </c>
    </row>
    <row r="505" spans="1:15" x14ac:dyDescent="0.3">
      <c r="A505" t="str">
        <f t="shared" si="81"/>
        <v>202420zo</v>
      </c>
      <c r="B505">
        <f t="shared" si="90"/>
        <v>20</v>
      </c>
      <c r="C505" s="65">
        <f t="shared" si="88"/>
        <v>45431</v>
      </c>
      <c r="D505" t="str">
        <f t="shared" si="89"/>
        <v>zo</v>
      </c>
      <c r="E505">
        <f t="shared" si="82"/>
        <v>2024</v>
      </c>
      <c r="F505" t="s">
        <v>92</v>
      </c>
      <c r="G505" t="s">
        <v>92</v>
      </c>
      <c r="H505" t="s">
        <v>92</v>
      </c>
      <c r="I505">
        <f t="shared" si="91"/>
        <v>20</v>
      </c>
      <c r="J505" s="118">
        <f>IF(AND(Formulier!$E$44&lt;=C505,Formulier!$O$38&gt;=C505),"Verlof",0)</f>
        <v>0</v>
      </c>
      <c r="K505">
        <f t="shared" si="83"/>
        <v>0</v>
      </c>
      <c r="L505">
        <f t="shared" si="84"/>
        <v>0</v>
      </c>
      <c r="M505">
        <f t="shared" si="85"/>
        <v>0</v>
      </c>
      <c r="N505" s="56">
        <f t="shared" si="86"/>
        <v>0</v>
      </c>
      <c r="O505" s="56">
        <f t="shared" si="87"/>
        <v>0</v>
      </c>
    </row>
    <row r="506" spans="1:15" x14ac:dyDescent="0.3">
      <c r="A506" t="str">
        <f t="shared" si="81"/>
        <v>202421ma</v>
      </c>
      <c r="B506">
        <f t="shared" si="90"/>
        <v>21</v>
      </c>
      <c r="C506" s="65">
        <f t="shared" si="88"/>
        <v>45432</v>
      </c>
      <c r="D506" t="str">
        <f t="shared" si="89"/>
        <v>ma</v>
      </c>
      <c r="E506">
        <f t="shared" si="82"/>
        <v>2024</v>
      </c>
      <c r="F506" t="s">
        <v>73</v>
      </c>
      <c r="G506" t="s">
        <v>73</v>
      </c>
      <c r="H506" t="s">
        <v>73</v>
      </c>
      <c r="I506">
        <f t="shared" si="91"/>
        <v>21</v>
      </c>
      <c r="J506" s="118">
        <f>IF(AND(Formulier!$E$44&lt;=C506,Formulier!$O$38&gt;=C506),"Verlof",0)</f>
        <v>0</v>
      </c>
      <c r="K506">
        <f t="shared" si="83"/>
        <v>0</v>
      </c>
      <c r="L506">
        <f t="shared" si="84"/>
        <v>0</v>
      </c>
      <c r="M506">
        <f t="shared" si="85"/>
        <v>0</v>
      </c>
      <c r="N506" s="56">
        <f t="shared" si="86"/>
        <v>0</v>
      </c>
      <c r="O506" s="56">
        <f t="shared" si="87"/>
        <v>0</v>
      </c>
    </row>
    <row r="507" spans="1:15" x14ac:dyDescent="0.3">
      <c r="A507" t="str">
        <f t="shared" si="81"/>
        <v>202421di</v>
      </c>
      <c r="B507">
        <f t="shared" si="90"/>
        <v>21</v>
      </c>
      <c r="C507" s="65">
        <f t="shared" si="88"/>
        <v>45433</v>
      </c>
      <c r="D507" t="str">
        <f t="shared" si="89"/>
        <v>di</v>
      </c>
      <c r="E507">
        <f t="shared" si="82"/>
        <v>2024</v>
      </c>
      <c r="F507" t="s">
        <v>92</v>
      </c>
      <c r="G507" t="s">
        <v>92</v>
      </c>
      <c r="H507" t="s">
        <v>92</v>
      </c>
      <c r="I507">
        <f t="shared" si="91"/>
        <v>21</v>
      </c>
      <c r="J507" s="118">
        <f>IF(AND(Formulier!$E$44&lt;=C507,Formulier!$O$38&gt;=C507),"Verlof",0)</f>
        <v>0</v>
      </c>
      <c r="K507">
        <f t="shared" si="83"/>
        <v>0</v>
      </c>
      <c r="L507">
        <f t="shared" si="84"/>
        <v>0</v>
      </c>
      <c r="M507">
        <f t="shared" si="85"/>
        <v>0</v>
      </c>
      <c r="N507" s="56">
        <f t="shared" si="86"/>
        <v>0</v>
      </c>
      <c r="O507" s="56">
        <f t="shared" si="87"/>
        <v>0</v>
      </c>
    </row>
    <row r="508" spans="1:15" x14ac:dyDescent="0.3">
      <c r="A508" t="str">
        <f t="shared" si="81"/>
        <v>202421wo</v>
      </c>
      <c r="B508">
        <f t="shared" si="90"/>
        <v>21</v>
      </c>
      <c r="C508" s="65">
        <f t="shared" si="88"/>
        <v>45434</v>
      </c>
      <c r="D508" t="str">
        <f t="shared" si="89"/>
        <v>wo</v>
      </c>
      <c r="E508">
        <f t="shared" si="82"/>
        <v>2024</v>
      </c>
      <c r="F508" t="s">
        <v>92</v>
      </c>
      <c r="G508" t="s">
        <v>92</v>
      </c>
      <c r="H508" t="s">
        <v>92</v>
      </c>
      <c r="I508">
        <f t="shared" si="91"/>
        <v>21</v>
      </c>
      <c r="J508" s="118">
        <f>IF(AND(Formulier!$E$44&lt;=C508,Formulier!$O$38&gt;=C508),"Verlof",0)</f>
        <v>0</v>
      </c>
      <c r="K508">
        <f t="shared" si="83"/>
        <v>0</v>
      </c>
      <c r="L508">
        <f t="shared" si="84"/>
        <v>0</v>
      </c>
      <c r="M508">
        <f t="shared" si="85"/>
        <v>0</v>
      </c>
      <c r="N508" s="56">
        <f t="shared" si="86"/>
        <v>0</v>
      </c>
      <c r="O508" s="56">
        <f t="shared" si="87"/>
        <v>0</v>
      </c>
    </row>
    <row r="509" spans="1:15" x14ac:dyDescent="0.3">
      <c r="A509" t="str">
        <f t="shared" si="81"/>
        <v>202421do</v>
      </c>
      <c r="B509">
        <f t="shared" si="90"/>
        <v>21</v>
      </c>
      <c r="C509" s="65">
        <f t="shared" si="88"/>
        <v>45435</v>
      </c>
      <c r="D509" t="str">
        <f t="shared" si="89"/>
        <v>do</v>
      </c>
      <c r="E509">
        <f t="shared" si="82"/>
        <v>2024</v>
      </c>
      <c r="F509" t="s">
        <v>92</v>
      </c>
      <c r="G509" t="s">
        <v>92</v>
      </c>
      <c r="H509" t="s">
        <v>92</v>
      </c>
      <c r="I509">
        <f t="shared" si="91"/>
        <v>21</v>
      </c>
      <c r="J509" s="118">
        <f>IF(AND(Formulier!$E$44&lt;=C509,Formulier!$O$38&gt;=C509),"Verlof",0)</f>
        <v>0</v>
      </c>
      <c r="K509">
        <f t="shared" si="83"/>
        <v>0</v>
      </c>
      <c r="L509">
        <f t="shared" si="84"/>
        <v>0</v>
      </c>
      <c r="M509">
        <f t="shared" si="85"/>
        <v>0</v>
      </c>
      <c r="N509" s="56">
        <f t="shared" si="86"/>
        <v>0</v>
      </c>
      <c r="O509" s="56">
        <f t="shared" si="87"/>
        <v>0</v>
      </c>
    </row>
    <row r="510" spans="1:15" x14ac:dyDescent="0.3">
      <c r="A510" t="str">
        <f t="shared" si="81"/>
        <v>202421vr</v>
      </c>
      <c r="B510">
        <f t="shared" si="90"/>
        <v>21</v>
      </c>
      <c r="C510" s="65">
        <f t="shared" si="88"/>
        <v>45436</v>
      </c>
      <c r="D510" t="str">
        <f t="shared" si="89"/>
        <v>vr</v>
      </c>
      <c r="E510">
        <f t="shared" si="82"/>
        <v>2024</v>
      </c>
      <c r="F510" t="s">
        <v>92</v>
      </c>
      <c r="G510" t="s">
        <v>92</v>
      </c>
      <c r="H510" t="s">
        <v>92</v>
      </c>
      <c r="I510">
        <f t="shared" si="91"/>
        <v>21</v>
      </c>
      <c r="J510" s="118">
        <f>IF(AND(Formulier!$E$44&lt;=C510,Formulier!$O$38&gt;=C510),"Verlof",0)</f>
        <v>0</v>
      </c>
      <c r="K510">
        <f t="shared" si="83"/>
        <v>0</v>
      </c>
      <c r="L510">
        <f t="shared" si="84"/>
        <v>0</v>
      </c>
      <c r="M510">
        <f t="shared" si="85"/>
        <v>0</v>
      </c>
      <c r="N510" s="56">
        <f t="shared" si="86"/>
        <v>0</v>
      </c>
      <c r="O510" s="56">
        <f t="shared" si="87"/>
        <v>0</v>
      </c>
    </row>
    <row r="511" spans="1:15" x14ac:dyDescent="0.3">
      <c r="A511" t="str">
        <f t="shared" si="81"/>
        <v>202421za</v>
      </c>
      <c r="B511">
        <f t="shared" si="90"/>
        <v>21</v>
      </c>
      <c r="C511" s="65">
        <f t="shared" si="88"/>
        <v>45437</v>
      </c>
      <c r="D511" t="str">
        <f t="shared" si="89"/>
        <v>za</v>
      </c>
      <c r="E511">
        <f t="shared" si="82"/>
        <v>2024</v>
      </c>
      <c r="F511" t="s">
        <v>92</v>
      </c>
      <c r="G511" t="s">
        <v>92</v>
      </c>
      <c r="H511" t="s">
        <v>92</v>
      </c>
      <c r="I511">
        <f t="shared" si="91"/>
        <v>21</v>
      </c>
      <c r="J511" s="118">
        <f>IF(AND(Formulier!$E$44&lt;=C511,Formulier!$O$38&gt;=C511),"Verlof",0)</f>
        <v>0</v>
      </c>
      <c r="K511">
        <f t="shared" si="83"/>
        <v>0</v>
      </c>
      <c r="L511">
        <f t="shared" si="84"/>
        <v>0</v>
      </c>
      <c r="M511">
        <f t="shared" si="85"/>
        <v>0</v>
      </c>
      <c r="N511" s="56">
        <f t="shared" si="86"/>
        <v>0</v>
      </c>
      <c r="O511" s="56">
        <f t="shared" si="87"/>
        <v>0</v>
      </c>
    </row>
    <row r="512" spans="1:15" x14ac:dyDescent="0.3">
      <c r="A512" t="str">
        <f t="shared" si="81"/>
        <v>202421zo</v>
      </c>
      <c r="B512">
        <f t="shared" si="90"/>
        <v>21</v>
      </c>
      <c r="C512" s="65">
        <f t="shared" si="88"/>
        <v>45438</v>
      </c>
      <c r="D512" t="str">
        <f t="shared" si="89"/>
        <v>zo</v>
      </c>
      <c r="E512">
        <f t="shared" si="82"/>
        <v>2024</v>
      </c>
      <c r="F512" t="s">
        <v>92</v>
      </c>
      <c r="G512" t="s">
        <v>92</v>
      </c>
      <c r="H512" t="s">
        <v>92</v>
      </c>
      <c r="I512">
        <f t="shared" si="91"/>
        <v>21</v>
      </c>
      <c r="J512" s="118">
        <f>IF(AND(Formulier!$E$44&lt;=C512,Formulier!$O$38&gt;=C512),"Verlof",0)</f>
        <v>0</v>
      </c>
      <c r="K512">
        <f t="shared" si="83"/>
        <v>0</v>
      </c>
      <c r="L512">
        <f t="shared" si="84"/>
        <v>0</v>
      </c>
      <c r="M512">
        <f t="shared" si="85"/>
        <v>0</v>
      </c>
      <c r="N512" s="56">
        <f t="shared" si="86"/>
        <v>0</v>
      </c>
      <c r="O512" s="56">
        <f t="shared" si="87"/>
        <v>0</v>
      </c>
    </row>
    <row r="513" spans="1:15" x14ac:dyDescent="0.3">
      <c r="A513" t="str">
        <f t="shared" si="81"/>
        <v>202422ma</v>
      </c>
      <c r="B513">
        <f t="shared" si="90"/>
        <v>22</v>
      </c>
      <c r="C513" s="65">
        <f t="shared" si="88"/>
        <v>45439</v>
      </c>
      <c r="D513" t="str">
        <f t="shared" si="89"/>
        <v>ma</v>
      </c>
      <c r="E513">
        <f t="shared" si="82"/>
        <v>2024</v>
      </c>
      <c r="F513" t="s">
        <v>92</v>
      </c>
      <c r="G513" t="s">
        <v>92</v>
      </c>
      <c r="H513" t="s">
        <v>92</v>
      </c>
      <c r="I513">
        <f t="shared" si="91"/>
        <v>22</v>
      </c>
      <c r="J513" s="118">
        <f>IF(AND(Formulier!$E$44&lt;=C513,Formulier!$O$38&gt;=C513),"Verlof",0)</f>
        <v>0</v>
      </c>
      <c r="K513">
        <f t="shared" si="83"/>
        <v>0</v>
      </c>
      <c r="L513">
        <f t="shared" si="84"/>
        <v>0</v>
      </c>
      <c r="M513">
        <f t="shared" si="85"/>
        <v>0</v>
      </c>
      <c r="N513" s="56">
        <f t="shared" si="86"/>
        <v>0</v>
      </c>
      <c r="O513" s="56">
        <f t="shared" si="87"/>
        <v>0</v>
      </c>
    </row>
    <row r="514" spans="1:15" x14ac:dyDescent="0.3">
      <c r="A514" t="str">
        <f t="shared" ref="A514:A577" si="92">E514&amp;B514&amp;D514</f>
        <v>202422di</v>
      </c>
      <c r="B514">
        <f t="shared" si="90"/>
        <v>22</v>
      </c>
      <c r="C514" s="65">
        <f t="shared" si="88"/>
        <v>45440</v>
      </c>
      <c r="D514" t="str">
        <f t="shared" si="89"/>
        <v>di</v>
      </c>
      <c r="E514">
        <f t="shared" ref="E514:E577" si="93">YEAR(C514)</f>
        <v>2024</v>
      </c>
      <c r="F514" t="s">
        <v>92</v>
      </c>
      <c r="G514" t="s">
        <v>92</v>
      </c>
      <c r="H514" t="s">
        <v>92</v>
      </c>
      <c r="I514">
        <f t="shared" si="91"/>
        <v>22</v>
      </c>
      <c r="J514" s="118">
        <f>IF(AND(Formulier!$E$44&lt;=C514,Formulier!$O$38&gt;=C514),"Verlof",0)</f>
        <v>0</v>
      </c>
      <c r="K514">
        <f t="shared" si="83"/>
        <v>0</v>
      </c>
      <c r="L514">
        <f t="shared" si="84"/>
        <v>0</v>
      </c>
      <c r="M514">
        <f t="shared" si="85"/>
        <v>0</v>
      </c>
      <c r="N514" s="56">
        <f t="shared" si="86"/>
        <v>0</v>
      </c>
      <c r="O514" s="56">
        <f t="shared" si="87"/>
        <v>0</v>
      </c>
    </row>
    <row r="515" spans="1:15" x14ac:dyDescent="0.3">
      <c r="A515" t="str">
        <f t="shared" si="92"/>
        <v>202422wo</v>
      </c>
      <c r="B515">
        <f t="shared" si="90"/>
        <v>22</v>
      </c>
      <c r="C515" s="65">
        <f t="shared" si="88"/>
        <v>45441</v>
      </c>
      <c r="D515" t="str">
        <f t="shared" si="89"/>
        <v>wo</v>
      </c>
      <c r="E515">
        <f t="shared" si="93"/>
        <v>2024</v>
      </c>
      <c r="F515" t="s">
        <v>92</v>
      </c>
      <c r="G515" t="s">
        <v>92</v>
      </c>
      <c r="H515" t="s">
        <v>92</v>
      </c>
      <c r="I515">
        <f t="shared" si="91"/>
        <v>22</v>
      </c>
      <c r="J515" s="118">
        <f>IF(AND(Formulier!$E$44&lt;=C515,Formulier!$O$38&gt;=C515),"Verlof",0)</f>
        <v>0</v>
      </c>
      <c r="K515">
        <f t="shared" ref="K515:K578" si="94">IF(J515=0,0,IF(F515="",0,1))</f>
        <v>0</v>
      </c>
      <c r="L515">
        <f t="shared" ref="L515:L578" si="95">IF(J515=0,0,IF(G515="",0,1))</f>
        <v>0</v>
      </c>
      <c r="M515">
        <f t="shared" ref="M515:M578" si="96">IF(J515=0,0,IF(H515="",0,1))</f>
        <v>0</v>
      </c>
      <c r="N515" s="56">
        <f t="shared" ref="N515:N578" si="97">IF($N$1="Noord",K515,IF($N$1="Midden",L515,M515))</f>
        <v>0</v>
      </c>
      <c r="O515" s="56">
        <f t="shared" ref="O515:O578" si="98">IF(OR(D515="za",D515="zo"),0,N515)</f>
        <v>0</v>
      </c>
    </row>
    <row r="516" spans="1:15" x14ac:dyDescent="0.3">
      <c r="A516" t="str">
        <f t="shared" si="92"/>
        <v>202422do</v>
      </c>
      <c r="B516">
        <f t="shared" si="90"/>
        <v>22</v>
      </c>
      <c r="C516" s="65">
        <f t="shared" si="88"/>
        <v>45442</v>
      </c>
      <c r="D516" t="str">
        <f t="shared" si="89"/>
        <v>do</v>
      </c>
      <c r="E516">
        <f t="shared" si="93"/>
        <v>2024</v>
      </c>
      <c r="F516" t="s">
        <v>92</v>
      </c>
      <c r="G516" t="s">
        <v>92</v>
      </c>
      <c r="H516" t="s">
        <v>92</v>
      </c>
      <c r="I516">
        <f t="shared" si="91"/>
        <v>22</v>
      </c>
      <c r="J516" s="118">
        <f>IF(AND(Formulier!$E$44&lt;=C516,Formulier!$O$38&gt;=C516),"Verlof",0)</f>
        <v>0</v>
      </c>
      <c r="K516">
        <f t="shared" si="94"/>
        <v>0</v>
      </c>
      <c r="L516">
        <f t="shared" si="95"/>
        <v>0</v>
      </c>
      <c r="M516">
        <f t="shared" si="96"/>
        <v>0</v>
      </c>
      <c r="N516" s="56">
        <f t="shared" si="97"/>
        <v>0</v>
      </c>
      <c r="O516" s="56">
        <f t="shared" si="98"/>
        <v>0</v>
      </c>
    </row>
    <row r="517" spans="1:15" x14ac:dyDescent="0.3">
      <c r="A517" t="str">
        <f t="shared" si="92"/>
        <v>202422vr</v>
      </c>
      <c r="B517">
        <f t="shared" si="90"/>
        <v>22</v>
      </c>
      <c r="C517" s="65">
        <f t="shared" si="88"/>
        <v>45443</v>
      </c>
      <c r="D517" t="str">
        <f t="shared" si="89"/>
        <v>vr</v>
      </c>
      <c r="E517">
        <f t="shared" si="93"/>
        <v>2024</v>
      </c>
      <c r="F517" t="s">
        <v>92</v>
      </c>
      <c r="G517" t="s">
        <v>92</v>
      </c>
      <c r="H517" t="s">
        <v>92</v>
      </c>
      <c r="I517">
        <f t="shared" si="91"/>
        <v>22</v>
      </c>
      <c r="J517" s="118">
        <f>IF(AND(Formulier!$E$44&lt;=C517,Formulier!$O$38&gt;=C517),"Verlof",0)</f>
        <v>0</v>
      </c>
      <c r="K517">
        <f t="shared" si="94"/>
        <v>0</v>
      </c>
      <c r="L517">
        <f t="shared" si="95"/>
        <v>0</v>
      </c>
      <c r="M517">
        <f t="shared" si="96"/>
        <v>0</v>
      </c>
      <c r="N517" s="56">
        <f t="shared" si="97"/>
        <v>0</v>
      </c>
      <c r="O517" s="56">
        <f t="shared" si="98"/>
        <v>0</v>
      </c>
    </row>
    <row r="518" spans="1:15" x14ac:dyDescent="0.3">
      <c r="A518" t="str">
        <f t="shared" si="92"/>
        <v>202422za</v>
      </c>
      <c r="B518">
        <f t="shared" si="90"/>
        <v>22</v>
      </c>
      <c r="C518" s="65">
        <f t="shared" si="88"/>
        <v>45444</v>
      </c>
      <c r="D518" t="str">
        <f t="shared" si="89"/>
        <v>za</v>
      </c>
      <c r="E518">
        <f t="shared" si="93"/>
        <v>2024</v>
      </c>
      <c r="F518" t="s">
        <v>92</v>
      </c>
      <c r="G518" t="s">
        <v>92</v>
      </c>
      <c r="H518" t="s">
        <v>92</v>
      </c>
      <c r="I518">
        <f t="shared" si="91"/>
        <v>22</v>
      </c>
      <c r="J518" s="118">
        <f>IF(AND(Formulier!$E$44&lt;=C518,Formulier!$O$38&gt;=C518),"Verlof",0)</f>
        <v>0</v>
      </c>
      <c r="K518">
        <f t="shared" si="94"/>
        <v>0</v>
      </c>
      <c r="L518">
        <f t="shared" si="95"/>
        <v>0</v>
      </c>
      <c r="M518">
        <f t="shared" si="96"/>
        <v>0</v>
      </c>
      <c r="N518" s="56">
        <f t="shared" si="97"/>
        <v>0</v>
      </c>
      <c r="O518" s="56">
        <f t="shared" si="98"/>
        <v>0</v>
      </c>
    </row>
    <row r="519" spans="1:15" x14ac:dyDescent="0.3">
      <c r="A519" t="str">
        <f t="shared" si="92"/>
        <v>202422zo</v>
      </c>
      <c r="B519">
        <f t="shared" si="90"/>
        <v>22</v>
      </c>
      <c r="C519" s="65">
        <f t="shared" si="88"/>
        <v>45445</v>
      </c>
      <c r="D519" t="str">
        <f t="shared" si="89"/>
        <v>zo</v>
      </c>
      <c r="E519">
        <f t="shared" si="93"/>
        <v>2024</v>
      </c>
      <c r="F519" t="s">
        <v>92</v>
      </c>
      <c r="G519" t="s">
        <v>92</v>
      </c>
      <c r="H519" t="s">
        <v>92</v>
      </c>
      <c r="I519">
        <f t="shared" si="91"/>
        <v>22</v>
      </c>
      <c r="J519" s="118">
        <f>IF(AND(Formulier!$E$44&lt;=C519,Formulier!$O$38&gt;=C519),"Verlof",0)</f>
        <v>0</v>
      </c>
      <c r="K519">
        <f t="shared" si="94"/>
        <v>0</v>
      </c>
      <c r="L519">
        <f t="shared" si="95"/>
        <v>0</v>
      </c>
      <c r="M519">
        <f t="shared" si="96"/>
        <v>0</v>
      </c>
      <c r="N519" s="56">
        <f t="shared" si="97"/>
        <v>0</v>
      </c>
      <c r="O519" s="56">
        <f t="shared" si="98"/>
        <v>0</v>
      </c>
    </row>
    <row r="520" spans="1:15" x14ac:dyDescent="0.3">
      <c r="A520" t="str">
        <f t="shared" si="92"/>
        <v>202423ma</v>
      </c>
      <c r="B520">
        <f t="shared" si="90"/>
        <v>23</v>
      </c>
      <c r="C520" s="65">
        <f t="shared" si="88"/>
        <v>45446</v>
      </c>
      <c r="D520" t="str">
        <f t="shared" si="89"/>
        <v>ma</v>
      </c>
      <c r="E520">
        <f t="shared" si="93"/>
        <v>2024</v>
      </c>
      <c r="F520" t="s">
        <v>92</v>
      </c>
      <c r="G520" t="s">
        <v>92</v>
      </c>
      <c r="H520" t="s">
        <v>92</v>
      </c>
      <c r="I520">
        <f t="shared" si="91"/>
        <v>23</v>
      </c>
      <c r="J520" s="118">
        <f>IF(AND(Formulier!$E$44&lt;=C520,Formulier!$O$38&gt;=C520),"Verlof",0)</f>
        <v>0</v>
      </c>
      <c r="K520">
        <f t="shared" si="94"/>
        <v>0</v>
      </c>
      <c r="L520">
        <f t="shared" si="95"/>
        <v>0</v>
      </c>
      <c r="M520">
        <f t="shared" si="96"/>
        <v>0</v>
      </c>
      <c r="N520" s="56">
        <f t="shared" si="97"/>
        <v>0</v>
      </c>
      <c r="O520" s="56">
        <f t="shared" si="98"/>
        <v>0</v>
      </c>
    </row>
    <row r="521" spans="1:15" x14ac:dyDescent="0.3">
      <c r="A521" t="str">
        <f t="shared" si="92"/>
        <v>202423di</v>
      </c>
      <c r="B521">
        <f t="shared" si="90"/>
        <v>23</v>
      </c>
      <c r="C521" s="65">
        <f t="shared" ref="C521:C584" si="99">C520+1</f>
        <v>45447</v>
      </c>
      <c r="D521" t="str">
        <f t="shared" ref="D521:D584" si="100">+D514</f>
        <v>di</v>
      </c>
      <c r="E521">
        <f t="shared" si="93"/>
        <v>2024</v>
      </c>
      <c r="F521" t="s">
        <v>92</v>
      </c>
      <c r="G521" t="s">
        <v>92</v>
      </c>
      <c r="H521" t="s">
        <v>92</v>
      </c>
      <c r="I521">
        <f t="shared" si="91"/>
        <v>23</v>
      </c>
      <c r="J521" s="118">
        <f>IF(AND(Formulier!$E$44&lt;=C521,Formulier!$O$38&gt;=C521),"Verlof",0)</f>
        <v>0</v>
      </c>
      <c r="K521">
        <f t="shared" si="94"/>
        <v>0</v>
      </c>
      <c r="L521">
        <f t="shared" si="95"/>
        <v>0</v>
      </c>
      <c r="M521">
        <f t="shared" si="96"/>
        <v>0</v>
      </c>
      <c r="N521" s="56">
        <f t="shared" si="97"/>
        <v>0</v>
      </c>
      <c r="O521" s="56">
        <f t="shared" si="98"/>
        <v>0</v>
      </c>
    </row>
    <row r="522" spans="1:15" x14ac:dyDescent="0.3">
      <c r="A522" t="str">
        <f t="shared" si="92"/>
        <v>202423wo</v>
      </c>
      <c r="B522">
        <f t="shared" si="90"/>
        <v>23</v>
      </c>
      <c r="C522" s="65">
        <f t="shared" si="99"/>
        <v>45448</v>
      </c>
      <c r="D522" t="str">
        <f t="shared" si="100"/>
        <v>wo</v>
      </c>
      <c r="E522">
        <f t="shared" si="93"/>
        <v>2024</v>
      </c>
      <c r="F522" t="s">
        <v>92</v>
      </c>
      <c r="G522" t="s">
        <v>92</v>
      </c>
      <c r="H522" t="s">
        <v>92</v>
      </c>
      <c r="I522">
        <f t="shared" si="91"/>
        <v>23</v>
      </c>
      <c r="J522" s="118">
        <f>IF(AND(Formulier!$E$44&lt;=C522,Formulier!$O$38&gt;=C522),"Verlof",0)</f>
        <v>0</v>
      </c>
      <c r="K522">
        <f t="shared" si="94"/>
        <v>0</v>
      </c>
      <c r="L522">
        <f t="shared" si="95"/>
        <v>0</v>
      </c>
      <c r="M522">
        <f t="shared" si="96"/>
        <v>0</v>
      </c>
      <c r="N522" s="56">
        <f t="shared" si="97"/>
        <v>0</v>
      </c>
      <c r="O522" s="56">
        <f t="shared" si="98"/>
        <v>0</v>
      </c>
    </row>
    <row r="523" spans="1:15" x14ac:dyDescent="0.3">
      <c r="A523" t="str">
        <f t="shared" si="92"/>
        <v>202423do</v>
      </c>
      <c r="B523">
        <f t="shared" si="90"/>
        <v>23</v>
      </c>
      <c r="C523" s="65">
        <f t="shared" si="99"/>
        <v>45449</v>
      </c>
      <c r="D523" t="str">
        <f t="shared" si="100"/>
        <v>do</v>
      </c>
      <c r="E523">
        <f t="shared" si="93"/>
        <v>2024</v>
      </c>
      <c r="F523" t="s">
        <v>92</v>
      </c>
      <c r="G523" t="s">
        <v>92</v>
      </c>
      <c r="H523" t="s">
        <v>92</v>
      </c>
      <c r="I523">
        <f t="shared" si="91"/>
        <v>23</v>
      </c>
      <c r="J523" s="118">
        <f>IF(AND(Formulier!$E$44&lt;=C523,Formulier!$O$38&gt;=C523),"Verlof",0)</f>
        <v>0</v>
      </c>
      <c r="K523">
        <f t="shared" si="94"/>
        <v>0</v>
      </c>
      <c r="L523">
        <f t="shared" si="95"/>
        <v>0</v>
      </c>
      <c r="M523">
        <f t="shared" si="96"/>
        <v>0</v>
      </c>
      <c r="N523" s="56">
        <f t="shared" si="97"/>
        <v>0</v>
      </c>
      <c r="O523" s="56">
        <f t="shared" si="98"/>
        <v>0</v>
      </c>
    </row>
    <row r="524" spans="1:15" x14ac:dyDescent="0.3">
      <c r="A524" t="str">
        <f t="shared" si="92"/>
        <v>202423vr</v>
      </c>
      <c r="B524">
        <f t="shared" si="90"/>
        <v>23</v>
      </c>
      <c r="C524" s="65">
        <f t="shared" si="99"/>
        <v>45450</v>
      </c>
      <c r="D524" t="str">
        <f t="shared" si="100"/>
        <v>vr</v>
      </c>
      <c r="E524">
        <f t="shared" si="93"/>
        <v>2024</v>
      </c>
      <c r="F524" t="s">
        <v>92</v>
      </c>
      <c r="G524" t="s">
        <v>92</v>
      </c>
      <c r="H524" t="s">
        <v>92</v>
      </c>
      <c r="I524">
        <f t="shared" si="91"/>
        <v>23</v>
      </c>
      <c r="J524" s="118">
        <f>IF(AND(Formulier!$E$44&lt;=C524,Formulier!$O$38&gt;=C524),"Verlof",0)</f>
        <v>0</v>
      </c>
      <c r="K524">
        <f t="shared" si="94"/>
        <v>0</v>
      </c>
      <c r="L524">
        <f t="shared" si="95"/>
        <v>0</v>
      </c>
      <c r="M524">
        <f t="shared" si="96"/>
        <v>0</v>
      </c>
      <c r="N524" s="56">
        <f t="shared" si="97"/>
        <v>0</v>
      </c>
      <c r="O524" s="56">
        <f t="shared" si="98"/>
        <v>0</v>
      </c>
    </row>
    <row r="525" spans="1:15" x14ac:dyDescent="0.3">
      <c r="A525" t="str">
        <f t="shared" si="92"/>
        <v>202423za</v>
      </c>
      <c r="B525">
        <f t="shared" si="90"/>
        <v>23</v>
      </c>
      <c r="C525" s="65">
        <f t="shared" si="99"/>
        <v>45451</v>
      </c>
      <c r="D525" t="str">
        <f t="shared" si="100"/>
        <v>za</v>
      </c>
      <c r="E525">
        <f t="shared" si="93"/>
        <v>2024</v>
      </c>
      <c r="F525" t="s">
        <v>92</v>
      </c>
      <c r="G525" t="s">
        <v>92</v>
      </c>
      <c r="H525" t="s">
        <v>92</v>
      </c>
      <c r="I525">
        <f t="shared" si="91"/>
        <v>23</v>
      </c>
      <c r="J525" s="118">
        <f>IF(AND(Formulier!$E$44&lt;=C525,Formulier!$O$38&gt;=C525),"Verlof",0)</f>
        <v>0</v>
      </c>
      <c r="K525">
        <f t="shared" si="94"/>
        <v>0</v>
      </c>
      <c r="L525">
        <f t="shared" si="95"/>
        <v>0</v>
      </c>
      <c r="M525">
        <f t="shared" si="96"/>
        <v>0</v>
      </c>
      <c r="N525" s="56">
        <f t="shared" si="97"/>
        <v>0</v>
      </c>
      <c r="O525" s="56">
        <f t="shared" si="98"/>
        <v>0</v>
      </c>
    </row>
    <row r="526" spans="1:15" x14ac:dyDescent="0.3">
      <c r="A526" t="str">
        <f t="shared" si="92"/>
        <v>202423zo</v>
      </c>
      <c r="B526">
        <f t="shared" si="90"/>
        <v>23</v>
      </c>
      <c r="C526" s="65">
        <f t="shared" si="99"/>
        <v>45452</v>
      </c>
      <c r="D526" t="str">
        <f t="shared" si="100"/>
        <v>zo</v>
      </c>
      <c r="E526">
        <f t="shared" si="93"/>
        <v>2024</v>
      </c>
      <c r="F526" t="s">
        <v>92</v>
      </c>
      <c r="G526" t="s">
        <v>92</v>
      </c>
      <c r="H526" t="s">
        <v>92</v>
      </c>
      <c r="I526">
        <f t="shared" si="91"/>
        <v>23</v>
      </c>
      <c r="J526" s="118">
        <f>IF(AND(Formulier!$E$44&lt;=C526,Formulier!$O$38&gt;=C526),"Verlof",0)</f>
        <v>0</v>
      </c>
      <c r="K526">
        <f t="shared" si="94"/>
        <v>0</v>
      </c>
      <c r="L526">
        <f t="shared" si="95"/>
        <v>0</v>
      </c>
      <c r="M526">
        <f t="shared" si="96"/>
        <v>0</v>
      </c>
      <c r="N526" s="56">
        <f t="shared" si="97"/>
        <v>0</v>
      </c>
      <c r="O526" s="56">
        <f t="shared" si="98"/>
        <v>0</v>
      </c>
    </row>
    <row r="527" spans="1:15" x14ac:dyDescent="0.3">
      <c r="A527" t="str">
        <f t="shared" si="92"/>
        <v>202424ma</v>
      </c>
      <c r="B527">
        <f t="shared" si="90"/>
        <v>24</v>
      </c>
      <c r="C527" s="65">
        <f t="shared" si="99"/>
        <v>45453</v>
      </c>
      <c r="D527" t="str">
        <f t="shared" si="100"/>
        <v>ma</v>
      </c>
      <c r="E527">
        <f t="shared" si="93"/>
        <v>2024</v>
      </c>
      <c r="F527" t="s">
        <v>92</v>
      </c>
      <c r="G527" t="s">
        <v>92</v>
      </c>
      <c r="H527" t="s">
        <v>92</v>
      </c>
      <c r="I527">
        <f t="shared" si="91"/>
        <v>24</v>
      </c>
      <c r="J527" s="118">
        <f>IF(AND(Formulier!$E$44&lt;=C527,Formulier!$O$38&gt;=C527),"Verlof",0)</f>
        <v>0</v>
      </c>
      <c r="K527">
        <f t="shared" si="94"/>
        <v>0</v>
      </c>
      <c r="L527">
        <f t="shared" si="95"/>
        <v>0</v>
      </c>
      <c r="M527">
        <f t="shared" si="96"/>
        <v>0</v>
      </c>
      <c r="N527" s="56">
        <f t="shared" si="97"/>
        <v>0</v>
      </c>
      <c r="O527" s="56">
        <f t="shared" si="98"/>
        <v>0</v>
      </c>
    </row>
    <row r="528" spans="1:15" x14ac:dyDescent="0.3">
      <c r="A528" t="str">
        <f t="shared" si="92"/>
        <v>202424di</v>
      </c>
      <c r="B528">
        <f t="shared" si="90"/>
        <v>24</v>
      </c>
      <c r="C528" s="65">
        <f t="shared" si="99"/>
        <v>45454</v>
      </c>
      <c r="D528" t="str">
        <f t="shared" si="100"/>
        <v>di</v>
      </c>
      <c r="E528">
        <f t="shared" si="93"/>
        <v>2024</v>
      </c>
      <c r="F528" t="s">
        <v>92</v>
      </c>
      <c r="G528" t="s">
        <v>92</v>
      </c>
      <c r="H528" t="s">
        <v>92</v>
      </c>
      <c r="I528">
        <f t="shared" si="91"/>
        <v>24</v>
      </c>
      <c r="J528" s="118">
        <f>IF(AND(Formulier!$E$44&lt;=C528,Formulier!$O$38&gt;=C528),"Verlof",0)</f>
        <v>0</v>
      </c>
      <c r="K528">
        <f t="shared" si="94"/>
        <v>0</v>
      </c>
      <c r="L528">
        <f t="shared" si="95"/>
        <v>0</v>
      </c>
      <c r="M528">
        <f t="shared" si="96"/>
        <v>0</v>
      </c>
      <c r="N528" s="56">
        <f t="shared" si="97"/>
        <v>0</v>
      </c>
      <c r="O528" s="56">
        <f t="shared" si="98"/>
        <v>0</v>
      </c>
    </row>
    <row r="529" spans="1:15" x14ac:dyDescent="0.3">
      <c r="A529" t="str">
        <f t="shared" si="92"/>
        <v>202424wo</v>
      </c>
      <c r="B529">
        <f t="shared" si="90"/>
        <v>24</v>
      </c>
      <c r="C529" s="65">
        <f t="shared" si="99"/>
        <v>45455</v>
      </c>
      <c r="D529" t="str">
        <f t="shared" si="100"/>
        <v>wo</v>
      </c>
      <c r="E529">
        <f t="shared" si="93"/>
        <v>2024</v>
      </c>
      <c r="F529" t="s">
        <v>92</v>
      </c>
      <c r="G529" t="s">
        <v>92</v>
      </c>
      <c r="H529" t="s">
        <v>92</v>
      </c>
      <c r="I529">
        <f t="shared" si="91"/>
        <v>24</v>
      </c>
      <c r="J529" s="118">
        <f>IF(AND(Formulier!$E$44&lt;=C529,Formulier!$O$38&gt;=C529),"Verlof",0)</f>
        <v>0</v>
      </c>
      <c r="K529">
        <f t="shared" si="94"/>
        <v>0</v>
      </c>
      <c r="L529">
        <f t="shared" si="95"/>
        <v>0</v>
      </c>
      <c r="M529">
        <f t="shared" si="96"/>
        <v>0</v>
      </c>
      <c r="N529" s="56">
        <f t="shared" si="97"/>
        <v>0</v>
      </c>
      <c r="O529" s="56">
        <f t="shared" si="98"/>
        <v>0</v>
      </c>
    </row>
    <row r="530" spans="1:15" x14ac:dyDescent="0.3">
      <c r="A530" t="str">
        <f t="shared" si="92"/>
        <v>202424do</v>
      </c>
      <c r="B530">
        <f t="shared" si="90"/>
        <v>24</v>
      </c>
      <c r="C530" s="65">
        <f t="shared" si="99"/>
        <v>45456</v>
      </c>
      <c r="D530" t="str">
        <f t="shared" si="100"/>
        <v>do</v>
      </c>
      <c r="E530">
        <f t="shared" si="93"/>
        <v>2024</v>
      </c>
      <c r="F530" t="s">
        <v>92</v>
      </c>
      <c r="G530" t="s">
        <v>92</v>
      </c>
      <c r="H530" t="s">
        <v>92</v>
      </c>
      <c r="I530">
        <f t="shared" si="91"/>
        <v>24</v>
      </c>
      <c r="J530" s="118">
        <f>IF(AND(Formulier!$E$44&lt;=C530,Formulier!$O$38&gt;=C530),"Verlof",0)</f>
        <v>0</v>
      </c>
      <c r="K530">
        <f t="shared" si="94"/>
        <v>0</v>
      </c>
      <c r="L530">
        <f t="shared" si="95"/>
        <v>0</v>
      </c>
      <c r="M530">
        <f t="shared" si="96"/>
        <v>0</v>
      </c>
      <c r="N530" s="56">
        <f t="shared" si="97"/>
        <v>0</v>
      </c>
      <c r="O530" s="56">
        <f t="shared" si="98"/>
        <v>0</v>
      </c>
    </row>
    <row r="531" spans="1:15" x14ac:dyDescent="0.3">
      <c r="A531" t="str">
        <f t="shared" si="92"/>
        <v>202424vr</v>
      </c>
      <c r="B531">
        <f t="shared" si="90"/>
        <v>24</v>
      </c>
      <c r="C531" s="65">
        <f t="shared" si="99"/>
        <v>45457</v>
      </c>
      <c r="D531" t="str">
        <f t="shared" si="100"/>
        <v>vr</v>
      </c>
      <c r="E531">
        <f t="shared" si="93"/>
        <v>2024</v>
      </c>
      <c r="F531" t="s">
        <v>92</v>
      </c>
      <c r="G531" t="s">
        <v>92</v>
      </c>
      <c r="H531" t="s">
        <v>92</v>
      </c>
      <c r="I531">
        <f t="shared" si="91"/>
        <v>24</v>
      </c>
      <c r="J531" s="118">
        <f>IF(AND(Formulier!$E$44&lt;=C531,Formulier!$O$38&gt;=C531),"Verlof",0)</f>
        <v>0</v>
      </c>
      <c r="K531">
        <f t="shared" si="94"/>
        <v>0</v>
      </c>
      <c r="L531">
        <f t="shared" si="95"/>
        <v>0</v>
      </c>
      <c r="M531">
        <f t="shared" si="96"/>
        <v>0</v>
      </c>
      <c r="N531" s="56">
        <f t="shared" si="97"/>
        <v>0</v>
      </c>
      <c r="O531" s="56">
        <f t="shared" si="98"/>
        <v>0</v>
      </c>
    </row>
    <row r="532" spans="1:15" x14ac:dyDescent="0.3">
      <c r="A532" t="str">
        <f t="shared" si="92"/>
        <v>202424za</v>
      </c>
      <c r="B532">
        <f t="shared" si="90"/>
        <v>24</v>
      </c>
      <c r="C532" s="65">
        <f t="shared" si="99"/>
        <v>45458</v>
      </c>
      <c r="D532" t="str">
        <f t="shared" si="100"/>
        <v>za</v>
      </c>
      <c r="E532">
        <f t="shared" si="93"/>
        <v>2024</v>
      </c>
      <c r="F532" t="s">
        <v>92</v>
      </c>
      <c r="G532" t="s">
        <v>92</v>
      </c>
      <c r="H532" t="s">
        <v>92</v>
      </c>
      <c r="I532">
        <f t="shared" si="91"/>
        <v>24</v>
      </c>
      <c r="J532" s="118">
        <f>IF(AND(Formulier!$E$44&lt;=C532,Formulier!$O$38&gt;=C532),"Verlof",0)</f>
        <v>0</v>
      </c>
      <c r="K532">
        <f t="shared" si="94"/>
        <v>0</v>
      </c>
      <c r="L532">
        <f t="shared" si="95"/>
        <v>0</v>
      </c>
      <c r="M532">
        <f t="shared" si="96"/>
        <v>0</v>
      </c>
      <c r="N532" s="56">
        <f t="shared" si="97"/>
        <v>0</v>
      </c>
      <c r="O532" s="56">
        <f t="shared" si="98"/>
        <v>0</v>
      </c>
    </row>
    <row r="533" spans="1:15" x14ac:dyDescent="0.3">
      <c r="A533" t="str">
        <f t="shared" si="92"/>
        <v>202424zo</v>
      </c>
      <c r="B533">
        <f t="shared" si="90"/>
        <v>24</v>
      </c>
      <c r="C533" s="65">
        <f t="shared" si="99"/>
        <v>45459</v>
      </c>
      <c r="D533" t="str">
        <f t="shared" si="100"/>
        <v>zo</v>
      </c>
      <c r="E533">
        <f t="shared" si="93"/>
        <v>2024</v>
      </c>
      <c r="F533" t="s">
        <v>92</v>
      </c>
      <c r="G533" t="s">
        <v>92</v>
      </c>
      <c r="H533" t="s">
        <v>92</v>
      </c>
      <c r="I533">
        <f t="shared" si="91"/>
        <v>24</v>
      </c>
      <c r="J533" s="118">
        <f>IF(AND(Formulier!$E$44&lt;=C533,Formulier!$O$38&gt;=C533),"Verlof",0)</f>
        <v>0</v>
      </c>
      <c r="K533">
        <f t="shared" si="94"/>
        <v>0</v>
      </c>
      <c r="L533">
        <f t="shared" si="95"/>
        <v>0</v>
      </c>
      <c r="M533">
        <f t="shared" si="96"/>
        <v>0</v>
      </c>
      <c r="N533" s="56">
        <f t="shared" si="97"/>
        <v>0</v>
      </c>
      <c r="O533" s="56">
        <f t="shared" si="98"/>
        <v>0</v>
      </c>
    </row>
    <row r="534" spans="1:15" x14ac:dyDescent="0.3">
      <c r="A534" t="str">
        <f t="shared" si="92"/>
        <v>202425ma</v>
      </c>
      <c r="B534">
        <f t="shared" si="90"/>
        <v>25</v>
      </c>
      <c r="C534" s="65">
        <f t="shared" si="99"/>
        <v>45460</v>
      </c>
      <c r="D534" t="str">
        <f t="shared" si="100"/>
        <v>ma</v>
      </c>
      <c r="E534">
        <f t="shared" si="93"/>
        <v>2024</v>
      </c>
      <c r="F534" t="s">
        <v>92</v>
      </c>
      <c r="G534" t="s">
        <v>92</v>
      </c>
      <c r="H534" t="s">
        <v>92</v>
      </c>
      <c r="I534">
        <f t="shared" si="91"/>
        <v>25</v>
      </c>
      <c r="J534" s="118">
        <f>IF(AND(Formulier!$E$44&lt;=C534,Formulier!$O$38&gt;=C534),"Verlof",0)</f>
        <v>0</v>
      </c>
      <c r="K534">
        <f t="shared" si="94"/>
        <v>0</v>
      </c>
      <c r="L534">
        <f t="shared" si="95"/>
        <v>0</v>
      </c>
      <c r="M534">
        <f t="shared" si="96"/>
        <v>0</v>
      </c>
      <c r="N534" s="56">
        <f t="shared" si="97"/>
        <v>0</v>
      </c>
      <c r="O534" s="56">
        <f t="shared" si="98"/>
        <v>0</v>
      </c>
    </row>
    <row r="535" spans="1:15" x14ac:dyDescent="0.3">
      <c r="A535" t="str">
        <f t="shared" si="92"/>
        <v>202425di</v>
      </c>
      <c r="B535">
        <f t="shared" si="90"/>
        <v>25</v>
      </c>
      <c r="C535" s="65">
        <f t="shared" si="99"/>
        <v>45461</v>
      </c>
      <c r="D535" t="str">
        <f t="shared" si="100"/>
        <v>di</v>
      </c>
      <c r="E535">
        <f t="shared" si="93"/>
        <v>2024</v>
      </c>
      <c r="F535" t="s">
        <v>92</v>
      </c>
      <c r="G535" t="s">
        <v>92</v>
      </c>
      <c r="H535" t="s">
        <v>92</v>
      </c>
      <c r="I535">
        <f t="shared" si="91"/>
        <v>25</v>
      </c>
      <c r="J535" s="118">
        <f>IF(AND(Formulier!$E$44&lt;=C535,Formulier!$O$38&gt;=C535),"Verlof",0)</f>
        <v>0</v>
      </c>
      <c r="K535">
        <f t="shared" si="94"/>
        <v>0</v>
      </c>
      <c r="L535">
        <f t="shared" si="95"/>
        <v>0</v>
      </c>
      <c r="M535">
        <f t="shared" si="96"/>
        <v>0</v>
      </c>
      <c r="N535" s="56">
        <f t="shared" si="97"/>
        <v>0</v>
      </c>
      <c r="O535" s="56">
        <f t="shared" si="98"/>
        <v>0</v>
      </c>
    </row>
    <row r="536" spans="1:15" x14ac:dyDescent="0.3">
      <c r="A536" t="str">
        <f t="shared" si="92"/>
        <v>202425wo</v>
      </c>
      <c r="B536">
        <f t="shared" si="90"/>
        <v>25</v>
      </c>
      <c r="C536" s="65">
        <f t="shared" si="99"/>
        <v>45462</v>
      </c>
      <c r="D536" t="str">
        <f t="shared" si="100"/>
        <v>wo</v>
      </c>
      <c r="E536">
        <f t="shared" si="93"/>
        <v>2024</v>
      </c>
      <c r="F536" t="s">
        <v>92</v>
      </c>
      <c r="G536" t="s">
        <v>92</v>
      </c>
      <c r="H536" t="s">
        <v>92</v>
      </c>
      <c r="I536">
        <f t="shared" si="91"/>
        <v>25</v>
      </c>
      <c r="J536" s="118">
        <f>IF(AND(Formulier!$E$44&lt;=C536,Formulier!$O$38&gt;=C536),"Verlof",0)</f>
        <v>0</v>
      </c>
      <c r="K536">
        <f t="shared" si="94"/>
        <v>0</v>
      </c>
      <c r="L536">
        <f t="shared" si="95"/>
        <v>0</v>
      </c>
      <c r="M536">
        <f t="shared" si="96"/>
        <v>0</v>
      </c>
      <c r="N536" s="56">
        <f t="shared" si="97"/>
        <v>0</v>
      </c>
      <c r="O536" s="56">
        <f t="shared" si="98"/>
        <v>0</v>
      </c>
    </row>
    <row r="537" spans="1:15" x14ac:dyDescent="0.3">
      <c r="A537" t="str">
        <f t="shared" si="92"/>
        <v>202425do</v>
      </c>
      <c r="B537">
        <f t="shared" si="90"/>
        <v>25</v>
      </c>
      <c r="C537" s="65">
        <f t="shared" si="99"/>
        <v>45463</v>
      </c>
      <c r="D537" t="str">
        <f t="shared" si="100"/>
        <v>do</v>
      </c>
      <c r="E537">
        <f t="shared" si="93"/>
        <v>2024</v>
      </c>
      <c r="F537" t="s">
        <v>92</v>
      </c>
      <c r="G537" t="s">
        <v>92</v>
      </c>
      <c r="H537" t="s">
        <v>92</v>
      </c>
      <c r="I537">
        <f t="shared" si="91"/>
        <v>25</v>
      </c>
      <c r="J537" s="118">
        <f>IF(AND(Formulier!$E$44&lt;=C537,Formulier!$O$38&gt;=C537),"Verlof",0)</f>
        <v>0</v>
      </c>
      <c r="K537">
        <f t="shared" si="94"/>
        <v>0</v>
      </c>
      <c r="L537">
        <f t="shared" si="95"/>
        <v>0</v>
      </c>
      <c r="M537">
        <f t="shared" si="96"/>
        <v>0</v>
      </c>
      <c r="N537" s="56">
        <f t="shared" si="97"/>
        <v>0</v>
      </c>
      <c r="O537" s="56">
        <f t="shared" si="98"/>
        <v>0</v>
      </c>
    </row>
    <row r="538" spans="1:15" x14ac:dyDescent="0.3">
      <c r="A538" t="str">
        <f t="shared" si="92"/>
        <v>202425vr</v>
      </c>
      <c r="B538">
        <f t="shared" si="90"/>
        <v>25</v>
      </c>
      <c r="C538" s="65">
        <f t="shared" si="99"/>
        <v>45464</v>
      </c>
      <c r="D538" t="str">
        <f t="shared" si="100"/>
        <v>vr</v>
      </c>
      <c r="E538">
        <f t="shared" si="93"/>
        <v>2024</v>
      </c>
      <c r="F538" t="s">
        <v>92</v>
      </c>
      <c r="G538" t="s">
        <v>92</v>
      </c>
      <c r="H538" t="s">
        <v>92</v>
      </c>
      <c r="I538">
        <f t="shared" si="91"/>
        <v>25</v>
      </c>
      <c r="J538" s="118">
        <f>IF(AND(Formulier!$E$44&lt;=C538,Formulier!$O$38&gt;=C538),"Verlof",0)</f>
        <v>0</v>
      </c>
      <c r="K538">
        <f t="shared" si="94"/>
        <v>0</v>
      </c>
      <c r="L538">
        <f t="shared" si="95"/>
        <v>0</v>
      </c>
      <c r="M538">
        <f t="shared" si="96"/>
        <v>0</v>
      </c>
      <c r="N538" s="56">
        <f t="shared" si="97"/>
        <v>0</v>
      </c>
      <c r="O538" s="56">
        <f t="shared" si="98"/>
        <v>0</v>
      </c>
    </row>
    <row r="539" spans="1:15" x14ac:dyDescent="0.3">
      <c r="A539" t="str">
        <f t="shared" si="92"/>
        <v>202425za</v>
      </c>
      <c r="B539">
        <f t="shared" si="90"/>
        <v>25</v>
      </c>
      <c r="C539" s="65">
        <f t="shared" si="99"/>
        <v>45465</v>
      </c>
      <c r="D539" t="str">
        <f t="shared" si="100"/>
        <v>za</v>
      </c>
      <c r="E539">
        <f t="shared" si="93"/>
        <v>2024</v>
      </c>
      <c r="F539" t="s">
        <v>92</v>
      </c>
      <c r="G539" t="s">
        <v>92</v>
      </c>
      <c r="H539" t="s">
        <v>92</v>
      </c>
      <c r="I539">
        <f t="shared" si="91"/>
        <v>25</v>
      </c>
      <c r="J539" s="118">
        <f>IF(AND(Formulier!$E$44&lt;=C539,Formulier!$O$38&gt;=C539),"Verlof",0)</f>
        <v>0</v>
      </c>
      <c r="K539">
        <f t="shared" si="94"/>
        <v>0</v>
      </c>
      <c r="L539">
        <f t="shared" si="95"/>
        <v>0</v>
      </c>
      <c r="M539">
        <f t="shared" si="96"/>
        <v>0</v>
      </c>
      <c r="N539" s="56">
        <f t="shared" si="97"/>
        <v>0</v>
      </c>
      <c r="O539" s="56">
        <f t="shared" si="98"/>
        <v>0</v>
      </c>
    </row>
    <row r="540" spans="1:15" x14ac:dyDescent="0.3">
      <c r="A540" t="str">
        <f t="shared" si="92"/>
        <v>202425zo</v>
      </c>
      <c r="B540">
        <f t="shared" si="90"/>
        <v>25</v>
      </c>
      <c r="C540" s="65">
        <f t="shared" si="99"/>
        <v>45466</v>
      </c>
      <c r="D540" t="str">
        <f t="shared" si="100"/>
        <v>zo</v>
      </c>
      <c r="E540">
        <f t="shared" si="93"/>
        <v>2024</v>
      </c>
      <c r="F540" t="s">
        <v>92</v>
      </c>
      <c r="G540" t="s">
        <v>92</v>
      </c>
      <c r="H540" t="s">
        <v>92</v>
      </c>
      <c r="I540">
        <f t="shared" si="91"/>
        <v>25</v>
      </c>
      <c r="J540" s="118">
        <f>IF(AND(Formulier!$E$44&lt;=C540,Formulier!$O$38&gt;=C540),"Verlof",0)</f>
        <v>0</v>
      </c>
      <c r="K540">
        <f t="shared" si="94"/>
        <v>0</v>
      </c>
      <c r="L540">
        <f t="shared" si="95"/>
        <v>0</v>
      </c>
      <c r="M540">
        <f t="shared" si="96"/>
        <v>0</v>
      </c>
      <c r="N540" s="56">
        <f t="shared" si="97"/>
        <v>0</v>
      </c>
      <c r="O540" s="56">
        <f t="shared" si="98"/>
        <v>0</v>
      </c>
    </row>
    <row r="541" spans="1:15" x14ac:dyDescent="0.3">
      <c r="A541" t="str">
        <f t="shared" si="92"/>
        <v>202426ma</v>
      </c>
      <c r="B541">
        <f t="shared" si="90"/>
        <v>26</v>
      </c>
      <c r="C541" s="65">
        <f t="shared" si="99"/>
        <v>45467</v>
      </c>
      <c r="D541" t="str">
        <f t="shared" si="100"/>
        <v>ma</v>
      </c>
      <c r="E541">
        <f t="shared" si="93"/>
        <v>2024</v>
      </c>
      <c r="F541" t="s">
        <v>92</v>
      </c>
      <c r="G541" t="s">
        <v>92</v>
      </c>
      <c r="H541" t="s">
        <v>92</v>
      </c>
      <c r="I541">
        <f t="shared" si="91"/>
        <v>26</v>
      </c>
      <c r="J541" s="118">
        <f>IF(AND(Formulier!$E$44&lt;=C541,Formulier!$O$38&gt;=C541),"Verlof",0)</f>
        <v>0</v>
      </c>
      <c r="K541">
        <f t="shared" si="94"/>
        <v>0</v>
      </c>
      <c r="L541">
        <f t="shared" si="95"/>
        <v>0</v>
      </c>
      <c r="M541">
        <f t="shared" si="96"/>
        <v>0</v>
      </c>
      <c r="N541" s="56">
        <f t="shared" si="97"/>
        <v>0</v>
      </c>
      <c r="O541" s="56">
        <f t="shared" si="98"/>
        <v>0</v>
      </c>
    </row>
    <row r="542" spans="1:15" x14ac:dyDescent="0.3">
      <c r="A542" t="str">
        <f t="shared" si="92"/>
        <v>202426di</v>
      </c>
      <c r="B542">
        <f t="shared" si="90"/>
        <v>26</v>
      </c>
      <c r="C542" s="65">
        <f t="shared" si="99"/>
        <v>45468</v>
      </c>
      <c r="D542" t="str">
        <f t="shared" si="100"/>
        <v>di</v>
      </c>
      <c r="E542">
        <f t="shared" si="93"/>
        <v>2024</v>
      </c>
      <c r="F542" t="s">
        <v>92</v>
      </c>
      <c r="G542" t="s">
        <v>92</v>
      </c>
      <c r="H542" t="s">
        <v>92</v>
      </c>
      <c r="I542">
        <f t="shared" si="91"/>
        <v>26</v>
      </c>
      <c r="J542" s="118">
        <f>IF(AND(Formulier!$E$44&lt;=C542,Formulier!$O$38&gt;=C542),"Verlof",0)</f>
        <v>0</v>
      </c>
      <c r="K542">
        <f t="shared" si="94"/>
        <v>0</v>
      </c>
      <c r="L542">
        <f t="shared" si="95"/>
        <v>0</v>
      </c>
      <c r="M542">
        <f t="shared" si="96"/>
        <v>0</v>
      </c>
      <c r="N542" s="56">
        <f t="shared" si="97"/>
        <v>0</v>
      </c>
      <c r="O542" s="56">
        <f t="shared" si="98"/>
        <v>0</v>
      </c>
    </row>
    <row r="543" spans="1:15" x14ac:dyDescent="0.3">
      <c r="A543" t="str">
        <f t="shared" si="92"/>
        <v>202426wo</v>
      </c>
      <c r="B543">
        <f t="shared" si="90"/>
        <v>26</v>
      </c>
      <c r="C543" s="65">
        <f t="shared" si="99"/>
        <v>45469</v>
      </c>
      <c r="D543" t="str">
        <f t="shared" si="100"/>
        <v>wo</v>
      </c>
      <c r="E543">
        <f t="shared" si="93"/>
        <v>2024</v>
      </c>
      <c r="F543" t="s">
        <v>92</v>
      </c>
      <c r="G543" t="s">
        <v>92</v>
      </c>
      <c r="H543" t="s">
        <v>92</v>
      </c>
      <c r="I543">
        <f t="shared" si="91"/>
        <v>26</v>
      </c>
      <c r="J543" s="118">
        <f>IF(AND(Formulier!$E$44&lt;=C543,Formulier!$O$38&gt;=C543),"Verlof",0)</f>
        <v>0</v>
      </c>
      <c r="K543">
        <f t="shared" si="94"/>
        <v>0</v>
      </c>
      <c r="L543">
        <f t="shared" si="95"/>
        <v>0</v>
      </c>
      <c r="M543">
        <f t="shared" si="96"/>
        <v>0</v>
      </c>
      <c r="N543" s="56">
        <f t="shared" si="97"/>
        <v>0</v>
      </c>
      <c r="O543" s="56">
        <f t="shared" si="98"/>
        <v>0</v>
      </c>
    </row>
    <row r="544" spans="1:15" x14ac:dyDescent="0.3">
      <c r="A544" t="str">
        <f t="shared" si="92"/>
        <v>202426do</v>
      </c>
      <c r="B544">
        <f t="shared" si="90"/>
        <v>26</v>
      </c>
      <c r="C544" s="65">
        <f t="shared" si="99"/>
        <v>45470</v>
      </c>
      <c r="D544" t="str">
        <f t="shared" si="100"/>
        <v>do</v>
      </c>
      <c r="E544">
        <f t="shared" si="93"/>
        <v>2024</v>
      </c>
      <c r="F544" t="s">
        <v>92</v>
      </c>
      <c r="G544" t="s">
        <v>92</v>
      </c>
      <c r="H544" t="s">
        <v>92</v>
      </c>
      <c r="I544">
        <f t="shared" si="91"/>
        <v>26</v>
      </c>
      <c r="J544" s="118">
        <f>IF(AND(Formulier!$E$44&lt;=C544,Formulier!$O$38&gt;=C544),"Verlof",0)</f>
        <v>0</v>
      </c>
      <c r="K544">
        <f t="shared" si="94"/>
        <v>0</v>
      </c>
      <c r="L544">
        <f t="shared" si="95"/>
        <v>0</v>
      </c>
      <c r="M544">
        <f t="shared" si="96"/>
        <v>0</v>
      </c>
      <c r="N544" s="56">
        <f t="shared" si="97"/>
        <v>0</v>
      </c>
      <c r="O544" s="56">
        <f t="shared" si="98"/>
        <v>0</v>
      </c>
    </row>
    <row r="545" spans="1:15" x14ac:dyDescent="0.3">
      <c r="A545" t="str">
        <f t="shared" si="92"/>
        <v>202426vr</v>
      </c>
      <c r="B545">
        <f t="shared" si="90"/>
        <v>26</v>
      </c>
      <c r="C545" s="65">
        <f t="shared" si="99"/>
        <v>45471</v>
      </c>
      <c r="D545" t="str">
        <f t="shared" si="100"/>
        <v>vr</v>
      </c>
      <c r="E545">
        <f t="shared" si="93"/>
        <v>2024</v>
      </c>
      <c r="F545" t="s">
        <v>92</v>
      </c>
      <c r="G545" t="s">
        <v>92</v>
      </c>
      <c r="H545" t="s">
        <v>92</v>
      </c>
      <c r="I545">
        <f t="shared" si="91"/>
        <v>26</v>
      </c>
      <c r="J545" s="118">
        <f>IF(AND(Formulier!$E$44&lt;=C545,Formulier!$O$38&gt;=C545),"Verlof",0)</f>
        <v>0</v>
      </c>
      <c r="K545">
        <f t="shared" si="94"/>
        <v>0</v>
      </c>
      <c r="L545">
        <f t="shared" si="95"/>
        <v>0</v>
      </c>
      <c r="M545">
        <f t="shared" si="96"/>
        <v>0</v>
      </c>
      <c r="N545" s="56">
        <f t="shared" si="97"/>
        <v>0</v>
      </c>
      <c r="O545" s="56">
        <f t="shared" si="98"/>
        <v>0</v>
      </c>
    </row>
    <row r="546" spans="1:15" x14ac:dyDescent="0.3">
      <c r="A546" t="str">
        <f t="shared" si="92"/>
        <v>202426za</v>
      </c>
      <c r="B546">
        <f t="shared" si="90"/>
        <v>26</v>
      </c>
      <c r="C546" s="65">
        <f t="shared" si="99"/>
        <v>45472</v>
      </c>
      <c r="D546" t="str">
        <f t="shared" si="100"/>
        <v>za</v>
      </c>
      <c r="E546">
        <f t="shared" si="93"/>
        <v>2024</v>
      </c>
      <c r="F546" t="s">
        <v>92</v>
      </c>
      <c r="G546" t="s">
        <v>92</v>
      </c>
      <c r="H546" t="s">
        <v>92</v>
      </c>
      <c r="I546">
        <f t="shared" si="91"/>
        <v>26</v>
      </c>
      <c r="J546" s="118">
        <f>IF(AND(Formulier!$E$44&lt;=C546,Formulier!$O$38&gt;=C546),"Verlof",0)</f>
        <v>0</v>
      </c>
      <c r="K546">
        <f t="shared" si="94"/>
        <v>0</v>
      </c>
      <c r="L546">
        <f t="shared" si="95"/>
        <v>0</v>
      </c>
      <c r="M546">
        <f t="shared" si="96"/>
        <v>0</v>
      </c>
      <c r="N546" s="56">
        <f t="shared" si="97"/>
        <v>0</v>
      </c>
      <c r="O546" s="56">
        <f t="shared" si="98"/>
        <v>0</v>
      </c>
    </row>
    <row r="547" spans="1:15" x14ac:dyDescent="0.3">
      <c r="A547" t="str">
        <f t="shared" si="92"/>
        <v>202426zo</v>
      </c>
      <c r="B547">
        <f t="shared" si="90"/>
        <v>26</v>
      </c>
      <c r="C547" s="65">
        <f t="shared" si="99"/>
        <v>45473</v>
      </c>
      <c r="D547" t="str">
        <f t="shared" si="100"/>
        <v>zo</v>
      </c>
      <c r="E547">
        <f t="shared" si="93"/>
        <v>2024</v>
      </c>
      <c r="F547" t="s">
        <v>92</v>
      </c>
      <c r="G547" t="s">
        <v>92</v>
      </c>
      <c r="H547" t="s">
        <v>92</v>
      </c>
      <c r="I547">
        <f t="shared" si="91"/>
        <v>26</v>
      </c>
      <c r="J547" s="118">
        <f>IF(AND(Formulier!$E$44&lt;=C547,Formulier!$O$38&gt;=C547),"Verlof",0)</f>
        <v>0</v>
      </c>
      <c r="K547">
        <f t="shared" si="94"/>
        <v>0</v>
      </c>
      <c r="L547">
        <f t="shared" si="95"/>
        <v>0</v>
      </c>
      <c r="M547">
        <f t="shared" si="96"/>
        <v>0</v>
      </c>
      <c r="N547" s="56">
        <f t="shared" si="97"/>
        <v>0</v>
      </c>
      <c r="O547" s="56">
        <f t="shared" si="98"/>
        <v>0</v>
      </c>
    </row>
    <row r="548" spans="1:15" x14ac:dyDescent="0.3">
      <c r="A548" t="str">
        <f t="shared" si="92"/>
        <v>202427ma</v>
      </c>
      <c r="B548">
        <f t="shared" si="90"/>
        <v>27</v>
      </c>
      <c r="C548" s="65">
        <f t="shared" si="99"/>
        <v>45474</v>
      </c>
      <c r="D548" t="str">
        <f t="shared" si="100"/>
        <v>ma</v>
      </c>
      <c r="E548">
        <f t="shared" si="93"/>
        <v>2024</v>
      </c>
      <c r="F548" t="s">
        <v>92</v>
      </c>
      <c r="G548" t="s">
        <v>92</v>
      </c>
      <c r="H548" t="s">
        <v>92</v>
      </c>
      <c r="I548">
        <f t="shared" si="91"/>
        <v>27</v>
      </c>
      <c r="J548" s="118">
        <f>IF(AND(Formulier!$E$44&lt;=C548,Formulier!$O$38&gt;=C548),"Verlof",0)</f>
        <v>0</v>
      </c>
      <c r="K548">
        <f t="shared" si="94"/>
        <v>0</v>
      </c>
      <c r="L548">
        <f t="shared" si="95"/>
        <v>0</v>
      </c>
      <c r="M548">
        <f t="shared" si="96"/>
        <v>0</v>
      </c>
      <c r="N548" s="56">
        <f t="shared" si="97"/>
        <v>0</v>
      </c>
      <c r="O548" s="56">
        <f t="shared" si="98"/>
        <v>0</v>
      </c>
    </row>
    <row r="549" spans="1:15" x14ac:dyDescent="0.3">
      <c r="A549" t="str">
        <f t="shared" si="92"/>
        <v>202427di</v>
      </c>
      <c r="B549">
        <f t="shared" si="90"/>
        <v>27</v>
      </c>
      <c r="C549" s="65">
        <f t="shared" si="99"/>
        <v>45475</v>
      </c>
      <c r="D549" t="str">
        <f t="shared" si="100"/>
        <v>di</v>
      </c>
      <c r="E549">
        <f t="shared" si="93"/>
        <v>2024</v>
      </c>
      <c r="F549" t="s">
        <v>92</v>
      </c>
      <c r="G549" t="s">
        <v>92</v>
      </c>
      <c r="H549" t="s">
        <v>92</v>
      </c>
      <c r="I549">
        <f t="shared" si="91"/>
        <v>27</v>
      </c>
      <c r="J549" s="118">
        <f>IF(AND(Formulier!$E$44&lt;=C549,Formulier!$O$38&gt;=C549),"Verlof",0)</f>
        <v>0</v>
      </c>
      <c r="K549">
        <f t="shared" si="94"/>
        <v>0</v>
      </c>
      <c r="L549">
        <f t="shared" si="95"/>
        <v>0</v>
      </c>
      <c r="M549">
        <f t="shared" si="96"/>
        <v>0</v>
      </c>
      <c r="N549" s="56">
        <f t="shared" si="97"/>
        <v>0</v>
      </c>
      <c r="O549" s="56">
        <f t="shared" si="98"/>
        <v>0</v>
      </c>
    </row>
    <row r="550" spans="1:15" x14ac:dyDescent="0.3">
      <c r="A550" t="str">
        <f t="shared" si="92"/>
        <v>202427wo</v>
      </c>
      <c r="B550">
        <f t="shared" si="90"/>
        <v>27</v>
      </c>
      <c r="C550" s="65">
        <f t="shared" si="99"/>
        <v>45476</v>
      </c>
      <c r="D550" t="str">
        <f t="shared" si="100"/>
        <v>wo</v>
      </c>
      <c r="E550">
        <f t="shared" si="93"/>
        <v>2024</v>
      </c>
      <c r="F550" t="s">
        <v>92</v>
      </c>
      <c r="G550" t="s">
        <v>92</v>
      </c>
      <c r="H550" t="s">
        <v>92</v>
      </c>
      <c r="I550">
        <f t="shared" si="91"/>
        <v>27</v>
      </c>
      <c r="J550" s="118">
        <f>IF(AND(Formulier!$E$44&lt;=C550,Formulier!$O$38&gt;=C550),"Verlof",0)</f>
        <v>0</v>
      </c>
      <c r="K550">
        <f t="shared" si="94"/>
        <v>0</v>
      </c>
      <c r="L550">
        <f t="shared" si="95"/>
        <v>0</v>
      </c>
      <c r="M550">
        <f t="shared" si="96"/>
        <v>0</v>
      </c>
      <c r="N550" s="56">
        <f t="shared" si="97"/>
        <v>0</v>
      </c>
      <c r="O550" s="56">
        <f t="shared" si="98"/>
        <v>0</v>
      </c>
    </row>
    <row r="551" spans="1:15" x14ac:dyDescent="0.3">
      <c r="A551" t="str">
        <f t="shared" si="92"/>
        <v>202427do</v>
      </c>
      <c r="B551">
        <f t="shared" si="90"/>
        <v>27</v>
      </c>
      <c r="C551" s="65">
        <f t="shared" si="99"/>
        <v>45477</v>
      </c>
      <c r="D551" t="str">
        <f t="shared" si="100"/>
        <v>do</v>
      </c>
      <c r="E551">
        <f t="shared" si="93"/>
        <v>2024</v>
      </c>
      <c r="F551" t="s">
        <v>92</v>
      </c>
      <c r="G551" t="s">
        <v>92</v>
      </c>
      <c r="H551" t="s">
        <v>92</v>
      </c>
      <c r="I551">
        <f t="shared" si="91"/>
        <v>27</v>
      </c>
      <c r="J551" s="118">
        <f>IF(AND(Formulier!$E$44&lt;=C551,Formulier!$O$38&gt;=C551),"Verlof",0)</f>
        <v>0</v>
      </c>
      <c r="K551">
        <f t="shared" si="94"/>
        <v>0</v>
      </c>
      <c r="L551">
        <f t="shared" si="95"/>
        <v>0</v>
      </c>
      <c r="M551">
        <f t="shared" si="96"/>
        <v>0</v>
      </c>
      <c r="N551" s="56">
        <f t="shared" si="97"/>
        <v>0</v>
      </c>
      <c r="O551" s="56">
        <f t="shared" si="98"/>
        <v>0</v>
      </c>
    </row>
    <row r="552" spans="1:15" x14ac:dyDescent="0.3">
      <c r="A552" t="str">
        <f t="shared" si="92"/>
        <v>202427vr</v>
      </c>
      <c r="B552">
        <f t="shared" si="90"/>
        <v>27</v>
      </c>
      <c r="C552" s="65">
        <f t="shared" si="99"/>
        <v>45478</v>
      </c>
      <c r="D552" t="str">
        <f t="shared" si="100"/>
        <v>vr</v>
      </c>
      <c r="E552">
        <f t="shared" si="93"/>
        <v>2024</v>
      </c>
      <c r="F552" t="s">
        <v>92</v>
      </c>
      <c r="G552" t="s">
        <v>92</v>
      </c>
      <c r="H552" t="s">
        <v>92</v>
      </c>
      <c r="I552">
        <f t="shared" si="91"/>
        <v>27</v>
      </c>
      <c r="J552" s="118">
        <f>IF(AND(Formulier!$E$44&lt;=C552,Formulier!$O$38&gt;=C552),"Verlof",0)</f>
        <v>0</v>
      </c>
      <c r="K552">
        <f t="shared" si="94"/>
        <v>0</v>
      </c>
      <c r="L552">
        <f t="shared" si="95"/>
        <v>0</v>
      </c>
      <c r="M552">
        <f t="shared" si="96"/>
        <v>0</v>
      </c>
      <c r="N552" s="56">
        <f t="shared" si="97"/>
        <v>0</v>
      </c>
      <c r="O552" s="56">
        <f t="shared" si="98"/>
        <v>0</v>
      </c>
    </row>
    <row r="553" spans="1:15" x14ac:dyDescent="0.3">
      <c r="A553" t="str">
        <f t="shared" si="92"/>
        <v>202427za</v>
      </c>
      <c r="B553">
        <f t="shared" si="90"/>
        <v>27</v>
      </c>
      <c r="C553" s="65">
        <f t="shared" si="99"/>
        <v>45479</v>
      </c>
      <c r="D553" t="str">
        <f t="shared" si="100"/>
        <v>za</v>
      </c>
      <c r="E553">
        <f t="shared" si="93"/>
        <v>2024</v>
      </c>
      <c r="F553" t="s">
        <v>92</v>
      </c>
      <c r="G553" t="s">
        <v>92</v>
      </c>
      <c r="H553" t="s">
        <v>92</v>
      </c>
      <c r="I553">
        <f t="shared" si="91"/>
        <v>27</v>
      </c>
      <c r="J553" s="118">
        <f>IF(AND(Formulier!$E$44&lt;=C553,Formulier!$O$38&gt;=C553),"Verlof",0)</f>
        <v>0</v>
      </c>
      <c r="K553">
        <f t="shared" si="94"/>
        <v>0</v>
      </c>
      <c r="L553">
        <f t="shared" si="95"/>
        <v>0</v>
      </c>
      <c r="M553">
        <f t="shared" si="96"/>
        <v>0</v>
      </c>
      <c r="N553" s="56">
        <f t="shared" si="97"/>
        <v>0</v>
      </c>
      <c r="O553" s="56">
        <f t="shared" si="98"/>
        <v>0</v>
      </c>
    </row>
    <row r="554" spans="1:15" x14ac:dyDescent="0.3">
      <c r="A554" t="str">
        <f t="shared" si="92"/>
        <v>202427zo</v>
      </c>
      <c r="B554">
        <f t="shared" si="90"/>
        <v>27</v>
      </c>
      <c r="C554" s="65">
        <f t="shared" si="99"/>
        <v>45480</v>
      </c>
      <c r="D554" t="str">
        <f t="shared" si="100"/>
        <v>zo</v>
      </c>
      <c r="E554">
        <f t="shared" si="93"/>
        <v>2024</v>
      </c>
      <c r="F554" t="s">
        <v>92</v>
      </c>
      <c r="G554" t="s">
        <v>92</v>
      </c>
      <c r="H554" t="s">
        <v>92</v>
      </c>
      <c r="I554">
        <f t="shared" si="91"/>
        <v>27</v>
      </c>
      <c r="J554" s="118">
        <f>IF(AND(Formulier!$E$44&lt;=C554,Formulier!$O$38&gt;=C554),"Verlof",0)</f>
        <v>0</v>
      </c>
      <c r="K554">
        <f t="shared" si="94"/>
        <v>0</v>
      </c>
      <c r="L554">
        <f t="shared" si="95"/>
        <v>0</v>
      </c>
      <c r="M554">
        <f t="shared" si="96"/>
        <v>0</v>
      </c>
      <c r="N554" s="56">
        <f t="shared" si="97"/>
        <v>0</v>
      </c>
      <c r="O554" s="56">
        <f t="shared" si="98"/>
        <v>0</v>
      </c>
    </row>
    <row r="555" spans="1:15" x14ac:dyDescent="0.3">
      <c r="A555" t="str">
        <f t="shared" si="92"/>
        <v>202428ma</v>
      </c>
      <c r="B555">
        <f t="shared" si="90"/>
        <v>28</v>
      </c>
      <c r="C555" s="65">
        <f t="shared" si="99"/>
        <v>45481</v>
      </c>
      <c r="D555" t="str">
        <f t="shared" si="100"/>
        <v>ma</v>
      </c>
      <c r="E555">
        <f t="shared" si="93"/>
        <v>2024</v>
      </c>
      <c r="F555" t="s">
        <v>92</v>
      </c>
      <c r="G555" t="s">
        <v>92</v>
      </c>
      <c r="H555" t="s">
        <v>73</v>
      </c>
      <c r="I555">
        <f t="shared" si="91"/>
        <v>28</v>
      </c>
      <c r="J555" s="118">
        <f>IF(AND(Formulier!$E$44&lt;=C555,Formulier!$O$38&gt;=C555),"Verlof",0)</f>
        <v>0</v>
      </c>
      <c r="K555">
        <f t="shared" si="94"/>
        <v>0</v>
      </c>
      <c r="L555">
        <f t="shared" si="95"/>
        <v>0</v>
      </c>
      <c r="M555">
        <f t="shared" si="96"/>
        <v>0</v>
      </c>
      <c r="N555" s="56">
        <f t="shared" si="97"/>
        <v>0</v>
      </c>
      <c r="O555" s="56">
        <f t="shared" si="98"/>
        <v>0</v>
      </c>
    </row>
    <row r="556" spans="1:15" x14ac:dyDescent="0.3">
      <c r="A556" t="str">
        <f t="shared" si="92"/>
        <v>202428di</v>
      </c>
      <c r="B556">
        <f t="shared" si="90"/>
        <v>28</v>
      </c>
      <c r="C556" s="65">
        <f t="shared" si="99"/>
        <v>45482</v>
      </c>
      <c r="D556" t="str">
        <f t="shared" si="100"/>
        <v>di</v>
      </c>
      <c r="E556">
        <f t="shared" si="93"/>
        <v>2024</v>
      </c>
      <c r="F556" t="s">
        <v>92</v>
      </c>
      <c r="G556" t="s">
        <v>92</v>
      </c>
      <c r="H556" t="s">
        <v>73</v>
      </c>
      <c r="I556">
        <f t="shared" si="91"/>
        <v>28</v>
      </c>
      <c r="J556" s="118">
        <f>IF(AND(Formulier!$E$44&lt;=C556,Formulier!$O$38&gt;=C556),"Verlof",0)</f>
        <v>0</v>
      </c>
      <c r="K556">
        <f t="shared" si="94"/>
        <v>0</v>
      </c>
      <c r="L556">
        <f t="shared" si="95"/>
        <v>0</v>
      </c>
      <c r="M556">
        <f t="shared" si="96"/>
        <v>0</v>
      </c>
      <c r="N556" s="56">
        <f t="shared" si="97"/>
        <v>0</v>
      </c>
      <c r="O556" s="56">
        <f t="shared" si="98"/>
        <v>0</v>
      </c>
    </row>
    <row r="557" spans="1:15" x14ac:dyDescent="0.3">
      <c r="A557" t="str">
        <f t="shared" si="92"/>
        <v>202428wo</v>
      </c>
      <c r="B557">
        <f t="shared" si="90"/>
        <v>28</v>
      </c>
      <c r="C557" s="65">
        <f t="shared" si="99"/>
        <v>45483</v>
      </c>
      <c r="D557" t="str">
        <f t="shared" si="100"/>
        <v>wo</v>
      </c>
      <c r="E557">
        <f t="shared" si="93"/>
        <v>2024</v>
      </c>
      <c r="F557" t="s">
        <v>92</v>
      </c>
      <c r="G557" t="s">
        <v>92</v>
      </c>
      <c r="H557" t="s">
        <v>73</v>
      </c>
      <c r="I557">
        <f t="shared" si="91"/>
        <v>28</v>
      </c>
      <c r="J557" s="118">
        <f>IF(AND(Formulier!$E$44&lt;=C557,Formulier!$O$38&gt;=C557),"Verlof",0)</f>
        <v>0</v>
      </c>
      <c r="K557">
        <f t="shared" si="94"/>
        <v>0</v>
      </c>
      <c r="L557">
        <f t="shared" si="95"/>
        <v>0</v>
      </c>
      <c r="M557">
        <f t="shared" si="96"/>
        <v>0</v>
      </c>
      <c r="N557" s="56">
        <f t="shared" si="97"/>
        <v>0</v>
      </c>
      <c r="O557" s="56">
        <f t="shared" si="98"/>
        <v>0</v>
      </c>
    </row>
    <row r="558" spans="1:15" x14ac:dyDescent="0.3">
      <c r="A558" t="str">
        <f t="shared" si="92"/>
        <v>202428do</v>
      </c>
      <c r="B558">
        <f t="shared" si="90"/>
        <v>28</v>
      </c>
      <c r="C558" s="65">
        <f t="shared" si="99"/>
        <v>45484</v>
      </c>
      <c r="D558" t="str">
        <f t="shared" si="100"/>
        <v>do</v>
      </c>
      <c r="E558">
        <f t="shared" si="93"/>
        <v>2024</v>
      </c>
      <c r="F558" t="s">
        <v>92</v>
      </c>
      <c r="G558" t="s">
        <v>92</v>
      </c>
      <c r="H558" t="s">
        <v>73</v>
      </c>
      <c r="I558">
        <f t="shared" si="91"/>
        <v>28</v>
      </c>
      <c r="J558" s="118">
        <f>IF(AND(Formulier!$E$44&lt;=C558,Formulier!$O$38&gt;=C558),"Verlof",0)</f>
        <v>0</v>
      </c>
      <c r="K558">
        <f t="shared" si="94"/>
        <v>0</v>
      </c>
      <c r="L558">
        <f t="shared" si="95"/>
        <v>0</v>
      </c>
      <c r="M558">
        <f t="shared" si="96"/>
        <v>0</v>
      </c>
      <c r="N558" s="56">
        <f t="shared" si="97"/>
        <v>0</v>
      </c>
      <c r="O558" s="56">
        <f t="shared" si="98"/>
        <v>0</v>
      </c>
    </row>
    <row r="559" spans="1:15" x14ac:dyDescent="0.3">
      <c r="A559" t="str">
        <f t="shared" si="92"/>
        <v>202428vr</v>
      </c>
      <c r="B559">
        <f t="shared" si="90"/>
        <v>28</v>
      </c>
      <c r="C559" s="65">
        <f t="shared" si="99"/>
        <v>45485</v>
      </c>
      <c r="D559" t="str">
        <f t="shared" si="100"/>
        <v>vr</v>
      </c>
      <c r="E559">
        <f t="shared" si="93"/>
        <v>2024</v>
      </c>
      <c r="F559" t="s">
        <v>92</v>
      </c>
      <c r="G559" t="s">
        <v>92</v>
      </c>
      <c r="H559" t="s">
        <v>73</v>
      </c>
      <c r="I559">
        <f t="shared" si="91"/>
        <v>28</v>
      </c>
      <c r="J559" s="118">
        <f>IF(AND(Formulier!$E$44&lt;=C559,Formulier!$O$38&gt;=C559),"Verlof",0)</f>
        <v>0</v>
      </c>
      <c r="K559">
        <f t="shared" si="94"/>
        <v>0</v>
      </c>
      <c r="L559">
        <f t="shared" si="95"/>
        <v>0</v>
      </c>
      <c r="M559">
        <f t="shared" si="96"/>
        <v>0</v>
      </c>
      <c r="N559" s="56">
        <f t="shared" si="97"/>
        <v>0</v>
      </c>
      <c r="O559" s="56">
        <f t="shared" si="98"/>
        <v>0</v>
      </c>
    </row>
    <row r="560" spans="1:15" x14ac:dyDescent="0.3">
      <c r="A560" t="str">
        <f t="shared" si="92"/>
        <v>202428za</v>
      </c>
      <c r="B560">
        <f t="shared" si="90"/>
        <v>28</v>
      </c>
      <c r="C560" s="65">
        <f t="shared" si="99"/>
        <v>45486</v>
      </c>
      <c r="D560" t="str">
        <f t="shared" si="100"/>
        <v>za</v>
      </c>
      <c r="E560">
        <f t="shared" si="93"/>
        <v>2024</v>
      </c>
      <c r="F560" t="s">
        <v>92</v>
      </c>
      <c r="G560" t="s">
        <v>92</v>
      </c>
      <c r="H560" t="s">
        <v>73</v>
      </c>
      <c r="I560">
        <f t="shared" si="91"/>
        <v>28</v>
      </c>
      <c r="J560" s="118">
        <f>IF(AND(Formulier!$E$44&lt;=C560,Formulier!$O$38&gt;=C560),"Verlof",0)</f>
        <v>0</v>
      </c>
      <c r="K560">
        <f t="shared" si="94"/>
        <v>0</v>
      </c>
      <c r="L560">
        <f t="shared" si="95"/>
        <v>0</v>
      </c>
      <c r="M560">
        <f t="shared" si="96"/>
        <v>0</v>
      </c>
      <c r="N560" s="56">
        <f t="shared" si="97"/>
        <v>0</v>
      </c>
      <c r="O560" s="56">
        <f t="shared" si="98"/>
        <v>0</v>
      </c>
    </row>
    <row r="561" spans="1:15" x14ac:dyDescent="0.3">
      <c r="A561" t="str">
        <f t="shared" si="92"/>
        <v>202428zo</v>
      </c>
      <c r="B561">
        <f t="shared" si="90"/>
        <v>28</v>
      </c>
      <c r="C561" s="65">
        <f t="shared" si="99"/>
        <v>45487</v>
      </c>
      <c r="D561" t="str">
        <f t="shared" si="100"/>
        <v>zo</v>
      </c>
      <c r="E561">
        <f t="shared" si="93"/>
        <v>2024</v>
      </c>
      <c r="F561" t="s">
        <v>92</v>
      </c>
      <c r="G561" t="s">
        <v>92</v>
      </c>
      <c r="H561" t="s">
        <v>73</v>
      </c>
      <c r="I561">
        <f t="shared" si="91"/>
        <v>28</v>
      </c>
      <c r="J561" s="118">
        <f>IF(AND(Formulier!$E$44&lt;=C561,Formulier!$O$38&gt;=C561),"Verlof",0)</f>
        <v>0</v>
      </c>
      <c r="K561">
        <f t="shared" si="94"/>
        <v>0</v>
      </c>
      <c r="L561">
        <f t="shared" si="95"/>
        <v>0</v>
      </c>
      <c r="M561">
        <f t="shared" si="96"/>
        <v>0</v>
      </c>
      <c r="N561" s="56">
        <f t="shared" si="97"/>
        <v>0</v>
      </c>
      <c r="O561" s="56">
        <f t="shared" si="98"/>
        <v>0</v>
      </c>
    </row>
    <row r="562" spans="1:15" x14ac:dyDescent="0.3">
      <c r="A562" t="str">
        <f t="shared" si="92"/>
        <v>202429ma</v>
      </c>
      <c r="B562">
        <f t="shared" si="90"/>
        <v>29</v>
      </c>
      <c r="C562" s="65">
        <f t="shared" si="99"/>
        <v>45488</v>
      </c>
      <c r="D562" t="str">
        <f t="shared" si="100"/>
        <v>ma</v>
      </c>
      <c r="E562">
        <f t="shared" si="93"/>
        <v>2024</v>
      </c>
      <c r="F562" t="s">
        <v>92</v>
      </c>
      <c r="G562" t="s">
        <v>73</v>
      </c>
      <c r="H562" t="s">
        <v>73</v>
      </c>
      <c r="I562">
        <f t="shared" si="91"/>
        <v>29</v>
      </c>
      <c r="J562" s="118">
        <f>IF(AND(Formulier!$E$44&lt;=C562,Formulier!$O$38&gt;=C562),"Verlof",0)</f>
        <v>0</v>
      </c>
      <c r="K562">
        <f t="shared" si="94"/>
        <v>0</v>
      </c>
      <c r="L562">
        <f t="shared" si="95"/>
        <v>0</v>
      </c>
      <c r="M562">
        <f t="shared" si="96"/>
        <v>0</v>
      </c>
      <c r="N562" s="56">
        <f t="shared" si="97"/>
        <v>0</v>
      </c>
      <c r="O562" s="56">
        <f t="shared" si="98"/>
        <v>0</v>
      </c>
    </row>
    <row r="563" spans="1:15" x14ac:dyDescent="0.3">
      <c r="A563" t="str">
        <f t="shared" si="92"/>
        <v>202429di</v>
      </c>
      <c r="B563">
        <f t="shared" si="90"/>
        <v>29</v>
      </c>
      <c r="C563" s="65">
        <f t="shared" si="99"/>
        <v>45489</v>
      </c>
      <c r="D563" t="str">
        <f t="shared" si="100"/>
        <v>di</v>
      </c>
      <c r="E563">
        <f t="shared" si="93"/>
        <v>2024</v>
      </c>
      <c r="F563" t="s">
        <v>92</v>
      </c>
      <c r="G563" t="s">
        <v>73</v>
      </c>
      <c r="H563" t="s">
        <v>73</v>
      </c>
      <c r="I563">
        <f t="shared" si="91"/>
        <v>29</v>
      </c>
      <c r="J563" s="118">
        <f>IF(AND(Formulier!$E$44&lt;=C563,Formulier!$O$38&gt;=C563),"Verlof",0)</f>
        <v>0</v>
      </c>
      <c r="K563">
        <f t="shared" si="94"/>
        <v>0</v>
      </c>
      <c r="L563">
        <f t="shared" si="95"/>
        <v>0</v>
      </c>
      <c r="M563">
        <f t="shared" si="96"/>
        <v>0</v>
      </c>
      <c r="N563" s="56">
        <f t="shared" si="97"/>
        <v>0</v>
      </c>
      <c r="O563" s="56">
        <f t="shared" si="98"/>
        <v>0</v>
      </c>
    </row>
    <row r="564" spans="1:15" x14ac:dyDescent="0.3">
      <c r="A564" t="str">
        <f t="shared" si="92"/>
        <v>202429wo</v>
      </c>
      <c r="B564">
        <f t="shared" si="90"/>
        <v>29</v>
      </c>
      <c r="C564" s="65">
        <f t="shared" si="99"/>
        <v>45490</v>
      </c>
      <c r="D564" t="str">
        <f t="shared" si="100"/>
        <v>wo</v>
      </c>
      <c r="E564">
        <f t="shared" si="93"/>
        <v>2024</v>
      </c>
      <c r="F564" t="s">
        <v>92</v>
      </c>
      <c r="G564" t="s">
        <v>73</v>
      </c>
      <c r="H564" t="s">
        <v>73</v>
      </c>
      <c r="I564">
        <f t="shared" si="91"/>
        <v>29</v>
      </c>
      <c r="J564" s="118">
        <f>IF(AND(Formulier!$E$44&lt;=C564,Formulier!$O$38&gt;=C564),"Verlof",0)</f>
        <v>0</v>
      </c>
      <c r="K564">
        <f t="shared" si="94"/>
        <v>0</v>
      </c>
      <c r="L564">
        <f t="shared" si="95"/>
        <v>0</v>
      </c>
      <c r="M564">
        <f t="shared" si="96"/>
        <v>0</v>
      </c>
      <c r="N564" s="56">
        <f t="shared" si="97"/>
        <v>0</v>
      </c>
      <c r="O564" s="56">
        <f t="shared" si="98"/>
        <v>0</v>
      </c>
    </row>
    <row r="565" spans="1:15" x14ac:dyDescent="0.3">
      <c r="A565" t="str">
        <f t="shared" si="92"/>
        <v>202429do</v>
      </c>
      <c r="B565">
        <f t="shared" ref="B565:B628" si="101">B558+1</f>
        <v>29</v>
      </c>
      <c r="C565" s="65">
        <f t="shared" si="99"/>
        <v>45491</v>
      </c>
      <c r="D565" t="str">
        <f t="shared" si="100"/>
        <v>do</v>
      </c>
      <c r="E565">
        <f t="shared" si="93"/>
        <v>2024</v>
      </c>
      <c r="F565" t="s">
        <v>92</v>
      </c>
      <c r="G565" t="s">
        <v>73</v>
      </c>
      <c r="H565" t="s">
        <v>73</v>
      </c>
      <c r="I565">
        <f t="shared" ref="I565:I628" si="102">+I558+1</f>
        <v>29</v>
      </c>
      <c r="J565" s="118">
        <f>IF(AND(Formulier!$E$44&lt;=C565,Formulier!$O$38&gt;=C565),"Verlof",0)</f>
        <v>0</v>
      </c>
      <c r="K565">
        <f t="shared" si="94"/>
        <v>0</v>
      </c>
      <c r="L565">
        <f t="shared" si="95"/>
        <v>0</v>
      </c>
      <c r="M565">
        <f t="shared" si="96"/>
        <v>0</v>
      </c>
      <c r="N565" s="56">
        <f t="shared" si="97"/>
        <v>0</v>
      </c>
      <c r="O565" s="56">
        <f t="shared" si="98"/>
        <v>0</v>
      </c>
    </row>
    <row r="566" spans="1:15" x14ac:dyDescent="0.3">
      <c r="A566" t="str">
        <f t="shared" si="92"/>
        <v>202429vr</v>
      </c>
      <c r="B566">
        <f t="shared" si="101"/>
        <v>29</v>
      </c>
      <c r="C566" s="65">
        <f t="shared" si="99"/>
        <v>45492</v>
      </c>
      <c r="D566" t="str">
        <f t="shared" si="100"/>
        <v>vr</v>
      </c>
      <c r="E566">
        <f t="shared" si="93"/>
        <v>2024</v>
      </c>
      <c r="F566" t="s">
        <v>92</v>
      </c>
      <c r="G566" t="s">
        <v>73</v>
      </c>
      <c r="H566" t="s">
        <v>73</v>
      </c>
      <c r="I566">
        <f t="shared" si="102"/>
        <v>29</v>
      </c>
      <c r="J566" s="118">
        <f>IF(AND(Formulier!$E$44&lt;=C566,Formulier!$O$38&gt;=C566),"Verlof",0)</f>
        <v>0</v>
      </c>
      <c r="K566">
        <f t="shared" si="94"/>
        <v>0</v>
      </c>
      <c r="L566">
        <f t="shared" si="95"/>
        <v>0</v>
      </c>
      <c r="M566">
        <f t="shared" si="96"/>
        <v>0</v>
      </c>
      <c r="N566" s="56">
        <f t="shared" si="97"/>
        <v>0</v>
      </c>
      <c r="O566" s="56">
        <f t="shared" si="98"/>
        <v>0</v>
      </c>
    </row>
    <row r="567" spans="1:15" x14ac:dyDescent="0.3">
      <c r="A567" t="str">
        <f t="shared" si="92"/>
        <v>202429za</v>
      </c>
      <c r="B567">
        <f t="shared" si="101"/>
        <v>29</v>
      </c>
      <c r="C567" s="65">
        <f t="shared" si="99"/>
        <v>45493</v>
      </c>
      <c r="D567" t="str">
        <f t="shared" si="100"/>
        <v>za</v>
      </c>
      <c r="E567">
        <f t="shared" si="93"/>
        <v>2024</v>
      </c>
      <c r="F567" t="s">
        <v>92</v>
      </c>
      <c r="G567" t="s">
        <v>73</v>
      </c>
      <c r="H567" t="s">
        <v>73</v>
      </c>
      <c r="I567">
        <f t="shared" si="102"/>
        <v>29</v>
      </c>
      <c r="J567" s="118">
        <f>IF(AND(Formulier!$E$44&lt;=C567,Formulier!$O$38&gt;=C567),"Verlof",0)</f>
        <v>0</v>
      </c>
      <c r="K567">
        <f t="shared" si="94"/>
        <v>0</v>
      </c>
      <c r="L567">
        <f t="shared" si="95"/>
        <v>0</v>
      </c>
      <c r="M567">
        <f t="shared" si="96"/>
        <v>0</v>
      </c>
      <c r="N567" s="56">
        <f t="shared" si="97"/>
        <v>0</v>
      </c>
      <c r="O567" s="56">
        <f t="shared" si="98"/>
        <v>0</v>
      </c>
    </row>
    <row r="568" spans="1:15" x14ac:dyDescent="0.3">
      <c r="A568" t="str">
        <f t="shared" si="92"/>
        <v>202429zo</v>
      </c>
      <c r="B568">
        <f t="shared" si="101"/>
        <v>29</v>
      </c>
      <c r="C568" s="65">
        <f t="shared" si="99"/>
        <v>45494</v>
      </c>
      <c r="D568" t="str">
        <f t="shared" si="100"/>
        <v>zo</v>
      </c>
      <c r="E568">
        <f t="shared" si="93"/>
        <v>2024</v>
      </c>
      <c r="F568" t="s">
        <v>92</v>
      </c>
      <c r="G568" t="s">
        <v>73</v>
      </c>
      <c r="H568" t="s">
        <v>73</v>
      </c>
      <c r="I568">
        <f t="shared" si="102"/>
        <v>29</v>
      </c>
      <c r="J568" s="118">
        <f>IF(AND(Formulier!$E$44&lt;=C568,Formulier!$O$38&gt;=C568),"Verlof",0)</f>
        <v>0</v>
      </c>
      <c r="K568">
        <f t="shared" si="94"/>
        <v>0</v>
      </c>
      <c r="L568">
        <f t="shared" si="95"/>
        <v>0</v>
      </c>
      <c r="M568">
        <f t="shared" si="96"/>
        <v>0</v>
      </c>
      <c r="N568" s="56">
        <f t="shared" si="97"/>
        <v>0</v>
      </c>
      <c r="O568" s="56">
        <f t="shared" si="98"/>
        <v>0</v>
      </c>
    </row>
    <row r="569" spans="1:15" x14ac:dyDescent="0.3">
      <c r="A569" t="str">
        <f t="shared" si="92"/>
        <v>202430ma</v>
      </c>
      <c r="B569">
        <f t="shared" si="101"/>
        <v>30</v>
      </c>
      <c r="C569" s="65">
        <f t="shared" si="99"/>
        <v>45495</v>
      </c>
      <c r="D569" t="str">
        <f t="shared" si="100"/>
        <v>ma</v>
      </c>
      <c r="E569">
        <f t="shared" si="93"/>
        <v>2024</v>
      </c>
      <c r="F569" t="s">
        <v>73</v>
      </c>
      <c r="G569" t="s">
        <v>73</v>
      </c>
      <c r="H569" t="s">
        <v>73</v>
      </c>
      <c r="I569">
        <f t="shared" si="102"/>
        <v>30</v>
      </c>
      <c r="J569" s="118">
        <f>IF(AND(Formulier!$E$44&lt;=C569,Formulier!$O$38&gt;=C569),"Verlof",0)</f>
        <v>0</v>
      </c>
      <c r="K569">
        <f t="shared" si="94"/>
        <v>0</v>
      </c>
      <c r="L569">
        <f t="shared" si="95"/>
        <v>0</v>
      </c>
      <c r="M569">
        <f t="shared" si="96"/>
        <v>0</v>
      </c>
      <c r="N569" s="56">
        <f t="shared" si="97"/>
        <v>0</v>
      </c>
      <c r="O569" s="56">
        <f t="shared" si="98"/>
        <v>0</v>
      </c>
    </row>
    <row r="570" spans="1:15" x14ac:dyDescent="0.3">
      <c r="A570" t="str">
        <f t="shared" si="92"/>
        <v>202430di</v>
      </c>
      <c r="B570">
        <f t="shared" si="101"/>
        <v>30</v>
      </c>
      <c r="C570" s="65">
        <f t="shared" si="99"/>
        <v>45496</v>
      </c>
      <c r="D570" t="str">
        <f t="shared" si="100"/>
        <v>di</v>
      </c>
      <c r="E570">
        <f t="shared" si="93"/>
        <v>2024</v>
      </c>
      <c r="F570" t="s">
        <v>73</v>
      </c>
      <c r="G570" t="s">
        <v>73</v>
      </c>
      <c r="H570" t="s">
        <v>73</v>
      </c>
      <c r="I570">
        <f t="shared" si="102"/>
        <v>30</v>
      </c>
      <c r="J570" s="118">
        <f>IF(AND(Formulier!$E$44&lt;=C570,Formulier!$O$38&gt;=C570),"Verlof",0)</f>
        <v>0</v>
      </c>
      <c r="K570">
        <f t="shared" si="94"/>
        <v>0</v>
      </c>
      <c r="L570">
        <f t="shared" si="95"/>
        <v>0</v>
      </c>
      <c r="M570">
        <f t="shared" si="96"/>
        <v>0</v>
      </c>
      <c r="N570" s="56">
        <f t="shared" si="97"/>
        <v>0</v>
      </c>
      <c r="O570" s="56">
        <f t="shared" si="98"/>
        <v>0</v>
      </c>
    </row>
    <row r="571" spans="1:15" x14ac:dyDescent="0.3">
      <c r="A571" t="str">
        <f t="shared" si="92"/>
        <v>202430wo</v>
      </c>
      <c r="B571">
        <f t="shared" si="101"/>
        <v>30</v>
      </c>
      <c r="C571" s="65">
        <f t="shared" si="99"/>
        <v>45497</v>
      </c>
      <c r="D571" t="str">
        <f t="shared" si="100"/>
        <v>wo</v>
      </c>
      <c r="E571">
        <f t="shared" si="93"/>
        <v>2024</v>
      </c>
      <c r="F571" t="s">
        <v>73</v>
      </c>
      <c r="G571" t="s">
        <v>73</v>
      </c>
      <c r="H571" t="s">
        <v>73</v>
      </c>
      <c r="I571">
        <f t="shared" si="102"/>
        <v>30</v>
      </c>
      <c r="J571" s="118">
        <f>IF(AND(Formulier!$E$44&lt;=C571,Formulier!$O$38&gt;=C571),"Verlof",0)</f>
        <v>0</v>
      </c>
      <c r="K571">
        <f t="shared" si="94"/>
        <v>0</v>
      </c>
      <c r="L571">
        <f t="shared" si="95"/>
        <v>0</v>
      </c>
      <c r="M571">
        <f t="shared" si="96"/>
        <v>0</v>
      </c>
      <c r="N571" s="56">
        <f t="shared" si="97"/>
        <v>0</v>
      </c>
      <c r="O571" s="56">
        <f t="shared" si="98"/>
        <v>0</v>
      </c>
    </row>
    <row r="572" spans="1:15" x14ac:dyDescent="0.3">
      <c r="A572" t="str">
        <f t="shared" si="92"/>
        <v>202430do</v>
      </c>
      <c r="B572">
        <f t="shared" si="101"/>
        <v>30</v>
      </c>
      <c r="C572" s="65">
        <f t="shared" si="99"/>
        <v>45498</v>
      </c>
      <c r="D572" t="str">
        <f t="shared" si="100"/>
        <v>do</v>
      </c>
      <c r="E572">
        <f t="shared" si="93"/>
        <v>2024</v>
      </c>
      <c r="F572" t="s">
        <v>73</v>
      </c>
      <c r="G572" t="s">
        <v>73</v>
      </c>
      <c r="H572" t="s">
        <v>73</v>
      </c>
      <c r="I572">
        <f t="shared" si="102"/>
        <v>30</v>
      </c>
      <c r="J572" s="118">
        <f>IF(AND(Formulier!$E$44&lt;=C572,Formulier!$O$38&gt;=C572),"Verlof",0)</f>
        <v>0</v>
      </c>
      <c r="K572">
        <f t="shared" si="94"/>
        <v>0</v>
      </c>
      <c r="L572">
        <f t="shared" si="95"/>
        <v>0</v>
      </c>
      <c r="M572">
        <f t="shared" si="96"/>
        <v>0</v>
      </c>
      <c r="N572" s="56">
        <f t="shared" si="97"/>
        <v>0</v>
      </c>
      <c r="O572" s="56">
        <f t="shared" si="98"/>
        <v>0</v>
      </c>
    </row>
    <row r="573" spans="1:15" x14ac:dyDescent="0.3">
      <c r="A573" t="str">
        <f t="shared" si="92"/>
        <v>202430vr</v>
      </c>
      <c r="B573">
        <f t="shared" si="101"/>
        <v>30</v>
      </c>
      <c r="C573" s="65">
        <f t="shared" si="99"/>
        <v>45499</v>
      </c>
      <c r="D573" t="str">
        <f t="shared" si="100"/>
        <v>vr</v>
      </c>
      <c r="E573">
        <f t="shared" si="93"/>
        <v>2024</v>
      </c>
      <c r="F573" t="s">
        <v>73</v>
      </c>
      <c r="G573" t="s">
        <v>73</v>
      </c>
      <c r="H573" t="s">
        <v>73</v>
      </c>
      <c r="I573">
        <f t="shared" si="102"/>
        <v>30</v>
      </c>
      <c r="J573" s="118">
        <f>IF(AND(Formulier!$E$44&lt;=C573,Formulier!$O$38&gt;=C573),"Verlof",0)</f>
        <v>0</v>
      </c>
      <c r="K573">
        <f t="shared" si="94"/>
        <v>0</v>
      </c>
      <c r="L573">
        <f t="shared" si="95"/>
        <v>0</v>
      </c>
      <c r="M573">
        <f t="shared" si="96"/>
        <v>0</v>
      </c>
      <c r="N573" s="56">
        <f t="shared" si="97"/>
        <v>0</v>
      </c>
      <c r="O573" s="56">
        <f t="shared" si="98"/>
        <v>0</v>
      </c>
    </row>
    <row r="574" spans="1:15" x14ac:dyDescent="0.3">
      <c r="A574" t="str">
        <f t="shared" si="92"/>
        <v>202430za</v>
      </c>
      <c r="B574">
        <f t="shared" si="101"/>
        <v>30</v>
      </c>
      <c r="C574" s="65">
        <f t="shared" si="99"/>
        <v>45500</v>
      </c>
      <c r="D574" t="str">
        <f t="shared" si="100"/>
        <v>za</v>
      </c>
      <c r="E574">
        <f t="shared" si="93"/>
        <v>2024</v>
      </c>
      <c r="F574" t="s">
        <v>73</v>
      </c>
      <c r="G574" t="s">
        <v>73</v>
      </c>
      <c r="H574" t="s">
        <v>73</v>
      </c>
      <c r="I574">
        <f t="shared" si="102"/>
        <v>30</v>
      </c>
      <c r="J574" s="118">
        <f>IF(AND(Formulier!$E$44&lt;=C574,Formulier!$O$38&gt;=C574),"Verlof",0)</f>
        <v>0</v>
      </c>
      <c r="K574">
        <f t="shared" si="94"/>
        <v>0</v>
      </c>
      <c r="L574">
        <f t="shared" si="95"/>
        <v>0</v>
      </c>
      <c r="M574">
        <f t="shared" si="96"/>
        <v>0</v>
      </c>
      <c r="N574" s="56">
        <f t="shared" si="97"/>
        <v>0</v>
      </c>
      <c r="O574" s="56">
        <f t="shared" si="98"/>
        <v>0</v>
      </c>
    </row>
    <row r="575" spans="1:15" x14ac:dyDescent="0.3">
      <c r="A575" t="str">
        <f t="shared" si="92"/>
        <v>202430zo</v>
      </c>
      <c r="B575">
        <f t="shared" si="101"/>
        <v>30</v>
      </c>
      <c r="C575" s="65">
        <f t="shared" si="99"/>
        <v>45501</v>
      </c>
      <c r="D575" t="str">
        <f t="shared" si="100"/>
        <v>zo</v>
      </c>
      <c r="E575">
        <f t="shared" si="93"/>
        <v>2024</v>
      </c>
      <c r="F575" t="s">
        <v>73</v>
      </c>
      <c r="G575" t="s">
        <v>73</v>
      </c>
      <c r="H575" t="s">
        <v>73</v>
      </c>
      <c r="I575">
        <f t="shared" si="102"/>
        <v>30</v>
      </c>
      <c r="J575" s="118">
        <f>IF(AND(Formulier!$E$44&lt;=C575,Formulier!$O$38&gt;=C575),"Verlof",0)</f>
        <v>0</v>
      </c>
      <c r="K575">
        <f t="shared" si="94"/>
        <v>0</v>
      </c>
      <c r="L575">
        <f t="shared" si="95"/>
        <v>0</v>
      </c>
      <c r="M575">
        <f t="shared" si="96"/>
        <v>0</v>
      </c>
      <c r="N575" s="56">
        <f t="shared" si="97"/>
        <v>0</v>
      </c>
      <c r="O575" s="56">
        <f t="shared" si="98"/>
        <v>0</v>
      </c>
    </row>
    <row r="576" spans="1:15" x14ac:dyDescent="0.3">
      <c r="A576" t="str">
        <f t="shared" si="92"/>
        <v>202431ma</v>
      </c>
      <c r="B576">
        <f t="shared" si="101"/>
        <v>31</v>
      </c>
      <c r="C576" s="65">
        <f t="shared" si="99"/>
        <v>45502</v>
      </c>
      <c r="D576" t="str">
        <f t="shared" si="100"/>
        <v>ma</v>
      </c>
      <c r="E576">
        <f t="shared" si="93"/>
        <v>2024</v>
      </c>
      <c r="F576" t="s">
        <v>73</v>
      </c>
      <c r="G576" t="s">
        <v>73</v>
      </c>
      <c r="H576" t="s">
        <v>73</v>
      </c>
      <c r="I576">
        <f t="shared" si="102"/>
        <v>31</v>
      </c>
      <c r="J576" s="118">
        <f>IF(AND(Formulier!$E$44&lt;=C576,Formulier!$O$38&gt;=C576),"Verlof",0)</f>
        <v>0</v>
      </c>
      <c r="K576">
        <f t="shared" si="94"/>
        <v>0</v>
      </c>
      <c r="L576">
        <f t="shared" si="95"/>
        <v>0</v>
      </c>
      <c r="M576">
        <f t="shared" si="96"/>
        <v>0</v>
      </c>
      <c r="N576" s="56">
        <f t="shared" si="97"/>
        <v>0</v>
      </c>
      <c r="O576" s="56">
        <f t="shared" si="98"/>
        <v>0</v>
      </c>
    </row>
    <row r="577" spans="1:15" x14ac:dyDescent="0.3">
      <c r="A577" t="str">
        <f t="shared" si="92"/>
        <v>202431di</v>
      </c>
      <c r="B577">
        <f t="shared" si="101"/>
        <v>31</v>
      </c>
      <c r="C577" s="65">
        <f t="shared" si="99"/>
        <v>45503</v>
      </c>
      <c r="D577" t="str">
        <f t="shared" si="100"/>
        <v>di</v>
      </c>
      <c r="E577">
        <f t="shared" si="93"/>
        <v>2024</v>
      </c>
      <c r="F577" t="s">
        <v>73</v>
      </c>
      <c r="G577" t="s">
        <v>73</v>
      </c>
      <c r="H577" t="s">
        <v>73</v>
      </c>
      <c r="I577">
        <f t="shared" si="102"/>
        <v>31</v>
      </c>
      <c r="J577" s="118">
        <f>IF(AND(Formulier!$E$44&lt;=C577,Formulier!$O$38&gt;=C577),"Verlof",0)</f>
        <v>0</v>
      </c>
      <c r="K577">
        <f t="shared" si="94"/>
        <v>0</v>
      </c>
      <c r="L577">
        <f t="shared" si="95"/>
        <v>0</v>
      </c>
      <c r="M577">
        <f t="shared" si="96"/>
        <v>0</v>
      </c>
      <c r="N577" s="56">
        <f t="shared" si="97"/>
        <v>0</v>
      </c>
      <c r="O577" s="56">
        <f t="shared" si="98"/>
        <v>0</v>
      </c>
    </row>
    <row r="578" spans="1:15" x14ac:dyDescent="0.3">
      <c r="A578" t="str">
        <f t="shared" ref="A578:A641" si="103">E578&amp;B578&amp;D578</f>
        <v>202431wo</v>
      </c>
      <c r="B578">
        <f t="shared" si="101"/>
        <v>31</v>
      </c>
      <c r="C578" s="65">
        <f t="shared" si="99"/>
        <v>45504</v>
      </c>
      <c r="D578" t="str">
        <f t="shared" si="100"/>
        <v>wo</v>
      </c>
      <c r="E578">
        <f t="shared" ref="E578:E641" si="104">YEAR(C578)</f>
        <v>2024</v>
      </c>
      <c r="F578" t="s">
        <v>73</v>
      </c>
      <c r="G578" t="s">
        <v>73</v>
      </c>
      <c r="H578" t="s">
        <v>73</v>
      </c>
      <c r="I578">
        <f t="shared" si="102"/>
        <v>31</v>
      </c>
      <c r="J578" s="118">
        <f>IF(AND(Formulier!$E$44&lt;=C578,Formulier!$O$38&gt;=C578),"Verlof",0)</f>
        <v>0</v>
      </c>
      <c r="K578">
        <f t="shared" si="94"/>
        <v>0</v>
      </c>
      <c r="L578">
        <f t="shared" si="95"/>
        <v>0</v>
      </c>
      <c r="M578">
        <f t="shared" si="96"/>
        <v>0</v>
      </c>
      <c r="N578" s="56">
        <f t="shared" si="97"/>
        <v>0</v>
      </c>
      <c r="O578" s="56">
        <f t="shared" si="98"/>
        <v>0</v>
      </c>
    </row>
    <row r="579" spans="1:15" x14ac:dyDescent="0.3">
      <c r="A579" t="str">
        <f t="shared" si="103"/>
        <v>202431do</v>
      </c>
      <c r="B579">
        <f t="shared" si="101"/>
        <v>31</v>
      </c>
      <c r="C579" s="65">
        <f t="shared" si="99"/>
        <v>45505</v>
      </c>
      <c r="D579" t="str">
        <f t="shared" si="100"/>
        <v>do</v>
      </c>
      <c r="E579">
        <f t="shared" si="104"/>
        <v>2024</v>
      </c>
      <c r="F579" t="s">
        <v>73</v>
      </c>
      <c r="G579" t="s">
        <v>73</v>
      </c>
      <c r="H579" t="s">
        <v>73</v>
      </c>
      <c r="I579">
        <f t="shared" si="102"/>
        <v>31</v>
      </c>
      <c r="J579" s="118">
        <f>IF(AND(Formulier!$E$44&lt;=C579,Formulier!$O$38&gt;=C579),"Verlof",0)</f>
        <v>0</v>
      </c>
      <c r="K579">
        <f t="shared" ref="K579:K642" si="105">IF(J579=0,0,IF(F579="",0,1))</f>
        <v>0</v>
      </c>
      <c r="L579">
        <f t="shared" ref="L579:L642" si="106">IF(J579=0,0,IF(G579="",0,1))</f>
        <v>0</v>
      </c>
      <c r="M579">
        <f t="shared" ref="M579:M642" si="107">IF(J579=0,0,IF(H579="",0,1))</f>
        <v>0</v>
      </c>
      <c r="N579" s="56">
        <f t="shared" ref="N579:N642" si="108">IF($N$1="Noord",K579,IF($N$1="Midden",L579,M579))</f>
        <v>0</v>
      </c>
      <c r="O579" s="56">
        <f t="shared" ref="O579:O642" si="109">IF(OR(D579="za",D579="zo"),0,N579)</f>
        <v>0</v>
      </c>
    </row>
    <row r="580" spans="1:15" x14ac:dyDescent="0.3">
      <c r="A580" t="str">
        <f t="shared" si="103"/>
        <v>202431vr</v>
      </c>
      <c r="B580">
        <f t="shared" si="101"/>
        <v>31</v>
      </c>
      <c r="C580" s="65">
        <f t="shared" si="99"/>
        <v>45506</v>
      </c>
      <c r="D580" t="str">
        <f t="shared" si="100"/>
        <v>vr</v>
      </c>
      <c r="E580">
        <f t="shared" si="104"/>
        <v>2024</v>
      </c>
      <c r="F580" t="s">
        <v>73</v>
      </c>
      <c r="G580" t="s">
        <v>73</v>
      </c>
      <c r="H580" t="s">
        <v>73</v>
      </c>
      <c r="I580">
        <f t="shared" si="102"/>
        <v>31</v>
      </c>
      <c r="J580" s="118">
        <f>IF(AND(Formulier!$E$44&lt;=C580,Formulier!$O$38&gt;=C580),"Verlof",0)</f>
        <v>0</v>
      </c>
      <c r="K580">
        <f t="shared" si="105"/>
        <v>0</v>
      </c>
      <c r="L580">
        <f t="shared" si="106"/>
        <v>0</v>
      </c>
      <c r="M580">
        <f t="shared" si="107"/>
        <v>0</v>
      </c>
      <c r="N580" s="56">
        <f t="shared" si="108"/>
        <v>0</v>
      </c>
      <c r="O580" s="56">
        <f t="shared" si="109"/>
        <v>0</v>
      </c>
    </row>
    <row r="581" spans="1:15" x14ac:dyDescent="0.3">
      <c r="A581" t="str">
        <f t="shared" si="103"/>
        <v>202431za</v>
      </c>
      <c r="B581">
        <f t="shared" si="101"/>
        <v>31</v>
      </c>
      <c r="C581" s="65">
        <f t="shared" si="99"/>
        <v>45507</v>
      </c>
      <c r="D581" t="str">
        <f t="shared" si="100"/>
        <v>za</v>
      </c>
      <c r="E581">
        <f t="shared" si="104"/>
        <v>2024</v>
      </c>
      <c r="F581" t="s">
        <v>73</v>
      </c>
      <c r="G581" t="s">
        <v>73</v>
      </c>
      <c r="H581" t="s">
        <v>73</v>
      </c>
      <c r="I581">
        <f t="shared" si="102"/>
        <v>31</v>
      </c>
      <c r="J581" s="118">
        <f>IF(AND(Formulier!$E$44&lt;=C581,Formulier!$O$38&gt;=C581),"Verlof",0)</f>
        <v>0</v>
      </c>
      <c r="K581">
        <f t="shared" si="105"/>
        <v>0</v>
      </c>
      <c r="L581">
        <f t="shared" si="106"/>
        <v>0</v>
      </c>
      <c r="M581">
        <f t="shared" si="107"/>
        <v>0</v>
      </c>
      <c r="N581" s="56">
        <f t="shared" si="108"/>
        <v>0</v>
      </c>
      <c r="O581" s="56">
        <f t="shared" si="109"/>
        <v>0</v>
      </c>
    </row>
    <row r="582" spans="1:15" x14ac:dyDescent="0.3">
      <c r="A582" t="str">
        <f t="shared" si="103"/>
        <v>202431zo</v>
      </c>
      <c r="B582">
        <f t="shared" si="101"/>
        <v>31</v>
      </c>
      <c r="C582" s="65">
        <f t="shared" si="99"/>
        <v>45508</v>
      </c>
      <c r="D582" t="str">
        <f t="shared" si="100"/>
        <v>zo</v>
      </c>
      <c r="E582">
        <f t="shared" si="104"/>
        <v>2024</v>
      </c>
      <c r="F582" t="s">
        <v>73</v>
      </c>
      <c r="G582" t="s">
        <v>73</v>
      </c>
      <c r="H582" t="s">
        <v>73</v>
      </c>
      <c r="I582">
        <f t="shared" si="102"/>
        <v>31</v>
      </c>
      <c r="J582" s="118">
        <f>IF(AND(Formulier!$E$44&lt;=C582,Formulier!$O$38&gt;=C582),"Verlof",0)</f>
        <v>0</v>
      </c>
      <c r="K582">
        <f t="shared" si="105"/>
        <v>0</v>
      </c>
      <c r="L582">
        <f t="shared" si="106"/>
        <v>0</v>
      </c>
      <c r="M582">
        <f t="shared" si="107"/>
        <v>0</v>
      </c>
      <c r="N582" s="56">
        <f t="shared" si="108"/>
        <v>0</v>
      </c>
      <c r="O582" s="56">
        <f t="shared" si="109"/>
        <v>0</v>
      </c>
    </row>
    <row r="583" spans="1:15" x14ac:dyDescent="0.3">
      <c r="A583" t="str">
        <f t="shared" si="103"/>
        <v>202432ma</v>
      </c>
      <c r="B583">
        <f t="shared" si="101"/>
        <v>32</v>
      </c>
      <c r="C583" s="65">
        <f t="shared" si="99"/>
        <v>45509</v>
      </c>
      <c r="D583" t="str">
        <f t="shared" si="100"/>
        <v>ma</v>
      </c>
      <c r="E583">
        <f t="shared" si="104"/>
        <v>2024</v>
      </c>
      <c r="F583" t="s">
        <v>73</v>
      </c>
      <c r="G583" t="s">
        <v>73</v>
      </c>
      <c r="H583" t="s">
        <v>73</v>
      </c>
      <c r="I583">
        <f t="shared" si="102"/>
        <v>32</v>
      </c>
      <c r="J583" s="118">
        <f>IF(AND(Formulier!$E$44&lt;=C583,Formulier!$O$38&gt;=C583),"Verlof",0)</f>
        <v>0</v>
      </c>
      <c r="K583">
        <f t="shared" si="105"/>
        <v>0</v>
      </c>
      <c r="L583">
        <f t="shared" si="106"/>
        <v>0</v>
      </c>
      <c r="M583">
        <f t="shared" si="107"/>
        <v>0</v>
      </c>
      <c r="N583" s="56">
        <f t="shared" si="108"/>
        <v>0</v>
      </c>
      <c r="O583" s="56">
        <f t="shared" si="109"/>
        <v>0</v>
      </c>
    </row>
    <row r="584" spans="1:15" x14ac:dyDescent="0.3">
      <c r="A584" t="str">
        <f t="shared" si="103"/>
        <v>202432di</v>
      </c>
      <c r="B584">
        <f t="shared" si="101"/>
        <v>32</v>
      </c>
      <c r="C584" s="65">
        <f t="shared" si="99"/>
        <v>45510</v>
      </c>
      <c r="D584" t="str">
        <f t="shared" si="100"/>
        <v>di</v>
      </c>
      <c r="E584">
        <f t="shared" si="104"/>
        <v>2024</v>
      </c>
      <c r="F584" t="s">
        <v>73</v>
      </c>
      <c r="G584" t="s">
        <v>73</v>
      </c>
      <c r="H584" t="s">
        <v>73</v>
      </c>
      <c r="I584">
        <f t="shared" si="102"/>
        <v>32</v>
      </c>
      <c r="J584" s="118">
        <f>IF(AND(Formulier!$E$44&lt;=C584,Formulier!$O$38&gt;=C584),"Verlof",0)</f>
        <v>0</v>
      </c>
      <c r="K584">
        <f t="shared" si="105"/>
        <v>0</v>
      </c>
      <c r="L584">
        <f t="shared" si="106"/>
        <v>0</v>
      </c>
      <c r="M584">
        <f t="shared" si="107"/>
        <v>0</v>
      </c>
      <c r="N584" s="56">
        <f t="shared" si="108"/>
        <v>0</v>
      </c>
      <c r="O584" s="56">
        <f t="shared" si="109"/>
        <v>0</v>
      </c>
    </row>
    <row r="585" spans="1:15" x14ac:dyDescent="0.3">
      <c r="A585" t="str">
        <f t="shared" si="103"/>
        <v>202432wo</v>
      </c>
      <c r="B585">
        <f t="shared" si="101"/>
        <v>32</v>
      </c>
      <c r="C585" s="65">
        <f t="shared" ref="C585:C648" si="110">C584+1</f>
        <v>45511</v>
      </c>
      <c r="D585" t="str">
        <f t="shared" ref="D585:D648" si="111">+D578</f>
        <v>wo</v>
      </c>
      <c r="E585">
        <f t="shared" si="104"/>
        <v>2024</v>
      </c>
      <c r="F585" t="s">
        <v>73</v>
      </c>
      <c r="G585" t="s">
        <v>73</v>
      </c>
      <c r="H585" t="s">
        <v>73</v>
      </c>
      <c r="I585">
        <f t="shared" si="102"/>
        <v>32</v>
      </c>
      <c r="J585" s="118">
        <f>IF(AND(Formulier!$E$44&lt;=C585,Formulier!$O$38&gt;=C585),"Verlof",0)</f>
        <v>0</v>
      </c>
      <c r="K585">
        <f t="shared" si="105"/>
        <v>0</v>
      </c>
      <c r="L585">
        <f t="shared" si="106"/>
        <v>0</v>
      </c>
      <c r="M585">
        <f t="shared" si="107"/>
        <v>0</v>
      </c>
      <c r="N585" s="56">
        <f t="shared" si="108"/>
        <v>0</v>
      </c>
      <c r="O585" s="56">
        <f t="shared" si="109"/>
        <v>0</v>
      </c>
    </row>
    <row r="586" spans="1:15" x14ac:dyDescent="0.3">
      <c r="A586" t="str">
        <f t="shared" si="103"/>
        <v>202432do</v>
      </c>
      <c r="B586">
        <f t="shared" si="101"/>
        <v>32</v>
      </c>
      <c r="C586" s="65">
        <f t="shared" si="110"/>
        <v>45512</v>
      </c>
      <c r="D586" t="str">
        <f t="shared" si="111"/>
        <v>do</v>
      </c>
      <c r="E586">
        <f t="shared" si="104"/>
        <v>2024</v>
      </c>
      <c r="F586" t="s">
        <v>73</v>
      </c>
      <c r="G586" t="s">
        <v>73</v>
      </c>
      <c r="H586" t="s">
        <v>73</v>
      </c>
      <c r="I586">
        <f t="shared" si="102"/>
        <v>32</v>
      </c>
      <c r="J586" s="118">
        <f>IF(AND(Formulier!$E$44&lt;=C586,Formulier!$O$38&gt;=C586),"Verlof",0)</f>
        <v>0</v>
      </c>
      <c r="K586">
        <f t="shared" si="105"/>
        <v>0</v>
      </c>
      <c r="L586">
        <f t="shared" si="106"/>
        <v>0</v>
      </c>
      <c r="M586">
        <f t="shared" si="107"/>
        <v>0</v>
      </c>
      <c r="N586" s="56">
        <f t="shared" si="108"/>
        <v>0</v>
      </c>
      <c r="O586" s="56">
        <f t="shared" si="109"/>
        <v>0</v>
      </c>
    </row>
    <row r="587" spans="1:15" x14ac:dyDescent="0.3">
      <c r="A587" t="str">
        <f t="shared" si="103"/>
        <v>202432vr</v>
      </c>
      <c r="B587">
        <f t="shared" si="101"/>
        <v>32</v>
      </c>
      <c r="C587" s="65">
        <f t="shared" si="110"/>
        <v>45513</v>
      </c>
      <c r="D587" t="str">
        <f t="shared" si="111"/>
        <v>vr</v>
      </c>
      <c r="E587">
        <f t="shared" si="104"/>
        <v>2024</v>
      </c>
      <c r="F587" t="s">
        <v>73</v>
      </c>
      <c r="G587" t="s">
        <v>73</v>
      </c>
      <c r="H587" t="s">
        <v>73</v>
      </c>
      <c r="I587">
        <f t="shared" si="102"/>
        <v>32</v>
      </c>
      <c r="J587" s="118">
        <f>IF(AND(Formulier!$E$44&lt;=C587,Formulier!$O$38&gt;=C587),"Verlof",0)</f>
        <v>0</v>
      </c>
      <c r="K587">
        <f t="shared" si="105"/>
        <v>0</v>
      </c>
      <c r="L587">
        <f t="shared" si="106"/>
        <v>0</v>
      </c>
      <c r="M587">
        <f t="shared" si="107"/>
        <v>0</v>
      </c>
      <c r="N587" s="56">
        <f t="shared" si="108"/>
        <v>0</v>
      </c>
      <c r="O587" s="56">
        <f t="shared" si="109"/>
        <v>0</v>
      </c>
    </row>
    <row r="588" spans="1:15" x14ac:dyDescent="0.3">
      <c r="A588" t="str">
        <f t="shared" si="103"/>
        <v>202432za</v>
      </c>
      <c r="B588">
        <f t="shared" si="101"/>
        <v>32</v>
      </c>
      <c r="C588" s="65">
        <f t="shared" si="110"/>
        <v>45514</v>
      </c>
      <c r="D588" t="str">
        <f t="shared" si="111"/>
        <v>za</v>
      </c>
      <c r="E588">
        <f t="shared" si="104"/>
        <v>2024</v>
      </c>
      <c r="F588" t="s">
        <v>73</v>
      </c>
      <c r="G588" t="s">
        <v>73</v>
      </c>
      <c r="H588" t="s">
        <v>73</v>
      </c>
      <c r="I588">
        <f t="shared" si="102"/>
        <v>32</v>
      </c>
      <c r="J588" s="118">
        <f>IF(AND(Formulier!$E$44&lt;=C588,Formulier!$O$38&gt;=C588),"Verlof",0)</f>
        <v>0</v>
      </c>
      <c r="K588">
        <f t="shared" si="105"/>
        <v>0</v>
      </c>
      <c r="L588">
        <f t="shared" si="106"/>
        <v>0</v>
      </c>
      <c r="M588">
        <f t="shared" si="107"/>
        <v>0</v>
      </c>
      <c r="N588" s="56">
        <f t="shared" si="108"/>
        <v>0</v>
      </c>
      <c r="O588" s="56">
        <f t="shared" si="109"/>
        <v>0</v>
      </c>
    </row>
    <row r="589" spans="1:15" x14ac:dyDescent="0.3">
      <c r="A589" t="str">
        <f t="shared" si="103"/>
        <v>202432zo</v>
      </c>
      <c r="B589">
        <f t="shared" si="101"/>
        <v>32</v>
      </c>
      <c r="C589" s="65">
        <f t="shared" si="110"/>
        <v>45515</v>
      </c>
      <c r="D589" t="str">
        <f t="shared" si="111"/>
        <v>zo</v>
      </c>
      <c r="E589">
        <f t="shared" si="104"/>
        <v>2024</v>
      </c>
      <c r="F589" t="s">
        <v>73</v>
      </c>
      <c r="G589" t="s">
        <v>73</v>
      </c>
      <c r="H589" t="s">
        <v>73</v>
      </c>
      <c r="I589">
        <f t="shared" si="102"/>
        <v>32</v>
      </c>
      <c r="J589" s="118">
        <f>IF(AND(Formulier!$E$44&lt;=C589,Formulier!$O$38&gt;=C589),"Verlof",0)</f>
        <v>0</v>
      </c>
      <c r="K589">
        <f t="shared" si="105"/>
        <v>0</v>
      </c>
      <c r="L589">
        <f t="shared" si="106"/>
        <v>0</v>
      </c>
      <c r="M589">
        <f t="shared" si="107"/>
        <v>0</v>
      </c>
      <c r="N589" s="56">
        <f t="shared" si="108"/>
        <v>0</v>
      </c>
      <c r="O589" s="56">
        <f t="shared" si="109"/>
        <v>0</v>
      </c>
    </row>
    <row r="590" spans="1:15" x14ac:dyDescent="0.3">
      <c r="A590" t="str">
        <f t="shared" si="103"/>
        <v>202433ma</v>
      </c>
      <c r="B590">
        <f t="shared" si="101"/>
        <v>33</v>
      </c>
      <c r="C590" s="65">
        <f t="shared" si="110"/>
        <v>45516</v>
      </c>
      <c r="D590" t="str">
        <f t="shared" si="111"/>
        <v>ma</v>
      </c>
      <c r="E590">
        <f t="shared" si="104"/>
        <v>2024</v>
      </c>
      <c r="F590" t="s">
        <v>73</v>
      </c>
      <c r="G590" t="s">
        <v>73</v>
      </c>
      <c r="H590" t="s">
        <v>73</v>
      </c>
      <c r="I590">
        <f t="shared" si="102"/>
        <v>33</v>
      </c>
      <c r="J590" s="118">
        <f>IF(AND(Formulier!$E$44&lt;=C590,Formulier!$O$38&gt;=C590),"Verlof",0)</f>
        <v>0</v>
      </c>
      <c r="K590">
        <f t="shared" si="105"/>
        <v>0</v>
      </c>
      <c r="L590">
        <f t="shared" si="106"/>
        <v>0</v>
      </c>
      <c r="M590">
        <f t="shared" si="107"/>
        <v>0</v>
      </c>
      <c r="N590" s="56">
        <f t="shared" si="108"/>
        <v>0</v>
      </c>
      <c r="O590" s="56">
        <f t="shared" si="109"/>
        <v>0</v>
      </c>
    </row>
    <row r="591" spans="1:15" x14ac:dyDescent="0.3">
      <c r="A591" t="str">
        <f t="shared" si="103"/>
        <v>202433di</v>
      </c>
      <c r="B591">
        <f t="shared" si="101"/>
        <v>33</v>
      </c>
      <c r="C591" s="65">
        <f t="shared" si="110"/>
        <v>45517</v>
      </c>
      <c r="D591" t="str">
        <f t="shared" si="111"/>
        <v>di</v>
      </c>
      <c r="E591">
        <f t="shared" si="104"/>
        <v>2024</v>
      </c>
      <c r="F591" t="s">
        <v>73</v>
      </c>
      <c r="G591" t="s">
        <v>73</v>
      </c>
      <c r="H591" t="s">
        <v>73</v>
      </c>
      <c r="I591">
        <f t="shared" si="102"/>
        <v>33</v>
      </c>
      <c r="J591" s="118">
        <f>IF(AND(Formulier!$E$44&lt;=C591,Formulier!$O$38&gt;=C591),"Verlof",0)</f>
        <v>0</v>
      </c>
      <c r="K591">
        <f t="shared" si="105"/>
        <v>0</v>
      </c>
      <c r="L591">
        <f t="shared" si="106"/>
        <v>0</v>
      </c>
      <c r="M591">
        <f t="shared" si="107"/>
        <v>0</v>
      </c>
      <c r="N591" s="56">
        <f t="shared" si="108"/>
        <v>0</v>
      </c>
      <c r="O591" s="56">
        <f t="shared" si="109"/>
        <v>0</v>
      </c>
    </row>
    <row r="592" spans="1:15" x14ac:dyDescent="0.3">
      <c r="A592" t="str">
        <f t="shared" si="103"/>
        <v>202433wo</v>
      </c>
      <c r="B592">
        <f t="shared" si="101"/>
        <v>33</v>
      </c>
      <c r="C592" s="65">
        <f t="shared" si="110"/>
        <v>45518</v>
      </c>
      <c r="D592" t="str">
        <f t="shared" si="111"/>
        <v>wo</v>
      </c>
      <c r="E592">
        <f t="shared" si="104"/>
        <v>2024</v>
      </c>
      <c r="F592" t="s">
        <v>73</v>
      </c>
      <c r="G592" t="s">
        <v>73</v>
      </c>
      <c r="H592" t="s">
        <v>73</v>
      </c>
      <c r="I592">
        <f t="shared" si="102"/>
        <v>33</v>
      </c>
      <c r="J592" s="118">
        <f>IF(AND(Formulier!$E$44&lt;=C592,Formulier!$O$38&gt;=C592),"Verlof",0)</f>
        <v>0</v>
      </c>
      <c r="K592">
        <f t="shared" si="105"/>
        <v>0</v>
      </c>
      <c r="L592">
        <f t="shared" si="106"/>
        <v>0</v>
      </c>
      <c r="M592">
        <f t="shared" si="107"/>
        <v>0</v>
      </c>
      <c r="N592" s="56">
        <f t="shared" si="108"/>
        <v>0</v>
      </c>
      <c r="O592" s="56">
        <f t="shared" si="109"/>
        <v>0</v>
      </c>
    </row>
    <row r="593" spans="1:15" x14ac:dyDescent="0.3">
      <c r="A593" t="str">
        <f t="shared" si="103"/>
        <v>202433do</v>
      </c>
      <c r="B593">
        <f t="shared" si="101"/>
        <v>33</v>
      </c>
      <c r="C593" s="65">
        <f t="shared" si="110"/>
        <v>45519</v>
      </c>
      <c r="D593" t="str">
        <f t="shared" si="111"/>
        <v>do</v>
      </c>
      <c r="E593">
        <f t="shared" si="104"/>
        <v>2024</v>
      </c>
      <c r="F593" t="s">
        <v>73</v>
      </c>
      <c r="G593" t="s">
        <v>73</v>
      </c>
      <c r="H593" t="s">
        <v>73</v>
      </c>
      <c r="I593">
        <f t="shared" si="102"/>
        <v>33</v>
      </c>
      <c r="J593" s="118">
        <f>IF(AND(Formulier!$E$44&lt;=C593,Formulier!$O$38&gt;=C593),"Verlof",0)</f>
        <v>0</v>
      </c>
      <c r="K593">
        <f t="shared" si="105"/>
        <v>0</v>
      </c>
      <c r="L593">
        <f t="shared" si="106"/>
        <v>0</v>
      </c>
      <c r="M593">
        <f t="shared" si="107"/>
        <v>0</v>
      </c>
      <c r="N593" s="56">
        <f t="shared" si="108"/>
        <v>0</v>
      </c>
      <c r="O593" s="56">
        <f t="shared" si="109"/>
        <v>0</v>
      </c>
    </row>
    <row r="594" spans="1:15" x14ac:dyDescent="0.3">
      <c r="A594" t="str">
        <f t="shared" si="103"/>
        <v>202433vr</v>
      </c>
      <c r="B594">
        <f t="shared" si="101"/>
        <v>33</v>
      </c>
      <c r="C594" s="65">
        <f t="shared" si="110"/>
        <v>45520</v>
      </c>
      <c r="D594" t="str">
        <f t="shared" si="111"/>
        <v>vr</v>
      </c>
      <c r="E594">
        <f t="shared" si="104"/>
        <v>2024</v>
      </c>
      <c r="F594" t="s">
        <v>73</v>
      </c>
      <c r="G594" t="s">
        <v>73</v>
      </c>
      <c r="H594" t="s">
        <v>73</v>
      </c>
      <c r="I594">
        <f t="shared" si="102"/>
        <v>33</v>
      </c>
      <c r="J594" s="118">
        <f>IF(AND(Formulier!$E$44&lt;=C594,Formulier!$O$38&gt;=C594),"Verlof",0)</f>
        <v>0</v>
      </c>
      <c r="K594">
        <f t="shared" si="105"/>
        <v>0</v>
      </c>
      <c r="L594">
        <f t="shared" si="106"/>
        <v>0</v>
      </c>
      <c r="M594">
        <f t="shared" si="107"/>
        <v>0</v>
      </c>
      <c r="N594" s="56">
        <f t="shared" si="108"/>
        <v>0</v>
      </c>
      <c r="O594" s="56">
        <f t="shared" si="109"/>
        <v>0</v>
      </c>
    </row>
    <row r="595" spans="1:15" x14ac:dyDescent="0.3">
      <c r="A595" t="str">
        <f t="shared" si="103"/>
        <v>202433za</v>
      </c>
      <c r="B595">
        <f t="shared" si="101"/>
        <v>33</v>
      </c>
      <c r="C595" s="65">
        <f t="shared" si="110"/>
        <v>45521</v>
      </c>
      <c r="D595" t="str">
        <f t="shared" si="111"/>
        <v>za</v>
      </c>
      <c r="E595">
        <f t="shared" si="104"/>
        <v>2024</v>
      </c>
      <c r="F595" t="s">
        <v>73</v>
      </c>
      <c r="G595" t="s">
        <v>73</v>
      </c>
      <c r="H595" t="s">
        <v>73</v>
      </c>
      <c r="I595">
        <f t="shared" si="102"/>
        <v>33</v>
      </c>
      <c r="J595" s="118">
        <f>IF(AND(Formulier!$E$44&lt;=C595,Formulier!$O$38&gt;=C595),"Verlof",0)</f>
        <v>0</v>
      </c>
      <c r="K595">
        <f t="shared" si="105"/>
        <v>0</v>
      </c>
      <c r="L595">
        <f t="shared" si="106"/>
        <v>0</v>
      </c>
      <c r="M595">
        <f t="shared" si="107"/>
        <v>0</v>
      </c>
      <c r="N595" s="56">
        <f t="shared" si="108"/>
        <v>0</v>
      </c>
      <c r="O595" s="56">
        <f t="shared" si="109"/>
        <v>0</v>
      </c>
    </row>
    <row r="596" spans="1:15" x14ac:dyDescent="0.3">
      <c r="A596" t="str">
        <f t="shared" si="103"/>
        <v>202433zo</v>
      </c>
      <c r="B596">
        <f t="shared" si="101"/>
        <v>33</v>
      </c>
      <c r="C596" s="65">
        <f t="shared" si="110"/>
        <v>45522</v>
      </c>
      <c r="D596" t="str">
        <f t="shared" si="111"/>
        <v>zo</v>
      </c>
      <c r="E596">
        <f t="shared" si="104"/>
        <v>2024</v>
      </c>
      <c r="F596" t="s">
        <v>73</v>
      </c>
      <c r="G596" t="s">
        <v>73</v>
      </c>
      <c r="H596" t="s">
        <v>73</v>
      </c>
      <c r="I596">
        <f t="shared" si="102"/>
        <v>33</v>
      </c>
      <c r="J596" s="118">
        <f>IF(AND(Formulier!$E$44&lt;=C596,Formulier!$O$38&gt;=C596),"Verlof",0)</f>
        <v>0</v>
      </c>
      <c r="K596">
        <f t="shared" si="105"/>
        <v>0</v>
      </c>
      <c r="L596">
        <f t="shared" si="106"/>
        <v>0</v>
      </c>
      <c r="M596">
        <f t="shared" si="107"/>
        <v>0</v>
      </c>
      <c r="N596" s="56">
        <f t="shared" si="108"/>
        <v>0</v>
      </c>
      <c r="O596" s="56">
        <f t="shared" si="109"/>
        <v>0</v>
      </c>
    </row>
    <row r="597" spans="1:15" x14ac:dyDescent="0.3">
      <c r="A597" t="str">
        <f t="shared" si="103"/>
        <v>202434ma</v>
      </c>
      <c r="B597">
        <f t="shared" si="101"/>
        <v>34</v>
      </c>
      <c r="C597" s="65">
        <f t="shared" si="110"/>
        <v>45523</v>
      </c>
      <c r="D597" t="str">
        <f t="shared" si="111"/>
        <v>ma</v>
      </c>
      <c r="E597">
        <f t="shared" si="104"/>
        <v>2024</v>
      </c>
      <c r="F597" t="s">
        <v>73</v>
      </c>
      <c r="G597" t="s">
        <v>73</v>
      </c>
      <c r="H597" t="s">
        <v>92</v>
      </c>
      <c r="I597">
        <f t="shared" si="102"/>
        <v>34</v>
      </c>
      <c r="J597" s="118">
        <f>IF(AND(Formulier!$E$44&lt;=C597,Formulier!$O$38&gt;=C597),"Verlof",0)</f>
        <v>0</v>
      </c>
      <c r="K597">
        <f t="shared" si="105"/>
        <v>0</v>
      </c>
      <c r="L597">
        <f t="shared" si="106"/>
        <v>0</v>
      </c>
      <c r="M597">
        <f t="shared" si="107"/>
        <v>0</v>
      </c>
      <c r="N597" s="56">
        <f t="shared" si="108"/>
        <v>0</v>
      </c>
      <c r="O597" s="56">
        <f t="shared" si="109"/>
        <v>0</v>
      </c>
    </row>
    <row r="598" spans="1:15" x14ac:dyDescent="0.3">
      <c r="A598" t="str">
        <f t="shared" si="103"/>
        <v>202434di</v>
      </c>
      <c r="B598">
        <f t="shared" si="101"/>
        <v>34</v>
      </c>
      <c r="C598" s="65">
        <f t="shared" si="110"/>
        <v>45524</v>
      </c>
      <c r="D598" t="str">
        <f t="shared" si="111"/>
        <v>di</v>
      </c>
      <c r="E598">
        <f t="shared" si="104"/>
        <v>2024</v>
      </c>
      <c r="F598" t="s">
        <v>73</v>
      </c>
      <c r="G598" t="s">
        <v>73</v>
      </c>
      <c r="H598" t="s">
        <v>92</v>
      </c>
      <c r="I598">
        <f t="shared" si="102"/>
        <v>34</v>
      </c>
      <c r="J598" s="118">
        <f>IF(AND(Formulier!$E$44&lt;=C598,Formulier!$O$38&gt;=C598),"Verlof",0)</f>
        <v>0</v>
      </c>
      <c r="K598">
        <f t="shared" si="105"/>
        <v>0</v>
      </c>
      <c r="L598">
        <f t="shared" si="106"/>
        <v>0</v>
      </c>
      <c r="M598">
        <f t="shared" si="107"/>
        <v>0</v>
      </c>
      <c r="N598" s="56">
        <f t="shared" si="108"/>
        <v>0</v>
      </c>
      <c r="O598" s="56">
        <f t="shared" si="109"/>
        <v>0</v>
      </c>
    </row>
    <row r="599" spans="1:15" x14ac:dyDescent="0.3">
      <c r="A599" t="str">
        <f t="shared" si="103"/>
        <v>202434wo</v>
      </c>
      <c r="B599">
        <f t="shared" si="101"/>
        <v>34</v>
      </c>
      <c r="C599" s="65">
        <f t="shared" si="110"/>
        <v>45525</v>
      </c>
      <c r="D599" t="str">
        <f t="shared" si="111"/>
        <v>wo</v>
      </c>
      <c r="E599">
        <f t="shared" si="104"/>
        <v>2024</v>
      </c>
      <c r="F599" t="s">
        <v>73</v>
      </c>
      <c r="G599" t="s">
        <v>73</v>
      </c>
      <c r="H599" t="s">
        <v>92</v>
      </c>
      <c r="I599">
        <f t="shared" si="102"/>
        <v>34</v>
      </c>
      <c r="J599" s="118">
        <f>IF(AND(Formulier!$E$44&lt;=C599,Formulier!$O$38&gt;=C599),"Verlof",0)</f>
        <v>0</v>
      </c>
      <c r="K599">
        <f t="shared" si="105"/>
        <v>0</v>
      </c>
      <c r="L599">
        <f t="shared" si="106"/>
        <v>0</v>
      </c>
      <c r="M599">
        <f t="shared" si="107"/>
        <v>0</v>
      </c>
      <c r="N599" s="56">
        <f t="shared" si="108"/>
        <v>0</v>
      </c>
      <c r="O599" s="56">
        <f t="shared" si="109"/>
        <v>0</v>
      </c>
    </row>
    <row r="600" spans="1:15" x14ac:dyDescent="0.3">
      <c r="A600" t="str">
        <f t="shared" si="103"/>
        <v>202434do</v>
      </c>
      <c r="B600">
        <f t="shared" si="101"/>
        <v>34</v>
      </c>
      <c r="C600" s="65">
        <f t="shared" si="110"/>
        <v>45526</v>
      </c>
      <c r="D600" t="str">
        <f t="shared" si="111"/>
        <v>do</v>
      </c>
      <c r="E600">
        <f t="shared" si="104"/>
        <v>2024</v>
      </c>
      <c r="F600" t="s">
        <v>73</v>
      </c>
      <c r="G600" t="s">
        <v>73</v>
      </c>
      <c r="H600" t="s">
        <v>92</v>
      </c>
      <c r="I600">
        <f t="shared" si="102"/>
        <v>34</v>
      </c>
      <c r="J600" s="118">
        <f>IF(AND(Formulier!$E$44&lt;=C600,Formulier!$O$38&gt;=C600),"Verlof",0)</f>
        <v>0</v>
      </c>
      <c r="K600">
        <f t="shared" si="105"/>
        <v>0</v>
      </c>
      <c r="L600">
        <f t="shared" si="106"/>
        <v>0</v>
      </c>
      <c r="M600">
        <f t="shared" si="107"/>
        <v>0</v>
      </c>
      <c r="N600" s="56">
        <f t="shared" si="108"/>
        <v>0</v>
      </c>
      <c r="O600" s="56">
        <f t="shared" si="109"/>
        <v>0</v>
      </c>
    </row>
    <row r="601" spans="1:15" x14ac:dyDescent="0.3">
      <c r="A601" t="str">
        <f t="shared" si="103"/>
        <v>202434vr</v>
      </c>
      <c r="B601">
        <f t="shared" si="101"/>
        <v>34</v>
      </c>
      <c r="C601" s="65">
        <f t="shared" si="110"/>
        <v>45527</v>
      </c>
      <c r="D601" t="str">
        <f t="shared" si="111"/>
        <v>vr</v>
      </c>
      <c r="E601">
        <f t="shared" si="104"/>
        <v>2024</v>
      </c>
      <c r="F601" t="s">
        <v>73</v>
      </c>
      <c r="G601" t="s">
        <v>73</v>
      </c>
      <c r="H601" t="s">
        <v>92</v>
      </c>
      <c r="I601">
        <f t="shared" si="102"/>
        <v>34</v>
      </c>
      <c r="J601" s="118">
        <f>IF(AND(Formulier!$E$44&lt;=C601,Formulier!$O$38&gt;=C601),"Verlof",0)</f>
        <v>0</v>
      </c>
      <c r="K601">
        <f t="shared" si="105"/>
        <v>0</v>
      </c>
      <c r="L601">
        <f t="shared" si="106"/>
        <v>0</v>
      </c>
      <c r="M601">
        <f t="shared" si="107"/>
        <v>0</v>
      </c>
      <c r="N601" s="56">
        <f t="shared" si="108"/>
        <v>0</v>
      </c>
      <c r="O601" s="56">
        <f t="shared" si="109"/>
        <v>0</v>
      </c>
    </row>
    <row r="602" spans="1:15" x14ac:dyDescent="0.3">
      <c r="A602" t="str">
        <f t="shared" si="103"/>
        <v>202434za</v>
      </c>
      <c r="B602">
        <f t="shared" si="101"/>
        <v>34</v>
      </c>
      <c r="C602" s="65">
        <f t="shared" si="110"/>
        <v>45528</v>
      </c>
      <c r="D602" t="str">
        <f t="shared" si="111"/>
        <v>za</v>
      </c>
      <c r="E602">
        <f t="shared" si="104"/>
        <v>2024</v>
      </c>
      <c r="F602" t="s">
        <v>73</v>
      </c>
      <c r="G602" t="s">
        <v>73</v>
      </c>
      <c r="H602" t="s">
        <v>92</v>
      </c>
      <c r="I602">
        <f t="shared" si="102"/>
        <v>34</v>
      </c>
      <c r="J602" s="118">
        <f>IF(AND(Formulier!$E$44&lt;=C602,Formulier!$O$38&gt;=C602),"Verlof",0)</f>
        <v>0</v>
      </c>
      <c r="K602">
        <f t="shared" si="105"/>
        <v>0</v>
      </c>
      <c r="L602">
        <f t="shared" si="106"/>
        <v>0</v>
      </c>
      <c r="M602">
        <f t="shared" si="107"/>
        <v>0</v>
      </c>
      <c r="N602" s="56">
        <f t="shared" si="108"/>
        <v>0</v>
      </c>
      <c r="O602" s="56">
        <f t="shared" si="109"/>
        <v>0</v>
      </c>
    </row>
    <row r="603" spans="1:15" x14ac:dyDescent="0.3">
      <c r="A603" t="str">
        <f t="shared" si="103"/>
        <v>202434zo</v>
      </c>
      <c r="B603">
        <f t="shared" si="101"/>
        <v>34</v>
      </c>
      <c r="C603" s="65">
        <f t="shared" si="110"/>
        <v>45529</v>
      </c>
      <c r="D603" t="str">
        <f t="shared" si="111"/>
        <v>zo</v>
      </c>
      <c r="E603">
        <f t="shared" si="104"/>
        <v>2024</v>
      </c>
      <c r="F603" t="s">
        <v>73</v>
      </c>
      <c r="G603" t="s">
        <v>73</v>
      </c>
      <c r="H603" t="s">
        <v>92</v>
      </c>
      <c r="I603">
        <f t="shared" si="102"/>
        <v>34</v>
      </c>
      <c r="J603" s="118">
        <f>IF(AND(Formulier!$E$44&lt;=C603,Formulier!$O$38&gt;=C603),"Verlof",0)</f>
        <v>0</v>
      </c>
      <c r="K603">
        <f t="shared" si="105"/>
        <v>0</v>
      </c>
      <c r="L603">
        <f t="shared" si="106"/>
        <v>0</v>
      </c>
      <c r="M603">
        <f t="shared" si="107"/>
        <v>0</v>
      </c>
      <c r="N603" s="56">
        <f t="shared" si="108"/>
        <v>0</v>
      </c>
      <c r="O603" s="56">
        <f t="shared" si="109"/>
        <v>0</v>
      </c>
    </row>
    <row r="604" spans="1:15" x14ac:dyDescent="0.3">
      <c r="A604" t="str">
        <f t="shared" si="103"/>
        <v>202435ma</v>
      </c>
      <c r="B604">
        <f t="shared" si="101"/>
        <v>35</v>
      </c>
      <c r="C604" s="65">
        <f t="shared" si="110"/>
        <v>45530</v>
      </c>
      <c r="D604" t="str">
        <f t="shared" si="111"/>
        <v>ma</v>
      </c>
      <c r="E604">
        <f t="shared" si="104"/>
        <v>2024</v>
      </c>
      <c r="F604" t="s">
        <v>73</v>
      </c>
      <c r="G604" t="s">
        <v>92</v>
      </c>
      <c r="H604" t="s">
        <v>92</v>
      </c>
      <c r="I604">
        <f t="shared" si="102"/>
        <v>35</v>
      </c>
      <c r="J604" s="118">
        <f>IF(AND(Formulier!$E$44&lt;=C604,Formulier!$O$38&gt;=C604),"Verlof",0)</f>
        <v>0</v>
      </c>
      <c r="K604">
        <f t="shared" si="105"/>
        <v>0</v>
      </c>
      <c r="L604">
        <f t="shared" si="106"/>
        <v>0</v>
      </c>
      <c r="M604">
        <f t="shared" si="107"/>
        <v>0</v>
      </c>
      <c r="N604" s="56">
        <f t="shared" si="108"/>
        <v>0</v>
      </c>
      <c r="O604" s="56">
        <f t="shared" si="109"/>
        <v>0</v>
      </c>
    </row>
    <row r="605" spans="1:15" x14ac:dyDescent="0.3">
      <c r="A605" t="str">
        <f t="shared" si="103"/>
        <v>202435di</v>
      </c>
      <c r="B605">
        <f t="shared" si="101"/>
        <v>35</v>
      </c>
      <c r="C605" s="65">
        <f t="shared" si="110"/>
        <v>45531</v>
      </c>
      <c r="D605" t="str">
        <f t="shared" si="111"/>
        <v>di</v>
      </c>
      <c r="E605">
        <f t="shared" si="104"/>
        <v>2024</v>
      </c>
      <c r="F605" t="s">
        <v>73</v>
      </c>
      <c r="G605" t="s">
        <v>92</v>
      </c>
      <c r="H605" t="s">
        <v>92</v>
      </c>
      <c r="I605">
        <f t="shared" si="102"/>
        <v>35</v>
      </c>
      <c r="J605" s="118">
        <f>IF(AND(Formulier!$E$44&lt;=C605,Formulier!$O$38&gt;=C605),"Verlof",0)</f>
        <v>0</v>
      </c>
      <c r="K605">
        <f t="shared" si="105"/>
        <v>0</v>
      </c>
      <c r="L605">
        <f t="shared" si="106"/>
        <v>0</v>
      </c>
      <c r="M605">
        <f t="shared" si="107"/>
        <v>0</v>
      </c>
      <c r="N605" s="56">
        <f t="shared" si="108"/>
        <v>0</v>
      </c>
      <c r="O605" s="56">
        <f t="shared" si="109"/>
        <v>0</v>
      </c>
    </row>
    <row r="606" spans="1:15" x14ac:dyDescent="0.3">
      <c r="A606" t="str">
        <f t="shared" si="103"/>
        <v>202435wo</v>
      </c>
      <c r="B606">
        <f t="shared" si="101"/>
        <v>35</v>
      </c>
      <c r="C606" s="65">
        <f t="shared" si="110"/>
        <v>45532</v>
      </c>
      <c r="D606" t="str">
        <f t="shared" si="111"/>
        <v>wo</v>
      </c>
      <c r="E606">
        <f t="shared" si="104"/>
        <v>2024</v>
      </c>
      <c r="F606" t="s">
        <v>73</v>
      </c>
      <c r="G606" t="s">
        <v>92</v>
      </c>
      <c r="H606" t="s">
        <v>92</v>
      </c>
      <c r="I606">
        <f t="shared" si="102"/>
        <v>35</v>
      </c>
      <c r="J606" s="118">
        <f>IF(AND(Formulier!$E$44&lt;=C606,Formulier!$O$38&gt;=C606),"Verlof",0)</f>
        <v>0</v>
      </c>
      <c r="K606">
        <f t="shared" si="105"/>
        <v>0</v>
      </c>
      <c r="L606">
        <f t="shared" si="106"/>
        <v>0</v>
      </c>
      <c r="M606">
        <f t="shared" si="107"/>
        <v>0</v>
      </c>
      <c r="N606" s="56">
        <f t="shared" si="108"/>
        <v>0</v>
      </c>
      <c r="O606" s="56">
        <f t="shared" si="109"/>
        <v>0</v>
      </c>
    </row>
    <row r="607" spans="1:15" x14ac:dyDescent="0.3">
      <c r="A607" t="str">
        <f t="shared" si="103"/>
        <v>202435do</v>
      </c>
      <c r="B607">
        <f t="shared" si="101"/>
        <v>35</v>
      </c>
      <c r="C607" s="65">
        <f t="shared" si="110"/>
        <v>45533</v>
      </c>
      <c r="D607" t="str">
        <f t="shared" si="111"/>
        <v>do</v>
      </c>
      <c r="E607">
        <f t="shared" si="104"/>
        <v>2024</v>
      </c>
      <c r="F607" t="s">
        <v>73</v>
      </c>
      <c r="G607" t="s">
        <v>92</v>
      </c>
      <c r="H607" t="s">
        <v>92</v>
      </c>
      <c r="I607">
        <f t="shared" si="102"/>
        <v>35</v>
      </c>
      <c r="J607" s="118">
        <f>IF(AND(Formulier!$E$44&lt;=C607,Formulier!$O$38&gt;=C607),"Verlof",0)</f>
        <v>0</v>
      </c>
      <c r="K607">
        <f t="shared" si="105"/>
        <v>0</v>
      </c>
      <c r="L607">
        <f t="shared" si="106"/>
        <v>0</v>
      </c>
      <c r="M607">
        <f t="shared" si="107"/>
        <v>0</v>
      </c>
      <c r="N607" s="56">
        <f t="shared" si="108"/>
        <v>0</v>
      </c>
      <c r="O607" s="56">
        <f t="shared" si="109"/>
        <v>0</v>
      </c>
    </row>
    <row r="608" spans="1:15" x14ac:dyDescent="0.3">
      <c r="A608" t="str">
        <f t="shared" si="103"/>
        <v>202435vr</v>
      </c>
      <c r="B608">
        <f t="shared" si="101"/>
        <v>35</v>
      </c>
      <c r="C608" s="65">
        <f t="shared" si="110"/>
        <v>45534</v>
      </c>
      <c r="D608" t="str">
        <f t="shared" si="111"/>
        <v>vr</v>
      </c>
      <c r="E608">
        <f t="shared" si="104"/>
        <v>2024</v>
      </c>
      <c r="F608" t="s">
        <v>73</v>
      </c>
      <c r="G608" t="s">
        <v>92</v>
      </c>
      <c r="H608" t="s">
        <v>92</v>
      </c>
      <c r="I608">
        <f t="shared" si="102"/>
        <v>35</v>
      </c>
      <c r="J608" s="118">
        <f>IF(AND(Formulier!$E$44&lt;=C608,Formulier!$O$38&gt;=C608),"Verlof",0)</f>
        <v>0</v>
      </c>
      <c r="K608">
        <f t="shared" si="105"/>
        <v>0</v>
      </c>
      <c r="L608">
        <f t="shared" si="106"/>
        <v>0</v>
      </c>
      <c r="M608">
        <f t="shared" si="107"/>
        <v>0</v>
      </c>
      <c r="N608" s="56">
        <f t="shared" si="108"/>
        <v>0</v>
      </c>
      <c r="O608" s="56">
        <f t="shared" si="109"/>
        <v>0</v>
      </c>
    </row>
    <row r="609" spans="1:15" x14ac:dyDescent="0.3">
      <c r="A609" t="str">
        <f t="shared" si="103"/>
        <v>202435za</v>
      </c>
      <c r="B609">
        <f t="shared" si="101"/>
        <v>35</v>
      </c>
      <c r="C609" s="65">
        <f t="shared" si="110"/>
        <v>45535</v>
      </c>
      <c r="D609" t="str">
        <f t="shared" si="111"/>
        <v>za</v>
      </c>
      <c r="E609">
        <f t="shared" si="104"/>
        <v>2024</v>
      </c>
      <c r="F609" t="s">
        <v>73</v>
      </c>
      <c r="G609" t="s">
        <v>92</v>
      </c>
      <c r="H609" t="s">
        <v>92</v>
      </c>
      <c r="I609">
        <f t="shared" si="102"/>
        <v>35</v>
      </c>
      <c r="J609" s="118">
        <f>IF(AND(Formulier!$E$44&lt;=C609,Formulier!$O$38&gt;=C609),"Verlof",0)</f>
        <v>0</v>
      </c>
      <c r="K609">
        <f t="shared" si="105"/>
        <v>0</v>
      </c>
      <c r="L609">
        <f t="shared" si="106"/>
        <v>0</v>
      </c>
      <c r="M609">
        <f t="shared" si="107"/>
        <v>0</v>
      </c>
      <c r="N609" s="56">
        <f t="shared" si="108"/>
        <v>0</v>
      </c>
      <c r="O609" s="56">
        <f t="shared" si="109"/>
        <v>0</v>
      </c>
    </row>
    <row r="610" spans="1:15" x14ac:dyDescent="0.3">
      <c r="A610" t="str">
        <f t="shared" si="103"/>
        <v>202435zo</v>
      </c>
      <c r="B610">
        <f t="shared" si="101"/>
        <v>35</v>
      </c>
      <c r="C610" s="65">
        <f t="shared" si="110"/>
        <v>45536</v>
      </c>
      <c r="D610" t="str">
        <f t="shared" si="111"/>
        <v>zo</v>
      </c>
      <c r="E610">
        <f t="shared" si="104"/>
        <v>2024</v>
      </c>
      <c r="F610" t="s">
        <v>73</v>
      </c>
      <c r="G610" t="s">
        <v>92</v>
      </c>
      <c r="H610" t="s">
        <v>92</v>
      </c>
      <c r="I610">
        <f t="shared" si="102"/>
        <v>35</v>
      </c>
      <c r="J610" s="118">
        <f>IF(AND(Formulier!$E$44&lt;=C610,Formulier!$O$38&gt;=C610),"Verlof",0)</f>
        <v>0</v>
      </c>
      <c r="K610">
        <f t="shared" si="105"/>
        <v>0</v>
      </c>
      <c r="L610">
        <f t="shared" si="106"/>
        <v>0</v>
      </c>
      <c r="M610">
        <f t="shared" si="107"/>
        <v>0</v>
      </c>
      <c r="N610" s="56">
        <f t="shared" si="108"/>
        <v>0</v>
      </c>
      <c r="O610" s="56">
        <f t="shared" si="109"/>
        <v>0</v>
      </c>
    </row>
    <row r="611" spans="1:15" x14ac:dyDescent="0.3">
      <c r="A611" t="str">
        <f t="shared" si="103"/>
        <v>202436ma</v>
      </c>
      <c r="B611">
        <f t="shared" si="101"/>
        <v>36</v>
      </c>
      <c r="C611" s="65">
        <f t="shared" si="110"/>
        <v>45537</v>
      </c>
      <c r="D611" t="str">
        <f t="shared" si="111"/>
        <v>ma</v>
      </c>
      <c r="E611">
        <f t="shared" si="104"/>
        <v>2024</v>
      </c>
      <c r="F611" t="s">
        <v>92</v>
      </c>
      <c r="G611" t="s">
        <v>92</v>
      </c>
      <c r="H611" t="s">
        <v>92</v>
      </c>
      <c r="I611">
        <f t="shared" si="102"/>
        <v>36</v>
      </c>
      <c r="J611" s="118">
        <f>IF(AND(Formulier!$E$44&lt;=C611,Formulier!$O$38&gt;=C611),"Verlof",0)</f>
        <v>0</v>
      </c>
      <c r="K611">
        <f t="shared" si="105"/>
        <v>0</v>
      </c>
      <c r="L611">
        <f t="shared" si="106"/>
        <v>0</v>
      </c>
      <c r="M611">
        <f t="shared" si="107"/>
        <v>0</v>
      </c>
      <c r="N611" s="56">
        <f t="shared" si="108"/>
        <v>0</v>
      </c>
      <c r="O611" s="56">
        <f t="shared" si="109"/>
        <v>0</v>
      </c>
    </row>
    <row r="612" spans="1:15" x14ac:dyDescent="0.3">
      <c r="A612" t="str">
        <f t="shared" si="103"/>
        <v>202436di</v>
      </c>
      <c r="B612">
        <f t="shared" si="101"/>
        <v>36</v>
      </c>
      <c r="C612" s="65">
        <f t="shared" si="110"/>
        <v>45538</v>
      </c>
      <c r="D612" t="str">
        <f t="shared" si="111"/>
        <v>di</v>
      </c>
      <c r="E612">
        <f t="shared" si="104"/>
        <v>2024</v>
      </c>
      <c r="F612" t="s">
        <v>92</v>
      </c>
      <c r="G612" t="s">
        <v>92</v>
      </c>
      <c r="H612" t="s">
        <v>92</v>
      </c>
      <c r="I612">
        <f t="shared" si="102"/>
        <v>36</v>
      </c>
      <c r="J612" s="118">
        <f>IF(AND(Formulier!$E$44&lt;=C612,Formulier!$O$38&gt;=C612),"Verlof",0)</f>
        <v>0</v>
      </c>
      <c r="K612">
        <f t="shared" si="105"/>
        <v>0</v>
      </c>
      <c r="L612">
        <f t="shared" si="106"/>
        <v>0</v>
      </c>
      <c r="M612">
        <f t="shared" si="107"/>
        <v>0</v>
      </c>
      <c r="N612" s="56">
        <f t="shared" si="108"/>
        <v>0</v>
      </c>
      <c r="O612" s="56">
        <f t="shared" si="109"/>
        <v>0</v>
      </c>
    </row>
    <row r="613" spans="1:15" x14ac:dyDescent="0.3">
      <c r="A613" t="str">
        <f t="shared" si="103"/>
        <v>202436wo</v>
      </c>
      <c r="B613">
        <f t="shared" si="101"/>
        <v>36</v>
      </c>
      <c r="C613" s="65">
        <f t="shared" si="110"/>
        <v>45539</v>
      </c>
      <c r="D613" t="str">
        <f t="shared" si="111"/>
        <v>wo</v>
      </c>
      <c r="E613">
        <f t="shared" si="104"/>
        <v>2024</v>
      </c>
      <c r="F613" t="s">
        <v>92</v>
      </c>
      <c r="G613" t="s">
        <v>92</v>
      </c>
      <c r="H613" t="s">
        <v>92</v>
      </c>
      <c r="I613">
        <f t="shared" si="102"/>
        <v>36</v>
      </c>
      <c r="J613" s="118">
        <f>IF(AND(Formulier!$E$44&lt;=C613,Formulier!$O$38&gt;=C613),"Verlof",0)</f>
        <v>0</v>
      </c>
      <c r="K613">
        <f t="shared" si="105"/>
        <v>0</v>
      </c>
      <c r="L613">
        <f t="shared" si="106"/>
        <v>0</v>
      </c>
      <c r="M613">
        <f t="shared" si="107"/>
        <v>0</v>
      </c>
      <c r="N613" s="56">
        <f t="shared" si="108"/>
        <v>0</v>
      </c>
      <c r="O613" s="56">
        <f t="shared" si="109"/>
        <v>0</v>
      </c>
    </row>
    <row r="614" spans="1:15" x14ac:dyDescent="0.3">
      <c r="A614" t="str">
        <f t="shared" si="103"/>
        <v>202436do</v>
      </c>
      <c r="B614">
        <f t="shared" si="101"/>
        <v>36</v>
      </c>
      <c r="C614" s="65">
        <f t="shared" si="110"/>
        <v>45540</v>
      </c>
      <c r="D614" t="str">
        <f t="shared" si="111"/>
        <v>do</v>
      </c>
      <c r="E614">
        <f t="shared" si="104"/>
        <v>2024</v>
      </c>
      <c r="F614" t="s">
        <v>92</v>
      </c>
      <c r="G614" t="s">
        <v>92</v>
      </c>
      <c r="H614" t="s">
        <v>92</v>
      </c>
      <c r="I614">
        <f t="shared" si="102"/>
        <v>36</v>
      </c>
      <c r="J614" s="118">
        <f>IF(AND(Formulier!$E$44&lt;=C614,Formulier!$O$38&gt;=C614),"Verlof",0)</f>
        <v>0</v>
      </c>
      <c r="K614">
        <f t="shared" si="105"/>
        <v>0</v>
      </c>
      <c r="L614">
        <f t="shared" si="106"/>
        <v>0</v>
      </c>
      <c r="M614">
        <f t="shared" si="107"/>
        <v>0</v>
      </c>
      <c r="N614" s="56">
        <f t="shared" si="108"/>
        <v>0</v>
      </c>
      <c r="O614" s="56">
        <f t="shared" si="109"/>
        <v>0</v>
      </c>
    </row>
    <row r="615" spans="1:15" x14ac:dyDescent="0.3">
      <c r="A615" t="str">
        <f t="shared" si="103"/>
        <v>202436vr</v>
      </c>
      <c r="B615">
        <f t="shared" si="101"/>
        <v>36</v>
      </c>
      <c r="C615" s="65">
        <f t="shared" si="110"/>
        <v>45541</v>
      </c>
      <c r="D615" t="str">
        <f t="shared" si="111"/>
        <v>vr</v>
      </c>
      <c r="E615">
        <f t="shared" si="104"/>
        <v>2024</v>
      </c>
      <c r="F615" t="s">
        <v>92</v>
      </c>
      <c r="G615" t="s">
        <v>92</v>
      </c>
      <c r="H615" t="s">
        <v>92</v>
      </c>
      <c r="I615">
        <f t="shared" si="102"/>
        <v>36</v>
      </c>
      <c r="J615" s="118">
        <f>IF(AND(Formulier!$E$44&lt;=C615,Formulier!$O$38&gt;=C615),"Verlof",0)</f>
        <v>0</v>
      </c>
      <c r="K615">
        <f t="shared" si="105"/>
        <v>0</v>
      </c>
      <c r="L615">
        <f t="shared" si="106"/>
        <v>0</v>
      </c>
      <c r="M615">
        <f t="shared" si="107"/>
        <v>0</v>
      </c>
      <c r="N615" s="56">
        <f t="shared" si="108"/>
        <v>0</v>
      </c>
      <c r="O615" s="56">
        <f t="shared" si="109"/>
        <v>0</v>
      </c>
    </row>
    <row r="616" spans="1:15" x14ac:dyDescent="0.3">
      <c r="A616" t="str">
        <f t="shared" si="103"/>
        <v>202436za</v>
      </c>
      <c r="B616">
        <f t="shared" si="101"/>
        <v>36</v>
      </c>
      <c r="C616" s="65">
        <f t="shared" si="110"/>
        <v>45542</v>
      </c>
      <c r="D616" t="str">
        <f t="shared" si="111"/>
        <v>za</v>
      </c>
      <c r="E616">
        <f t="shared" si="104"/>
        <v>2024</v>
      </c>
      <c r="F616" t="s">
        <v>92</v>
      </c>
      <c r="G616" t="s">
        <v>92</v>
      </c>
      <c r="H616" t="s">
        <v>92</v>
      </c>
      <c r="I616">
        <f t="shared" si="102"/>
        <v>36</v>
      </c>
      <c r="J616" s="118">
        <f>IF(AND(Formulier!$E$44&lt;=C616,Formulier!$O$38&gt;=C616),"Verlof",0)</f>
        <v>0</v>
      </c>
      <c r="K616">
        <f t="shared" si="105"/>
        <v>0</v>
      </c>
      <c r="L616">
        <f t="shared" si="106"/>
        <v>0</v>
      </c>
      <c r="M616">
        <f t="shared" si="107"/>
        <v>0</v>
      </c>
      <c r="N616" s="56">
        <f t="shared" si="108"/>
        <v>0</v>
      </c>
      <c r="O616" s="56">
        <f t="shared" si="109"/>
        <v>0</v>
      </c>
    </row>
    <row r="617" spans="1:15" x14ac:dyDescent="0.3">
      <c r="A617" t="str">
        <f t="shared" si="103"/>
        <v>202436zo</v>
      </c>
      <c r="B617">
        <f t="shared" si="101"/>
        <v>36</v>
      </c>
      <c r="C617" s="65">
        <f t="shared" si="110"/>
        <v>45543</v>
      </c>
      <c r="D617" t="str">
        <f t="shared" si="111"/>
        <v>zo</v>
      </c>
      <c r="E617">
        <f t="shared" si="104"/>
        <v>2024</v>
      </c>
      <c r="F617" t="s">
        <v>92</v>
      </c>
      <c r="G617" t="s">
        <v>92</v>
      </c>
      <c r="H617" t="s">
        <v>92</v>
      </c>
      <c r="I617">
        <f t="shared" si="102"/>
        <v>36</v>
      </c>
      <c r="J617" s="118">
        <f>IF(AND(Formulier!$E$44&lt;=C617,Formulier!$O$38&gt;=C617),"Verlof",0)</f>
        <v>0</v>
      </c>
      <c r="K617">
        <f t="shared" si="105"/>
        <v>0</v>
      </c>
      <c r="L617">
        <f t="shared" si="106"/>
        <v>0</v>
      </c>
      <c r="M617">
        <f t="shared" si="107"/>
        <v>0</v>
      </c>
      <c r="N617" s="56">
        <f t="shared" si="108"/>
        <v>0</v>
      </c>
      <c r="O617" s="56">
        <f t="shared" si="109"/>
        <v>0</v>
      </c>
    </row>
    <row r="618" spans="1:15" x14ac:dyDescent="0.3">
      <c r="A618" t="str">
        <f t="shared" si="103"/>
        <v>202437ma</v>
      </c>
      <c r="B618">
        <f t="shared" si="101"/>
        <v>37</v>
      </c>
      <c r="C618" s="65">
        <f t="shared" si="110"/>
        <v>45544</v>
      </c>
      <c r="D618" t="str">
        <f t="shared" si="111"/>
        <v>ma</v>
      </c>
      <c r="E618">
        <f t="shared" si="104"/>
        <v>2024</v>
      </c>
      <c r="F618" t="s">
        <v>92</v>
      </c>
      <c r="G618" t="s">
        <v>92</v>
      </c>
      <c r="H618" t="s">
        <v>92</v>
      </c>
      <c r="I618">
        <f t="shared" si="102"/>
        <v>37</v>
      </c>
      <c r="J618" s="118">
        <f>IF(AND(Formulier!$E$44&lt;=C618,Formulier!$O$38&gt;=C618),"Verlof",0)</f>
        <v>0</v>
      </c>
      <c r="K618">
        <f t="shared" si="105"/>
        <v>0</v>
      </c>
      <c r="L618">
        <f t="shared" si="106"/>
        <v>0</v>
      </c>
      <c r="M618">
        <f t="shared" si="107"/>
        <v>0</v>
      </c>
      <c r="N618" s="56">
        <f t="shared" si="108"/>
        <v>0</v>
      </c>
      <c r="O618" s="56">
        <f t="shared" si="109"/>
        <v>0</v>
      </c>
    </row>
    <row r="619" spans="1:15" x14ac:dyDescent="0.3">
      <c r="A619" t="str">
        <f t="shared" si="103"/>
        <v>202437di</v>
      </c>
      <c r="B619">
        <f t="shared" si="101"/>
        <v>37</v>
      </c>
      <c r="C619" s="65">
        <f t="shared" si="110"/>
        <v>45545</v>
      </c>
      <c r="D619" t="str">
        <f t="shared" si="111"/>
        <v>di</v>
      </c>
      <c r="E619">
        <f t="shared" si="104"/>
        <v>2024</v>
      </c>
      <c r="F619" t="s">
        <v>92</v>
      </c>
      <c r="G619" t="s">
        <v>92</v>
      </c>
      <c r="H619" t="s">
        <v>92</v>
      </c>
      <c r="I619">
        <f t="shared" si="102"/>
        <v>37</v>
      </c>
      <c r="J619" s="118">
        <f>IF(AND(Formulier!$E$44&lt;=C619,Formulier!$O$38&gt;=C619),"Verlof",0)</f>
        <v>0</v>
      </c>
      <c r="K619">
        <f t="shared" si="105"/>
        <v>0</v>
      </c>
      <c r="L619">
        <f t="shared" si="106"/>
        <v>0</v>
      </c>
      <c r="M619">
        <f t="shared" si="107"/>
        <v>0</v>
      </c>
      <c r="N619" s="56">
        <f t="shared" si="108"/>
        <v>0</v>
      </c>
      <c r="O619" s="56">
        <f t="shared" si="109"/>
        <v>0</v>
      </c>
    </row>
    <row r="620" spans="1:15" x14ac:dyDescent="0.3">
      <c r="A620" t="str">
        <f t="shared" si="103"/>
        <v>202437wo</v>
      </c>
      <c r="B620">
        <f t="shared" si="101"/>
        <v>37</v>
      </c>
      <c r="C620" s="65">
        <f t="shared" si="110"/>
        <v>45546</v>
      </c>
      <c r="D620" t="str">
        <f t="shared" si="111"/>
        <v>wo</v>
      </c>
      <c r="E620">
        <f t="shared" si="104"/>
        <v>2024</v>
      </c>
      <c r="F620" t="s">
        <v>92</v>
      </c>
      <c r="G620" t="s">
        <v>92</v>
      </c>
      <c r="H620" t="s">
        <v>92</v>
      </c>
      <c r="I620">
        <f t="shared" si="102"/>
        <v>37</v>
      </c>
      <c r="J620" s="118">
        <f>IF(AND(Formulier!$E$44&lt;=C620,Formulier!$O$38&gt;=C620),"Verlof",0)</f>
        <v>0</v>
      </c>
      <c r="K620">
        <f t="shared" si="105"/>
        <v>0</v>
      </c>
      <c r="L620">
        <f t="shared" si="106"/>
        <v>0</v>
      </c>
      <c r="M620">
        <f t="shared" si="107"/>
        <v>0</v>
      </c>
      <c r="N620" s="56">
        <f t="shared" si="108"/>
        <v>0</v>
      </c>
      <c r="O620" s="56">
        <f t="shared" si="109"/>
        <v>0</v>
      </c>
    </row>
    <row r="621" spans="1:15" x14ac:dyDescent="0.3">
      <c r="A621" t="str">
        <f t="shared" si="103"/>
        <v>202437do</v>
      </c>
      <c r="B621">
        <f t="shared" si="101"/>
        <v>37</v>
      </c>
      <c r="C621" s="65">
        <f t="shared" si="110"/>
        <v>45547</v>
      </c>
      <c r="D621" t="str">
        <f t="shared" si="111"/>
        <v>do</v>
      </c>
      <c r="E621">
        <f t="shared" si="104"/>
        <v>2024</v>
      </c>
      <c r="F621" t="s">
        <v>92</v>
      </c>
      <c r="G621" t="s">
        <v>92</v>
      </c>
      <c r="H621" t="s">
        <v>92</v>
      </c>
      <c r="I621">
        <f t="shared" si="102"/>
        <v>37</v>
      </c>
      <c r="J621" s="118">
        <f>IF(AND(Formulier!$E$44&lt;=C621,Formulier!$O$38&gt;=C621),"Verlof",0)</f>
        <v>0</v>
      </c>
      <c r="K621">
        <f t="shared" si="105"/>
        <v>0</v>
      </c>
      <c r="L621">
        <f t="shared" si="106"/>
        <v>0</v>
      </c>
      <c r="M621">
        <f t="shared" si="107"/>
        <v>0</v>
      </c>
      <c r="N621" s="56">
        <f t="shared" si="108"/>
        <v>0</v>
      </c>
      <c r="O621" s="56">
        <f t="shared" si="109"/>
        <v>0</v>
      </c>
    </row>
    <row r="622" spans="1:15" x14ac:dyDescent="0.3">
      <c r="A622" t="str">
        <f t="shared" si="103"/>
        <v>202437vr</v>
      </c>
      <c r="B622">
        <f t="shared" si="101"/>
        <v>37</v>
      </c>
      <c r="C622" s="65">
        <f t="shared" si="110"/>
        <v>45548</v>
      </c>
      <c r="D622" t="str">
        <f t="shared" si="111"/>
        <v>vr</v>
      </c>
      <c r="E622">
        <f t="shared" si="104"/>
        <v>2024</v>
      </c>
      <c r="F622" t="s">
        <v>92</v>
      </c>
      <c r="G622" t="s">
        <v>92</v>
      </c>
      <c r="H622" t="s">
        <v>92</v>
      </c>
      <c r="I622">
        <f t="shared" si="102"/>
        <v>37</v>
      </c>
      <c r="J622" s="118">
        <f>IF(AND(Formulier!$E$44&lt;=C622,Formulier!$O$38&gt;=C622),"Verlof",0)</f>
        <v>0</v>
      </c>
      <c r="K622">
        <f t="shared" si="105"/>
        <v>0</v>
      </c>
      <c r="L622">
        <f t="shared" si="106"/>
        <v>0</v>
      </c>
      <c r="M622">
        <f t="shared" si="107"/>
        <v>0</v>
      </c>
      <c r="N622" s="56">
        <f t="shared" si="108"/>
        <v>0</v>
      </c>
      <c r="O622" s="56">
        <f t="shared" si="109"/>
        <v>0</v>
      </c>
    </row>
    <row r="623" spans="1:15" x14ac:dyDescent="0.3">
      <c r="A623" t="str">
        <f t="shared" si="103"/>
        <v>202437za</v>
      </c>
      <c r="B623">
        <f t="shared" si="101"/>
        <v>37</v>
      </c>
      <c r="C623" s="65">
        <f t="shared" si="110"/>
        <v>45549</v>
      </c>
      <c r="D623" t="str">
        <f t="shared" si="111"/>
        <v>za</v>
      </c>
      <c r="E623">
        <f t="shared" si="104"/>
        <v>2024</v>
      </c>
      <c r="F623" t="s">
        <v>92</v>
      </c>
      <c r="G623" t="s">
        <v>92</v>
      </c>
      <c r="H623" t="s">
        <v>92</v>
      </c>
      <c r="I623">
        <f t="shared" si="102"/>
        <v>37</v>
      </c>
      <c r="J623" s="118">
        <f>IF(AND(Formulier!$E$44&lt;=C623,Formulier!$O$38&gt;=C623),"Verlof",0)</f>
        <v>0</v>
      </c>
      <c r="K623">
        <f t="shared" si="105"/>
        <v>0</v>
      </c>
      <c r="L623">
        <f t="shared" si="106"/>
        <v>0</v>
      </c>
      <c r="M623">
        <f t="shared" si="107"/>
        <v>0</v>
      </c>
      <c r="N623" s="56">
        <f t="shared" si="108"/>
        <v>0</v>
      </c>
      <c r="O623" s="56">
        <f t="shared" si="109"/>
        <v>0</v>
      </c>
    </row>
    <row r="624" spans="1:15" x14ac:dyDescent="0.3">
      <c r="A624" t="str">
        <f t="shared" si="103"/>
        <v>202437zo</v>
      </c>
      <c r="B624">
        <f t="shared" si="101"/>
        <v>37</v>
      </c>
      <c r="C624" s="65">
        <f t="shared" si="110"/>
        <v>45550</v>
      </c>
      <c r="D624" t="str">
        <f t="shared" si="111"/>
        <v>zo</v>
      </c>
      <c r="E624">
        <f t="shared" si="104"/>
        <v>2024</v>
      </c>
      <c r="F624" t="s">
        <v>92</v>
      </c>
      <c r="G624" t="s">
        <v>92</v>
      </c>
      <c r="H624" t="s">
        <v>92</v>
      </c>
      <c r="I624">
        <f t="shared" si="102"/>
        <v>37</v>
      </c>
      <c r="J624" s="118">
        <f>IF(AND(Formulier!$E$44&lt;=C624,Formulier!$O$38&gt;=C624),"Verlof",0)</f>
        <v>0</v>
      </c>
      <c r="K624">
        <f t="shared" si="105"/>
        <v>0</v>
      </c>
      <c r="L624">
        <f t="shared" si="106"/>
        <v>0</v>
      </c>
      <c r="M624">
        <f t="shared" si="107"/>
        <v>0</v>
      </c>
      <c r="N624" s="56">
        <f t="shared" si="108"/>
        <v>0</v>
      </c>
      <c r="O624" s="56">
        <f t="shared" si="109"/>
        <v>0</v>
      </c>
    </row>
    <row r="625" spans="1:15" x14ac:dyDescent="0.3">
      <c r="A625" t="str">
        <f t="shared" si="103"/>
        <v>202438ma</v>
      </c>
      <c r="B625">
        <f t="shared" si="101"/>
        <v>38</v>
      </c>
      <c r="C625" s="65">
        <f t="shared" si="110"/>
        <v>45551</v>
      </c>
      <c r="D625" t="str">
        <f t="shared" si="111"/>
        <v>ma</v>
      </c>
      <c r="E625">
        <f t="shared" si="104"/>
        <v>2024</v>
      </c>
      <c r="F625" t="s">
        <v>92</v>
      </c>
      <c r="G625" t="s">
        <v>92</v>
      </c>
      <c r="H625" t="s">
        <v>92</v>
      </c>
      <c r="I625">
        <f t="shared" si="102"/>
        <v>38</v>
      </c>
      <c r="J625" s="118">
        <f>IF(AND(Formulier!$E$44&lt;=C625,Formulier!$O$38&gt;=C625),"Verlof",0)</f>
        <v>0</v>
      </c>
      <c r="K625">
        <f t="shared" si="105"/>
        <v>0</v>
      </c>
      <c r="L625">
        <f t="shared" si="106"/>
        <v>0</v>
      </c>
      <c r="M625">
        <f t="shared" si="107"/>
        <v>0</v>
      </c>
      <c r="N625" s="56">
        <f t="shared" si="108"/>
        <v>0</v>
      </c>
      <c r="O625" s="56">
        <f t="shared" si="109"/>
        <v>0</v>
      </c>
    </row>
    <row r="626" spans="1:15" x14ac:dyDescent="0.3">
      <c r="A626" t="str">
        <f t="shared" si="103"/>
        <v>202438di</v>
      </c>
      <c r="B626">
        <f t="shared" si="101"/>
        <v>38</v>
      </c>
      <c r="C626" s="65">
        <f t="shared" si="110"/>
        <v>45552</v>
      </c>
      <c r="D626" t="str">
        <f t="shared" si="111"/>
        <v>di</v>
      </c>
      <c r="E626">
        <f t="shared" si="104"/>
        <v>2024</v>
      </c>
      <c r="F626" t="s">
        <v>92</v>
      </c>
      <c r="G626" t="s">
        <v>92</v>
      </c>
      <c r="H626" t="s">
        <v>92</v>
      </c>
      <c r="I626">
        <f t="shared" si="102"/>
        <v>38</v>
      </c>
      <c r="J626" s="118">
        <f>IF(AND(Formulier!$E$44&lt;=C626,Formulier!$O$38&gt;=C626),"Verlof",0)</f>
        <v>0</v>
      </c>
      <c r="K626">
        <f t="shared" si="105"/>
        <v>0</v>
      </c>
      <c r="L626">
        <f t="shared" si="106"/>
        <v>0</v>
      </c>
      <c r="M626">
        <f t="shared" si="107"/>
        <v>0</v>
      </c>
      <c r="N626" s="56">
        <f t="shared" si="108"/>
        <v>0</v>
      </c>
      <c r="O626" s="56">
        <f t="shared" si="109"/>
        <v>0</v>
      </c>
    </row>
    <row r="627" spans="1:15" x14ac:dyDescent="0.3">
      <c r="A627" t="str">
        <f t="shared" si="103"/>
        <v>202438wo</v>
      </c>
      <c r="B627">
        <f t="shared" si="101"/>
        <v>38</v>
      </c>
      <c r="C627" s="65">
        <f t="shared" si="110"/>
        <v>45553</v>
      </c>
      <c r="D627" t="str">
        <f t="shared" si="111"/>
        <v>wo</v>
      </c>
      <c r="E627">
        <f t="shared" si="104"/>
        <v>2024</v>
      </c>
      <c r="F627" t="s">
        <v>92</v>
      </c>
      <c r="G627" t="s">
        <v>92</v>
      </c>
      <c r="H627" t="s">
        <v>92</v>
      </c>
      <c r="I627">
        <f t="shared" si="102"/>
        <v>38</v>
      </c>
      <c r="J627" s="118">
        <f>IF(AND(Formulier!$E$44&lt;=C627,Formulier!$O$38&gt;=C627),"Verlof",0)</f>
        <v>0</v>
      </c>
      <c r="K627">
        <f t="shared" si="105"/>
        <v>0</v>
      </c>
      <c r="L627">
        <f t="shared" si="106"/>
        <v>0</v>
      </c>
      <c r="M627">
        <f t="shared" si="107"/>
        <v>0</v>
      </c>
      <c r="N627" s="56">
        <f t="shared" si="108"/>
        <v>0</v>
      </c>
      <c r="O627" s="56">
        <f t="shared" si="109"/>
        <v>0</v>
      </c>
    </row>
    <row r="628" spans="1:15" x14ac:dyDescent="0.3">
      <c r="A628" t="str">
        <f t="shared" si="103"/>
        <v>202438do</v>
      </c>
      <c r="B628">
        <f t="shared" si="101"/>
        <v>38</v>
      </c>
      <c r="C628" s="65">
        <f t="shared" si="110"/>
        <v>45554</v>
      </c>
      <c r="D628" t="str">
        <f t="shared" si="111"/>
        <v>do</v>
      </c>
      <c r="E628">
        <f t="shared" si="104"/>
        <v>2024</v>
      </c>
      <c r="F628" t="s">
        <v>92</v>
      </c>
      <c r="G628" t="s">
        <v>92</v>
      </c>
      <c r="H628" t="s">
        <v>92</v>
      </c>
      <c r="I628">
        <f t="shared" si="102"/>
        <v>38</v>
      </c>
      <c r="J628" s="118">
        <f>IF(AND(Formulier!$E$44&lt;=C628,Formulier!$O$38&gt;=C628),"Verlof",0)</f>
        <v>0</v>
      </c>
      <c r="K628">
        <f t="shared" si="105"/>
        <v>0</v>
      </c>
      <c r="L628">
        <f t="shared" si="106"/>
        <v>0</v>
      </c>
      <c r="M628">
        <f t="shared" si="107"/>
        <v>0</v>
      </c>
      <c r="N628" s="56">
        <f t="shared" si="108"/>
        <v>0</v>
      </c>
      <c r="O628" s="56">
        <f t="shared" si="109"/>
        <v>0</v>
      </c>
    </row>
    <row r="629" spans="1:15" x14ac:dyDescent="0.3">
      <c r="A629" t="str">
        <f t="shared" si="103"/>
        <v>202438vr</v>
      </c>
      <c r="B629">
        <f t="shared" ref="B629:B692" si="112">B622+1</f>
        <v>38</v>
      </c>
      <c r="C629" s="65">
        <f t="shared" si="110"/>
        <v>45555</v>
      </c>
      <c r="D629" t="str">
        <f t="shared" si="111"/>
        <v>vr</v>
      </c>
      <c r="E629">
        <f t="shared" si="104"/>
        <v>2024</v>
      </c>
      <c r="F629" t="s">
        <v>92</v>
      </c>
      <c r="G629" t="s">
        <v>92</v>
      </c>
      <c r="H629" t="s">
        <v>92</v>
      </c>
      <c r="I629">
        <f t="shared" ref="I629:I692" si="113">+I622+1</f>
        <v>38</v>
      </c>
      <c r="J629" s="118">
        <f>IF(AND(Formulier!$E$44&lt;=C629,Formulier!$O$38&gt;=C629),"Verlof",0)</f>
        <v>0</v>
      </c>
      <c r="K629">
        <f t="shared" si="105"/>
        <v>0</v>
      </c>
      <c r="L629">
        <f t="shared" si="106"/>
        <v>0</v>
      </c>
      <c r="M629">
        <f t="shared" si="107"/>
        <v>0</v>
      </c>
      <c r="N629" s="56">
        <f t="shared" si="108"/>
        <v>0</v>
      </c>
      <c r="O629" s="56">
        <f t="shared" si="109"/>
        <v>0</v>
      </c>
    </row>
    <row r="630" spans="1:15" x14ac:dyDescent="0.3">
      <c r="A630" t="str">
        <f t="shared" si="103"/>
        <v>202438za</v>
      </c>
      <c r="B630">
        <f t="shared" si="112"/>
        <v>38</v>
      </c>
      <c r="C630" s="65">
        <f t="shared" si="110"/>
        <v>45556</v>
      </c>
      <c r="D630" t="str">
        <f t="shared" si="111"/>
        <v>za</v>
      </c>
      <c r="E630">
        <f t="shared" si="104"/>
        <v>2024</v>
      </c>
      <c r="F630" t="s">
        <v>92</v>
      </c>
      <c r="G630" t="s">
        <v>92</v>
      </c>
      <c r="H630" t="s">
        <v>92</v>
      </c>
      <c r="I630">
        <f t="shared" si="113"/>
        <v>38</v>
      </c>
      <c r="J630" s="118">
        <f>IF(AND(Formulier!$E$44&lt;=C630,Formulier!$O$38&gt;=C630),"Verlof",0)</f>
        <v>0</v>
      </c>
      <c r="K630">
        <f t="shared" si="105"/>
        <v>0</v>
      </c>
      <c r="L630">
        <f t="shared" si="106"/>
        <v>0</v>
      </c>
      <c r="M630">
        <f t="shared" si="107"/>
        <v>0</v>
      </c>
      <c r="N630" s="56">
        <f t="shared" si="108"/>
        <v>0</v>
      </c>
      <c r="O630" s="56">
        <f t="shared" si="109"/>
        <v>0</v>
      </c>
    </row>
    <row r="631" spans="1:15" x14ac:dyDescent="0.3">
      <c r="A631" t="str">
        <f t="shared" si="103"/>
        <v>202438zo</v>
      </c>
      <c r="B631">
        <f t="shared" si="112"/>
        <v>38</v>
      </c>
      <c r="C631" s="65">
        <f t="shared" si="110"/>
        <v>45557</v>
      </c>
      <c r="D631" t="str">
        <f t="shared" si="111"/>
        <v>zo</v>
      </c>
      <c r="E631">
        <f t="shared" si="104"/>
        <v>2024</v>
      </c>
      <c r="F631" t="s">
        <v>92</v>
      </c>
      <c r="G631" t="s">
        <v>92</v>
      </c>
      <c r="H631" t="s">
        <v>92</v>
      </c>
      <c r="I631">
        <f t="shared" si="113"/>
        <v>38</v>
      </c>
      <c r="J631" s="118">
        <f>IF(AND(Formulier!$E$44&lt;=C631,Formulier!$O$38&gt;=C631),"Verlof",0)</f>
        <v>0</v>
      </c>
      <c r="K631">
        <f t="shared" si="105"/>
        <v>0</v>
      </c>
      <c r="L631">
        <f t="shared" si="106"/>
        <v>0</v>
      </c>
      <c r="M631">
        <f t="shared" si="107"/>
        <v>0</v>
      </c>
      <c r="N631" s="56">
        <f t="shared" si="108"/>
        <v>0</v>
      </c>
      <c r="O631" s="56">
        <f t="shared" si="109"/>
        <v>0</v>
      </c>
    </row>
    <row r="632" spans="1:15" x14ac:dyDescent="0.3">
      <c r="A632" t="str">
        <f t="shared" si="103"/>
        <v>202439ma</v>
      </c>
      <c r="B632">
        <f t="shared" si="112"/>
        <v>39</v>
      </c>
      <c r="C632" s="65">
        <f t="shared" si="110"/>
        <v>45558</v>
      </c>
      <c r="D632" t="str">
        <f t="shared" si="111"/>
        <v>ma</v>
      </c>
      <c r="E632">
        <f t="shared" si="104"/>
        <v>2024</v>
      </c>
      <c r="F632" t="s">
        <v>92</v>
      </c>
      <c r="G632" t="s">
        <v>92</v>
      </c>
      <c r="H632" t="s">
        <v>92</v>
      </c>
      <c r="I632">
        <f t="shared" si="113"/>
        <v>39</v>
      </c>
      <c r="J632" s="118">
        <f>IF(AND(Formulier!$E$44&lt;=C632,Formulier!$O$38&gt;=C632),"Verlof",0)</f>
        <v>0</v>
      </c>
      <c r="K632">
        <f t="shared" si="105"/>
        <v>0</v>
      </c>
      <c r="L632">
        <f t="shared" si="106"/>
        <v>0</v>
      </c>
      <c r="M632">
        <f t="shared" si="107"/>
        <v>0</v>
      </c>
      <c r="N632" s="56">
        <f t="shared" si="108"/>
        <v>0</v>
      </c>
      <c r="O632" s="56">
        <f t="shared" si="109"/>
        <v>0</v>
      </c>
    </row>
    <row r="633" spans="1:15" x14ac:dyDescent="0.3">
      <c r="A633" t="str">
        <f t="shared" si="103"/>
        <v>202439di</v>
      </c>
      <c r="B633">
        <f t="shared" si="112"/>
        <v>39</v>
      </c>
      <c r="C633" s="65">
        <f t="shared" si="110"/>
        <v>45559</v>
      </c>
      <c r="D633" t="str">
        <f t="shared" si="111"/>
        <v>di</v>
      </c>
      <c r="E633">
        <f t="shared" si="104"/>
        <v>2024</v>
      </c>
      <c r="F633" t="s">
        <v>92</v>
      </c>
      <c r="G633" t="s">
        <v>92</v>
      </c>
      <c r="H633" t="s">
        <v>92</v>
      </c>
      <c r="I633">
        <f t="shared" si="113"/>
        <v>39</v>
      </c>
      <c r="J633" s="118">
        <f>IF(AND(Formulier!$E$44&lt;=C633,Formulier!$O$38&gt;=C633),"Verlof",0)</f>
        <v>0</v>
      </c>
      <c r="K633">
        <f t="shared" si="105"/>
        <v>0</v>
      </c>
      <c r="L633">
        <f t="shared" si="106"/>
        <v>0</v>
      </c>
      <c r="M633">
        <f t="shared" si="107"/>
        <v>0</v>
      </c>
      <c r="N633" s="56">
        <f t="shared" si="108"/>
        <v>0</v>
      </c>
      <c r="O633" s="56">
        <f t="shared" si="109"/>
        <v>0</v>
      </c>
    </row>
    <row r="634" spans="1:15" x14ac:dyDescent="0.3">
      <c r="A634" t="str">
        <f t="shared" si="103"/>
        <v>202439wo</v>
      </c>
      <c r="B634">
        <f t="shared" si="112"/>
        <v>39</v>
      </c>
      <c r="C634" s="65">
        <f t="shared" si="110"/>
        <v>45560</v>
      </c>
      <c r="D634" t="str">
        <f t="shared" si="111"/>
        <v>wo</v>
      </c>
      <c r="E634">
        <f t="shared" si="104"/>
        <v>2024</v>
      </c>
      <c r="F634" t="s">
        <v>92</v>
      </c>
      <c r="G634" t="s">
        <v>92</v>
      </c>
      <c r="H634" t="s">
        <v>92</v>
      </c>
      <c r="I634">
        <f t="shared" si="113"/>
        <v>39</v>
      </c>
      <c r="J634" s="118">
        <f>IF(AND(Formulier!$E$44&lt;=C634,Formulier!$O$38&gt;=C634),"Verlof",0)</f>
        <v>0</v>
      </c>
      <c r="K634">
        <f t="shared" si="105"/>
        <v>0</v>
      </c>
      <c r="L634">
        <f t="shared" si="106"/>
        <v>0</v>
      </c>
      <c r="M634">
        <f t="shared" si="107"/>
        <v>0</v>
      </c>
      <c r="N634" s="56">
        <f t="shared" si="108"/>
        <v>0</v>
      </c>
      <c r="O634" s="56">
        <f t="shared" si="109"/>
        <v>0</v>
      </c>
    </row>
    <row r="635" spans="1:15" x14ac:dyDescent="0.3">
      <c r="A635" t="str">
        <f t="shared" si="103"/>
        <v>202439do</v>
      </c>
      <c r="B635">
        <f t="shared" si="112"/>
        <v>39</v>
      </c>
      <c r="C635" s="65">
        <f t="shared" si="110"/>
        <v>45561</v>
      </c>
      <c r="D635" t="str">
        <f t="shared" si="111"/>
        <v>do</v>
      </c>
      <c r="E635">
        <f t="shared" si="104"/>
        <v>2024</v>
      </c>
      <c r="F635" t="s">
        <v>92</v>
      </c>
      <c r="G635" t="s">
        <v>92</v>
      </c>
      <c r="H635" t="s">
        <v>92</v>
      </c>
      <c r="I635">
        <f t="shared" si="113"/>
        <v>39</v>
      </c>
      <c r="J635" s="118">
        <f>IF(AND(Formulier!$E$44&lt;=C635,Formulier!$O$38&gt;=C635),"Verlof",0)</f>
        <v>0</v>
      </c>
      <c r="K635">
        <f t="shared" si="105"/>
        <v>0</v>
      </c>
      <c r="L635">
        <f t="shared" si="106"/>
        <v>0</v>
      </c>
      <c r="M635">
        <f t="shared" si="107"/>
        <v>0</v>
      </c>
      <c r="N635" s="56">
        <f t="shared" si="108"/>
        <v>0</v>
      </c>
      <c r="O635" s="56">
        <f t="shared" si="109"/>
        <v>0</v>
      </c>
    </row>
    <row r="636" spans="1:15" x14ac:dyDescent="0.3">
      <c r="A636" t="str">
        <f t="shared" si="103"/>
        <v>202439vr</v>
      </c>
      <c r="B636">
        <f t="shared" si="112"/>
        <v>39</v>
      </c>
      <c r="C636" s="65">
        <f t="shared" si="110"/>
        <v>45562</v>
      </c>
      <c r="D636" t="str">
        <f t="shared" si="111"/>
        <v>vr</v>
      </c>
      <c r="E636">
        <f t="shared" si="104"/>
        <v>2024</v>
      </c>
      <c r="F636" t="s">
        <v>92</v>
      </c>
      <c r="G636" t="s">
        <v>92</v>
      </c>
      <c r="H636" t="s">
        <v>92</v>
      </c>
      <c r="I636">
        <f t="shared" si="113"/>
        <v>39</v>
      </c>
      <c r="J636" s="118">
        <f>IF(AND(Formulier!$E$44&lt;=C636,Formulier!$O$38&gt;=C636),"Verlof",0)</f>
        <v>0</v>
      </c>
      <c r="K636">
        <f t="shared" si="105"/>
        <v>0</v>
      </c>
      <c r="L636">
        <f t="shared" si="106"/>
        <v>0</v>
      </c>
      <c r="M636">
        <f t="shared" si="107"/>
        <v>0</v>
      </c>
      <c r="N636" s="56">
        <f t="shared" si="108"/>
        <v>0</v>
      </c>
      <c r="O636" s="56">
        <f t="shared" si="109"/>
        <v>0</v>
      </c>
    </row>
    <row r="637" spans="1:15" x14ac:dyDescent="0.3">
      <c r="A637" t="str">
        <f t="shared" si="103"/>
        <v>202439za</v>
      </c>
      <c r="B637">
        <f t="shared" si="112"/>
        <v>39</v>
      </c>
      <c r="C637" s="65">
        <f t="shared" si="110"/>
        <v>45563</v>
      </c>
      <c r="D637" t="str">
        <f t="shared" si="111"/>
        <v>za</v>
      </c>
      <c r="E637">
        <f t="shared" si="104"/>
        <v>2024</v>
      </c>
      <c r="F637" t="s">
        <v>92</v>
      </c>
      <c r="G637" t="s">
        <v>92</v>
      </c>
      <c r="H637" t="s">
        <v>92</v>
      </c>
      <c r="I637">
        <f t="shared" si="113"/>
        <v>39</v>
      </c>
      <c r="J637" s="118">
        <f>IF(AND(Formulier!$E$44&lt;=C637,Formulier!$O$38&gt;=C637),"Verlof",0)</f>
        <v>0</v>
      </c>
      <c r="K637">
        <f t="shared" si="105"/>
        <v>0</v>
      </c>
      <c r="L637">
        <f t="shared" si="106"/>
        <v>0</v>
      </c>
      <c r="M637">
        <f t="shared" si="107"/>
        <v>0</v>
      </c>
      <c r="N637" s="56">
        <f t="shared" si="108"/>
        <v>0</v>
      </c>
      <c r="O637" s="56">
        <f t="shared" si="109"/>
        <v>0</v>
      </c>
    </row>
    <row r="638" spans="1:15" x14ac:dyDescent="0.3">
      <c r="A638" t="str">
        <f t="shared" si="103"/>
        <v>202439zo</v>
      </c>
      <c r="B638">
        <f t="shared" si="112"/>
        <v>39</v>
      </c>
      <c r="C638" s="65">
        <f t="shared" si="110"/>
        <v>45564</v>
      </c>
      <c r="D638" t="str">
        <f t="shared" si="111"/>
        <v>zo</v>
      </c>
      <c r="E638">
        <f t="shared" si="104"/>
        <v>2024</v>
      </c>
      <c r="F638" t="s">
        <v>92</v>
      </c>
      <c r="G638" t="s">
        <v>92</v>
      </c>
      <c r="H638" t="s">
        <v>92</v>
      </c>
      <c r="I638">
        <f t="shared" si="113"/>
        <v>39</v>
      </c>
      <c r="J638" s="118">
        <f>IF(AND(Formulier!$E$44&lt;=C638,Formulier!$O$38&gt;=C638),"Verlof",0)</f>
        <v>0</v>
      </c>
      <c r="K638">
        <f t="shared" si="105"/>
        <v>0</v>
      </c>
      <c r="L638">
        <f t="shared" si="106"/>
        <v>0</v>
      </c>
      <c r="M638">
        <f t="shared" si="107"/>
        <v>0</v>
      </c>
      <c r="N638" s="56">
        <f t="shared" si="108"/>
        <v>0</v>
      </c>
      <c r="O638" s="56">
        <f t="shared" si="109"/>
        <v>0</v>
      </c>
    </row>
    <row r="639" spans="1:15" x14ac:dyDescent="0.3">
      <c r="A639" t="str">
        <f t="shared" si="103"/>
        <v>202440ma</v>
      </c>
      <c r="B639">
        <f t="shared" si="112"/>
        <v>40</v>
      </c>
      <c r="C639" s="65">
        <f t="shared" si="110"/>
        <v>45565</v>
      </c>
      <c r="D639" t="str">
        <f t="shared" si="111"/>
        <v>ma</v>
      </c>
      <c r="E639">
        <f t="shared" si="104"/>
        <v>2024</v>
      </c>
      <c r="F639" t="s">
        <v>92</v>
      </c>
      <c r="G639" t="s">
        <v>92</v>
      </c>
      <c r="H639" t="s">
        <v>92</v>
      </c>
      <c r="I639">
        <f t="shared" si="113"/>
        <v>40</v>
      </c>
      <c r="J639" s="118">
        <f>IF(AND(Formulier!$E$44&lt;=C639,Formulier!$O$38&gt;=C639),"Verlof",0)</f>
        <v>0</v>
      </c>
      <c r="K639">
        <f t="shared" si="105"/>
        <v>0</v>
      </c>
      <c r="L639">
        <f t="shared" si="106"/>
        <v>0</v>
      </c>
      <c r="M639">
        <f t="shared" si="107"/>
        <v>0</v>
      </c>
      <c r="N639" s="56">
        <f t="shared" si="108"/>
        <v>0</v>
      </c>
      <c r="O639" s="56">
        <f t="shared" si="109"/>
        <v>0</v>
      </c>
    </row>
    <row r="640" spans="1:15" x14ac:dyDescent="0.3">
      <c r="A640" t="str">
        <f t="shared" si="103"/>
        <v>202440di</v>
      </c>
      <c r="B640">
        <f t="shared" si="112"/>
        <v>40</v>
      </c>
      <c r="C640" s="65">
        <f t="shared" si="110"/>
        <v>45566</v>
      </c>
      <c r="D640" t="str">
        <f t="shared" si="111"/>
        <v>di</v>
      </c>
      <c r="E640">
        <f t="shared" si="104"/>
        <v>2024</v>
      </c>
      <c r="F640" t="s">
        <v>92</v>
      </c>
      <c r="G640" t="s">
        <v>92</v>
      </c>
      <c r="H640" t="s">
        <v>92</v>
      </c>
      <c r="I640">
        <f t="shared" si="113"/>
        <v>40</v>
      </c>
      <c r="J640" s="118">
        <f>IF(AND(Formulier!$E$44&lt;=C640,Formulier!$O$38&gt;=C640),"Verlof",0)</f>
        <v>0</v>
      </c>
      <c r="K640">
        <f t="shared" si="105"/>
        <v>0</v>
      </c>
      <c r="L640">
        <f t="shared" si="106"/>
        <v>0</v>
      </c>
      <c r="M640">
        <f t="shared" si="107"/>
        <v>0</v>
      </c>
      <c r="N640" s="56">
        <f t="shared" si="108"/>
        <v>0</v>
      </c>
      <c r="O640" s="56">
        <f t="shared" si="109"/>
        <v>0</v>
      </c>
    </row>
    <row r="641" spans="1:15" x14ac:dyDescent="0.3">
      <c r="A641" t="str">
        <f t="shared" si="103"/>
        <v>202440wo</v>
      </c>
      <c r="B641">
        <f t="shared" si="112"/>
        <v>40</v>
      </c>
      <c r="C641" s="65">
        <f t="shared" si="110"/>
        <v>45567</v>
      </c>
      <c r="D641" t="str">
        <f t="shared" si="111"/>
        <v>wo</v>
      </c>
      <c r="E641">
        <f t="shared" si="104"/>
        <v>2024</v>
      </c>
      <c r="F641" t="s">
        <v>92</v>
      </c>
      <c r="G641" t="s">
        <v>92</v>
      </c>
      <c r="H641" t="s">
        <v>92</v>
      </c>
      <c r="I641">
        <f t="shared" si="113"/>
        <v>40</v>
      </c>
      <c r="J641" s="118">
        <f>IF(AND(Formulier!$E$44&lt;=C641,Formulier!$O$38&gt;=C641),"Verlof",0)</f>
        <v>0</v>
      </c>
      <c r="K641">
        <f t="shared" si="105"/>
        <v>0</v>
      </c>
      <c r="L641">
        <f t="shared" si="106"/>
        <v>0</v>
      </c>
      <c r="M641">
        <f t="shared" si="107"/>
        <v>0</v>
      </c>
      <c r="N641" s="56">
        <f t="shared" si="108"/>
        <v>0</v>
      </c>
      <c r="O641" s="56">
        <f t="shared" si="109"/>
        <v>0</v>
      </c>
    </row>
    <row r="642" spans="1:15" x14ac:dyDescent="0.3">
      <c r="A642" t="str">
        <f t="shared" ref="A642:A705" si="114">E642&amp;B642&amp;D642</f>
        <v>202440do</v>
      </c>
      <c r="B642">
        <f t="shared" si="112"/>
        <v>40</v>
      </c>
      <c r="C642" s="65">
        <f t="shared" si="110"/>
        <v>45568</v>
      </c>
      <c r="D642" t="str">
        <f t="shared" si="111"/>
        <v>do</v>
      </c>
      <c r="E642">
        <f t="shared" ref="E642:E705" si="115">YEAR(C642)</f>
        <v>2024</v>
      </c>
      <c r="F642" t="s">
        <v>92</v>
      </c>
      <c r="G642" t="s">
        <v>92</v>
      </c>
      <c r="H642" t="s">
        <v>92</v>
      </c>
      <c r="I642">
        <f t="shared" si="113"/>
        <v>40</v>
      </c>
      <c r="J642" s="118">
        <f>IF(AND(Formulier!$E$44&lt;=C642,Formulier!$O$38&gt;=C642),"Verlof",0)</f>
        <v>0</v>
      </c>
      <c r="K642">
        <f t="shared" si="105"/>
        <v>0</v>
      </c>
      <c r="L642">
        <f t="shared" si="106"/>
        <v>0</v>
      </c>
      <c r="M642">
        <f t="shared" si="107"/>
        <v>0</v>
      </c>
      <c r="N642" s="56">
        <f t="shared" si="108"/>
        <v>0</v>
      </c>
      <c r="O642" s="56">
        <f t="shared" si="109"/>
        <v>0</v>
      </c>
    </row>
    <row r="643" spans="1:15" x14ac:dyDescent="0.3">
      <c r="A643" t="str">
        <f t="shared" si="114"/>
        <v>202440vr</v>
      </c>
      <c r="B643">
        <f t="shared" si="112"/>
        <v>40</v>
      </c>
      <c r="C643" s="65">
        <f t="shared" si="110"/>
        <v>45569</v>
      </c>
      <c r="D643" t="str">
        <f t="shared" si="111"/>
        <v>vr</v>
      </c>
      <c r="E643">
        <f t="shared" si="115"/>
        <v>2024</v>
      </c>
      <c r="F643" t="s">
        <v>92</v>
      </c>
      <c r="G643" t="s">
        <v>92</v>
      </c>
      <c r="H643" t="s">
        <v>92</v>
      </c>
      <c r="I643">
        <f t="shared" si="113"/>
        <v>40</v>
      </c>
      <c r="J643" s="118">
        <f>IF(AND(Formulier!$E$44&lt;=C643,Formulier!$O$38&gt;=C643),"Verlof",0)</f>
        <v>0</v>
      </c>
      <c r="K643">
        <f t="shared" ref="K643:K706" si="116">IF(J643=0,0,IF(F643="",0,1))</f>
        <v>0</v>
      </c>
      <c r="L643">
        <f t="shared" ref="L643:L706" si="117">IF(J643=0,0,IF(G643="",0,1))</f>
        <v>0</v>
      </c>
      <c r="M643">
        <f t="shared" ref="M643:M706" si="118">IF(J643=0,0,IF(H643="",0,1))</f>
        <v>0</v>
      </c>
      <c r="N643" s="56">
        <f t="shared" ref="N643:N706" si="119">IF($N$1="Noord",K643,IF($N$1="Midden",L643,M643))</f>
        <v>0</v>
      </c>
      <c r="O643" s="56">
        <f t="shared" ref="O643:O706" si="120">IF(OR(D643="za",D643="zo"),0,N643)</f>
        <v>0</v>
      </c>
    </row>
    <row r="644" spans="1:15" x14ac:dyDescent="0.3">
      <c r="A644" t="str">
        <f t="shared" si="114"/>
        <v>202440za</v>
      </c>
      <c r="B644">
        <f t="shared" si="112"/>
        <v>40</v>
      </c>
      <c r="C644" s="65">
        <f t="shared" si="110"/>
        <v>45570</v>
      </c>
      <c r="D644" t="str">
        <f t="shared" si="111"/>
        <v>za</v>
      </c>
      <c r="E644">
        <f t="shared" si="115"/>
        <v>2024</v>
      </c>
      <c r="F644" t="s">
        <v>92</v>
      </c>
      <c r="G644" t="s">
        <v>92</v>
      </c>
      <c r="H644" t="s">
        <v>92</v>
      </c>
      <c r="I644">
        <f t="shared" si="113"/>
        <v>40</v>
      </c>
      <c r="J644" s="118">
        <f>IF(AND(Formulier!$E$44&lt;=C644,Formulier!$O$38&gt;=C644),"Verlof",0)</f>
        <v>0</v>
      </c>
      <c r="K644">
        <f t="shared" si="116"/>
        <v>0</v>
      </c>
      <c r="L644">
        <f t="shared" si="117"/>
        <v>0</v>
      </c>
      <c r="M644">
        <f t="shared" si="118"/>
        <v>0</v>
      </c>
      <c r="N644" s="56">
        <f t="shared" si="119"/>
        <v>0</v>
      </c>
      <c r="O644" s="56">
        <f t="shared" si="120"/>
        <v>0</v>
      </c>
    </row>
    <row r="645" spans="1:15" x14ac:dyDescent="0.3">
      <c r="A645" t="str">
        <f t="shared" si="114"/>
        <v>202440zo</v>
      </c>
      <c r="B645">
        <f t="shared" si="112"/>
        <v>40</v>
      </c>
      <c r="C645" s="65">
        <f t="shared" si="110"/>
        <v>45571</v>
      </c>
      <c r="D645" t="str">
        <f t="shared" si="111"/>
        <v>zo</v>
      </c>
      <c r="E645">
        <f t="shared" si="115"/>
        <v>2024</v>
      </c>
      <c r="F645" t="s">
        <v>92</v>
      </c>
      <c r="G645" t="s">
        <v>92</v>
      </c>
      <c r="H645" t="s">
        <v>92</v>
      </c>
      <c r="I645">
        <f t="shared" si="113"/>
        <v>40</v>
      </c>
      <c r="J645" s="118">
        <f>IF(AND(Formulier!$E$44&lt;=C645,Formulier!$O$38&gt;=C645),"Verlof",0)</f>
        <v>0</v>
      </c>
      <c r="K645">
        <f t="shared" si="116"/>
        <v>0</v>
      </c>
      <c r="L645">
        <f t="shared" si="117"/>
        <v>0</v>
      </c>
      <c r="M645">
        <f t="shared" si="118"/>
        <v>0</v>
      </c>
      <c r="N645" s="56">
        <f t="shared" si="119"/>
        <v>0</v>
      </c>
      <c r="O645" s="56">
        <f t="shared" si="120"/>
        <v>0</v>
      </c>
    </row>
    <row r="646" spans="1:15" x14ac:dyDescent="0.3">
      <c r="A646" t="str">
        <f t="shared" si="114"/>
        <v>202441ma</v>
      </c>
      <c r="B646">
        <f t="shared" si="112"/>
        <v>41</v>
      </c>
      <c r="C646" s="65">
        <f t="shared" si="110"/>
        <v>45572</v>
      </c>
      <c r="D646" t="str">
        <f t="shared" si="111"/>
        <v>ma</v>
      </c>
      <c r="E646">
        <f t="shared" si="115"/>
        <v>2024</v>
      </c>
      <c r="F646" t="s">
        <v>92</v>
      </c>
      <c r="G646" t="s">
        <v>92</v>
      </c>
      <c r="H646" t="s">
        <v>92</v>
      </c>
      <c r="I646">
        <f t="shared" si="113"/>
        <v>41</v>
      </c>
      <c r="J646" s="118">
        <f>IF(AND(Formulier!$E$44&lt;=C646,Formulier!$O$38&gt;=C646),"Verlof",0)</f>
        <v>0</v>
      </c>
      <c r="K646">
        <f t="shared" si="116"/>
        <v>0</v>
      </c>
      <c r="L646">
        <f t="shared" si="117"/>
        <v>0</v>
      </c>
      <c r="M646">
        <f t="shared" si="118"/>
        <v>0</v>
      </c>
      <c r="N646" s="56">
        <f t="shared" si="119"/>
        <v>0</v>
      </c>
      <c r="O646" s="56">
        <f t="shared" si="120"/>
        <v>0</v>
      </c>
    </row>
    <row r="647" spans="1:15" x14ac:dyDescent="0.3">
      <c r="A647" t="str">
        <f t="shared" si="114"/>
        <v>202441di</v>
      </c>
      <c r="B647">
        <f t="shared" si="112"/>
        <v>41</v>
      </c>
      <c r="C647" s="65">
        <f t="shared" si="110"/>
        <v>45573</v>
      </c>
      <c r="D647" t="str">
        <f t="shared" si="111"/>
        <v>di</v>
      </c>
      <c r="E647">
        <f t="shared" si="115"/>
        <v>2024</v>
      </c>
      <c r="F647" t="s">
        <v>92</v>
      </c>
      <c r="G647" t="s">
        <v>92</v>
      </c>
      <c r="H647" t="s">
        <v>92</v>
      </c>
      <c r="I647">
        <f t="shared" si="113"/>
        <v>41</v>
      </c>
      <c r="J647" s="118">
        <f>IF(AND(Formulier!$E$44&lt;=C647,Formulier!$O$38&gt;=C647),"Verlof",0)</f>
        <v>0</v>
      </c>
      <c r="K647">
        <f t="shared" si="116"/>
        <v>0</v>
      </c>
      <c r="L647">
        <f t="shared" si="117"/>
        <v>0</v>
      </c>
      <c r="M647">
        <f t="shared" si="118"/>
        <v>0</v>
      </c>
      <c r="N647" s="56">
        <f t="shared" si="119"/>
        <v>0</v>
      </c>
      <c r="O647" s="56">
        <f t="shared" si="120"/>
        <v>0</v>
      </c>
    </row>
    <row r="648" spans="1:15" x14ac:dyDescent="0.3">
      <c r="A648" t="str">
        <f t="shared" si="114"/>
        <v>202441wo</v>
      </c>
      <c r="B648">
        <f t="shared" si="112"/>
        <v>41</v>
      </c>
      <c r="C648" s="65">
        <f t="shared" si="110"/>
        <v>45574</v>
      </c>
      <c r="D648" t="str">
        <f t="shared" si="111"/>
        <v>wo</v>
      </c>
      <c r="E648">
        <f t="shared" si="115"/>
        <v>2024</v>
      </c>
      <c r="F648" t="s">
        <v>92</v>
      </c>
      <c r="G648" t="s">
        <v>92</v>
      </c>
      <c r="H648" t="s">
        <v>92</v>
      </c>
      <c r="I648">
        <f t="shared" si="113"/>
        <v>41</v>
      </c>
      <c r="J648" s="118">
        <f>IF(AND(Formulier!$E$44&lt;=C648,Formulier!$O$38&gt;=C648),"Verlof",0)</f>
        <v>0</v>
      </c>
      <c r="K648">
        <f t="shared" si="116"/>
        <v>0</v>
      </c>
      <c r="L648">
        <f t="shared" si="117"/>
        <v>0</v>
      </c>
      <c r="M648">
        <f t="shared" si="118"/>
        <v>0</v>
      </c>
      <c r="N648" s="56">
        <f t="shared" si="119"/>
        <v>0</v>
      </c>
      <c r="O648" s="56">
        <f t="shared" si="120"/>
        <v>0</v>
      </c>
    </row>
    <row r="649" spans="1:15" x14ac:dyDescent="0.3">
      <c r="A649" t="str">
        <f t="shared" si="114"/>
        <v>202441do</v>
      </c>
      <c r="B649">
        <f t="shared" si="112"/>
        <v>41</v>
      </c>
      <c r="C649" s="65">
        <f t="shared" ref="C649:C712" si="121">C648+1</f>
        <v>45575</v>
      </c>
      <c r="D649" t="str">
        <f t="shared" ref="D649:D712" si="122">+D642</f>
        <v>do</v>
      </c>
      <c r="E649">
        <f t="shared" si="115"/>
        <v>2024</v>
      </c>
      <c r="F649" t="s">
        <v>92</v>
      </c>
      <c r="G649" t="s">
        <v>92</v>
      </c>
      <c r="H649" t="s">
        <v>92</v>
      </c>
      <c r="I649">
        <f t="shared" si="113"/>
        <v>41</v>
      </c>
      <c r="J649" s="118">
        <f>IF(AND(Formulier!$E$44&lt;=C649,Formulier!$O$38&gt;=C649),"Verlof",0)</f>
        <v>0</v>
      </c>
      <c r="K649">
        <f t="shared" si="116"/>
        <v>0</v>
      </c>
      <c r="L649">
        <f t="shared" si="117"/>
        <v>0</v>
      </c>
      <c r="M649">
        <f t="shared" si="118"/>
        <v>0</v>
      </c>
      <c r="N649" s="56">
        <f t="shared" si="119"/>
        <v>0</v>
      </c>
      <c r="O649" s="56">
        <f t="shared" si="120"/>
        <v>0</v>
      </c>
    </row>
    <row r="650" spans="1:15" x14ac:dyDescent="0.3">
      <c r="A650" t="str">
        <f t="shared" si="114"/>
        <v>202441vr</v>
      </c>
      <c r="B650">
        <f t="shared" si="112"/>
        <v>41</v>
      </c>
      <c r="C650" s="65">
        <f t="shared" si="121"/>
        <v>45576</v>
      </c>
      <c r="D650" t="str">
        <f t="shared" si="122"/>
        <v>vr</v>
      </c>
      <c r="E650">
        <f t="shared" si="115"/>
        <v>2024</v>
      </c>
      <c r="F650" t="s">
        <v>92</v>
      </c>
      <c r="G650" t="s">
        <v>92</v>
      </c>
      <c r="H650" t="s">
        <v>92</v>
      </c>
      <c r="I650">
        <f t="shared" si="113"/>
        <v>41</v>
      </c>
      <c r="J650" s="118">
        <f>IF(AND(Formulier!$E$44&lt;=C650,Formulier!$O$38&gt;=C650),"Verlof",0)</f>
        <v>0</v>
      </c>
      <c r="K650">
        <f t="shared" si="116"/>
        <v>0</v>
      </c>
      <c r="L650">
        <f t="shared" si="117"/>
        <v>0</v>
      </c>
      <c r="M650">
        <f t="shared" si="118"/>
        <v>0</v>
      </c>
      <c r="N650" s="56">
        <f t="shared" si="119"/>
        <v>0</v>
      </c>
      <c r="O650" s="56">
        <f t="shared" si="120"/>
        <v>0</v>
      </c>
    </row>
    <row r="651" spans="1:15" x14ac:dyDescent="0.3">
      <c r="A651" t="str">
        <f t="shared" si="114"/>
        <v>202441za</v>
      </c>
      <c r="B651">
        <f t="shared" si="112"/>
        <v>41</v>
      </c>
      <c r="C651" s="65">
        <f t="shared" si="121"/>
        <v>45577</v>
      </c>
      <c r="D651" t="str">
        <f t="shared" si="122"/>
        <v>za</v>
      </c>
      <c r="E651">
        <f t="shared" si="115"/>
        <v>2024</v>
      </c>
      <c r="F651" t="s">
        <v>92</v>
      </c>
      <c r="G651" t="s">
        <v>92</v>
      </c>
      <c r="H651" t="s">
        <v>92</v>
      </c>
      <c r="I651">
        <f t="shared" si="113"/>
        <v>41</v>
      </c>
      <c r="J651" s="118">
        <f>IF(AND(Formulier!$E$44&lt;=C651,Formulier!$O$38&gt;=C651),"Verlof",0)</f>
        <v>0</v>
      </c>
      <c r="K651">
        <f t="shared" si="116"/>
        <v>0</v>
      </c>
      <c r="L651">
        <f t="shared" si="117"/>
        <v>0</v>
      </c>
      <c r="M651">
        <f t="shared" si="118"/>
        <v>0</v>
      </c>
      <c r="N651" s="56">
        <f t="shared" si="119"/>
        <v>0</v>
      </c>
      <c r="O651" s="56">
        <f t="shared" si="120"/>
        <v>0</v>
      </c>
    </row>
    <row r="652" spans="1:15" x14ac:dyDescent="0.3">
      <c r="A652" t="str">
        <f t="shared" si="114"/>
        <v>202441zo</v>
      </c>
      <c r="B652">
        <f t="shared" si="112"/>
        <v>41</v>
      </c>
      <c r="C652" s="65">
        <f t="shared" si="121"/>
        <v>45578</v>
      </c>
      <c r="D652" t="str">
        <f t="shared" si="122"/>
        <v>zo</v>
      </c>
      <c r="E652">
        <f t="shared" si="115"/>
        <v>2024</v>
      </c>
      <c r="F652" t="s">
        <v>92</v>
      </c>
      <c r="G652" t="s">
        <v>92</v>
      </c>
      <c r="H652" t="s">
        <v>92</v>
      </c>
      <c r="I652">
        <f t="shared" si="113"/>
        <v>41</v>
      </c>
      <c r="J652" s="118">
        <f>IF(AND(Formulier!$E$44&lt;=C652,Formulier!$O$38&gt;=C652),"Verlof",0)</f>
        <v>0</v>
      </c>
      <c r="K652">
        <f t="shared" si="116"/>
        <v>0</v>
      </c>
      <c r="L652">
        <f t="shared" si="117"/>
        <v>0</v>
      </c>
      <c r="M652">
        <f t="shared" si="118"/>
        <v>0</v>
      </c>
      <c r="N652" s="56">
        <f t="shared" si="119"/>
        <v>0</v>
      </c>
      <c r="O652" s="56">
        <f t="shared" si="120"/>
        <v>0</v>
      </c>
    </row>
    <row r="653" spans="1:15" x14ac:dyDescent="0.3">
      <c r="A653" t="str">
        <f t="shared" si="114"/>
        <v>202442ma</v>
      </c>
      <c r="B653">
        <f t="shared" si="112"/>
        <v>42</v>
      </c>
      <c r="C653" s="65">
        <f t="shared" si="121"/>
        <v>45579</v>
      </c>
      <c r="D653" t="str">
        <f t="shared" si="122"/>
        <v>ma</v>
      </c>
      <c r="E653">
        <f t="shared" si="115"/>
        <v>2024</v>
      </c>
      <c r="F653" t="s">
        <v>92</v>
      </c>
      <c r="G653" t="s">
        <v>92</v>
      </c>
      <c r="H653" t="s">
        <v>92</v>
      </c>
      <c r="I653">
        <f t="shared" si="113"/>
        <v>42</v>
      </c>
      <c r="J653" s="118">
        <f>IF(AND(Formulier!$E$44&lt;=C653,Formulier!$O$38&gt;=C653),"Verlof",0)</f>
        <v>0</v>
      </c>
      <c r="K653">
        <f t="shared" si="116"/>
        <v>0</v>
      </c>
      <c r="L653">
        <f t="shared" si="117"/>
        <v>0</v>
      </c>
      <c r="M653">
        <f t="shared" si="118"/>
        <v>0</v>
      </c>
      <c r="N653" s="56">
        <f t="shared" si="119"/>
        <v>0</v>
      </c>
      <c r="O653" s="56">
        <f t="shared" si="120"/>
        <v>0</v>
      </c>
    </row>
    <row r="654" spans="1:15" x14ac:dyDescent="0.3">
      <c r="A654" t="str">
        <f t="shared" si="114"/>
        <v>202442di</v>
      </c>
      <c r="B654">
        <f t="shared" si="112"/>
        <v>42</v>
      </c>
      <c r="C654" s="65">
        <f t="shared" si="121"/>
        <v>45580</v>
      </c>
      <c r="D654" t="str">
        <f t="shared" si="122"/>
        <v>di</v>
      </c>
      <c r="E654">
        <f t="shared" si="115"/>
        <v>2024</v>
      </c>
      <c r="F654" t="s">
        <v>92</v>
      </c>
      <c r="G654" t="s">
        <v>92</v>
      </c>
      <c r="H654" t="s">
        <v>92</v>
      </c>
      <c r="I654">
        <f t="shared" si="113"/>
        <v>42</v>
      </c>
      <c r="J654" s="118">
        <f>IF(AND(Formulier!$E$44&lt;=C654,Formulier!$O$38&gt;=C654),"Verlof",0)</f>
        <v>0</v>
      </c>
      <c r="K654">
        <f t="shared" si="116"/>
        <v>0</v>
      </c>
      <c r="L654">
        <f t="shared" si="117"/>
        <v>0</v>
      </c>
      <c r="M654">
        <f t="shared" si="118"/>
        <v>0</v>
      </c>
      <c r="N654" s="56">
        <f t="shared" si="119"/>
        <v>0</v>
      </c>
      <c r="O654" s="56">
        <f t="shared" si="120"/>
        <v>0</v>
      </c>
    </row>
    <row r="655" spans="1:15" x14ac:dyDescent="0.3">
      <c r="A655" t="str">
        <f t="shared" si="114"/>
        <v>202442wo</v>
      </c>
      <c r="B655">
        <f t="shared" si="112"/>
        <v>42</v>
      </c>
      <c r="C655" s="65">
        <f t="shared" si="121"/>
        <v>45581</v>
      </c>
      <c r="D655" t="str">
        <f t="shared" si="122"/>
        <v>wo</v>
      </c>
      <c r="E655">
        <f t="shared" si="115"/>
        <v>2024</v>
      </c>
      <c r="F655" t="s">
        <v>92</v>
      </c>
      <c r="G655" t="s">
        <v>92</v>
      </c>
      <c r="H655" t="s">
        <v>92</v>
      </c>
      <c r="I655">
        <f t="shared" si="113"/>
        <v>42</v>
      </c>
      <c r="J655" s="118">
        <f>IF(AND(Formulier!$E$44&lt;=C655,Formulier!$O$38&gt;=C655),"Verlof",0)</f>
        <v>0</v>
      </c>
      <c r="K655">
        <f t="shared" si="116"/>
        <v>0</v>
      </c>
      <c r="L655">
        <f t="shared" si="117"/>
        <v>0</v>
      </c>
      <c r="M655">
        <f t="shared" si="118"/>
        <v>0</v>
      </c>
      <c r="N655" s="56">
        <f t="shared" si="119"/>
        <v>0</v>
      </c>
      <c r="O655" s="56">
        <f t="shared" si="120"/>
        <v>0</v>
      </c>
    </row>
    <row r="656" spans="1:15" x14ac:dyDescent="0.3">
      <c r="A656" t="str">
        <f t="shared" si="114"/>
        <v>202442do</v>
      </c>
      <c r="B656">
        <f t="shared" si="112"/>
        <v>42</v>
      </c>
      <c r="C656" s="65">
        <f t="shared" si="121"/>
        <v>45582</v>
      </c>
      <c r="D656" t="str">
        <f t="shared" si="122"/>
        <v>do</v>
      </c>
      <c r="E656">
        <f t="shared" si="115"/>
        <v>2024</v>
      </c>
      <c r="F656" t="s">
        <v>92</v>
      </c>
      <c r="G656" t="s">
        <v>92</v>
      </c>
      <c r="H656" t="s">
        <v>92</v>
      </c>
      <c r="I656">
        <f t="shared" si="113"/>
        <v>42</v>
      </c>
      <c r="J656" s="118">
        <f>IF(AND(Formulier!$E$44&lt;=C656,Formulier!$O$38&gt;=C656),"Verlof",0)</f>
        <v>0</v>
      </c>
      <c r="K656">
        <f t="shared" si="116"/>
        <v>0</v>
      </c>
      <c r="L656">
        <f t="shared" si="117"/>
        <v>0</v>
      </c>
      <c r="M656">
        <f t="shared" si="118"/>
        <v>0</v>
      </c>
      <c r="N656" s="56">
        <f t="shared" si="119"/>
        <v>0</v>
      </c>
      <c r="O656" s="56">
        <f t="shared" si="120"/>
        <v>0</v>
      </c>
    </row>
    <row r="657" spans="1:15" x14ac:dyDescent="0.3">
      <c r="A657" t="str">
        <f t="shared" si="114"/>
        <v>202442vr</v>
      </c>
      <c r="B657">
        <f t="shared" si="112"/>
        <v>42</v>
      </c>
      <c r="C657" s="65">
        <f t="shared" si="121"/>
        <v>45583</v>
      </c>
      <c r="D657" t="str">
        <f t="shared" si="122"/>
        <v>vr</v>
      </c>
      <c r="E657">
        <f t="shared" si="115"/>
        <v>2024</v>
      </c>
      <c r="F657" t="s">
        <v>92</v>
      </c>
      <c r="G657" t="s">
        <v>92</v>
      </c>
      <c r="H657" t="s">
        <v>92</v>
      </c>
      <c r="I657">
        <f t="shared" si="113"/>
        <v>42</v>
      </c>
      <c r="J657" s="118">
        <f>IF(AND(Formulier!$E$44&lt;=C657,Formulier!$O$38&gt;=C657),"Verlof",0)</f>
        <v>0</v>
      </c>
      <c r="K657">
        <f t="shared" si="116"/>
        <v>0</v>
      </c>
      <c r="L657">
        <f t="shared" si="117"/>
        <v>0</v>
      </c>
      <c r="M657">
        <f t="shared" si="118"/>
        <v>0</v>
      </c>
      <c r="N657" s="56">
        <f t="shared" si="119"/>
        <v>0</v>
      </c>
      <c r="O657" s="56">
        <f t="shared" si="120"/>
        <v>0</v>
      </c>
    </row>
    <row r="658" spans="1:15" x14ac:dyDescent="0.3">
      <c r="A658" t="str">
        <f t="shared" si="114"/>
        <v>202442za</v>
      </c>
      <c r="B658">
        <f t="shared" si="112"/>
        <v>42</v>
      </c>
      <c r="C658" s="65">
        <f t="shared" si="121"/>
        <v>45584</v>
      </c>
      <c r="D658" t="str">
        <f t="shared" si="122"/>
        <v>za</v>
      </c>
      <c r="E658">
        <f t="shared" si="115"/>
        <v>2024</v>
      </c>
      <c r="F658" t="s">
        <v>92</v>
      </c>
      <c r="G658" t="s">
        <v>92</v>
      </c>
      <c r="H658" t="s">
        <v>92</v>
      </c>
      <c r="I658">
        <f t="shared" si="113"/>
        <v>42</v>
      </c>
      <c r="J658" s="118">
        <f>IF(AND(Formulier!$E$44&lt;=C658,Formulier!$O$38&gt;=C658),"Verlof",0)</f>
        <v>0</v>
      </c>
      <c r="K658">
        <f t="shared" si="116"/>
        <v>0</v>
      </c>
      <c r="L658">
        <f t="shared" si="117"/>
        <v>0</v>
      </c>
      <c r="M658">
        <f t="shared" si="118"/>
        <v>0</v>
      </c>
      <c r="N658" s="56">
        <f t="shared" si="119"/>
        <v>0</v>
      </c>
      <c r="O658" s="56">
        <f t="shared" si="120"/>
        <v>0</v>
      </c>
    </row>
    <row r="659" spans="1:15" x14ac:dyDescent="0.3">
      <c r="A659" t="str">
        <f t="shared" si="114"/>
        <v>202442zo</v>
      </c>
      <c r="B659">
        <f t="shared" si="112"/>
        <v>42</v>
      </c>
      <c r="C659" s="65">
        <f t="shared" si="121"/>
        <v>45585</v>
      </c>
      <c r="D659" t="str">
        <f t="shared" si="122"/>
        <v>zo</v>
      </c>
      <c r="E659">
        <f t="shared" si="115"/>
        <v>2024</v>
      </c>
      <c r="F659" t="s">
        <v>92</v>
      </c>
      <c r="G659" t="s">
        <v>92</v>
      </c>
      <c r="H659" t="s">
        <v>92</v>
      </c>
      <c r="I659">
        <f t="shared" si="113"/>
        <v>42</v>
      </c>
      <c r="J659" s="118">
        <f>IF(AND(Formulier!$E$44&lt;=C659,Formulier!$O$38&gt;=C659),"Verlof",0)</f>
        <v>0</v>
      </c>
      <c r="K659">
        <f t="shared" si="116"/>
        <v>0</v>
      </c>
      <c r="L659">
        <f t="shared" si="117"/>
        <v>0</v>
      </c>
      <c r="M659">
        <f t="shared" si="118"/>
        <v>0</v>
      </c>
      <c r="N659" s="56">
        <f t="shared" si="119"/>
        <v>0</v>
      </c>
      <c r="O659" s="56">
        <f t="shared" si="120"/>
        <v>0</v>
      </c>
    </row>
    <row r="660" spans="1:15" x14ac:dyDescent="0.3">
      <c r="A660" t="str">
        <f t="shared" si="114"/>
        <v>202443ma</v>
      </c>
      <c r="B660">
        <f t="shared" si="112"/>
        <v>43</v>
      </c>
      <c r="C660" s="65">
        <f t="shared" si="121"/>
        <v>45586</v>
      </c>
      <c r="D660" t="str">
        <f t="shared" si="122"/>
        <v>ma</v>
      </c>
      <c r="E660">
        <f t="shared" si="115"/>
        <v>2024</v>
      </c>
      <c r="F660" t="s">
        <v>92</v>
      </c>
      <c r="G660" t="s">
        <v>92</v>
      </c>
      <c r="H660" t="s">
        <v>73</v>
      </c>
      <c r="I660">
        <f t="shared" si="113"/>
        <v>43</v>
      </c>
      <c r="J660" s="118">
        <f>IF(AND(Formulier!$E$44&lt;=C660,Formulier!$O$38&gt;=C660),"Verlof",0)</f>
        <v>0</v>
      </c>
      <c r="K660">
        <f t="shared" si="116"/>
        <v>0</v>
      </c>
      <c r="L660">
        <f t="shared" si="117"/>
        <v>0</v>
      </c>
      <c r="M660">
        <f t="shared" si="118"/>
        <v>0</v>
      </c>
      <c r="N660" s="56">
        <f t="shared" si="119"/>
        <v>0</v>
      </c>
      <c r="O660" s="56">
        <f t="shared" si="120"/>
        <v>0</v>
      </c>
    </row>
    <row r="661" spans="1:15" x14ac:dyDescent="0.3">
      <c r="A661" t="str">
        <f t="shared" si="114"/>
        <v>202443di</v>
      </c>
      <c r="B661">
        <f t="shared" si="112"/>
        <v>43</v>
      </c>
      <c r="C661" s="65">
        <f t="shared" si="121"/>
        <v>45587</v>
      </c>
      <c r="D661" t="str">
        <f t="shared" si="122"/>
        <v>di</v>
      </c>
      <c r="E661">
        <f t="shared" si="115"/>
        <v>2024</v>
      </c>
      <c r="F661" t="s">
        <v>92</v>
      </c>
      <c r="G661" t="s">
        <v>92</v>
      </c>
      <c r="H661" t="s">
        <v>73</v>
      </c>
      <c r="I661">
        <f t="shared" si="113"/>
        <v>43</v>
      </c>
      <c r="J661" s="118">
        <f>IF(AND(Formulier!$E$44&lt;=C661,Formulier!$O$38&gt;=C661),"Verlof",0)</f>
        <v>0</v>
      </c>
      <c r="K661">
        <f t="shared" si="116"/>
        <v>0</v>
      </c>
      <c r="L661">
        <f t="shared" si="117"/>
        <v>0</v>
      </c>
      <c r="M661">
        <f t="shared" si="118"/>
        <v>0</v>
      </c>
      <c r="N661" s="56">
        <f t="shared" si="119"/>
        <v>0</v>
      </c>
      <c r="O661" s="56">
        <f t="shared" si="120"/>
        <v>0</v>
      </c>
    </row>
    <row r="662" spans="1:15" x14ac:dyDescent="0.3">
      <c r="A662" t="str">
        <f t="shared" si="114"/>
        <v>202443wo</v>
      </c>
      <c r="B662">
        <f t="shared" si="112"/>
        <v>43</v>
      </c>
      <c r="C662" s="65">
        <f t="shared" si="121"/>
        <v>45588</v>
      </c>
      <c r="D662" t="str">
        <f t="shared" si="122"/>
        <v>wo</v>
      </c>
      <c r="E662">
        <f t="shared" si="115"/>
        <v>2024</v>
      </c>
      <c r="F662" t="s">
        <v>92</v>
      </c>
      <c r="G662" t="s">
        <v>92</v>
      </c>
      <c r="H662" t="s">
        <v>73</v>
      </c>
      <c r="I662">
        <f t="shared" si="113"/>
        <v>43</v>
      </c>
      <c r="J662" s="118">
        <f>IF(AND(Formulier!$E$44&lt;=C662,Formulier!$O$38&gt;=C662),"Verlof",0)</f>
        <v>0</v>
      </c>
      <c r="K662">
        <f t="shared" si="116"/>
        <v>0</v>
      </c>
      <c r="L662">
        <f t="shared" si="117"/>
        <v>0</v>
      </c>
      <c r="M662">
        <f t="shared" si="118"/>
        <v>0</v>
      </c>
      <c r="N662" s="56">
        <f t="shared" si="119"/>
        <v>0</v>
      </c>
      <c r="O662" s="56">
        <f t="shared" si="120"/>
        <v>0</v>
      </c>
    </row>
    <row r="663" spans="1:15" x14ac:dyDescent="0.3">
      <c r="A663" t="str">
        <f t="shared" si="114"/>
        <v>202443do</v>
      </c>
      <c r="B663">
        <f t="shared" si="112"/>
        <v>43</v>
      </c>
      <c r="C663" s="65">
        <f t="shared" si="121"/>
        <v>45589</v>
      </c>
      <c r="D663" t="str">
        <f t="shared" si="122"/>
        <v>do</v>
      </c>
      <c r="E663">
        <f t="shared" si="115"/>
        <v>2024</v>
      </c>
      <c r="F663" t="s">
        <v>92</v>
      </c>
      <c r="G663" t="s">
        <v>92</v>
      </c>
      <c r="H663" t="s">
        <v>73</v>
      </c>
      <c r="I663">
        <f t="shared" si="113"/>
        <v>43</v>
      </c>
      <c r="J663" s="118">
        <f>IF(AND(Formulier!$E$44&lt;=C663,Formulier!$O$38&gt;=C663),"Verlof",0)</f>
        <v>0</v>
      </c>
      <c r="K663">
        <f t="shared" si="116"/>
        <v>0</v>
      </c>
      <c r="L663">
        <f t="shared" si="117"/>
        <v>0</v>
      </c>
      <c r="M663">
        <f t="shared" si="118"/>
        <v>0</v>
      </c>
      <c r="N663" s="56">
        <f t="shared" si="119"/>
        <v>0</v>
      </c>
      <c r="O663" s="56">
        <f t="shared" si="120"/>
        <v>0</v>
      </c>
    </row>
    <row r="664" spans="1:15" x14ac:dyDescent="0.3">
      <c r="A664" t="str">
        <f t="shared" si="114"/>
        <v>202443vr</v>
      </c>
      <c r="B664">
        <f t="shared" si="112"/>
        <v>43</v>
      </c>
      <c r="C664" s="65">
        <f t="shared" si="121"/>
        <v>45590</v>
      </c>
      <c r="D664" t="str">
        <f t="shared" si="122"/>
        <v>vr</v>
      </c>
      <c r="E664">
        <f t="shared" si="115"/>
        <v>2024</v>
      </c>
      <c r="F664" t="s">
        <v>92</v>
      </c>
      <c r="G664" t="s">
        <v>92</v>
      </c>
      <c r="H664" t="s">
        <v>73</v>
      </c>
      <c r="I664">
        <f t="shared" si="113"/>
        <v>43</v>
      </c>
      <c r="J664" s="118">
        <f>IF(AND(Formulier!$E$44&lt;=C664,Formulier!$O$38&gt;=C664),"Verlof",0)</f>
        <v>0</v>
      </c>
      <c r="K664">
        <f t="shared" si="116"/>
        <v>0</v>
      </c>
      <c r="L664">
        <f t="shared" si="117"/>
        <v>0</v>
      </c>
      <c r="M664">
        <f t="shared" si="118"/>
        <v>0</v>
      </c>
      <c r="N664" s="56">
        <f t="shared" si="119"/>
        <v>0</v>
      </c>
      <c r="O664" s="56">
        <f t="shared" si="120"/>
        <v>0</v>
      </c>
    </row>
    <row r="665" spans="1:15" x14ac:dyDescent="0.3">
      <c r="A665" t="str">
        <f t="shared" si="114"/>
        <v>202443za</v>
      </c>
      <c r="B665">
        <f t="shared" si="112"/>
        <v>43</v>
      </c>
      <c r="C665" s="65">
        <f t="shared" si="121"/>
        <v>45591</v>
      </c>
      <c r="D665" t="str">
        <f t="shared" si="122"/>
        <v>za</v>
      </c>
      <c r="E665">
        <f t="shared" si="115"/>
        <v>2024</v>
      </c>
      <c r="F665" t="s">
        <v>92</v>
      </c>
      <c r="G665" t="s">
        <v>92</v>
      </c>
      <c r="H665" t="s">
        <v>73</v>
      </c>
      <c r="I665">
        <f t="shared" si="113"/>
        <v>43</v>
      </c>
      <c r="J665" s="118">
        <f>IF(AND(Formulier!$E$44&lt;=C665,Formulier!$O$38&gt;=C665),"Verlof",0)</f>
        <v>0</v>
      </c>
      <c r="K665">
        <f t="shared" si="116"/>
        <v>0</v>
      </c>
      <c r="L665">
        <f t="shared" si="117"/>
        <v>0</v>
      </c>
      <c r="M665">
        <f t="shared" si="118"/>
        <v>0</v>
      </c>
      <c r="N665" s="56">
        <f t="shared" si="119"/>
        <v>0</v>
      </c>
      <c r="O665" s="56">
        <f t="shared" si="120"/>
        <v>0</v>
      </c>
    </row>
    <row r="666" spans="1:15" x14ac:dyDescent="0.3">
      <c r="A666" t="str">
        <f t="shared" si="114"/>
        <v>202443zo</v>
      </c>
      <c r="B666">
        <f t="shared" si="112"/>
        <v>43</v>
      </c>
      <c r="C666" s="65">
        <f t="shared" si="121"/>
        <v>45592</v>
      </c>
      <c r="D666" t="str">
        <f t="shared" si="122"/>
        <v>zo</v>
      </c>
      <c r="E666">
        <f t="shared" si="115"/>
        <v>2024</v>
      </c>
      <c r="F666" t="s">
        <v>92</v>
      </c>
      <c r="G666" t="s">
        <v>92</v>
      </c>
      <c r="H666" t="s">
        <v>73</v>
      </c>
      <c r="I666">
        <f t="shared" si="113"/>
        <v>43</v>
      </c>
      <c r="J666" s="118">
        <f>IF(AND(Formulier!$E$44&lt;=C666,Formulier!$O$38&gt;=C666),"Verlof",0)</f>
        <v>0</v>
      </c>
      <c r="K666">
        <f t="shared" si="116"/>
        <v>0</v>
      </c>
      <c r="L666">
        <f t="shared" si="117"/>
        <v>0</v>
      </c>
      <c r="M666">
        <f t="shared" si="118"/>
        <v>0</v>
      </c>
      <c r="N666" s="56">
        <f t="shared" si="119"/>
        <v>0</v>
      </c>
      <c r="O666" s="56">
        <f t="shared" si="120"/>
        <v>0</v>
      </c>
    </row>
    <row r="667" spans="1:15" x14ac:dyDescent="0.3">
      <c r="A667" t="str">
        <f t="shared" si="114"/>
        <v>202444ma</v>
      </c>
      <c r="B667">
        <f t="shared" si="112"/>
        <v>44</v>
      </c>
      <c r="C667" s="65">
        <f t="shared" si="121"/>
        <v>45593</v>
      </c>
      <c r="D667" t="str">
        <f t="shared" si="122"/>
        <v>ma</v>
      </c>
      <c r="E667">
        <f t="shared" si="115"/>
        <v>2024</v>
      </c>
      <c r="F667" t="s">
        <v>73</v>
      </c>
      <c r="G667" t="s">
        <v>73</v>
      </c>
      <c r="H667" t="s">
        <v>92</v>
      </c>
      <c r="I667">
        <f t="shared" si="113"/>
        <v>44</v>
      </c>
      <c r="J667" s="118">
        <f>IF(AND(Formulier!$E$44&lt;=C667,Formulier!$O$38&gt;=C667),"Verlof",0)</f>
        <v>0</v>
      </c>
      <c r="K667">
        <f t="shared" si="116"/>
        <v>0</v>
      </c>
      <c r="L667">
        <f t="shared" si="117"/>
        <v>0</v>
      </c>
      <c r="M667">
        <f t="shared" si="118"/>
        <v>0</v>
      </c>
      <c r="N667" s="56">
        <f t="shared" si="119"/>
        <v>0</v>
      </c>
      <c r="O667" s="56">
        <f t="shared" si="120"/>
        <v>0</v>
      </c>
    </row>
    <row r="668" spans="1:15" x14ac:dyDescent="0.3">
      <c r="A668" t="str">
        <f t="shared" si="114"/>
        <v>202444di</v>
      </c>
      <c r="B668">
        <f t="shared" si="112"/>
        <v>44</v>
      </c>
      <c r="C668" s="65">
        <f t="shared" si="121"/>
        <v>45594</v>
      </c>
      <c r="D668" t="str">
        <f t="shared" si="122"/>
        <v>di</v>
      </c>
      <c r="E668">
        <f t="shared" si="115"/>
        <v>2024</v>
      </c>
      <c r="F668" t="s">
        <v>73</v>
      </c>
      <c r="G668" t="s">
        <v>73</v>
      </c>
      <c r="H668" t="s">
        <v>92</v>
      </c>
      <c r="I668">
        <f t="shared" si="113"/>
        <v>44</v>
      </c>
      <c r="J668" s="118">
        <f>IF(AND(Formulier!$E$44&lt;=C668,Formulier!$O$38&gt;=C668),"Verlof",0)</f>
        <v>0</v>
      </c>
      <c r="K668">
        <f t="shared" si="116"/>
        <v>0</v>
      </c>
      <c r="L668">
        <f t="shared" si="117"/>
        <v>0</v>
      </c>
      <c r="M668">
        <f t="shared" si="118"/>
        <v>0</v>
      </c>
      <c r="N668" s="56">
        <f t="shared" si="119"/>
        <v>0</v>
      </c>
      <c r="O668" s="56">
        <f t="shared" si="120"/>
        <v>0</v>
      </c>
    </row>
    <row r="669" spans="1:15" x14ac:dyDescent="0.3">
      <c r="A669" t="str">
        <f t="shared" si="114"/>
        <v>202444wo</v>
      </c>
      <c r="B669">
        <f t="shared" si="112"/>
        <v>44</v>
      </c>
      <c r="C669" s="65">
        <f t="shared" si="121"/>
        <v>45595</v>
      </c>
      <c r="D669" t="str">
        <f t="shared" si="122"/>
        <v>wo</v>
      </c>
      <c r="E669">
        <f t="shared" si="115"/>
        <v>2024</v>
      </c>
      <c r="F669" t="s">
        <v>73</v>
      </c>
      <c r="G669" t="s">
        <v>73</v>
      </c>
      <c r="H669" t="s">
        <v>92</v>
      </c>
      <c r="I669">
        <f t="shared" si="113"/>
        <v>44</v>
      </c>
      <c r="J669" s="118">
        <f>IF(AND(Formulier!$E$44&lt;=C669,Formulier!$O$38&gt;=C669),"Verlof",0)</f>
        <v>0</v>
      </c>
      <c r="K669">
        <f t="shared" si="116"/>
        <v>0</v>
      </c>
      <c r="L669">
        <f t="shared" si="117"/>
        <v>0</v>
      </c>
      <c r="M669">
        <f t="shared" si="118"/>
        <v>0</v>
      </c>
      <c r="N669" s="56">
        <f t="shared" si="119"/>
        <v>0</v>
      </c>
      <c r="O669" s="56">
        <f t="shared" si="120"/>
        <v>0</v>
      </c>
    </row>
    <row r="670" spans="1:15" x14ac:dyDescent="0.3">
      <c r="A670" t="str">
        <f t="shared" si="114"/>
        <v>202444do</v>
      </c>
      <c r="B670">
        <f t="shared" si="112"/>
        <v>44</v>
      </c>
      <c r="C670" s="65">
        <f t="shared" si="121"/>
        <v>45596</v>
      </c>
      <c r="D670" t="str">
        <f t="shared" si="122"/>
        <v>do</v>
      </c>
      <c r="E670">
        <f t="shared" si="115"/>
        <v>2024</v>
      </c>
      <c r="F670" t="s">
        <v>73</v>
      </c>
      <c r="G670" t="s">
        <v>73</v>
      </c>
      <c r="H670" t="s">
        <v>92</v>
      </c>
      <c r="I670">
        <f t="shared" si="113"/>
        <v>44</v>
      </c>
      <c r="J670" s="118">
        <f>IF(AND(Formulier!$E$44&lt;=C670,Formulier!$O$38&gt;=C670),"Verlof",0)</f>
        <v>0</v>
      </c>
      <c r="K670">
        <f t="shared" si="116"/>
        <v>0</v>
      </c>
      <c r="L670">
        <f t="shared" si="117"/>
        <v>0</v>
      </c>
      <c r="M670">
        <f t="shared" si="118"/>
        <v>0</v>
      </c>
      <c r="N670" s="56">
        <f t="shared" si="119"/>
        <v>0</v>
      </c>
      <c r="O670" s="56">
        <f t="shared" si="120"/>
        <v>0</v>
      </c>
    </row>
    <row r="671" spans="1:15" x14ac:dyDescent="0.3">
      <c r="A671" t="str">
        <f t="shared" si="114"/>
        <v>202444vr</v>
      </c>
      <c r="B671">
        <f t="shared" si="112"/>
        <v>44</v>
      </c>
      <c r="C671" s="65">
        <f t="shared" si="121"/>
        <v>45597</v>
      </c>
      <c r="D671" t="str">
        <f t="shared" si="122"/>
        <v>vr</v>
      </c>
      <c r="E671">
        <f t="shared" si="115"/>
        <v>2024</v>
      </c>
      <c r="F671" t="s">
        <v>73</v>
      </c>
      <c r="G671" t="s">
        <v>73</v>
      </c>
      <c r="H671" t="s">
        <v>92</v>
      </c>
      <c r="I671">
        <f t="shared" si="113"/>
        <v>44</v>
      </c>
      <c r="J671" s="118">
        <f>IF(AND(Formulier!$E$44&lt;=C671,Formulier!$O$38&gt;=C671),"Verlof",0)</f>
        <v>0</v>
      </c>
      <c r="K671">
        <f t="shared" si="116"/>
        <v>0</v>
      </c>
      <c r="L671">
        <f t="shared" si="117"/>
        <v>0</v>
      </c>
      <c r="M671">
        <f t="shared" si="118"/>
        <v>0</v>
      </c>
      <c r="N671" s="56">
        <f t="shared" si="119"/>
        <v>0</v>
      </c>
      <c r="O671" s="56">
        <f t="shared" si="120"/>
        <v>0</v>
      </c>
    </row>
    <row r="672" spans="1:15" x14ac:dyDescent="0.3">
      <c r="A672" t="str">
        <f t="shared" si="114"/>
        <v>202444za</v>
      </c>
      <c r="B672">
        <f t="shared" si="112"/>
        <v>44</v>
      </c>
      <c r="C672" s="65">
        <f t="shared" si="121"/>
        <v>45598</v>
      </c>
      <c r="D672" t="str">
        <f t="shared" si="122"/>
        <v>za</v>
      </c>
      <c r="E672">
        <f t="shared" si="115"/>
        <v>2024</v>
      </c>
      <c r="F672" t="s">
        <v>73</v>
      </c>
      <c r="G672" t="s">
        <v>73</v>
      </c>
      <c r="H672" t="s">
        <v>92</v>
      </c>
      <c r="I672">
        <f t="shared" si="113"/>
        <v>44</v>
      </c>
      <c r="J672" s="118">
        <f>IF(AND(Formulier!$E$44&lt;=C672,Formulier!$O$38&gt;=C672),"Verlof",0)</f>
        <v>0</v>
      </c>
      <c r="K672">
        <f t="shared" si="116"/>
        <v>0</v>
      </c>
      <c r="L672">
        <f t="shared" si="117"/>
        <v>0</v>
      </c>
      <c r="M672">
        <f t="shared" si="118"/>
        <v>0</v>
      </c>
      <c r="N672" s="56">
        <f t="shared" si="119"/>
        <v>0</v>
      </c>
      <c r="O672" s="56">
        <f t="shared" si="120"/>
        <v>0</v>
      </c>
    </row>
    <row r="673" spans="1:15" x14ac:dyDescent="0.3">
      <c r="A673" t="str">
        <f t="shared" si="114"/>
        <v>202444zo</v>
      </c>
      <c r="B673">
        <f t="shared" si="112"/>
        <v>44</v>
      </c>
      <c r="C673" s="65">
        <f t="shared" si="121"/>
        <v>45599</v>
      </c>
      <c r="D673" t="str">
        <f t="shared" si="122"/>
        <v>zo</v>
      </c>
      <c r="E673">
        <f t="shared" si="115"/>
        <v>2024</v>
      </c>
      <c r="F673" t="s">
        <v>73</v>
      </c>
      <c r="G673" t="s">
        <v>73</v>
      </c>
      <c r="H673" t="s">
        <v>92</v>
      </c>
      <c r="I673">
        <f t="shared" si="113"/>
        <v>44</v>
      </c>
      <c r="J673" s="118">
        <f>IF(AND(Formulier!$E$44&lt;=C673,Formulier!$O$38&gt;=C673),"Verlof",0)</f>
        <v>0</v>
      </c>
      <c r="K673">
        <f t="shared" si="116"/>
        <v>0</v>
      </c>
      <c r="L673">
        <f t="shared" si="117"/>
        <v>0</v>
      </c>
      <c r="M673">
        <f t="shared" si="118"/>
        <v>0</v>
      </c>
      <c r="N673" s="56">
        <f t="shared" si="119"/>
        <v>0</v>
      </c>
      <c r="O673" s="56">
        <f t="shared" si="120"/>
        <v>0</v>
      </c>
    </row>
    <row r="674" spans="1:15" x14ac:dyDescent="0.3">
      <c r="A674" t="str">
        <f t="shared" si="114"/>
        <v>202445ma</v>
      </c>
      <c r="B674">
        <f t="shared" si="112"/>
        <v>45</v>
      </c>
      <c r="C674" s="65">
        <f t="shared" si="121"/>
        <v>45600</v>
      </c>
      <c r="D674" t="str">
        <f t="shared" si="122"/>
        <v>ma</v>
      </c>
      <c r="E674">
        <f t="shared" si="115"/>
        <v>2024</v>
      </c>
      <c r="F674" t="s">
        <v>92</v>
      </c>
      <c r="G674" t="s">
        <v>92</v>
      </c>
      <c r="H674" t="s">
        <v>92</v>
      </c>
      <c r="I674">
        <f t="shared" si="113"/>
        <v>45</v>
      </c>
      <c r="J674" s="118">
        <f>IF(AND(Formulier!$E$44&lt;=C674,Formulier!$O$38&gt;=C674),"Verlof",0)</f>
        <v>0</v>
      </c>
      <c r="K674">
        <f t="shared" si="116"/>
        <v>0</v>
      </c>
      <c r="L674">
        <f t="shared" si="117"/>
        <v>0</v>
      </c>
      <c r="M674">
        <f t="shared" si="118"/>
        <v>0</v>
      </c>
      <c r="N674" s="56">
        <f t="shared" si="119"/>
        <v>0</v>
      </c>
      <c r="O674" s="56">
        <f t="shared" si="120"/>
        <v>0</v>
      </c>
    </row>
    <row r="675" spans="1:15" x14ac:dyDescent="0.3">
      <c r="A675" t="str">
        <f t="shared" si="114"/>
        <v>202445di</v>
      </c>
      <c r="B675">
        <f t="shared" si="112"/>
        <v>45</v>
      </c>
      <c r="C675" s="65">
        <f t="shared" si="121"/>
        <v>45601</v>
      </c>
      <c r="D675" t="str">
        <f t="shared" si="122"/>
        <v>di</v>
      </c>
      <c r="E675">
        <f t="shared" si="115"/>
        <v>2024</v>
      </c>
      <c r="F675" t="s">
        <v>92</v>
      </c>
      <c r="G675" t="s">
        <v>92</v>
      </c>
      <c r="H675" t="s">
        <v>92</v>
      </c>
      <c r="I675">
        <f t="shared" si="113"/>
        <v>45</v>
      </c>
      <c r="J675" s="118">
        <f>IF(AND(Formulier!$E$44&lt;=C675,Formulier!$O$38&gt;=C675),"Verlof",0)</f>
        <v>0</v>
      </c>
      <c r="K675">
        <f t="shared" si="116"/>
        <v>0</v>
      </c>
      <c r="L675">
        <f t="shared" si="117"/>
        <v>0</v>
      </c>
      <c r="M675">
        <f t="shared" si="118"/>
        <v>0</v>
      </c>
      <c r="N675" s="56">
        <f t="shared" si="119"/>
        <v>0</v>
      </c>
      <c r="O675" s="56">
        <f t="shared" si="120"/>
        <v>0</v>
      </c>
    </row>
    <row r="676" spans="1:15" x14ac:dyDescent="0.3">
      <c r="A676" t="str">
        <f t="shared" si="114"/>
        <v>202445wo</v>
      </c>
      <c r="B676">
        <f t="shared" si="112"/>
        <v>45</v>
      </c>
      <c r="C676" s="65">
        <f t="shared" si="121"/>
        <v>45602</v>
      </c>
      <c r="D676" t="str">
        <f t="shared" si="122"/>
        <v>wo</v>
      </c>
      <c r="E676">
        <f t="shared" si="115"/>
        <v>2024</v>
      </c>
      <c r="F676" t="s">
        <v>92</v>
      </c>
      <c r="G676" t="s">
        <v>92</v>
      </c>
      <c r="H676" t="s">
        <v>92</v>
      </c>
      <c r="I676">
        <f t="shared" si="113"/>
        <v>45</v>
      </c>
      <c r="J676" s="118">
        <f>IF(AND(Formulier!$E$44&lt;=C676,Formulier!$O$38&gt;=C676),"Verlof",0)</f>
        <v>0</v>
      </c>
      <c r="K676">
        <f t="shared" si="116"/>
        <v>0</v>
      </c>
      <c r="L676">
        <f t="shared" si="117"/>
        <v>0</v>
      </c>
      <c r="M676">
        <f t="shared" si="118"/>
        <v>0</v>
      </c>
      <c r="N676" s="56">
        <f t="shared" si="119"/>
        <v>0</v>
      </c>
      <c r="O676" s="56">
        <f t="shared" si="120"/>
        <v>0</v>
      </c>
    </row>
    <row r="677" spans="1:15" x14ac:dyDescent="0.3">
      <c r="A677" t="str">
        <f t="shared" si="114"/>
        <v>202445do</v>
      </c>
      <c r="B677">
        <f t="shared" si="112"/>
        <v>45</v>
      </c>
      <c r="C677" s="65">
        <f t="shared" si="121"/>
        <v>45603</v>
      </c>
      <c r="D677" t="str">
        <f t="shared" si="122"/>
        <v>do</v>
      </c>
      <c r="E677">
        <f t="shared" si="115"/>
        <v>2024</v>
      </c>
      <c r="F677" t="s">
        <v>92</v>
      </c>
      <c r="G677" t="s">
        <v>92</v>
      </c>
      <c r="H677" t="s">
        <v>92</v>
      </c>
      <c r="I677">
        <f t="shared" si="113"/>
        <v>45</v>
      </c>
      <c r="J677" s="118">
        <f>IF(AND(Formulier!$E$44&lt;=C677,Formulier!$O$38&gt;=C677),"Verlof",0)</f>
        <v>0</v>
      </c>
      <c r="K677">
        <f t="shared" si="116"/>
        <v>0</v>
      </c>
      <c r="L677">
        <f t="shared" si="117"/>
        <v>0</v>
      </c>
      <c r="M677">
        <f t="shared" si="118"/>
        <v>0</v>
      </c>
      <c r="N677" s="56">
        <f t="shared" si="119"/>
        <v>0</v>
      </c>
      <c r="O677" s="56">
        <f t="shared" si="120"/>
        <v>0</v>
      </c>
    </row>
    <row r="678" spans="1:15" x14ac:dyDescent="0.3">
      <c r="A678" t="str">
        <f t="shared" si="114"/>
        <v>202445vr</v>
      </c>
      <c r="B678">
        <f t="shared" si="112"/>
        <v>45</v>
      </c>
      <c r="C678" s="65">
        <f t="shared" si="121"/>
        <v>45604</v>
      </c>
      <c r="D678" t="str">
        <f t="shared" si="122"/>
        <v>vr</v>
      </c>
      <c r="E678">
        <f t="shared" si="115"/>
        <v>2024</v>
      </c>
      <c r="F678" t="s">
        <v>92</v>
      </c>
      <c r="G678" t="s">
        <v>92</v>
      </c>
      <c r="H678" t="s">
        <v>92</v>
      </c>
      <c r="I678">
        <f t="shared" si="113"/>
        <v>45</v>
      </c>
      <c r="J678" s="118">
        <f>IF(AND(Formulier!$E$44&lt;=C678,Formulier!$O$38&gt;=C678),"Verlof",0)</f>
        <v>0</v>
      </c>
      <c r="K678">
        <f t="shared" si="116"/>
        <v>0</v>
      </c>
      <c r="L678">
        <f t="shared" si="117"/>
        <v>0</v>
      </c>
      <c r="M678">
        <f t="shared" si="118"/>
        <v>0</v>
      </c>
      <c r="N678" s="56">
        <f t="shared" si="119"/>
        <v>0</v>
      </c>
      <c r="O678" s="56">
        <f t="shared" si="120"/>
        <v>0</v>
      </c>
    </row>
    <row r="679" spans="1:15" x14ac:dyDescent="0.3">
      <c r="A679" t="str">
        <f t="shared" si="114"/>
        <v>202445za</v>
      </c>
      <c r="B679">
        <f t="shared" si="112"/>
        <v>45</v>
      </c>
      <c r="C679" s="65">
        <f t="shared" si="121"/>
        <v>45605</v>
      </c>
      <c r="D679" t="str">
        <f t="shared" si="122"/>
        <v>za</v>
      </c>
      <c r="E679">
        <f t="shared" si="115"/>
        <v>2024</v>
      </c>
      <c r="F679" t="s">
        <v>92</v>
      </c>
      <c r="G679" t="s">
        <v>92</v>
      </c>
      <c r="H679" t="s">
        <v>92</v>
      </c>
      <c r="I679">
        <f t="shared" si="113"/>
        <v>45</v>
      </c>
      <c r="J679" s="118">
        <f>IF(AND(Formulier!$E$44&lt;=C679,Formulier!$O$38&gt;=C679),"Verlof",0)</f>
        <v>0</v>
      </c>
      <c r="K679">
        <f t="shared" si="116"/>
        <v>0</v>
      </c>
      <c r="L679">
        <f t="shared" si="117"/>
        <v>0</v>
      </c>
      <c r="M679">
        <f t="shared" si="118"/>
        <v>0</v>
      </c>
      <c r="N679" s="56">
        <f t="shared" si="119"/>
        <v>0</v>
      </c>
      <c r="O679" s="56">
        <f t="shared" si="120"/>
        <v>0</v>
      </c>
    </row>
    <row r="680" spans="1:15" x14ac:dyDescent="0.3">
      <c r="A680" t="str">
        <f t="shared" si="114"/>
        <v>202445zo</v>
      </c>
      <c r="B680">
        <f t="shared" si="112"/>
        <v>45</v>
      </c>
      <c r="C680" s="65">
        <f t="shared" si="121"/>
        <v>45606</v>
      </c>
      <c r="D680" t="str">
        <f t="shared" si="122"/>
        <v>zo</v>
      </c>
      <c r="E680">
        <f t="shared" si="115"/>
        <v>2024</v>
      </c>
      <c r="F680" t="s">
        <v>92</v>
      </c>
      <c r="G680" t="s">
        <v>92</v>
      </c>
      <c r="H680" t="s">
        <v>92</v>
      </c>
      <c r="I680">
        <f t="shared" si="113"/>
        <v>45</v>
      </c>
      <c r="J680" s="118">
        <f>IF(AND(Formulier!$E$44&lt;=C680,Formulier!$O$38&gt;=C680),"Verlof",0)</f>
        <v>0</v>
      </c>
      <c r="K680">
        <f t="shared" si="116"/>
        <v>0</v>
      </c>
      <c r="L680">
        <f t="shared" si="117"/>
        <v>0</v>
      </c>
      <c r="M680">
        <f t="shared" si="118"/>
        <v>0</v>
      </c>
      <c r="N680" s="56">
        <f t="shared" si="119"/>
        <v>0</v>
      </c>
      <c r="O680" s="56">
        <f t="shared" si="120"/>
        <v>0</v>
      </c>
    </row>
    <row r="681" spans="1:15" x14ac:dyDescent="0.3">
      <c r="A681" t="str">
        <f t="shared" si="114"/>
        <v>202446ma</v>
      </c>
      <c r="B681">
        <f t="shared" si="112"/>
        <v>46</v>
      </c>
      <c r="C681" s="65">
        <f t="shared" si="121"/>
        <v>45607</v>
      </c>
      <c r="D681" t="str">
        <f t="shared" si="122"/>
        <v>ma</v>
      </c>
      <c r="E681">
        <f t="shared" si="115"/>
        <v>2024</v>
      </c>
      <c r="F681" t="s">
        <v>92</v>
      </c>
      <c r="G681" t="s">
        <v>92</v>
      </c>
      <c r="H681" t="s">
        <v>92</v>
      </c>
      <c r="I681">
        <f t="shared" si="113"/>
        <v>46</v>
      </c>
      <c r="J681" s="118">
        <f>IF(AND(Formulier!$E$44&lt;=C681,Formulier!$O$38&gt;=C681),"Verlof",0)</f>
        <v>0</v>
      </c>
      <c r="K681">
        <f t="shared" si="116"/>
        <v>0</v>
      </c>
      <c r="L681">
        <f t="shared" si="117"/>
        <v>0</v>
      </c>
      <c r="M681">
        <f t="shared" si="118"/>
        <v>0</v>
      </c>
      <c r="N681" s="56">
        <f t="shared" si="119"/>
        <v>0</v>
      </c>
      <c r="O681" s="56">
        <f t="shared" si="120"/>
        <v>0</v>
      </c>
    </row>
    <row r="682" spans="1:15" x14ac:dyDescent="0.3">
      <c r="A682" t="str">
        <f t="shared" si="114"/>
        <v>202446di</v>
      </c>
      <c r="B682">
        <f t="shared" si="112"/>
        <v>46</v>
      </c>
      <c r="C682" s="65">
        <f t="shared" si="121"/>
        <v>45608</v>
      </c>
      <c r="D682" t="str">
        <f t="shared" si="122"/>
        <v>di</v>
      </c>
      <c r="E682">
        <f t="shared" si="115"/>
        <v>2024</v>
      </c>
      <c r="F682" t="s">
        <v>92</v>
      </c>
      <c r="G682" t="s">
        <v>92</v>
      </c>
      <c r="H682" t="s">
        <v>92</v>
      </c>
      <c r="I682">
        <f t="shared" si="113"/>
        <v>46</v>
      </c>
      <c r="J682" s="118">
        <f>IF(AND(Formulier!$E$44&lt;=C682,Formulier!$O$38&gt;=C682),"Verlof",0)</f>
        <v>0</v>
      </c>
      <c r="K682">
        <f t="shared" si="116"/>
        <v>0</v>
      </c>
      <c r="L682">
        <f t="shared" si="117"/>
        <v>0</v>
      </c>
      <c r="M682">
        <f t="shared" si="118"/>
        <v>0</v>
      </c>
      <c r="N682" s="56">
        <f t="shared" si="119"/>
        <v>0</v>
      </c>
      <c r="O682" s="56">
        <f t="shared" si="120"/>
        <v>0</v>
      </c>
    </row>
    <row r="683" spans="1:15" x14ac:dyDescent="0.3">
      <c r="A683" t="str">
        <f t="shared" si="114"/>
        <v>202446wo</v>
      </c>
      <c r="B683">
        <f t="shared" si="112"/>
        <v>46</v>
      </c>
      <c r="C683" s="65">
        <f t="shared" si="121"/>
        <v>45609</v>
      </c>
      <c r="D683" t="str">
        <f t="shared" si="122"/>
        <v>wo</v>
      </c>
      <c r="E683">
        <f t="shared" si="115"/>
        <v>2024</v>
      </c>
      <c r="F683" t="s">
        <v>92</v>
      </c>
      <c r="G683" t="s">
        <v>92</v>
      </c>
      <c r="H683" t="s">
        <v>92</v>
      </c>
      <c r="I683">
        <f t="shared" si="113"/>
        <v>46</v>
      </c>
      <c r="J683" s="118">
        <f>IF(AND(Formulier!$E$44&lt;=C683,Formulier!$O$38&gt;=C683),"Verlof",0)</f>
        <v>0</v>
      </c>
      <c r="K683">
        <f t="shared" si="116"/>
        <v>0</v>
      </c>
      <c r="L683">
        <f t="shared" si="117"/>
        <v>0</v>
      </c>
      <c r="M683">
        <f t="shared" si="118"/>
        <v>0</v>
      </c>
      <c r="N683" s="56">
        <f t="shared" si="119"/>
        <v>0</v>
      </c>
      <c r="O683" s="56">
        <f t="shared" si="120"/>
        <v>0</v>
      </c>
    </row>
    <row r="684" spans="1:15" x14ac:dyDescent="0.3">
      <c r="A684" t="str">
        <f t="shared" si="114"/>
        <v>202446do</v>
      </c>
      <c r="B684">
        <f t="shared" si="112"/>
        <v>46</v>
      </c>
      <c r="C684" s="65">
        <f t="shared" si="121"/>
        <v>45610</v>
      </c>
      <c r="D684" t="str">
        <f t="shared" si="122"/>
        <v>do</v>
      </c>
      <c r="E684">
        <f t="shared" si="115"/>
        <v>2024</v>
      </c>
      <c r="F684" t="s">
        <v>92</v>
      </c>
      <c r="G684" t="s">
        <v>92</v>
      </c>
      <c r="H684" t="s">
        <v>92</v>
      </c>
      <c r="I684">
        <f t="shared" si="113"/>
        <v>46</v>
      </c>
      <c r="J684" s="118">
        <f>IF(AND(Formulier!$E$44&lt;=C684,Formulier!$O$38&gt;=C684),"Verlof",0)</f>
        <v>0</v>
      </c>
      <c r="K684">
        <f t="shared" si="116"/>
        <v>0</v>
      </c>
      <c r="L684">
        <f t="shared" si="117"/>
        <v>0</v>
      </c>
      <c r="M684">
        <f t="shared" si="118"/>
        <v>0</v>
      </c>
      <c r="N684" s="56">
        <f t="shared" si="119"/>
        <v>0</v>
      </c>
      <c r="O684" s="56">
        <f t="shared" si="120"/>
        <v>0</v>
      </c>
    </row>
    <row r="685" spans="1:15" x14ac:dyDescent="0.3">
      <c r="A685" t="str">
        <f t="shared" si="114"/>
        <v>202446vr</v>
      </c>
      <c r="B685">
        <f t="shared" si="112"/>
        <v>46</v>
      </c>
      <c r="C685" s="65">
        <f t="shared" si="121"/>
        <v>45611</v>
      </c>
      <c r="D685" t="str">
        <f t="shared" si="122"/>
        <v>vr</v>
      </c>
      <c r="E685">
        <f t="shared" si="115"/>
        <v>2024</v>
      </c>
      <c r="F685" t="s">
        <v>92</v>
      </c>
      <c r="G685" t="s">
        <v>92</v>
      </c>
      <c r="H685" t="s">
        <v>92</v>
      </c>
      <c r="I685">
        <f t="shared" si="113"/>
        <v>46</v>
      </c>
      <c r="J685" s="118">
        <f>IF(AND(Formulier!$E$44&lt;=C685,Formulier!$O$38&gt;=C685),"Verlof",0)</f>
        <v>0</v>
      </c>
      <c r="K685">
        <f t="shared" si="116"/>
        <v>0</v>
      </c>
      <c r="L685">
        <f t="shared" si="117"/>
        <v>0</v>
      </c>
      <c r="M685">
        <f t="shared" si="118"/>
        <v>0</v>
      </c>
      <c r="N685" s="56">
        <f t="shared" si="119"/>
        <v>0</v>
      </c>
      <c r="O685" s="56">
        <f t="shared" si="120"/>
        <v>0</v>
      </c>
    </row>
    <row r="686" spans="1:15" x14ac:dyDescent="0.3">
      <c r="A686" t="str">
        <f t="shared" si="114"/>
        <v>202446za</v>
      </c>
      <c r="B686">
        <f t="shared" si="112"/>
        <v>46</v>
      </c>
      <c r="C686" s="65">
        <f t="shared" si="121"/>
        <v>45612</v>
      </c>
      <c r="D686" t="str">
        <f t="shared" si="122"/>
        <v>za</v>
      </c>
      <c r="E686">
        <f t="shared" si="115"/>
        <v>2024</v>
      </c>
      <c r="F686" t="s">
        <v>92</v>
      </c>
      <c r="G686" t="s">
        <v>92</v>
      </c>
      <c r="H686" t="s">
        <v>92</v>
      </c>
      <c r="I686">
        <f t="shared" si="113"/>
        <v>46</v>
      </c>
      <c r="J686" s="118">
        <f>IF(AND(Formulier!$E$44&lt;=C686,Formulier!$O$38&gt;=C686),"Verlof",0)</f>
        <v>0</v>
      </c>
      <c r="K686">
        <f t="shared" si="116"/>
        <v>0</v>
      </c>
      <c r="L686">
        <f t="shared" si="117"/>
        <v>0</v>
      </c>
      <c r="M686">
        <f t="shared" si="118"/>
        <v>0</v>
      </c>
      <c r="N686" s="56">
        <f t="shared" si="119"/>
        <v>0</v>
      </c>
      <c r="O686" s="56">
        <f t="shared" si="120"/>
        <v>0</v>
      </c>
    </row>
    <row r="687" spans="1:15" x14ac:dyDescent="0.3">
      <c r="A687" t="str">
        <f t="shared" si="114"/>
        <v>202446zo</v>
      </c>
      <c r="B687">
        <f t="shared" si="112"/>
        <v>46</v>
      </c>
      <c r="C687" s="65">
        <f t="shared" si="121"/>
        <v>45613</v>
      </c>
      <c r="D687" t="str">
        <f t="shared" si="122"/>
        <v>zo</v>
      </c>
      <c r="E687">
        <f t="shared" si="115"/>
        <v>2024</v>
      </c>
      <c r="F687" t="s">
        <v>92</v>
      </c>
      <c r="G687" t="s">
        <v>92</v>
      </c>
      <c r="H687" t="s">
        <v>92</v>
      </c>
      <c r="I687">
        <f t="shared" si="113"/>
        <v>46</v>
      </c>
      <c r="J687" s="118">
        <f>IF(AND(Formulier!$E$44&lt;=C687,Formulier!$O$38&gt;=C687),"Verlof",0)</f>
        <v>0</v>
      </c>
      <c r="K687">
        <f t="shared" si="116"/>
        <v>0</v>
      </c>
      <c r="L687">
        <f t="shared" si="117"/>
        <v>0</v>
      </c>
      <c r="M687">
        <f t="shared" si="118"/>
        <v>0</v>
      </c>
      <c r="N687" s="56">
        <f t="shared" si="119"/>
        <v>0</v>
      </c>
      <c r="O687" s="56">
        <f t="shared" si="120"/>
        <v>0</v>
      </c>
    </row>
    <row r="688" spans="1:15" x14ac:dyDescent="0.3">
      <c r="A688" t="str">
        <f t="shared" si="114"/>
        <v>202447ma</v>
      </c>
      <c r="B688">
        <f t="shared" si="112"/>
        <v>47</v>
      </c>
      <c r="C688" s="65">
        <f t="shared" si="121"/>
        <v>45614</v>
      </c>
      <c r="D688" t="str">
        <f t="shared" si="122"/>
        <v>ma</v>
      </c>
      <c r="E688">
        <f t="shared" si="115"/>
        <v>2024</v>
      </c>
      <c r="F688" t="s">
        <v>92</v>
      </c>
      <c r="G688" t="s">
        <v>92</v>
      </c>
      <c r="H688" t="s">
        <v>92</v>
      </c>
      <c r="I688">
        <f t="shared" si="113"/>
        <v>47</v>
      </c>
      <c r="J688" s="118">
        <f>IF(AND(Formulier!$E$44&lt;=C688,Formulier!$O$38&gt;=C688),"Verlof",0)</f>
        <v>0</v>
      </c>
      <c r="K688">
        <f t="shared" si="116"/>
        <v>0</v>
      </c>
      <c r="L688">
        <f t="shared" si="117"/>
        <v>0</v>
      </c>
      <c r="M688">
        <f t="shared" si="118"/>
        <v>0</v>
      </c>
      <c r="N688" s="56">
        <f t="shared" si="119"/>
        <v>0</v>
      </c>
      <c r="O688" s="56">
        <f t="shared" si="120"/>
        <v>0</v>
      </c>
    </row>
    <row r="689" spans="1:15" x14ac:dyDescent="0.3">
      <c r="A689" t="str">
        <f t="shared" si="114"/>
        <v>202447di</v>
      </c>
      <c r="B689">
        <f t="shared" si="112"/>
        <v>47</v>
      </c>
      <c r="C689" s="65">
        <f t="shared" si="121"/>
        <v>45615</v>
      </c>
      <c r="D689" t="str">
        <f t="shared" si="122"/>
        <v>di</v>
      </c>
      <c r="E689">
        <f t="shared" si="115"/>
        <v>2024</v>
      </c>
      <c r="F689" t="s">
        <v>92</v>
      </c>
      <c r="G689" t="s">
        <v>92</v>
      </c>
      <c r="H689" t="s">
        <v>92</v>
      </c>
      <c r="I689">
        <f t="shared" si="113"/>
        <v>47</v>
      </c>
      <c r="J689" s="118">
        <f>IF(AND(Formulier!$E$44&lt;=C689,Formulier!$O$38&gt;=C689),"Verlof",0)</f>
        <v>0</v>
      </c>
      <c r="K689">
        <f t="shared" si="116"/>
        <v>0</v>
      </c>
      <c r="L689">
        <f t="shared" si="117"/>
        <v>0</v>
      </c>
      <c r="M689">
        <f t="shared" si="118"/>
        <v>0</v>
      </c>
      <c r="N689" s="56">
        <f t="shared" si="119"/>
        <v>0</v>
      </c>
      <c r="O689" s="56">
        <f t="shared" si="120"/>
        <v>0</v>
      </c>
    </row>
    <row r="690" spans="1:15" x14ac:dyDescent="0.3">
      <c r="A690" t="str">
        <f t="shared" si="114"/>
        <v>202447wo</v>
      </c>
      <c r="B690">
        <f t="shared" si="112"/>
        <v>47</v>
      </c>
      <c r="C690" s="65">
        <f t="shared" si="121"/>
        <v>45616</v>
      </c>
      <c r="D690" t="str">
        <f t="shared" si="122"/>
        <v>wo</v>
      </c>
      <c r="E690">
        <f t="shared" si="115"/>
        <v>2024</v>
      </c>
      <c r="F690" t="s">
        <v>92</v>
      </c>
      <c r="G690" t="s">
        <v>92</v>
      </c>
      <c r="H690" t="s">
        <v>92</v>
      </c>
      <c r="I690">
        <f t="shared" si="113"/>
        <v>47</v>
      </c>
      <c r="J690" s="118">
        <f>IF(AND(Formulier!$E$44&lt;=C690,Formulier!$O$38&gt;=C690),"Verlof",0)</f>
        <v>0</v>
      </c>
      <c r="K690">
        <f t="shared" si="116"/>
        <v>0</v>
      </c>
      <c r="L690">
        <f t="shared" si="117"/>
        <v>0</v>
      </c>
      <c r="M690">
        <f t="shared" si="118"/>
        <v>0</v>
      </c>
      <c r="N690" s="56">
        <f t="shared" si="119"/>
        <v>0</v>
      </c>
      <c r="O690" s="56">
        <f t="shared" si="120"/>
        <v>0</v>
      </c>
    </row>
    <row r="691" spans="1:15" x14ac:dyDescent="0.3">
      <c r="A691" t="str">
        <f t="shared" si="114"/>
        <v>202447do</v>
      </c>
      <c r="B691">
        <f t="shared" si="112"/>
        <v>47</v>
      </c>
      <c r="C691" s="65">
        <f t="shared" si="121"/>
        <v>45617</v>
      </c>
      <c r="D691" t="str">
        <f t="shared" si="122"/>
        <v>do</v>
      </c>
      <c r="E691">
        <f t="shared" si="115"/>
        <v>2024</v>
      </c>
      <c r="F691" t="s">
        <v>92</v>
      </c>
      <c r="G691" t="s">
        <v>92</v>
      </c>
      <c r="H691" t="s">
        <v>92</v>
      </c>
      <c r="I691">
        <f t="shared" si="113"/>
        <v>47</v>
      </c>
      <c r="J691" s="118">
        <f>IF(AND(Formulier!$E$44&lt;=C691,Formulier!$O$38&gt;=C691),"Verlof",0)</f>
        <v>0</v>
      </c>
      <c r="K691">
        <f t="shared" si="116"/>
        <v>0</v>
      </c>
      <c r="L691">
        <f t="shared" si="117"/>
        <v>0</v>
      </c>
      <c r="M691">
        <f t="shared" si="118"/>
        <v>0</v>
      </c>
      <c r="N691" s="56">
        <f t="shared" si="119"/>
        <v>0</v>
      </c>
      <c r="O691" s="56">
        <f t="shared" si="120"/>
        <v>0</v>
      </c>
    </row>
    <row r="692" spans="1:15" x14ac:dyDescent="0.3">
      <c r="A692" t="str">
        <f t="shared" si="114"/>
        <v>202447vr</v>
      </c>
      <c r="B692">
        <f t="shared" si="112"/>
        <v>47</v>
      </c>
      <c r="C692" s="65">
        <f t="shared" si="121"/>
        <v>45618</v>
      </c>
      <c r="D692" t="str">
        <f t="shared" si="122"/>
        <v>vr</v>
      </c>
      <c r="E692">
        <f t="shared" si="115"/>
        <v>2024</v>
      </c>
      <c r="F692" t="s">
        <v>92</v>
      </c>
      <c r="G692" t="s">
        <v>92</v>
      </c>
      <c r="H692" t="s">
        <v>92</v>
      </c>
      <c r="I692">
        <f t="shared" si="113"/>
        <v>47</v>
      </c>
      <c r="J692" s="118">
        <f>IF(AND(Formulier!$E$44&lt;=C692,Formulier!$O$38&gt;=C692),"Verlof",0)</f>
        <v>0</v>
      </c>
      <c r="K692">
        <f t="shared" si="116"/>
        <v>0</v>
      </c>
      <c r="L692">
        <f t="shared" si="117"/>
        <v>0</v>
      </c>
      <c r="M692">
        <f t="shared" si="118"/>
        <v>0</v>
      </c>
      <c r="N692" s="56">
        <f t="shared" si="119"/>
        <v>0</v>
      </c>
      <c r="O692" s="56">
        <f t="shared" si="120"/>
        <v>0</v>
      </c>
    </row>
    <row r="693" spans="1:15" x14ac:dyDescent="0.3">
      <c r="A693" t="str">
        <f t="shared" si="114"/>
        <v>202447za</v>
      </c>
      <c r="B693">
        <f t="shared" ref="B693:B729" si="123">B686+1</f>
        <v>47</v>
      </c>
      <c r="C693" s="65">
        <f t="shared" si="121"/>
        <v>45619</v>
      </c>
      <c r="D693" t="str">
        <f t="shared" si="122"/>
        <v>za</v>
      </c>
      <c r="E693">
        <f t="shared" si="115"/>
        <v>2024</v>
      </c>
      <c r="F693" t="s">
        <v>92</v>
      </c>
      <c r="G693" t="s">
        <v>92</v>
      </c>
      <c r="H693" t="s">
        <v>92</v>
      </c>
      <c r="I693">
        <f t="shared" ref="I693:I729" si="124">+I686+1</f>
        <v>47</v>
      </c>
      <c r="J693" s="118">
        <f>IF(AND(Formulier!$E$44&lt;=C693,Formulier!$O$38&gt;=C693),"Verlof",0)</f>
        <v>0</v>
      </c>
      <c r="K693">
        <f t="shared" si="116"/>
        <v>0</v>
      </c>
      <c r="L693">
        <f t="shared" si="117"/>
        <v>0</v>
      </c>
      <c r="M693">
        <f t="shared" si="118"/>
        <v>0</v>
      </c>
      <c r="N693" s="56">
        <f t="shared" si="119"/>
        <v>0</v>
      </c>
      <c r="O693" s="56">
        <f t="shared" si="120"/>
        <v>0</v>
      </c>
    </row>
    <row r="694" spans="1:15" x14ac:dyDescent="0.3">
      <c r="A694" t="str">
        <f t="shared" si="114"/>
        <v>202447zo</v>
      </c>
      <c r="B694">
        <f t="shared" si="123"/>
        <v>47</v>
      </c>
      <c r="C694" s="65">
        <f t="shared" si="121"/>
        <v>45620</v>
      </c>
      <c r="D694" t="str">
        <f t="shared" si="122"/>
        <v>zo</v>
      </c>
      <c r="E694">
        <f t="shared" si="115"/>
        <v>2024</v>
      </c>
      <c r="F694" t="s">
        <v>92</v>
      </c>
      <c r="G694" t="s">
        <v>92</v>
      </c>
      <c r="H694" t="s">
        <v>92</v>
      </c>
      <c r="I694">
        <f t="shared" si="124"/>
        <v>47</v>
      </c>
      <c r="J694" s="118">
        <f>IF(AND(Formulier!$E$44&lt;=C694,Formulier!$O$38&gt;=C694),"Verlof",0)</f>
        <v>0</v>
      </c>
      <c r="K694">
        <f t="shared" si="116"/>
        <v>0</v>
      </c>
      <c r="L694">
        <f t="shared" si="117"/>
        <v>0</v>
      </c>
      <c r="M694">
        <f t="shared" si="118"/>
        <v>0</v>
      </c>
      <c r="N694" s="56">
        <f t="shared" si="119"/>
        <v>0</v>
      </c>
      <c r="O694" s="56">
        <f t="shared" si="120"/>
        <v>0</v>
      </c>
    </row>
    <row r="695" spans="1:15" x14ac:dyDescent="0.3">
      <c r="A695" t="str">
        <f t="shared" si="114"/>
        <v>202448ma</v>
      </c>
      <c r="B695">
        <f t="shared" si="123"/>
        <v>48</v>
      </c>
      <c r="C695" s="65">
        <f t="shared" si="121"/>
        <v>45621</v>
      </c>
      <c r="D695" t="str">
        <f t="shared" si="122"/>
        <v>ma</v>
      </c>
      <c r="E695">
        <f t="shared" si="115"/>
        <v>2024</v>
      </c>
      <c r="F695" t="s">
        <v>92</v>
      </c>
      <c r="G695" t="s">
        <v>92</v>
      </c>
      <c r="H695" t="s">
        <v>92</v>
      </c>
      <c r="I695">
        <f t="shared" si="124"/>
        <v>48</v>
      </c>
      <c r="J695" s="118">
        <f>IF(AND(Formulier!$E$44&lt;=C695,Formulier!$O$38&gt;=C695),"Verlof",0)</f>
        <v>0</v>
      </c>
      <c r="K695">
        <f t="shared" si="116"/>
        <v>0</v>
      </c>
      <c r="L695">
        <f t="shared" si="117"/>
        <v>0</v>
      </c>
      <c r="M695">
        <f t="shared" si="118"/>
        <v>0</v>
      </c>
      <c r="N695" s="56">
        <f t="shared" si="119"/>
        <v>0</v>
      </c>
      <c r="O695" s="56">
        <f t="shared" si="120"/>
        <v>0</v>
      </c>
    </row>
    <row r="696" spans="1:15" x14ac:dyDescent="0.3">
      <c r="A696" t="str">
        <f t="shared" si="114"/>
        <v>202448di</v>
      </c>
      <c r="B696">
        <f t="shared" si="123"/>
        <v>48</v>
      </c>
      <c r="C696" s="65">
        <f t="shared" si="121"/>
        <v>45622</v>
      </c>
      <c r="D696" t="str">
        <f t="shared" si="122"/>
        <v>di</v>
      </c>
      <c r="E696">
        <f t="shared" si="115"/>
        <v>2024</v>
      </c>
      <c r="F696" t="s">
        <v>92</v>
      </c>
      <c r="G696" t="s">
        <v>92</v>
      </c>
      <c r="H696" t="s">
        <v>92</v>
      </c>
      <c r="I696">
        <f t="shared" si="124"/>
        <v>48</v>
      </c>
      <c r="J696" s="118">
        <f>IF(AND(Formulier!$E$44&lt;=C696,Formulier!$O$38&gt;=C696),"Verlof",0)</f>
        <v>0</v>
      </c>
      <c r="K696">
        <f t="shared" si="116"/>
        <v>0</v>
      </c>
      <c r="L696">
        <f t="shared" si="117"/>
        <v>0</v>
      </c>
      <c r="M696">
        <f t="shared" si="118"/>
        <v>0</v>
      </c>
      <c r="N696" s="56">
        <f t="shared" si="119"/>
        <v>0</v>
      </c>
      <c r="O696" s="56">
        <f t="shared" si="120"/>
        <v>0</v>
      </c>
    </row>
    <row r="697" spans="1:15" x14ac:dyDescent="0.3">
      <c r="A697" t="str">
        <f t="shared" si="114"/>
        <v>202448wo</v>
      </c>
      <c r="B697">
        <f t="shared" si="123"/>
        <v>48</v>
      </c>
      <c r="C697" s="65">
        <f t="shared" si="121"/>
        <v>45623</v>
      </c>
      <c r="D697" t="str">
        <f t="shared" si="122"/>
        <v>wo</v>
      </c>
      <c r="E697">
        <f t="shared" si="115"/>
        <v>2024</v>
      </c>
      <c r="F697" t="s">
        <v>92</v>
      </c>
      <c r="G697" t="s">
        <v>92</v>
      </c>
      <c r="H697" t="s">
        <v>92</v>
      </c>
      <c r="I697">
        <f t="shared" si="124"/>
        <v>48</v>
      </c>
      <c r="J697" s="118">
        <f>IF(AND(Formulier!$E$44&lt;=C697,Formulier!$O$38&gt;=C697),"Verlof",0)</f>
        <v>0</v>
      </c>
      <c r="K697">
        <f t="shared" si="116"/>
        <v>0</v>
      </c>
      <c r="L697">
        <f t="shared" si="117"/>
        <v>0</v>
      </c>
      <c r="M697">
        <f t="shared" si="118"/>
        <v>0</v>
      </c>
      <c r="N697" s="56">
        <f t="shared" si="119"/>
        <v>0</v>
      </c>
      <c r="O697" s="56">
        <f t="shared" si="120"/>
        <v>0</v>
      </c>
    </row>
    <row r="698" spans="1:15" x14ac:dyDescent="0.3">
      <c r="A698" t="str">
        <f t="shared" si="114"/>
        <v>202448do</v>
      </c>
      <c r="B698">
        <f t="shared" si="123"/>
        <v>48</v>
      </c>
      <c r="C698" s="65">
        <f t="shared" si="121"/>
        <v>45624</v>
      </c>
      <c r="D698" t="str">
        <f t="shared" si="122"/>
        <v>do</v>
      </c>
      <c r="E698">
        <f t="shared" si="115"/>
        <v>2024</v>
      </c>
      <c r="F698" t="s">
        <v>92</v>
      </c>
      <c r="G698" t="s">
        <v>92</v>
      </c>
      <c r="H698" t="s">
        <v>92</v>
      </c>
      <c r="I698">
        <f t="shared" si="124"/>
        <v>48</v>
      </c>
      <c r="J698" s="118">
        <f>IF(AND(Formulier!$E$44&lt;=C698,Formulier!$O$38&gt;=C698),"Verlof",0)</f>
        <v>0</v>
      </c>
      <c r="K698">
        <f t="shared" si="116"/>
        <v>0</v>
      </c>
      <c r="L698">
        <f t="shared" si="117"/>
        <v>0</v>
      </c>
      <c r="M698">
        <f t="shared" si="118"/>
        <v>0</v>
      </c>
      <c r="N698" s="56">
        <f t="shared" si="119"/>
        <v>0</v>
      </c>
      <c r="O698" s="56">
        <f t="shared" si="120"/>
        <v>0</v>
      </c>
    </row>
    <row r="699" spans="1:15" x14ac:dyDescent="0.3">
      <c r="A699" t="str">
        <f t="shared" si="114"/>
        <v>202448vr</v>
      </c>
      <c r="B699">
        <f t="shared" si="123"/>
        <v>48</v>
      </c>
      <c r="C699" s="65">
        <f t="shared" si="121"/>
        <v>45625</v>
      </c>
      <c r="D699" t="str">
        <f t="shared" si="122"/>
        <v>vr</v>
      </c>
      <c r="E699">
        <f t="shared" si="115"/>
        <v>2024</v>
      </c>
      <c r="F699" t="s">
        <v>92</v>
      </c>
      <c r="G699" t="s">
        <v>92</v>
      </c>
      <c r="H699" t="s">
        <v>92</v>
      </c>
      <c r="I699">
        <f t="shared" si="124"/>
        <v>48</v>
      </c>
      <c r="J699" s="118">
        <f>IF(AND(Formulier!$E$44&lt;=C699,Formulier!$O$38&gt;=C699),"Verlof",0)</f>
        <v>0</v>
      </c>
      <c r="K699">
        <f t="shared" si="116"/>
        <v>0</v>
      </c>
      <c r="L699">
        <f t="shared" si="117"/>
        <v>0</v>
      </c>
      <c r="M699">
        <f t="shared" si="118"/>
        <v>0</v>
      </c>
      <c r="N699" s="56">
        <f t="shared" si="119"/>
        <v>0</v>
      </c>
      <c r="O699" s="56">
        <f t="shared" si="120"/>
        <v>0</v>
      </c>
    </row>
    <row r="700" spans="1:15" x14ac:dyDescent="0.3">
      <c r="A700" t="str">
        <f t="shared" si="114"/>
        <v>202448za</v>
      </c>
      <c r="B700">
        <f t="shared" si="123"/>
        <v>48</v>
      </c>
      <c r="C700" s="65">
        <f t="shared" si="121"/>
        <v>45626</v>
      </c>
      <c r="D700" t="str">
        <f t="shared" si="122"/>
        <v>za</v>
      </c>
      <c r="E700">
        <f t="shared" si="115"/>
        <v>2024</v>
      </c>
      <c r="F700" t="s">
        <v>92</v>
      </c>
      <c r="G700" t="s">
        <v>92</v>
      </c>
      <c r="H700" t="s">
        <v>92</v>
      </c>
      <c r="I700">
        <f t="shared" si="124"/>
        <v>48</v>
      </c>
      <c r="J700" s="118">
        <f>IF(AND(Formulier!$E$44&lt;=C700,Formulier!$O$38&gt;=C700),"Verlof",0)</f>
        <v>0</v>
      </c>
      <c r="K700">
        <f t="shared" si="116"/>
        <v>0</v>
      </c>
      <c r="L700">
        <f t="shared" si="117"/>
        <v>0</v>
      </c>
      <c r="M700">
        <f t="shared" si="118"/>
        <v>0</v>
      </c>
      <c r="N700" s="56">
        <f t="shared" si="119"/>
        <v>0</v>
      </c>
      <c r="O700" s="56">
        <f t="shared" si="120"/>
        <v>0</v>
      </c>
    </row>
    <row r="701" spans="1:15" x14ac:dyDescent="0.3">
      <c r="A701" t="str">
        <f t="shared" si="114"/>
        <v>202448zo</v>
      </c>
      <c r="B701">
        <f t="shared" si="123"/>
        <v>48</v>
      </c>
      <c r="C701" s="65">
        <f t="shared" si="121"/>
        <v>45627</v>
      </c>
      <c r="D701" t="str">
        <f t="shared" si="122"/>
        <v>zo</v>
      </c>
      <c r="E701">
        <f t="shared" si="115"/>
        <v>2024</v>
      </c>
      <c r="F701" t="s">
        <v>92</v>
      </c>
      <c r="G701" t="s">
        <v>92</v>
      </c>
      <c r="H701" t="s">
        <v>92</v>
      </c>
      <c r="I701">
        <f t="shared" si="124"/>
        <v>48</v>
      </c>
      <c r="J701" s="118">
        <f>IF(AND(Formulier!$E$44&lt;=C701,Formulier!$O$38&gt;=C701),"Verlof",0)</f>
        <v>0</v>
      </c>
      <c r="K701">
        <f t="shared" si="116"/>
        <v>0</v>
      </c>
      <c r="L701">
        <f t="shared" si="117"/>
        <v>0</v>
      </c>
      <c r="M701">
        <f t="shared" si="118"/>
        <v>0</v>
      </c>
      <c r="N701" s="56">
        <f t="shared" si="119"/>
        <v>0</v>
      </c>
      <c r="O701" s="56">
        <f t="shared" si="120"/>
        <v>0</v>
      </c>
    </row>
    <row r="702" spans="1:15" x14ac:dyDescent="0.3">
      <c r="A702" t="str">
        <f t="shared" si="114"/>
        <v>202449ma</v>
      </c>
      <c r="B702">
        <f t="shared" si="123"/>
        <v>49</v>
      </c>
      <c r="C702" s="65">
        <f t="shared" si="121"/>
        <v>45628</v>
      </c>
      <c r="D702" t="str">
        <f t="shared" si="122"/>
        <v>ma</v>
      </c>
      <c r="E702">
        <f t="shared" si="115"/>
        <v>2024</v>
      </c>
      <c r="F702" t="s">
        <v>92</v>
      </c>
      <c r="G702" t="s">
        <v>92</v>
      </c>
      <c r="H702" t="s">
        <v>92</v>
      </c>
      <c r="I702">
        <f t="shared" si="124"/>
        <v>49</v>
      </c>
      <c r="J702" s="118">
        <f>IF(AND(Formulier!$E$44&lt;=C702,Formulier!$O$38&gt;=C702),"Verlof",0)</f>
        <v>0</v>
      </c>
      <c r="K702">
        <f t="shared" si="116"/>
        <v>0</v>
      </c>
      <c r="L702">
        <f t="shared" si="117"/>
        <v>0</v>
      </c>
      <c r="M702">
        <f t="shared" si="118"/>
        <v>0</v>
      </c>
      <c r="N702" s="56">
        <f t="shared" si="119"/>
        <v>0</v>
      </c>
      <c r="O702" s="56">
        <f t="shared" si="120"/>
        <v>0</v>
      </c>
    </row>
    <row r="703" spans="1:15" x14ac:dyDescent="0.3">
      <c r="A703" t="str">
        <f t="shared" si="114"/>
        <v>202449di</v>
      </c>
      <c r="B703">
        <f t="shared" si="123"/>
        <v>49</v>
      </c>
      <c r="C703" s="65">
        <f t="shared" si="121"/>
        <v>45629</v>
      </c>
      <c r="D703" t="str">
        <f t="shared" si="122"/>
        <v>di</v>
      </c>
      <c r="E703">
        <f t="shared" si="115"/>
        <v>2024</v>
      </c>
      <c r="F703" t="s">
        <v>92</v>
      </c>
      <c r="G703" t="s">
        <v>92</v>
      </c>
      <c r="H703" t="s">
        <v>92</v>
      </c>
      <c r="I703">
        <f t="shared" si="124"/>
        <v>49</v>
      </c>
      <c r="J703" s="118">
        <f>IF(AND(Formulier!$E$44&lt;=C703,Formulier!$O$38&gt;=C703),"Verlof",0)</f>
        <v>0</v>
      </c>
      <c r="K703">
        <f t="shared" si="116"/>
        <v>0</v>
      </c>
      <c r="L703">
        <f t="shared" si="117"/>
        <v>0</v>
      </c>
      <c r="M703">
        <f t="shared" si="118"/>
        <v>0</v>
      </c>
      <c r="N703" s="56">
        <f t="shared" si="119"/>
        <v>0</v>
      </c>
      <c r="O703" s="56">
        <f t="shared" si="120"/>
        <v>0</v>
      </c>
    </row>
    <row r="704" spans="1:15" x14ac:dyDescent="0.3">
      <c r="A704" t="str">
        <f t="shared" si="114"/>
        <v>202449wo</v>
      </c>
      <c r="B704">
        <f t="shared" si="123"/>
        <v>49</v>
      </c>
      <c r="C704" s="65">
        <f t="shared" si="121"/>
        <v>45630</v>
      </c>
      <c r="D704" t="str">
        <f t="shared" si="122"/>
        <v>wo</v>
      </c>
      <c r="E704">
        <f t="shared" si="115"/>
        <v>2024</v>
      </c>
      <c r="F704" t="s">
        <v>92</v>
      </c>
      <c r="G704" t="s">
        <v>92</v>
      </c>
      <c r="H704" t="s">
        <v>92</v>
      </c>
      <c r="I704">
        <f t="shared" si="124"/>
        <v>49</v>
      </c>
      <c r="J704" s="118">
        <f>IF(AND(Formulier!$E$44&lt;=C704,Formulier!$O$38&gt;=C704),"Verlof",0)</f>
        <v>0</v>
      </c>
      <c r="K704">
        <f t="shared" si="116"/>
        <v>0</v>
      </c>
      <c r="L704">
        <f t="shared" si="117"/>
        <v>0</v>
      </c>
      <c r="M704">
        <f t="shared" si="118"/>
        <v>0</v>
      </c>
      <c r="N704" s="56">
        <f t="shared" si="119"/>
        <v>0</v>
      </c>
      <c r="O704" s="56">
        <f t="shared" si="120"/>
        <v>0</v>
      </c>
    </row>
    <row r="705" spans="1:15" x14ac:dyDescent="0.3">
      <c r="A705" t="str">
        <f t="shared" si="114"/>
        <v>202449do</v>
      </c>
      <c r="B705">
        <f t="shared" si="123"/>
        <v>49</v>
      </c>
      <c r="C705" s="65">
        <f t="shared" si="121"/>
        <v>45631</v>
      </c>
      <c r="D705" t="str">
        <f t="shared" si="122"/>
        <v>do</v>
      </c>
      <c r="E705">
        <f t="shared" si="115"/>
        <v>2024</v>
      </c>
      <c r="F705" t="s">
        <v>92</v>
      </c>
      <c r="G705" t="s">
        <v>92</v>
      </c>
      <c r="H705" t="s">
        <v>92</v>
      </c>
      <c r="I705">
        <f t="shared" si="124"/>
        <v>49</v>
      </c>
      <c r="J705" s="118">
        <f>IF(AND(Formulier!$E$44&lt;=C705,Formulier!$O$38&gt;=C705),"Verlof",0)</f>
        <v>0</v>
      </c>
      <c r="K705">
        <f t="shared" si="116"/>
        <v>0</v>
      </c>
      <c r="L705">
        <f t="shared" si="117"/>
        <v>0</v>
      </c>
      <c r="M705">
        <f t="shared" si="118"/>
        <v>0</v>
      </c>
      <c r="N705" s="56">
        <f t="shared" si="119"/>
        <v>0</v>
      </c>
      <c r="O705" s="56">
        <f t="shared" si="120"/>
        <v>0</v>
      </c>
    </row>
    <row r="706" spans="1:15" x14ac:dyDescent="0.3">
      <c r="A706" t="str">
        <f t="shared" ref="A706:A769" si="125">E706&amp;B706&amp;D706</f>
        <v>202449vr</v>
      </c>
      <c r="B706">
        <f t="shared" si="123"/>
        <v>49</v>
      </c>
      <c r="C706" s="65">
        <f t="shared" si="121"/>
        <v>45632</v>
      </c>
      <c r="D706" t="str">
        <f t="shared" si="122"/>
        <v>vr</v>
      </c>
      <c r="E706">
        <f t="shared" ref="E706:E769" si="126">YEAR(C706)</f>
        <v>2024</v>
      </c>
      <c r="F706" t="s">
        <v>92</v>
      </c>
      <c r="G706" t="s">
        <v>92</v>
      </c>
      <c r="H706" t="s">
        <v>92</v>
      </c>
      <c r="I706">
        <f t="shared" si="124"/>
        <v>49</v>
      </c>
      <c r="J706" s="118">
        <f>IF(AND(Formulier!$E$44&lt;=C706,Formulier!$O$38&gt;=C706),"Verlof",0)</f>
        <v>0</v>
      </c>
      <c r="K706">
        <f t="shared" si="116"/>
        <v>0</v>
      </c>
      <c r="L706">
        <f t="shared" si="117"/>
        <v>0</v>
      </c>
      <c r="M706">
        <f t="shared" si="118"/>
        <v>0</v>
      </c>
      <c r="N706" s="56">
        <f t="shared" si="119"/>
        <v>0</v>
      </c>
      <c r="O706" s="56">
        <f t="shared" si="120"/>
        <v>0</v>
      </c>
    </row>
    <row r="707" spans="1:15" x14ac:dyDescent="0.3">
      <c r="A707" t="str">
        <f t="shared" si="125"/>
        <v>202449za</v>
      </c>
      <c r="B707">
        <f t="shared" si="123"/>
        <v>49</v>
      </c>
      <c r="C707" s="65">
        <f t="shared" si="121"/>
        <v>45633</v>
      </c>
      <c r="D707" t="str">
        <f t="shared" si="122"/>
        <v>za</v>
      </c>
      <c r="E707">
        <f t="shared" si="126"/>
        <v>2024</v>
      </c>
      <c r="F707" t="s">
        <v>92</v>
      </c>
      <c r="G707" t="s">
        <v>92</v>
      </c>
      <c r="H707" t="s">
        <v>92</v>
      </c>
      <c r="I707">
        <f t="shared" si="124"/>
        <v>49</v>
      </c>
      <c r="J707" s="118">
        <f>IF(AND(Formulier!$E$44&lt;=C707,Formulier!$O$38&gt;=C707),"Verlof",0)</f>
        <v>0</v>
      </c>
      <c r="K707">
        <f t="shared" ref="K707:K770" si="127">IF(J707=0,0,IF(F707="",0,1))</f>
        <v>0</v>
      </c>
      <c r="L707">
        <f t="shared" ref="L707:L770" si="128">IF(J707=0,0,IF(G707="",0,1))</f>
        <v>0</v>
      </c>
      <c r="M707">
        <f t="shared" ref="M707:M770" si="129">IF(J707=0,0,IF(H707="",0,1))</f>
        <v>0</v>
      </c>
      <c r="N707" s="56">
        <f t="shared" ref="N707:N770" si="130">IF($N$1="Noord",K707,IF($N$1="Midden",L707,M707))</f>
        <v>0</v>
      </c>
      <c r="O707" s="56">
        <f t="shared" ref="O707:O770" si="131">IF(OR(D707="za",D707="zo"),0,N707)</f>
        <v>0</v>
      </c>
    </row>
    <row r="708" spans="1:15" x14ac:dyDescent="0.3">
      <c r="A708" t="str">
        <f t="shared" si="125"/>
        <v>202449zo</v>
      </c>
      <c r="B708">
        <f t="shared" si="123"/>
        <v>49</v>
      </c>
      <c r="C708" s="65">
        <f t="shared" si="121"/>
        <v>45634</v>
      </c>
      <c r="D708" t="str">
        <f t="shared" si="122"/>
        <v>zo</v>
      </c>
      <c r="E708">
        <f t="shared" si="126"/>
        <v>2024</v>
      </c>
      <c r="F708" t="s">
        <v>92</v>
      </c>
      <c r="G708" t="s">
        <v>92</v>
      </c>
      <c r="H708" t="s">
        <v>92</v>
      </c>
      <c r="I708">
        <f t="shared" si="124"/>
        <v>49</v>
      </c>
      <c r="J708" s="118">
        <f>IF(AND(Formulier!$E$44&lt;=C708,Formulier!$O$38&gt;=C708),"Verlof",0)</f>
        <v>0</v>
      </c>
      <c r="K708">
        <f t="shared" si="127"/>
        <v>0</v>
      </c>
      <c r="L708">
        <f t="shared" si="128"/>
        <v>0</v>
      </c>
      <c r="M708">
        <f t="shared" si="129"/>
        <v>0</v>
      </c>
      <c r="N708" s="56">
        <f t="shared" si="130"/>
        <v>0</v>
      </c>
      <c r="O708" s="56">
        <f t="shared" si="131"/>
        <v>0</v>
      </c>
    </row>
    <row r="709" spans="1:15" x14ac:dyDescent="0.3">
      <c r="A709" t="str">
        <f t="shared" si="125"/>
        <v>202450ma</v>
      </c>
      <c r="B709">
        <f t="shared" si="123"/>
        <v>50</v>
      </c>
      <c r="C709" s="65">
        <f t="shared" si="121"/>
        <v>45635</v>
      </c>
      <c r="D709" t="str">
        <f t="shared" si="122"/>
        <v>ma</v>
      </c>
      <c r="E709">
        <f t="shared" si="126"/>
        <v>2024</v>
      </c>
      <c r="F709" t="s">
        <v>92</v>
      </c>
      <c r="G709" t="s">
        <v>92</v>
      </c>
      <c r="H709" t="s">
        <v>92</v>
      </c>
      <c r="I709">
        <f t="shared" si="124"/>
        <v>50</v>
      </c>
      <c r="J709" s="118">
        <f>IF(AND(Formulier!$E$44&lt;=C709,Formulier!$O$38&gt;=C709),"Verlof",0)</f>
        <v>0</v>
      </c>
      <c r="K709">
        <f t="shared" si="127"/>
        <v>0</v>
      </c>
      <c r="L709">
        <f t="shared" si="128"/>
        <v>0</v>
      </c>
      <c r="M709">
        <f t="shared" si="129"/>
        <v>0</v>
      </c>
      <c r="N709" s="56">
        <f t="shared" si="130"/>
        <v>0</v>
      </c>
      <c r="O709" s="56">
        <f t="shared" si="131"/>
        <v>0</v>
      </c>
    </row>
    <row r="710" spans="1:15" x14ac:dyDescent="0.3">
      <c r="A710" t="str">
        <f t="shared" si="125"/>
        <v>202450di</v>
      </c>
      <c r="B710">
        <f t="shared" si="123"/>
        <v>50</v>
      </c>
      <c r="C710" s="65">
        <f t="shared" si="121"/>
        <v>45636</v>
      </c>
      <c r="D710" t="str">
        <f t="shared" si="122"/>
        <v>di</v>
      </c>
      <c r="E710">
        <f t="shared" si="126"/>
        <v>2024</v>
      </c>
      <c r="F710" t="s">
        <v>92</v>
      </c>
      <c r="G710" t="s">
        <v>92</v>
      </c>
      <c r="H710" t="s">
        <v>92</v>
      </c>
      <c r="I710">
        <f t="shared" si="124"/>
        <v>50</v>
      </c>
      <c r="J710" s="118">
        <f>IF(AND(Formulier!$E$44&lt;=C710,Formulier!$O$38&gt;=C710),"Verlof",0)</f>
        <v>0</v>
      </c>
      <c r="K710">
        <f t="shared" si="127"/>
        <v>0</v>
      </c>
      <c r="L710">
        <f t="shared" si="128"/>
        <v>0</v>
      </c>
      <c r="M710">
        <f t="shared" si="129"/>
        <v>0</v>
      </c>
      <c r="N710" s="56">
        <f t="shared" si="130"/>
        <v>0</v>
      </c>
      <c r="O710" s="56">
        <f t="shared" si="131"/>
        <v>0</v>
      </c>
    </row>
    <row r="711" spans="1:15" x14ac:dyDescent="0.3">
      <c r="A711" t="str">
        <f t="shared" si="125"/>
        <v>202450wo</v>
      </c>
      <c r="B711">
        <f t="shared" si="123"/>
        <v>50</v>
      </c>
      <c r="C711" s="65">
        <f t="shared" si="121"/>
        <v>45637</v>
      </c>
      <c r="D711" t="str">
        <f t="shared" si="122"/>
        <v>wo</v>
      </c>
      <c r="E711">
        <f t="shared" si="126"/>
        <v>2024</v>
      </c>
      <c r="F711" t="s">
        <v>92</v>
      </c>
      <c r="G711" t="s">
        <v>92</v>
      </c>
      <c r="H711" t="s">
        <v>92</v>
      </c>
      <c r="I711">
        <f t="shared" si="124"/>
        <v>50</v>
      </c>
      <c r="J711" s="118">
        <f>IF(AND(Formulier!$E$44&lt;=C711,Formulier!$O$38&gt;=C711),"Verlof",0)</f>
        <v>0</v>
      </c>
      <c r="K711">
        <f t="shared" si="127"/>
        <v>0</v>
      </c>
      <c r="L711">
        <f t="shared" si="128"/>
        <v>0</v>
      </c>
      <c r="M711">
        <f t="shared" si="129"/>
        <v>0</v>
      </c>
      <c r="N711" s="56">
        <f t="shared" si="130"/>
        <v>0</v>
      </c>
      <c r="O711" s="56">
        <f t="shared" si="131"/>
        <v>0</v>
      </c>
    </row>
    <row r="712" spans="1:15" x14ac:dyDescent="0.3">
      <c r="A712" t="str">
        <f t="shared" si="125"/>
        <v>202450do</v>
      </c>
      <c r="B712">
        <f t="shared" si="123"/>
        <v>50</v>
      </c>
      <c r="C712" s="65">
        <f t="shared" si="121"/>
        <v>45638</v>
      </c>
      <c r="D712" t="str">
        <f t="shared" si="122"/>
        <v>do</v>
      </c>
      <c r="E712">
        <f t="shared" si="126"/>
        <v>2024</v>
      </c>
      <c r="F712" t="s">
        <v>92</v>
      </c>
      <c r="G712" t="s">
        <v>92</v>
      </c>
      <c r="H712" t="s">
        <v>92</v>
      </c>
      <c r="I712">
        <f t="shared" si="124"/>
        <v>50</v>
      </c>
      <c r="J712" s="118">
        <f>IF(AND(Formulier!$E$44&lt;=C712,Formulier!$O$38&gt;=C712),"Verlof",0)</f>
        <v>0</v>
      </c>
      <c r="K712">
        <f t="shared" si="127"/>
        <v>0</v>
      </c>
      <c r="L712">
        <f t="shared" si="128"/>
        <v>0</v>
      </c>
      <c r="M712">
        <f t="shared" si="129"/>
        <v>0</v>
      </c>
      <c r="N712" s="56">
        <f t="shared" si="130"/>
        <v>0</v>
      </c>
      <c r="O712" s="56">
        <f t="shared" si="131"/>
        <v>0</v>
      </c>
    </row>
    <row r="713" spans="1:15" x14ac:dyDescent="0.3">
      <c r="A713" t="str">
        <f t="shared" si="125"/>
        <v>202450vr</v>
      </c>
      <c r="B713">
        <f t="shared" si="123"/>
        <v>50</v>
      </c>
      <c r="C713" s="65">
        <f t="shared" ref="C713:C776" si="132">C712+1</f>
        <v>45639</v>
      </c>
      <c r="D713" t="str">
        <f t="shared" ref="D713:D776" si="133">+D706</f>
        <v>vr</v>
      </c>
      <c r="E713">
        <f t="shared" si="126"/>
        <v>2024</v>
      </c>
      <c r="F713" t="s">
        <v>92</v>
      </c>
      <c r="G713" t="s">
        <v>92</v>
      </c>
      <c r="H713" t="s">
        <v>92</v>
      </c>
      <c r="I713">
        <f t="shared" si="124"/>
        <v>50</v>
      </c>
      <c r="J713" s="118">
        <f>IF(AND(Formulier!$E$44&lt;=C713,Formulier!$O$38&gt;=C713),"Verlof",0)</f>
        <v>0</v>
      </c>
      <c r="K713">
        <f t="shared" si="127"/>
        <v>0</v>
      </c>
      <c r="L713">
        <f t="shared" si="128"/>
        <v>0</v>
      </c>
      <c r="M713">
        <f t="shared" si="129"/>
        <v>0</v>
      </c>
      <c r="N713" s="56">
        <f t="shared" si="130"/>
        <v>0</v>
      </c>
      <c r="O713" s="56">
        <f t="shared" si="131"/>
        <v>0</v>
      </c>
    </row>
    <row r="714" spans="1:15" x14ac:dyDescent="0.3">
      <c r="A714" t="str">
        <f t="shared" si="125"/>
        <v>202450za</v>
      </c>
      <c r="B714">
        <f t="shared" si="123"/>
        <v>50</v>
      </c>
      <c r="C714" s="65">
        <f t="shared" si="132"/>
        <v>45640</v>
      </c>
      <c r="D714" t="str">
        <f t="shared" si="133"/>
        <v>za</v>
      </c>
      <c r="E714">
        <f t="shared" si="126"/>
        <v>2024</v>
      </c>
      <c r="F714" t="s">
        <v>92</v>
      </c>
      <c r="G714" t="s">
        <v>92</v>
      </c>
      <c r="H714" t="s">
        <v>92</v>
      </c>
      <c r="I714">
        <f t="shared" si="124"/>
        <v>50</v>
      </c>
      <c r="J714" s="118">
        <f>IF(AND(Formulier!$E$44&lt;=C714,Formulier!$O$38&gt;=C714),"Verlof",0)</f>
        <v>0</v>
      </c>
      <c r="K714">
        <f t="shared" si="127"/>
        <v>0</v>
      </c>
      <c r="L714">
        <f t="shared" si="128"/>
        <v>0</v>
      </c>
      <c r="M714">
        <f t="shared" si="129"/>
        <v>0</v>
      </c>
      <c r="N714" s="56">
        <f t="shared" si="130"/>
        <v>0</v>
      </c>
      <c r="O714" s="56">
        <f t="shared" si="131"/>
        <v>0</v>
      </c>
    </row>
    <row r="715" spans="1:15" x14ac:dyDescent="0.3">
      <c r="A715" t="str">
        <f t="shared" si="125"/>
        <v>202450zo</v>
      </c>
      <c r="B715">
        <f t="shared" si="123"/>
        <v>50</v>
      </c>
      <c r="C715" s="65">
        <f t="shared" si="132"/>
        <v>45641</v>
      </c>
      <c r="D715" t="str">
        <f t="shared" si="133"/>
        <v>zo</v>
      </c>
      <c r="E715">
        <f t="shared" si="126"/>
        <v>2024</v>
      </c>
      <c r="F715" t="s">
        <v>92</v>
      </c>
      <c r="G715" t="s">
        <v>92</v>
      </c>
      <c r="H715" t="s">
        <v>92</v>
      </c>
      <c r="I715">
        <f t="shared" si="124"/>
        <v>50</v>
      </c>
      <c r="J715" s="118">
        <f>IF(AND(Formulier!$E$44&lt;=C715,Formulier!$O$38&gt;=C715),"Verlof",0)</f>
        <v>0</v>
      </c>
      <c r="K715">
        <f t="shared" si="127"/>
        <v>0</v>
      </c>
      <c r="L715">
        <f t="shared" si="128"/>
        <v>0</v>
      </c>
      <c r="M715">
        <f t="shared" si="129"/>
        <v>0</v>
      </c>
      <c r="N715" s="56">
        <f t="shared" si="130"/>
        <v>0</v>
      </c>
      <c r="O715" s="56">
        <f t="shared" si="131"/>
        <v>0</v>
      </c>
    </row>
    <row r="716" spans="1:15" x14ac:dyDescent="0.3">
      <c r="A716" t="str">
        <f t="shared" si="125"/>
        <v>202451ma</v>
      </c>
      <c r="B716">
        <f t="shared" si="123"/>
        <v>51</v>
      </c>
      <c r="C716" s="65">
        <f t="shared" si="132"/>
        <v>45642</v>
      </c>
      <c r="D716" t="str">
        <f t="shared" si="133"/>
        <v>ma</v>
      </c>
      <c r="E716">
        <f t="shared" si="126"/>
        <v>2024</v>
      </c>
      <c r="F716" t="s">
        <v>92</v>
      </c>
      <c r="G716" t="s">
        <v>92</v>
      </c>
      <c r="H716" t="s">
        <v>92</v>
      </c>
      <c r="I716">
        <f t="shared" si="124"/>
        <v>51</v>
      </c>
      <c r="J716" s="118">
        <f>IF(AND(Formulier!$E$44&lt;=C716,Formulier!$O$38&gt;=C716),"Verlof",0)</f>
        <v>0</v>
      </c>
      <c r="K716">
        <f t="shared" si="127"/>
        <v>0</v>
      </c>
      <c r="L716">
        <f t="shared" si="128"/>
        <v>0</v>
      </c>
      <c r="M716">
        <f t="shared" si="129"/>
        <v>0</v>
      </c>
      <c r="N716" s="56">
        <f t="shared" si="130"/>
        <v>0</v>
      </c>
      <c r="O716" s="56">
        <f t="shared" si="131"/>
        <v>0</v>
      </c>
    </row>
    <row r="717" spans="1:15" x14ac:dyDescent="0.3">
      <c r="A717" t="str">
        <f t="shared" si="125"/>
        <v>202451di</v>
      </c>
      <c r="B717">
        <f t="shared" si="123"/>
        <v>51</v>
      </c>
      <c r="C717" s="65">
        <f t="shared" si="132"/>
        <v>45643</v>
      </c>
      <c r="D717" t="str">
        <f t="shared" si="133"/>
        <v>di</v>
      </c>
      <c r="E717">
        <f t="shared" si="126"/>
        <v>2024</v>
      </c>
      <c r="F717" t="s">
        <v>92</v>
      </c>
      <c r="G717" t="s">
        <v>92</v>
      </c>
      <c r="H717" t="s">
        <v>92</v>
      </c>
      <c r="I717">
        <f t="shared" si="124"/>
        <v>51</v>
      </c>
      <c r="J717" s="118">
        <f>IF(AND(Formulier!$E$44&lt;=C717,Formulier!$O$38&gt;=C717),"Verlof",0)</f>
        <v>0</v>
      </c>
      <c r="K717">
        <f t="shared" si="127"/>
        <v>0</v>
      </c>
      <c r="L717">
        <f t="shared" si="128"/>
        <v>0</v>
      </c>
      <c r="M717">
        <f t="shared" si="129"/>
        <v>0</v>
      </c>
      <c r="N717" s="56">
        <f t="shared" si="130"/>
        <v>0</v>
      </c>
      <c r="O717" s="56">
        <f t="shared" si="131"/>
        <v>0</v>
      </c>
    </row>
    <row r="718" spans="1:15" x14ac:dyDescent="0.3">
      <c r="A718" t="str">
        <f t="shared" si="125"/>
        <v>202451wo</v>
      </c>
      <c r="B718">
        <f t="shared" si="123"/>
        <v>51</v>
      </c>
      <c r="C718" s="65">
        <f t="shared" si="132"/>
        <v>45644</v>
      </c>
      <c r="D718" t="str">
        <f t="shared" si="133"/>
        <v>wo</v>
      </c>
      <c r="E718">
        <f t="shared" si="126"/>
        <v>2024</v>
      </c>
      <c r="F718" t="s">
        <v>92</v>
      </c>
      <c r="G718" t="s">
        <v>92</v>
      </c>
      <c r="H718" t="s">
        <v>92</v>
      </c>
      <c r="I718">
        <f t="shared" si="124"/>
        <v>51</v>
      </c>
      <c r="J718" s="118">
        <f>IF(AND(Formulier!$E$44&lt;=C718,Formulier!$O$38&gt;=C718),"Verlof",0)</f>
        <v>0</v>
      </c>
      <c r="K718">
        <f t="shared" si="127"/>
        <v>0</v>
      </c>
      <c r="L718">
        <f t="shared" si="128"/>
        <v>0</v>
      </c>
      <c r="M718">
        <f t="shared" si="129"/>
        <v>0</v>
      </c>
      <c r="N718" s="56">
        <f t="shared" si="130"/>
        <v>0</v>
      </c>
      <c r="O718" s="56">
        <f t="shared" si="131"/>
        <v>0</v>
      </c>
    </row>
    <row r="719" spans="1:15" x14ac:dyDescent="0.3">
      <c r="A719" t="str">
        <f t="shared" si="125"/>
        <v>202451do</v>
      </c>
      <c r="B719">
        <f t="shared" si="123"/>
        <v>51</v>
      </c>
      <c r="C719" s="65">
        <f t="shared" si="132"/>
        <v>45645</v>
      </c>
      <c r="D719" t="str">
        <f t="shared" si="133"/>
        <v>do</v>
      </c>
      <c r="E719">
        <f t="shared" si="126"/>
        <v>2024</v>
      </c>
      <c r="F719" t="s">
        <v>92</v>
      </c>
      <c r="G719" t="s">
        <v>92</v>
      </c>
      <c r="H719" t="s">
        <v>92</v>
      </c>
      <c r="I719">
        <f t="shared" si="124"/>
        <v>51</v>
      </c>
      <c r="J719" s="118">
        <f>IF(AND(Formulier!$E$44&lt;=C719,Formulier!$O$38&gt;=C719),"Verlof",0)</f>
        <v>0</v>
      </c>
      <c r="K719">
        <f t="shared" si="127"/>
        <v>0</v>
      </c>
      <c r="L719">
        <f t="shared" si="128"/>
        <v>0</v>
      </c>
      <c r="M719">
        <f t="shared" si="129"/>
        <v>0</v>
      </c>
      <c r="N719" s="56">
        <f t="shared" si="130"/>
        <v>0</v>
      </c>
      <c r="O719" s="56">
        <f t="shared" si="131"/>
        <v>0</v>
      </c>
    </row>
    <row r="720" spans="1:15" x14ac:dyDescent="0.3">
      <c r="A720" t="str">
        <f t="shared" si="125"/>
        <v>202451vr</v>
      </c>
      <c r="B720">
        <f t="shared" si="123"/>
        <v>51</v>
      </c>
      <c r="C720" s="65">
        <f t="shared" si="132"/>
        <v>45646</v>
      </c>
      <c r="D720" t="str">
        <f t="shared" si="133"/>
        <v>vr</v>
      </c>
      <c r="E720">
        <f t="shared" si="126"/>
        <v>2024</v>
      </c>
      <c r="F720" t="s">
        <v>92</v>
      </c>
      <c r="G720" t="s">
        <v>92</v>
      </c>
      <c r="H720" t="s">
        <v>92</v>
      </c>
      <c r="I720">
        <f t="shared" si="124"/>
        <v>51</v>
      </c>
      <c r="J720" s="118">
        <f>IF(AND(Formulier!$E$44&lt;=C720,Formulier!$O$38&gt;=C720),"Verlof",0)</f>
        <v>0</v>
      </c>
      <c r="K720">
        <f t="shared" si="127"/>
        <v>0</v>
      </c>
      <c r="L720">
        <f t="shared" si="128"/>
        <v>0</v>
      </c>
      <c r="M720">
        <f t="shared" si="129"/>
        <v>0</v>
      </c>
      <c r="N720" s="56">
        <f t="shared" si="130"/>
        <v>0</v>
      </c>
      <c r="O720" s="56">
        <f t="shared" si="131"/>
        <v>0</v>
      </c>
    </row>
    <row r="721" spans="1:15" x14ac:dyDescent="0.3">
      <c r="A721" t="str">
        <f t="shared" si="125"/>
        <v>202451za</v>
      </c>
      <c r="B721">
        <f t="shared" si="123"/>
        <v>51</v>
      </c>
      <c r="C721" s="65">
        <f t="shared" si="132"/>
        <v>45647</v>
      </c>
      <c r="D721" t="str">
        <f t="shared" si="133"/>
        <v>za</v>
      </c>
      <c r="E721">
        <f t="shared" si="126"/>
        <v>2024</v>
      </c>
      <c r="F721" t="s">
        <v>92</v>
      </c>
      <c r="G721" t="s">
        <v>92</v>
      </c>
      <c r="H721" t="s">
        <v>92</v>
      </c>
      <c r="I721">
        <f t="shared" si="124"/>
        <v>51</v>
      </c>
      <c r="J721" s="118">
        <f>IF(AND(Formulier!$E$44&lt;=C721,Formulier!$O$38&gt;=C721),"Verlof",0)</f>
        <v>0</v>
      </c>
      <c r="K721">
        <f t="shared" si="127"/>
        <v>0</v>
      </c>
      <c r="L721">
        <f t="shared" si="128"/>
        <v>0</v>
      </c>
      <c r="M721">
        <f t="shared" si="129"/>
        <v>0</v>
      </c>
      <c r="N721" s="56">
        <f t="shared" si="130"/>
        <v>0</v>
      </c>
      <c r="O721" s="56">
        <f t="shared" si="131"/>
        <v>0</v>
      </c>
    </row>
    <row r="722" spans="1:15" x14ac:dyDescent="0.3">
      <c r="A722" t="str">
        <f t="shared" si="125"/>
        <v>202451zo</v>
      </c>
      <c r="B722">
        <f t="shared" si="123"/>
        <v>51</v>
      </c>
      <c r="C722" s="65">
        <f t="shared" si="132"/>
        <v>45648</v>
      </c>
      <c r="D722" t="str">
        <f t="shared" si="133"/>
        <v>zo</v>
      </c>
      <c r="E722">
        <f t="shared" si="126"/>
        <v>2024</v>
      </c>
      <c r="F722" t="s">
        <v>92</v>
      </c>
      <c r="G722" t="s">
        <v>92</v>
      </c>
      <c r="H722" t="s">
        <v>92</v>
      </c>
      <c r="I722">
        <f t="shared" si="124"/>
        <v>51</v>
      </c>
      <c r="J722" s="118">
        <f>IF(AND(Formulier!$E$44&lt;=C722,Formulier!$O$38&gt;=C722),"Verlof",0)</f>
        <v>0</v>
      </c>
      <c r="K722">
        <f t="shared" si="127"/>
        <v>0</v>
      </c>
      <c r="L722">
        <f t="shared" si="128"/>
        <v>0</v>
      </c>
      <c r="M722">
        <f t="shared" si="129"/>
        <v>0</v>
      </c>
      <c r="N722" s="56">
        <f t="shared" si="130"/>
        <v>0</v>
      </c>
      <c r="O722" s="56">
        <f t="shared" si="131"/>
        <v>0</v>
      </c>
    </row>
    <row r="723" spans="1:15" x14ac:dyDescent="0.3">
      <c r="A723" t="str">
        <f t="shared" si="125"/>
        <v>202452ma</v>
      </c>
      <c r="B723">
        <f t="shared" si="123"/>
        <v>52</v>
      </c>
      <c r="C723" s="65">
        <f t="shared" si="132"/>
        <v>45649</v>
      </c>
      <c r="D723" t="str">
        <f t="shared" si="133"/>
        <v>ma</v>
      </c>
      <c r="E723">
        <f t="shared" si="126"/>
        <v>2024</v>
      </c>
      <c r="F723" t="s">
        <v>73</v>
      </c>
      <c r="G723" t="s">
        <v>73</v>
      </c>
      <c r="H723" t="s">
        <v>73</v>
      </c>
      <c r="I723">
        <f t="shared" si="124"/>
        <v>52</v>
      </c>
      <c r="J723" s="118">
        <f>IF(AND(Formulier!$E$44&lt;=C723,Formulier!$O$38&gt;=C723),"Verlof",0)</f>
        <v>0</v>
      </c>
      <c r="K723">
        <f t="shared" si="127"/>
        <v>0</v>
      </c>
      <c r="L723">
        <f t="shared" si="128"/>
        <v>0</v>
      </c>
      <c r="M723">
        <f t="shared" si="129"/>
        <v>0</v>
      </c>
      <c r="N723" s="56">
        <f t="shared" si="130"/>
        <v>0</v>
      </c>
      <c r="O723" s="56">
        <f t="shared" si="131"/>
        <v>0</v>
      </c>
    </row>
    <row r="724" spans="1:15" x14ac:dyDescent="0.3">
      <c r="A724" t="str">
        <f t="shared" si="125"/>
        <v>202452di</v>
      </c>
      <c r="B724">
        <f t="shared" si="123"/>
        <v>52</v>
      </c>
      <c r="C724" s="65">
        <f t="shared" si="132"/>
        <v>45650</v>
      </c>
      <c r="D724" t="str">
        <f t="shared" si="133"/>
        <v>di</v>
      </c>
      <c r="E724">
        <f t="shared" si="126"/>
        <v>2024</v>
      </c>
      <c r="F724" t="s">
        <v>73</v>
      </c>
      <c r="G724" t="s">
        <v>73</v>
      </c>
      <c r="H724" t="s">
        <v>73</v>
      </c>
      <c r="I724">
        <f t="shared" si="124"/>
        <v>52</v>
      </c>
      <c r="J724" s="118">
        <f>IF(AND(Formulier!$E$44&lt;=C724,Formulier!$O$38&gt;=C724),"Verlof",0)</f>
        <v>0</v>
      </c>
      <c r="K724">
        <f t="shared" si="127"/>
        <v>0</v>
      </c>
      <c r="L724">
        <f t="shared" si="128"/>
        <v>0</v>
      </c>
      <c r="M724">
        <f t="shared" si="129"/>
        <v>0</v>
      </c>
      <c r="N724" s="56">
        <f t="shared" si="130"/>
        <v>0</v>
      </c>
      <c r="O724" s="56">
        <f t="shared" si="131"/>
        <v>0</v>
      </c>
    </row>
    <row r="725" spans="1:15" x14ac:dyDescent="0.3">
      <c r="A725" t="str">
        <f t="shared" si="125"/>
        <v>202452wo</v>
      </c>
      <c r="B725">
        <f t="shared" si="123"/>
        <v>52</v>
      </c>
      <c r="C725" s="65">
        <f t="shared" si="132"/>
        <v>45651</v>
      </c>
      <c r="D725" t="str">
        <f t="shared" si="133"/>
        <v>wo</v>
      </c>
      <c r="E725">
        <f t="shared" si="126"/>
        <v>2024</v>
      </c>
      <c r="F725" t="s">
        <v>73</v>
      </c>
      <c r="G725" t="s">
        <v>73</v>
      </c>
      <c r="H725" t="s">
        <v>73</v>
      </c>
      <c r="I725">
        <f t="shared" si="124"/>
        <v>52</v>
      </c>
      <c r="J725" s="118">
        <f>IF(AND(Formulier!$E$44&lt;=C725,Formulier!$O$38&gt;=C725),"Verlof",0)</f>
        <v>0</v>
      </c>
      <c r="K725">
        <f t="shared" si="127"/>
        <v>0</v>
      </c>
      <c r="L725">
        <f t="shared" si="128"/>
        <v>0</v>
      </c>
      <c r="M725">
        <f t="shared" si="129"/>
        <v>0</v>
      </c>
      <c r="N725" s="56">
        <f t="shared" si="130"/>
        <v>0</v>
      </c>
      <c r="O725" s="56">
        <f t="shared" si="131"/>
        <v>0</v>
      </c>
    </row>
    <row r="726" spans="1:15" x14ac:dyDescent="0.3">
      <c r="A726" t="str">
        <f t="shared" si="125"/>
        <v>202452do</v>
      </c>
      <c r="B726">
        <f t="shared" si="123"/>
        <v>52</v>
      </c>
      <c r="C726" s="65">
        <f t="shared" si="132"/>
        <v>45652</v>
      </c>
      <c r="D726" t="str">
        <f t="shared" si="133"/>
        <v>do</v>
      </c>
      <c r="E726">
        <f t="shared" si="126"/>
        <v>2024</v>
      </c>
      <c r="F726" t="s">
        <v>73</v>
      </c>
      <c r="G726" t="s">
        <v>73</v>
      </c>
      <c r="H726" t="s">
        <v>73</v>
      </c>
      <c r="I726">
        <f t="shared" si="124"/>
        <v>52</v>
      </c>
      <c r="J726" s="118">
        <f>IF(AND(Formulier!$E$44&lt;=C726,Formulier!$O$38&gt;=C726),"Verlof",0)</f>
        <v>0</v>
      </c>
      <c r="K726">
        <f t="shared" si="127"/>
        <v>0</v>
      </c>
      <c r="L726">
        <f t="shared" si="128"/>
        <v>0</v>
      </c>
      <c r="M726">
        <f t="shared" si="129"/>
        <v>0</v>
      </c>
      <c r="N726" s="56">
        <f t="shared" si="130"/>
        <v>0</v>
      </c>
      <c r="O726" s="56">
        <f t="shared" si="131"/>
        <v>0</v>
      </c>
    </row>
    <row r="727" spans="1:15" x14ac:dyDescent="0.3">
      <c r="A727" t="str">
        <f t="shared" si="125"/>
        <v>202452vr</v>
      </c>
      <c r="B727">
        <f t="shared" si="123"/>
        <v>52</v>
      </c>
      <c r="C727" s="65">
        <f t="shared" si="132"/>
        <v>45653</v>
      </c>
      <c r="D727" t="str">
        <f t="shared" si="133"/>
        <v>vr</v>
      </c>
      <c r="E727">
        <f t="shared" si="126"/>
        <v>2024</v>
      </c>
      <c r="F727" t="s">
        <v>73</v>
      </c>
      <c r="G727" t="s">
        <v>73</v>
      </c>
      <c r="H727" t="s">
        <v>73</v>
      </c>
      <c r="I727">
        <f t="shared" si="124"/>
        <v>52</v>
      </c>
      <c r="J727" s="118">
        <f>IF(AND(Formulier!$E$44&lt;=C727,Formulier!$O$38&gt;=C727),"Verlof",0)</f>
        <v>0</v>
      </c>
      <c r="K727">
        <f t="shared" si="127"/>
        <v>0</v>
      </c>
      <c r="L727">
        <f t="shared" si="128"/>
        <v>0</v>
      </c>
      <c r="M727">
        <f t="shared" si="129"/>
        <v>0</v>
      </c>
      <c r="N727" s="56">
        <f t="shared" si="130"/>
        <v>0</v>
      </c>
      <c r="O727" s="56">
        <f t="shared" si="131"/>
        <v>0</v>
      </c>
    </row>
    <row r="728" spans="1:15" x14ac:dyDescent="0.3">
      <c r="A728" t="str">
        <f t="shared" si="125"/>
        <v>202452za</v>
      </c>
      <c r="B728">
        <f t="shared" si="123"/>
        <v>52</v>
      </c>
      <c r="C728" s="65">
        <f t="shared" si="132"/>
        <v>45654</v>
      </c>
      <c r="D728" t="str">
        <f t="shared" si="133"/>
        <v>za</v>
      </c>
      <c r="E728">
        <f t="shared" si="126"/>
        <v>2024</v>
      </c>
      <c r="F728" t="s">
        <v>73</v>
      </c>
      <c r="G728" t="s">
        <v>73</v>
      </c>
      <c r="H728" t="s">
        <v>73</v>
      </c>
      <c r="I728">
        <f t="shared" si="124"/>
        <v>52</v>
      </c>
      <c r="J728" s="118">
        <f>IF(AND(Formulier!$E$44&lt;=C728,Formulier!$O$38&gt;=C728),"Verlof",0)</f>
        <v>0</v>
      </c>
      <c r="K728">
        <f t="shared" si="127"/>
        <v>0</v>
      </c>
      <c r="L728">
        <f t="shared" si="128"/>
        <v>0</v>
      </c>
      <c r="M728">
        <f t="shared" si="129"/>
        <v>0</v>
      </c>
      <c r="N728" s="56">
        <f t="shared" si="130"/>
        <v>0</v>
      </c>
      <c r="O728" s="56">
        <f t="shared" si="131"/>
        <v>0</v>
      </c>
    </row>
    <row r="729" spans="1:15" x14ac:dyDescent="0.3">
      <c r="A729" t="str">
        <f t="shared" si="125"/>
        <v>202452zo</v>
      </c>
      <c r="B729">
        <f t="shared" si="123"/>
        <v>52</v>
      </c>
      <c r="C729" s="65">
        <f t="shared" si="132"/>
        <v>45655</v>
      </c>
      <c r="D729" t="str">
        <f t="shared" si="133"/>
        <v>zo</v>
      </c>
      <c r="E729">
        <f t="shared" si="126"/>
        <v>2024</v>
      </c>
      <c r="F729" t="s">
        <v>73</v>
      </c>
      <c r="G729" t="s">
        <v>73</v>
      </c>
      <c r="H729" t="s">
        <v>73</v>
      </c>
      <c r="I729">
        <f t="shared" si="124"/>
        <v>52</v>
      </c>
      <c r="J729" s="118">
        <f>IF(AND(Formulier!$E$44&lt;=C729,Formulier!$O$38&gt;=C729),"Verlof",0)</f>
        <v>0</v>
      </c>
      <c r="K729">
        <f t="shared" si="127"/>
        <v>0</v>
      </c>
      <c r="L729">
        <f t="shared" si="128"/>
        <v>0</v>
      </c>
      <c r="M729">
        <f t="shared" si="129"/>
        <v>0</v>
      </c>
      <c r="N729" s="56">
        <f t="shared" si="130"/>
        <v>0</v>
      </c>
      <c r="O729" s="56">
        <f t="shared" si="131"/>
        <v>0</v>
      </c>
    </row>
    <row r="730" spans="1:15" x14ac:dyDescent="0.3">
      <c r="A730" t="str">
        <f t="shared" si="125"/>
        <v>20251ma</v>
      </c>
      <c r="B730">
        <v>1</v>
      </c>
      <c r="C730" s="65">
        <f t="shared" si="132"/>
        <v>45656</v>
      </c>
      <c r="D730" t="str">
        <f t="shared" si="133"/>
        <v>ma</v>
      </c>
      <c r="E730">
        <v>2025</v>
      </c>
      <c r="F730" t="s">
        <v>73</v>
      </c>
      <c r="G730" t="s">
        <v>73</v>
      </c>
      <c r="H730" t="s">
        <v>73</v>
      </c>
      <c r="I730">
        <v>1</v>
      </c>
      <c r="J730" s="118">
        <f>IF(AND(Formulier!$E$44&lt;=C730,Formulier!$O$38&gt;=C730),"Verlof",0)</f>
        <v>0</v>
      </c>
      <c r="K730">
        <f t="shared" si="127"/>
        <v>0</v>
      </c>
      <c r="L730">
        <f t="shared" si="128"/>
        <v>0</v>
      </c>
      <c r="M730">
        <f t="shared" si="129"/>
        <v>0</v>
      </c>
      <c r="N730" s="56">
        <f t="shared" si="130"/>
        <v>0</v>
      </c>
      <c r="O730" s="56">
        <f t="shared" si="131"/>
        <v>0</v>
      </c>
    </row>
    <row r="731" spans="1:15" x14ac:dyDescent="0.3">
      <c r="A731" t="str">
        <f t="shared" si="125"/>
        <v>20251di</v>
      </c>
      <c r="B731">
        <v>1</v>
      </c>
      <c r="C731" s="65">
        <f t="shared" si="132"/>
        <v>45657</v>
      </c>
      <c r="D731" t="str">
        <f t="shared" si="133"/>
        <v>di</v>
      </c>
      <c r="E731">
        <v>2025</v>
      </c>
      <c r="F731" t="s">
        <v>73</v>
      </c>
      <c r="G731" t="s">
        <v>73</v>
      </c>
      <c r="H731" t="s">
        <v>73</v>
      </c>
      <c r="I731">
        <v>1</v>
      </c>
      <c r="J731" s="118">
        <f>IF(AND(Formulier!$E$44&lt;=C731,Formulier!$O$38&gt;=C731),"Verlof",0)</f>
        <v>0</v>
      </c>
      <c r="K731">
        <f t="shared" si="127"/>
        <v>0</v>
      </c>
      <c r="L731">
        <f t="shared" si="128"/>
        <v>0</v>
      </c>
      <c r="M731">
        <f t="shared" si="129"/>
        <v>0</v>
      </c>
      <c r="N731" s="56">
        <f t="shared" si="130"/>
        <v>0</v>
      </c>
      <c r="O731" s="56">
        <f t="shared" si="131"/>
        <v>0</v>
      </c>
    </row>
    <row r="732" spans="1:15" x14ac:dyDescent="0.3">
      <c r="A732" t="str">
        <f t="shared" si="125"/>
        <v>20251wo</v>
      </c>
      <c r="B732">
        <v>1</v>
      </c>
      <c r="C732" s="65">
        <f t="shared" si="132"/>
        <v>45658</v>
      </c>
      <c r="D732" t="str">
        <f t="shared" si="133"/>
        <v>wo</v>
      </c>
      <c r="E732">
        <f t="shared" si="126"/>
        <v>2025</v>
      </c>
      <c r="F732" t="s">
        <v>73</v>
      </c>
      <c r="G732" t="s">
        <v>73</v>
      </c>
      <c r="H732" t="s">
        <v>73</v>
      </c>
      <c r="I732">
        <v>1</v>
      </c>
      <c r="J732" s="118">
        <f>IF(AND(Formulier!$E$44&lt;=C732,Formulier!$O$38&gt;=C732),"Verlof",0)</f>
        <v>0</v>
      </c>
      <c r="K732">
        <f t="shared" si="127"/>
        <v>0</v>
      </c>
      <c r="L732">
        <f t="shared" si="128"/>
        <v>0</v>
      </c>
      <c r="M732">
        <f t="shared" si="129"/>
        <v>0</v>
      </c>
      <c r="N732" s="56">
        <f t="shared" si="130"/>
        <v>0</v>
      </c>
      <c r="O732" s="56">
        <f t="shared" si="131"/>
        <v>0</v>
      </c>
    </row>
    <row r="733" spans="1:15" x14ac:dyDescent="0.3">
      <c r="A733" t="str">
        <f t="shared" si="125"/>
        <v>20251do</v>
      </c>
      <c r="B733">
        <v>1</v>
      </c>
      <c r="C733" s="65">
        <f t="shared" si="132"/>
        <v>45659</v>
      </c>
      <c r="D733" t="str">
        <f t="shared" si="133"/>
        <v>do</v>
      </c>
      <c r="E733">
        <f t="shared" si="126"/>
        <v>2025</v>
      </c>
      <c r="F733" t="s">
        <v>73</v>
      </c>
      <c r="G733" t="s">
        <v>73</v>
      </c>
      <c r="H733" t="s">
        <v>73</v>
      </c>
      <c r="I733">
        <v>1</v>
      </c>
      <c r="J733" s="118">
        <f>IF(AND(Formulier!$E$44&lt;=C733,Formulier!$O$38&gt;=C733),"Verlof",0)</f>
        <v>0</v>
      </c>
      <c r="K733">
        <f t="shared" si="127"/>
        <v>0</v>
      </c>
      <c r="L733">
        <f t="shared" si="128"/>
        <v>0</v>
      </c>
      <c r="M733">
        <f t="shared" si="129"/>
        <v>0</v>
      </c>
      <c r="N733" s="56">
        <f t="shared" si="130"/>
        <v>0</v>
      </c>
      <c r="O733" s="56">
        <f t="shared" si="131"/>
        <v>0</v>
      </c>
    </row>
    <row r="734" spans="1:15" x14ac:dyDescent="0.3">
      <c r="A734" t="str">
        <f t="shared" si="125"/>
        <v>20251vr</v>
      </c>
      <c r="B734">
        <v>1</v>
      </c>
      <c r="C734" s="65">
        <f t="shared" si="132"/>
        <v>45660</v>
      </c>
      <c r="D734" t="str">
        <f t="shared" si="133"/>
        <v>vr</v>
      </c>
      <c r="E734">
        <f t="shared" si="126"/>
        <v>2025</v>
      </c>
      <c r="F734" t="s">
        <v>73</v>
      </c>
      <c r="G734" t="s">
        <v>73</v>
      </c>
      <c r="H734" t="s">
        <v>73</v>
      </c>
      <c r="I734">
        <v>1</v>
      </c>
      <c r="J734" s="118">
        <f>IF(AND(Formulier!$E$44&lt;=C734,Formulier!$O$38&gt;=C734),"Verlof",0)</f>
        <v>0</v>
      </c>
      <c r="K734">
        <f t="shared" si="127"/>
        <v>0</v>
      </c>
      <c r="L734">
        <f t="shared" si="128"/>
        <v>0</v>
      </c>
      <c r="M734">
        <f t="shared" si="129"/>
        <v>0</v>
      </c>
      <c r="N734" s="56">
        <f t="shared" si="130"/>
        <v>0</v>
      </c>
      <c r="O734" s="56">
        <f t="shared" si="131"/>
        <v>0</v>
      </c>
    </row>
    <row r="735" spans="1:15" x14ac:dyDescent="0.3">
      <c r="A735" t="str">
        <f t="shared" si="125"/>
        <v>20251za</v>
      </c>
      <c r="B735">
        <v>1</v>
      </c>
      <c r="C735" s="65">
        <f t="shared" si="132"/>
        <v>45661</v>
      </c>
      <c r="D735" t="str">
        <f t="shared" si="133"/>
        <v>za</v>
      </c>
      <c r="E735">
        <f t="shared" si="126"/>
        <v>2025</v>
      </c>
      <c r="F735" t="s">
        <v>73</v>
      </c>
      <c r="G735" t="s">
        <v>73</v>
      </c>
      <c r="H735" t="s">
        <v>73</v>
      </c>
      <c r="I735">
        <v>1</v>
      </c>
      <c r="J735" s="118">
        <f>IF(AND(Formulier!$E$44&lt;=C735,Formulier!$O$38&gt;=C735),"Verlof",0)</f>
        <v>0</v>
      </c>
      <c r="K735">
        <f t="shared" si="127"/>
        <v>0</v>
      </c>
      <c r="L735">
        <f t="shared" si="128"/>
        <v>0</v>
      </c>
      <c r="M735">
        <f t="shared" si="129"/>
        <v>0</v>
      </c>
      <c r="N735" s="56">
        <f t="shared" si="130"/>
        <v>0</v>
      </c>
      <c r="O735" s="56">
        <f t="shared" si="131"/>
        <v>0</v>
      </c>
    </row>
    <row r="736" spans="1:15" x14ac:dyDescent="0.3">
      <c r="A736" t="str">
        <f t="shared" si="125"/>
        <v>20251zo</v>
      </c>
      <c r="B736">
        <v>1</v>
      </c>
      <c r="C736" s="65">
        <f t="shared" si="132"/>
        <v>45662</v>
      </c>
      <c r="D736" t="str">
        <f t="shared" si="133"/>
        <v>zo</v>
      </c>
      <c r="E736">
        <f t="shared" si="126"/>
        <v>2025</v>
      </c>
      <c r="F736" t="s">
        <v>73</v>
      </c>
      <c r="G736" t="s">
        <v>73</v>
      </c>
      <c r="H736" t="s">
        <v>73</v>
      </c>
      <c r="I736">
        <v>1</v>
      </c>
      <c r="J736" s="118">
        <f>IF(AND(Formulier!$E$44&lt;=C736,Formulier!$O$38&gt;=C736),"Verlof",0)</f>
        <v>0</v>
      </c>
      <c r="K736">
        <f t="shared" si="127"/>
        <v>0</v>
      </c>
      <c r="L736">
        <f t="shared" si="128"/>
        <v>0</v>
      </c>
      <c r="M736">
        <f t="shared" si="129"/>
        <v>0</v>
      </c>
      <c r="N736" s="56">
        <f t="shared" si="130"/>
        <v>0</v>
      </c>
      <c r="O736" s="56">
        <f t="shared" si="131"/>
        <v>0</v>
      </c>
    </row>
    <row r="737" spans="1:15" x14ac:dyDescent="0.3">
      <c r="A737" t="str">
        <f t="shared" si="125"/>
        <v>20252ma</v>
      </c>
      <c r="B737">
        <f t="shared" ref="B737:B800" si="134">B730+1</f>
        <v>2</v>
      </c>
      <c r="C737" s="65">
        <f t="shared" si="132"/>
        <v>45663</v>
      </c>
      <c r="D737" t="str">
        <f t="shared" si="133"/>
        <v>ma</v>
      </c>
      <c r="E737">
        <f t="shared" si="126"/>
        <v>2025</v>
      </c>
      <c r="F737" t="str">
        <f t="shared" ref="F737:F777" si="135">IF(AND(C737&gt;=$U$4,C737&lt;=$V$4),"Vakantie",IF(AND(C737&gt;=$U$5,C737&lt;=$V$5),"Vakantie",IF(AND(C737&gt;=$U$6,C737&lt;=$V$6),"Vakantie",IF(AND(C737&gt;=$U$7,C737&lt;=$V$7),"Vakantie",IF(AND(C737&gt;=$U$8,C737&lt;=$V$8),"Vakantie",IF(AND(C737&gt;=$U$9,C737&lt;=$V$9),"Vakantie",IF(AND(C737&gt;=$U$10,C737&lt;=$V$10),"Vakantie",IF(AND(C737&gt;=$U$11,C737&lt;=$V$11),"Vakantie",IF(AND(C737&gt;=$U$12,C737&lt;=$V$12),"Vakantie",IF(AND(C737&gt;=$U$13,C737&lt;=$V$13),"Vakantie",IF(AND(C737&gt;=$U$14,C737&lt;=$V$14),"Vakantie",IF(AND(C737&gt;=$U$15,C737&lt;=$V$15),"Vakantie",IF(AND(C737&gt;=$U$16,C737&lt;=$V$16),"Vakantie",IF(AND(C737&gt;=$U$17,C737&lt;=$V$17),"Vakantie",IF(AND(C737&gt;=$U$18,C737&lt;=$V$18),"Vakantie",IF(AND(C737&gt;=$U$19,C737&lt;=$V$19),"Vakantie",IF(AND(C737&gt;=$U$20,C737&lt;=$V$20),"Vakantie",IF(AND(C737&gt;=$U$21,C737&lt;=$V$21),"Vakantie",IF(AND(C737&gt;=$U$22,C737&lt;=$V$22),"Vakantie",IF(AND(C737&gt;=$U$23,C737&lt;=$V$23),"Vakantie",IF(AND(C737&gt;=$U$24,C737&lt;=$V$24),"Vakantie",IF(AND(C737&gt;=$U$25,C737&lt;=$V$25),"Vakantie",IF(AND(C737&gt;=$U$26,C737&lt;=$V$26),"Vakantie",IF(AND(C737&gt;=$U$27,C737&lt;=$V$27),"Vakantie",IF(AND(C737&gt;=$U$28,C737&lt;=$V$28),"Vakantie",IF(AND(C737&gt;=$U$29,C737&lt;=$V$29),"Vakantie",IF(AND(C737&gt;=$U$30,C737&lt;=$V$30),"Vakantie",IF(AND(C737&gt;=$U$31,C737&lt;=$V$31),"Vakantie",IF(AND(C737&gt;=$U$32,C737&lt;=$V$32),"Vakantie",IF(AND(C737&gt;=$U$33,C737&lt;=$V$33),"Vakantie",IF(AND(C737&gt;=$U$34,C737&lt;=$V$34),"Vakantie",IF(AND(C737&gt;=$U$35,C737&lt;=$V$35),"Vakantie",IF(AND(C737&gt;=$U$36,C737&lt;=$V$36),"Vakantie",IF(AND(C737&gt;=$U$37,C737&lt;=$V$37),"Vakantie",IF(AND(C737&gt;=$U$38,C737&lt;=$V$38),"Vakantie",IF(AND(C737&gt;=$U$39,C737&lt;=$V$39),"Vakantie",IF(AND(C737&gt;=$U$40,C737&lt;=$V$40),"Vakantie",IF(AND(C737&gt;=$U$41,C737&lt;=$V$41),"Vakantie",IF(AND(C737&gt;=$U$42,C737&lt;=$V$42),"Vakantie",IF(AND(C737&gt;=$U$43,C737&lt;=$V$43),"Vakantie",IF(AND(C737&gt;=$U$44,C737&lt;=$V$44),"Vakantie",IF(AND(C737&gt;=$U$45,C737&lt;=$V$45),"Vakantie",""))))))))))))))))))))))))))))))))))))))))))</f>
        <v/>
      </c>
      <c r="G737" t="str">
        <f t="shared" ref="G737:G777" si="136">IF(AND(C737&gt;=$Z$4,C737&lt;=$AA$4),"Vakantie",IF(AND(C737&gt;=$Z$5,C737&lt;=$AA$5),"Vakantie",IF(AND(C737&gt;=$Z$6,C737&lt;=$AA$6),"Vakantie",IF(AND(C737&gt;=$Z$7,C737&lt;=$AA$7),"Vakantie",IF(AND(C737&gt;=$Z$8,C737&lt;=$AA$8),"Vakantie",IF(AND(C737&gt;=$Z$9,C737&lt;=$AA$9),"Vakantie",IF(AND(C737&gt;=$Z$10,C737&lt;=$AA$10),"Vakantie",IF(AND(C737&gt;=$Z$11,C737&lt;=$AA$11),"Vakantie",IF(AND(C737&gt;=$Z$12,C737&lt;=$AA$12),"Vakantie",IF(AND(C737&gt;=$Z$13,C737&lt;=$AA$13),"Vakantie",IF(AND(C737&gt;=$Z$14,C737&lt;=$AA$14),"Vakantie",IF(AND(C737&gt;=$Z$15,C737&lt;=$AA$15),"Vakantie",IF(AND(C737&gt;=$Z$16,C737&lt;=$AA$16),"Vakantie",IF(AND(C737&gt;=$Z$17,C737&lt;=$AA$17),"Vakantie",IF(AND(C737&gt;=$Z$18,C737&lt;=$AA$18),"Vakantie",IF(AND(C737&gt;=$Z$19,C737&lt;=$AA$19),"Vakantie",IF(AND(C737&gt;=$Z$20,C737&lt;=$AA$20),"Vakantie",IF(AND(C737&gt;=$Z$21,C737&lt;=$AA$21),"Vakantie",IF(AND(C737&gt;=$Z$22,C737&lt;=$AA$22),"Vakantie",IF(AND(C737&gt;=$Z$23,C737&lt;=$AA$23),"Vakantie",IF(AND(C737&gt;=$Z$24,C737&lt;=$AA$24),"Vakantie",IF(AND(C737&gt;=$Z$25,C737&lt;=$AA$25),"Vakantie",IF(AND(C737&gt;=$Z$26,C737&lt;=$AA$26),"Vakantie",IF(AND(C737&gt;=$Z$27,C737&lt;=$AA$27),"Vakantie",IF(AND(C737&gt;=$Z$28,C737&lt;=$AA$28),"Vakantie",IF(AND(C737&gt;=$Z$29,C737&lt;=$AA$29),"Vakantie",IF(AND(C737&gt;=$Z$30,C737&lt;=$AA$30),"Vakantie",IF(AND(C737&gt;=$Z$31,C737&lt;=$AA$31),"Vakantie",IF(AND(C737&gt;=$Z$32,C737&lt;=$AA$32),"Vakantie",IF(AND(C737&gt;=$Z$33,C737&lt;=$AA$33),"Vakantie",IF(AND(C737&gt;=$Z$34,C737&lt;=$AA$34),"Vakantie",IF(AND(C737&gt;=$Z$35,C737&lt;=$AA$35),"Vakantie",IF(AND(C737&gt;=$Z$36,C737&lt;=$AA$36),"Vakantie",IF(AND(C737&gt;=$Z$37,C737&lt;=$AA$37),"Vakantie",IF(AND(C737&gt;=$Z$38,C737&lt;=$AA$38),"Vakantie",IF(AND(C737&gt;=$Z$39,C737&lt;=$AA$39),"Vakantie",IF(AND(C737&gt;=$Z$40,C737&lt;=$AA$40),"Vakantie",IF(AND(C737&gt;=$Z$41,C737&lt;=$AA$41),"Vakantie",IF(AND(C737&gt;=$Z$42,C737&lt;=$AA$42),"Vakantie",IF(AND(C737&gt;=$Z$43,C737&lt;=$AA$43),"Vakantie",IF(AND(C737&gt;=$Z$44,C737&lt;=$AA$44),"Vakantie",IF(AND(C737&gt;=$Z$45,C737&lt;=$AA$45),"Vakantie",""))))))))))))))))))))))))))))))))))))))))))</f>
        <v/>
      </c>
      <c r="H737" t="str">
        <f t="shared" ref="H737:H777" si="137">IF(AND(C737&gt;=$AE$4,C737&lt;=$AF$4),"Vakantie",IF(AND(C737&gt;=$AE$5,C737&lt;=$AF$5),"Vakantie",IF(AND(C737&gt;=$AE$6,C737&lt;=$AF$6),"Vakantie",IF(AND(C737&gt;=$AE$7,C737&lt;=$AF$7),"Vakantie",IF(AND(C737&gt;=$AE$8,C737&lt;=$AF$8),"Vakantie",IF(AND(C737&gt;=$AE$9,C737&lt;=$AF$9),"Vakantie",IF(AND(C737&gt;=$AE$10,C737&lt;=$AF$10),"Vakantie",IF(AND(C737&gt;=$AE$11,C737&lt;=$AF$11),"Vakantie",IF(AND(C737&gt;=$AE$12,C737&lt;=$AF$12),"Vakantie",IF(AND(C737&gt;=$AE$13,C737&lt;=$AF$13),"Vakantie",IF(AND(C737&gt;=$AE$14,C737&lt;=$AF$14),"Vakantie",IF(AND(C737&gt;=$AE$15,C737&lt;=$AF$15),"Vakantie",IF(AND(C737&gt;=$AE$16,C737&lt;=$AF$16),"Vakantie",IF(AND(C737&gt;=$AE$17,C737&lt;=$AF$17),"Vakantie",IF(AND(C737&gt;=$AE$18,C737&lt;=$AF$18),"Vakantie",IF(AND(C737&gt;=$AE$19,C737&lt;=$AF$19),"Vakantie",IF(AND(C737&gt;=$AE$20,C737&lt;=$AF$20),"Vakantie",IF(AND(C737&gt;=$AE$21,C737&lt;=$AF$21),"Vakantie",IF(AND(C737&gt;=$AE$22,C737&lt;=$AF$22),"Vakantie",IF(AND(C737&gt;=$AE$23,C737&lt;=$AF$23),"Vakantie",IF(AND(C737&gt;=$AE$24,C737&lt;=$AF$24),"Vakantie",IF(AND(C737&gt;=$AE$25,C737&lt;=$AF$25),"Vakantie",IF(AND(C737&gt;=$AE$26,C737&lt;=$AF$26),"Vakantie",IF(AND(C737&gt;=$AE$27,C737&lt;=$AF$27),"Vakantie",IF(AND(C737&gt;=$AE$28,C737&lt;=$AF$28),"Vakantie",IF(AND(C737&gt;=$AE$29,C737&lt;=$AF$29),"Vakantie",IF(AND(C737&gt;=$AE$30,C737&lt;=$AF$30),"Vakantie",IF(AND(C737&gt;=$AE$31,C737&lt;=$AF$31),"Vakantie",IF(AND(C737&gt;=$AE$32,C737&lt;=$AF$32),"Vakantie",IF(AND(C737&gt;=$AE$33,C737&lt;=$AF$33),"Vakantie",IF(AND(C737&gt;=$AE$34,C737&lt;=$AF$34),"Vakantie",IF(AND(C737&gt;=$AE$35,C737&lt;=$AF$35),"Vakantie",IF(AND(C737&gt;=$AE$36,C737&lt;=$AF$36),"Vakantie",IF(AND(C737&gt;=$AE$37,C737&lt;=$AF$37),"Vakantie",IF(AND(C737&gt;=$AE$38,C737&lt;=$AF$38),"Vakantie",IF(AND(C737&gt;=$AE$39,C737&lt;=$AF$39),"Vakantie",IF(AND(C737&gt;=$AE$40,C737&lt;=$AF$40),"Vakantie",IF(AND(C737&gt;=$AE$41,C737&lt;=$AF$41),"Vakantie",IF(AND(C737&gt;=$AE$42,C737&lt;=$AF$42),"Vakantie",IF(AND(C737&gt;=$AE$43,C737&lt;=$AF$43),"Vakantie",IF(AND(C737&gt;=$AE$44,C737&lt;=$AF$44),"Vakantie",IF(AND(C737&gt;=$AE$45,C737&lt;=$AF$45),"Vakantie",""))))))))))))))))))))))))))))))))))))))))))</f>
        <v/>
      </c>
      <c r="I737">
        <f t="shared" ref="I737:I800" si="138">+I730+1</f>
        <v>2</v>
      </c>
      <c r="J737" s="118">
        <f>IF(AND(Formulier!$E$44&lt;=C737,Formulier!$O$38&gt;=C737),"Verlof",0)</f>
        <v>0</v>
      </c>
      <c r="K737">
        <f t="shared" si="127"/>
        <v>0</v>
      </c>
      <c r="L737">
        <f t="shared" si="128"/>
        <v>0</v>
      </c>
      <c r="M737">
        <f t="shared" si="129"/>
        <v>0</v>
      </c>
      <c r="N737" s="56">
        <f t="shared" si="130"/>
        <v>0</v>
      </c>
      <c r="O737" s="56">
        <f t="shared" si="131"/>
        <v>0</v>
      </c>
    </row>
    <row r="738" spans="1:15" x14ac:dyDescent="0.3">
      <c r="A738" t="str">
        <f t="shared" si="125"/>
        <v>20252di</v>
      </c>
      <c r="B738">
        <f t="shared" si="134"/>
        <v>2</v>
      </c>
      <c r="C738" s="65">
        <f t="shared" si="132"/>
        <v>45664</v>
      </c>
      <c r="D738" t="str">
        <f t="shared" si="133"/>
        <v>di</v>
      </c>
      <c r="E738">
        <f t="shared" si="126"/>
        <v>2025</v>
      </c>
      <c r="F738" t="str">
        <f t="shared" si="135"/>
        <v/>
      </c>
      <c r="G738" t="str">
        <f t="shared" si="136"/>
        <v/>
      </c>
      <c r="H738" t="str">
        <f t="shared" si="137"/>
        <v/>
      </c>
      <c r="I738">
        <f t="shared" si="138"/>
        <v>2</v>
      </c>
      <c r="J738" s="118">
        <f>IF(AND(Formulier!$E$44&lt;=C738,Formulier!$O$38&gt;=C738),"Verlof",0)</f>
        <v>0</v>
      </c>
      <c r="K738">
        <f t="shared" si="127"/>
        <v>0</v>
      </c>
      <c r="L738">
        <f t="shared" si="128"/>
        <v>0</v>
      </c>
      <c r="M738">
        <f t="shared" si="129"/>
        <v>0</v>
      </c>
      <c r="N738" s="56">
        <f t="shared" si="130"/>
        <v>0</v>
      </c>
      <c r="O738" s="56">
        <f t="shared" si="131"/>
        <v>0</v>
      </c>
    </row>
    <row r="739" spans="1:15" x14ac:dyDescent="0.3">
      <c r="A739" t="str">
        <f t="shared" si="125"/>
        <v>20252wo</v>
      </c>
      <c r="B739">
        <f t="shared" si="134"/>
        <v>2</v>
      </c>
      <c r="C739" s="65">
        <f t="shared" si="132"/>
        <v>45665</v>
      </c>
      <c r="D739" t="str">
        <f t="shared" si="133"/>
        <v>wo</v>
      </c>
      <c r="E739">
        <f t="shared" si="126"/>
        <v>2025</v>
      </c>
      <c r="F739" t="str">
        <f t="shared" si="135"/>
        <v/>
      </c>
      <c r="G739" t="str">
        <f t="shared" si="136"/>
        <v/>
      </c>
      <c r="H739" t="str">
        <f t="shared" si="137"/>
        <v/>
      </c>
      <c r="I739">
        <f t="shared" si="138"/>
        <v>2</v>
      </c>
      <c r="J739" s="118">
        <f>IF(AND(Formulier!$E$44&lt;=C739,Formulier!$O$38&gt;=C739),"Verlof",0)</f>
        <v>0</v>
      </c>
      <c r="K739">
        <f t="shared" si="127"/>
        <v>0</v>
      </c>
      <c r="L739">
        <f t="shared" si="128"/>
        <v>0</v>
      </c>
      <c r="M739">
        <f t="shared" si="129"/>
        <v>0</v>
      </c>
      <c r="N739" s="56">
        <f t="shared" si="130"/>
        <v>0</v>
      </c>
      <c r="O739" s="56">
        <f t="shared" si="131"/>
        <v>0</v>
      </c>
    </row>
    <row r="740" spans="1:15" x14ac:dyDescent="0.3">
      <c r="A740" t="str">
        <f t="shared" si="125"/>
        <v>20252do</v>
      </c>
      <c r="B740">
        <f t="shared" si="134"/>
        <v>2</v>
      </c>
      <c r="C740" s="65">
        <f t="shared" si="132"/>
        <v>45666</v>
      </c>
      <c r="D740" t="str">
        <f t="shared" si="133"/>
        <v>do</v>
      </c>
      <c r="E740">
        <f t="shared" si="126"/>
        <v>2025</v>
      </c>
      <c r="F740" t="str">
        <f t="shared" si="135"/>
        <v/>
      </c>
      <c r="G740" t="str">
        <f t="shared" si="136"/>
        <v/>
      </c>
      <c r="H740" t="str">
        <f t="shared" si="137"/>
        <v/>
      </c>
      <c r="I740">
        <f t="shared" si="138"/>
        <v>2</v>
      </c>
      <c r="J740" s="118">
        <f>IF(AND(Formulier!$E$44&lt;=C740,Formulier!$O$38&gt;=C740),"Verlof",0)</f>
        <v>0</v>
      </c>
      <c r="K740">
        <f t="shared" si="127"/>
        <v>0</v>
      </c>
      <c r="L740">
        <f t="shared" si="128"/>
        <v>0</v>
      </c>
      <c r="M740">
        <f t="shared" si="129"/>
        <v>0</v>
      </c>
      <c r="N740" s="56">
        <f t="shared" si="130"/>
        <v>0</v>
      </c>
      <c r="O740" s="56">
        <f t="shared" si="131"/>
        <v>0</v>
      </c>
    </row>
    <row r="741" spans="1:15" x14ac:dyDescent="0.3">
      <c r="A741" t="str">
        <f t="shared" si="125"/>
        <v>20252vr</v>
      </c>
      <c r="B741">
        <f t="shared" si="134"/>
        <v>2</v>
      </c>
      <c r="C741" s="65">
        <f t="shared" si="132"/>
        <v>45667</v>
      </c>
      <c r="D741" t="str">
        <f t="shared" si="133"/>
        <v>vr</v>
      </c>
      <c r="E741">
        <f t="shared" si="126"/>
        <v>2025</v>
      </c>
      <c r="F741" t="str">
        <f t="shared" si="135"/>
        <v/>
      </c>
      <c r="G741" t="str">
        <f t="shared" si="136"/>
        <v/>
      </c>
      <c r="H741" t="str">
        <f t="shared" si="137"/>
        <v/>
      </c>
      <c r="I741">
        <f t="shared" si="138"/>
        <v>2</v>
      </c>
      <c r="J741" s="118">
        <f>IF(AND(Formulier!$E$44&lt;=C741,Formulier!$O$38&gt;=C741),"Verlof",0)</f>
        <v>0</v>
      </c>
      <c r="K741">
        <f t="shared" si="127"/>
        <v>0</v>
      </c>
      <c r="L741">
        <f t="shared" si="128"/>
        <v>0</v>
      </c>
      <c r="M741">
        <f t="shared" si="129"/>
        <v>0</v>
      </c>
      <c r="N741" s="56">
        <f t="shared" si="130"/>
        <v>0</v>
      </c>
      <c r="O741" s="56">
        <f t="shared" si="131"/>
        <v>0</v>
      </c>
    </row>
    <row r="742" spans="1:15" x14ac:dyDescent="0.3">
      <c r="A742" t="str">
        <f t="shared" si="125"/>
        <v>20252za</v>
      </c>
      <c r="B742">
        <f t="shared" si="134"/>
        <v>2</v>
      </c>
      <c r="C742" s="65">
        <f t="shared" si="132"/>
        <v>45668</v>
      </c>
      <c r="D742" t="str">
        <f t="shared" si="133"/>
        <v>za</v>
      </c>
      <c r="E742">
        <f t="shared" si="126"/>
        <v>2025</v>
      </c>
      <c r="F742" t="str">
        <f t="shared" si="135"/>
        <v/>
      </c>
      <c r="G742" t="str">
        <f t="shared" si="136"/>
        <v/>
      </c>
      <c r="H742" t="str">
        <f t="shared" si="137"/>
        <v/>
      </c>
      <c r="I742">
        <f t="shared" si="138"/>
        <v>2</v>
      </c>
      <c r="J742" s="118">
        <f>IF(AND(Formulier!$E$44&lt;=C742,Formulier!$O$38&gt;=C742),"Verlof",0)</f>
        <v>0</v>
      </c>
      <c r="K742">
        <f t="shared" si="127"/>
        <v>0</v>
      </c>
      <c r="L742">
        <f t="shared" si="128"/>
        <v>0</v>
      </c>
      <c r="M742">
        <f t="shared" si="129"/>
        <v>0</v>
      </c>
      <c r="N742" s="56">
        <f t="shared" si="130"/>
        <v>0</v>
      </c>
      <c r="O742" s="56">
        <f t="shared" si="131"/>
        <v>0</v>
      </c>
    </row>
    <row r="743" spans="1:15" x14ac:dyDescent="0.3">
      <c r="A743" t="str">
        <f t="shared" si="125"/>
        <v>20252zo</v>
      </c>
      <c r="B743">
        <f t="shared" si="134"/>
        <v>2</v>
      </c>
      <c r="C743" s="65">
        <f t="shared" si="132"/>
        <v>45669</v>
      </c>
      <c r="D743" t="str">
        <f t="shared" si="133"/>
        <v>zo</v>
      </c>
      <c r="E743">
        <f t="shared" si="126"/>
        <v>2025</v>
      </c>
      <c r="F743" t="str">
        <f t="shared" si="135"/>
        <v/>
      </c>
      <c r="G743" t="str">
        <f t="shared" si="136"/>
        <v/>
      </c>
      <c r="H743" t="str">
        <f t="shared" si="137"/>
        <v/>
      </c>
      <c r="I743">
        <f t="shared" si="138"/>
        <v>2</v>
      </c>
      <c r="J743" s="118">
        <f>IF(AND(Formulier!$E$44&lt;=C743,Formulier!$O$38&gt;=C743),"Verlof",0)</f>
        <v>0</v>
      </c>
      <c r="K743">
        <f t="shared" si="127"/>
        <v>0</v>
      </c>
      <c r="L743">
        <f t="shared" si="128"/>
        <v>0</v>
      </c>
      <c r="M743">
        <f t="shared" si="129"/>
        <v>0</v>
      </c>
      <c r="N743" s="56">
        <f t="shared" si="130"/>
        <v>0</v>
      </c>
      <c r="O743" s="56">
        <f t="shared" si="131"/>
        <v>0</v>
      </c>
    </row>
    <row r="744" spans="1:15" x14ac:dyDescent="0.3">
      <c r="A744" t="str">
        <f t="shared" si="125"/>
        <v>20253ma</v>
      </c>
      <c r="B744">
        <f t="shared" si="134"/>
        <v>3</v>
      </c>
      <c r="C744" s="65">
        <f t="shared" si="132"/>
        <v>45670</v>
      </c>
      <c r="D744" t="str">
        <f t="shared" si="133"/>
        <v>ma</v>
      </c>
      <c r="E744">
        <f t="shared" si="126"/>
        <v>2025</v>
      </c>
      <c r="F744" t="str">
        <f t="shared" si="135"/>
        <v/>
      </c>
      <c r="G744" t="str">
        <f t="shared" si="136"/>
        <v/>
      </c>
      <c r="H744" t="str">
        <f t="shared" si="137"/>
        <v/>
      </c>
      <c r="I744">
        <f t="shared" si="138"/>
        <v>3</v>
      </c>
      <c r="J744" s="118">
        <f>IF(AND(Formulier!$E$44&lt;=C744,Formulier!$O$38&gt;=C744),"Verlof",0)</f>
        <v>0</v>
      </c>
      <c r="K744">
        <f t="shared" si="127"/>
        <v>0</v>
      </c>
      <c r="L744">
        <f t="shared" si="128"/>
        <v>0</v>
      </c>
      <c r="M744">
        <f t="shared" si="129"/>
        <v>0</v>
      </c>
      <c r="N744" s="56">
        <f t="shared" si="130"/>
        <v>0</v>
      </c>
      <c r="O744" s="56">
        <f t="shared" si="131"/>
        <v>0</v>
      </c>
    </row>
    <row r="745" spans="1:15" x14ac:dyDescent="0.3">
      <c r="A745" t="str">
        <f t="shared" si="125"/>
        <v>20253di</v>
      </c>
      <c r="B745">
        <f t="shared" si="134"/>
        <v>3</v>
      </c>
      <c r="C745" s="65">
        <f t="shared" si="132"/>
        <v>45671</v>
      </c>
      <c r="D745" t="str">
        <f t="shared" si="133"/>
        <v>di</v>
      </c>
      <c r="E745">
        <f t="shared" si="126"/>
        <v>2025</v>
      </c>
      <c r="F745" t="str">
        <f t="shared" si="135"/>
        <v/>
      </c>
      <c r="G745" t="str">
        <f t="shared" si="136"/>
        <v/>
      </c>
      <c r="H745" t="str">
        <f t="shared" si="137"/>
        <v/>
      </c>
      <c r="I745">
        <f t="shared" si="138"/>
        <v>3</v>
      </c>
      <c r="J745" s="118">
        <f>IF(AND(Formulier!$E$44&lt;=C745,Formulier!$O$38&gt;=C745),"Verlof",0)</f>
        <v>0</v>
      </c>
      <c r="K745">
        <f t="shared" si="127"/>
        <v>0</v>
      </c>
      <c r="L745">
        <f t="shared" si="128"/>
        <v>0</v>
      </c>
      <c r="M745">
        <f t="shared" si="129"/>
        <v>0</v>
      </c>
      <c r="N745" s="56">
        <f t="shared" si="130"/>
        <v>0</v>
      </c>
      <c r="O745" s="56">
        <f t="shared" si="131"/>
        <v>0</v>
      </c>
    </row>
    <row r="746" spans="1:15" x14ac:dyDescent="0.3">
      <c r="A746" t="str">
        <f t="shared" si="125"/>
        <v>20253wo</v>
      </c>
      <c r="B746">
        <f t="shared" si="134"/>
        <v>3</v>
      </c>
      <c r="C746" s="65">
        <f t="shared" si="132"/>
        <v>45672</v>
      </c>
      <c r="D746" t="str">
        <f t="shared" si="133"/>
        <v>wo</v>
      </c>
      <c r="E746">
        <f t="shared" si="126"/>
        <v>2025</v>
      </c>
      <c r="F746" t="str">
        <f t="shared" si="135"/>
        <v/>
      </c>
      <c r="G746" t="str">
        <f t="shared" si="136"/>
        <v/>
      </c>
      <c r="H746" t="str">
        <f t="shared" si="137"/>
        <v/>
      </c>
      <c r="I746">
        <f t="shared" si="138"/>
        <v>3</v>
      </c>
      <c r="J746" s="118">
        <f>IF(AND(Formulier!$E$44&lt;=C746,Formulier!$O$38&gt;=C746),"Verlof",0)</f>
        <v>0</v>
      </c>
      <c r="K746">
        <f t="shared" si="127"/>
        <v>0</v>
      </c>
      <c r="L746">
        <f t="shared" si="128"/>
        <v>0</v>
      </c>
      <c r="M746">
        <f t="shared" si="129"/>
        <v>0</v>
      </c>
      <c r="N746" s="56">
        <f t="shared" si="130"/>
        <v>0</v>
      </c>
      <c r="O746" s="56">
        <f t="shared" si="131"/>
        <v>0</v>
      </c>
    </row>
    <row r="747" spans="1:15" x14ac:dyDescent="0.3">
      <c r="A747" t="str">
        <f t="shared" si="125"/>
        <v>20253do</v>
      </c>
      <c r="B747">
        <f t="shared" si="134"/>
        <v>3</v>
      </c>
      <c r="C747" s="65">
        <f t="shared" si="132"/>
        <v>45673</v>
      </c>
      <c r="D747" t="str">
        <f t="shared" si="133"/>
        <v>do</v>
      </c>
      <c r="E747">
        <f t="shared" si="126"/>
        <v>2025</v>
      </c>
      <c r="F747" t="str">
        <f t="shared" si="135"/>
        <v/>
      </c>
      <c r="G747" t="str">
        <f t="shared" si="136"/>
        <v/>
      </c>
      <c r="H747" t="str">
        <f t="shared" si="137"/>
        <v/>
      </c>
      <c r="I747">
        <f t="shared" si="138"/>
        <v>3</v>
      </c>
      <c r="J747" s="118">
        <f>IF(AND(Formulier!$E$44&lt;=C747,Formulier!$O$38&gt;=C747),"Verlof",0)</f>
        <v>0</v>
      </c>
      <c r="K747">
        <f t="shared" si="127"/>
        <v>0</v>
      </c>
      <c r="L747">
        <f t="shared" si="128"/>
        <v>0</v>
      </c>
      <c r="M747">
        <f t="shared" si="129"/>
        <v>0</v>
      </c>
      <c r="N747" s="56">
        <f t="shared" si="130"/>
        <v>0</v>
      </c>
      <c r="O747" s="56">
        <f t="shared" si="131"/>
        <v>0</v>
      </c>
    </row>
    <row r="748" spans="1:15" x14ac:dyDescent="0.3">
      <c r="A748" t="str">
        <f t="shared" si="125"/>
        <v>20253vr</v>
      </c>
      <c r="B748">
        <f t="shared" si="134"/>
        <v>3</v>
      </c>
      <c r="C748" s="65">
        <f t="shared" si="132"/>
        <v>45674</v>
      </c>
      <c r="D748" t="str">
        <f t="shared" si="133"/>
        <v>vr</v>
      </c>
      <c r="E748">
        <f t="shared" si="126"/>
        <v>2025</v>
      </c>
      <c r="F748" t="str">
        <f t="shared" si="135"/>
        <v/>
      </c>
      <c r="G748" t="str">
        <f t="shared" si="136"/>
        <v/>
      </c>
      <c r="H748" t="str">
        <f t="shared" si="137"/>
        <v/>
      </c>
      <c r="I748">
        <f t="shared" si="138"/>
        <v>3</v>
      </c>
      <c r="J748" s="118">
        <f>IF(AND(Formulier!$E$44&lt;=C748,Formulier!$O$38&gt;=C748),"Verlof",0)</f>
        <v>0</v>
      </c>
      <c r="K748">
        <f t="shared" si="127"/>
        <v>0</v>
      </c>
      <c r="L748">
        <f t="shared" si="128"/>
        <v>0</v>
      </c>
      <c r="M748">
        <f t="shared" si="129"/>
        <v>0</v>
      </c>
      <c r="N748" s="56">
        <f t="shared" si="130"/>
        <v>0</v>
      </c>
      <c r="O748" s="56">
        <f t="shared" si="131"/>
        <v>0</v>
      </c>
    </row>
    <row r="749" spans="1:15" x14ac:dyDescent="0.3">
      <c r="A749" t="str">
        <f t="shared" si="125"/>
        <v>20253za</v>
      </c>
      <c r="B749">
        <f t="shared" si="134"/>
        <v>3</v>
      </c>
      <c r="C749" s="65">
        <f t="shared" si="132"/>
        <v>45675</v>
      </c>
      <c r="D749" t="str">
        <f t="shared" si="133"/>
        <v>za</v>
      </c>
      <c r="E749">
        <f t="shared" si="126"/>
        <v>2025</v>
      </c>
      <c r="F749" t="str">
        <f t="shared" si="135"/>
        <v/>
      </c>
      <c r="G749" t="str">
        <f t="shared" si="136"/>
        <v/>
      </c>
      <c r="H749" t="str">
        <f t="shared" si="137"/>
        <v/>
      </c>
      <c r="I749">
        <f t="shared" si="138"/>
        <v>3</v>
      </c>
      <c r="J749" s="118">
        <f>IF(AND(Formulier!$E$44&lt;=C749,Formulier!$O$38&gt;=C749),"Verlof",0)</f>
        <v>0</v>
      </c>
      <c r="K749">
        <f t="shared" si="127"/>
        <v>0</v>
      </c>
      <c r="L749">
        <f t="shared" si="128"/>
        <v>0</v>
      </c>
      <c r="M749">
        <f t="shared" si="129"/>
        <v>0</v>
      </c>
      <c r="N749" s="56">
        <f t="shared" si="130"/>
        <v>0</v>
      </c>
      <c r="O749" s="56">
        <f t="shared" si="131"/>
        <v>0</v>
      </c>
    </row>
    <row r="750" spans="1:15" x14ac:dyDescent="0.3">
      <c r="A750" t="str">
        <f t="shared" si="125"/>
        <v>20253zo</v>
      </c>
      <c r="B750">
        <f t="shared" si="134"/>
        <v>3</v>
      </c>
      <c r="C750" s="65">
        <f t="shared" si="132"/>
        <v>45676</v>
      </c>
      <c r="D750" t="str">
        <f t="shared" si="133"/>
        <v>zo</v>
      </c>
      <c r="E750">
        <f t="shared" si="126"/>
        <v>2025</v>
      </c>
      <c r="F750" t="str">
        <f t="shared" si="135"/>
        <v/>
      </c>
      <c r="G750" t="str">
        <f t="shared" si="136"/>
        <v/>
      </c>
      <c r="H750" t="str">
        <f t="shared" si="137"/>
        <v/>
      </c>
      <c r="I750">
        <f t="shared" si="138"/>
        <v>3</v>
      </c>
      <c r="J750" s="118">
        <f>IF(AND(Formulier!$E$44&lt;=C750,Formulier!$O$38&gt;=C750),"Verlof",0)</f>
        <v>0</v>
      </c>
      <c r="K750">
        <f t="shared" si="127"/>
        <v>0</v>
      </c>
      <c r="L750">
        <f t="shared" si="128"/>
        <v>0</v>
      </c>
      <c r="M750">
        <f t="shared" si="129"/>
        <v>0</v>
      </c>
      <c r="N750" s="56">
        <f t="shared" si="130"/>
        <v>0</v>
      </c>
      <c r="O750" s="56">
        <f t="shared" si="131"/>
        <v>0</v>
      </c>
    </row>
    <row r="751" spans="1:15" x14ac:dyDescent="0.3">
      <c r="A751" t="str">
        <f t="shared" si="125"/>
        <v>20254ma</v>
      </c>
      <c r="B751">
        <f t="shared" si="134"/>
        <v>4</v>
      </c>
      <c r="C751" s="65">
        <f t="shared" si="132"/>
        <v>45677</v>
      </c>
      <c r="D751" t="str">
        <f t="shared" si="133"/>
        <v>ma</v>
      </c>
      <c r="E751">
        <f t="shared" si="126"/>
        <v>2025</v>
      </c>
      <c r="F751" t="str">
        <f t="shared" si="135"/>
        <v/>
      </c>
      <c r="G751" t="str">
        <f t="shared" si="136"/>
        <v/>
      </c>
      <c r="H751" t="str">
        <f t="shared" si="137"/>
        <v/>
      </c>
      <c r="I751">
        <f t="shared" si="138"/>
        <v>4</v>
      </c>
      <c r="J751" s="118">
        <f>IF(AND(Formulier!$E$44&lt;=C751,Formulier!$O$38&gt;=C751),"Verlof",0)</f>
        <v>0</v>
      </c>
      <c r="K751">
        <f t="shared" si="127"/>
        <v>0</v>
      </c>
      <c r="L751">
        <f t="shared" si="128"/>
        <v>0</v>
      </c>
      <c r="M751">
        <f t="shared" si="129"/>
        <v>0</v>
      </c>
      <c r="N751" s="56">
        <f t="shared" si="130"/>
        <v>0</v>
      </c>
      <c r="O751" s="56">
        <f t="shared" si="131"/>
        <v>0</v>
      </c>
    </row>
    <row r="752" spans="1:15" x14ac:dyDescent="0.3">
      <c r="A752" t="str">
        <f t="shared" si="125"/>
        <v>20254di</v>
      </c>
      <c r="B752">
        <f t="shared" si="134"/>
        <v>4</v>
      </c>
      <c r="C752" s="65">
        <f t="shared" si="132"/>
        <v>45678</v>
      </c>
      <c r="D752" t="str">
        <f t="shared" si="133"/>
        <v>di</v>
      </c>
      <c r="E752">
        <f t="shared" si="126"/>
        <v>2025</v>
      </c>
      <c r="F752" t="str">
        <f t="shared" si="135"/>
        <v/>
      </c>
      <c r="G752" t="str">
        <f t="shared" si="136"/>
        <v/>
      </c>
      <c r="H752" t="str">
        <f t="shared" si="137"/>
        <v/>
      </c>
      <c r="I752">
        <f t="shared" si="138"/>
        <v>4</v>
      </c>
      <c r="J752" s="118">
        <f>IF(AND(Formulier!$E$44&lt;=C752,Formulier!$O$38&gt;=C752),"Verlof",0)</f>
        <v>0</v>
      </c>
      <c r="K752">
        <f t="shared" si="127"/>
        <v>0</v>
      </c>
      <c r="L752">
        <f t="shared" si="128"/>
        <v>0</v>
      </c>
      <c r="M752">
        <f t="shared" si="129"/>
        <v>0</v>
      </c>
      <c r="N752" s="56">
        <f t="shared" si="130"/>
        <v>0</v>
      </c>
      <c r="O752" s="56">
        <f t="shared" si="131"/>
        <v>0</v>
      </c>
    </row>
    <row r="753" spans="1:15" x14ac:dyDescent="0.3">
      <c r="A753" t="str">
        <f t="shared" si="125"/>
        <v>20254wo</v>
      </c>
      <c r="B753">
        <f t="shared" si="134"/>
        <v>4</v>
      </c>
      <c r="C753" s="65">
        <f t="shared" si="132"/>
        <v>45679</v>
      </c>
      <c r="D753" t="str">
        <f t="shared" si="133"/>
        <v>wo</v>
      </c>
      <c r="E753">
        <f t="shared" si="126"/>
        <v>2025</v>
      </c>
      <c r="F753" t="str">
        <f t="shared" si="135"/>
        <v/>
      </c>
      <c r="G753" t="str">
        <f t="shared" si="136"/>
        <v/>
      </c>
      <c r="H753" t="str">
        <f t="shared" si="137"/>
        <v/>
      </c>
      <c r="I753">
        <f t="shared" si="138"/>
        <v>4</v>
      </c>
      <c r="J753" s="118">
        <f>IF(AND(Formulier!$E$44&lt;=C753,Formulier!$O$38&gt;=C753),"Verlof",0)</f>
        <v>0</v>
      </c>
      <c r="K753">
        <f t="shared" si="127"/>
        <v>0</v>
      </c>
      <c r="L753">
        <f t="shared" si="128"/>
        <v>0</v>
      </c>
      <c r="M753">
        <f t="shared" si="129"/>
        <v>0</v>
      </c>
      <c r="N753" s="56">
        <f t="shared" si="130"/>
        <v>0</v>
      </c>
      <c r="O753" s="56">
        <f t="shared" si="131"/>
        <v>0</v>
      </c>
    </row>
    <row r="754" spans="1:15" x14ac:dyDescent="0.3">
      <c r="A754" t="str">
        <f t="shared" si="125"/>
        <v>20254do</v>
      </c>
      <c r="B754">
        <f t="shared" si="134"/>
        <v>4</v>
      </c>
      <c r="C754" s="65">
        <f t="shared" si="132"/>
        <v>45680</v>
      </c>
      <c r="D754" t="str">
        <f t="shared" si="133"/>
        <v>do</v>
      </c>
      <c r="E754">
        <f t="shared" si="126"/>
        <v>2025</v>
      </c>
      <c r="F754" t="str">
        <f t="shared" si="135"/>
        <v/>
      </c>
      <c r="G754" t="str">
        <f t="shared" si="136"/>
        <v/>
      </c>
      <c r="H754" t="str">
        <f t="shared" si="137"/>
        <v/>
      </c>
      <c r="I754">
        <f t="shared" si="138"/>
        <v>4</v>
      </c>
      <c r="J754" s="118">
        <f>IF(AND(Formulier!$E$44&lt;=C754,Formulier!$O$38&gt;=C754),"Verlof",0)</f>
        <v>0</v>
      </c>
      <c r="K754">
        <f t="shared" si="127"/>
        <v>0</v>
      </c>
      <c r="L754">
        <f t="shared" si="128"/>
        <v>0</v>
      </c>
      <c r="M754">
        <f t="shared" si="129"/>
        <v>0</v>
      </c>
      <c r="N754" s="56">
        <f t="shared" si="130"/>
        <v>0</v>
      </c>
      <c r="O754" s="56">
        <f t="shared" si="131"/>
        <v>0</v>
      </c>
    </row>
    <row r="755" spans="1:15" x14ac:dyDescent="0.3">
      <c r="A755" t="str">
        <f t="shared" si="125"/>
        <v>20254vr</v>
      </c>
      <c r="B755">
        <f t="shared" si="134"/>
        <v>4</v>
      </c>
      <c r="C755" s="65">
        <f t="shared" si="132"/>
        <v>45681</v>
      </c>
      <c r="D755" t="str">
        <f t="shared" si="133"/>
        <v>vr</v>
      </c>
      <c r="E755">
        <f t="shared" si="126"/>
        <v>2025</v>
      </c>
      <c r="F755" t="str">
        <f t="shared" si="135"/>
        <v/>
      </c>
      <c r="G755" t="str">
        <f t="shared" si="136"/>
        <v/>
      </c>
      <c r="H755" t="str">
        <f t="shared" si="137"/>
        <v/>
      </c>
      <c r="I755">
        <f t="shared" si="138"/>
        <v>4</v>
      </c>
      <c r="J755" s="118">
        <f>IF(AND(Formulier!$E$44&lt;=C755,Formulier!$O$38&gt;=C755),"Verlof",0)</f>
        <v>0</v>
      </c>
      <c r="K755">
        <f t="shared" si="127"/>
        <v>0</v>
      </c>
      <c r="L755">
        <f t="shared" si="128"/>
        <v>0</v>
      </c>
      <c r="M755">
        <f t="shared" si="129"/>
        <v>0</v>
      </c>
      <c r="N755" s="56">
        <f t="shared" si="130"/>
        <v>0</v>
      </c>
      <c r="O755" s="56">
        <f t="shared" si="131"/>
        <v>0</v>
      </c>
    </row>
    <row r="756" spans="1:15" x14ac:dyDescent="0.3">
      <c r="A756" t="str">
        <f t="shared" si="125"/>
        <v>20254za</v>
      </c>
      <c r="B756">
        <f t="shared" si="134"/>
        <v>4</v>
      </c>
      <c r="C756" s="65">
        <f t="shared" si="132"/>
        <v>45682</v>
      </c>
      <c r="D756" t="str">
        <f t="shared" si="133"/>
        <v>za</v>
      </c>
      <c r="E756">
        <f t="shared" si="126"/>
        <v>2025</v>
      </c>
      <c r="F756" t="str">
        <f t="shared" si="135"/>
        <v/>
      </c>
      <c r="G756" t="str">
        <f t="shared" si="136"/>
        <v/>
      </c>
      <c r="H756" t="str">
        <f t="shared" si="137"/>
        <v/>
      </c>
      <c r="I756">
        <f t="shared" si="138"/>
        <v>4</v>
      </c>
      <c r="J756" s="118">
        <f>IF(AND(Formulier!$E$44&lt;=C756,Formulier!$O$38&gt;=C756),"Verlof",0)</f>
        <v>0</v>
      </c>
      <c r="K756">
        <f t="shared" si="127"/>
        <v>0</v>
      </c>
      <c r="L756">
        <f t="shared" si="128"/>
        <v>0</v>
      </c>
      <c r="M756">
        <f t="shared" si="129"/>
        <v>0</v>
      </c>
      <c r="N756" s="56">
        <f t="shared" si="130"/>
        <v>0</v>
      </c>
      <c r="O756" s="56">
        <f t="shared" si="131"/>
        <v>0</v>
      </c>
    </row>
    <row r="757" spans="1:15" x14ac:dyDescent="0.3">
      <c r="A757" t="str">
        <f t="shared" si="125"/>
        <v>20254zo</v>
      </c>
      <c r="B757">
        <f t="shared" si="134"/>
        <v>4</v>
      </c>
      <c r="C757" s="65">
        <f t="shared" si="132"/>
        <v>45683</v>
      </c>
      <c r="D757" t="str">
        <f t="shared" si="133"/>
        <v>zo</v>
      </c>
      <c r="E757">
        <f t="shared" si="126"/>
        <v>2025</v>
      </c>
      <c r="F757" t="str">
        <f t="shared" si="135"/>
        <v/>
      </c>
      <c r="G757" t="str">
        <f t="shared" si="136"/>
        <v/>
      </c>
      <c r="H757" t="str">
        <f t="shared" si="137"/>
        <v/>
      </c>
      <c r="I757">
        <f t="shared" si="138"/>
        <v>4</v>
      </c>
      <c r="J757" s="118">
        <f>IF(AND(Formulier!$E$44&lt;=C757,Formulier!$O$38&gt;=C757),"Verlof",0)</f>
        <v>0</v>
      </c>
      <c r="K757">
        <f t="shared" si="127"/>
        <v>0</v>
      </c>
      <c r="L757">
        <f t="shared" si="128"/>
        <v>0</v>
      </c>
      <c r="M757">
        <f t="shared" si="129"/>
        <v>0</v>
      </c>
      <c r="N757" s="56">
        <f t="shared" si="130"/>
        <v>0</v>
      </c>
      <c r="O757" s="56">
        <f t="shared" si="131"/>
        <v>0</v>
      </c>
    </row>
    <row r="758" spans="1:15" x14ac:dyDescent="0.3">
      <c r="A758" t="str">
        <f t="shared" si="125"/>
        <v>20255ma</v>
      </c>
      <c r="B758">
        <f t="shared" si="134"/>
        <v>5</v>
      </c>
      <c r="C758" s="65">
        <f t="shared" si="132"/>
        <v>45684</v>
      </c>
      <c r="D758" t="str">
        <f t="shared" si="133"/>
        <v>ma</v>
      </c>
      <c r="E758">
        <f t="shared" si="126"/>
        <v>2025</v>
      </c>
      <c r="F758" t="str">
        <f t="shared" si="135"/>
        <v/>
      </c>
      <c r="G758" t="str">
        <f t="shared" si="136"/>
        <v/>
      </c>
      <c r="H758" t="str">
        <f t="shared" si="137"/>
        <v/>
      </c>
      <c r="I758">
        <f t="shared" si="138"/>
        <v>5</v>
      </c>
      <c r="J758" s="118">
        <f>IF(AND(Formulier!$E$44&lt;=C758,Formulier!$O$38&gt;=C758),"Verlof",0)</f>
        <v>0</v>
      </c>
      <c r="K758">
        <f t="shared" si="127"/>
        <v>0</v>
      </c>
      <c r="L758">
        <f t="shared" si="128"/>
        <v>0</v>
      </c>
      <c r="M758">
        <f t="shared" si="129"/>
        <v>0</v>
      </c>
      <c r="N758" s="56">
        <f t="shared" si="130"/>
        <v>0</v>
      </c>
      <c r="O758" s="56">
        <f t="shared" si="131"/>
        <v>0</v>
      </c>
    </row>
    <row r="759" spans="1:15" x14ac:dyDescent="0.3">
      <c r="A759" t="str">
        <f t="shared" si="125"/>
        <v>20255di</v>
      </c>
      <c r="B759">
        <f t="shared" si="134"/>
        <v>5</v>
      </c>
      <c r="C759" s="65">
        <f t="shared" si="132"/>
        <v>45685</v>
      </c>
      <c r="D759" t="str">
        <f t="shared" si="133"/>
        <v>di</v>
      </c>
      <c r="E759">
        <f t="shared" si="126"/>
        <v>2025</v>
      </c>
      <c r="F759" t="str">
        <f t="shared" si="135"/>
        <v/>
      </c>
      <c r="G759" t="str">
        <f t="shared" si="136"/>
        <v/>
      </c>
      <c r="H759" t="str">
        <f t="shared" si="137"/>
        <v/>
      </c>
      <c r="I759">
        <f t="shared" si="138"/>
        <v>5</v>
      </c>
      <c r="J759" s="118">
        <f>IF(AND(Formulier!$E$44&lt;=C759,Formulier!$O$38&gt;=C759),"Verlof",0)</f>
        <v>0</v>
      </c>
      <c r="K759">
        <f t="shared" si="127"/>
        <v>0</v>
      </c>
      <c r="L759">
        <f t="shared" si="128"/>
        <v>0</v>
      </c>
      <c r="M759">
        <f t="shared" si="129"/>
        <v>0</v>
      </c>
      <c r="N759" s="56">
        <f t="shared" si="130"/>
        <v>0</v>
      </c>
      <c r="O759" s="56">
        <f t="shared" si="131"/>
        <v>0</v>
      </c>
    </row>
    <row r="760" spans="1:15" x14ac:dyDescent="0.3">
      <c r="A760" t="str">
        <f t="shared" si="125"/>
        <v>20255wo</v>
      </c>
      <c r="B760">
        <f t="shared" si="134"/>
        <v>5</v>
      </c>
      <c r="C760" s="65">
        <f t="shared" si="132"/>
        <v>45686</v>
      </c>
      <c r="D760" t="str">
        <f t="shared" si="133"/>
        <v>wo</v>
      </c>
      <c r="E760">
        <f t="shared" si="126"/>
        <v>2025</v>
      </c>
      <c r="F760" t="str">
        <f t="shared" si="135"/>
        <v/>
      </c>
      <c r="G760" t="str">
        <f t="shared" si="136"/>
        <v/>
      </c>
      <c r="H760" t="str">
        <f t="shared" si="137"/>
        <v/>
      </c>
      <c r="I760">
        <f t="shared" si="138"/>
        <v>5</v>
      </c>
      <c r="J760" s="118">
        <f>IF(AND(Formulier!$E$44&lt;=C760,Formulier!$O$38&gt;=C760),"Verlof",0)</f>
        <v>0</v>
      </c>
      <c r="K760">
        <f t="shared" si="127"/>
        <v>0</v>
      </c>
      <c r="L760">
        <f t="shared" si="128"/>
        <v>0</v>
      </c>
      <c r="M760">
        <f t="shared" si="129"/>
        <v>0</v>
      </c>
      <c r="N760" s="56">
        <f t="shared" si="130"/>
        <v>0</v>
      </c>
      <c r="O760" s="56">
        <f t="shared" si="131"/>
        <v>0</v>
      </c>
    </row>
    <row r="761" spans="1:15" x14ac:dyDescent="0.3">
      <c r="A761" t="str">
        <f t="shared" si="125"/>
        <v>20255do</v>
      </c>
      <c r="B761">
        <f t="shared" si="134"/>
        <v>5</v>
      </c>
      <c r="C761" s="65">
        <f t="shared" si="132"/>
        <v>45687</v>
      </c>
      <c r="D761" t="str">
        <f t="shared" si="133"/>
        <v>do</v>
      </c>
      <c r="E761">
        <f t="shared" si="126"/>
        <v>2025</v>
      </c>
      <c r="F761" t="str">
        <f t="shared" si="135"/>
        <v/>
      </c>
      <c r="G761" t="str">
        <f t="shared" si="136"/>
        <v/>
      </c>
      <c r="H761" t="str">
        <f t="shared" si="137"/>
        <v/>
      </c>
      <c r="I761">
        <f t="shared" si="138"/>
        <v>5</v>
      </c>
      <c r="J761" s="118">
        <f>IF(AND(Formulier!$E$44&lt;=C761,Formulier!$O$38&gt;=C761),"Verlof",0)</f>
        <v>0</v>
      </c>
      <c r="K761">
        <f t="shared" si="127"/>
        <v>0</v>
      </c>
      <c r="L761">
        <f t="shared" si="128"/>
        <v>0</v>
      </c>
      <c r="M761">
        <f t="shared" si="129"/>
        <v>0</v>
      </c>
      <c r="N761" s="56">
        <f t="shared" si="130"/>
        <v>0</v>
      </c>
      <c r="O761" s="56">
        <f t="shared" si="131"/>
        <v>0</v>
      </c>
    </row>
    <row r="762" spans="1:15" x14ac:dyDescent="0.3">
      <c r="A762" t="str">
        <f t="shared" si="125"/>
        <v>20255vr</v>
      </c>
      <c r="B762">
        <f t="shared" si="134"/>
        <v>5</v>
      </c>
      <c r="C762" s="65">
        <f t="shared" si="132"/>
        <v>45688</v>
      </c>
      <c r="D762" t="str">
        <f t="shared" si="133"/>
        <v>vr</v>
      </c>
      <c r="E762">
        <f t="shared" si="126"/>
        <v>2025</v>
      </c>
      <c r="F762" t="str">
        <f t="shared" si="135"/>
        <v/>
      </c>
      <c r="G762" t="str">
        <f t="shared" si="136"/>
        <v/>
      </c>
      <c r="H762" t="str">
        <f t="shared" si="137"/>
        <v/>
      </c>
      <c r="I762">
        <f t="shared" si="138"/>
        <v>5</v>
      </c>
      <c r="J762" s="118">
        <f>IF(AND(Formulier!$E$44&lt;=C762,Formulier!$O$38&gt;=C762),"Verlof",0)</f>
        <v>0</v>
      </c>
      <c r="K762">
        <f t="shared" si="127"/>
        <v>0</v>
      </c>
      <c r="L762">
        <f t="shared" si="128"/>
        <v>0</v>
      </c>
      <c r="M762">
        <f t="shared" si="129"/>
        <v>0</v>
      </c>
      <c r="N762" s="56">
        <f t="shared" si="130"/>
        <v>0</v>
      </c>
      <c r="O762" s="56">
        <f t="shared" si="131"/>
        <v>0</v>
      </c>
    </row>
    <row r="763" spans="1:15" x14ac:dyDescent="0.3">
      <c r="A763" t="str">
        <f t="shared" si="125"/>
        <v>20255za</v>
      </c>
      <c r="B763">
        <f t="shared" si="134"/>
        <v>5</v>
      </c>
      <c r="C763" s="65">
        <f t="shared" si="132"/>
        <v>45689</v>
      </c>
      <c r="D763" t="str">
        <f t="shared" si="133"/>
        <v>za</v>
      </c>
      <c r="E763">
        <f t="shared" si="126"/>
        <v>2025</v>
      </c>
      <c r="F763" t="str">
        <f t="shared" si="135"/>
        <v/>
      </c>
      <c r="G763" t="str">
        <f t="shared" si="136"/>
        <v/>
      </c>
      <c r="H763" t="str">
        <f t="shared" si="137"/>
        <v/>
      </c>
      <c r="I763">
        <f t="shared" si="138"/>
        <v>5</v>
      </c>
      <c r="J763" s="118">
        <f>IF(AND(Formulier!$E$44&lt;=C763,Formulier!$O$38&gt;=C763),"Verlof",0)</f>
        <v>0</v>
      </c>
      <c r="K763">
        <f t="shared" si="127"/>
        <v>0</v>
      </c>
      <c r="L763">
        <f t="shared" si="128"/>
        <v>0</v>
      </c>
      <c r="M763">
        <f t="shared" si="129"/>
        <v>0</v>
      </c>
      <c r="N763" s="56">
        <f t="shared" si="130"/>
        <v>0</v>
      </c>
      <c r="O763" s="56">
        <f t="shared" si="131"/>
        <v>0</v>
      </c>
    </row>
    <row r="764" spans="1:15" x14ac:dyDescent="0.3">
      <c r="A764" t="str">
        <f t="shared" si="125"/>
        <v>20255zo</v>
      </c>
      <c r="B764">
        <f t="shared" si="134"/>
        <v>5</v>
      </c>
      <c r="C764" s="65">
        <f t="shared" si="132"/>
        <v>45690</v>
      </c>
      <c r="D764" t="str">
        <f t="shared" si="133"/>
        <v>zo</v>
      </c>
      <c r="E764">
        <f t="shared" si="126"/>
        <v>2025</v>
      </c>
      <c r="F764" t="str">
        <f t="shared" si="135"/>
        <v/>
      </c>
      <c r="G764" t="str">
        <f t="shared" si="136"/>
        <v/>
      </c>
      <c r="H764" t="str">
        <f t="shared" si="137"/>
        <v/>
      </c>
      <c r="I764">
        <f t="shared" si="138"/>
        <v>5</v>
      </c>
      <c r="J764" s="118">
        <f>IF(AND(Formulier!$E$44&lt;=C764,Formulier!$O$38&gt;=C764),"Verlof",0)</f>
        <v>0</v>
      </c>
      <c r="K764">
        <f t="shared" si="127"/>
        <v>0</v>
      </c>
      <c r="L764">
        <f t="shared" si="128"/>
        <v>0</v>
      </c>
      <c r="M764">
        <f t="shared" si="129"/>
        <v>0</v>
      </c>
      <c r="N764" s="56">
        <f t="shared" si="130"/>
        <v>0</v>
      </c>
      <c r="O764" s="56">
        <f t="shared" si="131"/>
        <v>0</v>
      </c>
    </row>
    <row r="765" spans="1:15" x14ac:dyDescent="0.3">
      <c r="A765" t="str">
        <f t="shared" si="125"/>
        <v>20256ma</v>
      </c>
      <c r="B765">
        <f t="shared" si="134"/>
        <v>6</v>
      </c>
      <c r="C765" s="65">
        <f t="shared" si="132"/>
        <v>45691</v>
      </c>
      <c r="D765" t="str">
        <f t="shared" si="133"/>
        <v>ma</v>
      </c>
      <c r="E765">
        <f t="shared" si="126"/>
        <v>2025</v>
      </c>
      <c r="F765" t="str">
        <f t="shared" si="135"/>
        <v/>
      </c>
      <c r="G765" t="str">
        <f t="shared" si="136"/>
        <v/>
      </c>
      <c r="H765" t="str">
        <f t="shared" si="137"/>
        <v/>
      </c>
      <c r="I765">
        <f t="shared" si="138"/>
        <v>6</v>
      </c>
      <c r="J765" s="118">
        <f>IF(AND(Formulier!$E$44&lt;=C765,Formulier!$O$38&gt;=C765),"Verlof",0)</f>
        <v>0</v>
      </c>
      <c r="K765">
        <f t="shared" si="127"/>
        <v>0</v>
      </c>
      <c r="L765">
        <f t="shared" si="128"/>
        <v>0</v>
      </c>
      <c r="M765">
        <f t="shared" si="129"/>
        <v>0</v>
      </c>
      <c r="N765" s="56">
        <f t="shared" si="130"/>
        <v>0</v>
      </c>
      <c r="O765" s="56">
        <f t="shared" si="131"/>
        <v>0</v>
      </c>
    </row>
    <row r="766" spans="1:15" x14ac:dyDescent="0.3">
      <c r="A766" t="str">
        <f t="shared" si="125"/>
        <v>20256di</v>
      </c>
      <c r="B766">
        <f t="shared" si="134"/>
        <v>6</v>
      </c>
      <c r="C766" s="65">
        <f t="shared" si="132"/>
        <v>45692</v>
      </c>
      <c r="D766" t="str">
        <f t="shared" si="133"/>
        <v>di</v>
      </c>
      <c r="E766">
        <f t="shared" si="126"/>
        <v>2025</v>
      </c>
      <c r="F766" t="str">
        <f t="shared" si="135"/>
        <v/>
      </c>
      <c r="G766" t="str">
        <f t="shared" si="136"/>
        <v/>
      </c>
      <c r="H766" t="str">
        <f t="shared" si="137"/>
        <v/>
      </c>
      <c r="I766">
        <f t="shared" si="138"/>
        <v>6</v>
      </c>
      <c r="J766" s="118">
        <f>IF(AND(Formulier!$E$44&lt;=C766,Formulier!$O$38&gt;=C766),"Verlof",0)</f>
        <v>0</v>
      </c>
      <c r="K766">
        <f t="shared" si="127"/>
        <v>0</v>
      </c>
      <c r="L766">
        <f t="shared" si="128"/>
        <v>0</v>
      </c>
      <c r="M766">
        <f t="shared" si="129"/>
        <v>0</v>
      </c>
      <c r="N766" s="56">
        <f t="shared" si="130"/>
        <v>0</v>
      </c>
      <c r="O766" s="56">
        <f t="shared" si="131"/>
        <v>0</v>
      </c>
    </row>
    <row r="767" spans="1:15" x14ac:dyDescent="0.3">
      <c r="A767" t="str">
        <f t="shared" si="125"/>
        <v>20256wo</v>
      </c>
      <c r="B767">
        <f t="shared" si="134"/>
        <v>6</v>
      </c>
      <c r="C767" s="65">
        <f t="shared" si="132"/>
        <v>45693</v>
      </c>
      <c r="D767" t="str">
        <f t="shared" si="133"/>
        <v>wo</v>
      </c>
      <c r="E767">
        <f t="shared" si="126"/>
        <v>2025</v>
      </c>
      <c r="F767" t="str">
        <f t="shared" si="135"/>
        <v/>
      </c>
      <c r="G767" t="str">
        <f t="shared" si="136"/>
        <v/>
      </c>
      <c r="H767" t="str">
        <f t="shared" si="137"/>
        <v/>
      </c>
      <c r="I767">
        <f t="shared" si="138"/>
        <v>6</v>
      </c>
      <c r="J767" s="118">
        <f>IF(AND(Formulier!$E$44&lt;=C767,Formulier!$O$38&gt;=C767),"Verlof",0)</f>
        <v>0</v>
      </c>
      <c r="K767">
        <f t="shared" si="127"/>
        <v>0</v>
      </c>
      <c r="L767">
        <f t="shared" si="128"/>
        <v>0</v>
      </c>
      <c r="M767">
        <f t="shared" si="129"/>
        <v>0</v>
      </c>
      <c r="N767" s="56">
        <f t="shared" si="130"/>
        <v>0</v>
      </c>
      <c r="O767" s="56">
        <f t="shared" si="131"/>
        <v>0</v>
      </c>
    </row>
    <row r="768" spans="1:15" x14ac:dyDescent="0.3">
      <c r="A768" t="str">
        <f t="shared" si="125"/>
        <v>20256do</v>
      </c>
      <c r="B768">
        <f t="shared" si="134"/>
        <v>6</v>
      </c>
      <c r="C768" s="65">
        <f t="shared" si="132"/>
        <v>45694</v>
      </c>
      <c r="D768" t="str">
        <f t="shared" si="133"/>
        <v>do</v>
      </c>
      <c r="E768">
        <f t="shared" si="126"/>
        <v>2025</v>
      </c>
      <c r="F768" t="str">
        <f t="shared" si="135"/>
        <v/>
      </c>
      <c r="G768" t="str">
        <f t="shared" si="136"/>
        <v/>
      </c>
      <c r="H768" t="str">
        <f t="shared" si="137"/>
        <v/>
      </c>
      <c r="I768">
        <f t="shared" si="138"/>
        <v>6</v>
      </c>
      <c r="J768" s="118">
        <f>IF(AND(Formulier!$E$44&lt;=C768,Formulier!$O$38&gt;=C768),"Verlof",0)</f>
        <v>0</v>
      </c>
      <c r="K768">
        <f t="shared" si="127"/>
        <v>0</v>
      </c>
      <c r="L768">
        <f t="shared" si="128"/>
        <v>0</v>
      </c>
      <c r="M768">
        <f t="shared" si="129"/>
        <v>0</v>
      </c>
      <c r="N768" s="56">
        <f t="shared" si="130"/>
        <v>0</v>
      </c>
      <c r="O768" s="56">
        <f t="shared" si="131"/>
        <v>0</v>
      </c>
    </row>
    <row r="769" spans="1:15" x14ac:dyDescent="0.3">
      <c r="A769" t="str">
        <f t="shared" si="125"/>
        <v>20256vr</v>
      </c>
      <c r="B769">
        <f t="shared" si="134"/>
        <v>6</v>
      </c>
      <c r="C769" s="65">
        <f t="shared" si="132"/>
        <v>45695</v>
      </c>
      <c r="D769" t="str">
        <f t="shared" si="133"/>
        <v>vr</v>
      </c>
      <c r="E769">
        <f t="shared" si="126"/>
        <v>2025</v>
      </c>
      <c r="F769" t="str">
        <f t="shared" si="135"/>
        <v/>
      </c>
      <c r="G769" t="str">
        <f t="shared" si="136"/>
        <v/>
      </c>
      <c r="H769" t="str">
        <f t="shared" si="137"/>
        <v/>
      </c>
      <c r="I769">
        <f t="shared" si="138"/>
        <v>6</v>
      </c>
      <c r="J769" s="118">
        <f>IF(AND(Formulier!$E$44&lt;=C769,Formulier!$O$38&gt;=C769),"Verlof",0)</f>
        <v>0</v>
      </c>
      <c r="K769">
        <f t="shared" si="127"/>
        <v>0</v>
      </c>
      <c r="L769">
        <f t="shared" si="128"/>
        <v>0</v>
      </c>
      <c r="M769">
        <f t="shared" si="129"/>
        <v>0</v>
      </c>
      <c r="N769" s="56">
        <f t="shared" si="130"/>
        <v>0</v>
      </c>
      <c r="O769" s="56">
        <f t="shared" si="131"/>
        <v>0</v>
      </c>
    </row>
    <row r="770" spans="1:15" x14ac:dyDescent="0.3">
      <c r="A770" t="str">
        <f t="shared" ref="A770:A833" si="139">E770&amp;B770&amp;D770</f>
        <v>20256za</v>
      </c>
      <c r="B770">
        <f t="shared" si="134"/>
        <v>6</v>
      </c>
      <c r="C770" s="65">
        <f t="shared" si="132"/>
        <v>45696</v>
      </c>
      <c r="D770" t="str">
        <f t="shared" si="133"/>
        <v>za</v>
      </c>
      <c r="E770">
        <f t="shared" ref="E770:E833" si="140">YEAR(C770)</f>
        <v>2025</v>
      </c>
      <c r="F770" t="str">
        <f t="shared" si="135"/>
        <v/>
      </c>
      <c r="G770" t="str">
        <f t="shared" si="136"/>
        <v/>
      </c>
      <c r="H770" t="str">
        <f t="shared" si="137"/>
        <v/>
      </c>
      <c r="I770">
        <f t="shared" si="138"/>
        <v>6</v>
      </c>
      <c r="J770" s="118">
        <f>IF(AND(Formulier!$E$44&lt;=C770,Formulier!$O$38&gt;=C770),"Verlof",0)</f>
        <v>0</v>
      </c>
      <c r="K770">
        <f t="shared" si="127"/>
        <v>0</v>
      </c>
      <c r="L770">
        <f t="shared" si="128"/>
        <v>0</v>
      </c>
      <c r="M770">
        <f t="shared" si="129"/>
        <v>0</v>
      </c>
      <c r="N770" s="56">
        <f t="shared" si="130"/>
        <v>0</v>
      </c>
      <c r="O770" s="56">
        <f t="shared" si="131"/>
        <v>0</v>
      </c>
    </row>
    <row r="771" spans="1:15" x14ac:dyDescent="0.3">
      <c r="A771" t="str">
        <f t="shared" si="139"/>
        <v>20256zo</v>
      </c>
      <c r="B771">
        <f t="shared" si="134"/>
        <v>6</v>
      </c>
      <c r="C771" s="65">
        <f t="shared" si="132"/>
        <v>45697</v>
      </c>
      <c r="D771" t="str">
        <f t="shared" si="133"/>
        <v>zo</v>
      </c>
      <c r="E771">
        <f t="shared" si="140"/>
        <v>2025</v>
      </c>
      <c r="F771" t="str">
        <f t="shared" si="135"/>
        <v/>
      </c>
      <c r="G771" t="str">
        <f t="shared" si="136"/>
        <v/>
      </c>
      <c r="H771" t="str">
        <f t="shared" si="137"/>
        <v/>
      </c>
      <c r="I771">
        <f t="shared" si="138"/>
        <v>6</v>
      </c>
      <c r="J771" s="118">
        <f>IF(AND(Formulier!$E$44&lt;=C771,Formulier!$O$38&gt;=C771),"Verlof",0)</f>
        <v>0</v>
      </c>
      <c r="K771">
        <f t="shared" ref="K771:K834" si="141">IF(J771=0,0,IF(F771="",0,1))</f>
        <v>0</v>
      </c>
      <c r="L771">
        <f t="shared" ref="L771:L834" si="142">IF(J771=0,0,IF(G771="",0,1))</f>
        <v>0</v>
      </c>
      <c r="M771">
        <f t="shared" ref="M771:M834" si="143">IF(J771=0,0,IF(H771="",0,1))</f>
        <v>0</v>
      </c>
      <c r="N771" s="56">
        <f t="shared" ref="N771:N834" si="144">IF($N$1="Noord",K771,IF($N$1="Midden",L771,M771))</f>
        <v>0</v>
      </c>
      <c r="O771" s="56">
        <f t="shared" ref="O771:O834" si="145">IF(OR(D771="za",D771="zo"),0,N771)</f>
        <v>0</v>
      </c>
    </row>
    <row r="772" spans="1:15" x14ac:dyDescent="0.3">
      <c r="A772" t="str">
        <f t="shared" si="139"/>
        <v>20257ma</v>
      </c>
      <c r="B772">
        <f t="shared" si="134"/>
        <v>7</v>
      </c>
      <c r="C772" s="65">
        <f t="shared" si="132"/>
        <v>45698</v>
      </c>
      <c r="D772" t="str">
        <f t="shared" si="133"/>
        <v>ma</v>
      </c>
      <c r="E772">
        <f t="shared" si="140"/>
        <v>2025</v>
      </c>
      <c r="F772" t="str">
        <f t="shared" si="135"/>
        <v/>
      </c>
      <c r="G772" t="str">
        <f t="shared" si="136"/>
        <v/>
      </c>
      <c r="H772" t="str">
        <f t="shared" si="137"/>
        <v/>
      </c>
      <c r="I772">
        <f t="shared" si="138"/>
        <v>7</v>
      </c>
      <c r="J772" s="118">
        <f>IF(AND(Formulier!$E$44&lt;=C772,Formulier!$O$38&gt;=C772),"Verlof",0)</f>
        <v>0</v>
      </c>
      <c r="K772">
        <f t="shared" si="141"/>
        <v>0</v>
      </c>
      <c r="L772">
        <f t="shared" si="142"/>
        <v>0</v>
      </c>
      <c r="M772">
        <f t="shared" si="143"/>
        <v>0</v>
      </c>
      <c r="N772" s="56">
        <f t="shared" si="144"/>
        <v>0</v>
      </c>
      <c r="O772" s="56">
        <f t="shared" si="145"/>
        <v>0</v>
      </c>
    </row>
    <row r="773" spans="1:15" x14ac:dyDescent="0.3">
      <c r="A773" t="str">
        <f t="shared" si="139"/>
        <v>20257di</v>
      </c>
      <c r="B773">
        <f t="shared" si="134"/>
        <v>7</v>
      </c>
      <c r="C773" s="65">
        <f t="shared" si="132"/>
        <v>45699</v>
      </c>
      <c r="D773" t="str">
        <f t="shared" si="133"/>
        <v>di</v>
      </c>
      <c r="E773">
        <f t="shared" si="140"/>
        <v>2025</v>
      </c>
      <c r="F773" t="str">
        <f t="shared" si="135"/>
        <v/>
      </c>
      <c r="G773" t="str">
        <f t="shared" si="136"/>
        <v/>
      </c>
      <c r="H773" t="str">
        <f t="shared" si="137"/>
        <v/>
      </c>
      <c r="I773">
        <f t="shared" si="138"/>
        <v>7</v>
      </c>
      <c r="J773" s="118">
        <f>IF(AND(Formulier!$E$44&lt;=C773,Formulier!$O$38&gt;=C773),"Verlof",0)</f>
        <v>0</v>
      </c>
      <c r="K773">
        <f t="shared" si="141"/>
        <v>0</v>
      </c>
      <c r="L773">
        <f t="shared" si="142"/>
        <v>0</v>
      </c>
      <c r="M773">
        <f t="shared" si="143"/>
        <v>0</v>
      </c>
      <c r="N773" s="56">
        <f t="shared" si="144"/>
        <v>0</v>
      </c>
      <c r="O773" s="56">
        <f t="shared" si="145"/>
        <v>0</v>
      </c>
    </row>
    <row r="774" spans="1:15" x14ac:dyDescent="0.3">
      <c r="A774" t="str">
        <f t="shared" si="139"/>
        <v>20257wo</v>
      </c>
      <c r="B774">
        <f t="shared" si="134"/>
        <v>7</v>
      </c>
      <c r="C774" s="65">
        <f t="shared" si="132"/>
        <v>45700</v>
      </c>
      <c r="D774" t="str">
        <f t="shared" si="133"/>
        <v>wo</v>
      </c>
      <c r="E774">
        <f t="shared" si="140"/>
        <v>2025</v>
      </c>
      <c r="F774" t="str">
        <f t="shared" si="135"/>
        <v/>
      </c>
      <c r="G774" t="str">
        <f t="shared" si="136"/>
        <v/>
      </c>
      <c r="H774" t="str">
        <f t="shared" si="137"/>
        <v/>
      </c>
      <c r="I774">
        <f t="shared" si="138"/>
        <v>7</v>
      </c>
      <c r="J774" s="118">
        <f>IF(AND(Formulier!$E$44&lt;=C774,Formulier!$O$38&gt;=C774),"Verlof",0)</f>
        <v>0</v>
      </c>
      <c r="K774">
        <f t="shared" si="141"/>
        <v>0</v>
      </c>
      <c r="L774">
        <f t="shared" si="142"/>
        <v>0</v>
      </c>
      <c r="M774">
        <f t="shared" si="143"/>
        <v>0</v>
      </c>
      <c r="N774" s="56">
        <f t="shared" si="144"/>
        <v>0</v>
      </c>
      <c r="O774" s="56">
        <f t="shared" si="145"/>
        <v>0</v>
      </c>
    </row>
    <row r="775" spans="1:15" x14ac:dyDescent="0.3">
      <c r="A775" t="str">
        <f t="shared" si="139"/>
        <v>20257do</v>
      </c>
      <c r="B775">
        <f t="shared" si="134"/>
        <v>7</v>
      </c>
      <c r="C775" s="65">
        <f t="shared" si="132"/>
        <v>45701</v>
      </c>
      <c r="D775" t="str">
        <f t="shared" si="133"/>
        <v>do</v>
      </c>
      <c r="E775">
        <f t="shared" si="140"/>
        <v>2025</v>
      </c>
      <c r="F775" t="str">
        <f t="shared" si="135"/>
        <v/>
      </c>
      <c r="G775" t="str">
        <f t="shared" si="136"/>
        <v/>
      </c>
      <c r="H775" t="str">
        <f t="shared" si="137"/>
        <v/>
      </c>
      <c r="I775">
        <f t="shared" si="138"/>
        <v>7</v>
      </c>
      <c r="J775" s="118">
        <f>IF(AND(Formulier!$E$44&lt;=C775,Formulier!$O$38&gt;=C775),"Verlof",0)</f>
        <v>0</v>
      </c>
      <c r="K775">
        <f t="shared" si="141"/>
        <v>0</v>
      </c>
      <c r="L775">
        <f t="shared" si="142"/>
        <v>0</v>
      </c>
      <c r="M775">
        <f t="shared" si="143"/>
        <v>0</v>
      </c>
      <c r="N775" s="56">
        <f t="shared" si="144"/>
        <v>0</v>
      </c>
      <c r="O775" s="56">
        <f t="shared" si="145"/>
        <v>0</v>
      </c>
    </row>
    <row r="776" spans="1:15" x14ac:dyDescent="0.3">
      <c r="A776" t="str">
        <f t="shared" si="139"/>
        <v>20257vr</v>
      </c>
      <c r="B776">
        <f t="shared" si="134"/>
        <v>7</v>
      </c>
      <c r="C776" s="65">
        <f t="shared" si="132"/>
        <v>45702</v>
      </c>
      <c r="D776" t="str">
        <f t="shared" si="133"/>
        <v>vr</v>
      </c>
      <c r="E776">
        <f t="shared" si="140"/>
        <v>2025</v>
      </c>
      <c r="F776" t="str">
        <f t="shared" si="135"/>
        <v/>
      </c>
      <c r="G776" t="str">
        <f t="shared" si="136"/>
        <v/>
      </c>
      <c r="H776" t="str">
        <f t="shared" si="137"/>
        <v/>
      </c>
      <c r="I776">
        <f t="shared" si="138"/>
        <v>7</v>
      </c>
      <c r="J776" s="118">
        <f>IF(AND(Formulier!$E$44&lt;=C776,Formulier!$O$38&gt;=C776),"Verlof",0)</f>
        <v>0</v>
      </c>
      <c r="K776">
        <f t="shared" si="141"/>
        <v>0</v>
      </c>
      <c r="L776">
        <f t="shared" si="142"/>
        <v>0</v>
      </c>
      <c r="M776">
        <f t="shared" si="143"/>
        <v>0</v>
      </c>
      <c r="N776" s="56">
        <f t="shared" si="144"/>
        <v>0</v>
      </c>
      <c r="O776" s="56">
        <f t="shared" si="145"/>
        <v>0</v>
      </c>
    </row>
    <row r="777" spans="1:15" x14ac:dyDescent="0.3">
      <c r="A777" t="str">
        <f t="shared" si="139"/>
        <v>20257za</v>
      </c>
      <c r="B777">
        <f t="shared" si="134"/>
        <v>7</v>
      </c>
      <c r="C777" s="65">
        <f t="shared" ref="C777:C840" si="146">C776+1</f>
        <v>45703</v>
      </c>
      <c r="D777" t="str">
        <f t="shared" ref="D777:D840" si="147">+D770</f>
        <v>za</v>
      </c>
      <c r="E777">
        <f t="shared" si="140"/>
        <v>2025</v>
      </c>
      <c r="F777" t="str">
        <f t="shared" si="135"/>
        <v>Vakantie</v>
      </c>
      <c r="G777" t="str">
        <f t="shared" si="136"/>
        <v/>
      </c>
      <c r="H777" t="str">
        <f t="shared" si="137"/>
        <v/>
      </c>
      <c r="I777">
        <f t="shared" si="138"/>
        <v>7</v>
      </c>
      <c r="J777" s="118">
        <f>IF(AND(Formulier!$E$44&lt;=C777,Formulier!$O$38&gt;=C777),"Verlof",0)</f>
        <v>0</v>
      </c>
      <c r="K777">
        <f t="shared" si="141"/>
        <v>0</v>
      </c>
      <c r="L777">
        <f t="shared" si="142"/>
        <v>0</v>
      </c>
      <c r="M777">
        <f t="shared" si="143"/>
        <v>0</v>
      </c>
      <c r="N777" s="56">
        <f t="shared" si="144"/>
        <v>0</v>
      </c>
      <c r="O777" s="56">
        <f t="shared" si="145"/>
        <v>0</v>
      </c>
    </row>
    <row r="778" spans="1:15" x14ac:dyDescent="0.3">
      <c r="A778" t="str">
        <f t="shared" si="139"/>
        <v>20257zo</v>
      </c>
      <c r="B778">
        <f t="shared" si="134"/>
        <v>7</v>
      </c>
      <c r="C778" s="65">
        <f t="shared" si="146"/>
        <v>45704</v>
      </c>
      <c r="D778" t="str">
        <f t="shared" si="147"/>
        <v>zo</v>
      </c>
      <c r="E778">
        <f t="shared" si="140"/>
        <v>2025</v>
      </c>
      <c r="F778" t="str">
        <f t="shared" ref="F778:F841" si="148">IF(AND(C778&gt;=$U$4,C778&lt;=$V$4),"Vakantie",IF(AND(C778&gt;=$U$5,C778&lt;=$V$5),"Vakantie",IF(AND(C778&gt;=$U$6,C778&lt;=$V$6),"Vakantie",IF(AND(C778&gt;=$U$7,C778&lt;=$V$7),"Vakantie",IF(AND(C778&gt;=$U$8,C778&lt;=$V$8),"Vakantie",IF(AND(C778&gt;=$U$9,C778&lt;=$V$9),"Vakantie",IF(AND(C778&gt;=$U$10,C778&lt;=$V$10),"Vakantie",IF(AND(C778&gt;=$U$11,C778&lt;=$V$11),"Vakantie",IF(AND(C778&gt;=$U$12,C778&lt;=$V$12),"Vakantie",IF(AND(C778&gt;=$U$13,C778&lt;=$V$13),"Vakantie",IF(AND(C778&gt;=$U$14,C778&lt;=$V$14),"Vakantie",IF(AND(C778&gt;=$U$15,C778&lt;=$V$15),"Vakantie",IF(AND(C778&gt;=$U$16,C778&lt;=$V$16),"Vakantie",IF(AND(C778&gt;=$U$17,C778&lt;=$V$17),"Vakantie",IF(AND(C778&gt;=$U$18,C778&lt;=$V$18),"Vakantie",IF(AND(C778&gt;=$U$19,C778&lt;=$V$19),"Vakantie",IF(AND(C778&gt;=$U$20,C778&lt;=$V$20),"Vakantie",IF(AND(C778&gt;=$U$21,C778&lt;=$V$21),"Vakantie",IF(AND(C778&gt;=$U$22,C778&lt;=$V$22),"Vakantie",IF(AND(C778&gt;=$U$23,C778&lt;=$V$23),"Vakantie",IF(AND(C778&gt;=$U$24,C778&lt;=$V$24),"Vakantie",IF(AND(C778&gt;=$U$25,C778&lt;=$V$25),"Vakantie",IF(AND(C778&gt;=$U$26,C778&lt;=$V$26),"Vakantie",IF(AND(C778&gt;=$U$27,C778&lt;=$V$27),"Vakantie",IF(AND(C778&gt;=$U$28,C778&lt;=$V$28),"Vakantie",IF(AND(C778&gt;=$U$29,C778&lt;=$V$29),"Vakantie",IF(AND(C778&gt;=$U$30,C778&lt;=$V$30),"Vakantie",IF(AND(C778&gt;=$U$31,C778&lt;=$V$31),"Vakantie",IF(AND(C778&gt;=$U$32,C778&lt;=$V$32),"Vakantie",IF(AND(C778&gt;=$U$33,C778&lt;=$V$33),"Vakantie",IF(AND(C778&gt;=$U$34,C778&lt;=$V$34),"Vakantie",IF(AND(C778&gt;=$U$35,C778&lt;=$V$35),"Vakantie",IF(AND(C778&gt;=$U$36,C778&lt;=$V$36),"Vakantie",IF(AND(C778&gt;=$U$37,C778&lt;=$V$37),"Vakantie",IF(AND(C778&gt;=$U$38,C778&lt;=$V$38),"Vakantie",IF(AND(C778&gt;=$U$39,C778&lt;=$V$39),"Vakantie",IF(AND(C778&gt;=$U$40,C778&lt;=$V$40),"Vakantie",IF(AND(C778&gt;=$U$41,C778&lt;=$V$41),"Vakantie",IF(AND(C778&gt;=$U$42,C778&lt;=$V$42),"Vakantie",IF(AND(C778&gt;=$U$43,C778&lt;=$V$43),"Vakantie",IF(AND(C778&gt;=$U$44,C778&lt;=$V$44),"Vakantie",IF(AND(C778&gt;=$U$45,C778&lt;=$V$45),"Vakantie",""))))))))))))))))))))))))))))))))))))))))))</f>
        <v>Vakantie</v>
      </c>
      <c r="G778" t="str">
        <f t="shared" ref="G778:G841" si="149">IF(AND(C778&gt;=$Z$4,C778&lt;=$AA$4),"Vakantie",IF(AND(C778&gt;=$Z$5,C778&lt;=$AA$5),"Vakantie",IF(AND(C778&gt;=$Z$6,C778&lt;=$AA$6),"Vakantie",IF(AND(C778&gt;=$Z$7,C778&lt;=$AA$7),"Vakantie",IF(AND(C778&gt;=$Z$8,C778&lt;=$AA$8),"Vakantie",IF(AND(C778&gt;=$Z$9,C778&lt;=$AA$9),"Vakantie",IF(AND(C778&gt;=$Z$10,C778&lt;=$AA$10),"Vakantie",IF(AND(C778&gt;=$Z$11,C778&lt;=$AA$11),"Vakantie",IF(AND(C778&gt;=$Z$12,C778&lt;=$AA$12),"Vakantie",IF(AND(C778&gt;=$Z$13,C778&lt;=$AA$13),"Vakantie",IF(AND(C778&gt;=$Z$14,C778&lt;=$AA$14),"Vakantie",IF(AND(C778&gt;=$Z$15,C778&lt;=$AA$15),"Vakantie",IF(AND(C778&gt;=$Z$16,C778&lt;=$AA$16),"Vakantie",IF(AND(C778&gt;=$Z$17,C778&lt;=$AA$17),"Vakantie",IF(AND(C778&gt;=$Z$18,C778&lt;=$AA$18),"Vakantie",IF(AND(C778&gt;=$Z$19,C778&lt;=$AA$19),"Vakantie",IF(AND(C778&gt;=$Z$20,C778&lt;=$AA$20),"Vakantie",IF(AND(C778&gt;=$Z$21,C778&lt;=$AA$21),"Vakantie",IF(AND(C778&gt;=$Z$22,C778&lt;=$AA$22),"Vakantie",IF(AND(C778&gt;=$Z$23,C778&lt;=$AA$23),"Vakantie",IF(AND(C778&gt;=$Z$24,C778&lt;=$AA$24),"Vakantie",IF(AND(C778&gt;=$Z$25,C778&lt;=$AA$25),"Vakantie",IF(AND(C778&gt;=$Z$26,C778&lt;=$AA$26),"Vakantie",IF(AND(C778&gt;=$Z$27,C778&lt;=$AA$27),"Vakantie",IF(AND(C778&gt;=$Z$28,C778&lt;=$AA$28),"Vakantie",IF(AND(C778&gt;=$Z$29,C778&lt;=$AA$29),"Vakantie",IF(AND(C778&gt;=$Z$30,C778&lt;=$AA$30),"Vakantie",IF(AND(C778&gt;=$Z$31,C778&lt;=$AA$31),"Vakantie",IF(AND(C778&gt;=$Z$32,C778&lt;=$AA$32),"Vakantie",IF(AND(C778&gt;=$Z$33,C778&lt;=$AA$33),"Vakantie",IF(AND(C778&gt;=$Z$34,C778&lt;=$AA$34),"Vakantie",IF(AND(C778&gt;=$Z$35,C778&lt;=$AA$35),"Vakantie",IF(AND(C778&gt;=$Z$36,C778&lt;=$AA$36),"Vakantie",IF(AND(C778&gt;=$Z$37,C778&lt;=$AA$37),"Vakantie",IF(AND(C778&gt;=$Z$38,C778&lt;=$AA$38),"Vakantie",IF(AND(C778&gt;=$Z$39,C778&lt;=$AA$39),"Vakantie",IF(AND(C778&gt;=$Z$40,C778&lt;=$AA$40),"Vakantie",IF(AND(C778&gt;=$Z$41,C778&lt;=$AA$41),"Vakantie",IF(AND(C778&gt;=$Z$42,C778&lt;=$AA$42),"Vakantie",IF(AND(C778&gt;=$Z$43,C778&lt;=$AA$43),"Vakantie",IF(AND(C778&gt;=$Z$44,C778&lt;=$AA$44),"Vakantie",IF(AND(C778&gt;=$Z$45,C778&lt;=$AA$45),"Vakantie",""))))))))))))))))))))))))))))))))))))))))))</f>
        <v/>
      </c>
      <c r="H778" t="str">
        <f t="shared" ref="H778:H841" si="150">IF(AND(C778&gt;=$AE$4,C778&lt;=$AF$4),"Vakantie",IF(AND(C778&gt;=$AE$5,C778&lt;=$AF$5),"Vakantie",IF(AND(C778&gt;=$AE$6,C778&lt;=$AF$6),"Vakantie",IF(AND(C778&gt;=$AE$7,C778&lt;=$AF$7),"Vakantie",IF(AND(C778&gt;=$AE$8,C778&lt;=$AF$8),"Vakantie",IF(AND(C778&gt;=$AE$9,C778&lt;=$AF$9),"Vakantie",IF(AND(C778&gt;=$AE$10,C778&lt;=$AF$10),"Vakantie",IF(AND(C778&gt;=$AE$11,C778&lt;=$AF$11),"Vakantie",IF(AND(C778&gt;=$AE$12,C778&lt;=$AF$12),"Vakantie",IF(AND(C778&gt;=$AE$13,C778&lt;=$AF$13),"Vakantie",IF(AND(C778&gt;=$AE$14,C778&lt;=$AF$14),"Vakantie",IF(AND(C778&gt;=$AE$15,C778&lt;=$AF$15),"Vakantie",IF(AND(C778&gt;=$AE$16,C778&lt;=$AF$16),"Vakantie",IF(AND(C778&gt;=$AE$17,C778&lt;=$AF$17),"Vakantie",IF(AND(C778&gt;=$AE$18,C778&lt;=$AF$18),"Vakantie",IF(AND(C778&gt;=$AE$19,C778&lt;=$AF$19),"Vakantie",IF(AND(C778&gt;=$AE$20,C778&lt;=$AF$20),"Vakantie",IF(AND(C778&gt;=$AE$21,C778&lt;=$AF$21),"Vakantie",IF(AND(C778&gt;=$AE$22,C778&lt;=$AF$22),"Vakantie",IF(AND(C778&gt;=$AE$23,C778&lt;=$AF$23),"Vakantie",IF(AND(C778&gt;=$AE$24,C778&lt;=$AF$24),"Vakantie",IF(AND(C778&gt;=$AE$25,C778&lt;=$AF$25),"Vakantie",IF(AND(C778&gt;=$AE$26,C778&lt;=$AF$26),"Vakantie",IF(AND(C778&gt;=$AE$27,C778&lt;=$AF$27),"Vakantie",IF(AND(C778&gt;=$AE$28,C778&lt;=$AF$28),"Vakantie",IF(AND(C778&gt;=$AE$29,C778&lt;=$AF$29),"Vakantie",IF(AND(C778&gt;=$AE$30,C778&lt;=$AF$30),"Vakantie",IF(AND(C778&gt;=$AE$31,C778&lt;=$AF$31),"Vakantie",IF(AND(C778&gt;=$AE$32,C778&lt;=$AF$32),"Vakantie",IF(AND(C778&gt;=$AE$33,C778&lt;=$AF$33),"Vakantie",IF(AND(C778&gt;=$AE$34,C778&lt;=$AF$34),"Vakantie",IF(AND(C778&gt;=$AE$35,C778&lt;=$AF$35),"Vakantie",IF(AND(C778&gt;=$AE$36,C778&lt;=$AF$36),"Vakantie",IF(AND(C778&gt;=$AE$37,C778&lt;=$AF$37),"Vakantie",IF(AND(C778&gt;=$AE$38,C778&lt;=$AF$38),"Vakantie",IF(AND(C778&gt;=$AE$39,C778&lt;=$AF$39),"Vakantie",IF(AND(C778&gt;=$AE$40,C778&lt;=$AF$40),"Vakantie",IF(AND(C778&gt;=$AE$41,C778&lt;=$AF$41),"Vakantie",IF(AND(C778&gt;=$AE$42,C778&lt;=$AF$42),"Vakantie",IF(AND(C778&gt;=$AE$43,C778&lt;=$AF$43),"Vakantie",IF(AND(C778&gt;=$AE$44,C778&lt;=$AF$44),"Vakantie",IF(AND(C778&gt;=$AE$45,C778&lt;=$AF$45),"Vakantie",""))))))))))))))))))))))))))))))))))))))))))</f>
        <v/>
      </c>
      <c r="I778">
        <f t="shared" si="138"/>
        <v>7</v>
      </c>
      <c r="J778" s="118">
        <f>IF(AND(Formulier!$E$44&lt;=C778,Formulier!$O$38&gt;=C778),"Verlof",0)</f>
        <v>0</v>
      </c>
      <c r="K778">
        <f t="shared" si="141"/>
        <v>0</v>
      </c>
      <c r="L778">
        <f t="shared" si="142"/>
        <v>0</v>
      </c>
      <c r="M778">
        <f t="shared" si="143"/>
        <v>0</v>
      </c>
      <c r="N778" s="56">
        <f t="shared" si="144"/>
        <v>0</v>
      </c>
      <c r="O778" s="56">
        <f t="shared" si="145"/>
        <v>0</v>
      </c>
    </row>
    <row r="779" spans="1:15" x14ac:dyDescent="0.3">
      <c r="A779" t="str">
        <f t="shared" si="139"/>
        <v>20258ma</v>
      </c>
      <c r="B779">
        <f t="shared" si="134"/>
        <v>8</v>
      </c>
      <c r="C779" s="65">
        <f t="shared" si="146"/>
        <v>45705</v>
      </c>
      <c r="D779" t="str">
        <f t="shared" si="147"/>
        <v>ma</v>
      </c>
      <c r="E779">
        <f t="shared" si="140"/>
        <v>2025</v>
      </c>
      <c r="F779" t="str">
        <f t="shared" si="148"/>
        <v>Vakantie</v>
      </c>
      <c r="G779" t="str">
        <f t="shared" si="149"/>
        <v/>
      </c>
      <c r="H779" t="str">
        <f t="shared" si="150"/>
        <v/>
      </c>
      <c r="I779">
        <f t="shared" si="138"/>
        <v>8</v>
      </c>
      <c r="J779" s="118">
        <f>IF(AND(Formulier!$E$44&lt;=C779,Formulier!$O$38&gt;=C779),"Verlof",0)</f>
        <v>0</v>
      </c>
      <c r="K779">
        <f t="shared" si="141"/>
        <v>0</v>
      </c>
      <c r="L779">
        <f t="shared" si="142"/>
        <v>0</v>
      </c>
      <c r="M779">
        <f t="shared" si="143"/>
        <v>0</v>
      </c>
      <c r="N779" s="56">
        <f t="shared" si="144"/>
        <v>0</v>
      </c>
      <c r="O779" s="56">
        <f t="shared" si="145"/>
        <v>0</v>
      </c>
    </row>
    <row r="780" spans="1:15" x14ac:dyDescent="0.3">
      <c r="A780" t="str">
        <f t="shared" si="139"/>
        <v>20258di</v>
      </c>
      <c r="B780">
        <f t="shared" si="134"/>
        <v>8</v>
      </c>
      <c r="C780" s="65">
        <f t="shared" si="146"/>
        <v>45706</v>
      </c>
      <c r="D780" t="str">
        <f t="shared" si="147"/>
        <v>di</v>
      </c>
      <c r="E780">
        <f t="shared" si="140"/>
        <v>2025</v>
      </c>
      <c r="F780" t="str">
        <f t="shared" si="148"/>
        <v>Vakantie</v>
      </c>
      <c r="G780" t="str">
        <f t="shared" si="149"/>
        <v/>
      </c>
      <c r="H780" t="str">
        <f t="shared" si="150"/>
        <v/>
      </c>
      <c r="I780">
        <f t="shared" si="138"/>
        <v>8</v>
      </c>
      <c r="J780" s="118">
        <f>IF(AND(Formulier!$E$44&lt;=C780,Formulier!$O$38&gt;=C780),"Verlof",0)</f>
        <v>0</v>
      </c>
      <c r="K780">
        <f t="shared" si="141"/>
        <v>0</v>
      </c>
      <c r="L780">
        <f t="shared" si="142"/>
        <v>0</v>
      </c>
      <c r="M780">
        <f t="shared" si="143"/>
        <v>0</v>
      </c>
      <c r="N780" s="56">
        <f t="shared" si="144"/>
        <v>0</v>
      </c>
      <c r="O780" s="56">
        <f t="shared" si="145"/>
        <v>0</v>
      </c>
    </row>
    <row r="781" spans="1:15" x14ac:dyDescent="0.3">
      <c r="A781" t="str">
        <f t="shared" si="139"/>
        <v>20258wo</v>
      </c>
      <c r="B781">
        <f t="shared" si="134"/>
        <v>8</v>
      </c>
      <c r="C781" s="65">
        <f t="shared" si="146"/>
        <v>45707</v>
      </c>
      <c r="D781" t="str">
        <f t="shared" si="147"/>
        <v>wo</v>
      </c>
      <c r="E781">
        <f t="shared" si="140"/>
        <v>2025</v>
      </c>
      <c r="F781" t="str">
        <f t="shared" si="148"/>
        <v>Vakantie</v>
      </c>
      <c r="G781" t="str">
        <f t="shared" si="149"/>
        <v/>
      </c>
      <c r="H781" t="str">
        <f t="shared" si="150"/>
        <v/>
      </c>
      <c r="I781">
        <f t="shared" si="138"/>
        <v>8</v>
      </c>
      <c r="J781" s="118">
        <f>IF(AND(Formulier!$E$44&lt;=C781,Formulier!$O$38&gt;=C781),"Verlof",0)</f>
        <v>0</v>
      </c>
      <c r="K781">
        <f t="shared" si="141"/>
        <v>0</v>
      </c>
      <c r="L781">
        <f t="shared" si="142"/>
        <v>0</v>
      </c>
      <c r="M781">
        <f t="shared" si="143"/>
        <v>0</v>
      </c>
      <c r="N781" s="56">
        <f t="shared" si="144"/>
        <v>0</v>
      </c>
      <c r="O781" s="56">
        <f t="shared" si="145"/>
        <v>0</v>
      </c>
    </row>
    <row r="782" spans="1:15" x14ac:dyDescent="0.3">
      <c r="A782" t="str">
        <f t="shared" si="139"/>
        <v>20258do</v>
      </c>
      <c r="B782">
        <f t="shared" si="134"/>
        <v>8</v>
      </c>
      <c r="C782" s="65">
        <f t="shared" si="146"/>
        <v>45708</v>
      </c>
      <c r="D782" t="str">
        <f t="shared" si="147"/>
        <v>do</v>
      </c>
      <c r="E782">
        <f t="shared" si="140"/>
        <v>2025</v>
      </c>
      <c r="F782" t="str">
        <f t="shared" si="148"/>
        <v>Vakantie</v>
      </c>
      <c r="G782" t="str">
        <f t="shared" si="149"/>
        <v/>
      </c>
      <c r="H782" t="str">
        <f t="shared" si="150"/>
        <v/>
      </c>
      <c r="I782">
        <f t="shared" si="138"/>
        <v>8</v>
      </c>
      <c r="J782" s="118">
        <f>IF(AND(Formulier!$E$44&lt;=C782,Formulier!$O$38&gt;=C782),"Verlof",0)</f>
        <v>0</v>
      </c>
      <c r="K782">
        <f t="shared" si="141"/>
        <v>0</v>
      </c>
      <c r="L782">
        <f t="shared" si="142"/>
        <v>0</v>
      </c>
      <c r="M782">
        <f t="shared" si="143"/>
        <v>0</v>
      </c>
      <c r="N782" s="56">
        <f t="shared" si="144"/>
        <v>0</v>
      </c>
      <c r="O782" s="56">
        <f t="shared" si="145"/>
        <v>0</v>
      </c>
    </row>
    <row r="783" spans="1:15" x14ac:dyDescent="0.3">
      <c r="A783" t="str">
        <f t="shared" si="139"/>
        <v>20258vr</v>
      </c>
      <c r="B783">
        <f t="shared" si="134"/>
        <v>8</v>
      </c>
      <c r="C783" s="65">
        <f t="shared" si="146"/>
        <v>45709</v>
      </c>
      <c r="D783" t="str">
        <f t="shared" si="147"/>
        <v>vr</v>
      </c>
      <c r="E783">
        <f t="shared" si="140"/>
        <v>2025</v>
      </c>
      <c r="F783" t="str">
        <f t="shared" si="148"/>
        <v>Vakantie</v>
      </c>
      <c r="G783" t="str">
        <f t="shared" si="149"/>
        <v/>
      </c>
      <c r="H783" t="str">
        <f t="shared" si="150"/>
        <v/>
      </c>
      <c r="I783">
        <f t="shared" si="138"/>
        <v>8</v>
      </c>
      <c r="J783" s="118">
        <f>IF(AND(Formulier!$E$44&lt;=C783,Formulier!$O$38&gt;=C783),"Verlof",0)</f>
        <v>0</v>
      </c>
      <c r="K783">
        <f t="shared" si="141"/>
        <v>0</v>
      </c>
      <c r="L783">
        <f t="shared" si="142"/>
        <v>0</v>
      </c>
      <c r="M783">
        <f t="shared" si="143"/>
        <v>0</v>
      </c>
      <c r="N783" s="56">
        <f t="shared" si="144"/>
        <v>0</v>
      </c>
      <c r="O783" s="56">
        <f t="shared" si="145"/>
        <v>0</v>
      </c>
    </row>
    <row r="784" spans="1:15" x14ac:dyDescent="0.3">
      <c r="A784" t="str">
        <f t="shared" si="139"/>
        <v>20258za</v>
      </c>
      <c r="B784">
        <f t="shared" si="134"/>
        <v>8</v>
      </c>
      <c r="C784" s="65">
        <f t="shared" si="146"/>
        <v>45710</v>
      </c>
      <c r="D784" t="str">
        <f t="shared" si="147"/>
        <v>za</v>
      </c>
      <c r="E784">
        <f t="shared" si="140"/>
        <v>2025</v>
      </c>
      <c r="F784" t="str">
        <f t="shared" si="148"/>
        <v>Vakantie</v>
      </c>
      <c r="G784" t="str">
        <f t="shared" si="149"/>
        <v>Vakantie</v>
      </c>
      <c r="H784" t="str">
        <f t="shared" si="150"/>
        <v>Vakantie</v>
      </c>
      <c r="I784">
        <f t="shared" si="138"/>
        <v>8</v>
      </c>
      <c r="J784" s="118">
        <f>IF(AND(Formulier!$E$44&lt;=C784,Formulier!$O$38&gt;=C784),"Verlof",0)</f>
        <v>0</v>
      </c>
      <c r="K784">
        <f t="shared" si="141"/>
        <v>0</v>
      </c>
      <c r="L784">
        <f t="shared" si="142"/>
        <v>0</v>
      </c>
      <c r="M784">
        <f t="shared" si="143"/>
        <v>0</v>
      </c>
      <c r="N784" s="56">
        <f t="shared" si="144"/>
        <v>0</v>
      </c>
      <c r="O784" s="56">
        <f t="shared" si="145"/>
        <v>0</v>
      </c>
    </row>
    <row r="785" spans="1:15" x14ac:dyDescent="0.3">
      <c r="A785" t="str">
        <f t="shared" si="139"/>
        <v>20258zo</v>
      </c>
      <c r="B785">
        <f t="shared" si="134"/>
        <v>8</v>
      </c>
      <c r="C785" s="65">
        <f t="shared" si="146"/>
        <v>45711</v>
      </c>
      <c r="D785" t="str">
        <f t="shared" si="147"/>
        <v>zo</v>
      </c>
      <c r="E785">
        <f t="shared" si="140"/>
        <v>2025</v>
      </c>
      <c r="F785" t="str">
        <f t="shared" si="148"/>
        <v>Vakantie</v>
      </c>
      <c r="G785" t="str">
        <f t="shared" si="149"/>
        <v>Vakantie</v>
      </c>
      <c r="H785" t="str">
        <f t="shared" si="150"/>
        <v>Vakantie</v>
      </c>
      <c r="I785">
        <f t="shared" si="138"/>
        <v>8</v>
      </c>
      <c r="J785" s="118">
        <f>IF(AND(Formulier!$E$44&lt;=C785,Formulier!$O$38&gt;=C785),"Verlof",0)</f>
        <v>0</v>
      </c>
      <c r="K785">
        <f t="shared" si="141"/>
        <v>0</v>
      </c>
      <c r="L785">
        <f t="shared" si="142"/>
        <v>0</v>
      </c>
      <c r="M785">
        <f t="shared" si="143"/>
        <v>0</v>
      </c>
      <c r="N785" s="56">
        <f t="shared" si="144"/>
        <v>0</v>
      </c>
      <c r="O785" s="56">
        <f t="shared" si="145"/>
        <v>0</v>
      </c>
    </row>
    <row r="786" spans="1:15" x14ac:dyDescent="0.3">
      <c r="A786" t="str">
        <f t="shared" si="139"/>
        <v>20259ma</v>
      </c>
      <c r="B786">
        <f t="shared" si="134"/>
        <v>9</v>
      </c>
      <c r="C786" s="65">
        <f t="shared" si="146"/>
        <v>45712</v>
      </c>
      <c r="D786" t="str">
        <f t="shared" si="147"/>
        <v>ma</v>
      </c>
      <c r="E786">
        <f t="shared" si="140"/>
        <v>2025</v>
      </c>
      <c r="F786" t="str">
        <f t="shared" si="148"/>
        <v/>
      </c>
      <c r="G786" t="str">
        <f t="shared" si="149"/>
        <v>Vakantie</v>
      </c>
      <c r="H786" t="str">
        <f t="shared" si="150"/>
        <v>Vakantie</v>
      </c>
      <c r="I786">
        <f t="shared" si="138"/>
        <v>9</v>
      </c>
      <c r="J786" s="118">
        <f>IF(AND(Formulier!$E$44&lt;=C786,Formulier!$O$38&gt;=C786),"Verlof",0)</f>
        <v>0</v>
      </c>
      <c r="K786">
        <f t="shared" si="141"/>
        <v>0</v>
      </c>
      <c r="L786">
        <f t="shared" si="142"/>
        <v>0</v>
      </c>
      <c r="M786">
        <f t="shared" si="143"/>
        <v>0</v>
      </c>
      <c r="N786" s="56">
        <f t="shared" si="144"/>
        <v>0</v>
      </c>
      <c r="O786" s="56">
        <f t="shared" si="145"/>
        <v>0</v>
      </c>
    </row>
    <row r="787" spans="1:15" x14ac:dyDescent="0.3">
      <c r="A787" t="str">
        <f t="shared" si="139"/>
        <v>20259di</v>
      </c>
      <c r="B787">
        <f t="shared" si="134"/>
        <v>9</v>
      </c>
      <c r="C787" s="65">
        <f t="shared" si="146"/>
        <v>45713</v>
      </c>
      <c r="D787" t="str">
        <f t="shared" si="147"/>
        <v>di</v>
      </c>
      <c r="E787">
        <f t="shared" si="140"/>
        <v>2025</v>
      </c>
      <c r="F787" t="str">
        <f t="shared" si="148"/>
        <v/>
      </c>
      <c r="G787" t="str">
        <f t="shared" si="149"/>
        <v>Vakantie</v>
      </c>
      <c r="H787" t="str">
        <f t="shared" si="150"/>
        <v>Vakantie</v>
      </c>
      <c r="I787">
        <f t="shared" si="138"/>
        <v>9</v>
      </c>
      <c r="J787" s="118">
        <f>IF(AND(Formulier!$E$44&lt;=C787,Formulier!$O$38&gt;=C787),"Verlof",0)</f>
        <v>0</v>
      </c>
      <c r="K787">
        <f t="shared" si="141"/>
        <v>0</v>
      </c>
      <c r="L787">
        <f t="shared" si="142"/>
        <v>0</v>
      </c>
      <c r="M787">
        <f t="shared" si="143"/>
        <v>0</v>
      </c>
      <c r="N787" s="56">
        <f t="shared" si="144"/>
        <v>0</v>
      </c>
      <c r="O787" s="56">
        <f t="shared" si="145"/>
        <v>0</v>
      </c>
    </row>
    <row r="788" spans="1:15" x14ac:dyDescent="0.3">
      <c r="A788" t="str">
        <f t="shared" si="139"/>
        <v>20259wo</v>
      </c>
      <c r="B788">
        <f t="shared" si="134"/>
        <v>9</v>
      </c>
      <c r="C788" s="65">
        <f t="shared" si="146"/>
        <v>45714</v>
      </c>
      <c r="D788" t="str">
        <f t="shared" si="147"/>
        <v>wo</v>
      </c>
      <c r="E788">
        <f t="shared" si="140"/>
        <v>2025</v>
      </c>
      <c r="F788" t="str">
        <f t="shared" si="148"/>
        <v/>
      </c>
      <c r="G788" t="str">
        <f t="shared" si="149"/>
        <v>Vakantie</v>
      </c>
      <c r="H788" t="str">
        <f t="shared" si="150"/>
        <v>Vakantie</v>
      </c>
      <c r="I788">
        <f t="shared" si="138"/>
        <v>9</v>
      </c>
      <c r="J788" s="118">
        <f>IF(AND(Formulier!$E$44&lt;=C788,Formulier!$O$38&gt;=C788),"Verlof",0)</f>
        <v>0</v>
      </c>
      <c r="K788">
        <f t="shared" si="141"/>
        <v>0</v>
      </c>
      <c r="L788">
        <f t="shared" si="142"/>
        <v>0</v>
      </c>
      <c r="M788">
        <f t="shared" si="143"/>
        <v>0</v>
      </c>
      <c r="N788" s="56">
        <f t="shared" si="144"/>
        <v>0</v>
      </c>
      <c r="O788" s="56">
        <f t="shared" si="145"/>
        <v>0</v>
      </c>
    </row>
    <row r="789" spans="1:15" x14ac:dyDescent="0.3">
      <c r="A789" t="str">
        <f t="shared" si="139"/>
        <v>20259do</v>
      </c>
      <c r="B789">
        <f t="shared" si="134"/>
        <v>9</v>
      </c>
      <c r="C789" s="65">
        <f t="shared" si="146"/>
        <v>45715</v>
      </c>
      <c r="D789" t="str">
        <f t="shared" si="147"/>
        <v>do</v>
      </c>
      <c r="E789">
        <f t="shared" si="140"/>
        <v>2025</v>
      </c>
      <c r="F789" t="str">
        <f t="shared" si="148"/>
        <v/>
      </c>
      <c r="G789" t="str">
        <f t="shared" si="149"/>
        <v>Vakantie</v>
      </c>
      <c r="H789" t="str">
        <f t="shared" si="150"/>
        <v>Vakantie</v>
      </c>
      <c r="I789">
        <f t="shared" si="138"/>
        <v>9</v>
      </c>
      <c r="J789" s="118">
        <f>IF(AND(Formulier!$E$44&lt;=C789,Formulier!$O$38&gt;=C789),"Verlof",0)</f>
        <v>0</v>
      </c>
      <c r="K789">
        <f t="shared" si="141"/>
        <v>0</v>
      </c>
      <c r="L789">
        <f t="shared" si="142"/>
        <v>0</v>
      </c>
      <c r="M789">
        <f t="shared" si="143"/>
        <v>0</v>
      </c>
      <c r="N789" s="56">
        <f t="shared" si="144"/>
        <v>0</v>
      </c>
      <c r="O789" s="56">
        <f t="shared" si="145"/>
        <v>0</v>
      </c>
    </row>
    <row r="790" spans="1:15" x14ac:dyDescent="0.3">
      <c r="A790" t="str">
        <f t="shared" si="139"/>
        <v>20259vr</v>
      </c>
      <c r="B790">
        <f t="shared" si="134"/>
        <v>9</v>
      </c>
      <c r="C790" s="65">
        <f t="shared" si="146"/>
        <v>45716</v>
      </c>
      <c r="D790" t="str">
        <f t="shared" si="147"/>
        <v>vr</v>
      </c>
      <c r="E790">
        <f t="shared" si="140"/>
        <v>2025</v>
      </c>
      <c r="F790" t="str">
        <f t="shared" si="148"/>
        <v/>
      </c>
      <c r="G790" t="str">
        <f t="shared" si="149"/>
        <v>Vakantie</v>
      </c>
      <c r="H790" t="str">
        <f t="shared" si="150"/>
        <v>Vakantie</v>
      </c>
      <c r="I790">
        <f t="shared" si="138"/>
        <v>9</v>
      </c>
      <c r="J790" s="118">
        <f>IF(AND(Formulier!$E$44&lt;=C790,Formulier!$O$38&gt;=C790),"Verlof",0)</f>
        <v>0</v>
      </c>
      <c r="K790">
        <f t="shared" si="141"/>
        <v>0</v>
      </c>
      <c r="L790">
        <f t="shared" si="142"/>
        <v>0</v>
      </c>
      <c r="M790">
        <f t="shared" si="143"/>
        <v>0</v>
      </c>
      <c r="N790" s="56">
        <f t="shared" si="144"/>
        <v>0</v>
      </c>
      <c r="O790" s="56">
        <f t="shared" si="145"/>
        <v>0</v>
      </c>
    </row>
    <row r="791" spans="1:15" x14ac:dyDescent="0.3">
      <c r="A791" t="str">
        <f t="shared" si="139"/>
        <v>20259za</v>
      </c>
      <c r="B791">
        <f t="shared" si="134"/>
        <v>9</v>
      </c>
      <c r="C791" s="65">
        <f t="shared" si="146"/>
        <v>45717</v>
      </c>
      <c r="D791" t="str">
        <f t="shared" si="147"/>
        <v>za</v>
      </c>
      <c r="E791">
        <f t="shared" si="140"/>
        <v>2025</v>
      </c>
      <c r="F791" t="str">
        <f t="shared" si="148"/>
        <v/>
      </c>
      <c r="G791" t="str">
        <f t="shared" si="149"/>
        <v>Vakantie</v>
      </c>
      <c r="H791" t="str">
        <f t="shared" si="150"/>
        <v>Vakantie</v>
      </c>
      <c r="I791">
        <f t="shared" si="138"/>
        <v>9</v>
      </c>
      <c r="J791" s="118">
        <f>IF(AND(Formulier!$E$44&lt;=C791,Formulier!$O$38&gt;=C791),"Verlof",0)</f>
        <v>0</v>
      </c>
      <c r="K791">
        <f t="shared" si="141"/>
        <v>0</v>
      </c>
      <c r="L791">
        <f t="shared" si="142"/>
        <v>0</v>
      </c>
      <c r="M791">
        <f t="shared" si="143"/>
        <v>0</v>
      </c>
      <c r="N791" s="56">
        <f t="shared" si="144"/>
        <v>0</v>
      </c>
      <c r="O791" s="56">
        <f t="shared" si="145"/>
        <v>0</v>
      </c>
    </row>
    <row r="792" spans="1:15" x14ac:dyDescent="0.3">
      <c r="A792" t="str">
        <f t="shared" si="139"/>
        <v>20259zo</v>
      </c>
      <c r="B792">
        <f t="shared" si="134"/>
        <v>9</v>
      </c>
      <c r="C792" s="65">
        <f t="shared" si="146"/>
        <v>45718</v>
      </c>
      <c r="D792" t="str">
        <f t="shared" si="147"/>
        <v>zo</v>
      </c>
      <c r="E792">
        <f t="shared" si="140"/>
        <v>2025</v>
      </c>
      <c r="F792" t="str">
        <f t="shared" si="148"/>
        <v/>
      </c>
      <c r="G792" t="str">
        <f t="shared" si="149"/>
        <v>Vakantie</v>
      </c>
      <c r="H792" t="str">
        <f t="shared" si="150"/>
        <v>Vakantie</v>
      </c>
      <c r="I792">
        <f t="shared" si="138"/>
        <v>9</v>
      </c>
      <c r="J792" s="118">
        <f>IF(AND(Formulier!$E$44&lt;=C792,Formulier!$O$38&gt;=C792),"Verlof",0)</f>
        <v>0</v>
      </c>
      <c r="K792">
        <f t="shared" si="141"/>
        <v>0</v>
      </c>
      <c r="L792">
        <f t="shared" si="142"/>
        <v>0</v>
      </c>
      <c r="M792">
        <f t="shared" si="143"/>
        <v>0</v>
      </c>
      <c r="N792" s="56">
        <f t="shared" si="144"/>
        <v>0</v>
      </c>
      <c r="O792" s="56">
        <f t="shared" si="145"/>
        <v>0</v>
      </c>
    </row>
    <row r="793" spans="1:15" x14ac:dyDescent="0.3">
      <c r="A793" t="str">
        <f t="shared" si="139"/>
        <v>202510ma</v>
      </c>
      <c r="B793">
        <f t="shared" si="134"/>
        <v>10</v>
      </c>
      <c r="C793" s="65">
        <f t="shared" si="146"/>
        <v>45719</v>
      </c>
      <c r="D793" t="str">
        <f t="shared" si="147"/>
        <v>ma</v>
      </c>
      <c r="E793">
        <f t="shared" si="140"/>
        <v>2025</v>
      </c>
      <c r="F793" t="str">
        <f t="shared" si="148"/>
        <v/>
      </c>
      <c r="G793" t="str">
        <f t="shared" si="149"/>
        <v/>
      </c>
      <c r="H793" t="str">
        <f t="shared" si="150"/>
        <v/>
      </c>
      <c r="I793">
        <f t="shared" si="138"/>
        <v>10</v>
      </c>
      <c r="J793" s="118">
        <f>IF(AND(Formulier!$E$44&lt;=C793,Formulier!$O$38&gt;=C793),"Verlof",0)</f>
        <v>0</v>
      </c>
      <c r="K793">
        <f t="shared" si="141"/>
        <v>0</v>
      </c>
      <c r="L793">
        <f t="shared" si="142"/>
        <v>0</v>
      </c>
      <c r="M793">
        <f t="shared" si="143"/>
        <v>0</v>
      </c>
      <c r="N793" s="56">
        <f t="shared" si="144"/>
        <v>0</v>
      </c>
      <c r="O793" s="56">
        <f t="shared" si="145"/>
        <v>0</v>
      </c>
    </row>
    <row r="794" spans="1:15" x14ac:dyDescent="0.3">
      <c r="A794" t="str">
        <f t="shared" si="139"/>
        <v>202510di</v>
      </c>
      <c r="B794">
        <f t="shared" si="134"/>
        <v>10</v>
      </c>
      <c r="C794" s="65">
        <f t="shared" si="146"/>
        <v>45720</v>
      </c>
      <c r="D794" t="str">
        <f t="shared" si="147"/>
        <v>di</v>
      </c>
      <c r="E794">
        <f t="shared" si="140"/>
        <v>2025</v>
      </c>
      <c r="F794" t="str">
        <f t="shared" si="148"/>
        <v/>
      </c>
      <c r="G794" t="str">
        <f t="shared" si="149"/>
        <v/>
      </c>
      <c r="H794" t="str">
        <f t="shared" si="150"/>
        <v/>
      </c>
      <c r="I794">
        <f t="shared" si="138"/>
        <v>10</v>
      </c>
      <c r="J794" s="118">
        <f>IF(AND(Formulier!$E$44&lt;=C794,Formulier!$O$38&gt;=C794),"Verlof",0)</f>
        <v>0</v>
      </c>
      <c r="K794">
        <f t="shared" si="141"/>
        <v>0</v>
      </c>
      <c r="L794">
        <f t="shared" si="142"/>
        <v>0</v>
      </c>
      <c r="M794">
        <f t="shared" si="143"/>
        <v>0</v>
      </c>
      <c r="N794" s="56">
        <f t="shared" si="144"/>
        <v>0</v>
      </c>
      <c r="O794" s="56">
        <f t="shared" si="145"/>
        <v>0</v>
      </c>
    </row>
    <row r="795" spans="1:15" x14ac:dyDescent="0.3">
      <c r="A795" t="str">
        <f t="shared" si="139"/>
        <v>202510wo</v>
      </c>
      <c r="B795">
        <f t="shared" si="134"/>
        <v>10</v>
      </c>
      <c r="C795" s="65">
        <f t="shared" si="146"/>
        <v>45721</v>
      </c>
      <c r="D795" t="str">
        <f t="shared" si="147"/>
        <v>wo</v>
      </c>
      <c r="E795">
        <f t="shared" si="140"/>
        <v>2025</v>
      </c>
      <c r="F795" t="str">
        <f t="shared" si="148"/>
        <v/>
      </c>
      <c r="G795" t="str">
        <f t="shared" si="149"/>
        <v/>
      </c>
      <c r="H795" t="str">
        <f t="shared" si="150"/>
        <v/>
      </c>
      <c r="I795">
        <f t="shared" si="138"/>
        <v>10</v>
      </c>
      <c r="J795" s="118">
        <f>IF(AND(Formulier!$E$44&lt;=C795,Formulier!$O$38&gt;=C795),"Verlof",0)</f>
        <v>0</v>
      </c>
      <c r="K795">
        <f t="shared" si="141"/>
        <v>0</v>
      </c>
      <c r="L795">
        <f t="shared" si="142"/>
        <v>0</v>
      </c>
      <c r="M795">
        <f t="shared" si="143"/>
        <v>0</v>
      </c>
      <c r="N795" s="56">
        <f t="shared" si="144"/>
        <v>0</v>
      </c>
      <c r="O795" s="56">
        <f t="shared" si="145"/>
        <v>0</v>
      </c>
    </row>
    <row r="796" spans="1:15" x14ac:dyDescent="0.3">
      <c r="A796" t="str">
        <f t="shared" si="139"/>
        <v>202510do</v>
      </c>
      <c r="B796">
        <f t="shared" si="134"/>
        <v>10</v>
      </c>
      <c r="C796" s="65">
        <f t="shared" si="146"/>
        <v>45722</v>
      </c>
      <c r="D796" t="str">
        <f t="shared" si="147"/>
        <v>do</v>
      </c>
      <c r="E796">
        <f t="shared" si="140"/>
        <v>2025</v>
      </c>
      <c r="F796" t="str">
        <f t="shared" si="148"/>
        <v/>
      </c>
      <c r="G796" t="str">
        <f t="shared" si="149"/>
        <v/>
      </c>
      <c r="H796" t="str">
        <f t="shared" si="150"/>
        <v/>
      </c>
      <c r="I796">
        <f t="shared" si="138"/>
        <v>10</v>
      </c>
      <c r="J796" s="118">
        <f>IF(AND(Formulier!$E$44&lt;=C796,Formulier!$O$38&gt;=C796),"Verlof",0)</f>
        <v>0</v>
      </c>
      <c r="K796">
        <f t="shared" si="141"/>
        <v>0</v>
      </c>
      <c r="L796">
        <f t="shared" si="142"/>
        <v>0</v>
      </c>
      <c r="M796">
        <f t="shared" si="143"/>
        <v>0</v>
      </c>
      <c r="N796" s="56">
        <f t="shared" si="144"/>
        <v>0</v>
      </c>
      <c r="O796" s="56">
        <f t="shared" si="145"/>
        <v>0</v>
      </c>
    </row>
    <row r="797" spans="1:15" x14ac:dyDescent="0.3">
      <c r="A797" t="str">
        <f t="shared" si="139"/>
        <v>202510vr</v>
      </c>
      <c r="B797">
        <f t="shared" si="134"/>
        <v>10</v>
      </c>
      <c r="C797" s="65">
        <f t="shared" si="146"/>
        <v>45723</v>
      </c>
      <c r="D797" t="str">
        <f t="shared" si="147"/>
        <v>vr</v>
      </c>
      <c r="E797">
        <f t="shared" si="140"/>
        <v>2025</v>
      </c>
      <c r="F797" t="str">
        <f t="shared" si="148"/>
        <v/>
      </c>
      <c r="G797" t="str">
        <f t="shared" si="149"/>
        <v/>
      </c>
      <c r="H797" t="str">
        <f t="shared" si="150"/>
        <v/>
      </c>
      <c r="I797">
        <f t="shared" si="138"/>
        <v>10</v>
      </c>
      <c r="J797" s="118">
        <f>IF(AND(Formulier!$E$44&lt;=C797,Formulier!$O$38&gt;=C797),"Verlof",0)</f>
        <v>0</v>
      </c>
      <c r="K797">
        <f t="shared" si="141"/>
        <v>0</v>
      </c>
      <c r="L797">
        <f t="shared" si="142"/>
        <v>0</v>
      </c>
      <c r="M797">
        <f t="shared" si="143"/>
        <v>0</v>
      </c>
      <c r="N797" s="56">
        <f t="shared" si="144"/>
        <v>0</v>
      </c>
      <c r="O797" s="56">
        <f t="shared" si="145"/>
        <v>0</v>
      </c>
    </row>
    <row r="798" spans="1:15" x14ac:dyDescent="0.3">
      <c r="A798" t="str">
        <f t="shared" si="139"/>
        <v>202510za</v>
      </c>
      <c r="B798">
        <f t="shared" si="134"/>
        <v>10</v>
      </c>
      <c r="C798" s="65">
        <f t="shared" si="146"/>
        <v>45724</v>
      </c>
      <c r="D798" t="str">
        <f t="shared" si="147"/>
        <v>za</v>
      </c>
      <c r="E798">
        <f t="shared" si="140"/>
        <v>2025</v>
      </c>
      <c r="F798" t="str">
        <f t="shared" si="148"/>
        <v/>
      </c>
      <c r="G798" t="str">
        <f t="shared" si="149"/>
        <v/>
      </c>
      <c r="H798" t="str">
        <f t="shared" si="150"/>
        <v/>
      </c>
      <c r="I798">
        <f t="shared" si="138"/>
        <v>10</v>
      </c>
      <c r="J798" s="118">
        <f>IF(AND(Formulier!$E$44&lt;=C798,Formulier!$O$38&gt;=C798),"Verlof",0)</f>
        <v>0</v>
      </c>
      <c r="K798">
        <f t="shared" si="141"/>
        <v>0</v>
      </c>
      <c r="L798">
        <f t="shared" si="142"/>
        <v>0</v>
      </c>
      <c r="M798">
        <f t="shared" si="143"/>
        <v>0</v>
      </c>
      <c r="N798" s="56">
        <f t="shared" si="144"/>
        <v>0</v>
      </c>
      <c r="O798" s="56">
        <f t="shared" si="145"/>
        <v>0</v>
      </c>
    </row>
    <row r="799" spans="1:15" x14ac:dyDescent="0.3">
      <c r="A799" t="str">
        <f t="shared" si="139"/>
        <v>202510zo</v>
      </c>
      <c r="B799">
        <f t="shared" si="134"/>
        <v>10</v>
      </c>
      <c r="C799" s="65">
        <f t="shared" si="146"/>
        <v>45725</v>
      </c>
      <c r="D799" t="str">
        <f t="shared" si="147"/>
        <v>zo</v>
      </c>
      <c r="E799">
        <f t="shared" si="140"/>
        <v>2025</v>
      </c>
      <c r="F799" t="str">
        <f t="shared" si="148"/>
        <v/>
      </c>
      <c r="G799" t="str">
        <f t="shared" si="149"/>
        <v/>
      </c>
      <c r="H799" t="str">
        <f t="shared" si="150"/>
        <v/>
      </c>
      <c r="I799">
        <f t="shared" si="138"/>
        <v>10</v>
      </c>
      <c r="J799" s="118">
        <f>IF(AND(Formulier!$E$44&lt;=C799,Formulier!$O$38&gt;=C799),"Verlof",0)</f>
        <v>0</v>
      </c>
      <c r="K799">
        <f t="shared" si="141"/>
        <v>0</v>
      </c>
      <c r="L799">
        <f t="shared" si="142"/>
        <v>0</v>
      </c>
      <c r="M799">
        <f t="shared" si="143"/>
        <v>0</v>
      </c>
      <c r="N799" s="56">
        <f t="shared" si="144"/>
        <v>0</v>
      </c>
      <c r="O799" s="56">
        <f t="shared" si="145"/>
        <v>0</v>
      </c>
    </row>
    <row r="800" spans="1:15" x14ac:dyDescent="0.3">
      <c r="A800" t="str">
        <f t="shared" si="139"/>
        <v>202511ma</v>
      </c>
      <c r="B800">
        <f t="shared" si="134"/>
        <v>11</v>
      </c>
      <c r="C800" s="65">
        <f t="shared" si="146"/>
        <v>45726</v>
      </c>
      <c r="D800" t="str">
        <f t="shared" si="147"/>
        <v>ma</v>
      </c>
      <c r="E800">
        <f t="shared" si="140"/>
        <v>2025</v>
      </c>
      <c r="F800" t="str">
        <f t="shared" si="148"/>
        <v/>
      </c>
      <c r="G800" t="str">
        <f t="shared" si="149"/>
        <v/>
      </c>
      <c r="H800" t="str">
        <f t="shared" si="150"/>
        <v/>
      </c>
      <c r="I800">
        <f t="shared" si="138"/>
        <v>11</v>
      </c>
      <c r="J800" s="118">
        <f>IF(AND(Formulier!$E$44&lt;=C800,Formulier!$O$38&gt;=C800),"Verlof",0)</f>
        <v>0</v>
      </c>
      <c r="K800">
        <f t="shared" si="141"/>
        <v>0</v>
      </c>
      <c r="L800">
        <f t="shared" si="142"/>
        <v>0</v>
      </c>
      <c r="M800">
        <f t="shared" si="143"/>
        <v>0</v>
      </c>
      <c r="N800" s="56">
        <f t="shared" si="144"/>
        <v>0</v>
      </c>
      <c r="O800" s="56">
        <f t="shared" si="145"/>
        <v>0</v>
      </c>
    </row>
    <row r="801" spans="1:15" x14ac:dyDescent="0.3">
      <c r="A801" t="str">
        <f t="shared" si="139"/>
        <v>202511di</v>
      </c>
      <c r="B801">
        <f t="shared" ref="B801:B864" si="151">B794+1</f>
        <v>11</v>
      </c>
      <c r="C801" s="65">
        <f t="shared" si="146"/>
        <v>45727</v>
      </c>
      <c r="D801" t="str">
        <f t="shared" si="147"/>
        <v>di</v>
      </c>
      <c r="E801">
        <f t="shared" si="140"/>
        <v>2025</v>
      </c>
      <c r="F801" t="str">
        <f t="shared" si="148"/>
        <v/>
      </c>
      <c r="G801" t="str">
        <f t="shared" si="149"/>
        <v/>
      </c>
      <c r="H801" t="str">
        <f t="shared" si="150"/>
        <v/>
      </c>
      <c r="I801">
        <f t="shared" ref="I801:I864" si="152">+I794+1</f>
        <v>11</v>
      </c>
      <c r="J801" s="118">
        <f>IF(AND(Formulier!$E$44&lt;=C801,Formulier!$O$38&gt;=C801),"Verlof",0)</f>
        <v>0</v>
      </c>
      <c r="K801">
        <f t="shared" si="141"/>
        <v>0</v>
      </c>
      <c r="L801">
        <f t="shared" si="142"/>
        <v>0</v>
      </c>
      <c r="M801">
        <f t="shared" si="143"/>
        <v>0</v>
      </c>
      <c r="N801" s="56">
        <f t="shared" si="144"/>
        <v>0</v>
      </c>
      <c r="O801" s="56">
        <f t="shared" si="145"/>
        <v>0</v>
      </c>
    </row>
    <row r="802" spans="1:15" x14ac:dyDescent="0.3">
      <c r="A802" t="str">
        <f t="shared" si="139"/>
        <v>202511wo</v>
      </c>
      <c r="B802">
        <f t="shared" si="151"/>
        <v>11</v>
      </c>
      <c r="C802" s="65">
        <f t="shared" si="146"/>
        <v>45728</v>
      </c>
      <c r="D802" t="str">
        <f t="shared" si="147"/>
        <v>wo</v>
      </c>
      <c r="E802">
        <f t="shared" si="140"/>
        <v>2025</v>
      </c>
      <c r="F802" t="str">
        <f t="shared" si="148"/>
        <v/>
      </c>
      <c r="G802" t="str">
        <f t="shared" si="149"/>
        <v/>
      </c>
      <c r="H802" t="str">
        <f t="shared" si="150"/>
        <v/>
      </c>
      <c r="I802">
        <f t="shared" si="152"/>
        <v>11</v>
      </c>
      <c r="J802" s="118">
        <f>IF(AND(Formulier!$E$44&lt;=C802,Formulier!$O$38&gt;=C802),"Verlof",0)</f>
        <v>0</v>
      </c>
      <c r="K802">
        <f t="shared" si="141"/>
        <v>0</v>
      </c>
      <c r="L802">
        <f t="shared" si="142"/>
        <v>0</v>
      </c>
      <c r="M802">
        <f t="shared" si="143"/>
        <v>0</v>
      </c>
      <c r="N802" s="56">
        <f t="shared" si="144"/>
        <v>0</v>
      </c>
      <c r="O802" s="56">
        <f t="shared" si="145"/>
        <v>0</v>
      </c>
    </row>
    <row r="803" spans="1:15" x14ac:dyDescent="0.3">
      <c r="A803" t="str">
        <f t="shared" si="139"/>
        <v>202511do</v>
      </c>
      <c r="B803">
        <f t="shared" si="151"/>
        <v>11</v>
      </c>
      <c r="C803" s="65">
        <f t="shared" si="146"/>
        <v>45729</v>
      </c>
      <c r="D803" t="str">
        <f t="shared" si="147"/>
        <v>do</v>
      </c>
      <c r="E803">
        <f t="shared" si="140"/>
        <v>2025</v>
      </c>
      <c r="F803" t="str">
        <f t="shared" si="148"/>
        <v/>
      </c>
      <c r="G803" t="str">
        <f t="shared" si="149"/>
        <v/>
      </c>
      <c r="H803" t="str">
        <f t="shared" si="150"/>
        <v/>
      </c>
      <c r="I803">
        <f t="shared" si="152"/>
        <v>11</v>
      </c>
      <c r="J803" s="118">
        <f>IF(AND(Formulier!$E$44&lt;=C803,Formulier!$O$38&gt;=C803),"Verlof",0)</f>
        <v>0</v>
      </c>
      <c r="K803">
        <f t="shared" si="141"/>
        <v>0</v>
      </c>
      <c r="L803">
        <f t="shared" si="142"/>
        <v>0</v>
      </c>
      <c r="M803">
        <f t="shared" si="143"/>
        <v>0</v>
      </c>
      <c r="N803" s="56">
        <f t="shared" si="144"/>
        <v>0</v>
      </c>
      <c r="O803" s="56">
        <f t="shared" si="145"/>
        <v>0</v>
      </c>
    </row>
    <row r="804" spans="1:15" x14ac:dyDescent="0.3">
      <c r="A804" t="str">
        <f t="shared" si="139"/>
        <v>202511vr</v>
      </c>
      <c r="B804">
        <f t="shared" si="151"/>
        <v>11</v>
      </c>
      <c r="C804" s="65">
        <f t="shared" si="146"/>
        <v>45730</v>
      </c>
      <c r="D804" t="str">
        <f t="shared" si="147"/>
        <v>vr</v>
      </c>
      <c r="E804">
        <f t="shared" si="140"/>
        <v>2025</v>
      </c>
      <c r="F804" t="str">
        <f t="shared" si="148"/>
        <v/>
      </c>
      <c r="G804" t="str">
        <f t="shared" si="149"/>
        <v/>
      </c>
      <c r="H804" t="str">
        <f t="shared" si="150"/>
        <v/>
      </c>
      <c r="I804">
        <f t="shared" si="152"/>
        <v>11</v>
      </c>
      <c r="J804" s="118">
        <f>IF(AND(Formulier!$E$44&lt;=C804,Formulier!$O$38&gt;=C804),"Verlof",0)</f>
        <v>0</v>
      </c>
      <c r="K804">
        <f t="shared" si="141"/>
        <v>0</v>
      </c>
      <c r="L804">
        <f t="shared" si="142"/>
        <v>0</v>
      </c>
      <c r="M804">
        <f t="shared" si="143"/>
        <v>0</v>
      </c>
      <c r="N804" s="56">
        <f t="shared" si="144"/>
        <v>0</v>
      </c>
      <c r="O804" s="56">
        <f t="shared" si="145"/>
        <v>0</v>
      </c>
    </row>
    <row r="805" spans="1:15" x14ac:dyDescent="0.3">
      <c r="A805" t="str">
        <f t="shared" si="139"/>
        <v>202511za</v>
      </c>
      <c r="B805">
        <f t="shared" si="151"/>
        <v>11</v>
      </c>
      <c r="C805" s="65">
        <f t="shared" si="146"/>
        <v>45731</v>
      </c>
      <c r="D805" t="str">
        <f t="shared" si="147"/>
        <v>za</v>
      </c>
      <c r="E805">
        <f t="shared" si="140"/>
        <v>2025</v>
      </c>
      <c r="F805" t="str">
        <f t="shared" si="148"/>
        <v/>
      </c>
      <c r="G805" t="str">
        <f t="shared" si="149"/>
        <v/>
      </c>
      <c r="H805" t="str">
        <f t="shared" si="150"/>
        <v/>
      </c>
      <c r="I805">
        <f t="shared" si="152"/>
        <v>11</v>
      </c>
      <c r="J805" s="118">
        <f>IF(AND(Formulier!$E$44&lt;=C805,Formulier!$O$38&gt;=C805),"Verlof",0)</f>
        <v>0</v>
      </c>
      <c r="K805">
        <f t="shared" si="141"/>
        <v>0</v>
      </c>
      <c r="L805">
        <f t="shared" si="142"/>
        <v>0</v>
      </c>
      <c r="M805">
        <f t="shared" si="143"/>
        <v>0</v>
      </c>
      <c r="N805" s="56">
        <f t="shared" si="144"/>
        <v>0</v>
      </c>
      <c r="O805" s="56">
        <f t="shared" si="145"/>
        <v>0</v>
      </c>
    </row>
    <row r="806" spans="1:15" x14ac:dyDescent="0.3">
      <c r="A806" t="str">
        <f t="shared" si="139"/>
        <v>202511zo</v>
      </c>
      <c r="B806">
        <f t="shared" si="151"/>
        <v>11</v>
      </c>
      <c r="C806" s="65">
        <f t="shared" si="146"/>
        <v>45732</v>
      </c>
      <c r="D806" t="str">
        <f t="shared" si="147"/>
        <v>zo</v>
      </c>
      <c r="E806">
        <f t="shared" si="140"/>
        <v>2025</v>
      </c>
      <c r="F806" t="str">
        <f t="shared" si="148"/>
        <v/>
      </c>
      <c r="G806" t="str">
        <f t="shared" si="149"/>
        <v/>
      </c>
      <c r="H806" t="str">
        <f t="shared" si="150"/>
        <v/>
      </c>
      <c r="I806">
        <f t="shared" si="152"/>
        <v>11</v>
      </c>
      <c r="J806" s="118">
        <f>IF(AND(Formulier!$E$44&lt;=C806,Formulier!$O$38&gt;=C806),"Verlof",0)</f>
        <v>0</v>
      </c>
      <c r="K806">
        <f t="shared" si="141"/>
        <v>0</v>
      </c>
      <c r="L806">
        <f t="shared" si="142"/>
        <v>0</v>
      </c>
      <c r="M806">
        <f t="shared" si="143"/>
        <v>0</v>
      </c>
      <c r="N806" s="56">
        <f t="shared" si="144"/>
        <v>0</v>
      </c>
      <c r="O806" s="56">
        <f t="shared" si="145"/>
        <v>0</v>
      </c>
    </row>
    <row r="807" spans="1:15" x14ac:dyDescent="0.3">
      <c r="A807" t="str">
        <f t="shared" si="139"/>
        <v>202512ma</v>
      </c>
      <c r="B807">
        <f t="shared" si="151"/>
        <v>12</v>
      </c>
      <c r="C807" s="65">
        <f t="shared" si="146"/>
        <v>45733</v>
      </c>
      <c r="D807" t="str">
        <f t="shared" si="147"/>
        <v>ma</v>
      </c>
      <c r="E807">
        <f t="shared" si="140"/>
        <v>2025</v>
      </c>
      <c r="F807" t="str">
        <f t="shared" si="148"/>
        <v/>
      </c>
      <c r="G807" t="str">
        <f t="shared" si="149"/>
        <v/>
      </c>
      <c r="H807" t="str">
        <f t="shared" si="150"/>
        <v/>
      </c>
      <c r="I807">
        <f t="shared" si="152"/>
        <v>12</v>
      </c>
      <c r="J807" s="118">
        <f>IF(AND(Formulier!$E$44&lt;=C807,Formulier!$O$38&gt;=C807),"Verlof",0)</f>
        <v>0</v>
      </c>
      <c r="K807">
        <f t="shared" si="141"/>
        <v>0</v>
      </c>
      <c r="L807">
        <f t="shared" si="142"/>
        <v>0</v>
      </c>
      <c r="M807">
        <f t="shared" si="143"/>
        <v>0</v>
      </c>
      <c r="N807" s="56">
        <f t="shared" si="144"/>
        <v>0</v>
      </c>
      <c r="O807" s="56">
        <f t="shared" si="145"/>
        <v>0</v>
      </c>
    </row>
    <row r="808" spans="1:15" x14ac:dyDescent="0.3">
      <c r="A808" t="str">
        <f t="shared" si="139"/>
        <v>202512di</v>
      </c>
      <c r="B808">
        <f t="shared" si="151"/>
        <v>12</v>
      </c>
      <c r="C808" s="65">
        <f t="shared" si="146"/>
        <v>45734</v>
      </c>
      <c r="D808" t="str">
        <f t="shared" si="147"/>
        <v>di</v>
      </c>
      <c r="E808">
        <f t="shared" si="140"/>
        <v>2025</v>
      </c>
      <c r="F808" t="str">
        <f t="shared" si="148"/>
        <v/>
      </c>
      <c r="G808" t="str">
        <f t="shared" si="149"/>
        <v/>
      </c>
      <c r="H808" t="str">
        <f t="shared" si="150"/>
        <v/>
      </c>
      <c r="I808">
        <f t="shared" si="152"/>
        <v>12</v>
      </c>
      <c r="J808" s="118">
        <f>IF(AND(Formulier!$E$44&lt;=C808,Formulier!$O$38&gt;=C808),"Verlof",0)</f>
        <v>0</v>
      </c>
      <c r="K808">
        <f t="shared" si="141"/>
        <v>0</v>
      </c>
      <c r="L808">
        <f t="shared" si="142"/>
        <v>0</v>
      </c>
      <c r="M808">
        <f t="shared" si="143"/>
        <v>0</v>
      </c>
      <c r="N808" s="56">
        <f t="shared" si="144"/>
        <v>0</v>
      </c>
      <c r="O808" s="56">
        <f t="shared" si="145"/>
        <v>0</v>
      </c>
    </row>
    <row r="809" spans="1:15" x14ac:dyDescent="0.3">
      <c r="A809" t="str">
        <f t="shared" si="139"/>
        <v>202512wo</v>
      </c>
      <c r="B809">
        <f t="shared" si="151"/>
        <v>12</v>
      </c>
      <c r="C809" s="65">
        <f t="shared" si="146"/>
        <v>45735</v>
      </c>
      <c r="D809" t="str">
        <f t="shared" si="147"/>
        <v>wo</v>
      </c>
      <c r="E809">
        <f t="shared" si="140"/>
        <v>2025</v>
      </c>
      <c r="F809" t="str">
        <f t="shared" si="148"/>
        <v/>
      </c>
      <c r="G809" t="str">
        <f t="shared" si="149"/>
        <v/>
      </c>
      <c r="H809" t="str">
        <f t="shared" si="150"/>
        <v/>
      </c>
      <c r="I809">
        <f t="shared" si="152"/>
        <v>12</v>
      </c>
      <c r="J809" s="118">
        <f>IF(AND(Formulier!$E$44&lt;=C809,Formulier!$O$38&gt;=C809),"Verlof",0)</f>
        <v>0</v>
      </c>
      <c r="K809">
        <f t="shared" si="141"/>
        <v>0</v>
      </c>
      <c r="L809">
        <f t="shared" si="142"/>
        <v>0</v>
      </c>
      <c r="M809">
        <f t="shared" si="143"/>
        <v>0</v>
      </c>
      <c r="N809" s="56">
        <f t="shared" si="144"/>
        <v>0</v>
      </c>
      <c r="O809" s="56">
        <f t="shared" si="145"/>
        <v>0</v>
      </c>
    </row>
    <row r="810" spans="1:15" x14ac:dyDescent="0.3">
      <c r="A810" t="str">
        <f t="shared" si="139"/>
        <v>202512do</v>
      </c>
      <c r="B810">
        <f t="shared" si="151"/>
        <v>12</v>
      </c>
      <c r="C810" s="65">
        <f t="shared" si="146"/>
        <v>45736</v>
      </c>
      <c r="D810" t="str">
        <f t="shared" si="147"/>
        <v>do</v>
      </c>
      <c r="E810">
        <f t="shared" si="140"/>
        <v>2025</v>
      </c>
      <c r="F810" t="str">
        <f t="shared" si="148"/>
        <v/>
      </c>
      <c r="G810" t="str">
        <f t="shared" si="149"/>
        <v/>
      </c>
      <c r="H810" t="str">
        <f t="shared" si="150"/>
        <v/>
      </c>
      <c r="I810">
        <f t="shared" si="152"/>
        <v>12</v>
      </c>
      <c r="J810" s="118">
        <f>IF(AND(Formulier!$E$44&lt;=C810,Formulier!$O$38&gt;=C810),"Verlof",0)</f>
        <v>0</v>
      </c>
      <c r="K810">
        <f t="shared" si="141"/>
        <v>0</v>
      </c>
      <c r="L810">
        <f t="shared" si="142"/>
        <v>0</v>
      </c>
      <c r="M810">
        <f t="shared" si="143"/>
        <v>0</v>
      </c>
      <c r="N810" s="56">
        <f t="shared" si="144"/>
        <v>0</v>
      </c>
      <c r="O810" s="56">
        <f t="shared" si="145"/>
        <v>0</v>
      </c>
    </row>
    <row r="811" spans="1:15" x14ac:dyDescent="0.3">
      <c r="A811" t="str">
        <f t="shared" si="139"/>
        <v>202512vr</v>
      </c>
      <c r="B811">
        <f t="shared" si="151"/>
        <v>12</v>
      </c>
      <c r="C811" s="65">
        <f t="shared" si="146"/>
        <v>45737</v>
      </c>
      <c r="D811" t="str">
        <f t="shared" si="147"/>
        <v>vr</v>
      </c>
      <c r="E811">
        <f t="shared" si="140"/>
        <v>2025</v>
      </c>
      <c r="F811" t="str">
        <f t="shared" si="148"/>
        <v/>
      </c>
      <c r="G811" t="str">
        <f t="shared" si="149"/>
        <v/>
      </c>
      <c r="H811" t="str">
        <f t="shared" si="150"/>
        <v/>
      </c>
      <c r="I811">
        <f t="shared" si="152"/>
        <v>12</v>
      </c>
      <c r="J811" s="118">
        <f>IF(AND(Formulier!$E$44&lt;=C811,Formulier!$O$38&gt;=C811),"Verlof",0)</f>
        <v>0</v>
      </c>
      <c r="K811">
        <f t="shared" si="141"/>
        <v>0</v>
      </c>
      <c r="L811">
        <f t="shared" si="142"/>
        <v>0</v>
      </c>
      <c r="M811">
        <f t="shared" si="143"/>
        <v>0</v>
      </c>
      <c r="N811" s="56">
        <f t="shared" si="144"/>
        <v>0</v>
      </c>
      <c r="O811" s="56">
        <f t="shared" si="145"/>
        <v>0</v>
      </c>
    </row>
    <row r="812" spans="1:15" x14ac:dyDescent="0.3">
      <c r="A812" t="str">
        <f t="shared" si="139"/>
        <v>202512za</v>
      </c>
      <c r="B812">
        <f t="shared" si="151"/>
        <v>12</v>
      </c>
      <c r="C812" s="65">
        <f t="shared" si="146"/>
        <v>45738</v>
      </c>
      <c r="D812" t="str">
        <f t="shared" si="147"/>
        <v>za</v>
      </c>
      <c r="E812">
        <f t="shared" si="140"/>
        <v>2025</v>
      </c>
      <c r="F812" t="str">
        <f t="shared" si="148"/>
        <v/>
      </c>
      <c r="G812" t="str">
        <f t="shared" si="149"/>
        <v/>
      </c>
      <c r="H812" t="str">
        <f t="shared" si="150"/>
        <v/>
      </c>
      <c r="I812">
        <f t="shared" si="152"/>
        <v>12</v>
      </c>
      <c r="J812" s="118">
        <f>IF(AND(Formulier!$E$44&lt;=C812,Formulier!$O$38&gt;=C812),"Verlof",0)</f>
        <v>0</v>
      </c>
      <c r="K812">
        <f t="shared" si="141"/>
        <v>0</v>
      </c>
      <c r="L812">
        <f t="shared" si="142"/>
        <v>0</v>
      </c>
      <c r="M812">
        <f t="shared" si="143"/>
        <v>0</v>
      </c>
      <c r="N812" s="56">
        <f t="shared" si="144"/>
        <v>0</v>
      </c>
      <c r="O812" s="56">
        <f t="shared" si="145"/>
        <v>0</v>
      </c>
    </row>
    <row r="813" spans="1:15" x14ac:dyDescent="0.3">
      <c r="A813" t="str">
        <f t="shared" si="139"/>
        <v>202512zo</v>
      </c>
      <c r="B813">
        <f t="shared" si="151"/>
        <v>12</v>
      </c>
      <c r="C813" s="65">
        <f t="shared" si="146"/>
        <v>45739</v>
      </c>
      <c r="D813" t="str">
        <f t="shared" si="147"/>
        <v>zo</v>
      </c>
      <c r="E813">
        <f t="shared" si="140"/>
        <v>2025</v>
      </c>
      <c r="F813" t="str">
        <f t="shared" si="148"/>
        <v/>
      </c>
      <c r="G813" t="str">
        <f t="shared" si="149"/>
        <v/>
      </c>
      <c r="H813" t="str">
        <f t="shared" si="150"/>
        <v/>
      </c>
      <c r="I813">
        <f t="shared" si="152"/>
        <v>12</v>
      </c>
      <c r="J813" s="118">
        <f>IF(AND(Formulier!$E$44&lt;=C813,Formulier!$O$38&gt;=C813),"Verlof",0)</f>
        <v>0</v>
      </c>
      <c r="K813">
        <f t="shared" si="141"/>
        <v>0</v>
      </c>
      <c r="L813">
        <f t="shared" si="142"/>
        <v>0</v>
      </c>
      <c r="M813">
        <f t="shared" si="143"/>
        <v>0</v>
      </c>
      <c r="N813" s="56">
        <f t="shared" si="144"/>
        <v>0</v>
      </c>
      <c r="O813" s="56">
        <f t="shared" si="145"/>
        <v>0</v>
      </c>
    </row>
    <row r="814" spans="1:15" x14ac:dyDescent="0.3">
      <c r="A814" t="str">
        <f t="shared" si="139"/>
        <v>202513ma</v>
      </c>
      <c r="B814">
        <f t="shared" si="151"/>
        <v>13</v>
      </c>
      <c r="C814" s="65">
        <f t="shared" si="146"/>
        <v>45740</v>
      </c>
      <c r="D814" t="str">
        <f t="shared" si="147"/>
        <v>ma</v>
      </c>
      <c r="E814">
        <f t="shared" si="140"/>
        <v>2025</v>
      </c>
      <c r="F814" t="str">
        <f t="shared" si="148"/>
        <v/>
      </c>
      <c r="G814" t="str">
        <f t="shared" si="149"/>
        <v/>
      </c>
      <c r="H814" t="str">
        <f t="shared" si="150"/>
        <v/>
      </c>
      <c r="I814">
        <f t="shared" si="152"/>
        <v>13</v>
      </c>
      <c r="J814" s="118">
        <f>IF(AND(Formulier!$E$44&lt;=C814,Formulier!$O$38&gt;=C814),"Verlof",0)</f>
        <v>0</v>
      </c>
      <c r="K814">
        <f t="shared" si="141"/>
        <v>0</v>
      </c>
      <c r="L814">
        <f t="shared" si="142"/>
        <v>0</v>
      </c>
      <c r="M814">
        <f t="shared" si="143"/>
        <v>0</v>
      </c>
      <c r="N814" s="56">
        <f t="shared" si="144"/>
        <v>0</v>
      </c>
      <c r="O814" s="56">
        <f t="shared" si="145"/>
        <v>0</v>
      </c>
    </row>
    <row r="815" spans="1:15" x14ac:dyDescent="0.3">
      <c r="A815" t="str">
        <f t="shared" si="139"/>
        <v>202513di</v>
      </c>
      <c r="B815">
        <f t="shared" si="151"/>
        <v>13</v>
      </c>
      <c r="C815" s="65">
        <f t="shared" si="146"/>
        <v>45741</v>
      </c>
      <c r="D815" t="str">
        <f t="shared" si="147"/>
        <v>di</v>
      </c>
      <c r="E815">
        <f t="shared" si="140"/>
        <v>2025</v>
      </c>
      <c r="F815" t="str">
        <f t="shared" si="148"/>
        <v/>
      </c>
      <c r="G815" t="str">
        <f t="shared" si="149"/>
        <v/>
      </c>
      <c r="H815" t="str">
        <f t="shared" si="150"/>
        <v/>
      </c>
      <c r="I815">
        <f t="shared" si="152"/>
        <v>13</v>
      </c>
      <c r="J815" s="118">
        <f>IF(AND(Formulier!$E$44&lt;=C815,Formulier!$O$38&gt;=C815),"Verlof",0)</f>
        <v>0</v>
      </c>
      <c r="K815">
        <f t="shared" si="141"/>
        <v>0</v>
      </c>
      <c r="L815">
        <f t="shared" si="142"/>
        <v>0</v>
      </c>
      <c r="M815">
        <f t="shared" si="143"/>
        <v>0</v>
      </c>
      <c r="N815" s="56">
        <f t="shared" si="144"/>
        <v>0</v>
      </c>
      <c r="O815" s="56">
        <f t="shared" si="145"/>
        <v>0</v>
      </c>
    </row>
    <row r="816" spans="1:15" x14ac:dyDescent="0.3">
      <c r="A816" t="str">
        <f t="shared" si="139"/>
        <v>202513wo</v>
      </c>
      <c r="B816">
        <f t="shared" si="151"/>
        <v>13</v>
      </c>
      <c r="C816" s="65">
        <f t="shared" si="146"/>
        <v>45742</v>
      </c>
      <c r="D816" t="str">
        <f t="shared" si="147"/>
        <v>wo</v>
      </c>
      <c r="E816">
        <f t="shared" si="140"/>
        <v>2025</v>
      </c>
      <c r="F816" t="str">
        <f t="shared" si="148"/>
        <v/>
      </c>
      <c r="G816" t="str">
        <f t="shared" si="149"/>
        <v/>
      </c>
      <c r="H816" t="str">
        <f t="shared" si="150"/>
        <v/>
      </c>
      <c r="I816">
        <f t="shared" si="152"/>
        <v>13</v>
      </c>
      <c r="J816" s="118">
        <f>IF(AND(Formulier!$E$44&lt;=C816,Formulier!$O$38&gt;=C816),"Verlof",0)</f>
        <v>0</v>
      </c>
      <c r="K816">
        <f t="shared" si="141"/>
        <v>0</v>
      </c>
      <c r="L816">
        <f t="shared" si="142"/>
        <v>0</v>
      </c>
      <c r="M816">
        <f t="shared" si="143"/>
        <v>0</v>
      </c>
      <c r="N816" s="56">
        <f t="shared" si="144"/>
        <v>0</v>
      </c>
      <c r="O816" s="56">
        <f t="shared" si="145"/>
        <v>0</v>
      </c>
    </row>
    <row r="817" spans="1:15" x14ac:dyDescent="0.3">
      <c r="A817" t="str">
        <f t="shared" si="139"/>
        <v>202513do</v>
      </c>
      <c r="B817">
        <f t="shared" si="151"/>
        <v>13</v>
      </c>
      <c r="C817" s="65">
        <f t="shared" si="146"/>
        <v>45743</v>
      </c>
      <c r="D817" t="str">
        <f t="shared" si="147"/>
        <v>do</v>
      </c>
      <c r="E817">
        <f t="shared" si="140"/>
        <v>2025</v>
      </c>
      <c r="F817" t="str">
        <f t="shared" si="148"/>
        <v/>
      </c>
      <c r="G817" t="str">
        <f t="shared" si="149"/>
        <v/>
      </c>
      <c r="H817" t="str">
        <f t="shared" si="150"/>
        <v/>
      </c>
      <c r="I817">
        <f t="shared" si="152"/>
        <v>13</v>
      </c>
      <c r="J817" s="118">
        <f>IF(AND(Formulier!$E$44&lt;=C817,Formulier!$O$38&gt;=C817),"Verlof",0)</f>
        <v>0</v>
      </c>
      <c r="K817">
        <f t="shared" si="141"/>
        <v>0</v>
      </c>
      <c r="L817">
        <f t="shared" si="142"/>
        <v>0</v>
      </c>
      <c r="M817">
        <f t="shared" si="143"/>
        <v>0</v>
      </c>
      <c r="N817" s="56">
        <f t="shared" si="144"/>
        <v>0</v>
      </c>
      <c r="O817" s="56">
        <f t="shared" si="145"/>
        <v>0</v>
      </c>
    </row>
    <row r="818" spans="1:15" x14ac:dyDescent="0.3">
      <c r="A818" t="str">
        <f t="shared" si="139"/>
        <v>202513vr</v>
      </c>
      <c r="B818">
        <f t="shared" si="151"/>
        <v>13</v>
      </c>
      <c r="C818" s="65">
        <f t="shared" si="146"/>
        <v>45744</v>
      </c>
      <c r="D818" t="str">
        <f t="shared" si="147"/>
        <v>vr</v>
      </c>
      <c r="E818">
        <f t="shared" si="140"/>
        <v>2025</v>
      </c>
      <c r="F818" t="str">
        <f t="shared" si="148"/>
        <v/>
      </c>
      <c r="G818" t="str">
        <f t="shared" si="149"/>
        <v/>
      </c>
      <c r="H818" t="str">
        <f t="shared" si="150"/>
        <v/>
      </c>
      <c r="I818">
        <f t="shared" si="152"/>
        <v>13</v>
      </c>
      <c r="J818" s="118">
        <f>IF(AND(Formulier!$E$44&lt;=C818,Formulier!$O$38&gt;=C818),"Verlof",0)</f>
        <v>0</v>
      </c>
      <c r="K818">
        <f t="shared" si="141"/>
        <v>0</v>
      </c>
      <c r="L818">
        <f t="shared" si="142"/>
        <v>0</v>
      </c>
      <c r="M818">
        <f t="shared" si="143"/>
        <v>0</v>
      </c>
      <c r="N818" s="56">
        <f t="shared" si="144"/>
        <v>0</v>
      </c>
      <c r="O818" s="56">
        <f t="shared" si="145"/>
        <v>0</v>
      </c>
    </row>
    <row r="819" spans="1:15" x14ac:dyDescent="0.3">
      <c r="A819" t="str">
        <f t="shared" si="139"/>
        <v>202513za</v>
      </c>
      <c r="B819">
        <f t="shared" si="151"/>
        <v>13</v>
      </c>
      <c r="C819" s="65">
        <f t="shared" si="146"/>
        <v>45745</v>
      </c>
      <c r="D819" t="str">
        <f t="shared" si="147"/>
        <v>za</v>
      </c>
      <c r="E819">
        <f t="shared" si="140"/>
        <v>2025</v>
      </c>
      <c r="F819" t="str">
        <f t="shared" si="148"/>
        <v/>
      </c>
      <c r="G819" t="str">
        <f t="shared" si="149"/>
        <v/>
      </c>
      <c r="H819" t="str">
        <f t="shared" si="150"/>
        <v/>
      </c>
      <c r="I819">
        <f t="shared" si="152"/>
        <v>13</v>
      </c>
      <c r="J819" s="118">
        <f>IF(AND(Formulier!$E$44&lt;=C819,Formulier!$O$38&gt;=C819),"Verlof",0)</f>
        <v>0</v>
      </c>
      <c r="K819">
        <f t="shared" si="141"/>
        <v>0</v>
      </c>
      <c r="L819">
        <f t="shared" si="142"/>
        <v>0</v>
      </c>
      <c r="M819">
        <f t="shared" si="143"/>
        <v>0</v>
      </c>
      <c r="N819" s="56">
        <f t="shared" si="144"/>
        <v>0</v>
      </c>
      <c r="O819" s="56">
        <f t="shared" si="145"/>
        <v>0</v>
      </c>
    </row>
    <row r="820" spans="1:15" x14ac:dyDescent="0.3">
      <c r="A820" t="str">
        <f t="shared" si="139"/>
        <v>202513zo</v>
      </c>
      <c r="B820">
        <f t="shared" si="151"/>
        <v>13</v>
      </c>
      <c r="C820" s="65">
        <f t="shared" si="146"/>
        <v>45746</v>
      </c>
      <c r="D820" t="str">
        <f t="shared" si="147"/>
        <v>zo</v>
      </c>
      <c r="E820">
        <f t="shared" si="140"/>
        <v>2025</v>
      </c>
      <c r="F820" t="str">
        <f t="shared" si="148"/>
        <v/>
      </c>
      <c r="G820" t="str">
        <f t="shared" si="149"/>
        <v/>
      </c>
      <c r="H820" t="str">
        <f t="shared" si="150"/>
        <v/>
      </c>
      <c r="I820">
        <f t="shared" si="152"/>
        <v>13</v>
      </c>
      <c r="J820" s="118">
        <f>IF(AND(Formulier!$E$44&lt;=C820,Formulier!$O$38&gt;=C820),"Verlof",0)</f>
        <v>0</v>
      </c>
      <c r="K820">
        <f t="shared" si="141"/>
        <v>0</v>
      </c>
      <c r="L820">
        <f t="shared" si="142"/>
        <v>0</v>
      </c>
      <c r="M820">
        <f t="shared" si="143"/>
        <v>0</v>
      </c>
      <c r="N820" s="56">
        <f t="shared" si="144"/>
        <v>0</v>
      </c>
      <c r="O820" s="56">
        <f t="shared" si="145"/>
        <v>0</v>
      </c>
    </row>
    <row r="821" spans="1:15" x14ac:dyDescent="0.3">
      <c r="A821" t="str">
        <f t="shared" si="139"/>
        <v>202514ma</v>
      </c>
      <c r="B821">
        <f t="shared" si="151"/>
        <v>14</v>
      </c>
      <c r="C821" s="65">
        <f t="shared" si="146"/>
        <v>45747</v>
      </c>
      <c r="D821" t="str">
        <f t="shared" si="147"/>
        <v>ma</v>
      </c>
      <c r="E821">
        <f t="shared" si="140"/>
        <v>2025</v>
      </c>
      <c r="F821" t="str">
        <f t="shared" si="148"/>
        <v/>
      </c>
      <c r="G821" t="str">
        <f t="shared" si="149"/>
        <v/>
      </c>
      <c r="H821" t="str">
        <f t="shared" si="150"/>
        <v/>
      </c>
      <c r="I821">
        <f t="shared" si="152"/>
        <v>14</v>
      </c>
      <c r="J821" s="118">
        <f>IF(AND(Formulier!$E$44&lt;=C821,Formulier!$O$38&gt;=C821),"Verlof",0)</f>
        <v>0</v>
      </c>
      <c r="K821">
        <f t="shared" si="141"/>
        <v>0</v>
      </c>
      <c r="L821">
        <f t="shared" si="142"/>
        <v>0</v>
      </c>
      <c r="M821">
        <f t="shared" si="143"/>
        <v>0</v>
      </c>
      <c r="N821" s="56">
        <f t="shared" si="144"/>
        <v>0</v>
      </c>
      <c r="O821" s="56">
        <f t="shared" si="145"/>
        <v>0</v>
      </c>
    </row>
    <row r="822" spans="1:15" x14ac:dyDescent="0.3">
      <c r="A822" t="str">
        <f t="shared" si="139"/>
        <v>202514di</v>
      </c>
      <c r="B822">
        <f t="shared" si="151"/>
        <v>14</v>
      </c>
      <c r="C822" s="65">
        <f t="shared" si="146"/>
        <v>45748</v>
      </c>
      <c r="D822" t="str">
        <f t="shared" si="147"/>
        <v>di</v>
      </c>
      <c r="E822">
        <f t="shared" si="140"/>
        <v>2025</v>
      </c>
      <c r="F822" t="str">
        <f t="shared" si="148"/>
        <v/>
      </c>
      <c r="G822" t="str">
        <f t="shared" si="149"/>
        <v/>
      </c>
      <c r="H822" t="str">
        <f t="shared" si="150"/>
        <v/>
      </c>
      <c r="I822">
        <f t="shared" si="152"/>
        <v>14</v>
      </c>
      <c r="J822" s="118">
        <f>IF(AND(Formulier!$E$44&lt;=C822,Formulier!$O$38&gt;=C822),"Verlof",0)</f>
        <v>0</v>
      </c>
      <c r="K822">
        <f t="shared" si="141"/>
        <v>0</v>
      </c>
      <c r="L822">
        <f t="shared" si="142"/>
        <v>0</v>
      </c>
      <c r="M822">
        <f t="shared" si="143"/>
        <v>0</v>
      </c>
      <c r="N822" s="56">
        <f t="shared" si="144"/>
        <v>0</v>
      </c>
      <c r="O822" s="56">
        <f t="shared" si="145"/>
        <v>0</v>
      </c>
    </row>
    <row r="823" spans="1:15" x14ac:dyDescent="0.3">
      <c r="A823" t="str">
        <f t="shared" si="139"/>
        <v>202514wo</v>
      </c>
      <c r="B823">
        <f t="shared" si="151"/>
        <v>14</v>
      </c>
      <c r="C823" s="65">
        <f t="shared" si="146"/>
        <v>45749</v>
      </c>
      <c r="D823" t="str">
        <f t="shared" si="147"/>
        <v>wo</v>
      </c>
      <c r="E823">
        <f t="shared" si="140"/>
        <v>2025</v>
      </c>
      <c r="F823" t="str">
        <f t="shared" si="148"/>
        <v/>
      </c>
      <c r="G823" t="str">
        <f t="shared" si="149"/>
        <v/>
      </c>
      <c r="H823" t="str">
        <f t="shared" si="150"/>
        <v/>
      </c>
      <c r="I823">
        <f t="shared" si="152"/>
        <v>14</v>
      </c>
      <c r="J823" s="118">
        <f>IF(AND(Formulier!$E$44&lt;=C823,Formulier!$O$38&gt;=C823),"Verlof",0)</f>
        <v>0</v>
      </c>
      <c r="K823">
        <f t="shared" si="141"/>
        <v>0</v>
      </c>
      <c r="L823">
        <f t="shared" si="142"/>
        <v>0</v>
      </c>
      <c r="M823">
        <f t="shared" si="143"/>
        <v>0</v>
      </c>
      <c r="N823" s="56">
        <f t="shared" si="144"/>
        <v>0</v>
      </c>
      <c r="O823" s="56">
        <f t="shared" si="145"/>
        <v>0</v>
      </c>
    </row>
    <row r="824" spans="1:15" x14ac:dyDescent="0.3">
      <c r="A824" t="str">
        <f t="shared" si="139"/>
        <v>202514do</v>
      </c>
      <c r="B824">
        <f t="shared" si="151"/>
        <v>14</v>
      </c>
      <c r="C824" s="65">
        <f t="shared" si="146"/>
        <v>45750</v>
      </c>
      <c r="D824" t="str">
        <f t="shared" si="147"/>
        <v>do</v>
      </c>
      <c r="E824">
        <f t="shared" si="140"/>
        <v>2025</v>
      </c>
      <c r="F824" t="str">
        <f t="shared" si="148"/>
        <v/>
      </c>
      <c r="G824" t="str">
        <f t="shared" si="149"/>
        <v/>
      </c>
      <c r="H824" t="str">
        <f t="shared" si="150"/>
        <v/>
      </c>
      <c r="I824">
        <f t="shared" si="152"/>
        <v>14</v>
      </c>
      <c r="J824" s="118">
        <f>IF(AND(Formulier!$E$44&lt;=C824,Formulier!$O$38&gt;=C824),"Verlof",0)</f>
        <v>0</v>
      </c>
      <c r="K824">
        <f t="shared" si="141"/>
        <v>0</v>
      </c>
      <c r="L824">
        <f t="shared" si="142"/>
        <v>0</v>
      </c>
      <c r="M824">
        <f t="shared" si="143"/>
        <v>0</v>
      </c>
      <c r="N824" s="56">
        <f t="shared" si="144"/>
        <v>0</v>
      </c>
      <c r="O824" s="56">
        <f t="shared" si="145"/>
        <v>0</v>
      </c>
    </row>
    <row r="825" spans="1:15" x14ac:dyDescent="0.3">
      <c r="A825" t="str">
        <f t="shared" si="139"/>
        <v>202514vr</v>
      </c>
      <c r="B825">
        <f t="shared" si="151"/>
        <v>14</v>
      </c>
      <c r="C825" s="65">
        <f t="shared" si="146"/>
        <v>45751</v>
      </c>
      <c r="D825" t="str">
        <f t="shared" si="147"/>
        <v>vr</v>
      </c>
      <c r="E825">
        <f t="shared" si="140"/>
        <v>2025</v>
      </c>
      <c r="F825" t="str">
        <f t="shared" si="148"/>
        <v/>
      </c>
      <c r="G825" t="str">
        <f t="shared" si="149"/>
        <v/>
      </c>
      <c r="H825" t="str">
        <f t="shared" si="150"/>
        <v/>
      </c>
      <c r="I825">
        <f t="shared" si="152"/>
        <v>14</v>
      </c>
      <c r="J825" s="118">
        <f>IF(AND(Formulier!$E$44&lt;=C825,Formulier!$O$38&gt;=C825),"Verlof",0)</f>
        <v>0</v>
      </c>
      <c r="K825">
        <f t="shared" si="141"/>
        <v>0</v>
      </c>
      <c r="L825">
        <f t="shared" si="142"/>
        <v>0</v>
      </c>
      <c r="M825">
        <f t="shared" si="143"/>
        <v>0</v>
      </c>
      <c r="N825" s="56">
        <f t="shared" si="144"/>
        <v>0</v>
      </c>
      <c r="O825" s="56">
        <f t="shared" si="145"/>
        <v>0</v>
      </c>
    </row>
    <row r="826" spans="1:15" x14ac:dyDescent="0.3">
      <c r="A826" t="str">
        <f t="shared" si="139"/>
        <v>202514za</v>
      </c>
      <c r="B826">
        <f t="shared" si="151"/>
        <v>14</v>
      </c>
      <c r="C826" s="65">
        <f t="shared" si="146"/>
        <v>45752</v>
      </c>
      <c r="D826" t="str">
        <f t="shared" si="147"/>
        <v>za</v>
      </c>
      <c r="E826">
        <f t="shared" si="140"/>
        <v>2025</v>
      </c>
      <c r="F826" t="str">
        <f t="shared" si="148"/>
        <v/>
      </c>
      <c r="G826" t="str">
        <f t="shared" si="149"/>
        <v/>
      </c>
      <c r="H826" t="str">
        <f t="shared" si="150"/>
        <v/>
      </c>
      <c r="I826">
        <f t="shared" si="152"/>
        <v>14</v>
      </c>
      <c r="J826" s="118">
        <f>IF(AND(Formulier!$E$44&lt;=C826,Formulier!$O$38&gt;=C826),"Verlof",0)</f>
        <v>0</v>
      </c>
      <c r="K826">
        <f t="shared" si="141"/>
        <v>0</v>
      </c>
      <c r="L826">
        <f t="shared" si="142"/>
        <v>0</v>
      </c>
      <c r="M826">
        <f t="shared" si="143"/>
        <v>0</v>
      </c>
      <c r="N826" s="56">
        <f t="shared" si="144"/>
        <v>0</v>
      </c>
      <c r="O826" s="56">
        <f t="shared" si="145"/>
        <v>0</v>
      </c>
    </row>
    <row r="827" spans="1:15" x14ac:dyDescent="0.3">
      <c r="A827" t="str">
        <f t="shared" si="139"/>
        <v>202514zo</v>
      </c>
      <c r="B827">
        <f t="shared" si="151"/>
        <v>14</v>
      </c>
      <c r="C827" s="65">
        <f t="shared" si="146"/>
        <v>45753</v>
      </c>
      <c r="D827" t="str">
        <f t="shared" si="147"/>
        <v>zo</v>
      </c>
      <c r="E827">
        <f t="shared" si="140"/>
        <v>2025</v>
      </c>
      <c r="F827" t="str">
        <f t="shared" si="148"/>
        <v/>
      </c>
      <c r="G827" t="str">
        <f t="shared" si="149"/>
        <v/>
      </c>
      <c r="H827" t="str">
        <f t="shared" si="150"/>
        <v/>
      </c>
      <c r="I827">
        <f t="shared" si="152"/>
        <v>14</v>
      </c>
      <c r="J827" s="118">
        <f>IF(AND(Formulier!$E$44&lt;=C827,Formulier!$O$38&gt;=C827),"Verlof",0)</f>
        <v>0</v>
      </c>
      <c r="K827">
        <f t="shared" si="141"/>
        <v>0</v>
      </c>
      <c r="L827">
        <f t="shared" si="142"/>
        <v>0</v>
      </c>
      <c r="M827">
        <f t="shared" si="143"/>
        <v>0</v>
      </c>
      <c r="N827" s="56">
        <f t="shared" si="144"/>
        <v>0</v>
      </c>
      <c r="O827" s="56">
        <f t="shared" si="145"/>
        <v>0</v>
      </c>
    </row>
    <row r="828" spans="1:15" x14ac:dyDescent="0.3">
      <c r="A828" t="str">
        <f t="shared" si="139"/>
        <v>202515ma</v>
      </c>
      <c r="B828">
        <f t="shared" si="151"/>
        <v>15</v>
      </c>
      <c r="C828" s="65">
        <f t="shared" si="146"/>
        <v>45754</v>
      </c>
      <c r="D828" t="str">
        <f t="shared" si="147"/>
        <v>ma</v>
      </c>
      <c r="E828">
        <f t="shared" si="140"/>
        <v>2025</v>
      </c>
      <c r="F828" t="str">
        <f t="shared" si="148"/>
        <v/>
      </c>
      <c r="G828" t="str">
        <f t="shared" si="149"/>
        <v/>
      </c>
      <c r="H828" t="str">
        <f t="shared" si="150"/>
        <v/>
      </c>
      <c r="I828">
        <f t="shared" si="152"/>
        <v>15</v>
      </c>
      <c r="J828" s="118">
        <f>IF(AND(Formulier!$E$44&lt;=C828,Formulier!$O$38&gt;=C828),"Verlof",0)</f>
        <v>0</v>
      </c>
      <c r="K828">
        <f t="shared" si="141"/>
        <v>0</v>
      </c>
      <c r="L828">
        <f t="shared" si="142"/>
        <v>0</v>
      </c>
      <c r="M828">
        <f t="shared" si="143"/>
        <v>0</v>
      </c>
      <c r="N828" s="56">
        <f t="shared" si="144"/>
        <v>0</v>
      </c>
      <c r="O828" s="56">
        <f t="shared" si="145"/>
        <v>0</v>
      </c>
    </row>
    <row r="829" spans="1:15" x14ac:dyDescent="0.3">
      <c r="A829" t="str">
        <f t="shared" si="139"/>
        <v>202515di</v>
      </c>
      <c r="B829">
        <f t="shared" si="151"/>
        <v>15</v>
      </c>
      <c r="C829" s="65">
        <f t="shared" si="146"/>
        <v>45755</v>
      </c>
      <c r="D829" t="str">
        <f t="shared" si="147"/>
        <v>di</v>
      </c>
      <c r="E829">
        <f t="shared" si="140"/>
        <v>2025</v>
      </c>
      <c r="F829" t="str">
        <f t="shared" si="148"/>
        <v/>
      </c>
      <c r="G829" t="str">
        <f t="shared" si="149"/>
        <v/>
      </c>
      <c r="H829" t="str">
        <f t="shared" si="150"/>
        <v/>
      </c>
      <c r="I829">
        <f t="shared" si="152"/>
        <v>15</v>
      </c>
      <c r="J829" s="118">
        <f>IF(AND(Formulier!$E$44&lt;=C829,Formulier!$O$38&gt;=C829),"Verlof",0)</f>
        <v>0</v>
      </c>
      <c r="K829">
        <f t="shared" si="141"/>
        <v>0</v>
      </c>
      <c r="L829">
        <f t="shared" si="142"/>
        <v>0</v>
      </c>
      <c r="M829">
        <f t="shared" si="143"/>
        <v>0</v>
      </c>
      <c r="N829" s="56">
        <f t="shared" si="144"/>
        <v>0</v>
      </c>
      <c r="O829" s="56">
        <f t="shared" si="145"/>
        <v>0</v>
      </c>
    </row>
    <row r="830" spans="1:15" x14ac:dyDescent="0.3">
      <c r="A830" t="str">
        <f t="shared" si="139"/>
        <v>202515wo</v>
      </c>
      <c r="B830">
        <f t="shared" si="151"/>
        <v>15</v>
      </c>
      <c r="C830" s="65">
        <f t="shared" si="146"/>
        <v>45756</v>
      </c>
      <c r="D830" t="str">
        <f t="shared" si="147"/>
        <v>wo</v>
      </c>
      <c r="E830">
        <f t="shared" si="140"/>
        <v>2025</v>
      </c>
      <c r="F830" t="str">
        <f t="shared" si="148"/>
        <v/>
      </c>
      <c r="G830" t="str">
        <f t="shared" si="149"/>
        <v/>
      </c>
      <c r="H830" t="str">
        <f t="shared" si="150"/>
        <v/>
      </c>
      <c r="I830">
        <f t="shared" si="152"/>
        <v>15</v>
      </c>
      <c r="J830" s="118">
        <f>IF(AND(Formulier!$E$44&lt;=C830,Formulier!$O$38&gt;=C830),"Verlof",0)</f>
        <v>0</v>
      </c>
      <c r="K830">
        <f t="shared" si="141"/>
        <v>0</v>
      </c>
      <c r="L830">
        <f t="shared" si="142"/>
        <v>0</v>
      </c>
      <c r="M830">
        <f t="shared" si="143"/>
        <v>0</v>
      </c>
      <c r="N830" s="56">
        <f t="shared" si="144"/>
        <v>0</v>
      </c>
      <c r="O830" s="56">
        <f t="shared" si="145"/>
        <v>0</v>
      </c>
    </row>
    <row r="831" spans="1:15" x14ac:dyDescent="0.3">
      <c r="A831" t="str">
        <f t="shared" si="139"/>
        <v>202515do</v>
      </c>
      <c r="B831">
        <f t="shared" si="151"/>
        <v>15</v>
      </c>
      <c r="C831" s="65">
        <f t="shared" si="146"/>
        <v>45757</v>
      </c>
      <c r="D831" t="str">
        <f t="shared" si="147"/>
        <v>do</v>
      </c>
      <c r="E831">
        <f t="shared" si="140"/>
        <v>2025</v>
      </c>
      <c r="F831" t="str">
        <f t="shared" si="148"/>
        <v/>
      </c>
      <c r="G831" t="str">
        <f t="shared" si="149"/>
        <v/>
      </c>
      <c r="H831" t="str">
        <f t="shared" si="150"/>
        <v/>
      </c>
      <c r="I831">
        <f t="shared" si="152"/>
        <v>15</v>
      </c>
      <c r="J831" s="118">
        <f>IF(AND(Formulier!$E$44&lt;=C831,Formulier!$O$38&gt;=C831),"Verlof",0)</f>
        <v>0</v>
      </c>
      <c r="K831">
        <f t="shared" si="141"/>
        <v>0</v>
      </c>
      <c r="L831">
        <f t="shared" si="142"/>
        <v>0</v>
      </c>
      <c r="M831">
        <f t="shared" si="143"/>
        <v>0</v>
      </c>
      <c r="N831" s="56">
        <f t="shared" si="144"/>
        <v>0</v>
      </c>
      <c r="O831" s="56">
        <f t="shared" si="145"/>
        <v>0</v>
      </c>
    </row>
    <row r="832" spans="1:15" x14ac:dyDescent="0.3">
      <c r="A832" t="str">
        <f t="shared" si="139"/>
        <v>202515vr</v>
      </c>
      <c r="B832">
        <f t="shared" si="151"/>
        <v>15</v>
      </c>
      <c r="C832" s="65">
        <f t="shared" si="146"/>
        <v>45758</v>
      </c>
      <c r="D832" t="str">
        <f t="shared" si="147"/>
        <v>vr</v>
      </c>
      <c r="E832">
        <f t="shared" si="140"/>
        <v>2025</v>
      </c>
      <c r="F832" t="str">
        <f t="shared" si="148"/>
        <v/>
      </c>
      <c r="G832" t="str">
        <f t="shared" si="149"/>
        <v/>
      </c>
      <c r="H832" t="str">
        <f t="shared" si="150"/>
        <v/>
      </c>
      <c r="I832">
        <f t="shared" si="152"/>
        <v>15</v>
      </c>
      <c r="J832" s="118">
        <f>IF(AND(Formulier!$E$44&lt;=C832,Formulier!$O$38&gt;=C832),"Verlof",0)</f>
        <v>0</v>
      </c>
      <c r="K832">
        <f t="shared" si="141"/>
        <v>0</v>
      </c>
      <c r="L832">
        <f t="shared" si="142"/>
        <v>0</v>
      </c>
      <c r="M832">
        <f t="shared" si="143"/>
        <v>0</v>
      </c>
      <c r="N832" s="56">
        <f t="shared" si="144"/>
        <v>0</v>
      </c>
      <c r="O832" s="56">
        <f t="shared" si="145"/>
        <v>0</v>
      </c>
    </row>
    <row r="833" spans="1:15" x14ac:dyDescent="0.3">
      <c r="A833" t="str">
        <f t="shared" si="139"/>
        <v>202515za</v>
      </c>
      <c r="B833">
        <f t="shared" si="151"/>
        <v>15</v>
      </c>
      <c r="C833" s="65">
        <f t="shared" si="146"/>
        <v>45759</v>
      </c>
      <c r="D833" t="str">
        <f t="shared" si="147"/>
        <v>za</v>
      </c>
      <c r="E833">
        <f t="shared" si="140"/>
        <v>2025</v>
      </c>
      <c r="F833" t="str">
        <f t="shared" si="148"/>
        <v/>
      </c>
      <c r="G833" t="str">
        <f t="shared" si="149"/>
        <v/>
      </c>
      <c r="H833" t="str">
        <f t="shared" si="150"/>
        <v/>
      </c>
      <c r="I833">
        <f t="shared" si="152"/>
        <v>15</v>
      </c>
      <c r="J833" s="118">
        <f>IF(AND(Formulier!$E$44&lt;=C833,Formulier!$O$38&gt;=C833),"Verlof",0)</f>
        <v>0</v>
      </c>
      <c r="K833">
        <f t="shared" si="141"/>
        <v>0</v>
      </c>
      <c r="L833">
        <f t="shared" si="142"/>
        <v>0</v>
      </c>
      <c r="M833">
        <f t="shared" si="143"/>
        <v>0</v>
      </c>
      <c r="N833" s="56">
        <f t="shared" si="144"/>
        <v>0</v>
      </c>
      <c r="O833" s="56">
        <f t="shared" si="145"/>
        <v>0</v>
      </c>
    </row>
    <row r="834" spans="1:15" x14ac:dyDescent="0.3">
      <c r="A834" t="str">
        <f t="shared" ref="A834:A897" si="153">E834&amp;B834&amp;D834</f>
        <v>202515zo</v>
      </c>
      <c r="B834">
        <f t="shared" si="151"/>
        <v>15</v>
      </c>
      <c r="C834" s="65">
        <f t="shared" si="146"/>
        <v>45760</v>
      </c>
      <c r="D834" t="str">
        <f t="shared" si="147"/>
        <v>zo</v>
      </c>
      <c r="E834">
        <f t="shared" ref="E834:E897" si="154">YEAR(C834)</f>
        <v>2025</v>
      </c>
      <c r="F834" t="str">
        <f t="shared" si="148"/>
        <v/>
      </c>
      <c r="G834" t="str">
        <f t="shared" si="149"/>
        <v/>
      </c>
      <c r="H834" t="str">
        <f t="shared" si="150"/>
        <v/>
      </c>
      <c r="I834">
        <f t="shared" si="152"/>
        <v>15</v>
      </c>
      <c r="J834" s="118">
        <f>IF(AND(Formulier!$E$44&lt;=C834,Formulier!$O$38&gt;=C834),"Verlof",0)</f>
        <v>0</v>
      </c>
      <c r="K834">
        <f t="shared" si="141"/>
        <v>0</v>
      </c>
      <c r="L834">
        <f t="shared" si="142"/>
        <v>0</v>
      </c>
      <c r="M834">
        <f t="shared" si="143"/>
        <v>0</v>
      </c>
      <c r="N834" s="56">
        <f t="shared" si="144"/>
        <v>0</v>
      </c>
      <c r="O834" s="56">
        <f t="shared" si="145"/>
        <v>0</v>
      </c>
    </row>
    <row r="835" spans="1:15" x14ac:dyDescent="0.3">
      <c r="A835" t="str">
        <f t="shared" si="153"/>
        <v>202516ma</v>
      </c>
      <c r="B835">
        <f t="shared" si="151"/>
        <v>16</v>
      </c>
      <c r="C835" s="65">
        <f t="shared" si="146"/>
        <v>45761</v>
      </c>
      <c r="D835" t="str">
        <f t="shared" si="147"/>
        <v>ma</v>
      </c>
      <c r="E835">
        <f t="shared" si="154"/>
        <v>2025</v>
      </c>
      <c r="F835" t="str">
        <f t="shared" si="148"/>
        <v/>
      </c>
      <c r="G835" t="str">
        <f t="shared" si="149"/>
        <v/>
      </c>
      <c r="H835" t="str">
        <f t="shared" si="150"/>
        <v/>
      </c>
      <c r="I835">
        <f t="shared" si="152"/>
        <v>16</v>
      </c>
      <c r="J835" s="118">
        <f>IF(AND(Formulier!$E$44&lt;=C835,Formulier!$O$38&gt;=C835),"Verlof",0)</f>
        <v>0</v>
      </c>
      <c r="K835">
        <f t="shared" ref="K835:K898" si="155">IF(J835=0,0,IF(F835="",0,1))</f>
        <v>0</v>
      </c>
      <c r="L835">
        <f t="shared" ref="L835:L898" si="156">IF(J835=0,0,IF(G835="",0,1))</f>
        <v>0</v>
      </c>
      <c r="M835">
        <f t="shared" ref="M835:M898" si="157">IF(J835=0,0,IF(H835="",0,1))</f>
        <v>0</v>
      </c>
      <c r="N835" s="56">
        <f t="shared" ref="N835:N898" si="158">IF($N$1="Noord",K835,IF($N$1="Midden",L835,M835))</f>
        <v>0</v>
      </c>
      <c r="O835" s="56">
        <f t="shared" ref="O835:O898" si="159">IF(OR(D835="za",D835="zo"),0,N835)</f>
        <v>0</v>
      </c>
    </row>
    <row r="836" spans="1:15" x14ac:dyDescent="0.3">
      <c r="A836" t="str">
        <f t="shared" si="153"/>
        <v>202516di</v>
      </c>
      <c r="B836">
        <f t="shared" si="151"/>
        <v>16</v>
      </c>
      <c r="C836" s="65">
        <f t="shared" si="146"/>
        <v>45762</v>
      </c>
      <c r="D836" t="str">
        <f t="shared" si="147"/>
        <v>di</v>
      </c>
      <c r="E836">
        <f t="shared" si="154"/>
        <v>2025</v>
      </c>
      <c r="F836" t="str">
        <f t="shared" si="148"/>
        <v/>
      </c>
      <c r="G836" t="str">
        <f t="shared" si="149"/>
        <v/>
      </c>
      <c r="H836" t="str">
        <f t="shared" si="150"/>
        <v/>
      </c>
      <c r="I836">
        <f t="shared" si="152"/>
        <v>16</v>
      </c>
      <c r="J836" s="118">
        <f>IF(AND(Formulier!$E$44&lt;=C836,Formulier!$O$38&gt;=C836),"Verlof",0)</f>
        <v>0</v>
      </c>
      <c r="K836">
        <f t="shared" si="155"/>
        <v>0</v>
      </c>
      <c r="L836">
        <f t="shared" si="156"/>
        <v>0</v>
      </c>
      <c r="M836">
        <f t="shared" si="157"/>
        <v>0</v>
      </c>
      <c r="N836" s="56">
        <f t="shared" si="158"/>
        <v>0</v>
      </c>
      <c r="O836" s="56">
        <f t="shared" si="159"/>
        <v>0</v>
      </c>
    </row>
    <row r="837" spans="1:15" x14ac:dyDescent="0.3">
      <c r="A837" t="str">
        <f t="shared" si="153"/>
        <v>202516wo</v>
      </c>
      <c r="B837">
        <f t="shared" si="151"/>
        <v>16</v>
      </c>
      <c r="C837" s="65">
        <f t="shared" si="146"/>
        <v>45763</v>
      </c>
      <c r="D837" t="str">
        <f t="shared" si="147"/>
        <v>wo</v>
      </c>
      <c r="E837">
        <f t="shared" si="154"/>
        <v>2025</v>
      </c>
      <c r="F837" t="str">
        <f t="shared" si="148"/>
        <v/>
      </c>
      <c r="G837" t="str">
        <f t="shared" si="149"/>
        <v/>
      </c>
      <c r="H837" t="str">
        <f t="shared" si="150"/>
        <v/>
      </c>
      <c r="I837">
        <f t="shared" si="152"/>
        <v>16</v>
      </c>
      <c r="J837" s="118">
        <f>IF(AND(Formulier!$E$44&lt;=C837,Formulier!$O$38&gt;=C837),"Verlof",0)</f>
        <v>0</v>
      </c>
      <c r="K837">
        <f t="shared" si="155"/>
        <v>0</v>
      </c>
      <c r="L837">
        <f t="shared" si="156"/>
        <v>0</v>
      </c>
      <c r="M837">
        <f t="shared" si="157"/>
        <v>0</v>
      </c>
      <c r="N837" s="56">
        <f t="shared" si="158"/>
        <v>0</v>
      </c>
      <c r="O837" s="56">
        <f t="shared" si="159"/>
        <v>0</v>
      </c>
    </row>
    <row r="838" spans="1:15" x14ac:dyDescent="0.3">
      <c r="A838" t="str">
        <f t="shared" si="153"/>
        <v>202516do</v>
      </c>
      <c r="B838">
        <f t="shared" si="151"/>
        <v>16</v>
      </c>
      <c r="C838" s="65">
        <f t="shared" si="146"/>
        <v>45764</v>
      </c>
      <c r="D838" t="str">
        <f t="shared" si="147"/>
        <v>do</v>
      </c>
      <c r="E838">
        <f t="shared" si="154"/>
        <v>2025</v>
      </c>
      <c r="F838" t="str">
        <f t="shared" si="148"/>
        <v/>
      </c>
      <c r="G838" t="str">
        <f t="shared" si="149"/>
        <v/>
      </c>
      <c r="H838" t="str">
        <f t="shared" si="150"/>
        <v/>
      </c>
      <c r="I838">
        <f t="shared" si="152"/>
        <v>16</v>
      </c>
      <c r="J838" s="118">
        <f>IF(AND(Formulier!$E$44&lt;=C838,Formulier!$O$38&gt;=C838),"Verlof",0)</f>
        <v>0</v>
      </c>
      <c r="K838">
        <f t="shared" si="155"/>
        <v>0</v>
      </c>
      <c r="L838">
        <f t="shared" si="156"/>
        <v>0</v>
      </c>
      <c r="M838">
        <f t="shared" si="157"/>
        <v>0</v>
      </c>
      <c r="N838" s="56">
        <f t="shared" si="158"/>
        <v>0</v>
      </c>
      <c r="O838" s="56">
        <f t="shared" si="159"/>
        <v>0</v>
      </c>
    </row>
    <row r="839" spans="1:15" x14ac:dyDescent="0.3">
      <c r="A839" t="str">
        <f t="shared" si="153"/>
        <v>202516vr</v>
      </c>
      <c r="B839">
        <f t="shared" si="151"/>
        <v>16</v>
      </c>
      <c r="C839" s="65">
        <f t="shared" si="146"/>
        <v>45765</v>
      </c>
      <c r="D839" t="str">
        <f t="shared" si="147"/>
        <v>vr</v>
      </c>
      <c r="E839">
        <f t="shared" si="154"/>
        <v>2025</v>
      </c>
      <c r="F839" t="str">
        <f t="shared" si="148"/>
        <v>Vakantie</v>
      </c>
      <c r="G839" t="str">
        <f t="shared" si="149"/>
        <v>Vakantie</v>
      </c>
      <c r="H839" t="str">
        <f t="shared" si="150"/>
        <v>Vakantie</v>
      </c>
      <c r="I839">
        <f t="shared" si="152"/>
        <v>16</v>
      </c>
      <c r="J839" s="118">
        <f>IF(AND(Formulier!$E$44&lt;=C839,Formulier!$O$38&gt;=C839),"Verlof",0)</f>
        <v>0</v>
      </c>
      <c r="K839">
        <f t="shared" si="155"/>
        <v>0</v>
      </c>
      <c r="L839">
        <f t="shared" si="156"/>
        <v>0</v>
      </c>
      <c r="M839">
        <f t="shared" si="157"/>
        <v>0</v>
      </c>
      <c r="N839" s="56">
        <f t="shared" si="158"/>
        <v>0</v>
      </c>
      <c r="O839" s="56">
        <f t="shared" si="159"/>
        <v>0</v>
      </c>
    </row>
    <row r="840" spans="1:15" x14ac:dyDescent="0.3">
      <c r="A840" t="str">
        <f t="shared" si="153"/>
        <v>202516za</v>
      </c>
      <c r="B840">
        <f t="shared" si="151"/>
        <v>16</v>
      </c>
      <c r="C840" s="65">
        <f t="shared" si="146"/>
        <v>45766</v>
      </c>
      <c r="D840" t="str">
        <f t="shared" si="147"/>
        <v>za</v>
      </c>
      <c r="E840">
        <f t="shared" si="154"/>
        <v>2025</v>
      </c>
      <c r="F840" t="str">
        <f t="shared" si="148"/>
        <v/>
      </c>
      <c r="G840" t="str">
        <f t="shared" si="149"/>
        <v/>
      </c>
      <c r="H840" t="str">
        <f t="shared" si="150"/>
        <v/>
      </c>
      <c r="I840">
        <f t="shared" si="152"/>
        <v>16</v>
      </c>
      <c r="J840" s="118">
        <f>IF(AND(Formulier!$E$44&lt;=C840,Formulier!$O$38&gt;=C840),"Verlof",0)</f>
        <v>0</v>
      </c>
      <c r="K840">
        <f t="shared" si="155"/>
        <v>0</v>
      </c>
      <c r="L840">
        <f t="shared" si="156"/>
        <v>0</v>
      </c>
      <c r="M840">
        <f t="shared" si="157"/>
        <v>0</v>
      </c>
      <c r="N840" s="56">
        <f t="shared" si="158"/>
        <v>0</v>
      </c>
      <c r="O840" s="56">
        <f t="shared" si="159"/>
        <v>0</v>
      </c>
    </row>
    <row r="841" spans="1:15" x14ac:dyDescent="0.3">
      <c r="A841" t="str">
        <f t="shared" si="153"/>
        <v>202516zo</v>
      </c>
      <c r="B841">
        <f t="shared" si="151"/>
        <v>16</v>
      </c>
      <c r="C841" s="65">
        <f t="shared" ref="C841:C904" si="160">C840+1</f>
        <v>45767</v>
      </c>
      <c r="D841" t="str">
        <f t="shared" ref="D841:D904" si="161">+D834</f>
        <v>zo</v>
      </c>
      <c r="E841">
        <f t="shared" si="154"/>
        <v>2025</v>
      </c>
      <c r="F841" t="str">
        <f t="shared" si="148"/>
        <v/>
      </c>
      <c r="G841" t="str">
        <f t="shared" si="149"/>
        <v/>
      </c>
      <c r="H841" t="str">
        <f t="shared" si="150"/>
        <v/>
      </c>
      <c r="I841">
        <f t="shared" si="152"/>
        <v>16</v>
      </c>
      <c r="J841" s="118">
        <f>IF(AND(Formulier!$E$44&lt;=C841,Formulier!$O$38&gt;=C841),"Verlof",0)</f>
        <v>0</v>
      </c>
      <c r="K841">
        <f t="shared" si="155"/>
        <v>0</v>
      </c>
      <c r="L841">
        <f t="shared" si="156"/>
        <v>0</v>
      </c>
      <c r="M841">
        <f t="shared" si="157"/>
        <v>0</v>
      </c>
      <c r="N841" s="56">
        <f t="shared" si="158"/>
        <v>0</v>
      </c>
      <c r="O841" s="56">
        <f t="shared" si="159"/>
        <v>0</v>
      </c>
    </row>
    <row r="842" spans="1:15" x14ac:dyDescent="0.3">
      <c r="A842" t="str">
        <f t="shared" si="153"/>
        <v>202517ma</v>
      </c>
      <c r="B842">
        <f t="shared" si="151"/>
        <v>17</v>
      </c>
      <c r="C842" s="65">
        <f t="shared" si="160"/>
        <v>45768</v>
      </c>
      <c r="D842" t="str">
        <f t="shared" si="161"/>
        <v>ma</v>
      </c>
      <c r="E842">
        <f t="shared" si="154"/>
        <v>2025</v>
      </c>
      <c r="F842" t="str">
        <f t="shared" ref="F842:F905" si="162">IF(AND(C842&gt;=$U$4,C842&lt;=$V$4),"Vakantie",IF(AND(C842&gt;=$U$5,C842&lt;=$V$5),"Vakantie",IF(AND(C842&gt;=$U$6,C842&lt;=$V$6),"Vakantie",IF(AND(C842&gt;=$U$7,C842&lt;=$V$7),"Vakantie",IF(AND(C842&gt;=$U$8,C842&lt;=$V$8),"Vakantie",IF(AND(C842&gt;=$U$9,C842&lt;=$V$9),"Vakantie",IF(AND(C842&gt;=$U$10,C842&lt;=$V$10),"Vakantie",IF(AND(C842&gt;=$U$11,C842&lt;=$V$11),"Vakantie",IF(AND(C842&gt;=$U$12,C842&lt;=$V$12),"Vakantie",IF(AND(C842&gt;=$U$13,C842&lt;=$V$13),"Vakantie",IF(AND(C842&gt;=$U$14,C842&lt;=$V$14),"Vakantie",IF(AND(C842&gt;=$U$15,C842&lt;=$V$15),"Vakantie",IF(AND(C842&gt;=$U$16,C842&lt;=$V$16),"Vakantie",IF(AND(C842&gt;=$U$17,C842&lt;=$V$17),"Vakantie",IF(AND(C842&gt;=$U$18,C842&lt;=$V$18),"Vakantie",IF(AND(C842&gt;=$U$19,C842&lt;=$V$19),"Vakantie",IF(AND(C842&gt;=$U$20,C842&lt;=$V$20),"Vakantie",IF(AND(C842&gt;=$U$21,C842&lt;=$V$21),"Vakantie",IF(AND(C842&gt;=$U$22,C842&lt;=$V$22),"Vakantie",IF(AND(C842&gt;=$U$23,C842&lt;=$V$23),"Vakantie",IF(AND(C842&gt;=$U$24,C842&lt;=$V$24),"Vakantie",IF(AND(C842&gt;=$U$25,C842&lt;=$V$25),"Vakantie",IF(AND(C842&gt;=$U$26,C842&lt;=$V$26),"Vakantie",IF(AND(C842&gt;=$U$27,C842&lt;=$V$27),"Vakantie",IF(AND(C842&gt;=$U$28,C842&lt;=$V$28),"Vakantie",IF(AND(C842&gt;=$U$29,C842&lt;=$V$29),"Vakantie",IF(AND(C842&gt;=$U$30,C842&lt;=$V$30),"Vakantie",IF(AND(C842&gt;=$U$31,C842&lt;=$V$31),"Vakantie",IF(AND(C842&gt;=$U$32,C842&lt;=$V$32),"Vakantie",IF(AND(C842&gt;=$U$33,C842&lt;=$V$33),"Vakantie",IF(AND(C842&gt;=$U$34,C842&lt;=$V$34),"Vakantie",IF(AND(C842&gt;=$U$35,C842&lt;=$V$35),"Vakantie",IF(AND(C842&gt;=$U$36,C842&lt;=$V$36),"Vakantie",IF(AND(C842&gt;=$U$37,C842&lt;=$V$37),"Vakantie",IF(AND(C842&gt;=$U$38,C842&lt;=$V$38),"Vakantie",IF(AND(C842&gt;=$U$39,C842&lt;=$V$39),"Vakantie",IF(AND(C842&gt;=$U$40,C842&lt;=$V$40),"Vakantie",IF(AND(C842&gt;=$U$41,C842&lt;=$V$41),"Vakantie",IF(AND(C842&gt;=$U$42,C842&lt;=$V$42),"Vakantie",IF(AND(C842&gt;=$U$43,C842&lt;=$V$43),"Vakantie",IF(AND(C842&gt;=$U$44,C842&lt;=$V$44),"Vakantie",IF(AND(C842&gt;=$U$45,C842&lt;=$V$45),"Vakantie",""))))))))))))))))))))))))))))))))))))))))))</f>
        <v>Vakantie</v>
      </c>
      <c r="G842" t="str">
        <f t="shared" ref="G842:G905" si="163">IF(AND(C842&gt;=$Z$4,C842&lt;=$AA$4),"Vakantie",IF(AND(C842&gt;=$Z$5,C842&lt;=$AA$5),"Vakantie",IF(AND(C842&gt;=$Z$6,C842&lt;=$AA$6),"Vakantie",IF(AND(C842&gt;=$Z$7,C842&lt;=$AA$7),"Vakantie",IF(AND(C842&gt;=$Z$8,C842&lt;=$AA$8),"Vakantie",IF(AND(C842&gt;=$Z$9,C842&lt;=$AA$9),"Vakantie",IF(AND(C842&gt;=$Z$10,C842&lt;=$AA$10),"Vakantie",IF(AND(C842&gt;=$Z$11,C842&lt;=$AA$11),"Vakantie",IF(AND(C842&gt;=$Z$12,C842&lt;=$AA$12),"Vakantie",IF(AND(C842&gt;=$Z$13,C842&lt;=$AA$13),"Vakantie",IF(AND(C842&gt;=$Z$14,C842&lt;=$AA$14),"Vakantie",IF(AND(C842&gt;=$Z$15,C842&lt;=$AA$15),"Vakantie",IF(AND(C842&gt;=$Z$16,C842&lt;=$AA$16),"Vakantie",IF(AND(C842&gt;=$Z$17,C842&lt;=$AA$17),"Vakantie",IF(AND(C842&gt;=$Z$18,C842&lt;=$AA$18),"Vakantie",IF(AND(C842&gt;=$Z$19,C842&lt;=$AA$19),"Vakantie",IF(AND(C842&gt;=$Z$20,C842&lt;=$AA$20),"Vakantie",IF(AND(C842&gt;=$Z$21,C842&lt;=$AA$21),"Vakantie",IF(AND(C842&gt;=$Z$22,C842&lt;=$AA$22),"Vakantie",IF(AND(C842&gt;=$Z$23,C842&lt;=$AA$23),"Vakantie",IF(AND(C842&gt;=$Z$24,C842&lt;=$AA$24),"Vakantie",IF(AND(C842&gt;=$Z$25,C842&lt;=$AA$25),"Vakantie",IF(AND(C842&gt;=$Z$26,C842&lt;=$AA$26),"Vakantie",IF(AND(C842&gt;=$Z$27,C842&lt;=$AA$27),"Vakantie",IF(AND(C842&gt;=$Z$28,C842&lt;=$AA$28),"Vakantie",IF(AND(C842&gt;=$Z$29,C842&lt;=$AA$29),"Vakantie",IF(AND(C842&gt;=$Z$30,C842&lt;=$AA$30),"Vakantie",IF(AND(C842&gt;=$Z$31,C842&lt;=$AA$31),"Vakantie",IF(AND(C842&gt;=$Z$32,C842&lt;=$AA$32),"Vakantie",IF(AND(C842&gt;=$Z$33,C842&lt;=$AA$33),"Vakantie",IF(AND(C842&gt;=$Z$34,C842&lt;=$AA$34),"Vakantie",IF(AND(C842&gt;=$Z$35,C842&lt;=$AA$35),"Vakantie",IF(AND(C842&gt;=$Z$36,C842&lt;=$AA$36),"Vakantie",IF(AND(C842&gt;=$Z$37,C842&lt;=$AA$37),"Vakantie",IF(AND(C842&gt;=$Z$38,C842&lt;=$AA$38),"Vakantie",IF(AND(C842&gt;=$Z$39,C842&lt;=$AA$39),"Vakantie",IF(AND(C842&gt;=$Z$40,C842&lt;=$AA$40),"Vakantie",IF(AND(C842&gt;=$Z$41,C842&lt;=$AA$41),"Vakantie",IF(AND(C842&gt;=$Z$42,C842&lt;=$AA$42),"Vakantie",IF(AND(C842&gt;=$Z$43,C842&lt;=$AA$43),"Vakantie",IF(AND(C842&gt;=$Z$44,C842&lt;=$AA$44),"Vakantie",IF(AND(C842&gt;=$Z$45,C842&lt;=$AA$45),"Vakantie",""))))))))))))))))))))))))))))))))))))))))))</f>
        <v>Vakantie</v>
      </c>
      <c r="H842" t="str">
        <f t="shared" ref="H842:H905" si="164">IF(AND(C842&gt;=$AE$4,C842&lt;=$AF$4),"Vakantie",IF(AND(C842&gt;=$AE$5,C842&lt;=$AF$5),"Vakantie",IF(AND(C842&gt;=$AE$6,C842&lt;=$AF$6),"Vakantie",IF(AND(C842&gt;=$AE$7,C842&lt;=$AF$7),"Vakantie",IF(AND(C842&gt;=$AE$8,C842&lt;=$AF$8),"Vakantie",IF(AND(C842&gt;=$AE$9,C842&lt;=$AF$9),"Vakantie",IF(AND(C842&gt;=$AE$10,C842&lt;=$AF$10),"Vakantie",IF(AND(C842&gt;=$AE$11,C842&lt;=$AF$11),"Vakantie",IF(AND(C842&gt;=$AE$12,C842&lt;=$AF$12),"Vakantie",IF(AND(C842&gt;=$AE$13,C842&lt;=$AF$13),"Vakantie",IF(AND(C842&gt;=$AE$14,C842&lt;=$AF$14),"Vakantie",IF(AND(C842&gt;=$AE$15,C842&lt;=$AF$15),"Vakantie",IF(AND(C842&gt;=$AE$16,C842&lt;=$AF$16),"Vakantie",IF(AND(C842&gt;=$AE$17,C842&lt;=$AF$17),"Vakantie",IF(AND(C842&gt;=$AE$18,C842&lt;=$AF$18),"Vakantie",IF(AND(C842&gt;=$AE$19,C842&lt;=$AF$19),"Vakantie",IF(AND(C842&gt;=$AE$20,C842&lt;=$AF$20),"Vakantie",IF(AND(C842&gt;=$AE$21,C842&lt;=$AF$21),"Vakantie",IF(AND(C842&gt;=$AE$22,C842&lt;=$AF$22),"Vakantie",IF(AND(C842&gt;=$AE$23,C842&lt;=$AF$23),"Vakantie",IF(AND(C842&gt;=$AE$24,C842&lt;=$AF$24),"Vakantie",IF(AND(C842&gt;=$AE$25,C842&lt;=$AF$25),"Vakantie",IF(AND(C842&gt;=$AE$26,C842&lt;=$AF$26),"Vakantie",IF(AND(C842&gt;=$AE$27,C842&lt;=$AF$27),"Vakantie",IF(AND(C842&gt;=$AE$28,C842&lt;=$AF$28),"Vakantie",IF(AND(C842&gt;=$AE$29,C842&lt;=$AF$29),"Vakantie",IF(AND(C842&gt;=$AE$30,C842&lt;=$AF$30),"Vakantie",IF(AND(C842&gt;=$AE$31,C842&lt;=$AF$31),"Vakantie",IF(AND(C842&gt;=$AE$32,C842&lt;=$AF$32),"Vakantie",IF(AND(C842&gt;=$AE$33,C842&lt;=$AF$33),"Vakantie",IF(AND(C842&gt;=$AE$34,C842&lt;=$AF$34),"Vakantie",IF(AND(C842&gt;=$AE$35,C842&lt;=$AF$35),"Vakantie",IF(AND(C842&gt;=$AE$36,C842&lt;=$AF$36),"Vakantie",IF(AND(C842&gt;=$AE$37,C842&lt;=$AF$37),"Vakantie",IF(AND(C842&gt;=$AE$38,C842&lt;=$AF$38),"Vakantie",IF(AND(C842&gt;=$AE$39,C842&lt;=$AF$39),"Vakantie",IF(AND(C842&gt;=$AE$40,C842&lt;=$AF$40),"Vakantie",IF(AND(C842&gt;=$AE$41,C842&lt;=$AF$41),"Vakantie",IF(AND(C842&gt;=$AE$42,C842&lt;=$AF$42),"Vakantie",IF(AND(C842&gt;=$AE$43,C842&lt;=$AF$43),"Vakantie",IF(AND(C842&gt;=$AE$44,C842&lt;=$AF$44),"Vakantie",IF(AND(C842&gt;=$AE$45,C842&lt;=$AF$45),"Vakantie",""))))))))))))))))))))))))))))))))))))))))))</f>
        <v>Vakantie</v>
      </c>
      <c r="I842">
        <f t="shared" si="152"/>
        <v>17</v>
      </c>
      <c r="J842" s="118">
        <f>IF(AND(Formulier!$E$44&lt;=C842,Formulier!$O$38&gt;=C842),"Verlof",0)</f>
        <v>0</v>
      </c>
      <c r="K842">
        <f t="shared" si="155"/>
        <v>0</v>
      </c>
      <c r="L842">
        <f t="shared" si="156"/>
        <v>0</v>
      </c>
      <c r="M842">
        <f t="shared" si="157"/>
        <v>0</v>
      </c>
      <c r="N842" s="56">
        <f t="shared" si="158"/>
        <v>0</v>
      </c>
      <c r="O842" s="56">
        <f t="shared" si="159"/>
        <v>0</v>
      </c>
    </row>
    <row r="843" spans="1:15" x14ac:dyDescent="0.3">
      <c r="A843" t="str">
        <f t="shared" si="153"/>
        <v>202517di</v>
      </c>
      <c r="B843">
        <f t="shared" si="151"/>
        <v>17</v>
      </c>
      <c r="C843" s="65">
        <f t="shared" si="160"/>
        <v>45769</v>
      </c>
      <c r="D843" t="str">
        <f t="shared" si="161"/>
        <v>di</v>
      </c>
      <c r="E843">
        <f t="shared" si="154"/>
        <v>2025</v>
      </c>
      <c r="F843" t="str">
        <f t="shared" si="162"/>
        <v/>
      </c>
      <c r="G843" t="str">
        <f t="shared" si="163"/>
        <v/>
      </c>
      <c r="H843" t="str">
        <f t="shared" si="164"/>
        <v/>
      </c>
      <c r="I843">
        <f t="shared" si="152"/>
        <v>17</v>
      </c>
      <c r="J843" s="118">
        <f>IF(AND(Formulier!$E$44&lt;=C843,Formulier!$O$38&gt;=C843),"Verlof",0)</f>
        <v>0</v>
      </c>
      <c r="K843">
        <f t="shared" si="155"/>
        <v>0</v>
      </c>
      <c r="L843">
        <f t="shared" si="156"/>
        <v>0</v>
      </c>
      <c r="M843">
        <f t="shared" si="157"/>
        <v>0</v>
      </c>
      <c r="N843" s="56">
        <f t="shared" si="158"/>
        <v>0</v>
      </c>
      <c r="O843" s="56">
        <f t="shared" si="159"/>
        <v>0</v>
      </c>
    </row>
    <row r="844" spans="1:15" x14ac:dyDescent="0.3">
      <c r="A844" t="str">
        <f t="shared" si="153"/>
        <v>202517wo</v>
      </c>
      <c r="B844">
        <f t="shared" si="151"/>
        <v>17</v>
      </c>
      <c r="C844" s="65">
        <f t="shared" si="160"/>
        <v>45770</v>
      </c>
      <c r="D844" t="str">
        <f t="shared" si="161"/>
        <v>wo</v>
      </c>
      <c r="E844">
        <f t="shared" si="154"/>
        <v>2025</v>
      </c>
      <c r="F844" t="str">
        <f t="shared" si="162"/>
        <v/>
      </c>
      <c r="G844" t="str">
        <f t="shared" si="163"/>
        <v/>
      </c>
      <c r="H844" t="str">
        <f t="shared" si="164"/>
        <v/>
      </c>
      <c r="I844">
        <f t="shared" si="152"/>
        <v>17</v>
      </c>
      <c r="J844" s="118">
        <f>IF(AND(Formulier!$E$44&lt;=C844,Formulier!$O$38&gt;=C844),"Verlof",0)</f>
        <v>0</v>
      </c>
      <c r="K844">
        <f t="shared" si="155"/>
        <v>0</v>
      </c>
      <c r="L844">
        <f t="shared" si="156"/>
        <v>0</v>
      </c>
      <c r="M844">
        <f t="shared" si="157"/>
        <v>0</v>
      </c>
      <c r="N844" s="56">
        <f t="shared" si="158"/>
        <v>0</v>
      </c>
      <c r="O844" s="56">
        <f t="shared" si="159"/>
        <v>0</v>
      </c>
    </row>
    <row r="845" spans="1:15" x14ac:dyDescent="0.3">
      <c r="A845" t="str">
        <f t="shared" si="153"/>
        <v>202517do</v>
      </c>
      <c r="B845">
        <f t="shared" si="151"/>
        <v>17</v>
      </c>
      <c r="C845" s="65">
        <f t="shared" si="160"/>
        <v>45771</v>
      </c>
      <c r="D845" t="str">
        <f t="shared" si="161"/>
        <v>do</v>
      </c>
      <c r="E845">
        <f t="shared" si="154"/>
        <v>2025</v>
      </c>
      <c r="F845" t="str">
        <f t="shared" si="162"/>
        <v/>
      </c>
      <c r="G845" t="str">
        <f t="shared" si="163"/>
        <v/>
      </c>
      <c r="H845" t="str">
        <f t="shared" si="164"/>
        <v/>
      </c>
      <c r="I845">
        <f t="shared" si="152"/>
        <v>17</v>
      </c>
      <c r="J845" s="118">
        <f>IF(AND(Formulier!$E$44&lt;=C845,Formulier!$O$38&gt;=C845),"Verlof",0)</f>
        <v>0</v>
      </c>
      <c r="K845">
        <f t="shared" si="155"/>
        <v>0</v>
      </c>
      <c r="L845">
        <f t="shared" si="156"/>
        <v>0</v>
      </c>
      <c r="M845">
        <f t="shared" si="157"/>
        <v>0</v>
      </c>
      <c r="N845" s="56">
        <f t="shared" si="158"/>
        <v>0</v>
      </c>
      <c r="O845" s="56">
        <f t="shared" si="159"/>
        <v>0</v>
      </c>
    </row>
    <row r="846" spans="1:15" x14ac:dyDescent="0.3">
      <c r="A846" t="str">
        <f t="shared" si="153"/>
        <v>202517vr</v>
      </c>
      <c r="B846">
        <f t="shared" si="151"/>
        <v>17</v>
      </c>
      <c r="C846" s="65">
        <f t="shared" si="160"/>
        <v>45772</v>
      </c>
      <c r="D846" t="str">
        <f t="shared" si="161"/>
        <v>vr</v>
      </c>
      <c r="E846">
        <f t="shared" si="154"/>
        <v>2025</v>
      </c>
      <c r="F846" t="str">
        <f t="shared" si="162"/>
        <v/>
      </c>
      <c r="G846" t="str">
        <f t="shared" si="163"/>
        <v/>
      </c>
      <c r="H846" t="str">
        <f t="shared" si="164"/>
        <v/>
      </c>
      <c r="I846">
        <f t="shared" si="152"/>
        <v>17</v>
      </c>
      <c r="J846" s="118">
        <f>IF(AND(Formulier!$E$44&lt;=C846,Formulier!$O$38&gt;=C846),"Verlof",0)</f>
        <v>0</v>
      </c>
      <c r="K846">
        <f t="shared" si="155"/>
        <v>0</v>
      </c>
      <c r="L846">
        <f t="shared" si="156"/>
        <v>0</v>
      </c>
      <c r="M846">
        <f t="shared" si="157"/>
        <v>0</v>
      </c>
      <c r="N846" s="56">
        <f t="shared" si="158"/>
        <v>0</v>
      </c>
      <c r="O846" s="56">
        <f t="shared" si="159"/>
        <v>0</v>
      </c>
    </row>
    <row r="847" spans="1:15" x14ac:dyDescent="0.3">
      <c r="A847" t="str">
        <f t="shared" si="153"/>
        <v>202517za</v>
      </c>
      <c r="B847">
        <f t="shared" si="151"/>
        <v>17</v>
      </c>
      <c r="C847" s="65">
        <f t="shared" si="160"/>
        <v>45773</v>
      </c>
      <c r="D847" t="str">
        <f t="shared" si="161"/>
        <v>za</v>
      </c>
      <c r="E847">
        <f t="shared" si="154"/>
        <v>2025</v>
      </c>
      <c r="F847" t="str">
        <f t="shared" si="162"/>
        <v>Vakantie</v>
      </c>
      <c r="G847" t="str">
        <f t="shared" si="163"/>
        <v>Vakantie</v>
      </c>
      <c r="H847" t="str">
        <f t="shared" si="164"/>
        <v>Vakantie</v>
      </c>
      <c r="I847">
        <f t="shared" si="152"/>
        <v>17</v>
      </c>
      <c r="J847" s="118">
        <f>IF(AND(Formulier!$E$44&lt;=C847,Formulier!$O$38&gt;=C847),"Verlof",0)</f>
        <v>0</v>
      </c>
      <c r="K847">
        <f t="shared" si="155"/>
        <v>0</v>
      </c>
      <c r="L847">
        <f t="shared" si="156"/>
        <v>0</v>
      </c>
      <c r="M847">
        <f t="shared" si="157"/>
        <v>0</v>
      </c>
      <c r="N847" s="56">
        <f t="shared" si="158"/>
        <v>0</v>
      </c>
      <c r="O847" s="56">
        <f t="shared" si="159"/>
        <v>0</v>
      </c>
    </row>
    <row r="848" spans="1:15" x14ac:dyDescent="0.3">
      <c r="A848" t="str">
        <f t="shared" si="153"/>
        <v>202517zo</v>
      </c>
      <c r="B848">
        <f t="shared" si="151"/>
        <v>17</v>
      </c>
      <c r="C848" s="65">
        <f t="shared" si="160"/>
        <v>45774</v>
      </c>
      <c r="D848" t="str">
        <f t="shared" si="161"/>
        <v>zo</v>
      </c>
      <c r="E848">
        <f t="shared" si="154"/>
        <v>2025</v>
      </c>
      <c r="F848" t="str">
        <f t="shared" si="162"/>
        <v>Vakantie</v>
      </c>
      <c r="G848" t="str">
        <f t="shared" si="163"/>
        <v>Vakantie</v>
      </c>
      <c r="H848" t="str">
        <f t="shared" si="164"/>
        <v>Vakantie</v>
      </c>
      <c r="I848">
        <f t="shared" si="152"/>
        <v>17</v>
      </c>
      <c r="J848" s="118">
        <f>IF(AND(Formulier!$E$44&lt;=C848,Formulier!$O$38&gt;=C848),"Verlof",0)</f>
        <v>0</v>
      </c>
      <c r="K848">
        <f t="shared" si="155"/>
        <v>0</v>
      </c>
      <c r="L848">
        <f t="shared" si="156"/>
        <v>0</v>
      </c>
      <c r="M848">
        <f t="shared" si="157"/>
        <v>0</v>
      </c>
      <c r="N848" s="56">
        <f t="shared" si="158"/>
        <v>0</v>
      </c>
      <c r="O848" s="56">
        <f t="shared" si="159"/>
        <v>0</v>
      </c>
    </row>
    <row r="849" spans="1:15" x14ac:dyDescent="0.3">
      <c r="A849" t="str">
        <f t="shared" si="153"/>
        <v>202518ma</v>
      </c>
      <c r="B849">
        <f t="shared" si="151"/>
        <v>18</v>
      </c>
      <c r="C849" s="65">
        <f t="shared" si="160"/>
        <v>45775</v>
      </c>
      <c r="D849" t="str">
        <f t="shared" si="161"/>
        <v>ma</v>
      </c>
      <c r="E849">
        <f t="shared" si="154"/>
        <v>2025</v>
      </c>
      <c r="F849" t="str">
        <f t="shared" si="162"/>
        <v>Vakantie</v>
      </c>
      <c r="G849" t="str">
        <f t="shared" si="163"/>
        <v>Vakantie</v>
      </c>
      <c r="H849" t="str">
        <f t="shared" si="164"/>
        <v>Vakantie</v>
      </c>
      <c r="I849">
        <f t="shared" si="152"/>
        <v>18</v>
      </c>
      <c r="J849" s="118">
        <f>IF(AND(Formulier!$E$44&lt;=C849,Formulier!$O$38&gt;=C849),"Verlof",0)</f>
        <v>0</v>
      </c>
      <c r="K849">
        <f t="shared" si="155"/>
        <v>0</v>
      </c>
      <c r="L849">
        <f t="shared" si="156"/>
        <v>0</v>
      </c>
      <c r="M849">
        <f t="shared" si="157"/>
        <v>0</v>
      </c>
      <c r="N849" s="56">
        <f t="shared" si="158"/>
        <v>0</v>
      </c>
      <c r="O849" s="56">
        <f t="shared" si="159"/>
        <v>0</v>
      </c>
    </row>
    <row r="850" spans="1:15" x14ac:dyDescent="0.3">
      <c r="A850" t="str">
        <f t="shared" si="153"/>
        <v>202518di</v>
      </c>
      <c r="B850">
        <f t="shared" si="151"/>
        <v>18</v>
      </c>
      <c r="C850" s="65">
        <f t="shared" si="160"/>
        <v>45776</v>
      </c>
      <c r="D850" t="str">
        <f t="shared" si="161"/>
        <v>di</v>
      </c>
      <c r="E850">
        <f t="shared" si="154"/>
        <v>2025</v>
      </c>
      <c r="F850" t="str">
        <f t="shared" si="162"/>
        <v>Vakantie</v>
      </c>
      <c r="G850" t="str">
        <f t="shared" si="163"/>
        <v>Vakantie</v>
      </c>
      <c r="H850" t="str">
        <f t="shared" si="164"/>
        <v>Vakantie</v>
      </c>
      <c r="I850">
        <f t="shared" si="152"/>
        <v>18</v>
      </c>
      <c r="J850" s="118">
        <f>IF(AND(Formulier!$E$44&lt;=C850,Formulier!$O$38&gt;=C850),"Verlof",0)</f>
        <v>0</v>
      </c>
      <c r="K850">
        <f t="shared" si="155"/>
        <v>0</v>
      </c>
      <c r="L850">
        <f t="shared" si="156"/>
        <v>0</v>
      </c>
      <c r="M850">
        <f t="shared" si="157"/>
        <v>0</v>
      </c>
      <c r="N850" s="56">
        <f t="shared" si="158"/>
        <v>0</v>
      </c>
      <c r="O850" s="56">
        <f t="shared" si="159"/>
        <v>0</v>
      </c>
    </row>
    <row r="851" spans="1:15" x14ac:dyDescent="0.3">
      <c r="A851" t="str">
        <f t="shared" si="153"/>
        <v>202518wo</v>
      </c>
      <c r="B851">
        <f t="shared" si="151"/>
        <v>18</v>
      </c>
      <c r="C851" s="65">
        <f t="shared" si="160"/>
        <v>45777</v>
      </c>
      <c r="D851" t="str">
        <f t="shared" si="161"/>
        <v>wo</v>
      </c>
      <c r="E851">
        <f t="shared" si="154"/>
        <v>2025</v>
      </c>
      <c r="F851" t="str">
        <f t="shared" si="162"/>
        <v>Vakantie</v>
      </c>
      <c r="G851" t="str">
        <f t="shared" si="163"/>
        <v>Vakantie</v>
      </c>
      <c r="H851" t="str">
        <f t="shared" si="164"/>
        <v>Vakantie</v>
      </c>
      <c r="I851">
        <f t="shared" si="152"/>
        <v>18</v>
      </c>
      <c r="J851" s="118">
        <f>IF(AND(Formulier!$E$44&lt;=C851,Formulier!$O$38&gt;=C851),"Verlof",0)</f>
        <v>0</v>
      </c>
      <c r="K851">
        <f t="shared" si="155"/>
        <v>0</v>
      </c>
      <c r="L851">
        <f t="shared" si="156"/>
        <v>0</v>
      </c>
      <c r="M851">
        <f t="shared" si="157"/>
        <v>0</v>
      </c>
      <c r="N851" s="56">
        <f t="shared" si="158"/>
        <v>0</v>
      </c>
      <c r="O851" s="56">
        <f t="shared" si="159"/>
        <v>0</v>
      </c>
    </row>
    <row r="852" spans="1:15" x14ac:dyDescent="0.3">
      <c r="A852" t="str">
        <f t="shared" si="153"/>
        <v>202518do</v>
      </c>
      <c r="B852">
        <f t="shared" si="151"/>
        <v>18</v>
      </c>
      <c r="C852" s="65">
        <f t="shared" si="160"/>
        <v>45778</v>
      </c>
      <c r="D852" t="str">
        <f t="shared" si="161"/>
        <v>do</v>
      </c>
      <c r="E852">
        <f t="shared" si="154"/>
        <v>2025</v>
      </c>
      <c r="F852" t="str">
        <f t="shared" si="162"/>
        <v>Vakantie</v>
      </c>
      <c r="G852" t="str">
        <f t="shared" si="163"/>
        <v>Vakantie</v>
      </c>
      <c r="H852" t="str">
        <f t="shared" si="164"/>
        <v>Vakantie</v>
      </c>
      <c r="I852">
        <f t="shared" si="152"/>
        <v>18</v>
      </c>
      <c r="J852" s="118">
        <f>IF(AND(Formulier!$E$44&lt;=C852,Formulier!$O$38&gt;=C852),"Verlof",0)</f>
        <v>0</v>
      </c>
      <c r="K852">
        <f t="shared" si="155"/>
        <v>0</v>
      </c>
      <c r="L852">
        <f t="shared" si="156"/>
        <v>0</v>
      </c>
      <c r="M852">
        <f t="shared" si="157"/>
        <v>0</v>
      </c>
      <c r="N852" s="56">
        <f t="shared" si="158"/>
        <v>0</v>
      </c>
      <c r="O852" s="56">
        <f t="shared" si="159"/>
        <v>0</v>
      </c>
    </row>
    <row r="853" spans="1:15" x14ac:dyDescent="0.3">
      <c r="A853" t="str">
        <f t="shared" si="153"/>
        <v>202518vr</v>
      </c>
      <c r="B853">
        <f t="shared" si="151"/>
        <v>18</v>
      </c>
      <c r="C853" s="65">
        <f t="shared" si="160"/>
        <v>45779</v>
      </c>
      <c r="D853" t="str">
        <f t="shared" si="161"/>
        <v>vr</v>
      </c>
      <c r="E853">
        <f t="shared" si="154"/>
        <v>2025</v>
      </c>
      <c r="F853" t="str">
        <f t="shared" si="162"/>
        <v>Vakantie</v>
      </c>
      <c r="G853" t="str">
        <f t="shared" si="163"/>
        <v>Vakantie</v>
      </c>
      <c r="H853" t="str">
        <f t="shared" si="164"/>
        <v>Vakantie</v>
      </c>
      <c r="I853">
        <f t="shared" si="152"/>
        <v>18</v>
      </c>
      <c r="J853" s="118">
        <f>IF(AND(Formulier!$E$44&lt;=C853,Formulier!$O$38&gt;=C853),"Verlof",0)</f>
        <v>0</v>
      </c>
      <c r="K853">
        <f t="shared" si="155"/>
        <v>0</v>
      </c>
      <c r="L853">
        <f t="shared" si="156"/>
        <v>0</v>
      </c>
      <c r="M853">
        <f t="shared" si="157"/>
        <v>0</v>
      </c>
      <c r="N853" s="56">
        <f t="shared" si="158"/>
        <v>0</v>
      </c>
      <c r="O853" s="56">
        <f t="shared" si="159"/>
        <v>0</v>
      </c>
    </row>
    <row r="854" spans="1:15" x14ac:dyDescent="0.3">
      <c r="A854" t="str">
        <f t="shared" si="153"/>
        <v>202518za</v>
      </c>
      <c r="B854">
        <f t="shared" si="151"/>
        <v>18</v>
      </c>
      <c r="C854" s="65">
        <f t="shared" si="160"/>
        <v>45780</v>
      </c>
      <c r="D854" t="str">
        <f t="shared" si="161"/>
        <v>za</v>
      </c>
      <c r="E854">
        <f t="shared" si="154"/>
        <v>2025</v>
      </c>
      <c r="F854" t="str">
        <f t="shared" si="162"/>
        <v>Vakantie</v>
      </c>
      <c r="G854" t="str">
        <f t="shared" si="163"/>
        <v>Vakantie</v>
      </c>
      <c r="H854" t="str">
        <f t="shared" si="164"/>
        <v>Vakantie</v>
      </c>
      <c r="I854">
        <f t="shared" si="152"/>
        <v>18</v>
      </c>
      <c r="J854" s="118">
        <f>IF(AND(Formulier!$E$44&lt;=C854,Formulier!$O$38&gt;=C854),"Verlof",0)</f>
        <v>0</v>
      </c>
      <c r="K854">
        <f t="shared" si="155"/>
        <v>0</v>
      </c>
      <c r="L854">
        <f t="shared" si="156"/>
        <v>0</v>
      </c>
      <c r="M854">
        <f t="shared" si="157"/>
        <v>0</v>
      </c>
      <c r="N854" s="56">
        <f t="shared" si="158"/>
        <v>0</v>
      </c>
      <c r="O854" s="56">
        <f t="shared" si="159"/>
        <v>0</v>
      </c>
    </row>
    <row r="855" spans="1:15" x14ac:dyDescent="0.3">
      <c r="A855" t="str">
        <f t="shared" si="153"/>
        <v>202518zo</v>
      </c>
      <c r="B855">
        <f t="shared" si="151"/>
        <v>18</v>
      </c>
      <c r="C855" s="65">
        <f t="shared" si="160"/>
        <v>45781</v>
      </c>
      <c r="D855" t="str">
        <f t="shared" si="161"/>
        <v>zo</v>
      </c>
      <c r="E855">
        <f t="shared" si="154"/>
        <v>2025</v>
      </c>
      <c r="F855" t="str">
        <f t="shared" si="162"/>
        <v>Vakantie</v>
      </c>
      <c r="G855" t="str">
        <f t="shared" si="163"/>
        <v>Vakantie</v>
      </c>
      <c r="H855" t="str">
        <f t="shared" si="164"/>
        <v>Vakantie</v>
      </c>
      <c r="I855">
        <f t="shared" si="152"/>
        <v>18</v>
      </c>
      <c r="J855" s="118">
        <f>IF(AND(Formulier!$E$44&lt;=C855,Formulier!$O$38&gt;=C855),"Verlof",0)</f>
        <v>0</v>
      </c>
      <c r="K855">
        <f t="shared" si="155"/>
        <v>0</v>
      </c>
      <c r="L855">
        <f t="shared" si="156"/>
        <v>0</v>
      </c>
      <c r="M855">
        <f t="shared" si="157"/>
        <v>0</v>
      </c>
      <c r="N855" s="56">
        <f t="shared" si="158"/>
        <v>0</v>
      </c>
      <c r="O855" s="56">
        <f t="shared" si="159"/>
        <v>0</v>
      </c>
    </row>
    <row r="856" spans="1:15" x14ac:dyDescent="0.3">
      <c r="A856" t="str">
        <f t="shared" si="153"/>
        <v>202519ma</v>
      </c>
      <c r="B856">
        <f t="shared" si="151"/>
        <v>19</v>
      </c>
      <c r="C856" s="65">
        <f t="shared" si="160"/>
        <v>45782</v>
      </c>
      <c r="D856" t="str">
        <f t="shared" si="161"/>
        <v>ma</v>
      </c>
      <c r="E856">
        <f t="shared" si="154"/>
        <v>2025</v>
      </c>
      <c r="F856" t="str">
        <f t="shared" si="162"/>
        <v>Vakantie</v>
      </c>
      <c r="G856" t="str">
        <f t="shared" si="163"/>
        <v>Vakantie</v>
      </c>
      <c r="H856" t="str">
        <f t="shared" si="164"/>
        <v>Vakantie</v>
      </c>
      <c r="I856">
        <f t="shared" si="152"/>
        <v>19</v>
      </c>
      <c r="J856" s="118">
        <f>IF(AND(Formulier!$E$44&lt;=C856,Formulier!$O$38&gt;=C856),"Verlof",0)</f>
        <v>0</v>
      </c>
      <c r="K856">
        <f t="shared" si="155"/>
        <v>0</v>
      </c>
      <c r="L856">
        <f t="shared" si="156"/>
        <v>0</v>
      </c>
      <c r="M856">
        <f t="shared" si="157"/>
        <v>0</v>
      </c>
      <c r="N856" s="56">
        <f t="shared" si="158"/>
        <v>0</v>
      </c>
      <c r="O856" s="56">
        <f t="shared" si="159"/>
        <v>0</v>
      </c>
    </row>
    <row r="857" spans="1:15" x14ac:dyDescent="0.3">
      <c r="A857" t="str">
        <f t="shared" si="153"/>
        <v>202519di</v>
      </c>
      <c r="B857">
        <f t="shared" si="151"/>
        <v>19</v>
      </c>
      <c r="C857" s="65">
        <f t="shared" si="160"/>
        <v>45783</v>
      </c>
      <c r="D857" t="str">
        <f t="shared" si="161"/>
        <v>di</v>
      </c>
      <c r="E857">
        <f t="shared" si="154"/>
        <v>2025</v>
      </c>
      <c r="F857" t="str">
        <f t="shared" si="162"/>
        <v/>
      </c>
      <c r="G857" t="str">
        <f t="shared" si="163"/>
        <v/>
      </c>
      <c r="H857" t="str">
        <f t="shared" si="164"/>
        <v/>
      </c>
      <c r="I857">
        <f t="shared" si="152"/>
        <v>19</v>
      </c>
      <c r="J857" s="118">
        <f>IF(AND(Formulier!$E$44&lt;=C857,Formulier!$O$38&gt;=C857),"Verlof",0)</f>
        <v>0</v>
      </c>
      <c r="K857">
        <f t="shared" si="155"/>
        <v>0</v>
      </c>
      <c r="L857">
        <f t="shared" si="156"/>
        <v>0</v>
      </c>
      <c r="M857">
        <f t="shared" si="157"/>
        <v>0</v>
      </c>
      <c r="N857" s="56">
        <f t="shared" si="158"/>
        <v>0</v>
      </c>
      <c r="O857" s="56">
        <f t="shared" si="159"/>
        <v>0</v>
      </c>
    </row>
    <row r="858" spans="1:15" x14ac:dyDescent="0.3">
      <c r="A858" t="str">
        <f t="shared" si="153"/>
        <v>202519wo</v>
      </c>
      <c r="B858">
        <f t="shared" si="151"/>
        <v>19</v>
      </c>
      <c r="C858" s="65">
        <f t="shared" si="160"/>
        <v>45784</v>
      </c>
      <c r="D858" t="str">
        <f t="shared" si="161"/>
        <v>wo</v>
      </c>
      <c r="E858">
        <f t="shared" si="154"/>
        <v>2025</v>
      </c>
      <c r="F858" t="str">
        <f t="shared" si="162"/>
        <v/>
      </c>
      <c r="G858" t="str">
        <f t="shared" si="163"/>
        <v/>
      </c>
      <c r="H858" t="str">
        <f t="shared" si="164"/>
        <v/>
      </c>
      <c r="I858">
        <f t="shared" si="152"/>
        <v>19</v>
      </c>
      <c r="J858" s="118">
        <f>IF(AND(Formulier!$E$44&lt;=C858,Formulier!$O$38&gt;=C858),"Verlof",0)</f>
        <v>0</v>
      </c>
      <c r="K858">
        <f t="shared" si="155"/>
        <v>0</v>
      </c>
      <c r="L858">
        <f t="shared" si="156"/>
        <v>0</v>
      </c>
      <c r="M858">
        <f t="shared" si="157"/>
        <v>0</v>
      </c>
      <c r="N858" s="56">
        <f t="shared" si="158"/>
        <v>0</v>
      </c>
      <c r="O858" s="56">
        <f t="shared" si="159"/>
        <v>0</v>
      </c>
    </row>
    <row r="859" spans="1:15" x14ac:dyDescent="0.3">
      <c r="A859" t="str">
        <f t="shared" si="153"/>
        <v>202519do</v>
      </c>
      <c r="B859">
        <f t="shared" si="151"/>
        <v>19</v>
      </c>
      <c r="C859" s="65">
        <f t="shared" si="160"/>
        <v>45785</v>
      </c>
      <c r="D859" t="str">
        <f t="shared" si="161"/>
        <v>do</v>
      </c>
      <c r="E859">
        <f t="shared" si="154"/>
        <v>2025</v>
      </c>
      <c r="F859" t="str">
        <f t="shared" si="162"/>
        <v/>
      </c>
      <c r="G859" t="str">
        <f t="shared" si="163"/>
        <v/>
      </c>
      <c r="H859" t="str">
        <f t="shared" si="164"/>
        <v/>
      </c>
      <c r="I859">
        <f t="shared" si="152"/>
        <v>19</v>
      </c>
      <c r="J859" s="118">
        <f>IF(AND(Formulier!$E$44&lt;=C859,Formulier!$O$38&gt;=C859),"Verlof",0)</f>
        <v>0</v>
      </c>
      <c r="K859">
        <f t="shared" si="155"/>
        <v>0</v>
      </c>
      <c r="L859">
        <f t="shared" si="156"/>
        <v>0</v>
      </c>
      <c r="M859">
        <f t="shared" si="157"/>
        <v>0</v>
      </c>
      <c r="N859" s="56">
        <f t="shared" si="158"/>
        <v>0</v>
      </c>
      <c r="O859" s="56">
        <f t="shared" si="159"/>
        <v>0</v>
      </c>
    </row>
    <row r="860" spans="1:15" x14ac:dyDescent="0.3">
      <c r="A860" t="str">
        <f t="shared" si="153"/>
        <v>202519vr</v>
      </c>
      <c r="B860">
        <f t="shared" si="151"/>
        <v>19</v>
      </c>
      <c r="C860" s="65">
        <f t="shared" si="160"/>
        <v>45786</v>
      </c>
      <c r="D860" t="str">
        <f t="shared" si="161"/>
        <v>vr</v>
      </c>
      <c r="E860">
        <f t="shared" si="154"/>
        <v>2025</v>
      </c>
      <c r="F860" t="str">
        <f t="shared" si="162"/>
        <v/>
      </c>
      <c r="G860" t="str">
        <f t="shared" si="163"/>
        <v/>
      </c>
      <c r="H860" t="str">
        <f t="shared" si="164"/>
        <v/>
      </c>
      <c r="I860">
        <f t="shared" si="152"/>
        <v>19</v>
      </c>
      <c r="J860" s="118">
        <f>IF(AND(Formulier!$E$44&lt;=C860,Formulier!$O$38&gt;=C860),"Verlof",0)</f>
        <v>0</v>
      </c>
      <c r="K860">
        <f t="shared" si="155"/>
        <v>0</v>
      </c>
      <c r="L860">
        <f t="shared" si="156"/>
        <v>0</v>
      </c>
      <c r="M860">
        <f t="shared" si="157"/>
        <v>0</v>
      </c>
      <c r="N860" s="56">
        <f t="shared" si="158"/>
        <v>0</v>
      </c>
      <c r="O860" s="56">
        <f t="shared" si="159"/>
        <v>0</v>
      </c>
    </row>
    <row r="861" spans="1:15" x14ac:dyDescent="0.3">
      <c r="A861" t="str">
        <f t="shared" si="153"/>
        <v>202519za</v>
      </c>
      <c r="B861">
        <f t="shared" si="151"/>
        <v>19</v>
      </c>
      <c r="C861" s="65">
        <f t="shared" si="160"/>
        <v>45787</v>
      </c>
      <c r="D861" t="str">
        <f t="shared" si="161"/>
        <v>za</v>
      </c>
      <c r="E861">
        <f t="shared" si="154"/>
        <v>2025</v>
      </c>
      <c r="F861" t="str">
        <f t="shared" si="162"/>
        <v/>
      </c>
      <c r="G861" t="str">
        <f t="shared" si="163"/>
        <v/>
      </c>
      <c r="H861" t="str">
        <f t="shared" si="164"/>
        <v/>
      </c>
      <c r="I861">
        <f t="shared" si="152"/>
        <v>19</v>
      </c>
      <c r="J861" s="118">
        <f>IF(AND(Formulier!$E$44&lt;=C861,Formulier!$O$38&gt;=C861),"Verlof",0)</f>
        <v>0</v>
      </c>
      <c r="K861">
        <f t="shared" si="155"/>
        <v>0</v>
      </c>
      <c r="L861">
        <f t="shared" si="156"/>
        <v>0</v>
      </c>
      <c r="M861">
        <f t="shared" si="157"/>
        <v>0</v>
      </c>
      <c r="N861" s="56">
        <f t="shared" si="158"/>
        <v>0</v>
      </c>
      <c r="O861" s="56">
        <f t="shared" si="159"/>
        <v>0</v>
      </c>
    </row>
    <row r="862" spans="1:15" x14ac:dyDescent="0.3">
      <c r="A862" t="str">
        <f t="shared" si="153"/>
        <v>202519zo</v>
      </c>
      <c r="B862">
        <f t="shared" si="151"/>
        <v>19</v>
      </c>
      <c r="C862" s="65">
        <f t="shared" si="160"/>
        <v>45788</v>
      </c>
      <c r="D862" t="str">
        <f t="shared" si="161"/>
        <v>zo</v>
      </c>
      <c r="E862">
        <f t="shared" si="154"/>
        <v>2025</v>
      </c>
      <c r="F862" t="str">
        <f t="shared" si="162"/>
        <v/>
      </c>
      <c r="G862" t="str">
        <f t="shared" si="163"/>
        <v/>
      </c>
      <c r="H862" t="str">
        <f t="shared" si="164"/>
        <v/>
      </c>
      <c r="I862">
        <f t="shared" si="152"/>
        <v>19</v>
      </c>
      <c r="J862" s="118">
        <f>IF(AND(Formulier!$E$44&lt;=C862,Formulier!$O$38&gt;=C862),"Verlof",0)</f>
        <v>0</v>
      </c>
      <c r="K862">
        <f t="shared" si="155"/>
        <v>0</v>
      </c>
      <c r="L862">
        <f t="shared" si="156"/>
        <v>0</v>
      </c>
      <c r="M862">
        <f t="shared" si="157"/>
        <v>0</v>
      </c>
      <c r="N862" s="56">
        <f t="shared" si="158"/>
        <v>0</v>
      </c>
      <c r="O862" s="56">
        <f t="shared" si="159"/>
        <v>0</v>
      </c>
    </row>
    <row r="863" spans="1:15" x14ac:dyDescent="0.3">
      <c r="A863" t="str">
        <f t="shared" si="153"/>
        <v>202520ma</v>
      </c>
      <c r="B863">
        <f t="shared" si="151"/>
        <v>20</v>
      </c>
      <c r="C863" s="65">
        <f t="shared" si="160"/>
        <v>45789</v>
      </c>
      <c r="D863" t="str">
        <f t="shared" si="161"/>
        <v>ma</v>
      </c>
      <c r="E863">
        <f t="shared" si="154"/>
        <v>2025</v>
      </c>
      <c r="F863" t="str">
        <f t="shared" si="162"/>
        <v/>
      </c>
      <c r="G863" t="str">
        <f t="shared" si="163"/>
        <v/>
      </c>
      <c r="H863" t="str">
        <f t="shared" si="164"/>
        <v/>
      </c>
      <c r="I863">
        <f t="shared" si="152"/>
        <v>20</v>
      </c>
      <c r="J863" s="118">
        <f>IF(AND(Formulier!$E$44&lt;=C863,Formulier!$O$38&gt;=C863),"Verlof",0)</f>
        <v>0</v>
      </c>
      <c r="K863">
        <f t="shared" si="155"/>
        <v>0</v>
      </c>
      <c r="L863">
        <f t="shared" si="156"/>
        <v>0</v>
      </c>
      <c r="M863">
        <f t="shared" si="157"/>
        <v>0</v>
      </c>
      <c r="N863" s="56">
        <f t="shared" si="158"/>
        <v>0</v>
      </c>
      <c r="O863" s="56">
        <f t="shared" si="159"/>
        <v>0</v>
      </c>
    </row>
    <row r="864" spans="1:15" x14ac:dyDescent="0.3">
      <c r="A864" t="str">
        <f t="shared" si="153"/>
        <v>202520di</v>
      </c>
      <c r="B864">
        <f t="shared" si="151"/>
        <v>20</v>
      </c>
      <c r="C864" s="65">
        <f t="shared" si="160"/>
        <v>45790</v>
      </c>
      <c r="D864" t="str">
        <f t="shared" si="161"/>
        <v>di</v>
      </c>
      <c r="E864">
        <f t="shared" si="154"/>
        <v>2025</v>
      </c>
      <c r="F864" t="str">
        <f t="shared" si="162"/>
        <v/>
      </c>
      <c r="G864" t="str">
        <f t="shared" si="163"/>
        <v/>
      </c>
      <c r="H864" t="str">
        <f t="shared" si="164"/>
        <v/>
      </c>
      <c r="I864">
        <f t="shared" si="152"/>
        <v>20</v>
      </c>
      <c r="J864" s="118">
        <f>IF(AND(Formulier!$E$44&lt;=C864,Formulier!$O$38&gt;=C864),"Verlof",0)</f>
        <v>0</v>
      </c>
      <c r="K864">
        <f t="shared" si="155"/>
        <v>0</v>
      </c>
      <c r="L864">
        <f t="shared" si="156"/>
        <v>0</v>
      </c>
      <c r="M864">
        <f t="shared" si="157"/>
        <v>0</v>
      </c>
      <c r="N864" s="56">
        <f t="shared" si="158"/>
        <v>0</v>
      </c>
      <c r="O864" s="56">
        <f t="shared" si="159"/>
        <v>0</v>
      </c>
    </row>
    <row r="865" spans="1:15" x14ac:dyDescent="0.3">
      <c r="A865" t="str">
        <f t="shared" si="153"/>
        <v>202520wo</v>
      </c>
      <c r="B865">
        <f t="shared" ref="B865:B928" si="165">B858+1</f>
        <v>20</v>
      </c>
      <c r="C865" s="65">
        <f t="shared" si="160"/>
        <v>45791</v>
      </c>
      <c r="D865" t="str">
        <f t="shared" si="161"/>
        <v>wo</v>
      </c>
      <c r="E865">
        <f t="shared" si="154"/>
        <v>2025</v>
      </c>
      <c r="F865" t="str">
        <f t="shared" si="162"/>
        <v/>
      </c>
      <c r="G865" t="str">
        <f t="shared" si="163"/>
        <v/>
      </c>
      <c r="H865" t="str">
        <f t="shared" si="164"/>
        <v/>
      </c>
      <c r="I865">
        <f t="shared" ref="I865:I928" si="166">+I858+1</f>
        <v>20</v>
      </c>
      <c r="J865" s="118">
        <f>IF(AND(Formulier!$E$44&lt;=C865,Formulier!$O$38&gt;=C865),"Verlof",0)</f>
        <v>0</v>
      </c>
      <c r="K865">
        <f t="shared" si="155"/>
        <v>0</v>
      </c>
      <c r="L865">
        <f t="shared" si="156"/>
        <v>0</v>
      </c>
      <c r="M865">
        <f t="shared" si="157"/>
        <v>0</v>
      </c>
      <c r="N865" s="56">
        <f t="shared" si="158"/>
        <v>0</v>
      </c>
      <c r="O865" s="56">
        <f t="shared" si="159"/>
        <v>0</v>
      </c>
    </row>
    <row r="866" spans="1:15" x14ac:dyDescent="0.3">
      <c r="A866" t="str">
        <f t="shared" si="153"/>
        <v>202520do</v>
      </c>
      <c r="B866">
        <f t="shared" si="165"/>
        <v>20</v>
      </c>
      <c r="C866" s="65">
        <f t="shared" si="160"/>
        <v>45792</v>
      </c>
      <c r="D866" t="str">
        <f t="shared" si="161"/>
        <v>do</v>
      </c>
      <c r="E866">
        <f t="shared" si="154"/>
        <v>2025</v>
      </c>
      <c r="F866" t="str">
        <f t="shared" si="162"/>
        <v/>
      </c>
      <c r="G866" t="str">
        <f t="shared" si="163"/>
        <v/>
      </c>
      <c r="H866" t="str">
        <f t="shared" si="164"/>
        <v/>
      </c>
      <c r="I866">
        <f t="shared" si="166"/>
        <v>20</v>
      </c>
      <c r="J866" s="118">
        <f>IF(AND(Formulier!$E$44&lt;=C866,Formulier!$O$38&gt;=C866),"Verlof",0)</f>
        <v>0</v>
      </c>
      <c r="K866">
        <f t="shared" si="155"/>
        <v>0</v>
      </c>
      <c r="L866">
        <f t="shared" si="156"/>
        <v>0</v>
      </c>
      <c r="M866">
        <f t="shared" si="157"/>
        <v>0</v>
      </c>
      <c r="N866" s="56">
        <f t="shared" si="158"/>
        <v>0</v>
      </c>
      <c r="O866" s="56">
        <f t="shared" si="159"/>
        <v>0</v>
      </c>
    </row>
    <row r="867" spans="1:15" x14ac:dyDescent="0.3">
      <c r="A867" t="str">
        <f t="shared" si="153"/>
        <v>202520vr</v>
      </c>
      <c r="B867">
        <f t="shared" si="165"/>
        <v>20</v>
      </c>
      <c r="C867" s="65">
        <f t="shared" si="160"/>
        <v>45793</v>
      </c>
      <c r="D867" t="str">
        <f t="shared" si="161"/>
        <v>vr</v>
      </c>
      <c r="E867">
        <f t="shared" si="154"/>
        <v>2025</v>
      </c>
      <c r="F867" t="str">
        <f t="shared" si="162"/>
        <v/>
      </c>
      <c r="G867" t="str">
        <f t="shared" si="163"/>
        <v/>
      </c>
      <c r="H867" t="str">
        <f t="shared" si="164"/>
        <v/>
      </c>
      <c r="I867">
        <f t="shared" si="166"/>
        <v>20</v>
      </c>
      <c r="J867" s="118">
        <f>IF(AND(Formulier!$E$44&lt;=C867,Formulier!$O$38&gt;=C867),"Verlof",0)</f>
        <v>0</v>
      </c>
      <c r="K867">
        <f t="shared" si="155"/>
        <v>0</v>
      </c>
      <c r="L867">
        <f t="shared" si="156"/>
        <v>0</v>
      </c>
      <c r="M867">
        <f t="shared" si="157"/>
        <v>0</v>
      </c>
      <c r="N867" s="56">
        <f t="shared" si="158"/>
        <v>0</v>
      </c>
      <c r="O867" s="56">
        <f t="shared" si="159"/>
        <v>0</v>
      </c>
    </row>
    <row r="868" spans="1:15" x14ac:dyDescent="0.3">
      <c r="A868" t="str">
        <f t="shared" si="153"/>
        <v>202520za</v>
      </c>
      <c r="B868">
        <f t="shared" si="165"/>
        <v>20</v>
      </c>
      <c r="C868" s="65">
        <f t="shared" si="160"/>
        <v>45794</v>
      </c>
      <c r="D868" t="str">
        <f t="shared" si="161"/>
        <v>za</v>
      </c>
      <c r="E868">
        <f t="shared" si="154"/>
        <v>2025</v>
      </c>
      <c r="F868" t="str">
        <f t="shared" si="162"/>
        <v/>
      </c>
      <c r="G868" t="str">
        <f t="shared" si="163"/>
        <v/>
      </c>
      <c r="H868" t="str">
        <f t="shared" si="164"/>
        <v/>
      </c>
      <c r="I868">
        <f t="shared" si="166"/>
        <v>20</v>
      </c>
      <c r="J868" s="118">
        <f>IF(AND(Formulier!$E$44&lt;=C868,Formulier!$O$38&gt;=C868),"Verlof",0)</f>
        <v>0</v>
      </c>
      <c r="K868">
        <f t="shared" si="155"/>
        <v>0</v>
      </c>
      <c r="L868">
        <f t="shared" si="156"/>
        <v>0</v>
      </c>
      <c r="M868">
        <f t="shared" si="157"/>
        <v>0</v>
      </c>
      <c r="N868" s="56">
        <f t="shared" si="158"/>
        <v>0</v>
      </c>
      <c r="O868" s="56">
        <f t="shared" si="159"/>
        <v>0</v>
      </c>
    </row>
    <row r="869" spans="1:15" x14ac:dyDescent="0.3">
      <c r="A869" t="str">
        <f t="shared" si="153"/>
        <v>202520zo</v>
      </c>
      <c r="B869">
        <f t="shared" si="165"/>
        <v>20</v>
      </c>
      <c r="C869" s="65">
        <f t="shared" si="160"/>
        <v>45795</v>
      </c>
      <c r="D869" t="str">
        <f t="shared" si="161"/>
        <v>zo</v>
      </c>
      <c r="E869">
        <f t="shared" si="154"/>
        <v>2025</v>
      </c>
      <c r="F869" t="str">
        <f t="shared" si="162"/>
        <v/>
      </c>
      <c r="G869" t="str">
        <f t="shared" si="163"/>
        <v/>
      </c>
      <c r="H869" t="str">
        <f t="shared" si="164"/>
        <v/>
      </c>
      <c r="I869">
        <f t="shared" si="166"/>
        <v>20</v>
      </c>
      <c r="J869" s="118">
        <f>IF(AND(Formulier!$E$44&lt;=C869,Formulier!$O$38&gt;=C869),"Verlof",0)</f>
        <v>0</v>
      </c>
      <c r="K869">
        <f t="shared" si="155"/>
        <v>0</v>
      </c>
      <c r="L869">
        <f t="shared" si="156"/>
        <v>0</v>
      </c>
      <c r="M869">
        <f t="shared" si="157"/>
        <v>0</v>
      </c>
      <c r="N869" s="56">
        <f t="shared" si="158"/>
        <v>0</v>
      </c>
      <c r="O869" s="56">
        <f t="shared" si="159"/>
        <v>0</v>
      </c>
    </row>
    <row r="870" spans="1:15" x14ac:dyDescent="0.3">
      <c r="A870" t="str">
        <f t="shared" si="153"/>
        <v>202521ma</v>
      </c>
      <c r="B870">
        <f t="shared" si="165"/>
        <v>21</v>
      </c>
      <c r="C870" s="65">
        <f t="shared" si="160"/>
        <v>45796</v>
      </c>
      <c r="D870" t="str">
        <f t="shared" si="161"/>
        <v>ma</v>
      </c>
      <c r="E870">
        <f t="shared" si="154"/>
        <v>2025</v>
      </c>
      <c r="F870" t="str">
        <f t="shared" si="162"/>
        <v/>
      </c>
      <c r="G870" t="str">
        <f t="shared" si="163"/>
        <v/>
      </c>
      <c r="H870" t="str">
        <f t="shared" si="164"/>
        <v/>
      </c>
      <c r="I870">
        <f t="shared" si="166"/>
        <v>21</v>
      </c>
      <c r="J870" s="118">
        <f>IF(AND(Formulier!$E$44&lt;=C870,Formulier!$O$38&gt;=C870),"Verlof",0)</f>
        <v>0</v>
      </c>
      <c r="K870">
        <f t="shared" si="155"/>
        <v>0</v>
      </c>
      <c r="L870">
        <f t="shared" si="156"/>
        <v>0</v>
      </c>
      <c r="M870">
        <f t="shared" si="157"/>
        <v>0</v>
      </c>
      <c r="N870" s="56">
        <f t="shared" si="158"/>
        <v>0</v>
      </c>
      <c r="O870" s="56">
        <f t="shared" si="159"/>
        <v>0</v>
      </c>
    </row>
    <row r="871" spans="1:15" x14ac:dyDescent="0.3">
      <c r="A871" t="str">
        <f t="shared" si="153"/>
        <v>202521di</v>
      </c>
      <c r="B871">
        <f t="shared" si="165"/>
        <v>21</v>
      </c>
      <c r="C871" s="65">
        <f t="shared" si="160"/>
        <v>45797</v>
      </c>
      <c r="D871" t="str">
        <f t="shared" si="161"/>
        <v>di</v>
      </c>
      <c r="E871">
        <f t="shared" si="154"/>
        <v>2025</v>
      </c>
      <c r="F871" t="str">
        <f t="shared" si="162"/>
        <v/>
      </c>
      <c r="G871" t="str">
        <f t="shared" si="163"/>
        <v/>
      </c>
      <c r="H871" t="str">
        <f t="shared" si="164"/>
        <v/>
      </c>
      <c r="I871">
        <f t="shared" si="166"/>
        <v>21</v>
      </c>
      <c r="J871" s="118">
        <f>IF(AND(Formulier!$E$44&lt;=C871,Formulier!$O$38&gt;=C871),"Verlof",0)</f>
        <v>0</v>
      </c>
      <c r="K871">
        <f t="shared" si="155"/>
        <v>0</v>
      </c>
      <c r="L871">
        <f t="shared" si="156"/>
        <v>0</v>
      </c>
      <c r="M871">
        <f t="shared" si="157"/>
        <v>0</v>
      </c>
      <c r="N871" s="56">
        <f t="shared" si="158"/>
        <v>0</v>
      </c>
      <c r="O871" s="56">
        <f t="shared" si="159"/>
        <v>0</v>
      </c>
    </row>
    <row r="872" spans="1:15" x14ac:dyDescent="0.3">
      <c r="A872" t="str">
        <f t="shared" si="153"/>
        <v>202521wo</v>
      </c>
      <c r="B872">
        <f t="shared" si="165"/>
        <v>21</v>
      </c>
      <c r="C872" s="65">
        <f t="shared" si="160"/>
        <v>45798</v>
      </c>
      <c r="D872" t="str">
        <f t="shared" si="161"/>
        <v>wo</v>
      </c>
      <c r="E872">
        <f t="shared" si="154"/>
        <v>2025</v>
      </c>
      <c r="F872" t="str">
        <f t="shared" si="162"/>
        <v/>
      </c>
      <c r="G872" t="str">
        <f t="shared" si="163"/>
        <v/>
      </c>
      <c r="H872" t="str">
        <f t="shared" si="164"/>
        <v/>
      </c>
      <c r="I872">
        <f t="shared" si="166"/>
        <v>21</v>
      </c>
      <c r="J872" s="118">
        <f>IF(AND(Formulier!$E$44&lt;=C872,Formulier!$O$38&gt;=C872),"Verlof",0)</f>
        <v>0</v>
      </c>
      <c r="K872">
        <f t="shared" si="155"/>
        <v>0</v>
      </c>
      <c r="L872">
        <f t="shared" si="156"/>
        <v>0</v>
      </c>
      <c r="M872">
        <f t="shared" si="157"/>
        <v>0</v>
      </c>
      <c r="N872" s="56">
        <f t="shared" si="158"/>
        <v>0</v>
      </c>
      <c r="O872" s="56">
        <f t="shared" si="159"/>
        <v>0</v>
      </c>
    </row>
    <row r="873" spans="1:15" x14ac:dyDescent="0.3">
      <c r="A873" t="str">
        <f t="shared" si="153"/>
        <v>202521do</v>
      </c>
      <c r="B873">
        <f t="shared" si="165"/>
        <v>21</v>
      </c>
      <c r="C873" s="65">
        <f t="shared" si="160"/>
        <v>45799</v>
      </c>
      <c r="D873" t="str">
        <f t="shared" si="161"/>
        <v>do</v>
      </c>
      <c r="E873">
        <f t="shared" si="154"/>
        <v>2025</v>
      </c>
      <c r="F873" t="str">
        <f t="shared" si="162"/>
        <v/>
      </c>
      <c r="G873" t="str">
        <f t="shared" si="163"/>
        <v/>
      </c>
      <c r="H873" t="str">
        <f t="shared" si="164"/>
        <v/>
      </c>
      <c r="I873">
        <f t="shared" si="166"/>
        <v>21</v>
      </c>
      <c r="J873" s="118">
        <f>IF(AND(Formulier!$E$44&lt;=C873,Formulier!$O$38&gt;=C873),"Verlof",0)</f>
        <v>0</v>
      </c>
      <c r="K873">
        <f t="shared" si="155"/>
        <v>0</v>
      </c>
      <c r="L873">
        <f t="shared" si="156"/>
        <v>0</v>
      </c>
      <c r="M873">
        <f t="shared" si="157"/>
        <v>0</v>
      </c>
      <c r="N873" s="56">
        <f t="shared" si="158"/>
        <v>0</v>
      </c>
      <c r="O873" s="56">
        <f t="shared" si="159"/>
        <v>0</v>
      </c>
    </row>
    <row r="874" spans="1:15" x14ac:dyDescent="0.3">
      <c r="A874" t="str">
        <f t="shared" si="153"/>
        <v>202521vr</v>
      </c>
      <c r="B874">
        <f t="shared" si="165"/>
        <v>21</v>
      </c>
      <c r="C874" s="65">
        <f t="shared" si="160"/>
        <v>45800</v>
      </c>
      <c r="D874" t="str">
        <f t="shared" si="161"/>
        <v>vr</v>
      </c>
      <c r="E874">
        <f t="shared" si="154"/>
        <v>2025</v>
      </c>
      <c r="F874" t="str">
        <f t="shared" si="162"/>
        <v/>
      </c>
      <c r="G874" t="str">
        <f t="shared" si="163"/>
        <v/>
      </c>
      <c r="H874" t="str">
        <f t="shared" si="164"/>
        <v/>
      </c>
      <c r="I874">
        <f t="shared" si="166"/>
        <v>21</v>
      </c>
      <c r="J874" s="118">
        <f>IF(AND(Formulier!$E$44&lt;=C874,Formulier!$O$38&gt;=C874),"Verlof",0)</f>
        <v>0</v>
      </c>
      <c r="K874">
        <f t="shared" si="155"/>
        <v>0</v>
      </c>
      <c r="L874">
        <f t="shared" si="156"/>
        <v>0</v>
      </c>
      <c r="M874">
        <f t="shared" si="157"/>
        <v>0</v>
      </c>
      <c r="N874" s="56">
        <f t="shared" si="158"/>
        <v>0</v>
      </c>
      <c r="O874" s="56">
        <f t="shared" si="159"/>
        <v>0</v>
      </c>
    </row>
    <row r="875" spans="1:15" x14ac:dyDescent="0.3">
      <c r="A875" t="str">
        <f t="shared" si="153"/>
        <v>202521za</v>
      </c>
      <c r="B875">
        <f t="shared" si="165"/>
        <v>21</v>
      </c>
      <c r="C875" s="65">
        <f t="shared" si="160"/>
        <v>45801</v>
      </c>
      <c r="D875" t="str">
        <f t="shared" si="161"/>
        <v>za</v>
      </c>
      <c r="E875">
        <f t="shared" si="154"/>
        <v>2025</v>
      </c>
      <c r="F875" t="str">
        <f t="shared" si="162"/>
        <v/>
      </c>
      <c r="G875" t="str">
        <f t="shared" si="163"/>
        <v/>
      </c>
      <c r="H875" t="str">
        <f t="shared" si="164"/>
        <v/>
      </c>
      <c r="I875">
        <f t="shared" si="166"/>
        <v>21</v>
      </c>
      <c r="J875" s="118">
        <f>IF(AND(Formulier!$E$44&lt;=C875,Formulier!$O$38&gt;=C875),"Verlof",0)</f>
        <v>0</v>
      </c>
      <c r="K875">
        <f t="shared" si="155"/>
        <v>0</v>
      </c>
      <c r="L875">
        <f t="shared" si="156"/>
        <v>0</v>
      </c>
      <c r="M875">
        <f t="shared" si="157"/>
        <v>0</v>
      </c>
      <c r="N875" s="56">
        <f t="shared" si="158"/>
        <v>0</v>
      </c>
      <c r="O875" s="56">
        <f t="shared" si="159"/>
        <v>0</v>
      </c>
    </row>
    <row r="876" spans="1:15" x14ac:dyDescent="0.3">
      <c r="A876" t="str">
        <f t="shared" si="153"/>
        <v>202521zo</v>
      </c>
      <c r="B876">
        <f t="shared" si="165"/>
        <v>21</v>
      </c>
      <c r="C876" s="65">
        <f t="shared" si="160"/>
        <v>45802</v>
      </c>
      <c r="D876" t="str">
        <f t="shared" si="161"/>
        <v>zo</v>
      </c>
      <c r="E876">
        <f t="shared" si="154"/>
        <v>2025</v>
      </c>
      <c r="F876" t="str">
        <f t="shared" si="162"/>
        <v/>
      </c>
      <c r="G876" t="str">
        <f t="shared" si="163"/>
        <v/>
      </c>
      <c r="H876" t="str">
        <f t="shared" si="164"/>
        <v/>
      </c>
      <c r="I876">
        <f t="shared" si="166"/>
        <v>21</v>
      </c>
      <c r="J876" s="118">
        <f>IF(AND(Formulier!$E$44&lt;=C876,Formulier!$O$38&gt;=C876),"Verlof",0)</f>
        <v>0</v>
      </c>
      <c r="K876">
        <f t="shared" si="155"/>
        <v>0</v>
      </c>
      <c r="L876">
        <f t="shared" si="156"/>
        <v>0</v>
      </c>
      <c r="M876">
        <f t="shared" si="157"/>
        <v>0</v>
      </c>
      <c r="N876" s="56">
        <f t="shared" si="158"/>
        <v>0</v>
      </c>
      <c r="O876" s="56">
        <f t="shared" si="159"/>
        <v>0</v>
      </c>
    </row>
    <row r="877" spans="1:15" x14ac:dyDescent="0.3">
      <c r="A877" t="str">
        <f t="shared" si="153"/>
        <v>202522ma</v>
      </c>
      <c r="B877">
        <f t="shared" si="165"/>
        <v>22</v>
      </c>
      <c r="C877" s="65">
        <f t="shared" si="160"/>
        <v>45803</v>
      </c>
      <c r="D877" t="str">
        <f t="shared" si="161"/>
        <v>ma</v>
      </c>
      <c r="E877">
        <f t="shared" si="154"/>
        <v>2025</v>
      </c>
      <c r="F877" t="str">
        <f t="shared" si="162"/>
        <v/>
      </c>
      <c r="G877" t="str">
        <f t="shared" si="163"/>
        <v/>
      </c>
      <c r="H877" t="str">
        <f t="shared" si="164"/>
        <v/>
      </c>
      <c r="I877">
        <f t="shared" si="166"/>
        <v>22</v>
      </c>
      <c r="J877" s="118">
        <f>IF(AND(Formulier!$E$44&lt;=C877,Formulier!$O$38&gt;=C877),"Verlof",0)</f>
        <v>0</v>
      </c>
      <c r="K877">
        <f t="shared" si="155"/>
        <v>0</v>
      </c>
      <c r="L877">
        <f t="shared" si="156"/>
        <v>0</v>
      </c>
      <c r="M877">
        <f t="shared" si="157"/>
        <v>0</v>
      </c>
      <c r="N877" s="56">
        <f t="shared" si="158"/>
        <v>0</v>
      </c>
      <c r="O877" s="56">
        <f t="shared" si="159"/>
        <v>0</v>
      </c>
    </row>
    <row r="878" spans="1:15" x14ac:dyDescent="0.3">
      <c r="A878" t="str">
        <f t="shared" si="153"/>
        <v>202522di</v>
      </c>
      <c r="B878">
        <f t="shared" si="165"/>
        <v>22</v>
      </c>
      <c r="C878" s="65">
        <f t="shared" si="160"/>
        <v>45804</v>
      </c>
      <c r="D878" t="str">
        <f t="shared" si="161"/>
        <v>di</v>
      </c>
      <c r="E878">
        <f t="shared" si="154"/>
        <v>2025</v>
      </c>
      <c r="F878" t="str">
        <f t="shared" si="162"/>
        <v/>
      </c>
      <c r="G878" t="str">
        <f t="shared" si="163"/>
        <v/>
      </c>
      <c r="H878" t="str">
        <f t="shared" si="164"/>
        <v/>
      </c>
      <c r="I878">
        <f t="shared" si="166"/>
        <v>22</v>
      </c>
      <c r="J878" s="118">
        <f>IF(AND(Formulier!$E$44&lt;=C878,Formulier!$O$38&gt;=C878),"Verlof",0)</f>
        <v>0</v>
      </c>
      <c r="K878">
        <f t="shared" si="155"/>
        <v>0</v>
      </c>
      <c r="L878">
        <f t="shared" si="156"/>
        <v>0</v>
      </c>
      <c r="M878">
        <f t="shared" si="157"/>
        <v>0</v>
      </c>
      <c r="N878" s="56">
        <f t="shared" si="158"/>
        <v>0</v>
      </c>
      <c r="O878" s="56">
        <f t="shared" si="159"/>
        <v>0</v>
      </c>
    </row>
    <row r="879" spans="1:15" x14ac:dyDescent="0.3">
      <c r="A879" t="str">
        <f t="shared" si="153"/>
        <v>202522wo</v>
      </c>
      <c r="B879">
        <f t="shared" si="165"/>
        <v>22</v>
      </c>
      <c r="C879" s="65">
        <f t="shared" si="160"/>
        <v>45805</v>
      </c>
      <c r="D879" t="str">
        <f t="shared" si="161"/>
        <v>wo</v>
      </c>
      <c r="E879">
        <f t="shared" si="154"/>
        <v>2025</v>
      </c>
      <c r="F879" t="str">
        <f t="shared" si="162"/>
        <v/>
      </c>
      <c r="G879" t="str">
        <f t="shared" si="163"/>
        <v/>
      </c>
      <c r="H879" t="str">
        <f t="shared" si="164"/>
        <v/>
      </c>
      <c r="I879">
        <f t="shared" si="166"/>
        <v>22</v>
      </c>
      <c r="J879" s="118">
        <f>IF(AND(Formulier!$E$44&lt;=C879,Formulier!$O$38&gt;=C879),"Verlof",0)</f>
        <v>0</v>
      </c>
      <c r="K879">
        <f t="shared" si="155"/>
        <v>0</v>
      </c>
      <c r="L879">
        <f t="shared" si="156"/>
        <v>0</v>
      </c>
      <c r="M879">
        <f t="shared" si="157"/>
        <v>0</v>
      </c>
      <c r="N879" s="56">
        <f t="shared" si="158"/>
        <v>0</v>
      </c>
      <c r="O879" s="56">
        <f t="shared" si="159"/>
        <v>0</v>
      </c>
    </row>
    <row r="880" spans="1:15" x14ac:dyDescent="0.3">
      <c r="A880" t="str">
        <f t="shared" si="153"/>
        <v>202522do</v>
      </c>
      <c r="B880">
        <f t="shared" si="165"/>
        <v>22</v>
      </c>
      <c r="C880" s="65">
        <f t="shared" si="160"/>
        <v>45806</v>
      </c>
      <c r="D880" t="str">
        <f t="shared" si="161"/>
        <v>do</v>
      </c>
      <c r="E880">
        <f t="shared" si="154"/>
        <v>2025</v>
      </c>
      <c r="F880" t="str">
        <f t="shared" si="162"/>
        <v>Vakantie</v>
      </c>
      <c r="G880" t="str">
        <f t="shared" si="163"/>
        <v>Vakantie</v>
      </c>
      <c r="H880" t="str">
        <f t="shared" si="164"/>
        <v>Vakantie</v>
      </c>
      <c r="I880">
        <f t="shared" si="166"/>
        <v>22</v>
      </c>
      <c r="J880" s="118">
        <f>IF(AND(Formulier!$E$44&lt;=C880,Formulier!$O$38&gt;=C880),"Verlof",0)</f>
        <v>0</v>
      </c>
      <c r="K880">
        <f t="shared" si="155"/>
        <v>0</v>
      </c>
      <c r="L880">
        <f t="shared" si="156"/>
        <v>0</v>
      </c>
      <c r="M880">
        <f t="shared" si="157"/>
        <v>0</v>
      </c>
      <c r="N880" s="56">
        <f t="shared" si="158"/>
        <v>0</v>
      </c>
      <c r="O880" s="56">
        <f t="shared" si="159"/>
        <v>0</v>
      </c>
    </row>
    <row r="881" spans="1:15" x14ac:dyDescent="0.3">
      <c r="A881" t="str">
        <f t="shared" si="153"/>
        <v>202522vr</v>
      </c>
      <c r="B881">
        <f t="shared" si="165"/>
        <v>22</v>
      </c>
      <c r="C881" s="65">
        <f t="shared" si="160"/>
        <v>45807</v>
      </c>
      <c r="D881" t="str">
        <f t="shared" si="161"/>
        <v>vr</v>
      </c>
      <c r="E881">
        <f t="shared" si="154"/>
        <v>2025</v>
      </c>
      <c r="F881" t="str">
        <f t="shared" si="162"/>
        <v/>
      </c>
      <c r="G881" t="str">
        <f t="shared" si="163"/>
        <v/>
      </c>
      <c r="H881" t="str">
        <f t="shared" si="164"/>
        <v/>
      </c>
      <c r="I881">
        <f t="shared" si="166"/>
        <v>22</v>
      </c>
      <c r="J881" s="118">
        <f>IF(AND(Formulier!$E$44&lt;=C881,Formulier!$O$38&gt;=C881),"Verlof",0)</f>
        <v>0</v>
      </c>
      <c r="K881">
        <f t="shared" si="155"/>
        <v>0</v>
      </c>
      <c r="L881">
        <f t="shared" si="156"/>
        <v>0</v>
      </c>
      <c r="M881">
        <f t="shared" si="157"/>
        <v>0</v>
      </c>
      <c r="N881" s="56">
        <f t="shared" si="158"/>
        <v>0</v>
      </c>
      <c r="O881" s="56">
        <f t="shared" si="159"/>
        <v>0</v>
      </c>
    </row>
    <row r="882" spans="1:15" x14ac:dyDescent="0.3">
      <c r="A882" t="str">
        <f t="shared" si="153"/>
        <v>202522za</v>
      </c>
      <c r="B882">
        <f t="shared" si="165"/>
        <v>22</v>
      </c>
      <c r="C882" s="65">
        <f t="shared" si="160"/>
        <v>45808</v>
      </c>
      <c r="D882" t="str">
        <f t="shared" si="161"/>
        <v>za</v>
      </c>
      <c r="E882">
        <f t="shared" si="154"/>
        <v>2025</v>
      </c>
      <c r="F882" t="str">
        <f t="shared" si="162"/>
        <v/>
      </c>
      <c r="G882" t="str">
        <f t="shared" si="163"/>
        <v/>
      </c>
      <c r="H882" t="str">
        <f t="shared" si="164"/>
        <v/>
      </c>
      <c r="I882">
        <f t="shared" si="166"/>
        <v>22</v>
      </c>
      <c r="J882" s="118">
        <f>IF(AND(Formulier!$E$44&lt;=C882,Formulier!$O$38&gt;=C882),"Verlof",0)</f>
        <v>0</v>
      </c>
      <c r="K882">
        <f t="shared" si="155"/>
        <v>0</v>
      </c>
      <c r="L882">
        <f t="shared" si="156"/>
        <v>0</v>
      </c>
      <c r="M882">
        <f t="shared" si="157"/>
        <v>0</v>
      </c>
      <c r="N882" s="56">
        <f t="shared" si="158"/>
        <v>0</v>
      </c>
      <c r="O882" s="56">
        <f t="shared" si="159"/>
        <v>0</v>
      </c>
    </row>
    <row r="883" spans="1:15" x14ac:dyDescent="0.3">
      <c r="A883" t="str">
        <f t="shared" si="153"/>
        <v>202522zo</v>
      </c>
      <c r="B883">
        <f t="shared" si="165"/>
        <v>22</v>
      </c>
      <c r="C883" s="65">
        <f t="shared" si="160"/>
        <v>45809</v>
      </c>
      <c r="D883" t="str">
        <f t="shared" si="161"/>
        <v>zo</v>
      </c>
      <c r="E883">
        <f t="shared" si="154"/>
        <v>2025</v>
      </c>
      <c r="F883" t="str">
        <f t="shared" si="162"/>
        <v/>
      </c>
      <c r="G883" t="str">
        <f t="shared" si="163"/>
        <v/>
      </c>
      <c r="H883" t="str">
        <f t="shared" si="164"/>
        <v/>
      </c>
      <c r="I883">
        <f t="shared" si="166"/>
        <v>22</v>
      </c>
      <c r="J883" s="118">
        <f>IF(AND(Formulier!$E$44&lt;=C883,Formulier!$O$38&gt;=C883),"Verlof",0)</f>
        <v>0</v>
      </c>
      <c r="K883">
        <f t="shared" si="155"/>
        <v>0</v>
      </c>
      <c r="L883">
        <f t="shared" si="156"/>
        <v>0</v>
      </c>
      <c r="M883">
        <f t="shared" si="157"/>
        <v>0</v>
      </c>
      <c r="N883" s="56">
        <f t="shared" si="158"/>
        <v>0</v>
      </c>
      <c r="O883" s="56">
        <f t="shared" si="159"/>
        <v>0</v>
      </c>
    </row>
    <row r="884" spans="1:15" x14ac:dyDescent="0.3">
      <c r="A884" t="str">
        <f t="shared" si="153"/>
        <v>202523ma</v>
      </c>
      <c r="B884">
        <f t="shared" si="165"/>
        <v>23</v>
      </c>
      <c r="C884" s="65">
        <f t="shared" si="160"/>
        <v>45810</v>
      </c>
      <c r="D884" t="str">
        <f t="shared" si="161"/>
        <v>ma</v>
      </c>
      <c r="E884">
        <f t="shared" si="154"/>
        <v>2025</v>
      </c>
      <c r="F884" t="str">
        <f t="shared" si="162"/>
        <v/>
      </c>
      <c r="G884" t="str">
        <f t="shared" si="163"/>
        <v/>
      </c>
      <c r="H884" t="str">
        <f t="shared" si="164"/>
        <v/>
      </c>
      <c r="I884">
        <f t="shared" si="166"/>
        <v>23</v>
      </c>
      <c r="J884" s="118">
        <f>IF(AND(Formulier!$E$44&lt;=C884,Formulier!$O$38&gt;=C884),"Verlof",0)</f>
        <v>0</v>
      </c>
      <c r="K884">
        <f t="shared" si="155"/>
        <v>0</v>
      </c>
      <c r="L884">
        <f t="shared" si="156"/>
        <v>0</v>
      </c>
      <c r="M884">
        <f t="shared" si="157"/>
        <v>0</v>
      </c>
      <c r="N884" s="56">
        <f t="shared" si="158"/>
        <v>0</v>
      </c>
      <c r="O884" s="56">
        <f t="shared" si="159"/>
        <v>0</v>
      </c>
    </row>
    <row r="885" spans="1:15" x14ac:dyDescent="0.3">
      <c r="A885" t="str">
        <f t="shared" si="153"/>
        <v>202523di</v>
      </c>
      <c r="B885">
        <f t="shared" si="165"/>
        <v>23</v>
      </c>
      <c r="C885" s="65">
        <f t="shared" si="160"/>
        <v>45811</v>
      </c>
      <c r="D885" t="str">
        <f t="shared" si="161"/>
        <v>di</v>
      </c>
      <c r="E885">
        <f t="shared" si="154"/>
        <v>2025</v>
      </c>
      <c r="F885" t="str">
        <f t="shared" si="162"/>
        <v/>
      </c>
      <c r="G885" t="str">
        <f t="shared" si="163"/>
        <v/>
      </c>
      <c r="H885" t="str">
        <f t="shared" si="164"/>
        <v/>
      </c>
      <c r="I885">
        <f t="shared" si="166"/>
        <v>23</v>
      </c>
      <c r="J885" s="118">
        <f>IF(AND(Formulier!$E$44&lt;=C885,Formulier!$O$38&gt;=C885),"Verlof",0)</f>
        <v>0</v>
      </c>
      <c r="K885">
        <f t="shared" si="155"/>
        <v>0</v>
      </c>
      <c r="L885">
        <f t="shared" si="156"/>
        <v>0</v>
      </c>
      <c r="M885">
        <f t="shared" si="157"/>
        <v>0</v>
      </c>
      <c r="N885" s="56">
        <f t="shared" si="158"/>
        <v>0</v>
      </c>
      <c r="O885" s="56">
        <f t="shared" si="159"/>
        <v>0</v>
      </c>
    </row>
    <row r="886" spans="1:15" x14ac:dyDescent="0.3">
      <c r="A886" t="str">
        <f t="shared" si="153"/>
        <v>202523wo</v>
      </c>
      <c r="B886">
        <f t="shared" si="165"/>
        <v>23</v>
      </c>
      <c r="C886" s="65">
        <f t="shared" si="160"/>
        <v>45812</v>
      </c>
      <c r="D886" t="str">
        <f t="shared" si="161"/>
        <v>wo</v>
      </c>
      <c r="E886">
        <f t="shared" si="154"/>
        <v>2025</v>
      </c>
      <c r="F886" t="str">
        <f t="shared" si="162"/>
        <v/>
      </c>
      <c r="G886" t="str">
        <f t="shared" si="163"/>
        <v/>
      </c>
      <c r="H886" t="str">
        <f t="shared" si="164"/>
        <v/>
      </c>
      <c r="I886">
        <f t="shared" si="166"/>
        <v>23</v>
      </c>
      <c r="J886" s="118">
        <f>IF(AND(Formulier!$E$44&lt;=C886,Formulier!$O$38&gt;=C886),"Verlof",0)</f>
        <v>0</v>
      </c>
      <c r="K886">
        <f t="shared" si="155"/>
        <v>0</v>
      </c>
      <c r="L886">
        <f t="shared" si="156"/>
        <v>0</v>
      </c>
      <c r="M886">
        <f t="shared" si="157"/>
        <v>0</v>
      </c>
      <c r="N886" s="56">
        <f t="shared" si="158"/>
        <v>0</v>
      </c>
      <c r="O886" s="56">
        <f t="shared" si="159"/>
        <v>0</v>
      </c>
    </row>
    <row r="887" spans="1:15" x14ac:dyDescent="0.3">
      <c r="A887" t="str">
        <f t="shared" si="153"/>
        <v>202523do</v>
      </c>
      <c r="B887">
        <f t="shared" si="165"/>
        <v>23</v>
      </c>
      <c r="C887" s="65">
        <f t="shared" si="160"/>
        <v>45813</v>
      </c>
      <c r="D887" t="str">
        <f t="shared" si="161"/>
        <v>do</v>
      </c>
      <c r="E887">
        <f t="shared" si="154"/>
        <v>2025</v>
      </c>
      <c r="F887" t="str">
        <f t="shared" si="162"/>
        <v/>
      </c>
      <c r="G887" t="str">
        <f t="shared" si="163"/>
        <v/>
      </c>
      <c r="H887" t="str">
        <f t="shared" si="164"/>
        <v/>
      </c>
      <c r="I887">
        <f t="shared" si="166"/>
        <v>23</v>
      </c>
      <c r="J887" s="118">
        <f>IF(AND(Formulier!$E$44&lt;=C887,Formulier!$O$38&gt;=C887),"Verlof",0)</f>
        <v>0</v>
      </c>
      <c r="K887">
        <f t="shared" si="155"/>
        <v>0</v>
      </c>
      <c r="L887">
        <f t="shared" si="156"/>
        <v>0</v>
      </c>
      <c r="M887">
        <f t="shared" si="157"/>
        <v>0</v>
      </c>
      <c r="N887" s="56">
        <f t="shared" si="158"/>
        <v>0</v>
      </c>
      <c r="O887" s="56">
        <f t="shared" si="159"/>
        <v>0</v>
      </c>
    </row>
    <row r="888" spans="1:15" x14ac:dyDescent="0.3">
      <c r="A888" t="str">
        <f t="shared" si="153"/>
        <v>202523vr</v>
      </c>
      <c r="B888">
        <f t="shared" si="165"/>
        <v>23</v>
      </c>
      <c r="C888" s="65">
        <f t="shared" si="160"/>
        <v>45814</v>
      </c>
      <c r="D888" t="str">
        <f t="shared" si="161"/>
        <v>vr</v>
      </c>
      <c r="E888">
        <f t="shared" si="154"/>
        <v>2025</v>
      </c>
      <c r="F888" t="str">
        <f t="shared" si="162"/>
        <v/>
      </c>
      <c r="G888" t="str">
        <f t="shared" si="163"/>
        <v/>
      </c>
      <c r="H888" t="str">
        <f t="shared" si="164"/>
        <v/>
      </c>
      <c r="I888">
        <f t="shared" si="166"/>
        <v>23</v>
      </c>
      <c r="J888" s="118">
        <f>IF(AND(Formulier!$E$44&lt;=C888,Formulier!$O$38&gt;=C888),"Verlof",0)</f>
        <v>0</v>
      </c>
      <c r="K888">
        <f t="shared" si="155"/>
        <v>0</v>
      </c>
      <c r="L888">
        <f t="shared" si="156"/>
        <v>0</v>
      </c>
      <c r="M888">
        <f t="shared" si="157"/>
        <v>0</v>
      </c>
      <c r="N888" s="56">
        <f t="shared" si="158"/>
        <v>0</v>
      </c>
      <c r="O888" s="56">
        <f t="shared" si="159"/>
        <v>0</v>
      </c>
    </row>
    <row r="889" spans="1:15" x14ac:dyDescent="0.3">
      <c r="A889" t="str">
        <f t="shared" si="153"/>
        <v>202523za</v>
      </c>
      <c r="B889">
        <f t="shared" si="165"/>
        <v>23</v>
      </c>
      <c r="C889" s="65">
        <f t="shared" si="160"/>
        <v>45815</v>
      </c>
      <c r="D889" t="str">
        <f t="shared" si="161"/>
        <v>za</v>
      </c>
      <c r="E889">
        <f t="shared" si="154"/>
        <v>2025</v>
      </c>
      <c r="F889" t="str">
        <f t="shared" si="162"/>
        <v/>
      </c>
      <c r="G889" t="str">
        <f t="shared" si="163"/>
        <v/>
      </c>
      <c r="H889" t="str">
        <f t="shared" si="164"/>
        <v/>
      </c>
      <c r="I889">
        <f t="shared" si="166"/>
        <v>23</v>
      </c>
      <c r="J889" s="118">
        <f>IF(AND(Formulier!$E$44&lt;=C889,Formulier!$O$38&gt;=C889),"Verlof",0)</f>
        <v>0</v>
      </c>
      <c r="K889">
        <f t="shared" si="155"/>
        <v>0</v>
      </c>
      <c r="L889">
        <f t="shared" si="156"/>
        <v>0</v>
      </c>
      <c r="M889">
        <f t="shared" si="157"/>
        <v>0</v>
      </c>
      <c r="N889" s="56">
        <f t="shared" si="158"/>
        <v>0</v>
      </c>
      <c r="O889" s="56">
        <f t="shared" si="159"/>
        <v>0</v>
      </c>
    </row>
    <row r="890" spans="1:15" x14ac:dyDescent="0.3">
      <c r="A890" t="str">
        <f t="shared" si="153"/>
        <v>202523zo</v>
      </c>
      <c r="B890">
        <f t="shared" si="165"/>
        <v>23</v>
      </c>
      <c r="C890" s="65">
        <f t="shared" si="160"/>
        <v>45816</v>
      </c>
      <c r="D890" t="str">
        <f t="shared" si="161"/>
        <v>zo</v>
      </c>
      <c r="E890">
        <f t="shared" si="154"/>
        <v>2025</v>
      </c>
      <c r="F890" t="str">
        <f t="shared" si="162"/>
        <v/>
      </c>
      <c r="G890" t="str">
        <f t="shared" si="163"/>
        <v/>
      </c>
      <c r="H890" t="str">
        <f t="shared" si="164"/>
        <v/>
      </c>
      <c r="I890">
        <f t="shared" si="166"/>
        <v>23</v>
      </c>
      <c r="J890" s="118">
        <f>IF(AND(Formulier!$E$44&lt;=C890,Formulier!$O$38&gt;=C890),"Verlof",0)</f>
        <v>0</v>
      </c>
      <c r="K890">
        <f t="shared" si="155"/>
        <v>0</v>
      </c>
      <c r="L890">
        <f t="shared" si="156"/>
        <v>0</v>
      </c>
      <c r="M890">
        <f t="shared" si="157"/>
        <v>0</v>
      </c>
      <c r="N890" s="56">
        <f t="shared" si="158"/>
        <v>0</v>
      </c>
      <c r="O890" s="56">
        <f t="shared" si="159"/>
        <v>0</v>
      </c>
    </row>
    <row r="891" spans="1:15" x14ac:dyDescent="0.3">
      <c r="A891" t="str">
        <f t="shared" si="153"/>
        <v>202524ma</v>
      </c>
      <c r="B891">
        <f t="shared" si="165"/>
        <v>24</v>
      </c>
      <c r="C891" s="65">
        <f t="shared" si="160"/>
        <v>45817</v>
      </c>
      <c r="D891" t="str">
        <f t="shared" si="161"/>
        <v>ma</v>
      </c>
      <c r="E891">
        <f t="shared" si="154"/>
        <v>2025</v>
      </c>
      <c r="F891" t="str">
        <f t="shared" si="162"/>
        <v>Vakantie</v>
      </c>
      <c r="G891" t="str">
        <f t="shared" si="163"/>
        <v>Vakantie</v>
      </c>
      <c r="H891" t="str">
        <f t="shared" si="164"/>
        <v>Vakantie</v>
      </c>
      <c r="I891">
        <f t="shared" si="166"/>
        <v>24</v>
      </c>
      <c r="J891" s="118">
        <f>IF(AND(Formulier!$E$44&lt;=C891,Formulier!$O$38&gt;=C891),"Verlof",0)</f>
        <v>0</v>
      </c>
      <c r="K891">
        <f t="shared" si="155"/>
        <v>0</v>
      </c>
      <c r="L891">
        <f t="shared" si="156"/>
        <v>0</v>
      </c>
      <c r="M891">
        <f t="shared" si="157"/>
        <v>0</v>
      </c>
      <c r="N891" s="56">
        <f t="shared" si="158"/>
        <v>0</v>
      </c>
      <c r="O891" s="56">
        <f t="shared" si="159"/>
        <v>0</v>
      </c>
    </row>
    <row r="892" spans="1:15" x14ac:dyDescent="0.3">
      <c r="A892" t="str">
        <f t="shared" si="153"/>
        <v>202524di</v>
      </c>
      <c r="B892">
        <f t="shared" si="165"/>
        <v>24</v>
      </c>
      <c r="C892" s="65">
        <f t="shared" si="160"/>
        <v>45818</v>
      </c>
      <c r="D892" t="str">
        <f t="shared" si="161"/>
        <v>di</v>
      </c>
      <c r="E892">
        <f t="shared" si="154"/>
        <v>2025</v>
      </c>
      <c r="F892" t="str">
        <f t="shared" si="162"/>
        <v/>
      </c>
      <c r="G892" t="str">
        <f t="shared" si="163"/>
        <v/>
      </c>
      <c r="H892" t="str">
        <f t="shared" si="164"/>
        <v/>
      </c>
      <c r="I892">
        <f t="shared" si="166"/>
        <v>24</v>
      </c>
      <c r="J892" s="118">
        <f>IF(AND(Formulier!$E$44&lt;=C892,Formulier!$O$38&gt;=C892),"Verlof",0)</f>
        <v>0</v>
      </c>
      <c r="K892">
        <f t="shared" si="155"/>
        <v>0</v>
      </c>
      <c r="L892">
        <f t="shared" si="156"/>
        <v>0</v>
      </c>
      <c r="M892">
        <f t="shared" si="157"/>
        <v>0</v>
      </c>
      <c r="N892" s="56">
        <f t="shared" si="158"/>
        <v>0</v>
      </c>
      <c r="O892" s="56">
        <f t="shared" si="159"/>
        <v>0</v>
      </c>
    </row>
    <row r="893" spans="1:15" x14ac:dyDescent="0.3">
      <c r="A893" t="str">
        <f t="shared" si="153"/>
        <v>202524wo</v>
      </c>
      <c r="B893">
        <f t="shared" si="165"/>
        <v>24</v>
      </c>
      <c r="C893" s="65">
        <f t="shared" si="160"/>
        <v>45819</v>
      </c>
      <c r="D893" t="str">
        <f t="shared" si="161"/>
        <v>wo</v>
      </c>
      <c r="E893">
        <f t="shared" si="154"/>
        <v>2025</v>
      </c>
      <c r="F893" t="str">
        <f t="shared" si="162"/>
        <v/>
      </c>
      <c r="G893" t="str">
        <f t="shared" si="163"/>
        <v/>
      </c>
      <c r="H893" t="str">
        <f t="shared" si="164"/>
        <v/>
      </c>
      <c r="I893">
        <f t="shared" si="166"/>
        <v>24</v>
      </c>
      <c r="J893" s="118">
        <f>IF(AND(Formulier!$E$44&lt;=C893,Formulier!$O$38&gt;=C893),"Verlof",0)</f>
        <v>0</v>
      </c>
      <c r="K893">
        <f t="shared" si="155"/>
        <v>0</v>
      </c>
      <c r="L893">
        <f t="shared" si="156"/>
        <v>0</v>
      </c>
      <c r="M893">
        <f t="shared" si="157"/>
        <v>0</v>
      </c>
      <c r="N893" s="56">
        <f t="shared" si="158"/>
        <v>0</v>
      </c>
      <c r="O893" s="56">
        <f t="shared" si="159"/>
        <v>0</v>
      </c>
    </row>
    <row r="894" spans="1:15" x14ac:dyDescent="0.3">
      <c r="A894" t="str">
        <f t="shared" si="153"/>
        <v>202524do</v>
      </c>
      <c r="B894">
        <f t="shared" si="165"/>
        <v>24</v>
      </c>
      <c r="C894" s="65">
        <f t="shared" si="160"/>
        <v>45820</v>
      </c>
      <c r="D894" t="str">
        <f t="shared" si="161"/>
        <v>do</v>
      </c>
      <c r="E894">
        <f t="shared" si="154"/>
        <v>2025</v>
      </c>
      <c r="F894" t="str">
        <f t="shared" si="162"/>
        <v/>
      </c>
      <c r="G894" t="str">
        <f t="shared" si="163"/>
        <v/>
      </c>
      <c r="H894" t="str">
        <f t="shared" si="164"/>
        <v/>
      </c>
      <c r="I894">
        <f t="shared" si="166"/>
        <v>24</v>
      </c>
      <c r="J894" s="118">
        <f>IF(AND(Formulier!$E$44&lt;=C894,Formulier!$O$38&gt;=C894),"Verlof",0)</f>
        <v>0</v>
      </c>
      <c r="K894">
        <f t="shared" si="155"/>
        <v>0</v>
      </c>
      <c r="L894">
        <f t="shared" si="156"/>
        <v>0</v>
      </c>
      <c r="M894">
        <f t="shared" si="157"/>
        <v>0</v>
      </c>
      <c r="N894" s="56">
        <f t="shared" si="158"/>
        <v>0</v>
      </c>
      <c r="O894" s="56">
        <f t="shared" si="159"/>
        <v>0</v>
      </c>
    </row>
    <row r="895" spans="1:15" x14ac:dyDescent="0.3">
      <c r="A895" t="str">
        <f t="shared" si="153"/>
        <v>202524vr</v>
      </c>
      <c r="B895">
        <f t="shared" si="165"/>
        <v>24</v>
      </c>
      <c r="C895" s="65">
        <f t="shared" si="160"/>
        <v>45821</v>
      </c>
      <c r="D895" t="str">
        <f t="shared" si="161"/>
        <v>vr</v>
      </c>
      <c r="E895">
        <f t="shared" si="154"/>
        <v>2025</v>
      </c>
      <c r="F895" t="str">
        <f t="shared" si="162"/>
        <v/>
      </c>
      <c r="G895" t="str">
        <f t="shared" si="163"/>
        <v/>
      </c>
      <c r="H895" t="str">
        <f t="shared" si="164"/>
        <v/>
      </c>
      <c r="I895">
        <f t="shared" si="166"/>
        <v>24</v>
      </c>
      <c r="J895" s="118">
        <f>IF(AND(Formulier!$E$44&lt;=C895,Formulier!$O$38&gt;=C895),"Verlof",0)</f>
        <v>0</v>
      </c>
      <c r="K895">
        <f t="shared" si="155"/>
        <v>0</v>
      </c>
      <c r="L895">
        <f t="shared" si="156"/>
        <v>0</v>
      </c>
      <c r="M895">
        <f t="shared" si="157"/>
        <v>0</v>
      </c>
      <c r="N895" s="56">
        <f t="shared" si="158"/>
        <v>0</v>
      </c>
      <c r="O895" s="56">
        <f t="shared" si="159"/>
        <v>0</v>
      </c>
    </row>
    <row r="896" spans="1:15" x14ac:dyDescent="0.3">
      <c r="A896" t="str">
        <f t="shared" si="153"/>
        <v>202524za</v>
      </c>
      <c r="B896">
        <f t="shared" si="165"/>
        <v>24</v>
      </c>
      <c r="C896" s="65">
        <f t="shared" si="160"/>
        <v>45822</v>
      </c>
      <c r="D896" t="str">
        <f t="shared" si="161"/>
        <v>za</v>
      </c>
      <c r="E896">
        <f t="shared" si="154"/>
        <v>2025</v>
      </c>
      <c r="F896" t="str">
        <f t="shared" si="162"/>
        <v/>
      </c>
      <c r="G896" t="str">
        <f t="shared" si="163"/>
        <v/>
      </c>
      <c r="H896" t="str">
        <f t="shared" si="164"/>
        <v/>
      </c>
      <c r="I896">
        <f t="shared" si="166"/>
        <v>24</v>
      </c>
      <c r="J896" s="118">
        <f>IF(AND(Formulier!$E$44&lt;=C896,Formulier!$O$38&gt;=C896),"Verlof",0)</f>
        <v>0</v>
      </c>
      <c r="K896">
        <f t="shared" si="155"/>
        <v>0</v>
      </c>
      <c r="L896">
        <f t="shared" si="156"/>
        <v>0</v>
      </c>
      <c r="M896">
        <f t="shared" si="157"/>
        <v>0</v>
      </c>
      <c r="N896" s="56">
        <f t="shared" si="158"/>
        <v>0</v>
      </c>
      <c r="O896" s="56">
        <f t="shared" si="159"/>
        <v>0</v>
      </c>
    </row>
    <row r="897" spans="1:15" x14ac:dyDescent="0.3">
      <c r="A897" t="str">
        <f t="shared" si="153"/>
        <v>202524zo</v>
      </c>
      <c r="B897">
        <f t="shared" si="165"/>
        <v>24</v>
      </c>
      <c r="C897" s="65">
        <f t="shared" si="160"/>
        <v>45823</v>
      </c>
      <c r="D897" t="str">
        <f t="shared" si="161"/>
        <v>zo</v>
      </c>
      <c r="E897">
        <f t="shared" si="154"/>
        <v>2025</v>
      </c>
      <c r="F897" t="str">
        <f t="shared" si="162"/>
        <v/>
      </c>
      <c r="G897" t="str">
        <f t="shared" si="163"/>
        <v/>
      </c>
      <c r="H897" t="str">
        <f t="shared" si="164"/>
        <v/>
      </c>
      <c r="I897">
        <f t="shared" si="166"/>
        <v>24</v>
      </c>
      <c r="J897" s="118">
        <f>IF(AND(Formulier!$E$44&lt;=C897,Formulier!$O$38&gt;=C897),"Verlof",0)</f>
        <v>0</v>
      </c>
      <c r="K897">
        <f t="shared" si="155"/>
        <v>0</v>
      </c>
      <c r="L897">
        <f t="shared" si="156"/>
        <v>0</v>
      </c>
      <c r="M897">
        <f t="shared" si="157"/>
        <v>0</v>
      </c>
      <c r="N897" s="56">
        <f t="shared" si="158"/>
        <v>0</v>
      </c>
      <c r="O897" s="56">
        <f t="shared" si="159"/>
        <v>0</v>
      </c>
    </row>
    <row r="898" spans="1:15" x14ac:dyDescent="0.3">
      <c r="A898" t="str">
        <f t="shared" ref="A898:A961" si="167">E898&amp;B898&amp;D898</f>
        <v>202525ma</v>
      </c>
      <c r="B898">
        <f t="shared" si="165"/>
        <v>25</v>
      </c>
      <c r="C898" s="65">
        <f t="shared" si="160"/>
        <v>45824</v>
      </c>
      <c r="D898" t="str">
        <f t="shared" si="161"/>
        <v>ma</v>
      </c>
      <c r="E898">
        <f t="shared" ref="E898:E961" si="168">YEAR(C898)</f>
        <v>2025</v>
      </c>
      <c r="F898" t="str">
        <f t="shared" si="162"/>
        <v/>
      </c>
      <c r="G898" t="str">
        <f t="shared" si="163"/>
        <v/>
      </c>
      <c r="H898" t="str">
        <f t="shared" si="164"/>
        <v/>
      </c>
      <c r="I898">
        <f t="shared" si="166"/>
        <v>25</v>
      </c>
      <c r="J898" s="118">
        <f>IF(AND(Formulier!$E$44&lt;=C898,Formulier!$O$38&gt;=C898),"Verlof",0)</f>
        <v>0</v>
      </c>
      <c r="K898">
        <f t="shared" si="155"/>
        <v>0</v>
      </c>
      <c r="L898">
        <f t="shared" si="156"/>
        <v>0</v>
      </c>
      <c r="M898">
        <f t="shared" si="157"/>
        <v>0</v>
      </c>
      <c r="N898" s="56">
        <f t="shared" si="158"/>
        <v>0</v>
      </c>
      <c r="O898" s="56">
        <f t="shared" si="159"/>
        <v>0</v>
      </c>
    </row>
    <row r="899" spans="1:15" x14ac:dyDescent="0.3">
      <c r="A899" t="str">
        <f t="shared" si="167"/>
        <v>202525di</v>
      </c>
      <c r="B899">
        <f t="shared" si="165"/>
        <v>25</v>
      </c>
      <c r="C899" s="65">
        <f t="shared" si="160"/>
        <v>45825</v>
      </c>
      <c r="D899" t="str">
        <f t="shared" si="161"/>
        <v>di</v>
      </c>
      <c r="E899">
        <f t="shared" si="168"/>
        <v>2025</v>
      </c>
      <c r="F899" t="str">
        <f t="shared" si="162"/>
        <v/>
      </c>
      <c r="G899" t="str">
        <f t="shared" si="163"/>
        <v/>
      </c>
      <c r="H899" t="str">
        <f t="shared" si="164"/>
        <v/>
      </c>
      <c r="I899">
        <f t="shared" si="166"/>
        <v>25</v>
      </c>
      <c r="J899" s="118">
        <f>IF(AND(Formulier!$E$44&lt;=C899,Formulier!$O$38&gt;=C899),"Verlof",0)</f>
        <v>0</v>
      </c>
      <c r="K899">
        <f t="shared" ref="K899:K962" si="169">IF(J899=0,0,IF(F899="",0,1))</f>
        <v>0</v>
      </c>
      <c r="L899">
        <f t="shared" ref="L899:L962" si="170">IF(J899=0,0,IF(G899="",0,1))</f>
        <v>0</v>
      </c>
      <c r="M899">
        <f t="shared" ref="M899:M962" si="171">IF(J899=0,0,IF(H899="",0,1))</f>
        <v>0</v>
      </c>
      <c r="N899" s="56">
        <f t="shared" ref="N899:N962" si="172">IF($N$1="Noord",K899,IF($N$1="Midden",L899,M899))</f>
        <v>0</v>
      </c>
      <c r="O899" s="56">
        <f t="shared" ref="O899:O962" si="173">IF(OR(D899="za",D899="zo"),0,N899)</f>
        <v>0</v>
      </c>
    </row>
    <row r="900" spans="1:15" x14ac:dyDescent="0.3">
      <c r="A900" t="str">
        <f t="shared" si="167"/>
        <v>202525wo</v>
      </c>
      <c r="B900">
        <f t="shared" si="165"/>
        <v>25</v>
      </c>
      <c r="C900" s="65">
        <f t="shared" si="160"/>
        <v>45826</v>
      </c>
      <c r="D900" t="str">
        <f t="shared" si="161"/>
        <v>wo</v>
      </c>
      <c r="E900">
        <f t="shared" si="168"/>
        <v>2025</v>
      </c>
      <c r="F900" t="str">
        <f t="shared" si="162"/>
        <v/>
      </c>
      <c r="G900" t="str">
        <f t="shared" si="163"/>
        <v/>
      </c>
      <c r="H900" t="str">
        <f t="shared" si="164"/>
        <v/>
      </c>
      <c r="I900">
        <f t="shared" si="166"/>
        <v>25</v>
      </c>
      <c r="J900" s="118">
        <f>IF(AND(Formulier!$E$44&lt;=C900,Formulier!$O$38&gt;=C900),"Verlof",0)</f>
        <v>0</v>
      </c>
      <c r="K900">
        <f t="shared" si="169"/>
        <v>0</v>
      </c>
      <c r="L900">
        <f t="shared" si="170"/>
        <v>0</v>
      </c>
      <c r="M900">
        <f t="shared" si="171"/>
        <v>0</v>
      </c>
      <c r="N900" s="56">
        <f t="shared" si="172"/>
        <v>0</v>
      </c>
      <c r="O900" s="56">
        <f t="shared" si="173"/>
        <v>0</v>
      </c>
    </row>
    <row r="901" spans="1:15" x14ac:dyDescent="0.3">
      <c r="A901" t="str">
        <f t="shared" si="167"/>
        <v>202525do</v>
      </c>
      <c r="B901">
        <f t="shared" si="165"/>
        <v>25</v>
      </c>
      <c r="C901" s="65">
        <f t="shared" si="160"/>
        <v>45827</v>
      </c>
      <c r="D901" t="str">
        <f t="shared" si="161"/>
        <v>do</v>
      </c>
      <c r="E901">
        <f t="shared" si="168"/>
        <v>2025</v>
      </c>
      <c r="F901" t="str">
        <f t="shared" si="162"/>
        <v/>
      </c>
      <c r="G901" t="str">
        <f t="shared" si="163"/>
        <v/>
      </c>
      <c r="H901" t="str">
        <f t="shared" si="164"/>
        <v/>
      </c>
      <c r="I901">
        <f t="shared" si="166"/>
        <v>25</v>
      </c>
      <c r="J901" s="118">
        <f>IF(AND(Formulier!$E$44&lt;=C901,Formulier!$O$38&gt;=C901),"Verlof",0)</f>
        <v>0</v>
      </c>
      <c r="K901">
        <f t="shared" si="169"/>
        <v>0</v>
      </c>
      <c r="L901">
        <f t="shared" si="170"/>
        <v>0</v>
      </c>
      <c r="M901">
        <f t="shared" si="171"/>
        <v>0</v>
      </c>
      <c r="N901" s="56">
        <f t="shared" si="172"/>
        <v>0</v>
      </c>
      <c r="O901" s="56">
        <f t="shared" si="173"/>
        <v>0</v>
      </c>
    </row>
    <row r="902" spans="1:15" x14ac:dyDescent="0.3">
      <c r="A902" t="str">
        <f t="shared" si="167"/>
        <v>202525vr</v>
      </c>
      <c r="B902">
        <f t="shared" si="165"/>
        <v>25</v>
      </c>
      <c r="C902" s="65">
        <f t="shared" si="160"/>
        <v>45828</v>
      </c>
      <c r="D902" t="str">
        <f t="shared" si="161"/>
        <v>vr</v>
      </c>
      <c r="E902">
        <f t="shared" si="168"/>
        <v>2025</v>
      </c>
      <c r="F902" t="str">
        <f t="shared" si="162"/>
        <v/>
      </c>
      <c r="G902" t="str">
        <f t="shared" si="163"/>
        <v/>
      </c>
      <c r="H902" t="str">
        <f t="shared" si="164"/>
        <v/>
      </c>
      <c r="I902">
        <f t="shared" si="166"/>
        <v>25</v>
      </c>
      <c r="J902" s="118">
        <f>IF(AND(Formulier!$E$44&lt;=C902,Formulier!$O$38&gt;=C902),"Verlof",0)</f>
        <v>0</v>
      </c>
      <c r="K902">
        <f t="shared" si="169"/>
        <v>0</v>
      </c>
      <c r="L902">
        <f t="shared" si="170"/>
        <v>0</v>
      </c>
      <c r="M902">
        <f t="shared" si="171"/>
        <v>0</v>
      </c>
      <c r="N902" s="56">
        <f t="shared" si="172"/>
        <v>0</v>
      </c>
      <c r="O902" s="56">
        <f t="shared" si="173"/>
        <v>0</v>
      </c>
    </row>
    <row r="903" spans="1:15" x14ac:dyDescent="0.3">
      <c r="A903" t="str">
        <f t="shared" si="167"/>
        <v>202525za</v>
      </c>
      <c r="B903">
        <f t="shared" si="165"/>
        <v>25</v>
      </c>
      <c r="C903" s="65">
        <f t="shared" si="160"/>
        <v>45829</v>
      </c>
      <c r="D903" t="str">
        <f t="shared" si="161"/>
        <v>za</v>
      </c>
      <c r="E903">
        <f t="shared" si="168"/>
        <v>2025</v>
      </c>
      <c r="F903" t="str">
        <f t="shared" si="162"/>
        <v/>
      </c>
      <c r="G903" t="str">
        <f t="shared" si="163"/>
        <v/>
      </c>
      <c r="H903" t="str">
        <f t="shared" si="164"/>
        <v/>
      </c>
      <c r="I903">
        <f t="shared" si="166"/>
        <v>25</v>
      </c>
      <c r="J903" s="118">
        <f>IF(AND(Formulier!$E$44&lt;=C903,Formulier!$O$38&gt;=C903),"Verlof",0)</f>
        <v>0</v>
      </c>
      <c r="K903">
        <f t="shared" si="169"/>
        <v>0</v>
      </c>
      <c r="L903">
        <f t="shared" si="170"/>
        <v>0</v>
      </c>
      <c r="M903">
        <f t="shared" si="171"/>
        <v>0</v>
      </c>
      <c r="N903" s="56">
        <f t="shared" si="172"/>
        <v>0</v>
      </c>
      <c r="O903" s="56">
        <f t="shared" si="173"/>
        <v>0</v>
      </c>
    </row>
    <row r="904" spans="1:15" x14ac:dyDescent="0.3">
      <c r="A904" t="str">
        <f t="shared" si="167"/>
        <v>202525zo</v>
      </c>
      <c r="B904">
        <f t="shared" si="165"/>
        <v>25</v>
      </c>
      <c r="C904" s="65">
        <f t="shared" si="160"/>
        <v>45830</v>
      </c>
      <c r="D904" t="str">
        <f t="shared" si="161"/>
        <v>zo</v>
      </c>
      <c r="E904">
        <f t="shared" si="168"/>
        <v>2025</v>
      </c>
      <c r="F904" t="str">
        <f t="shared" si="162"/>
        <v/>
      </c>
      <c r="G904" t="str">
        <f t="shared" si="163"/>
        <v/>
      </c>
      <c r="H904" t="str">
        <f t="shared" si="164"/>
        <v/>
      </c>
      <c r="I904">
        <f t="shared" si="166"/>
        <v>25</v>
      </c>
      <c r="J904" s="118">
        <f>IF(AND(Formulier!$E$44&lt;=C904,Formulier!$O$38&gt;=C904),"Verlof",0)</f>
        <v>0</v>
      </c>
      <c r="K904">
        <f t="shared" si="169"/>
        <v>0</v>
      </c>
      <c r="L904">
        <f t="shared" si="170"/>
        <v>0</v>
      </c>
      <c r="M904">
        <f t="shared" si="171"/>
        <v>0</v>
      </c>
      <c r="N904" s="56">
        <f t="shared" si="172"/>
        <v>0</v>
      </c>
      <c r="O904" s="56">
        <f t="shared" si="173"/>
        <v>0</v>
      </c>
    </row>
    <row r="905" spans="1:15" x14ac:dyDescent="0.3">
      <c r="A905" t="str">
        <f t="shared" si="167"/>
        <v>202526ma</v>
      </c>
      <c r="B905">
        <f t="shared" si="165"/>
        <v>26</v>
      </c>
      <c r="C905" s="65">
        <f t="shared" ref="C905:C968" si="174">C904+1</f>
        <v>45831</v>
      </c>
      <c r="D905" t="str">
        <f t="shared" ref="D905:D968" si="175">+D898</f>
        <v>ma</v>
      </c>
      <c r="E905">
        <f t="shared" si="168"/>
        <v>2025</v>
      </c>
      <c r="F905" t="str">
        <f t="shared" si="162"/>
        <v/>
      </c>
      <c r="G905" t="str">
        <f t="shared" si="163"/>
        <v/>
      </c>
      <c r="H905" t="str">
        <f t="shared" si="164"/>
        <v/>
      </c>
      <c r="I905">
        <f t="shared" si="166"/>
        <v>26</v>
      </c>
      <c r="J905" s="118">
        <f>IF(AND(Formulier!$E$44&lt;=C905,Formulier!$O$38&gt;=C905),"Verlof",0)</f>
        <v>0</v>
      </c>
      <c r="K905">
        <f t="shared" si="169"/>
        <v>0</v>
      </c>
      <c r="L905">
        <f t="shared" si="170"/>
        <v>0</v>
      </c>
      <c r="M905">
        <f t="shared" si="171"/>
        <v>0</v>
      </c>
      <c r="N905" s="56">
        <f t="shared" si="172"/>
        <v>0</v>
      </c>
      <c r="O905" s="56">
        <f t="shared" si="173"/>
        <v>0</v>
      </c>
    </row>
    <row r="906" spans="1:15" x14ac:dyDescent="0.3">
      <c r="A906" t="str">
        <f t="shared" si="167"/>
        <v>202526di</v>
      </c>
      <c r="B906">
        <f t="shared" si="165"/>
        <v>26</v>
      </c>
      <c r="C906" s="65">
        <f t="shared" si="174"/>
        <v>45832</v>
      </c>
      <c r="D906" t="str">
        <f t="shared" si="175"/>
        <v>di</v>
      </c>
      <c r="E906">
        <f t="shared" si="168"/>
        <v>2025</v>
      </c>
      <c r="F906" t="str">
        <f t="shared" ref="F906:F969" si="176">IF(AND(C906&gt;=$U$4,C906&lt;=$V$4),"Vakantie",IF(AND(C906&gt;=$U$5,C906&lt;=$V$5),"Vakantie",IF(AND(C906&gt;=$U$6,C906&lt;=$V$6),"Vakantie",IF(AND(C906&gt;=$U$7,C906&lt;=$V$7),"Vakantie",IF(AND(C906&gt;=$U$8,C906&lt;=$V$8),"Vakantie",IF(AND(C906&gt;=$U$9,C906&lt;=$V$9),"Vakantie",IF(AND(C906&gt;=$U$10,C906&lt;=$V$10),"Vakantie",IF(AND(C906&gt;=$U$11,C906&lt;=$V$11),"Vakantie",IF(AND(C906&gt;=$U$12,C906&lt;=$V$12),"Vakantie",IF(AND(C906&gt;=$U$13,C906&lt;=$V$13),"Vakantie",IF(AND(C906&gt;=$U$14,C906&lt;=$V$14),"Vakantie",IF(AND(C906&gt;=$U$15,C906&lt;=$V$15),"Vakantie",IF(AND(C906&gt;=$U$16,C906&lt;=$V$16),"Vakantie",IF(AND(C906&gt;=$U$17,C906&lt;=$V$17),"Vakantie",IF(AND(C906&gt;=$U$18,C906&lt;=$V$18),"Vakantie",IF(AND(C906&gt;=$U$19,C906&lt;=$V$19),"Vakantie",IF(AND(C906&gt;=$U$20,C906&lt;=$V$20),"Vakantie",IF(AND(C906&gt;=$U$21,C906&lt;=$V$21),"Vakantie",IF(AND(C906&gt;=$U$22,C906&lt;=$V$22),"Vakantie",IF(AND(C906&gt;=$U$23,C906&lt;=$V$23),"Vakantie",IF(AND(C906&gt;=$U$24,C906&lt;=$V$24),"Vakantie",IF(AND(C906&gt;=$U$25,C906&lt;=$V$25),"Vakantie",IF(AND(C906&gt;=$U$26,C906&lt;=$V$26),"Vakantie",IF(AND(C906&gt;=$U$27,C906&lt;=$V$27),"Vakantie",IF(AND(C906&gt;=$U$28,C906&lt;=$V$28),"Vakantie",IF(AND(C906&gt;=$U$29,C906&lt;=$V$29),"Vakantie",IF(AND(C906&gt;=$U$30,C906&lt;=$V$30),"Vakantie",IF(AND(C906&gt;=$U$31,C906&lt;=$V$31),"Vakantie",IF(AND(C906&gt;=$U$32,C906&lt;=$V$32),"Vakantie",IF(AND(C906&gt;=$U$33,C906&lt;=$V$33),"Vakantie",IF(AND(C906&gt;=$U$34,C906&lt;=$V$34),"Vakantie",IF(AND(C906&gt;=$U$35,C906&lt;=$V$35),"Vakantie",IF(AND(C906&gt;=$U$36,C906&lt;=$V$36),"Vakantie",IF(AND(C906&gt;=$U$37,C906&lt;=$V$37),"Vakantie",IF(AND(C906&gt;=$U$38,C906&lt;=$V$38),"Vakantie",IF(AND(C906&gt;=$U$39,C906&lt;=$V$39),"Vakantie",IF(AND(C906&gt;=$U$40,C906&lt;=$V$40),"Vakantie",IF(AND(C906&gt;=$U$41,C906&lt;=$V$41),"Vakantie",IF(AND(C906&gt;=$U$42,C906&lt;=$V$42),"Vakantie",IF(AND(C906&gt;=$U$43,C906&lt;=$V$43),"Vakantie",IF(AND(C906&gt;=$U$44,C906&lt;=$V$44),"Vakantie",IF(AND(C906&gt;=$U$45,C906&lt;=$V$45),"Vakantie",""))))))))))))))))))))))))))))))))))))))))))</f>
        <v/>
      </c>
      <c r="G906" t="str">
        <f t="shared" ref="G906:G969" si="177">IF(AND(C906&gt;=$Z$4,C906&lt;=$AA$4),"Vakantie",IF(AND(C906&gt;=$Z$5,C906&lt;=$AA$5),"Vakantie",IF(AND(C906&gt;=$Z$6,C906&lt;=$AA$6),"Vakantie",IF(AND(C906&gt;=$Z$7,C906&lt;=$AA$7),"Vakantie",IF(AND(C906&gt;=$Z$8,C906&lt;=$AA$8),"Vakantie",IF(AND(C906&gt;=$Z$9,C906&lt;=$AA$9),"Vakantie",IF(AND(C906&gt;=$Z$10,C906&lt;=$AA$10),"Vakantie",IF(AND(C906&gt;=$Z$11,C906&lt;=$AA$11),"Vakantie",IF(AND(C906&gt;=$Z$12,C906&lt;=$AA$12),"Vakantie",IF(AND(C906&gt;=$Z$13,C906&lt;=$AA$13),"Vakantie",IF(AND(C906&gt;=$Z$14,C906&lt;=$AA$14),"Vakantie",IF(AND(C906&gt;=$Z$15,C906&lt;=$AA$15),"Vakantie",IF(AND(C906&gt;=$Z$16,C906&lt;=$AA$16),"Vakantie",IF(AND(C906&gt;=$Z$17,C906&lt;=$AA$17),"Vakantie",IF(AND(C906&gt;=$Z$18,C906&lt;=$AA$18),"Vakantie",IF(AND(C906&gt;=$Z$19,C906&lt;=$AA$19),"Vakantie",IF(AND(C906&gt;=$Z$20,C906&lt;=$AA$20),"Vakantie",IF(AND(C906&gt;=$Z$21,C906&lt;=$AA$21),"Vakantie",IF(AND(C906&gt;=$Z$22,C906&lt;=$AA$22),"Vakantie",IF(AND(C906&gt;=$Z$23,C906&lt;=$AA$23),"Vakantie",IF(AND(C906&gt;=$Z$24,C906&lt;=$AA$24),"Vakantie",IF(AND(C906&gt;=$Z$25,C906&lt;=$AA$25),"Vakantie",IF(AND(C906&gt;=$Z$26,C906&lt;=$AA$26),"Vakantie",IF(AND(C906&gt;=$Z$27,C906&lt;=$AA$27),"Vakantie",IF(AND(C906&gt;=$Z$28,C906&lt;=$AA$28),"Vakantie",IF(AND(C906&gt;=$Z$29,C906&lt;=$AA$29),"Vakantie",IF(AND(C906&gt;=$Z$30,C906&lt;=$AA$30),"Vakantie",IF(AND(C906&gt;=$Z$31,C906&lt;=$AA$31),"Vakantie",IF(AND(C906&gt;=$Z$32,C906&lt;=$AA$32),"Vakantie",IF(AND(C906&gt;=$Z$33,C906&lt;=$AA$33),"Vakantie",IF(AND(C906&gt;=$Z$34,C906&lt;=$AA$34),"Vakantie",IF(AND(C906&gt;=$Z$35,C906&lt;=$AA$35),"Vakantie",IF(AND(C906&gt;=$Z$36,C906&lt;=$AA$36),"Vakantie",IF(AND(C906&gt;=$Z$37,C906&lt;=$AA$37),"Vakantie",IF(AND(C906&gt;=$Z$38,C906&lt;=$AA$38),"Vakantie",IF(AND(C906&gt;=$Z$39,C906&lt;=$AA$39),"Vakantie",IF(AND(C906&gt;=$Z$40,C906&lt;=$AA$40),"Vakantie",IF(AND(C906&gt;=$Z$41,C906&lt;=$AA$41),"Vakantie",IF(AND(C906&gt;=$Z$42,C906&lt;=$AA$42),"Vakantie",IF(AND(C906&gt;=$Z$43,C906&lt;=$AA$43),"Vakantie",IF(AND(C906&gt;=$Z$44,C906&lt;=$AA$44),"Vakantie",IF(AND(C906&gt;=$Z$45,C906&lt;=$AA$45),"Vakantie",""))))))))))))))))))))))))))))))))))))))))))</f>
        <v/>
      </c>
      <c r="H906" t="str">
        <f t="shared" ref="H906:H969" si="178">IF(AND(C906&gt;=$AE$4,C906&lt;=$AF$4),"Vakantie",IF(AND(C906&gt;=$AE$5,C906&lt;=$AF$5),"Vakantie",IF(AND(C906&gt;=$AE$6,C906&lt;=$AF$6),"Vakantie",IF(AND(C906&gt;=$AE$7,C906&lt;=$AF$7),"Vakantie",IF(AND(C906&gt;=$AE$8,C906&lt;=$AF$8),"Vakantie",IF(AND(C906&gt;=$AE$9,C906&lt;=$AF$9),"Vakantie",IF(AND(C906&gt;=$AE$10,C906&lt;=$AF$10),"Vakantie",IF(AND(C906&gt;=$AE$11,C906&lt;=$AF$11),"Vakantie",IF(AND(C906&gt;=$AE$12,C906&lt;=$AF$12),"Vakantie",IF(AND(C906&gt;=$AE$13,C906&lt;=$AF$13),"Vakantie",IF(AND(C906&gt;=$AE$14,C906&lt;=$AF$14),"Vakantie",IF(AND(C906&gt;=$AE$15,C906&lt;=$AF$15),"Vakantie",IF(AND(C906&gt;=$AE$16,C906&lt;=$AF$16),"Vakantie",IF(AND(C906&gt;=$AE$17,C906&lt;=$AF$17),"Vakantie",IF(AND(C906&gt;=$AE$18,C906&lt;=$AF$18),"Vakantie",IF(AND(C906&gt;=$AE$19,C906&lt;=$AF$19),"Vakantie",IF(AND(C906&gt;=$AE$20,C906&lt;=$AF$20),"Vakantie",IF(AND(C906&gt;=$AE$21,C906&lt;=$AF$21),"Vakantie",IF(AND(C906&gt;=$AE$22,C906&lt;=$AF$22),"Vakantie",IF(AND(C906&gt;=$AE$23,C906&lt;=$AF$23),"Vakantie",IF(AND(C906&gt;=$AE$24,C906&lt;=$AF$24),"Vakantie",IF(AND(C906&gt;=$AE$25,C906&lt;=$AF$25),"Vakantie",IF(AND(C906&gt;=$AE$26,C906&lt;=$AF$26),"Vakantie",IF(AND(C906&gt;=$AE$27,C906&lt;=$AF$27),"Vakantie",IF(AND(C906&gt;=$AE$28,C906&lt;=$AF$28),"Vakantie",IF(AND(C906&gt;=$AE$29,C906&lt;=$AF$29),"Vakantie",IF(AND(C906&gt;=$AE$30,C906&lt;=$AF$30),"Vakantie",IF(AND(C906&gt;=$AE$31,C906&lt;=$AF$31),"Vakantie",IF(AND(C906&gt;=$AE$32,C906&lt;=$AF$32),"Vakantie",IF(AND(C906&gt;=$AE$33,C906&lt;=$AF$33),"Vakantie",IF(AND(C906&gt;=$AE$34,C906&lt;=$AF$34),"Vakantie",IF(AND(C906&gt;=$AE$35,C906&lt;=$AF$35),"Vakantie",IF(AND(C906&gt;=$AE$36,C906&lt;=$AF$36),"Vakantie",IF(AND(C906&gt;=$AE$37,C906&lt;=$AF$37),"Vakantie",IF(AND(C906&gt;=$AE$38,C906&lt;=$AF$38),"Vakantie",IF(AND(C906&gt;=$AE$39,C906&lt;=$AF$39),"Vakantie",IF(AND(C906&gt;=$AE$40,C906&lt;=$AF$40),"Vakantie",IF(AND(C906&gt;=$AE$41,C906&lt;=$AF$41),"Vakantie",IF(AND(C906&gt;=$AE$42,C906&lt;=$AF$42),"Vakantie",IF(AND(C906&gt;=$AE$43,C906&lt;=$AF$43),"Vakantie",IF(AND(C906&gt;=$AE$44,C906&lt;=$AF$44),"Vakantie",IF(AND(C906&gt;=$AE$45,C906&lt;=$AF$45),"Vakantie",""))))))))))))))))))))))))))))))))))))))))))</f>
        <v/>
      </c>
      <c r="I906">
        <f t="shared" si="166"/>
        <v>26</v>
      </c>
      <c r="J906" s="118">
        <f>IF(AND(Formulier!$E$44&lt;=C906,Formulier!$O$38&gt;=C906),"Verlof",0)</f>
        <v>0</v>
      </c>
      <c r="K906">
        <f t="shared" si="169"/>
        <v>0</v>
      </c>
      <c r="L906">
        <f t="shared" si="170"/>
        <v>0</v>
      </c>
      <c r="M906">
        <f t="shared" si="171"/>
        <v>0</v>
      </c>
      <c r="N906" s="56">
        <f t="shared" si="172"/>
        <v>0</v>
      </c>
      <c r="O906" s="56">
        <f t="shared" si="173"/>
        <v>0</v>
      </c>
    </row>
    <row r="907" spans="1:15" x14ac:dyDescent="0.3">
      <c r="A907" t="str">
        <f t="shared" si="167"/>
        <v>202526wo</v>
      </c>
      <c r="B907">
        <f t="shared" si="165"/>
        <v>26</v>
      </c>
      <c r="C907" s="65">
        <f t="shared" si="174"/>
        <v>45833</v>
      </c>
      <c r="D907" t="str">
        <f t="shared" si="175"/>
        <v>wo</v>
      </c>
      <c r="E907">
        <f t="shared" si="168"/>
        <v>2025</v>
      </c>
      <c r="F907" t="str">
        <f t="shared" si="176"/>
        <v/>
      </c>
      <c r="G907" t="str">
        <f t="shared" si="177"/>
        <v/>
      </c>
      <c r="H907" t="str">
        <f t="shared" si="178"/>
        <v/>
      </c>
      <c r="I907">
        <f t="shared" si="166"/>
        <v>26</v>
      </c>
      <c r="J907" s="118">
        <f>IF(AND(Formulier!$E$44&lt;=C907,Formulier!$O$38&gt;=C907),"Verlof",0)</f>
        <v>0</v>
      </c>
      <c r="K907">
        <f t="shared" si="169"/>
        <v>0</v>
      </c>
      <c r="L907">
        <f t="shared" si="170"/>
        <v>0</v>
      </c>
      <c r="M907">
        <f t="shared" si="171"/>
        <v>0</v>
      </c>
      <c r="N907" s="56">
        <f t="shared" si="172"/>
        <v>0</v>
      </c>
      <c r="O907" s="56">
        <f t="shared" si="173"/>
        <v>0</v>
      </c>
    </row>
    <row r="908" spans="1:15" x14ac:dyDescent="0.3">
      <c r="A908" t="str">
        <f t="shared" si="167"/>
        <v>202526do</v>
      </c>
      <c r="B908">
        <f t="shared" si="165"/>
        <v>26</v>
      </c>
      <c r="C908" s="65">
        <f t="shared" si="174"/>
        <v>45834</v>
      </c>
      <c r="D908" t="str">
        <f t="shared" si="175"/>
        <v>do</v>
      </c>
      <c r="E908">
        <f t="shared" si="168"/>
        <v>2025</v>
      </c>
      <c r="F908" t="str">
        <f t="shared" si="176"/>
        <v/>
      </c>
      <c r="G908" t="str">
        <f t="shared" si="177"/>
        <v/>
      </c>
      <c r="H908" t="str">
        <f t="shared" si="178"/>
        <v/>
      </c>
      <c r="I908">
        <f t="shared" si="166"/>
        <v>26</v>
      </c>
      <c r="J908" s="118">
        <f>IF(AND(Formulier!$E$44&lt;=C908,Formulier!$O$38&gt;=C908),"Verlof",0)</f>
        <v>0</v>
      </c>
      <c r="K908">
        <f t="shared" si="169"/>
        <v>0</v>
      </c>
      <c r="L908">
        <f t="shared" si="170"/>
        <v>0</v>
      </c>
      <c r="M908">
        <f t="shared" si="171"/>
        <v>0</v>
      </c>
      <c r="N908" s="56">
        <f t="shared" si="172"/>
        <v>0</v>
      </c>
      <c r="O908" s="56">
        <f t="shared" si="173"/>
        <v>0</v>
      </c>
    </row>
    <row r="909" spans="1:15" x14ac:dyDescent="0.3">
      <c r="A909" t="str">
        <f t="shared" si="167"/>
        <v>202526vr</v>
      </c>
      <c r="B909">
        <f t="shared" si="165"/>
        <v>26</v>
      </c>
      <c r="C909" s="65">
        <f t="shared" si="174"/>
        <v>45835</v>
      </c>
      <c r="D909" t="str">
        <f t="shared" si="175"/>
        <v>vr</v>
      </c>
      <c r="E909">
        <f t="shared" si="168"/>
        <v>2025</v>
      </c>
      <c r="F909" t="str">
        <f t="shared" si="176"/>
        <v/>
      </c>
      <c r="G909" t="str">
        <f t="shared" si="177"/>
        <v/>
      </c>
      <c r="H909" t="str">
        <f t="shared" si="178"/>
        <v/>
      </c>
      <c r="I909">
        <f t="shared" si="166"/>
        <v>26</v>
      </c>
      <c r="J909" s="118">
        <f>IF(AND(Formulier!$E$44&lt;=C909,Formulier!$O$38&gt;=C909),"Verlof",0)</f>
        <v>0</v>
      </c>
      <c r="K909">
        <f t="shared" si="169"/>
        <v>0</v>
      </c>
      <c r="L909">
        <f t="shared" si="170"/>
        <v>0</v>
      </c>
      <c r="M909">
        <f t="shared" si="171"/>
        <v>0</v>
      </c>
      <c r="N909" s="56">
        <f t="shared" si="172"/>
        <v>0</v>
      </c>
      <c r="O909" s="56">
        <f t="shared" si="173"/>
        <v>0</v>
      </c>
    </row>
    <row r="910" spans="1:15" x14ac:dyDescent="0.3">
      <c r="A910" t="str">
        <f t="shared" si="167"/>
        <v>202526za</v>
      </c>
      <c r="B910">
        <f t="shared" si="165"/>
        <v>26</v>
      </c>
      <c r="C910" s="65">
        <f t="shared" si="174"/>
        <v>45836</v>
      </c>
      <c r="D910" t="str">
        <f t="shared" si="175"/>
        <v>za</v>
      </c>
      <c r="E910">
        <f t="shared" si="168"/>
        <v>2025</v>
      </c>
      <c r="F910" t="str">
        <f t="shared" si="176"/>
        <v/>
      </c>
      <c r="G910" t="str">
        <f t="shared" si="177"/>
        <v/>
      </c>
      <c r="H910" t="str">
        <f t="shared" si="178"/>
        <v/>
      </c>
      <c r="I910">
        <f t="shared" si="166"/>
        <v>26</v>
      </c>
      <c r="J910" s="118">
        <f>IF(AND(Formulier!$E$44&lt;=C910,Formulier!$O$38&gt;=C910),"Verlof",0)</f>
        <v>0</v>
      </c>
      <c r="K910">
        <f t="shared" si="169"/>
        <v>0</v>
      </c>
      <c r="L910">
        <f t="shared" si="170"/>
        <v>0</v>
      </c>
      <c r="M910">
        <f t="shared" si="171"/>
        <v>0</v>
      </c>
      <c r="N910" s="56">
        <f t="shared" si="172"/>
        <v>0</v>
      </c>
      <c r="O910" s="56">
        <f t="shared" si="173"/>
        <v>0</v>
      </c>
    </row>
    <row r="911" spans="1:15" x14ac:dyDescent="0.3">
      <c r="A911" t="str">
        <f t="shared" si="167"/>
        <v>202526zo</v>
      </c>
      <c r="B911">
        <f t="shared" si="165"/>
        <v>26</v>
      </c>
      <c r="C911" s="65">
        <f t="shared" si="174"/>
        <v>45837</v>
      </c>
      <c r="D911" t="str">
        <f t="shared" si="175"/>
        <v>zo</v>
      </c>
      <c r="E911">
        <f t="shared" si="168"/>
        <v>2025</v>
      </c>
      <c r="F911" t="str">
        <f t="shared" si="176"/>
        <v/>
      </c>
      <c r="G911" t="str">
        <f t="shared" si="177"/>
        <v/>
      </c>
      <c r="H911" t="str">
        <f t="shared" si="178"/>
        <v/>
      </c>
      <c r="I911">
        <f t="shared" si="166"/>
        <v>26</v>
      </c>
      <c r="J911" s="118">
        <f>IF(AND(Formulier!$E$44&lt;=C911,Formulier!$O$38&gt;=C911),"Verlof",0)</f>
        <v>0</v>
      </c>
      <c r="K911">
        <f t="shared" si="169"/>
        <v>0</v>
      </c>
      <c r="L911">
        <f t="shared" si="170"/>
        <v>0</v>
      </c>
      <c r="M911">
        <f t="shared" si="171"/>
        <v>0</v>
      </c>
      <c r="N911" s="56">
        <f t="shared" si="172"/>
        <v>0</v>
      </c>
      <c r="O911" s="56">
        <f t="shared" si="173"/>
        <v>0</v>
      </c>
    </row>
    <row r="912" spans="1:15" x14ac:dyDescent="0.3">
      <c r="A912" t="str">
        <f t="shared" si="167"/>
        <v>202527ma</v>
      </c>
      <c r="B912">
        <f t="shared" si="165"/>
        <v>27</v>
      </c>
      <c r="C912" s="65">
        <f t="shared" si="174"/>
        <v>45838</v>
      </c>
      <c r="D912" t="str">
        <f t="shared" si="175"/>
        <v>ma</v>
      </c>
      <c r="E912">
        <f t="shared" si="168"/>
        <v>2025</v>
      </c>
      <c r="F912" t="str">
        <f t="shared" si="176"/>
        <v/>
      </c>
      <c r="G912" t="str">
        <f t="shared" si="177"/>
        <v/>
      </c>
      <c r="H912" t="str">
        <f t="shared" si="178"/>
        <v/>
      </c>
      <c r="I912">
        <f t="shared" si="166"/>
        <v>27</v>
      </c>
      <c r="J912" s="118">
        <f>IF(AND(Formulier!$E$44&lt;=C912,Formulier!$O$38&gt;=C912),"Verlof",0)</f>
        <v>0</v>
      </c>
      <c r="K912">
        <f t="shared" si="169"/>
        <v>0</v>
      </c>
      <c r="L912">
        <f t="shared" si="170"/>
        <v>0</v>
      </c>
      <c r="M912">
        <f t="shared" si="171"/>
        <v>0</v>
      </c>
      <c r="N912" s="56">
        <f t="shared" si="172"/>
        <v>0</v>
      </c>
      <c r="O912" s="56">
        <f t="shared" si="173"/>
        <v>0</v>
      </c>
    </row>
    <row r="913" spans="1:15" x14ac:dyDescent="0.3">
      <c r="A913" t="str">
        <f t="shared" si="167"/>
        <v>202527di</v>
      </c>
      <c r="B913">
        <f t="shared" si="165"/>
        <v>27</v>
      </c>
      <c r="C913" s="65">
        <f t="shared" si="174"/>
        <v>45839</v>
      </c>
      <c r="D913" t="str">
        <f t="shared" si="175"/>
        <v>di</v>
      </c>
      <c r="E913">
        <f t="shared" si="168"/>
        <v>2025</v>
      </c>
      <c r="F913" t="str">
        <f t="shared" si="176"/>
        <v/>
      </c>
      <c r="G913" t="str">
        <f t="shared" si="177"/>
        <v/>
      </c>
      <c r="H913" t="str">
        <f t="shared" si="178"/>
        <v/>
      </c>
      <c r="I913">
        <f t="shared" si="166"/>
        <v>27</v>
      </c>
      <c r="J913" s="118">
        <f>IF(AND(Formulier!$E$44&lt;=C913,Formulier!$O$38&gt;=C913),"Verlof",0)</f>
        <v>0</v>
      </c>
      <c r="K913">
        <f t="shared" si="169"/>
        <v>0</v>
      </c>
      <c r="L913">
        <f t="shared" si="170"/>
        <v>0</v>
      </c>
      <c r="M913">
        <f t="shared" si="171"/>
        <v>0</v>
      </c>
      <c r="N913" s="56">
        <f t="shared" si="172"/>
        <v>0</v>
      </c>
      <c r="O913" s="56">
        <f t="shared" si="173"/>
        <v>0</v>
      </c>
    </row>
    <row r="914" spans="1:15" x14ac:dyDescent="0.3">
      <c r="A914" t="str">
        <f t="shared" si="167"/>
        <v>202527wo</v>
      </c>
      <c r="B914">
        <f t="shared" si="165"/>
        <v>27</v>
      </c>
      <c r="C914" s="65">
        <f t="shared" si="174"/>
        <v>45840</v>
      </c>
      <c r="D914" t="str">
        <f t="shared" si="175"/>
        <v>wo</v>
      </c>
      <c r="E914">
        <f t="shared" si="168"/>
        <v>2025</v>
      </c>
      <c r="F914" t="str">
        <f t="shared" si="176"/>
        <v/>
      </c>
      <c r="G914" t="str">
        <f t="shared" si="177"/>
        <v/>
      </c>
      <c r="H914" t="str">
        <f t="shared" si="178"/>
        <v/>
      </c>
      <c r="I914">
        <f t="shared" si="166"/>
        <v>27</v>
      </c>
      <c r="J914" s="118">
        <f>IF(AND(Formulier!$E$44&lt;=C914,Formulier!$O$38&gt;=C914),"Verlof",0)</f>
        <v>0</v>
      </c>
      <c r="K914">
        <f t="shared" si="169"/>
        <v>0</v>
      </c>
      <c r="L914">
        <f t="shared" si="170"/>
        <v>0</v>
      </c>
      <c r="M914">
        <f t="shared" si="171"/>
        <v>0</v>
      </c>
      <c r="N914" s="56">
        <f t="shared" si="172"/>
        <v>0</v>
      </c>
      <c r="O914" s="56">
        <f t="shared" si="173"/>
        <v>0</v>
      </c>
    </row>
    <row r="915" spans="1:15" x14ac:dyDescent="0.3">
      <c r="A915" t="str">
        <f t="shared" si="167"/>
        <v>202527do</v>
      </c>
      <c r="B915">
        <f t="shared" si="165"/>
        <v>27</v>
      </c>
      <c r="C915" s="65">
        <f t="shared" si="174"/>
        <v>45841</v>
      </c>
      <c r="D915" t="str">
        <f t="shared" si="175"/>
        <v>do</v>
      </c>
      <c r="E915">
        <f t="shared" si="168"/>
        <v>2025</v>
      </c>
      <c r="F915" t="str">
        <f t="shared" si="176"/>
        <v/>
      </c>
      <c r="G915" t="str">
        <f t="shared" si="177"/>
        <v/>
      </c>
      <c r="H915" t="str">
        <f t="shared" si="178"/>
        <v/>
      </c>
      <c r="I915">
        <f t="shared" si="166"/>
        <v>27</v>
      </c>
      <c r="J915" s="118">
        <f>IF(AND(Formulier!$E$44&lt;=C915,Formulier!$O$38&gt;=C915),"Verlof",0)</f>
        <v>0</v>
      </c>
      <c r="K915">
        <f t="shared" si="169"/>
        <v>0</v>
      </c>
      <c r="L915">
        <f t="shared" si="170"/>
        <v>0</v>
      </c>
      <c r="M915">
        <f t="shared" si="171"/>
        <v>0</v>
      </c>
      <c r="N915" s="56">
        <f t="shared" si="172"/>
        <v>0</v>
      </c>
      <c r="O915" s="56">
        <f t="shared" si="173"/>
        <v>0</v>
      </c>
    </row>
    <row r="916" spans="1:15" x14ac:dyDescent="0.3">
      <c r="A916" t="str">
        <f t="shared" si="167"/>
        <v>202527vr</v>
      </c>
      <c r="B916">
        <f t="shared" si="165"/>
        <v>27</v>
      </c>
      <c r="C916" s="65">
        <f t="shared" si="174"/>
        <v>45842</v>
      </c>
      <c r="D916" t="str">
        <f t="shared" si="175"/>
        <v>vr</v>
      </c>
      <c r="E916">
        <f t="shared" si="168"/>
        <v>2025</v>
      </c>
      <c r="F916" t="str">
        <f t="shared" si="176"/>
        <v/>
      </c>
      <c r="G916" t="str">
        <f t="shared" si="177"/>
        <v/>
      </c>
      <c r="H916" t="str">
        <f t="shared" si="178"/>
        <v/>
      </c>
      <c r="I916">
        <f t="shared" si="166"/>
        <v>27</v>
      </c>
      <c r="J916" s="118">
        <f>IF(AND(Formulier!$E$44&lt;=C916,Formulier!$O$38&gt;=C916),"Verlof",0)</f>
        <v>0</v>
      </c>
      <c r="K916">
        <f t="shared" si="169"/>
        <v>0</v>
      </c>
      <c r="L916">
        <f t="shared" si="170"/>
        <v>0</v>
      </c>
      <c r="M916">
        <f t="shared" si="171"/>
        <v>0</v>
      </c>
      <c r="N916" s="56">
        <f t="shared" si="172"/>
        <v>0</v>
      </c>
      <c r="O916" s="56">
        <f t="shared" si="173"/>
        <v>0</v>
      </c>
    </row>
    <row r="917" spans="1:15" x14ac:dyDescent="0.3">
      <c r="A917" t="str">
        <f t="shared" si="167"/>
        <v>202527za</v>
      </c>
      <c r="B917">
        <f t="shared" si="165"/>
        <v>27</v>
      </c>
      <c r="C917" s="65">
        <f t="shared" si="174"/>
        <v>45843</v>
      </c>
      <c r="D917" t="str">
        <f t="shared" si="175"/>
        <v>za</v>
      </c>
      <c r="E917">
        <f t="shared" si="168"/>
        <v>2025</v>
      </c>
      <c r="F917" t="str">
        <f t="shared" si="176"/>
        <v/>
      </c>
      <c r="G917" t="str">
        <f t="shared" si="177"/>
        <v/>
      </c>
      <c r="H917" t="str">
        <f t="shared" si="178"/>
        <v/>
      </c>
      <c r="I917">
        <f t="shared" si="166"/>
        <v>27</v>
      </c>
      <c r="J917" s="118">
        <f>IF(AND(Formulier!$E$44&lt;=C917,Formulier!$O$38&gt;=C917),"Verlof",0)</f>
        <v>0</v>
      </c>
      <c r="K917">
        <f t="shared" si="169"/>
        <v>0</v>
      </c>
      <c r="L917">
        <f t="shared" si="170"/>
        <v>0</v>
      </c>
      <c r="M917">
        <f t="shared" si="171"/>
        <v>0</v>
      </c>
      <c r="N917" s="56">
        <f t="shared" si="172"/>
        <v>0</v>
      </c>
      <c r="O917" s="56">
        <f t="shared" si="173"/>
        <v>0</v>
      </c>
    </row>
    <row r="918" spans="1:15" x14ac:dyDescent="0.3">
      <c r="A918" t="str">
        <f t="shared" si="167"/>
        <v>202527zo</v>
      </c>
      <c r="B918">
        <f t="shared" si="165"/>
        <v>27</v>
      </c>
      <c r="C918" s="65">
        <f t="shared" si="174"/>
        <v>45844</v>
      </c>
      <c r="D918" t="str">
        <f t="shared" si="175"/>
        <v>zo</v>
      </c>
      <c r="E918">
        <f t="shared" si="168"/>
        <v>2025</v>
      </c>
      <c r="F918" t="str">
        <f t="shared" si="176"/>
        <v/>
      </c>
      <c r="G918" t="str">
        <f t="shared" si="177"/>
        <v/>
      </c>
      <c r="H918" t="str">
        <f t="shared" si="178"/>
        <v/>
      </c>
      <c r="I918">
        <f t="shared" si="166"/>
        <v>27</v>
      </c>
      <c r="J918" s="118">
        <f>IF(AND(Formulier!$E$44&lt;=C918,Formulier!$O$38&gt;=C918),"Verlof",0)</f>
        <v>0</v>
      </c>
      <c r="K918">
        <f t="shared" si="169"/>
        <v>0</v>
      </c>
      <c r="L918">
        <f t="shared" si="170"/>
        <v>0</v>
      </c>
      <c r="M918">
        <f t="shared" si="171"/>
        <v>0</v>
      </c>
      <c r="N918" s="56">
        <f t="shared" si="172"/>
        <v>0</v>
      </c>
      <c r="O918" s="56">
        <f t="shared" si="173"/>
        <v>0</v>
      </c>
    </row>
    <row r="919" spans="1:15" x14ac:dyDescent="0.3">
      <c r="A919" t="str">
        <f t="shared" si="167"/>
        <v>202528ma</v>
      </c>
      <c r="B919">
        <f t="shared" si="165"/>
        <v>28</v>
      </c>
      <c r="C919" s="65">
        <f t="shared" si="174"/>
        <v>45845</v>
      </c>
      <c r="D919" t="str">
        <f t="shared" si="175"/>
        <v>ma</v>
      </c>
      <c r="E919">
        <f t="shared" si="168"/>
        <v>2025</v>
      </c>
      <c r="F919" t="str">
        <f t="shared" si="176"/>
        <v/>
      </c>
      <c r="G919" t="str">
        <f t="shared" si="177"/>
        <v/>
      </c>
      <c r="H919" t="str">
        <f t="shared" si="178"/>
        <v>Vakantie</v>
      </c>
      <c r="I919">
        <f t="shared" si="166"/>
        <v>28</v>
      </c>
      <c r="J919" s="118">
        <f>IF(AND(Formulier!$E$44&lt;=C919,Formulier!$O$38&gt;=C919),"Verlof",0)</f>
        <v>0</v>
      </c>
      <c r="K919">
        <f t="shared" si="169"/>
        <v>0</v>
      </c>
      <c r="L919">
        <f t="shared" si="170"/>
        <v>0</v>
      </c>
      <c r="M919">
        <f t="shared" si="171"/>
        <v>0</v>
      </c>
      <c r="N919" s="56">
        <f t="shared" si="172"/>
        <v>0</v>
      </c>
      <c r="O919" s="56">
        <f t="shared" si="173"/>
        <v>0</v>
      </c>
    </row>
    <row r="920" spans="1:15" x14ac:dyDescent="0.3">
      <c r="A920" t="str">
        <f t="shared" si="167"/>
        <v>202528di</v>
      </c>
      <c r="B920">
        <f t="shared" si="165"/>
        <v>28</v>
      </c>
      <c r="C920" s="65">
        <f t="shared" si="174"/>
        <v>45846</v>
      </c>
      <c r="D920" t="str">
        <f t="shared" si="175"/>
        <v>di</v>
      </c>
      <c r="E920">
        <f t="shared" si="168"/>
        <v>2025</v>
      </c>
      <c r="F920" t="str">
        <f t="shared" si="176"/>
        <v/>
      </c>
      <c r="G920" t="str">
        <f t="shared" si="177"/>
        <v/>
      </c>
      <c r="H920" t="str">
        <f t="shared" si="178"/>
        <v>Vakantie</v>
      </c>
      <c r="I920">
        <f t="shared" si="166"/>
        <v>28</v>
      </c>
      <c r="J920" s="118">
        <f>IF(AND(Formulier!$E$44&lt;=C920,Formulier!$O$38&gt;=C920),"Verlof",0)</f>
        <v>0</v>
      </c>
      <c r="K920">
        <f t="shared" si="169"/>
        <v>0</v>
      </c>
      <c r="L920">
        <f t="shared" si="170"/>
        <v>0</v>
      </c>
      <c r="M920">
        <f t="shared" si="171"/>
        <v>0</v>
      </c>
      <c r="N920" s="56">
        <f t="shared" si="172"/>
        <v>0</v>
      </c>
      <c r="O920" s="56">
        <f t="shared" si="173"/>
        <v>0</v>
      </c>
    </row>
    <row r="921" spans="1:15" x14ac:dyDescent="0.3">
      <c r="A921" t="str">
        <f t="shared" si="167"/>
        <v>202528wo</v>
      </c>
      <c r="B921">
        <f t="shared" si="165"/>
        <v>28</v>
      </c>
      <c r="C921" s="65">
        <f t="shared" si="174"/>
        <v>45847</v>
      </c>
      <c r="D921" t="str">
        <f t="shared" si="175"/>
        <v>wo</v>
      </c>
      <c r="E921">
        <f t="shared" si="168"/>
        <v>2025</v>
      </c>
      <c r="F921" t="str">
        <f t="shared" si="176"/>
        <v/>
      </c>
      <c r="G921" t="str">
        <f t="shared" si="177"/>
        <v/>
      </c>
      <c r="H921" t="str">
        <f t="shared" si="178"/>
        <v>Vakantie</v>
      </c>
      <c r="I921">
        <f t="shared" si="166"/>
        <v>28</v>
      </c>
      <c r="J921" s="118">
        <f>IF(AND(Formulier!$E$44&lt;=C921,Formulier!$O$38&gt;=C921),"Verlof",0)</f>
        <v>0</v>
      </c>
      <c r="K921">
        <f t="shared" si="169"/>
        <v>0</v>
      </c>
      <c r="L921">
        <f t="shared" si="170"/>
        <v>0</v>
      </c>
      <c r="M921">
        <f t="shared" si="171"/>
        <v>0</v>
      </c>
      <c r="N921" s="56">
        <f t="shared" si="172"/>
        <v>0</v>
      </c>
      <c r="O921" s="56">
        <f t="shared" si="173"/>
        <v>0</v>
      </c>
    </row>
    <row r="922" spans="1:15" x14ac:dyDescent="0.3">
      <c r="A922" t="str">
        <f t="shared" si="167"/>
        <v>202528do</v>
      </c>
      <c r="B922">
        <f t="shared" si="165"/>
        <v>28</v>
      </c>
      <c r="C922" s="65">
        <f t="shared" si="174"/>
        <v>45848</v>
      </c>
      <c r="D922" t="str">
        <f t="shared" si="175"/>
        <v>do</v>
      </c>
      <c r="E922">
        <f t="shared" si="168"/>
        <v>2025</v>
      </c>
      <c r="F922" t="str">
        <f t="shared" si="176"/>
        <v/>
      </c>
      <c r="G922" t="str">
        <f t="shared" si="177"/>
        <v/>
      </c>
      <c r="H922" t="str">
        <f t="shared" si="178"/>
        <v>Vakantie</v>
      </c>
      <c r="I922">
        <f t="shared" si="166"/>
        <v>28</v>
      </c>
      <c r="J922" s="118">
        <f>IF(AND(Formulier!$E$44&lt;=C922,Formulier!$O$38&gt;=C922),"Verlof",0)</f>
        <v>0</v>
      </c>
      <c r="K922">
        <f t="shared" si="169"/>
        <v>0</v>
      </c>
      <c r="L922">
        <f t="shared" si="170"/>
        <v>0</v>
      </c>
      <c r="M922">
        <f t="shared" si="171"/>
        <v>0</v>
      </c>
      <c r="N922" s="56">
        <f t="shared" si="172"/>
        <v>0</v>
      </c>
      <c r="O922" s="56">
        <f t="shared" si="173"/>
        <v>0</v>
      </c>
    </row>
    <row r="923" spans="1:15" x14ac:dyDescent="0.3">
      <c r="A923" t="str">
        <f t="shared" si="167"/>
        <v>202528vr</v>
      </c>
      <c r="B923">
        <f t="shared" si="165"/>
        <v>28</v>
      </c>
      <c r="C923" s="65">
        <f t="shared" si="174"/>
        <v>45849</v>
      </c>
      <c r="D923" t="str">
        <f t="shared" si="175"/>
        <v>vr</v>
      </c>
      <c r="E923">
        <f t="shared" si="168"/>
        <v>2025</v>
      </c>
      <c r="F923" t="str">
        <f t="shared" si="176"/>
        <v/>
      </c>
      <c r="G923" t="str">
        <f t="shared" si="177"/>
        <v/>
      </c>
      <c r="H923" t="str">
        <f t="shared" si="178"/>
        <v>Vakantie</v>
      </c>
      <c r="I923">
        <f t="shared" si="166"/>
        <v>28</v>
      </c>
      <c r="J923" s="118">
        <f>IF(AND(Formulier!$E$44&lt;=C923,Formulier!$O$38&gt;=C923),"Verlof",0)</f>
        <v>0</v>
      </c>
      <c r="K923">
        <f t="shared" si="169"/>
        <v>0</v>
      </c>
      <c r="L923">
        <f t="shared" si="170"/>
        <v>0</v>
      </c>
      <c r="M923">
        <f t="shared" si="171"/>
        <v>0</v>
      </c>
      <c r="N923" s="56">
        <f t="shared" si="172"/>
        <v>0</v>
      </c>
      <c r="O923" s="56">
        <f t="shared" si="173"/>
        <v>0</v>
      </c>
    </row>
    <row r="924" spans="1:15" x14ac:dyDescent="0.3">
      <c r="A924" t="str">
        <f t="shared" si="167"/>
        <v>202528za</v>
      </c>
      <c r="B924">
        <f t="shared" si="165"/>
        <v>28</v>
      </c>
      <c r="C924" s="65">
        <f t="shared" si="174"/>
        <v>45850</v>
      </c>
      <c r="D924" t="str">
        <f t="shared" si="175"/>
        <v>za</v>
      </c>
      <c r="E924">
        <f t="shared" si="168"/>
        <v>2025</v>
      </c>
      <c r="F924" t="str">
        <f t="shared" si="176"/>
        <v>Vakantie</v>
      </c>
      <c r="G924" t="str">
        <f t="shared" si="177"/>
        <v/>
      </c>
      <c r="H924" t="str">
        <f t="shared" si="178"/>
        <v>Vakantie</v>
      </c>
      <c r="I924">
        <f t="shared" si="166"/>
        <v>28</v>
      </c>
      <c r="J924" s="118">
        <f>IF(AND(Formulier!$E$44&lt;=C924,Formulier!$O$38&gt;=C924),"Verlof",0)</f>
        <v>0</v>
      </c>
      <c r="K924">
        <f t="shared" si="169"/>
        <v>0</v>
      </c>
      <c r="L924">
        <f t="shared" si="170"/>
        <v>0</v>
      </c>
      <c r="M924">
        <f t="shared" si="171"/>
        <v>0</v>
      </c>
      <c r="N924" s="56">
        <f t="shared" si="172"/>
        <v>0</v>
      </c>
      <c r="O924" s="56">
        <f t="shared" si="173"/>
        <v>0</v>
      </c>
    </row>
    <row r="925" spans="1:15" x14ac:dyDescent="0.3">
      <c r="A925" t="str">
        <f t="shared" si="167"/>
        <v>202528zo</v>
      </c>
      <c r="B925">
        <f t="shared" si="165"/>
        <v>28</v>
      </c>
      <c r="C925" s="65">
        <f t="shared" si="174"/>
        <v>45851</v>
      </c>
      <c r="D925" t="str">
        <f t="shared" si="175"/>
        <v>zo</v>
      </c>
      <c r="E925">
        <f t="shared" si="168"/>
        <v>2025</v>
      </c>
      <c r="F925" t="str">
        <f t="shared" si="176"/>
        <v>Vakantie</v>
      </c>
      <c r="G925" t="str">
        <f t="shared" si="177"/>
        <v/>
      </c>
      <c r="H925" t="str">
        <f t="shared" si="178"/>
        <v>Vakantie</v>
      </c>
      <c r="I925">
        <f t="shared" si="166"/>
        <v>28</v>
      </c>
      <c r="J925" s="118">
        <f>IF(AND(Formulier!$E$44&lt;=C925,Formulier!$O$38&gt;=C925),"Verlof",0)</f>
        <v>0</v>
      </c>
      <c r="K925">
        <f t="shared" si="169"/>
        <v>0</v>
      </c>
      <c r="L925">
        <f t="shared" si="170"/>
        <v>0</v>
      </c>
      <c r="M925">
        <f t="shared" si="171"/>
        <v>0</v>
      </c>
      <c r="N925" s="56">
        <f t="shared" si="172"/>
        <v>0</v>
      </c>
      <c r="O925" s="56">
        <f t="shared" si="173"/>
        <v>0</v>
      </c>
    </row>
    <row r="926" spans="1:15" x14ac:dyDescent="0.3">
      <c r="A926" t="str">
        <f t="shared" si="167"/>
        <v>202529ma</v>
      </c>
      <c r="B926">
        <f t="shared" si="165"/>
        <v>29</v>
      </c>
      <c r="C926" s="65">
        <f t="shared" si="174"/>
        <v>45852</v>
      </c>
      <c r="D926" t="str">
        <f t="shared" si="175"/>
        <v>ma</v>
      </c>
      <c r="E926">
        <f t="shared" si="168"/>
        <v>2025</v>
      </c>
      <c r="F926" t="str">
        <f t="shared" si="176"/>
        <v>Vakantie</v>
      </c>
      <c r="G926" t="str">
        <f t="shared" si="177"/>
        <v/>
      </c>
      <c r="H926" t="str">
        <f t="shared" si="178"/>
        <v>Vakantie</v>
      </c>
      <c r="I926">
        <f t="shared" si="166"/>
        <v>29</v>
      </c>
      <c r="J926" s="118">
        <f>IF(AND(Formulier!$E$44&lt;=C926,Formulier!$O$38&gt;=C926),"Verlof",0)</f>
        <v>0</v>
      </c>
      <c r="K926">
        <f t="shared" si="169"/>
        <v>0</v>
      </c>
      <c r="L926">
        <f t="shared" si="170"/>
        <v>0</v>
      </c>
      <c r="M926">
        <f t="shared" si="171"/>
        <v>0</v>
      </c>
      <c r="N926" s="56">
        <f t="shared" si="172"/>
        <v>0</v>
      </c>
      <c r="O926" s="56">
        <f t="shared" si="173"/>
        <v>0</v>
      </c>
    </row>
    <row r="927" spans="1:15" x14ac:dyDescent="0.3">
      <c r="A927" t="str">
        <f t="shared" si="167"/>
        <v>202529di</v>
      </c>
      <c r="B927">
        <f t="shared" si="165"/>
        <v>29</v>
      </c>
      <c r="C927" s="65">
        <f t="shared" si="174"/>
        <v>45853</v>
      </c>
      <c r="D927" t="str">
        <f t="shared" si="175"/>
        <v>di</v>
      </c>
      <c r="E927">
        <f t="shared" si="168"/>
        <v>2025</v>
      </c>
      <c r="F927" t="str">
        <f t="shared" si="176"/>
        <v>Vakantie</v>
      </c>
      <c r="G927" t="str">
        <f t="shared" si="177"/>
        <v/>
      </c>
      <c r="H927" t="str">
        <f t="shared" si="178"/>
        <v>Vakantie</v>
      </c>
      <c r="I927">
        <f t="shared" si="166"/>
        <v>29</v>
      </c>
      <c r="J927" s="118">
        <f>IF(AND(Formulier!$E$44&lt;=C927,Formulier!$O$38&gt;=C927),"Verlof",0)</f>
        <v>0</v>
      </c>
      <c r="K927">
        <f t="shared" si="169"/>
        <v>0</v>
      </c>
      <c r="L927">
        <f t="shared" si="170"/>
        <v>0</v>
      </c>
      <c r="M927">
        <f t="shared" si="171"/>
        <v>0</v>
      </c>
      <c r="N927" s="56">
        <f t="shared" si="172"/>
        <v>0</v>
      </c>
      <c r="O927" s="56">
        <f t="shared" si="173"/>
        <v>0</v>
      </c>
    </row>
    <row r="928" spans="1:15" x14ac:dyDescent="0.3">
      <c r="A928" t="str">
        <f t="shared" si="167"/>
        <v>202529wo</v>
      </c>
      <c r="B928">
        <f t="shared" si="165"/>
        <v>29</v>
      </c>
      <c r="C928" s="65">
        <f t="shared" si="174"/>
        <v>45854</v>
      </c>
      <c r="D928" t="str">
        <f t="shared" si="175"/>
        <v>wo</v>
      </c>
      <c r="E928">
        <f t="shared" si="168"/>
        <v>2025</v>
      </c>
      <c r="F928" t="str">
        <f t="shared" si="176"/>
        <v>Vakantie</v>
      </c>
      <c r="G928" t="str">
        <f t="shared" si="177"/>
        <v/>
      </c>
      <c r="H928" t="str">
        <f t="shared" si="178"/>
        <v>Vakantie</v>
      </c>
      <c r="I928">
        <f t="shared" si="166"/>
        <v>29</v>
      </c>
      <c r="J928" s="118">
        <f>IF(AND(Formulier!$E$44&lt;=C928,Formulier!$O$38&gt;=C928),"Verlof",0)</f>
        <v>0</v>
      </c>
      <c r="K928">
        <f t="shared" si="169"/>
        <v>0</v>
      </c>
      <c r="L928">
        <f t="shared" si="170"/>
        <v>0</v>
      </c>
      <c r="M928">
        <f t="shared" si="171"/>
        <v>0</v>
      </c>
      <c r="N928" s="56">
        <f t="shared" si="172"/>
        <v>0</v>
      </c>
      <c r="O928" s="56">
        <f t="shared" si="173"/>
        <v>0</v>
      </c>
    </row>
    <row r="929" spans="1:15" x14ac:dyDescent="0.3">
      <c r="A929" t="str">
        <f t="shared" si="167"/>
        <v>202529do</v>
      </c>
      <c r="B929">
        <f t="shared" ref="B929:B992" si="179">B922+1</f>
        <v>29</v>
      </c>
      <c r="C929" s="65">
        <f t="shared" si="174"/>
        <v>45855</v>
      </c>
      <c r="D929" t="str">
        <f t="shared" si="175"/>
        <v>do</v>
      </c>
      <c r="E929">
        <f t="shared" si="168"/>
        <v>2025</v>
      </c>
      <c r="F929" t="str">
        <f t="shared" si="176"/>
        <v>Vakantie</v>
      </c>
      <c r="G929" t="str">
        <f t="shared" si="177"/>
        <v/>
      </c>
      <c r="H929" t="str">
        <f t="shared" si="178"/>
        <v>Vakantie</v>
      </c>
      <c r="I929">
        <f t="shared" ref="I929:I992" si="180">+I922+1</f>
        <v>29</v>
      </c>
      <c r="J929" s="118">
        <f>IF(AND(Formulier!$E$44&lt;=C929,Formulier!$O$38&gt;=C929),"Verlof",0)</f>
        <v>0</v>
      </c>
      <c r="K929">
        <f t="shared" si="169"/>
        <v>0</v>
      </c>
      <c r="L929">
        <f t="shared" si="170"/>
        <v>0</v>
      </c>
      <c r="M929">
        <f t="shared" si="171"/>
        <v>0</v>
      </c>
      <c r="N929" s="56">
        <f t="shared" si="172"/>
        <v>0</v>
      </c>
      <c r="O929" s="56">
        <f t="shared" si="173"/>
        <v>0</v>
      </c>
    </row>
    <row r="930" spans="1:15" x14ac:dyDescent="0.3">
      <c r="A930" t="str">
        <f t="shared" si="167"/>
        <v>202529vr</v>
      </c>
      <c r="B930">
        <f t="shared" si="179"/>
        <v>29</v>
      </c>
      <c r="C930" s="65">
        <f t="shared" si="174"/>
        <v>45856</v>
      </c>
      <c r="D930" t="str">
        <f t="shared" si="175"/>
        <v>vr</v>
      </c>
      <c r="E930">
        <f t="shared" si="168"/>
        <v>2025</v>
      </c>
      <c r="F930" t="str">
        <f t="shared" si="176"/>
        <v>Vakantie</v>
      </c>
      <c r="G930" t="str">
        <f t="shared" si="177"/>
        <v/>
      </c>
      <c r="H930" t="str">
        <f t="shared" si="178"/>
        <v>Vakantie</v>
      </c>
      <c r="I930">
        <f t="shared" si="180"/>
        <v>29</v>
      </c>
      <c r="J930" s="118">
        <f>IF(AND(Formulier!$E$44&lt;=C930,Formulier!$O$38&gt;=C930),"Verlof",0)</f>
        <v>0</v>
      </c>
      <c r="K930">
        <f t="shared" si="169"/>
        <v>0</v>
      </c>
      <c r="L930">
        <f t="shared" si="170"/>
        <v>0</v>
      </c>
      <c r="M930">
        <f t="shared" si="171"/>
        <v>0</v>
      </c>
      <c r="N930" s="56">
        <f t="shared" si="172"/>
        <v>0</v>
      </c>
      <c r="O930" s="56">
        <f t="shared" si="173"/>
        <v>0</v>
      </c>
    </row>
    <row r="931" spans="1:15" x14ac:dyDescent="0.3">
      <c r="A931" t="str">
        <f t="shared" si="167"/>
        <v>202529za</v>
      </c>
      <c r="B931">
        <f t="shared" si="179"/>
        <v>29</v>
      </c>
      <c r="C931" s="65">
        <f t="shared" si="174"/>
        <v>45857</v>
      </c>
      <c r="D931" t="str">
        <f t="shared" si="175"/>
        <v>za</v>
      </c>
      <c r="E931">
        <f t="shared" si="168"/>
        <v>2025</v>
      </c>
      <c r="F931" t="str">
        <f t="shared" si="176"/>
        <v>Vakantie</v>
      </c>
      <c r="G931" t="str">
        <f t="shared" si="177"/>
        <v>Vakantie</v>
      </c>
      <c r="H931" t="str">
        <f t="shared" si="178"/>
        <v>Vakantie</v>
      </c>
      <c r="I931">
        <f t="shared" si="180"/>
        <v>29</v>
      </c>
      <c r="J931" s="118">
        <f>IF(AND(Formulier!$E$44&lt;=C931,Formulier!$O$38&gt;=C931),"Verlof",0)</f>
        <v>0</v>
      </c>
      <c r="K931">
        <f t="shared" si="169"/>
        <v>0</v>
      </c>
      <c r="L931">
        <f t="shared" si="170"/>
        <v>0</v>
      </c>
      <c r="M931">
        <f t="shared" si="171"/>
        <v>0</v>
      </c>
      <c r="N931" s="56">
        <f t="shared" si="172"/>
        <v>0</v>
      </c>
      <c r="O931" s="56">
        <f t="shared" si="173"/>
        <v>0</v>
      </c>
    </row>
    <row r="932" spans="1:15" x14ac:dyDescent="0.3">
      <c r="A932" t="str">
        <f t="shared" si="167"/>
        <v>202529zo</v>
      </c>
      <c r="B932">
        <f t="shared" si="179"/>
        <v>29</v>
      </c>
      <c r="C932" s="65">
        <f t="shared" si="174"/>
        <v>45858</v>
      </c>
      <c r="D932" t="str">
        <f t="shared" si="175"/>
        <v>zo</v>
      </c>
      <c r="E932">
        <f t="shared" si="168"/>
        <v>2025</v>
      </c>
      <c r="F932" t="str">
        <f t="shared" si="176"/>
        <v>Vakantie</v>
      </c>
      <c r="G932" t="str">
        <f t="shared" si="177"/>
        <v>Vakantie</v>
      </c>
      <c r="H932" t="str">
        <f t="shared" si="178"/>
        <v>Vakantie</v>
      </c>
      <c r="I932">
        <f t="shared" si="180"/>
        <v>29</v>
      </c>
      <c r="J932" s="118">
        <f>IF(AND(Formulier!$E$44&lt;=C932,Formulier!$O$38&gt;=C932),"Verlof",0)</f>
        <v>0</v>
      </c>
      <c r="K932">
        <f t="shared" si="169"/>
        <v>0</v>
      </c>
      <c r="L932">
        <f t="shared" si="170"/>
        <v>0</v>
      </c>
      <c r="M932">
        <f t="shared" si="171"/>
        <v>0</v>
      </c>
      <c r="N932" s="56">
        <f t="shared" si="172"/>
        <v>0</v>
      </c>
      <c r="O932" s="56">
        <f t="shared" si="173"/>
        <v>0</v>
      </c>
    </row>
    <row r="933" spans="1:15" x14ac:dyDescent="0.3">
      <c r="A933" t="str">
        <f t="shared" si="167"/>
        <v>202530ma</v>
      </c>
      <c r="B933">
        <f t="shared" si="179"/>
        <v>30</v>
      </c>
      <c r="C933" s="65">
        <f t="shared" si="174"/>
        <v>45859</v>
      </c>
      <c r="D933" t="str">
        <f t="shared" si="175"/>
        <v>ma</v>
      </c>
      <c r="E933">
        <f t="shared" si="168"/>
        <v>2025</v>
      </c>
      <c r="F933" t="str">
        <f t="shared" si="176"/>
        <v>Vakantie</v>
      </c>
      <c r="G933" t="str">
        <f t="shared" si="177"/>
        <v>Vakantie</v>
      </c>
      <c r="H933" t="str">
        <f t="shared" si="178"/>
        <v>Vakantie</v>
      </c>
      <c r="I933">
        <f t="shared" si="180"/>
        <v>30</v>
      </c>
      <c r="J933" s="118">
        <f>IF(AND(Formulier!$E$44&lt;=C933,Formulier!$O$38&gt;=C933),"Verlof",0)</f>
        <v>0</v>
      </c>
      <c r="K933">
        <f t="shared" si="169"/>
        <v>0</v>
      </c>
      <c r="L933">
        <f t="shared" si="170"/>
        <v>0</v>
      </c>
      <c r="M933">
        <f t="shared" si="171"/>
        <v>0</v>
      </c>
      <c r="N933" s="56">
        <f t="shared" si="172"/>
        <v>0</v>
      </c>
      <c r="O933" s="56">
        <f t="shared" si="173"/>
        <v>0</v>
      </c>
    </row>
    <row r="934" spans="1:15" x14ac:dyDescent="0.3">
      <c r="A934" t="str">
        <f t="shared" si="167"/>
        <v>202530di</v>
      </c>
      <c r="B934">
        <f t="shared" si="179"/>
        <v>30</v>
      </c>
      <c r="C934" s="65">
        <f t="shared" si="174"/>
        <v>45860</v>
      </c>
      <c r="D934" t="str">
        <f t="shared" si="175"/>
        <v>di</v>
      </c>
      <c r="E934">
        <f t="shared" si="168"/>
        <v>2025</v>
      </c>
      <c r="F934" t="str">
        <f t="shared" si="176"/>
        <v>Vakantie</v>
      </c>
      <c r="G934" t="str">
        <f t="shared" si="177"/>
        <v>Vakantie</v>
      </c>
      <c r="H934" t="str">
        <f t="shared" si="178"/>
        <v>Vakantie</v>
      </c>
      <c r="I934">
        <f t="shared" si="180"/>
        <v>30</v>
      </c>
      <c r="J934" s="118">
        <f>IF(AND(Formulier!$E$44&lt;=C934,Formulier!$O$38&gt;=C934),"Verlof",0)</f>
        <v>0</v>
      </c>
      <c r="K934">
        <f t="shared" si="169"/>
        <v>0</v>
      </c>
      <c r="L934">
        <f t="shared" si="170"/>
        <v>0</v>
      </c>
      <c r="M934">
        <f t="shared" si="171"/>
        <v>0</v>
      </c>
      <c r="N934" s="56">
        <f t="shared" si="172"/>
        <v>0</v>
      </c>
      <c r="O934" s="56">
        <f t="shared" si="173"/>
        <v>0</v>
      </c>
    </row>
    <row r="935" spans="1:15" x14ac:dyDescent="0.3">
      <c r="A935" t="str">
        <f t="shared" si="167"/>
        <v>202530wo</v>
      </c>
      <c r="B935">
        <f t="shared" si="179"/>
        <v>30</v>
      </c>
      <c r="C935" s="65">
        <f t="shared" si="174"/>
        <v>45861</v>
      </c>
      <c r="D935" t="str">
        <f t="shared" si="175"/>
        <v>wo</v>
      </c>
      <c r="E935">
        <f t="shared" si="168"/>
        <v>2025</v>
      </c>
      <c r="F935" t="str">
        <f t="shared" si="176"/>
        <v>Vakantie</v>
      </c>
      <c r="G935" t="str">
        <f t="shared" si="177"/>
        <v>Vakantie</v>
      </c>
      <c r="H935" t="str">
        <f t="shared" si="178"/>
        <v>Vakantie</v>
      </c>
      <c r="I935">
        <f t="shared" si="180"/>
        <v>30</v>
      </c>
      <c r="J935" s="118">
        <f>IF(AND(Formulier!$E$44&lt;=C935,Formulier!$O$38&gt;=C935),"Verlof",0)</f>
        <v>0</v>
      </c>
      <c r="K935">
        <f t="shared" si="169"/>
        <v>0</v>
      </c>
      <c r="L935">
        <f t="shared" si="170"/>
        <v>0</v>
      </c>
      <c r="M935">
        <f t="shared" si="171"/>
        <v>0</v>
      </c>
      <c r="N935" s="56">
        <f t="shared" si="172"/>
        <v>0</v>
      </c>
      <c r="O935" s="56">
        <f t="shared" si="173"/>
        <v>0</v>
      </c>
    </row>
    <row r="936" spans="1:15" x14ac:dyDescent="0.3">
      <c r="A936" t="str">
        <f t="shared" si="167"/>
        <v>202530do</v>
      </c>
      <c r="B936">
        <f t="shared" si="179"/>
        <v>30</v>
      </c>
      <c r="C936" s="65">
        <f t="shared" si="174"/>
        <v>45862</v>
      </c>
      <c r="D936" t="str">
        <f t="shared" si="175"/>
        <v>do</v>
      </c>
      <c r="E936">
        <f t="shared" si="168"/>
        <v>2025</v>
      </c>
      <c r="F936" t="str">
        <f t="shared" si="176"/>
        <v>Vakantie</v>
      </c>
      <c r="G936" t="str">
        <f t="shared" si="177"/>
        <v>Vakantie</v>
      </c>
      <c r="H936" t="str">
        <f t="shared" si="178"/>
        <v>Vakantie</v>
      </c>
      <c r="I936">
        <f t="shared" si="180"/>
        <v>30</v>
      </c>
      <c r="J936" s="118">
        <f>IF(AND(Formulier!$E$44&lt;=C936,Formulier!$O$38&gt;=C936),"Verlof",0)</f>
        <v>0</v>
      </c>
      <c r="K936">
        <f t="shared" si="169"/>
        <v>0</v>
      </c>
      <c r="L936">
        <f t="shared" si="170"/>
        <v>0</v>
      </c>
      <c r="M936">
        <f t="shared" si="171"/>
        <v>0</v>
      </c>
      <c r="N936" s="56">
        <f t="shared" si="172"/>
        <v>0</v>
      </c>
      <c r="O936" s="56">
        <f t="shared" si="173"/>
        <v>0</v>
      </c>
    </row>
    <row r="937" spans="1:15" x14ac:dyDescent="0.3">
      <c r="A937" t="str">
        <f t="shared" si="167"/>
        <v>202530vr</v>
      </c>
      <c r="B937">
        <f t="shared" si="179"/>
        <v>30</v>
      </c>
      <c r="C937" s="65">
        <f t="shared" si="174"/>
        <v>45863</v>
      </c>
      <c r="D937" t="str">
        <f t="shared" si="175"/>
        <v>vr</v>
      </c>
      <c r="E937">
        <f t="shared" si="168"/>
        <v>2025</v>
      </c>
      <c r="F937" t="str">
        <f t="shared" si="176"/>
        <v>Vakantie</v>
      </c>
      <c r="G937" t="str">
        <f t="shared" si="177"/>
        <v>Vakantie</v>
      </c>
      <c r="H937" t="str">
        <f t="shared" si="178"/>
        <v>Vakantie</v>
      </c>
      <c r="I937">
        <f t="shared" si="180"/>
        <v>30</v>
      </c>
      <c r="J937" s="118">
        <f>IF(AND(Formulier!$E$44&lt;=C937,Formulier!$O$38&gt;=C937),"Verlof",0)</f>
        <v>0</v>
      </c>
      <c r="K937">
        <f t="shared" si="169"/>
        <v>0</v>
      </c>
      <c r="L937">
        <f t="shared" si="170"/>
        <v>0</v>
      </c>
      <c r="M937">
        <f t="shared" si="171"/>
        <v>0</v>
      </c>
      <c r="N937" s="56">
        <f t="shared" si="172"/>
        <v>0</v>
      </c>
      <c r="O937" s="56">
        <f t="shared" si="173"/>
        <v>0</v>
      </c>
    </row>
    <row r="938" spans="1:15" x14ac:dyDescent="0.3">
      <c r="A938" t="str">
        <f t="shared" si="167"/>
        <v>202530za</v>
      </c>
      <c r="B938">
        <f t="shared" si="179"/>
        <v>30</v>
      </c>
      <c r="C938" s="65">
        <f t="shared" si="174"/>
        <v>45864</v>
      </c>
      <c r="D938" t="str">
        <f t="shared" si="175"/>
        <v>za</v>
      </c>
      <c r="E938">
        <f t="shared" si="168"/>
        <v>2025</v>
      </c>
      <c r="F938" t="str">
        <f t="shared" si="176"/>
        <v>Vakantie</v>
      </c>
      <c r="G938" t="str">
        <f t="shared" si="177"/>
        <v>Vakantie</v>
      </c>
      <c r="H938" t="str">
        <f t="shared" si="178"/>
        <v>Vakantie</v>
      </c>
      <c r="I938">
        <f t="shared" si="180"/>
        <v>30</v>
      </c>
      <c r="J938" s="118">
        <f>IF(AND(Formulier!$E$44&lt;=C938,Formulier!$O$38&gt;=C938),"Verlof",0)</f>
        <v>0</v>
      </c>
      <c r="K938">
        <f t="shared" si="169"/>
        <v>0</v>
      </c>
      <c r="L938">
        <f t="shared" si="170"/>
        <v>0</v>
      </c>
      <c r="M938">
        <f t="shared" si="171"/>
        <v>0</v>
      </c>
      <c r="N938" s="56">
        <f t="shared" si="172"/>
        <v>0</v>
      </c>
      <c r="O938" s="56">
        <f t="shared" si="173"/>
        <v>0</v>
      </c>
    </row>
    <row r="939" spans="1:15" x14ac:dyDescent="0.3">
      <c r="A939" t="str">
        <f t="shared" si="167"/>
        <v>202530zo</v>
      </c>
      <c r="B939">
        <f t="shared" si="179"/>
        <v>30</v>
      </c>
      <c r="C939" s="65">
        <f t="shared" si="174"/>
        <v>45865</v>
      </c>
      <c r="D939" t="str">
        <f t="shared" si="175"/>
        <v>zo</v>
      </c>
      <c r="E939">
        <f t="shared" si="168"/>
        <v>2025</v>
      </c>
      <c r="F939" t="str">
        <f t="shared" si="176"/>
        <v>Vakantie</v>
      </c>
      <c r="G939" t="str">
        <f t="shared" si="177"/>
        <v>Vakantie</v>
      </c>
      <c r="H939" t="str">
        <f t="shared" si="178"/>
        <v>Vakantie</v>
      </c>
      <c r="I939">
        <f t="shared" si="180"/>
        <v>30</v>
      </c>
      <c r="J939" s="118">
        <f>IF(AND(Formulier!$E$44&lt;=C939,Formulier!$O$38&gt;=C939),"Verlof",0)</f>
        <v>0</v>
      </c>
      <c r="K939">
        <f t="shared" si="169"/>
        <v>0</v>
      </c>
      <c r="L939">
        <f t="shared" si="170"/>
        <v>0</v>
      </c>
      <c r="M939">
        <f t="shared" si="171"/>
        <v>0</v>
      </c>
      <c r="N939" s="56">
        <f t="shared" si="172"/>
        <v>0</v>
      </c>
      <c r="O939" s="56">
        <f t="shared" si="173"/>
        <v>0</v>
      </c>
    </row>
    <row r="940" spans="1:15" x14ac:dyDescent="0.3">
      <c r="A940" t="str">
        <f t="shared" si="167"/>
        <v>202531ma</v>
      </c>
      <c r="B940">
        <f t="shared" si="179"/>
        <v>31</v>
      </c>
      <c r="C940" s="65">
        <f t="shared" si="174"/>
        <v>45866</v>
      </c>
      <c r="D940" t="str">
        <f t="shared" si="175"/>
        <v>ma</v>
      </c>
      <c r="E940">
        <f t="shared" si="168"/>
        <v>2025</v>
      </c>
      <c r="F940" t="str">
        <f t="shared" si="176"/>
        <v>Vakantie</v>
      </c>
      <c r="G940" t="str">
        <f t="shared" si="177"/>
        <v>Vakantie</v>
      </c>
      <c r="H940" t="str">
        <f t="shared" si="178"/>
        <v>Vakantie</v>
      </c>
      <c r="I940">
        <f t="shared" si="180"/>
        <v>31</v>
      </c>
      <c r="J940" s="118">
        <f>IF(AND(Formulier!$E$44&lt;=C940,Formulier!$O$38&gt;=C940),"Verlof",0)</f>
        <v>0</v>
      </c>
      <c r="K940">
        <f t="shared" si="169"/>
        <v>0</v>
      </c>
      <c r="L940">
        <f t="shared" si="170"/>
        <v>0</v>
      </c>
      <c r="M940">
        <f t="shared" si="171"/>
        <v>0</v>
      </c>
      <c r="N940" s="56">
        <f t="shared" si="172"/>
        <v>0</v>
      </c>
      <c r="O940" s="56">
        <f t="shared" si="173"/>
        <v>0</v>
      </c>
    </row>
    <row r="941" spans="1:15" x14ac:dyDescent="0.3">
      <c r="A941" t="str">
        <f t="shared" si="167"/>
        <v>202531di</v>
      </c>
      <c r="B941">
        <f t="shared" si="179"/>
        <v>31</v>
      </c>
      <c r="C941" s="65">
        <f t="shared" si="174"/>
        <v>45867</v>
      </c>
      <c r="D941" t="str">
        <f t="shared" si="175"/>
        <v>di</v>
      </c>
      <c r="E941">
        <f t="shared" si="168"/>
        <v>2025</v>
      </c>
      <c r="F941" t="str">
        <f t="shared" si="176"/>
        <v>Vakantie</v>
      </c>
      <c r="G941" t="str">
        <f t="shared" si="177"/>
        <v>Vakantie</v>
      </c>
      <c r="H941" t="str">
        <f t="shared" si="178"/>
        <v>Vakantie</v>
      </c>
      <c r="I941">
        <f t="shared" si="180"/>
        <v>31</v>
      </c>
      <c r="J941" s="118">
        <f>IF(AND(Formulier!$E$44&lt;=C941,Formulier!$O$38&gt;=C941),"Verlof",0)</f>
        <v>0</v>
      </c>
      <c r="K941">
        <f t="shared" si="169"/>
        <v>0</v>
      </c>
      <c r="L941">
        <f t="shared" si="170"/>
        <v>0</v>
      </c>
      <c r="M941">
        <f t="shared" si="171"/>
        <v>0</v>
      </c>
      <c r="N941" s="56">
        <f t="shared" si="172"/>
        <v>0</v>
      </c>
      <c r="O941" s="56">
        <f t="shared" si="173"/>
        <v>0</v>
      </c>
    </row>
    <row r="942" spans="1:15" x14ac:dyDescent="0.3">
      <c r="A942" t="str">
        <f t="shared" si="167"/>
        <v>202531wo</v>
      </c>
      <c r="B942">
        <f t="shared" si="179"/>
        <v>31</v>
      </c>
      <c r="C942" s="65">
        <f t="shared" si="174"/>
        <v>45868</v>
      </c>
      <c r="D942" t="str">
        <f t="shared" si="175"/>
        <v>wo</v>
      </c>
      <c r="E942">
        <f t="shared" si="168"/>
        <v>2025</v>
      </c>
      <c r="F942" t="str">
        <f t="shared" si="176"/>
        <v>Vakantie</v>
      </c>
      <c r="G942" t="str">
        <f t="shared" si="177"/>
        <v>Vakantie</v>
      </c>
      <c r="H942" t="str">
        <f t="shared" si="178"/>
        <v>Vakantie</v>
      </c>
      <c r="I942">
        <f t="shared" si="180"/>
        <v>31</v>
      </c>
      <c r="J942" s="118">
        <f>IF(AND(Formulier!$E$44&lt;=C942,Formulier!$O$38&gt;=C942),"Verlof",0)</f>
        <v>0</v>
      </c>
      <c r="K942">
        <f t="shared" si="169"/>
        <v>0</v>
      </c>
      <c r="L942">
        <f t="shared" si="170"/>
        <v>0</v>
      </c>
      <c r="M942">
        <f t="shared" si="171"/>
        <v>0</v>
      </c>
      <c r="N942" s="56">
        <f t="shared" si="172"/>
        <v>0</v>
      </c>
      <c r="O942" s="56">
        <f t="shared" si="173"/>
        <v>0</v>
      </c>
    </row>
    <row r="943" spans="1:15" x14ac:dyDescent="0.3">
      <c r="A943" t="str">
        <f t="shared" si="167"/>
        <v>202531do</v>
      </c>
      <c r="B943">
        <f t="shared" si="179"/>
        <v>31</v>
      </c>
      <c r="C943" s="65">
        <f t="shared" si="174"/>
        <v>45869</v>
      </c>
      <c r="D943" t="str">
        <f t="shared" si="175"/>
        <v>do</v>
      </c>
      <c r="E943">
        <f t="shared" si="168"/>
        <v>2025</v>
      </c>
      <c r="F943" t="str">
        <f t="shared" si="176"/>
        <v>Vakantie</v>
      </c>
      <c r="G943" t="str">
        <f t="shared" si="177"/>
        <v>Vakantie</v>
      </c>
      <c r="H943" t="str">
        <f t="shared" si="178"/>
        <v>Vakantie</v>
      </c>
      <c r="I943">
        <f t="shared" si="180"/>
        <v>31</v>
      </c>
      <c r="J943" s="118">
        <f>IF(AND(Formulier!$E$44&lt;=C943,Formulier!$O$38&gt;=C943),"Verlof",0)</f>
        <v>0</v>
      </c>
      <c r="K943">
        <f t="shared" si="169"/>
        <v>0</v>
      </c>
      <c r="L943">
        <f t="shared" si="170"/>
        <v>0</v>
      </c>
      <c r="M943">
        <f t="shared" si="171"/>
        <v>0</v>
      </c>
      <c r="N943" s="56">
        <f t="shared" si="172"/>
        <v>0</v>
      </c>
      <c r="O943" s="56">
        <f t="shared" si="173"/>
        <v>0</v>
      </c>
    </row>
    <row r="944" spans="1:15" x14ac:dyDescent="0.3">
      <c r="A944" t="str">
        <f t="shared" si="167"/>
        <v>202531vr</v>
      </c>
      <c r="B944">
        <f t="shared" si="179"/>
        <v>31</v>
      </c>
      <c r="C944" s="65">
        <f t="shared" si="174"/>
        <v>45870</v>
      </c>
      <c r="D944" t="str">
        <f t="shared" si="175"/>
        <v>vr</v>
      </c>
      <c r="E944">
        <f t="shared" si="168"/>
        <v>2025</v>
      </c>
      <c r="F944" t="str">
        <f t="shared" si="176"/>
        <v>Vakantie</v>
      </c>
      <c r="G944" t="str">
        <f t="shared" si="177"/>
        <v>Vakantie</v>
      </c>
      <c r="H944" t="str">
        <f t="shared" si="178"/>
        <v>Vakantie</v>
      </c>
      <c r="I944">
        <f t="shared" si="180"/>
        <v>31</v>
      </c>
      <c r="J944" s="118">
        <f>IF(AND(Formulier!$E$44&lt;=C944,Formulier!$O$38&gt;=C944),"Verlof",0)</f>
        <v>0</v>
      </c>
      <c r="K944">
        <f t="shared" si="169"/>
        <v>0</v>
      </c>
      <c r="L944">
        <f t="shared" si="170"/>
        <v>0</v>
      </c>
      <c r="M944">
        <f t="shared" si="171"/>
        <v>0</v>
      </c>
      <c r="N944" s="56">
        <f t="shared" si="172"/>
        <v>0</v>
      </c>
      <c r="O944" s="56">
        <f t="shared" si="173"/>
        <v>0</v>
      </c>
    </row>
    <row r="945" spans="1:15" x14ac:dyDescent="0.3">
      <c r="A945" t="str">
        <f t="shared" si="167"/>
        <v>202531za</v>
      </c>
      <c r="B945">
        <f t="shared" si="179"/>
        <v>31</v>
      </c>
      <c r="C945" s="65">
        <f t="shared" si="174"/>
        <v>45871</v>
      </c>
      <c r="D945" t="str">
        <f t="shared" si="175"/>
        <v>za</v>
      </c>
      <c r="E945">
        <f t="shared" si="168"/>
        <v>2025</v>
      </c>
      <c r="F945" t="str">
        <f t="shared" si="176"/>
        <v>Vakantie</v>
      </c>
      <c r="G945" t="str">
        <f t="shared" si="177"/>
        <v>Vakantie</v>
      </c>
      <c r="H945" t="str">
        <f t="shared" si="178"/>
        <v>Vakantie</v>
      </c>
      <c r="I945">
        <f t="shared" si="180"/>
        <v>31</v>
      </c>
      <c r="J945" s="118">
        <f>IF(AND(Formulier!$E$44&lt;=C945,Formulier!$O$38&gt;=C945),"Verlof",0)</f>
        <v>0</v>
      </c>
      <c r="K945">
        <f t="shared" si="169"/>
        <v>0</v>
      </c>
      <c r="L945">
        <f t="shared" si="170"/>
        <v>0</v>
      </c>
      <c r="M945">
        <f t="shared" si="171"/>
        <v>0</v>
      </c>
      <c r="N945" s="56">
        <f t="shared" si="172"/>
        <v>0</v>
      </c>
      <c r="O945" s="56">
        <f t="shared" si="173"/>
        <v>0</v>
      </c>
    </row>
    <row r="946" spans="1:15" x14ac:dyDescent="0.3">
      <c r="A946" t="str">
        <f t="shared" si="167"/>
        <v>202531zo</v>
      </c>
      <c r="B946">
        <f t="shared" si="179"/>
        <v>31</v>
      </c>
      <c r="C946" s="65">
        <f t="shared" si="174"/>
        <v>45872</v>
      </c>
      <c r="D946" t="str">
        <f t="shared" si="175"/>
        <v>zo</v>
      </c>
      <c r="E946">
        <f t="shared" si="168"/>
        <v>2025</v>
      </c>
      <c r="F946" t="str">
        <f t="shared" si="176"/>
        <v>Vakantie</v>
      </c>
      <c r="G946" t="str">
        <f t="shared" si="177"/>
        <v>Vakantie</v>
      </c>
      <c r="H946" t="str">
        <f t="shared" si="178"/>
        <v>Vakantie</v>
      </c>
      <c r="I946">
        <f t="shared" si="180"/>
        <v>31</v>
      </c>
      <c r="J946" s="118">
        <f>IF(AND(Formulier!$E$44&lt;=C946,Formulier!$O$38&gt;=C946),"Verlof",0)</f>
        <v>0</v>
      </c>
      <c r="K946">
        <f t="shared" si="169"/>
        <v>0</v>
      </c>
      <c r="L946">
        <f t="shared" si="170"/>
        <v>0</v>
      </c>
      <c r="M946">
        <f t="shared" si="171"/>
        <v>0</v>
      </c>
      <c r="N946" s="56">
        <f t="shared" si="172"/>
        <v>0</v>
      </c>
      <c r="O946" s="56">
        <f t="shared" si="173"/>
        <v>0</v>
      </c>
    </row>
    <row r="947" spans="1:15" x14ac:dyDescent="0.3">
      <c r="A947" t="str">
        <f t="shared" si="167"/>
        <v>202532ma</v>
      </c>
      <c r="B947">
        <f t="shared" si="179"/>
        <v>32</v>
      </c>
      <c r="C947" s="65">
        <f t="shared" si="174"/>
        <v>45873</v>
      </c>
      <c r="D947" t="str">
        <f t="shared" si="175"/>
        <v>ma</v>
      </c>
      <c r="E947">
        <f t="shared" si="168"/>
        <v>2025</v>
      </c>
      <c r="F947" t="str">
        <f t="shared" si="176"/>
        <v>Vakantie</v>
      </c>
      <c r="G947" t="str">
        <f t="shared" si="177"/>
        <v>Vakantie</v>
      </c>
      <c r="H947" t="str">
        <f t="shared" si="178"/>
        <v>Vakantie</v>
      </c>
      <c r="I947">
        <f t="shared" si="180"/>
        <v>32</v>
      </c>
      <c r="J947" s="118">
        <f>IF(AND(Formulier!$E$44&lt;=C947,Formulier!$O$38&gt;=C947),"Verlof",0)</f>
        <v>0</v>
      </c>
      <c r="K947">
        <f t="shared" si="169"/>
        <v>0</v>
      </c>
      <c r="L947">
        <f t="shared" si="170"/>
        <v>0</v>
      </c>
      <c r="M947">
        <f t="shared" si="171"/>
        <v>0</v>
      </c>
      <c r="N947" s="56">
        <f t="shared" si="172"/>
        <v>0</v>
      </c>
      <c r="O947" s="56">
        <f t="shared" si="173"/>
        <v>0</v>
      </c>
    </row>
    <row r="948" spans="1:15" x14ac:dyDescent="0.3">
      <c r="A948" t="str">
        <f t="shared" si="167"/>
        <v>202532di</v>
      </c>
      <c r="B948">
        <f t="shared" si="179"/>
        <v>32</v>
      </c>
      <c r="C948" s="65">
        <f t="shared" si="174"/>
        <v>45874</v>
      </c>
      <c r="D948" t="str">
        <f t="shared" si="175"/>
        <v>di</v>
      </c>
      <c r="E948">
        <f t="shared" si="168"/>
        <v>2025</v>
      </c>
      <c r="F948" t="str">
        <f t="shared" si="176"/>
        <v>Vakantie</v>
      </c>
      <c r="G948" t="str">
        <f t="shared" si="177"/>
        <v>Vakantie</v>
      </c>
      <c r="H948" t="str">
        <f t="shared" si="178"/>
        <v>Vakantie</v>
      </c>
      <c r="I948">
        <f t="shared" si="180"/>
        <v>32</v>
      </c>
      <c r="J948" s="118">
        <f>IF(AND(Formulier!$E$44&lt;=C948,Formulier!$O$38&gt;=C948),"Verlof",0)</f>
        <v>0</v>
      </c>
      <c r="K948">
        <f t="shared" si="169"/>
        <v>0</v>
      </c>
      <c r="L948">
        <f t="shared" si="170"/>
        <v>0</v>
      </c>
      <c r="M948">
        <f t="shared" si="171"/>
        <v>0</v>
      </c>
      <c r="N948" s="56">
        <f t="shared" si="172"/>
        <v>0</v>
      </c>
      <c r="O948" s="56">
        <f t="shared" si="173"/>
        <v>0</v>
      </c>
    </row>
    <row r="949" spans="1:15" x14ac:dyDescent="0.3">
      <c r="A949" t="str">
        <f t="shared" si="167"/>
        <v>202532wo</v>
      </c>
      <c r="B949">
        <f t="shared" si="179"/>
        <v>32</v>
      </c>
      <c r="C949" s="65">
        <f t="shared" si="174"/>
        <v>45875</v>
      </c>
      <c r="D949" t="str">
        <f t="shared" si="175"/>
        <v>wo</v>
      </c>
      <c r="E949">
        <f t="shared" si="168"/>
        <v>2025</v>
      </c>
      <c r="F949" t="str">
        <f t="shared" si="176"/>
        <v>Vakantie</v>
      </c>
      <c r="G949" t="str">
        <f t="shared" si="177"/>
        <v>Vakantie</v>
      </c>
      <c r="H949" t="str">
        <f t="shared" si="178"/>
        <v>Vakantie</v>
      </c>
      <c r="I949">
        <f t="shared" si="180"/>
        <v>32</v>
      </c>
      <c r="J949" s="118">
        <f>IF(AND(Formulier!$E$44&lt;=C949,Formulier!$O$38&gt;=C949),"Verlof",0)</f>
        <v>0</v>
      </c>
      <c r="K949">
        <f t="shared" si="169"/>
        <v>0</v>
      </c>
      <c r="L949">
        <f t="shared" si="170"/>
        <v>0</v>
      </c>
      <c r="M949">
        <f t="shared" si="171"/>
        <v>0</v>
      </c>
      <c r="N949" s="56">
        <f t="shared" si="172"/>
        <v>0</v>
      </c>
      <c r="O949" s="56">
        <f t="shared" si="173"/>
        <v>0</v>
      </c>
    </row>
    <row r="950" spans="1:15" x14ac:dyDescent="0.3">
      <c r="A950" t="str">
        <f t="shared" si="167"/>
        <v>202532do</v>
      </c>
      <c r="B950">
        <f t="shared" si="179"/>
        <v>32</v>
      </c>
      <c r="C950" s="65">
        <f t="shared" si="174"/>
        <v>45876</v>
      </c>
      <c r="D950" t="str">
        <f t="shared" si="175"/>
        <v>do</v>
      </c>
      <c r="E950">
        <f t="shared" si="168"/>
        <v>2025</v>
      </c>
      <c r="F950" t="str">
        <f t="shared" si="176"/>
        <v>Vakantie</v>
      </c>
      <c r="G950" t="str">
        <f t="shared" si="177"/>
        <v>Vakantie</v>
      </c>
      <c r="H950" t="str">
        <f t="shared" si="178"/>
        <v>Vakantie</v>
      </c>
      <c r="I950">
        <f t="shared" si="180"/>
        <v>32</v>
      </c>
      <c r="J950" s="118">
        <f>IF(AND(Formulier!$E$44&lt;=C950,Formulier!$O$38&gt;=C950),"Verlof",0)</f>
        <v>0</v>
      </c>
      <c r="K950">
        <f t="shared" si="169"/>
        <v>0</v>
      </c>
      <c r="L950">
        <f t="shared" si="170"/>
        <v>0</v>
      </c>
      <c r="M950">
        <f t="shared" si="171"/>
        <v>0</v>
      </c>
      <c r="N950" s="56">
        <f t="shared" si="172"/>
        <v>0</v>
      </c>
      <c r="O950" s="56">
        <f t="shared" si="173"/>
        <v>0</v>
      </c>
    </row>
    <row r="951" spans="1:15" x14ac:dyDescent="0.3">
      <c r="A951" t="str">
        <f t="shared" si="167"/>
        <v>202532vr</v>
      </c>
      <c r="B951">
        <f t="shared" si="179"/>
        <v>32</v>
      </c>
      <c r="C951" s="65">
        <f t="shared" si="174"/>
        <v>45877</v>
      </c>
      <c r="D951" t="str">
        <f t="shared" si="175"/>
        <v>vr</v>
      </c>
      <c r="E951">
        <f t="shared" si="168"/>
        <v>2025</v>
      </c>
      <c r="F951" t="str">
        <f t="shared" si="176"/>
        <v>Vakantie</v>
      </c>
      <c r="G951" t="str">
        <f t="shared" si="177"/>
        <v>Vakantie</v>
      </c>
      <c r="H951" t="str">
        <f t="shared" si="178"/>
        <v>Vakantie</v>
      </c>
      <c r="I951">
        <f t="shared" si="180"/>
        <v>32</v>
      </c>
      <c r="J951" s="118">
        <f>IF(AND(Formulier!$E$44&lt;=C951,Formulier!$O$38&gt;=C951),"Verlof",0)</f>
        <v>0</v>
      </c>
      <c r="K951">
        <f t="shared" si="169"/>
        <v>0</v>
      </c>
      <c r="L951">
        <f t="shared" si="170"/>
        <v>0</v>
      </c>
      <c r="M951">
        <f t="shared" si="171"/>
        <v>0</v>
      </c>
      <c r="N951" s="56">
        <f t="shared" si="172"/>
        <v>0</v>
      </c>
      <c r="O951" s="56">
        <f t="shared" si="173"/>
        <v>0</v>
      </c>
    </row>
    <row r="952" spans="1:15" x14ac:dyDescent="0.3">
      <c r="A952" t="str">
        <f t="shared" si="167"/>
        <v>202532za</v>
      </c>
      <c r="B952">
        <f t="shared" si="179"/>
        <v>32</v>
      </c>
      <c r="C952" s="65">
        <f t="shared" si="174"/>
        <v>45878</v>
      </c>
      <c r="D952" t="str">
        <f t="shared" si="175"/>
        <v>za</v>
      </c>
      <c r="E952">
        <f t="shared" si="168"/>
        <v>2025</v>
      </c>
      <c r="F952" t="str">
        <f t="shared" si="176"/>
        <v>Vakantie</v>
      </c>
      <c r="G952" t="str">
        <f t="shared" si="177"/>
        <v>Vakantie</v>
      </c>
      <c r="H952" t="str">
        <f t="shared" si="178"/>
        <v>Vakantie</v>
      </c>
      <c r="I952">
        <f t="shared" si="180"/>
        <v>32</v>
      </c>
      <c r="J952" s="118">
        <f>IF(AND(Formulier!$E$44&lt;=C952,Formulier!$O$38&gt;=C952),"Verlof",0)</f>
        <v>0</v>
      </c>
      <c r="K952">
        <f t="shared" si="169"/>
        <v>0</v>
      </c>
      <c r="L952">
        <f t="shared" si="170"/>
        <v>0</v>
      </c>
      <c r="M952">
        <f t="shared" si="171"/>
        <v>0</v>
      </c>
      <c r="N952" s="56">
        <f t="shared" si="172"/>
        <v>0</v>
      </c>
      <c r="O952" s="56">
        <f t="shared" si="173"/>
        <v>0</v>
      </c>
    </row>
    <row r="953" spans="1:15" x14ac:dyDescent="0.3">
      <c r="A953" t="str">
        <f t="shared" si="167"/>
        <v>202532zo</v>
      </c>
      <c r="B953">
        <f t="shared" si="179"/>
        <v>32</v>
      </c>
      <c r="C953" s="65">
        <f t="shared" si="174"/>
        <v>45879</v>
      </c>
      <c r="D953" t="str">
        <f t="shared" si="175"/>
        <v>zo</v>
      </c>
      <c r="E953">
        <f t="shared" si="168"/>
        <v>2025</v>
      </c>
      <c r="F953" t="str">
        <f t="shared" si="176"/>
        <v>Vakantie</v>
      </c>
      <c r="G953" t="str">
        <f t="shared" si="177"/>
        <v>Vakantie</v>
      </c>
      <c r="H953" t="str">
        <f t="shared" si="178"/>
        <v>Vakantie</v>
      </c>
      <c r="I953">
        <f t="shared" si="180"/>
        <v>32</v>
      </c>
      <c r="J953" s="118">
        <f>IF(AND(Formulier!$E$44&lt;=C953,Formulier!$O$38&gt;=C953),"Verlof",0)</f>
        <v>0</v>
      </c>
      <c r="K953">
        <f t="shared" si="169"/>
        <v>0</v>
      </c>
      <c r="L953">
        <f t="shared" si="170"/>
        <v>0</v>
      </c>
      <c r="M953">
        <f t="shared" si="171"/>
        <v>0</v>
      </c>
      <c r="N953" s="56">
        <f t="shared" si="172"/>
        <v>0</v>
      </c>
      <c r="O953" s="56">
        <f t="shared" si="173"/>
        <v>0</v>
      </c>
    </row>
    <row r="954" spans="1:15" x14ac:dyDescent="0.3">
      <c r="A954" t="str">
        <f t="shared" si="167"/>
        <v>202533ma</v>
      </c>
      <c r="B954">
        <f t="shared" si="179"/>
        <v>33</v>
      </c>
      <c r="C954" s="65">
        <f t="shared" si="174"/>
        <v>45880</v>
      </c>
      <c r="D954" t="str">
        <f t="shared" si="175"/>
        <v>ma</v>
      </c>
      <c r="E954">
        <f t="shared" si="168"/>
        <v>2025</v>
      </c>
      <c r="F954" t="str">
        <f t="shared" si="176"/>
        <v>Vakantie</v>
      </c>
      <c r="G954" t="str">
        <f t="shared" si="177"/>
        <v>Vakantie</v>
      </c>
      <c r="H954" t="str">
        <f t="shared" si="178"/>
        <v>Vakantie</v>
      </c>
      <c r="I954">
        <f t="shared" si="180"/>
        <v>33</v>
      </c>
      <c r="J954" s="118">
        <f>IF(AND(Formulier!$E$44&lt;=C954,Formulier!$O$38&gt;=C954),"Verlof",0)</f>
        <v>0</v>
      </c>
      <c r="K954">
        <f t="shared" si="169"/>
        <v>0</v>
      </c>
      <c r="L954">
        <f t="shared" si="170"/>
        <v>0</v>
      </c>
      <c r="M954">
        <f t="shared" si="171"/>
        <v>0</v>
      </c>
      <c r="N954" s="56">
        <f t="shared" si="172"/>
        <v>0</v>
      </c>
      <c r="O954" s="56">
        <f t="shared" si="173"/>
        <v>0</v>
      </c>
    </row>
    <row r="955" spans="1:15" x14ac:dyDescent="0.3">
      <c r="A955" t="str">
        <f t="shared" si="167"/>
        <v>202533di</v>
      </c>
      <c r="B955">
        <f t="shared" si="179"/>
        <v>33</v>
      </c>
      <c r="C955" s="65">
        <f t="shared" si="174"/>
        <v>45881</v>
      </c>
      <c r="D955" t="str">
        <f t="shared" si="175"/>
        <v>di</v>
      </c>
      <c r="E955">
        <f t="shared" si="168"/>
        <v>2025</v>
      </c>
      <c r="F955" t="str">
        <f t="shared" si="176"/>
        <v>Vakantie</v>
      </c>
      <c r="G955" t="str">
        <f t="shared" si="177"/>
        <v>Vakantie</v>
      </c>
      <c r="H955" t="str">
        <f t="shared" si="178"/>
        <v>Vakantie</v>
      </c>
      <c r="I955">
        <f t="shared" si="180"/>
        <v>33</v>
      </c>
      <c r="J955" s="118">
        <f>IF(AND(Formulier!$E$44&lt;=C955,Formulier!$O$38&gt;=C955),"Verlof",0)</f>
        <v>0</v>
      </c>
      <c r="K955">
        <f t="shared" si="169"/>
        <v>0</v>
      </c>
      <c r="L955">
        <f t="shared" si="170"/>
        <v>0</v>
      </c>
      <c r="M955">
        <f t="shared" si="171"/>
        <v>0</v>
      </c>
      <c r="N955" s="56">
        <f t="shared" si="172"/>
        <v>0</v>
      </c>
      <c r="O955" s="56">
        <f t="shared" si="173"/>
        <v>0</v>
      </c>
    </row>
    <row r="956" spans="1:15" x14ac:dyDescent="0.3">
      <c r="A956" t="str">
        <f t="shared" si="167"/>
        <v>202533wo</v>
      </c>
      <c r="B956">
        <f t="shared" si="179"/>
        <v>33</v>
      </c>
      <c r="C956" s="65">
        <f t="shared" si="174"/>
        <v>45882</v>
      </c>
      <c r="D956" t="str">
        <f t="shared" si="175"/>
        <v>wo</v>
      </c>
      <c r="E956">
        <f t="shared" si="168"/>
        <v>2025</v>
      </c>
      <c r="F956" t="str">
        <f t="shared" si="176"/>
        <v>Vakantie</v>
      </c>
      <c r="G956" t="str">
        <f t="shared" si="177"/>
        <v>Vakantie</v>
      </c>
      <c r="H956" t="str">
        <f t="shared" si="178"/>
        <v>Vakantie</v>
      </c>
      <c r="I956">
        <f t="shared" si="180"/>
        <v>33</v>
      </c>
      <c r="J956" s="118">
        <f>IF(AND(Formulier!$E$44&lt;=C956,Formulier!$O$38&gt;=C956),"Verlof",0)</f>
        <v>0</v>
      </c>
      <c r="K956">
        <f t="shared" si="169"/>
        <v>0</v>
      </c>
      <c r="L956">
        <f t="shared" si="170"/>
        <v>0</v>
      </c>
      <c r="M956">
        <f t="shared" si="171"/>
        <v>0</v>
      </c>
      <c r="N956" s="56">
        <f t="shared" si="172"/>
        <v>0</v>
      </c>
      <c r="O956" s="56">
        <f t="shared" si="173"/>
        <v>0</v>
      </c>
    </row>
    <row r="957" spans="1:15" x14ac:dyDescent="0.3">
      <c r="A957" t="str">
        <f t="shared" si="167"/>
        <v>202533do</v>
      </c>
      <c r="B957">
        <f t="shared" si="179"/>
        <v>33</v>
      </c>
      <c r="C957" s="65">
        <f t="shared" si="174"/>
        <v>45883</v>
      </c>
      <c r="D957" t="str">
        <f t="shared" si="175"/>
        <v>do</v>
      </c>
      <c r="E957">
        <f t="shared" si="168"/>
        <v>2025</v>
      </c>
      <c r="F957" t="str">
        <f t="shared" si="176"/>
        <v>Vakantie</v>
      </c>
      <c r="G957" t="str">
        <f t="shared" si="177"/>
        <v>Vakantie</v>
      </c>
      <c r="H957" t="str">
        <f t="shared" si="178"/>
        <v>Vakantie</v>
      </c>
      <c r="I957">
        <f t="shared" si="180"/>
        <v>33</v>
      </c>
      <c r="J957" s="118">
        <f>IF(AND(Formulier!$E$44&lt;=C957,Formulier!$O$38&gt;=C957),"Verlof",0)</f>
        <v>0</v>
      </c>
      <c r="K957">
        <f t="shared" si="169"/>
        <v>0</v>
      </c>
      <c r="L957">
        <f t="shared" si="170"/>
        <v>0</v>
      </c>
      <c r="M957">
        <f t="shared" si="171"/>
        <v>0</v>
      </c>
      <c r="N957" s="56">
        <f t="shared" si="172"/>
        <v>0</v>
      </c>
      <c r="O957" s="56">
        <f t="shared" si="173"/>
        <v>0</v>
      </c>
    </row>
    <row r="958" spans="1:15" x14ac:dyDescent="0.3">
      <c r="A958" t="str">
        <f t="shared" si="167"/>
        <v>202533vr</v>
      </c>
      <c r="B958">
        <f t="shared" si="179"/>
        <v>33</v>
      </c>
      <c r="C958" s="65">
        <f t="shared" si="174"/>
        <v>45884</v>
      </c>
      <c r="D958" t="str">
        <f t="shared" si="175"/>
        <v>vr</v>
      </c>
      <c r="E958">
        <f t="shared" si="168"/>
        <v>2025</v>
      </c>
      <c r="F958" t="str">
        <f t="shared" si="176"/>
        <v>Vakantie</v>
      </c>
      <c r="G958" t="str">
        <f t="shared" si="177"/>
        <v>Vakantie</v>
      </c>
      <c r="H958" t="str">
        <f t="shared" si="178"/>
        <v>Vakantie</v>
      </c>
      <c r="I958">
        <f t="shared" si="180"/>
        <v>33</v>
      </c>
      <c r="J958" s="118">
        <f>IF(AND(Formulier!$E$44&lt;=C958,Formulier!$O$38&gt;=C958),"Verlof",0)</f>
        <v>0</v>
      </c>
      <c r="K958">
        <f t="shared" si="169"/>
        <v>0</v>
      </c>
      <c r="L958">
        <f t="shared" si="170"/>
        <v>0</v>
      </c>
      <c r="M958">
        <f t="shared" si="171"/>
        <v>0</v>
      </c>
      <c r="N958" s="56">
        <f t="shared" si="172"/>
        <v>0</v>
      </c>
      <c r="O958" s="56">
        <f t="shared" si="173"/>
        <v>0</v>
      </c>
    </row>
    <row r="959" spans="1:15" x14ac:dyDescent="0.3">
      <c r="A959" t="str">
        <f t="shared" si="167"/>
        <v>202533za</v>
      </c>
      <c r="B959">
        <f t="shared" si="179"/>
        <v>33</v>
      </c>
      <c r="C959" s="65">
        <f t="shared" si="174"/>
        <v>45885</v>
      </c>
      <c r="D959" t="str">
        <f t="shared" si="175"/>
        <v>za</v>
      </c>
      <c r="E959">
        <f t="shared" si="168"/>
        <v>2025</v>
      </c>
      <c r="F959" t="str">
        <f t="shared" si="176"/>
        <v>Vakantie</v>
      </c>
      <c r="G959" t="str">
        <f t="shared" si="177"/>
        <v>Vakantie</v>
      </c>
      <c r="H959" t="str">
        <f t="shared" si="178"/>
        <v>Vakantie</v>
      </c>
      <c r="I959">
        <f t="shared" si="180"/>
        <v>33</v>
      </c>
      <c r="J959" s="118">
        <f>IF(AND(Formulier!$E$44&lt;=C959,Formulier!$O$38&gt;=C959),"Verlof",0)</f>
        <v>0</v>
      </c>
      <c r="K959">
        <f t="shared" si="169"/>
        <v>0</v>
      </c>
      <c r="L959">
        <f t="shared" si="170"/>
        <v>0</v>
      </c>
      <c r="M959">
        <f t="shared" si="171"/>
        <v>0</v>
      </c>
      <c r="N959" s="56">
        <f t="shared" si="172"/>
        <v>0</v>
      </c>
      <c r="O959" s="56">
        <f t="shared" si="173"/>
        <v>0</v>
      </c>
    </row>
    <row r="960" spans="1:15" x14ac:dyDescent="0.3">
      <c r="A960" t="str">
        <f t="shared" si="167"/>
        <v>202533zo</v>
      </c>
      <c r="B960">
        <f t="shared" si="179"/>
        <v>33</v>
      </c>
      <c r="C960" s="65">
        <f t="shared" si="174"/>
        <v>45886</v>
      </c>
      <c r="D960" t="str">
        <f t="shared" si="175"/>
        <v>zo</v>
      </c>
      <c r="E960">
        <f t="shared" si="168"/>
        <v>2025</v>
      </c>
      <c r="F960" t="str">
        <f t="shared" si="176"/>
        <v>Vakantie</v>
      </c>
      <c r="G960" t="str">
        <f t="shared" si="177"/>
        <v>Vakantie</v>
      </c>
      <c r="H960" t="str">
        <f t="shared" si="178"/>
        <v>Vakantie</v>
      </c>
      <c r="I960">
        <f t="shared" si="180"/>
        <v>33</v>
      </c>
      <c r="J960" s="118">
        <f>IF(AND(Formulier!$E$44&lt;=C960,Formulier!$O$38&gt;=C960),"Verlof",0)</f>
        <v>0</v>
      </c>
      <c r="K960">
        <f t="shared" si="169"/>
        <v>0</v>
      </c>
      <c r="L960">
        <f t="shared" si="170"/>
        <v>0</v>
      </c>
      <c r="M960">
        <f t="shared" si="171"/>
        <v>0</v>
      </c>
      <c r="N960" s="56">
        <f t="shared" si="172"/>
        <v>0</v>
      </c>
      <c r="O960" s="56">
        <f t="shared" si="173"/>
        <v>0</v>
      </c>
    </row>
    <row r="961" spans="1:15" x14ac:dyDescent="0.3">
      <c r="A961" t="str">
        <f t="shared" si="167"/>
        <v>202534ma</v>
      </c>
      <c r="B961">
        <f t="shared" si="179"/>
        <v>34</v>
      </c>
      <c r="C961" s="65">
        <f t="shared" si="174"/>
        <v>45887</v>
      </c>
      <c r="D961" t="str">
        <f t="shared" si="175"/>
        <v>ma</v>
      </c>
      <c r="E961">
        <f t="shared" si="168"/>
        <v>2025</v>
      </c>
      <c r="F961" t="str">
        <f t="shared" si="176"/>
        <v>Vakantie</v>
      </c>
      <c r="G961" t="str">
        <f t="shared" si="177"/>
        <v>Vakantie</v>
      </c>
      <c r="H961" t="str">
        <f t="shared" si="178"/>
        <v/>
      </c>
      <c r="I961">
        <f t="shared" si="180"/>
        <v>34</v>
      </c>
      <c r="J961" s="118">
        <f>IF(AND(Formulier!$E$44&lt;=C961,Formulier!$O$38&gt;=C961),"Verlof",0)</f>
        <v>0</v>
      </c>
      <c r="K961">
        <f t="shared" si="169"/>
        <v>0</v>
      </c>
      <c r="L961">
        <f t="shared" si="170"/>
        <v>0</v>
      </c>
      <c r="M961">
        <f t="shared" si="171"/>
        <v>0</v>
      </c>
      <c r="N961" s="56">
        <f t="shared" si="172"/>
        <v>0</v>
      </c>
      <c r="O961" s="56">
        <f t="shared" si="173"/>
        <v>0</v>
      </c>
    </row>
    <row r="962" spans="1:15" x14ac:dyDescent="0.3">
      <c r="A962" t="str">
        <f t="shared" ref="A962:A1025" si="181">E962&amp;B962&amp;D962</f>
        <v>202534di</v>
      </c>
      <c r="B962">
        <f t="shared" si="179"/>
        <v>34</v>
      </c>
      <c r="C962" s="65">
        <f t="shared" si="174"/>
        <v>45888</v>
      </c>
      <c r="D962" t="str">
        <f t="shared" si="175"/>
        <v>di</v>
      </c>
      <c r="E962">
        <f t="shared" ref="E962:E1025" si="182">YEAR(C962)</f>
        <v>2025</v>
      </c>
      <c r="F962" t="str">
        <f t="shared" si="176"/>
        <v>Vakantie</v>
      </c>
      <c r="G962" t="str">
        <f t="shared" si="177"/>
        <v>Vakantie</v>
      </c>
      <c r="H962" t="str">
        <f t="shared" si="178"/>
        <v/>
      </c>
      <c r="I962">
        <f t="shared" si="180"/>
        <v>34</v>
      </c>
      <c r="J962" s="118">
        <f>IF(AND(Formulier!$E$44&lt;=C962,Formulier!$O$38&gt;=C962),"Verlof",0)</f>
        <v>0</v>
      </c>
      <c r="K962">
        <f t="shared" si="169"/>
        <v>0</v>
      </c>
      <c r="L962">
        <f t="shared" si="170"/>
        <v>0</v>
      </c>
      <c r="M962">
        <f t="shared" si="171"/>
        <v>0</v>
      </c>
      <c r="N962" s="56">
        <f t="shared" si="172"/>
        <v>0</v>
      </c>
      <c r="O962" s="56">
        <f t="shared" si="173"/>
        <v>0</v>
      </c>
    </row>
    <row r="963" spans="1:15" x14ac:dyDescent="0.3">
      <c r="A963" t="str">
        <f t="shared" si="181"/>
        <v>202534wo</v>
      </c>
      <c r="B963">
        <f t="shared" si="179"/>
        <v>34</v>
      </c>
      <c r="C963" s="65">
        <f t="shared" si="174"/>
        <v>45889</v>
      </c>
      <c r="D963" t="str">
        <f t="shared" si="175"/>
        <v>wo</v>
      </c>
      <c r="E963">
        <f t="shared" si="182"/>
        <v>2025</v>
      </c>
      <c r="F963" t="str">
        <f t="shared" si="176"/>
        <v>Vakantie</v>
      </c>
      <c r="G963" t="str">
        <f t="shared" si="177"/>
        <v>Vakantie</v>
      </c>
      <c r="H963" t="str">
        <f t="shared" si="178"/>
        <v/>
      </c>
      <c r="I963">
        <f t="shared" si="180"/>
        <v>34</v>
      </c>
      <c r="J963" s="118">
        <f>IF(AND(Formulier!$E$44&lt;=C963,Formulier!$O$38&gt;=C963),"Verlof",0)</f>
        <v>0</v>
      </c>
      <c r="K963">
        <f t="shared" ref="K963:K1026" si="183">IF(J963=0,0,IF(F963="",0,1))</f>
        <v>0</v>
      </c>
      <c r="L963">
        <f t="shared" ref="L963:L1026" si="184">IF(J963=0,0,IF(G963="",0,1))</f>
        <v>0</v>
      </c>
      <c r="M963">
        <f t="shared" ref="M963:M1026" si="185">IF(J963=0,0,IF(H963="",0,1))</f>
        <v>0</v>
      </c>
      <c r="N963" s="56">
        <f t="shared" ref="N963:N1026" si="186">IF($N$1="Noord",K963,IF($N$1="Midden",L963,M963))</f>
        <v>0</v>
      </c>
      <c r="O963" s="56">
        <f t="shared" ref="O963:O1026" si="187">IF(OR(D963="za",D963="zo"),0,N963)</f>
        <v>0</v>
      </c>
    </row>
    <row r="964" spans="1:15" x14ac:dyDescent="0.3">
      <c r="A964" t="str">
        <f t="shared" si="181"/>
        <v>202534do</v>
      </c>
      <c r="B964">
        <f t="shared" si="179"/>
        <v>34</v>
      </c>
      <c r="C964" s="65">
        <f t="shared" si="174"/>
        <v>45890</v>
      </c>
      <c r="D964" t="str">
        <f t="shared" si="175"/>
        <v>do</v>
      </c>
      <c r="E964">
        <f t="shared" si="182"/>
        <v>2025</v>
      </c>
      <c r="F964" t="str">
        <f t="shared" si="176"/>
        <v>Vakantie</v>
      </c>
      <c r="G964" t="str">
        <f t="shared" si="177"/>
        <v>Vakantie</v>
      </c>
      <c r="H964" t="str">
        <f t="shared" si="178"/>
        <v/>
      </c>
      <c r="I964">
        <f t="shared" si="180"/>
        <v>34</v>
      </c>
      <c r="J964" s="118">
        <f>IF(AND(Formulier!$E$44&lt;=C964,Formulier!$O$38&gt;=C964),"Verlof",0)</f>
        <v>0</v>
      </c>
      <c r="K964">
        <f t="shared" si="183"/>
        <v>0</v>
      </c>
      <c r="L964">
        <f t="shared" si="184"/>
        <v>0</v>
      </c>
      <c r="M964">
        <f t="shared" si="185"/>
        <v>0</v>
      </c>
      <c r="N964" s="56">
        <f t="shared" si="186"/>
        <v>0</v>
      </c>
      <c r="O964" s="56">
        <f t="shared" si="187"/>
        <v>0</v>
      </c>
    </row>
    <row r="965" spans="1:15" x14ac:dyDescent="0.3">
      <c r="A965" t="str">
        <f t="shared" si="181"/>
        <v>202534vr</v>
      </c>
      <c r="B965">
        <f t="shared" si="179"/>
        <v>34</v>
      </c>
      <c r="C965" s="65">
        <f t="shared" si="174"/>
        <v>45891</v>
      </c>
      <c r="D965" t="str">
        <f t="shared" si="175"/>
        <v>vr</v>
      </c>
      <c r="E965">
        <f t="shared" si="182"/>
        <v>2025</v>
      </c>
      <c r="F965" t="str">
        <f t="shared" si="176"/>
        <v>Vakantie</v>
      </c>
      <c r="G965" t="str">
        <f t="shared" si="177"/>
        <v>Vakantie</v>
      </c>
      <c r="H965" t="str">
        <f t="shared" si="178"/>
        <v/>
      </c>
      <c r="I965">
        <f t="shared" si="180"/>
        <v>34</v>
      </c>
      <c r="J965" s="118">
        <f>IF(AND(Formulier!$E$44&lt;=C965,Formulier!$O$38&gt;=C965),"Verlof",0)</f>
        <v>0</v>
      </c>
      <c r="K965">
        <f t="shared" si="183"/>
        <v>0</v>
      </c>
      <c r="L965">
        <f t="shared" si="184"/>
        <v>0</v>
      </c>
      <c r="M965">
        <f t="shared" si="185"/>
        <v>0</v>
      </c>
      <c r="N965" s="56">
        <f t="shared" si="186"/>
        <v>0</v>
      </c>
      <c r="O965" s="56">
        <f t="shared" si="187"/>
        <v>0</v>
      </c>
    </row>
    <row r="966" spans="1:15" x14ac:dyDescent="0.3">
      <c r="A966" t="str">
        <f t="shared" si="181"/>
        <v>202534za</v>
      </c>
      <c r="B966">
        <f t="shared" si="179"/>
        <v>34</v>
      </c>
      <c r="C966" s="65">
        <f t="shared" si="174"/>
        <v>45892</v>
      </c>
      <c r="D966" t="str">
        <f t="shared" si="175"/>
        <v>za</v>
      </c>
      <c r="E966">
        <f t="shared" si="182"/>
        <v>2025</v>
      </c>
      <c r="F966" t="str">
        <f t="shared" si="176"/>
        <v>Vakantie</v>
      </c>
      <c r="G966" t="str">
        <f t="shared" si="177"/>
        <v>Vakantie</v>
      </c>
      <c r="H966" t="str">
        <f t="shared" si="178"/>
        <v/>
      </c>
      <c r="I966">
        <f t="shared" si="180"/>
        <v>34</v>
      </c>
      <c r="J966" s="118">
        <f>IF(AND(Formulier!$E$44&lt;=C966,Formulier!$O$38&gt;=C966),"Verlof",0)</f>
        <v>0</v>
      </c>
      <c r="K966">
        <f t="shared" si="183"/>
        <v>0</v>
      </c>
      <c r="L966">
        <f t="shared" si="184"/>
        <v>0</v>
      </c>
      <c r="M966">
        <f t="shared" si="185"/>
        <v>0</v>
      </c>
      <c r="N966" s="56">
        <f t="shared" si="186"/>
        <v>0</v>
      </c>
      <c r="O966" s="56">
        <f t="shared" si="187"/>
        <v>0</v>
      </c>
    </row>
    <row r="967" spans="1:15" x14ac:dyDescent="0.3">
      <c r="A967" t="str">
        <f t="shared" si="181"/>
        <v>202534zo</v>
      </c>
      <c r="B967">
        <f t="shared" si="179"/>
        <v>34</v>
      </c>
      <c r="C967" s="65">
        <f t="shared" si="174"/>
        <v>45893</v>
      </c>
      <c r="D967" t="str">
        <f t="shared" si="175"/>
        <v>zo</v>
      </c>
      <c r="E967">
        <f t="shared" si="182"/>
        <v>2025</v>
      </c>
      <c r="F967" t="str">
        <f t="shared" si="176"/>
        <v>Vakantie</v>
      </c>
      <c r="G967" t="str">
        <f t="shared" si="177"/>
        <v>Vakantie</v>
      </c>
      <c r="H967" t="str">
        <f t="shared" si="178"/>
        <v/>
      </c>
      <c r="I967">
        <f t="shared" si="180"/>
        <v>34</v>
      </c>
      <c r="J967" s="118">
        <f>IF(AND(Formulier!$E$44&lt;=C967,Formulier!$O$38&gt;=C967),"Verlof",0)</f>
        <v>0</v>
      </c>
      <c r="K967">
        <f t="shared" si="183"/>
        <v>0</v>
      </c>
      <c r="L967">
        <f t="shared" si="184"/>
        <v>0</v>
      </c>
      <c r="M967">
        <f t="shared" si="185"/>
        <v>0</v>
      </c>
      <c r="N967" s="56">
        <f t="shared" si="186"/>
        <v>0</v>
      </c>
      <c r="O967" s="56">
        <f t="shared" si="187"/>
        <v>0</v>
      </c>
    </row>
    <row r="968" spans="1:15" x14ac:dyDescent="0.3">
      <c r="A968" t="str">
        <f t="shared" si="181"/>
        <v>202535ma</v>
      </c>
      <c r="B968">
        <f t="shared" si="179"/>
        <v>35</v>
      </c>
      <c r="C968" s="65">
        <f t="shared" si="174"/>
        <v>45894</v>
      </c>
      <c r="D968" t="str">
        <f t="shared" si="175"/>
        <v>ma</v>
      </c>
      <c r="E968">
        <f t="shared" si="182"/>
        <v>2025</v>
      </c>
      <c r="F968" t="str">
        <f t="shared" si="176"/>
        <v/>
      </c>
      <c r="G968" t="str">
        <f t="shared" si="177"/>
        <v>Vakantie</v>
      </c>
      <c r="H968" t="str">
        <f t="shared" si="178"/>
        <v/>
      </c>
      <c r="I968">
        <f t="shared" si="180"/>
        <v>35</v>
      </c>
      <c r="J968" s="118">
        <f>IF(AND(Formulier!$E$44&lt;=C968,Formulier!$O$38&gt;=C968),"Verlof",0)</f>
        <v>0</v>
      </c>
      <c r="K968">
        <f t="shared" si="183"/>
        <v>0</v>
      </c>
      <c r="L968">
        <f t="shared" si="184"/>
        <v>0</v>
      </c>
      <c r="M968">
        <f t="shared" si="185"/>
        <v>0</v>
      </c>
      <c r="N968" s="56">
        <f t="shared" si="186"/>
        <v>0</v>
      </c>
      <c r="O968" s="56">
        <f t="shared" si="187"/>
        <v>0</v>
      </c>
    </row>
    <row r="969" spans="1:15" x14ac:dyDescent="0.3">
      <c r="A969" t="str">
        <f t="shared" si="181"/>
        <v>202535di</v>
      </c>
      <c r="B969">
        <f t="shared" si="179"/>
        <v>35</v>
      </c>
      <c r="C969" s="65">
        <f t="shared" ref="C969:C1032" si="188">C968+1</f>
        <v>45895</v>
      </c>
      <c r="D969" t="str">
        <f t="shared" ref="D969:D1032" si="189">+D962</f>
        <v>di</v>
      </c>
      <c r="E969">
        <f t="shared" si="182"/>
        <v>2025</v>
      </c>
      <c r="F969" t="str">
        <f t="shared" si="176"/>
        <v/>
      </c>
      <c r="G969" t="str">
        <f t="shared" si="177"/>
        <v>Vakantie</v>
      </c>
      <c r="H969" t="str">
        <f t="shared" si="178"/>
        <v/>
      </c>
      <c r="I969">
        <f t="shared" si="180"/>
        <v>35</v>
      </c>
      <c r="J969" s="118">
        <f>IF(AND(Formulier!$E$44&lt;=C969,Formulier!$O$38&gt;=C969),"Verlof",0)</f>
        <v>0</v>
      </c>
      <c r="K969">
        <f t="shared" si="183"/>
        <v>0</v>
      </c>
      <c r="L969">
        <f t="shared" si="184"/>
        <v>0</v>
      </c>
      <c r="M969">
        <f t="shared" si="185"/>
        <v>0</v>
      </c>
      <c r="N969" s="56">
        <f t="shared" si="186"/>
        <v>0</v>
      </c>
      <c r="O969" s="56">
        <f t="shared" si="187"/>
        <v>0</v>
      </c>
    </row>
    <row r="970" spans="1:15" x14ac:dyDescent="0.3">
      <c r="A970" t="str">
        <f t="shared" si="181"/>
        <v>202535wo</v>
      </c>
      <c r="B970">
        <f t="shared" si="179"/>
        <v>35</v>
      </c>
      <c r="C970" s="65">
        <f t="shared" si="188"/>
        <v>45896</v>
      </c>
      <c r="D970" t="str">
        <f t="shared" si="189"/>
        <v>wo</v>
      </c>
      <c r="E970">
        <f t="shared" si="182"/>
        <v>2025</v>
      </c>
      <c r="F970" t="str">
        <f t="shared" ref="F970:F1033" si="190">IF(AND(C970&gt;=$U$4,C970&lt;=$V$4),"Vakantie",IF(AND(C970&gt;=$U$5,C970&lt;=$V$5),"Vakantie",IF(AND(C970&gt;=$U$6,C970&lt;=$V$6),"Vakantie",IF(AND(C970&gt;=$U$7,C970&lt;=$V$7),"Vakantie",IF(AND(C970&gt;=$U$8,C970&lt;=$V$8),"Vakantie",IF(AND(C970&gt;=$U$9,C970&lt;=$V$9),"Vakantie",IF(AND(C970&gt;=$U$10,C970&lt;=$V$10),"Vakantie",IF(AND(C970&gt;=$U$11,C970&lt;=$V$11),"Vakantie",IF(AND(C970&gt;=$U$12,C970&lt;=$V$12),"Vakantie",IF(AND(C970&gt;=$U$13,C970&lt;=$V$13),"Vakantie",IF(AND(C970&gt;=$U$14,C970&lt;=$V$14),"Vakantie",IF(AND(C970&gt;=$U$15,C970&lt;=$V$15),"Vakantie",IF(AND(C970&gt;=$U$16,C970&lt;=$V$16),"Vakantie",IF(AND(C970&gt;=$U$17,C970&lt;=$V$17),"Vakantie",IF(AND(C970&gt;=$U$18,C970&lt;=$V$18),"Vakantie",IF(AND(C970&gt;=$U$19,C970&lt;=$V$19),"Vakantie",IF(AND(C970&gt;=$U$20,C970&lt;=$V$20),"Vakantie",IF(AND(C970&gt;=$U$21,C970&lt;=$V$21),"Vakantie",IF(AND(C970&gt;=$U$22,C970&lt;=$V$22),"Vakantie",IF(AND(C970&gt;=$U$23,C970&lt;=$V$23),"Vakantie",IF(AND(C970&gt;=$U$24,C970&lt;=$V$24),"Vakantie",IF(AND(C970&gt;=$U$25,C970&lt;=$V$25),"Vakantie",IF(AND(C970&gt;=$U$26,C970&lt;=$V$26),"Vakantie",IF(AND(C970&gt;=$U$27,C970&lt;=$V$27),"Vakantie",IF(AND(C970&gt;=$U$28,C970&lt;=$V$28),"Vakantie",IF(AND(C970&gt;=$U$29,C970&lt;=$V$29),"Vakantie",IF(AND(C970&gt;=$U$30,C970&lt;=$V$30),"Vakantie",IF(AND(C970&gt;=$U$31,C970&lt;=$V$31),"Vakantie",IF(AND(C970&gt;=$U$32,C970&lt;=$V$32),"Vakantie",IF(AND(C970&gt;=$U$33,C970&lt;=$V$33),"Vakantie",IF(AND(C970&gt;=$U$34,C970&lt;=$V$34),"Vakantie",IF(AND(C970&gt;=$U$35,C970&lt;=$V$35),"Vakantie",IF(AND(C970&gt;=$U$36,C970&lt;=$V$36),"Vakantie",IF(AND(C970&gt;=$U$37,C970&lt;=$V$37),"Vakantie",IF(AND(C970&gt;=$U$38,C970&lt;=$V$38),"Vakantie",IF(AND(C970&gt;=$U$39,C970&lt;=$V$39),"Vakantie",IF(AND(C970&gt;=$U$40,C970&lt;=$V$40),"Vakantie",IF(AND(C970&gt;=$U$41,C970&lt;=$V$41),"Vakantie",IF(AND(C970&gt;=$U$42,C970&lt;=$V$42),"Vakantie",IF(AND(C970&gt;=$U$43,C970&lt;=$V$43),"Vakantie",IF(AND(C970&gt;=$U$44,C970&lt;=$V$44),"Vakantie",IF(AND(C970&gt;=$U$45,C970&lt;=$V$45),"Vakantie",""))))))))))))))))))))))))))))))))))))))))))</f>
        <v/>
      </c>
      <c r="G970" t="str">
        <f t="shared" ref="G970:G1033" si="191">IF(AND(C970&gt;=$Z$4,C970&lt;=$AA$4),"Vakantie",IF(AND(C970&gt;=$Z$5,C970&lt;=$AA$5),"Vakantie",IF(AND(C970&gt;=$Z$6,C970&lt;=$AA$6),"Vakantie",IF(AND(C970&gt;=$Z$7,C970&lt;=$AA$7),"Vakantie",IF(AND(C970&gt;=$Z$8,C970&lt;=$AA$8),"Vakantie",IF(AND(C970&gt;=$Z$9,C970&lt;=$AA$9),"Vakantie",IF(AND(C970&gt;=$Z$10,C970&lt;=$AA$10),"Vakantie",IF(AND(C970&gt;=$Z$11,C970&lt;=$AA$11),"Vakantie",IF(AND(C970&gt;=$Z$12,C970&lt;=$AA$12),"Vakantie",IF(AND(C970&gt;=$Z$13,C970&lt;=$AA$13),"Vakantie",IF(AND(C970&gt;=$Z$14,C970&lt;=$AA$14),"Vakantie",IF(AND(C970&gt;=$Z$15,C970&lt;=$AA$15),"Vakantie",IF(AND(C970&gt;=$Z$16,C970&lt;=$AA$16),"Vakantie",IF(AND(C970&gt;=$Z$17,C970&lt;=$AA$17),"Vakantie",IF(AND(C970&gt;=$Z$18,C970&lt;=$AA$18),"Vakantie",IF(AND(C970&gt;=$Z$19,C970&lt;=$AA$19),"Vakantie",IF(AND(C970&gt;=$Z$20,C970&lt;=$AA$20),"Vakantie",IF(AND(C970&gt;=$Z$21,C970&lt;=$AA$21),"Vakantie",IF(AND(C970&gt;=$Z$22,C970&lt;=$AA$22),"Vakantie",IF(AND(C970&gt;=$Z$23,C970&lt;=$AA$23),"Vakantie",IF(AND(C970&gt;=$Z$24,C970&lt;=$AA$24),"Vakantie",IF(AND(C970&gt;=$Z$25,C970&lt;=$AA$25),"Vakantie",IF(AND(C970&gt;=$Z$26,C970&lt;=$AA$26),"Vakantie",IF(AND(C970&gt;=$Z$27,C970&lt;=$AA$27),"Vakantie",IF(AND(C970&gt;=$Z$28,C970&lt;=$AA$28),"Vakantie",IF(AND(C970&gt;=$Z$29,C970&lt;=$AA$29),"Vakantie",IF(AND(C970&gt;=$Z$30,C970&lt;=$AA$30),"Vakantie",IF(AND(C970&gt;=$Z$31,C970&lt;=$AA$31),"Vakantie",IF(AND(C970&gt;=$Z$32,C970&lt;=$AA$32),"Vakantie",IF(AND(C970&gt;=$Z$33,C970&lt;=$AA$33),"Vakantie",IF(AND(C970&gt;=$Z$34,C970&lt;=$AA$34),"Vakantie",IF(AND(C970&gt;=$Z$35,C970&lt;=$AA$35),"Vakantie",IF(AND(C970&gt;=$Z$36,C970&lt;=$AA$36),"Vakantie",IF(AND(C970&gt;=$Z$37,C970&lt;=$AA$37),"Vakantie",IF(AND(C970&gt;=$Z$38,C970&lt;=$AA$38),"Vakantie",IF(AND(C970&gt;=$Z$39,C970&lt;=$AA$39),"Vakantie",IF(AND(C970&gt;=$Z$40,C970&lt;=$AA$40),"Vakantie",IF(AND(C970&gt;=$Z$41,C970&lt;=$AA$41),"Vakantie",IF(AND(C970&gt;=$Z$42,C970&lt;=$AA$42),"Vakantie",IF(AND(C970&gt;=$Z$43,C970&lt;=$AA$43),"Vakantie",IF(AND(C970&gt;=$Z$44,C970&lt;=$AA$44),"Vakantie",IF(AND(C970&gt;=$Z$45,C970&lt;=$AA$45),"Vakantie",""))))))))))))))))))))))))))))))))))))))))))</f>
        <v>Vakantie</v>
      </c>
      <c r="H970" t="str">
        <f t="shared" ref="H970:H1033" si="192">IF(AND(C970&gt;=$AE$4,C970&lt;=$AF$4),"Vakantie",IF(AND(C970&gt;=$AE$5,C970&lt;=$AF$5),"Vakantie",IF(AND(C970&gt;=$AE$6,C970&lt;=$AF$6),"Vakantie",IF(AND(C970&gt;=$AE$7,C970&lt;=$AF$7),"Vakantie",IF(AND(C970&gt;=$AE$8,C970&lt;=$AF$8),"Vakantie",IF(AND(C970&gt;=$AE$9,C970&lt;=$AF$9),"Vakantie",IF(AND(C970&gt;=$AE$10,C970&lt;=$AF$10),"Vakantie",IF(AND(C970&gt;=$AE$11,C970&lt;=$AF$11),"Vakantie",IF(AND(C970&gt;=$AE$12,C970&lt;=$AF$12),"Vakantie",IF(AND(C970&gt;=$AE$13,C970&lt;=$AF$13),"Vakantie",IF(AND(C970&gt;=$AE$14,C970&lt;=$AF$14),"Vakantie",IF(AND(C970&gt;=$AE$15,C970&lt;=$AF$15),"Vakantie",IF(AND(C970&gt;=$AE$16,C970&lt;=$AF$16),"Vakantie",IF(AND(C970&gt;=$AE$17,C970&lt;=$AF$17),"Vakantie",IF(AND(C970&gt;=$AE$18,C970&lt;=$AF$18),"Vakantie",IF(AND(C970&gt;=$AE$19,C970&lt;=$AF$19),"Vakantie",IF(AND(C970&gt;=$AE$20,C970&lt;=$AF$20),"Vakantie",IF(AND(C970&gt;=$AE$21,C970&lt;=$AF$21),"Vakantie",IF(AND(C970&gt;=$AE$22,C970&lt;=$AF$22),"Vakantie",IF(AND(C970&gt;=$AE$23,C970&lt;=$AF$23),"Vakantie",IF(AND(C970&gt;=$AE$24,C970&lt;=$AF$24),"Vakantie",IF(AND(C970&gt;=$AE$25,C970&lt;=$AF$25),"Vakantie",IF(AND(C970&gt;=$AE$26,C970&lt;=$AF$26),"Vakantie",IF(AND(C970&gt;=$AE$27,C970&lt;=$AF$27),"Vakantie",IF(AND(C970&gt;=$AE$28,C970&lt;=$AF$28),"Vakantie",IF(AND(C970&gt;=$AE$29,C970&lt;=$AF$29),"Vakantie",IF(AND(C970&gt;=$AE$30,C970&lt;=$AF$30),"Vakantie",IF(AND(C970&gt;=$AE$31,C970&lt;=$AF$31),"Vakantie",IF(AND(C970&gt;=$AE$32,C970&lt;=$AF$32),"Vakantie",IF(AND(C970&gt;=$AE$33,C970&lt;=$AF$33),"Vakantie",IF(AND(C970&gt;=$AE$34,C970&lt;=$AF$34),"Vakantie",IF(AND(C970&gt;=$AE$35,C970&lt;=$AF$35),"Vakantie",IF(AND(C970&gt;=$AE$36,C970&lt;=$AF$36),"Vakantie",IF(AND(C970&gt;=$AE$37,C970&lt;=$AF$37),"Vakantie",IF(AND(C970&gt;=$AE$38,C970&lt;=$AF$38),"Vakantie",IF(AND(C970&gt;=$AE$39,C970&lt;=$AF$39),"Vakantie",IF(AND(C970&gt;=$AE$40,C970&lt;=$AF$40),"Vakantie",IF(AND(C970&gt;=$AE$41,C970&lt;=$AF$41),"Vakantie",IF(AND(C970&gt;=$AE$42,C970&lt;=$AF$42),"Vakantie",IF(AND(C970&gt;=$AE$43,C970&lt;=$AF$43),"Vakantie",IF(AND(C970&gt;=$AE$44,C970&lt;=$AF$44),"Vakantie",IF(AND(C970&gt;=$AE$45,C970&lt;=$AF$45),"Vakantie",""))))))))))))))))))))))))))))))))))))))))))</f>
        <v/>
      </c>
      <c r="I970">
        <f t="shared" si="180"/>
        <v>35</v>
      </c>
      <c r="J970" s="118">
        <f>IF(AND(Formulier!$E$44&lt;=C970,Formulier!$O$38&gt;=C970),"Verlof",0)</f>
        <v>0</v>
      </c>
      <c r="K970">
        <f t="shared" si="183"/>
        <v>0</v>
      </c>
      <c r="L970">
        <f t="shared" si="184"/>
        <v>0</v>
      </c>
      <c r="M970">
        <f t="shared" si="185"/>
        <v>0</v>
      </c>
      <c r="N970" s="56">
        <f t="shared" si="186"/>
        <v>0</v>
      </c>
      <c r="O970" s="56">
        <f t="shared" si="187"/>
        <v>0</v>
      </c>
    </row>
    <row r="971" spans="1:15" x14ac:dyDescent="0.3">
      <c r="A971" t="str">
        <f t="shared" si="181"/>
        <v>202535do</v>
      </c>
      <c r="B971">
        <f t="shared" si="179"/>
        <v>35</v>
      </c>
      <c r="C971" s="65">
        <f t="shared" si="188"/>
        <v>45897</v>
      </c>
      <c r="D971" t="str">
        <f t="shared" si="189"/>
        <v>do</v>
      </c>
      <c r="E971">
        <f t="shared" si="182"/>
        <v>2025</v>
      </c>
      <c r="F971" t="str">
        <f t="shared" si="190"/>
        <v/>
      </c>
      <c r="G971" t="str">
        <f t="shared" si="191"/>
        <v>Vakantie</v>
      </c>
      <c r="H971" t="str">
        <f t="shared" si="192"/>
        <v/>
      </c>
      <c r="I971">
        <f t="shared" si="180"/>
        <v>35</v>
      </c>
      <c r="J971" s="118">
        <f>IF(AND(Formulier!$E$44&lt;=C971,Formulier!$O$38&gt;=C971),"Verlof",0)</f>
        <v>0</v>
      </c>
      <c r="K971">
        <f t="shared" si="183"/>
        <v>0</v>
      </c>
      <c r="L971">
        <f t="shared" si="184"/>
        <v>0</v>
      </c>
      <c r="M971">
        <f t="shared" si="185"/>
        <v>0</v>
      </c>
      <c r="N971" s="56">
        <f t="shared" si="186"/>
        <v>0</v>
      </c>
      <c r="O971" s="56">
        <f t="shared" si="187"/>
        <v>0</v>
      </c>
    </row>
    <row r="972" spans="1:15" x14ac:dyDescent="0.3">
      <c r="A972" t="str">
        <f t="shared" si="181"/>
        <v>202535vr</v>
      </c>
      <c r="B972">
        <f t="shared" si="179"/>
        <v>35</v>
      </c>
      <c r="C972" s="65">
        <f t="shared" si="188"/>
        <v>45898</v>
      </c>
      <c r="D972" t="str">
        <f t="shared" si="189"/>
        <v>vr</v>
      </c>
      <c r="E972">
        <f t="shared" si="182"/>
        <v>2025</v>
      </c>
      <c r="F972" t="str">
        <f t="shared" si="190"/>
        <v/>
      </c>
      <c r="G972" t="str">
        <f t="shared" si="191"/>
        <v>Vakantie</v>
      </c>
      <c r="H972" t="str">
        <f t="shared" si="192"/>
        <v/>
      </c>
      <c r="I972">
        <f t="shared" si="180"/>
        <v>35</v>
      </c>
      <c r="J972" s="118">
        <f>IF(AND(Formulier!$E$44&lt;=C972,Formulier!$O$38&gt;=C972),"Verlof",0)</f>
        <v>0</v>
      </c>
      <c r="K972">
        <f t="shared" si="183"/>
        <v>0</v>
      </c>
      <c r="L972">
        <f t="shared" si="184"/>
        <v>0</v>
      </c>
      <c r="M972">
        <f t="shared" si="185"/>
        <v>0</v>
      </c>
      <c r="N972" s="56">
        <f t="shared" si="186"/>
        <v>0</v>
      </c>
      <c r="O972" s="56">
        <f t="shared" si="187"/>
        <v>0</v>
      </c>
    </row>
    <row r="973" spans="1:15" x14ac:dyDescent="0.3">
      <c r="A973" t="str">
        <f t="shared" si="181"/>
        <v>202535za</v>
      </c>
      <c r="B973">
        <f t="shared" si="179"/>
        <v>35</v>
      </c>
      <c r="C973" s="65">
        <f t="shared" si="188"/>
        <v>45899</v>
      </c>
      <c r="D973" t="str">
        <f t="shared" si="189"/>
        <v>za</v>
      </c>
      <c r="E973">
        <f t="shared" si="182"/>
        <v>2025</v>
      </c>
      <c r="F973" t="str">
        <f t="shared" si="190"/>
        <v/>
      </c>
      <c r="G973" t="str">
        <f t="shared" si="191"/>
        <v>Vakantie</v>
      </c>
      <c r="H973" t="str">
        <f t="shared" si="192"/>
        <v/>
      </c>
      <c r="I973">
        <f t="shared" si="180"/>
        <v>35</v>
      </c>
      <c r="J973" s="118">
        <f>IF(AND(Formulier!$E$44&lt;=C973,Formulier!$O$38&gt;=C973),"Verlof",0)</f>
        <v>0</v>
      </c>
      <c r="K973">
        <f t="shared" si="183"/>
        <v>0</v>
      </c>
      <c r="L973">
        <f t="shared" si="184"/>
        <v>0</v>
      </c>
      <c r="M973">
        <f t="shared" si="185"/>
        <v>0</v>
      </c>
      <c r="N973" s="56">
        <f t="shared" si="186"/>
        <v>0</v>
      </c>
      <c r="O973" s="56">
        <f t="shared" si="187"/>
        <v>0</v>
      </c>
    </row>
    <row r="974" spans="1:15" x14ac:dyDescent="0.3">
      <c r="A974" t="str">
        <f t="shared" si="181"/>
        <v>202535zo</v>
      </c>
      <c r="B974">
        <f t="shared" si="179"/>
        <v>35</v>
      </c>
      <c r="C974" s="65">
        <f t="shared" si="188"/>
        <v>45900</v>
      </c>
      <c r="D974" t="str">
        <f t="shared" si="189"/>
        <v>zo</v>
      </c>
      <c r="E974">
        <f t="shared" si="182"/>
        <v>2025</v>
      </c>
      <c r="F974" t="str">
        <f t="shared" si="190"/>
        <v/>
      </c>
      <c r="G974" t="str">
        <f t="shared" si="191"/>
        <v>Vakantie</v>
      </c>
      <c r="H974" t="str">
        <f t="shared" si="192"/>
        <v/>
      </c>
      <c r="I974">
        <f t="shared" si="180"/>
        <v>35</v>
      </c>
      <c r="J974" s="118">
        <f>IF(AND(Formulier!$E$44&lt;=C974,Formulier!$O$38&gt;=C974),"Verlof",0)</f>
        <v>0</v>
      </c>
      <c r="K974">
        <f t="shared" si="183"/>
        <v>0</v>
      </c>
      <c r="L974">
        <f t="shared" si="184"/>
        <v>0</v>
      </c>
      <c r="M974">
        <f t="shared" si="185"/>
        <v>0</v>
      </c>
      <c r="N974" s="56">
        <f t="shared" si="186"/>
        <v>0</v>
      </c>
      <c r="O974" s="56">
        <f t="shared" si="187"/>
        <v>0</v>
      </c>
    </row>
    <row r="975" spans="1:15" x14ac:dyDescent="0.3">
      <c r="A975" t="str">
        <f t="shared" si="181"/>
        <v>202536ma</v>
      </c>
      <c r="B975">
        <f t="shared" si="179"/>
        <v>36</v>
      </c>
      <c r="C975" s="65">
        <f t="shared" si="188"/>
        <v>45901</v>
      </c>
      <c r="D975" t="str">
        <f t="shared" si="189"/>
        <v>ma</v>
      </c>
      <c r="E975">
        <f t="shared" si="182"/>
        <v>2025</v>
      </c>
      <c r="F975" t="str">
        <f t="shared" si="190"/>
        <v/>
      </c>
      <c r="G975" t="str">
        <f t="shared" si="191"/>
        <v/>
      </c>
      <c r="H975" t="str">
        <f t="shared" si="192"/>
        <v/>
      </c>
      <c r="I975">
        <f t="shared" si="180"/>
        <v>36</v>
      </c>
      <c r="J975" s="118">
        <f>IF(AND(Formulier!$E$44&lt;=C975,Formulier!$O$38&gt;=C975),"Verlof",0)</f>
        <v>0</v>
      </c>
      <c r="K975">
        <f t="shared" si="183"/>
        <v>0</v>
      </c>
      <c r="L975">
        <f t="shared" si="184"/>
        <v>0</v>
      </c>
      <c r="M975">
        <f t="shared" si="185"/>
        <v>0</v>
      </c>
      <c r="N975" s="56">
        <f t="shared" si="186"/>
        <v>0</v>
      </c>
      <c r="O975" s="56">
        <f t="shared" si="187"/>
        <v>0</v>
      </c>
    </row>
    <row r="976" spans="1:15" x14ac:dyDescent="0.3">
      <c r="A976" t="str">
        <f t="shared" si="181"/>
        <v>202536di</v>
      </c>
      <c r="B976">
        <f t="shared" si="179"/>
        <v>36</v>
      </c>
      <c r="C976" s="65">
        <f t="shared" si="188"/>
        <v>45902</v>
      </c>
      <c r="D976" t="str">
        <f t="shared" si="189"/>
        <v>di</v>
      </c>
      <c r="E976">
        <f t="shared" si="182"/>
        <v>2025</v>
      </c>
      <c r="F976" t="str">
        <f t="shared" si="190"/>
        <v/>
      </c>
      <c r="G976" t="str">
        <f t="shared" si="191"/>
        <v/>
      </c>
      <c r="H976" t="str">
        <f t="shared" si="192"/>
        <v/>
      </c>
      <c r="I976">
        <f t="shared" si="180"/>
        <v>36</v>
      </c>
      <c r="J976" s="118">
        <f>IF(AND(Formulier!$E$44&lt;=C976,Formulier!$O$38&gt;=C976),"Verlof",0)</f>
        <v>0</v>
      </c>
      <c r="K976">
        <f t="shared" si="183"/>
        <v>0</v>
      </c>
      <c r="L976">
        <f t="shared" si="184"/>
        <v>0</v>
      </c>
      <c r="M976">
        <f t="shared" si="185"/>
        <v>0</v>
      </c>
      <c r="N976" s="56">
        <f t="shared" si="186"/>
        <v>0</v>
      </c>
      <c r="O976" s="56">
        <f t="shared" si="187"/>
        <v>0</v>
      </c>
    </row>
    <row r="977" spans="1:15" x14ac:dyDescent="0.3">
      <c r="A977" t="str">
        <f t="shared" si="181"/>
        <v>202536wo</v>
      </c>
      <c r="B977">
        <f t="shared" si="179"/>
        <v>36</v>
      </c>
      <c r="C977" s="65">
        <f t="shared" si="188"/>
        <v>45903</v>
      </c>
      <c r="D977" t="str">
        <f t="shared" si="189"/>
        <v>wo</v>
      </c>
      <c r="E977">
        <f t="shared" si="182"/>
        <v>2025</v>
      </c>
      <c r="F977" t="str">
        <f t="shared" si="190"/>
        <v/>
      </c>
      <c r="G977" t="str">
        <f t="shared" si="191"/>
        <v/>
      </c>
      <c r="H977" t="str">
        <f t="shared" si="192"/>
        <v/>
      </c>
      <c r="I977">
        <f t="shared" si="180"/>
        <v>36</v>
      </c>
      <c r="J977" s="118">
        <f>IF(AND(Formulier!$E$44&lt;=C977,Formulier!$O$38&gt;=C977),"Verlof",0)</f>
        <v>0</v>
      </c>
      <c r="K977">
        <f t="shared" si="183"/>
        <v>0</v>
      </c>
      <c r="L977">
        <f t="shared" si="184"/>
        <v>0</v>
      </c>
      <c r="M977">
        <f t="shared" si="185"/>
        <v>0</v>
      </c>
      <c r="N977" s="56">
        <f t="shared" si="186"/>
        <v>0</v>
      </c>
      <c r="O977" s="56">
        <f t="shared" si="187"/>
        <v>0</v>
      </c>
    </row>
    <row r="978" spans="1:15" x14ac:dyDescent="0.3">
      <c r="A978" t="str">
        <f t="shared" si="181"/>
        <v>202536do</v>
      </c>
      <c r="B978">
        <f t="shared" si="179"/>
        <v>36</v>
      </c>
      <c r="C978" s="65">
        <f t="shared" si="188"/>
        <v>45904</v>
      </c>
      <c r="D978" t="str">
        <f t="shared" si="189"/>
        <v>do</v>
      </c>
      <c r="E978">
        <f t="shared" si="182"/>
        <v>2025</v>
      </c>
      <c r="F978" t="str">
        <f t="shared" si="190"/>
        <v/>
      </c>
      <c r="G978" t="str">
        <f t="shared" si="191"/>
        <v/>
      </c>
      <c r="H978" t="str">
        <f t="shared" si="192"/>
        <v/>
      </c>
      <c r="I978">
        <f t="shared" si="180"/>
        <v>36</v>
      </c>
      <c r="J978" s="118">
        <f>IF(AND(Formulier!$E$44&lt;=C978,Formulier!$O$38&gt;=C978),"Verlof",0)</f>
        <v>0</v>
      </c>
      <c r="K978">
        <f t="shared" si="183"/>
        <v>0</v>
      </c>
      <c r="L978">
        <f t="shared" si="184"/>
        <v>0</v>
      </c>
      <c r="M978">
        <f t="shared" si="185"/>
        <v>0</v>
      </c>
      <c r="N978" s="56">
        <f t="shared" si="186"/>
        <v>0</v>
      </c>
      <c r="O978" s="56">
        <f t="shared" si="187"/>
        <v>0</v>
      </c>
    </row>
    <row r="979" spans="1:15" x14ac:dyDescent="0.3">
      <c r="A979" t="str">
        <f t="shared" si="181"/>
        <v>202536vr</v>
      </c>
      <c r="B979">
        <f t="shared" si="179"/>
        <v>36</v>
      </c>
      <c r="C979" s="65">
        <f t="shared" si="188"/>
        <v>45905</v>
      </c>
      <c r="D979" t="str">
        <f t="shared" si="189"/>
        <v>vr</v>
      </c>
      <c r="E979">
        <f t="shared" si="182"/>
        <v>2025</v>
      </c>
      <c r="F979" t="str">
        <f t="shared" si="190"/>
        <v/>
      </c>
      <c r="G979" t="str">
        <f t="shared" si="191"/>
        <v/>
      </c>
      <c r="H979" t="str">
        <f t="shared" si="192"/>
        <v/>
      </c>
      <c r="I979">
        <f t="shared" si="180"/>
        <v>36</v>
      </c>
      <c r="J979" s="118">
        <f>IF(AND(Formulier!$E$44&lt;=C979,Formulier!$O$38&gt;=C979),"Verlof",0)</f>
        <v>0</v>
      </c>
      <c r="K979">
        <f t="shared" si="183"/>
        <v>0</v>
      </c>
      <c r="L979">
        <f t="shared" si="184"/>
        <v>0</v>
      </c>
      <c r="M979">
        <f t="shared" si="185"/>
        <v>0</v>
      </c>
      <c r="N979" s="56">
        <f t="shared" si="186"/>
        <v>0</v>
      </c>
      <c r="O979" s="56">
        <f t="shared" si="187"/>
        <v>0</v>
      </c>
    </row>
    <row r="980" spans="1:15" x14ac:dyDescent="0.3">
      <c r="A980" t="str">
        <f t="shared" si="181"/>
        <v>202536za</v>
      </c>
      <c r="B980">
        <f t="shared" si="179"/>
        <v>36</v>
      </c>
      <c r="C980" s="65">
        <f t="shared" si="188"/>
        <v>45906</v>
      </c>
      <c r="D980" t="str">
        <f t="shared" si="189"/>
        <v>za</v>
      </c>
      <c r="E980">
        <f t="shared" si="182"/>
        <v>2025</v>
      </c>
      <c r="F980" t="str">
        <f t="shared" si="190"/>
        <v/>
      </c>
      <c r="G980" t="str">
        <f t="shared" si="191"/>
        <v/>
      </c>
      <c r="H980" t="str">
        <f t="shared" si="192"/>
        <v/>
      </c>
      <c r="I980">
        <f t="shared" si="180"/>
        <v>36</v>
      </c>
      <c r="J980" s="118">
        <f>IF(AND(Formulier!$E$44&lt;=C980,Formulier!$O$38&gt;=C980),"Verlof",0)</f>
        <v>0</v>
      </c>
      <c r="K980">
        <f t="shared" si="183"/>
        <v>0</v>
      </c>
      <c r="L980">
        <f t="shared" si="184"/>
        <v>0</v>
      </c>
      <c r="M980">
        <f t="shared" si="185"/>
        <v>0</v>
      </c>
      <c r="N980" s="56">
        <f t="shared" si="186"/>
        <v>0</v>
      </c>
      <c r="O980" s="56">
        <f t="shared" si="187"/>
        <v>0</v>
      </c>
    </row>
    <row r="981" spans="1:15" x14ac:dyDescent="0.3">
      <c r="A981" t="str">
        <f t="shared" si="181"/>
        <v>202536zo</v>
      </c>
      <c r="B981">
        <f t="shared" si="179"/>
        <v>36</v>
      </c>
      <c r="C981" s="65">
        <f t="shared" si="188"/>
        <v>45907</v>
      </c>
      <c r="D981" t="str">
        <f t="shared" si="189"/>
        <v>zo</v>
      </c>
      <c r="E981">
        <f t="shared" si="182"/>
        <v>2025</v>
      </c>
      <c r="F981" t="str">
        <f t="shared" si="190"/>
        <v/>
      </c>
      <c r="G981" t="str">
        <f t="shared" si="191"/>
        <v/>
      </c>
      <c r="H981" t="str">
        <f t="shared" si="192"/>
        <v/>
      </c>
      <c r="I981">
        <f t="shared" si="180"/>
        <v>36</v>
      </c>
      <c r="J981" s="118">
        <f>IF(AND(Formulier!$E$44&lt;=C981,Formulier!$O$38&gt;=C981),"Verlof",0)</f>
        <v>0</v>
      </c>
      <c r="K981">
        <f t="shared" si="183"/>
        <v>0</v>
      </c>
      <c r="L981">
        <f t="shared" si="184"/>
        <v>0</v>
      </c>
      <c r="M981">
        <f t="shared" si="185"/>
        <v>0</v>
      </c>
      <c r="N981" s="56">
        <f t="shared" si="186"/>
        <v>0</v>
      </c>
      <c r="O981" s="56">
        <f t="shared" si="187"/>
        <v>0</v>
      </c>
    </row>
    <row r="982" spans="1:15" x14ac:dyDescent="0.3">
      <c r="A982" t="str">
        <f t="shared" si="181"/>
        <v>202537ma</v>
      </c>
      <c r="B982">
        <f t="shared" si="179"/>
        <v>37</v>
      </c>
      <c r="C982" s="65">
        <f t="shared" si="188"/>
        <v>45908</v>
      </c>
      <c r="D982" t="str">
        <f t="shared" si="189"/>
        <v>ma</v>
      </c>
      <c r="E982">
        <f t="shared" si="182"/>
        <v>2025</v>
      </c>
      <c r="F982" t="str">
        <f t="shared" si="190"/>
        <v/>
      </c>
      <c r="G982" t="str">
        <f t="shared" si="191"/>
        <v/>
      </c>
      <c r="H982" t="str">
        <f t="shared" si="192"/>
        <v/>
      </c>
      <c r="I982">
        <f t="shared" si="180"/>
        <v>37</v>
      </c>
      <c r="J982" s="118">
        <f>IF(AND(Formulier!$E$44&lt;=C982,Formulier!$O$38&gt;=C982),"Verlof",0)</f>
        <v>0</v>
      </c>
      <c r="K982">
        <f t="shared" si="183"/>
        <v>0</v>
      </c>
      <c r="L982">
        <f t="shared" si="184"/>
        <v>0</v>
      </c>
      <c r="M982">
        <f t="shared" si="185"/>
        <v>0</v>
      </c>
      <c r="N982" s="56">
        <f t="shared" si="186"/>
        <v>0</v>
      </c>
      <c r="O982" s="56">
        <f t="shared" si="187"/>
        <v>0</v>
      </c>
    </row>
    <row r="983" spans="1:15" x14ac:dyDescent="0.3">
      <c r="A983" t="str">
        <f t="shared" si="181"/>
        <v>202537di</v>
      </c>
      <c r="B983">
        <f t="shared" si="179"/>
        <v>37</v>
      </c>
      <c r="C983" s="65">
        <f t="shared" si="188"/>
        <v>45909</v>
      </c>
      <c r="D983" t="str">
        <f t="shared" si="189"/>
        <v>di</v>
      </c>
      <c r="E983">
        <f t="shared" si="182"/>
        <v>2025</v>
      </c>
      <c r="F983" t="str">
        <f t="shared" si="190"/>
        <v/>
      </c>
      <c r="G983" t="str">
        <f t="shared" si="191"/>
        <v/>
      </c>
      <c r="H983" t="str">
        <f t="shared" si="192"/>
        <v/>
      </c>
      <c r="I983">
        <f t="shared" si="180"/>
        <v>37</v>
      </c>
      <c r="J983" s="118">
        <f>IF(AND(Formulier!$E$44&lt;=C983,Formulier!$O$38&gt;=C983),"Verlof",0)</f>
        <v>0</v>
      </c>
      <c r="K983">
        <f t="shared" si="183"/>
        <v>0</v>
      </c>
      <c r="L983">
        <f t="shared" si="184"/>
        <v>0</v>
      </c>
      <c r="M983">
        <f t="shared" si="185"/>
        <v>0</v>
      </c>
      <c r="N983" s="56">
        <f t="shared" si="186"/>
        <v>0</v>
      </c>
      <c r="O983" s="56">
        <f t="shared" si="187"/>
        <v>0</v>
      </c>
    </row>
    <row r="984" spans="1:15" x14ac:dyDescent="0.3">
      <c r="A984" t="str">
        <f t="shared" si="181"/>
        <v>202537wo</v>
      </c>
      <c r="B984">
        <f t="shared" si="179"/>
        <v>37</v>
      </c>
      <c r="C984" s="65">
        <f t="shared" si="188"/>
        <v>45910</v>
      </c>
      <c r="D984" t="str">
        <f t="shared" si="189"/>
        <v>wo</v>
      </c>
      <c r="E984">
        <f t="shared" si="182"/>
        <v>2025</v>
      </c>
      <c r="F984" t="str">
        <f t="shared" si="190"/>
        <v/>
      </c>
      <c r="G984" t="str">
        <f t="shared" si="191"/>
        <v/>
      </c>
      <c r="H984" t="str">
        <f t="shared" si="192"/>
        <v/>
      </c>
      <c r="I984">
        <f t="shared" si="180"/>
        <v>37</v>
      </c>
      <c r="J984" s="118">
        <f>IF(AND(Formulier!$E$44&lt;=C984,Formulier!$O$38&gt;=C984),"Verlof",0)</f>
        <v>0</v>
      </c>
      <c r="K984">
        <f t="shared" si="183"/>
        <v>0</v>
      </c>
      <c r="L984">
        <f t="shared" si="184"/>
        <v>0</v>
      </c>
      <c r="M984">
        <f t="shared" si="185"/>
        <v>0</v>
      </c>
      <c r="N984" s="56">
        <f t="shared" si="186"/>
        <v>0</v>
      </c>
      <c r="O984" s="56">
        <f t="shared" si="187"/>
        <v>0</v>
      </c>
    </row>
    <row r="985" spans="1:15" x14ac:dyDescent="0.3">
      <c r="A985" t="str">
        <f t="shared" si="181"/>
        <v>202537do</v>
      </c>
      <c r="B985">
        <f t="shared" si="179"/>
        <v>37</v>
      </c>
      <c r="C985" s="65">
        <f t="shared" si="188"/>
        <v>45911</v>
      </c>
      <c r="D985" t="str">
        <f t="shared" si="189"/>
        <v>do</v>
      </c>
      <c r="E985">
        <f t="shared" si="182"/>
        <v>2025</v>
      </c>
      <c r="F985" t="str">
        <f t="shared" si="190"/>
        <v/>
      </c>
      <c r="G985" t="str">
        <f t="shared" si="191"/>
        <v/>
      </c>
      <c r="H985" t="str">
        <f t="shared" si="192"/>
        <v/>
      </c>
      <c r="I985">
        <f t="shared" si="180"/>
        <v>37</v>
      </c>
      <c r="J985" s="118">
        <f>IF(AND(Formulier!$E$44&lt;=C985,Formulier!$O$38&gt;=C985),"Verlof",0)</f>
        <v>0</v>
      </c>
      <c r="K985">
        <f t="shared" si="183"/>
        <v>0</v>
      </c>
      <c r="L985">
        <f t="shared" si="184"/>
        <v>0</v>
      </c>
      <c r="M985">
        <f t="shared" si="185"/>
        <v>0</v>
      </c>
      <c r="N985" s="56">
        <f t="shared" si="186"/>
        <v>0</v>
      </c>
      <c r="O985" s="56">
        <f t="shared" si="187"/>
        <v>0</v>
      </c>
    </row>
    <row r="986" spans="1:15" x14ac:dyDescent="0.3">
      <c r="A986" t="str">
        <f t="shared" si="181"/>
        <v>202537vr</v>
      </c>
      <c r="B986">
        <f t="shared" si="179"/>
        <v>37</v>
      </c>
      <c r="C986" s="65">
        <f t="shared" si="188"/>
        <v>45912</v>
      </c>
      <c r="D986" t="str">
        <f t="shared" si="189"/>
        <v>vr</v>
      </c>
      <c r="E986">
        <f t="shared" si="182"/>
        <v>2025</v>
      </c>
      <c r="F986" t="str">
        <f t="shared" si="190"/>
        <v/>
      </c>
      <c r="G986" t="str">
        <f t="shared" si="191"/>
        <v/>
      </c>
      <c r="H986" t="str">
        <f t="shared" si="192"/>
        <v/>
      </c>
      <c r="I986">
        <f t="shared" si="180"/>
        <v>37</v>
      </c>
      <c r="J986" s="118">
        <f>IF(AND(Formulier!$E$44&lt;=C986,Formulier!$O$38&gt;=C986),"Verlof",0)</f>
        <v>0</v>
      </c>
      <c r="K986">
        <f t="shared" si="183"/>
        <v>0</v>
      </c>
      <c r="L986">
        <f t="shared" si="184"/>
        <v>0</v>
      </c>
      <c r="M986">
        <f t="shared" si="185"/>
        <v>0</v>
      </c>
      <c r="N986" s="56">
        <f t="shared" si="186"/>
        <v>0</v>
      </c>
      <c r="O986" s="56">
        <f t="shared" si="187"/>
        <v>0</v>
      </c>
    </row>
    <row r="987" spans="1:15" x14ac:dyDescent="0.3">
      <c r="A987" t="str">
        <f t="shared" si="181"/>
        <v>202537za</v>
      </c>
      <c r="B987">
        <f t="shared" si="179"/>
        <v>37</v>
      </c>
      <c r="C987" s="65">
        <f t="shared" si="188"/>
        <v>45913</v>
      </c>
      <c r="D987" t="str">
        <f t="shared" si="189"/>
        <v>za</v>
      </c>
      <c r="E987">
        <f t="shared" si="182"/>
        <v>2025</v>
      </c>
      <c r="F987" t="str">
        <f t="shared" si="190"/>
        <v/>
      </c>
      <c r="G987" t="str">
        <f t="shared" si="191"/>
        <v/>
      </c>
      <c r="H987" t="str">
        <f t="shared" si="192"/>
        <v/>
      </c>
      <c r="I987">
        <f t="shared" si="180"/>
        <v>37</v>
      </c>
      <c r="J987" s="118">
        <f>IF(AND(Formulier!$E$44&lt;=C987,Formulier!$O$38&gt;=C987),"Verlof",0)</f>
        <v>0</v>
      </c>
      <c r="K987">
        <f t="shared" si="183"/>
        <v>0</v>
      </c>
      <c r="L987">
        <f t="shared" si="184"/>
        <v>0</v>
      </c>
      <c r="M987">
        <f t="shared" si="185"/>
        <v>0</v>
      </c>
      <c r="N987" s="56">
        <f t="shared" si="186"/>
        <v>0</v>
      </c>
      <c r="O987" s="56">
        <f t="shared" si="187"/>
        <v>0</v>
      </c>
    </row>
    <row r="988" spans="1:15" x14ac:dyDescent="0.3">
      <c r="A988" t="str">
        <f t="shared" si="181"/>
        <v>202537zo</v>
      </c>
      <c r="B988">
        <f t="shared" si="179"/>
        <v>37</v>
      </c>
      <c r="C988" s="65">
        <f t="shared" si="188"/>
        <v>45914</v>
      </c>
      <c r="D988" t="str">
        <f t="shared" si="189"/>
        <v>zo</v>
      </c>
      <c r="E988">
        <f t="shared" si="182"/>
        <v>2025</v>
      </c>
      <c r="F988" t="str">
        <f t="shared" si="190"/>
        <v/>
      </c>
      <c r="G988" t="str">
        <f t="shared" si="191"/>
        <v/>
      </c>
      <c r="H988" t="str">
        <f t="shared" si="192"/>
        <v/>
      </c>
      <c r="I988">
        <f t="shared" si="180"/>
        <v>37</v>
      </c>
      <c r="J988" s="118">
        <f>IF(AND(Formulier!$E$44&lt;=C988,Formulier!$O$38&gt;=C988),"Verlof",0)</f>
        <v>0</v>
      </c>
      <c r="K988">
        <f t="shared" si="183"/>
        <v>0</v>
      </c>
      <c r="L988">
        <f t="shared" si="184"/>
        <v>0</v>
      </c>
      <c r="M988">
        <f t="shared" si="185"/>
        <v>0</v>
      </c>
      <c r="N988" s="56">
        <f t="shared" si="186"/>
        <v>0</v>
      </c>
      <c r="O988" s="56">
        <f t="shared" si="187"/>
        <v>0</v>
      </c>
    </row>
    <row r="989" spans="1:15" x14ac:dyDescent="0.3">
      <c r="A989" t="str">
        <f t="shared" si="181"/>
        <v>202538ma</v>
      </c>
      <c r="B989">
        <f t="shared" si="179"/>
        <v>38</v>
      </c>
      <c r="C989" s="65">
        <f t="shared" si="188"/>
        <v>45915</v>
      </c>
      <c r="D989" t="str">
        <f t="shared" si="189"/>
        <v>ma</v>
      </c>
      <c r="E989">
        <f t="shared" si="182"/>
        <v>2025</v>
      </c>
      <c r="F989" t="str">
        <f t="shared" si="190"/>
        <v/>
      </c>
      <c r="G989" t="str">
        <f t="shared" si="191"/>
        <v/>
      </c>
      <c r="H989" t="str">
        <f t="shared" si="192"/>
        <v/>
      </c>
      <c r="I989">
        <f t="shared" si="180"/>
        <v>38</v>
      </c>
      <c r="J989" s="118">
        <f>IF(AND(Formulier!$E$44&lt;=C989,Formulier!$O$38&gt;=C989),"Verlof",0)</f>
        <v>0</v>
      </c>
      <c r="K989">
        <f t="shared" si="183"/>
        <v>0</v>
      </c>
      <c r="L989">
        <f t="shared" si="184"/>
        <v>0</v>
      </c>
      <c r="M989">
        <f t="shared" si="185"/>
        <v>0</v>
      </c>
      <c r="N989" s="56">
        <f t="shared" si="186"/>
        <v>0</v>
      </c>
      <c r="O989" s="56">
        <f t="shared" si="187"/>
        <v>0</v>
      </c>
    </row>
    <row r="990" spans="1:15" x14ac:dyDescent="0.3">
      <c r="A990" t="str">
        <f t="shared" si="181"/>
        <v>202538di</v>
      </c>
      <c r="B990">
        <f t="shared" si="179"/>
        <v>38</v>
      </c>
      <c r="C990" s="65">
        <f t="shared" si="188"/>
        <v>45916</v>
      </c>
      <c r="D990" t="str">
        <f t="shared" si="189"/>
        <v>di</v>
      </c>
      <c r="E990">
        <f t="shared" si="182"/>
        <v>2025</v>
      </c>
      <c r="F990" t="str">
        <f t="shared" si="190"/>
        <v/>
      </c>
      <c r="G990" t="str">
        <f t="shared" si="191"/>
        <v/>
      </c>
      <c r="H990" t="str">
        <f t="shared" si="192"/>
        <v/>
      </c>
      <c r="I990">
        <f t="shared" si="180"/>
        <v>38</v>
      </c>
      <c r="J990" s="118">
        <f>IF(AND(Formulier!$E$44&lt;=C990,Formulier!$O$38&gt;=C990),"Verlof",0)</f>
        <v>0</v>
      </c>
      <c r="K990">
        <f t="shared" si="183"/>
        <v>0</v>
      </c>
      <c r="L990">
        <f t="shared" si="184"/>
        <v>0</v>
      </c>
      <c r="M990">
        <f t="shared" si="185"/>
        <v>0</v>
      </c>
      <c r="N990" s="56">
        <f t="shared" si="186"/>
        <v>0</v>
      </c>
      <c r="O990" s="56">
        <f t="shared" si="187"/>
        <v>0</v>
      </c>
    </row>
    <row r="991" spans="1:15" x14ac:dyDescent="0.3">
      <c r="A991" t="str">
        <f t="shared" si="181"/>
        <v>202538wo</v>
      </c>
      <c r="B991">
        <f t="shared" si="179"/>
        <v>38</v>
      </c>
      <c r="C991" s="65">
        <f t="shared" si="188"/>
        <v>45917</v>
      </c>
      <c r="D991" t="str">
        <f t="shared" si="189"/>
        <v>wo</v>
      </c>
      <c r="E991">
        <f t="shared" si="182"/>
        <v>2025</v>
      </c>
      <c r="F991" t="str">
        <f t="shared" si="190"/>
        <v/>
      </c>
      <c r="G991" t="str">
        <f t="shared" si="191"/>
        <v/>
      </c>
      <c r="H991" t="str">
        <f t="shared" si="192"/>
        <v/>
      </c>
      <c r="I991">
        <f t="shared" si="180"/>
        <v>38</v>
      </c>
      <c r="J991" s="118">
        <f>IF(AND(Formulier!$E$44&lt;=C991,Formulier!$O$38&gt;=C991),"Verlof",0)</f>
        <v>0</v>
      </c>
      <c r="K991">
        <f t="shared" si="183"/>
        <v>0</v>
      </c>
      <c r="L991">
        <f t="shared" si="184"/>
        <v>0</v>
      </c>
      <c r="M991">
        <f t="shared" si="185"/>
        <v>0</v>
      </c>
      <c r="N991" s="56">
        <f t="shared" si="186"/>
        <v>0</v>
      </c>
      <c r="O991" s="56">
        <f t="shared" si="187"/>
        <v>0</v>
      </c>
    </row>
    <row r="992" spans="1:15" x14ac:dyDescent="0.3">
      <c r="A992" t="str">
        <f t="shared" si="181"/>
        <v>202538do</v>
      </c>
      <c r="B992">
        <f t="shared" si="179"/>
        <v>38</v>
      </c>
      <c r="C992" s="65">
        <f t="shared" si="188"/>
        <v>45918</v>
      </c>
      <c r="D992" t="str">
        <f t="shared" si="189"/>
        <v>do</v>
      </c>
      <c r="E992">
        <f t="shared" si="182"/>
        <v>2025</v>
      </c>
      <c r="F992" t="str">
        <f t="shared" si="190"/>
        <v/>
      </c>
      <c r="G992" t="str">
        <f t="shared" si="191"/>
        <v/>
      </c>
      <c r="H992" t="str">
        <f t="shared" si="192"/>
        <v/>
      </c>
      <c r="I992">
        <f t="shared" si="180"/>
        <v>38</v>
      </c>
      <c r="J992" s="118">
        <f>IF(AND(Formulier!$E$44&lt;=C992,Formulier!$O$38&gt;=C992),"Verlof",0)</f>
        <v>0</v>
      </c>
      <c r="K992">
        <f t="shared" si="183"/>
        <v>0</v>
      </c>
      <c r="L992">
        <f t="shared" si="184"/>
        <v>0</v>
      </c>
      <c r="M992">
        <f t="shared" si="185"/>
        <v>0</v>
      </c>
      <c r="N992" s="56">
        <f t="shared" si="186"/>
        <v>0</v>
      </c>
      <c r="O992" s="56">
        <f t="shared" si="187"/>
        <v>0</v>
      </c>
    </row>
    <row r="993" spans="1:15" x14ac:dyDescent="0.3">
      <c r="A993" t="str">
        <f t="shared" si="181"/>
        <v>202538vr</v>
      </c>
      <c r="B993">
        <f t="shared" ref="B993:B1056" si="193">B986+1</f>
        <v>38</v>
      </c>
      <c r="C993" s="65">
        <f t="shared" si="188"/>
        <v>45919</v>
      </c>
      <c r="D993" t="str">
        <f t="shared" si="189"/>
        <v>vr</v>
      </c>
      <c r="E993">
        <f t="shared" si="182"/>
        <v>2025</v>
      </c>
      <c r="F993" t="str">
        <f t="shared" si="190"/>
        <v/>
      </c>
      <c r="G993" t="str">
        <f t="shared" si="191"/>
        <v/>
      </c>
      <c r="H993" t="str">
        <f t="shared" si="192"/>
        <v/>
      </c>
      <c r="I993">
        <f t="shared" ref="I993:I1056" si="194">+I986+1</f>
        <v>38</v>
      </c>
      <c r="J993" s="118">
        <f>IF(AND(Formulier!$E$44&lt;=C993,Formulier!$O$38&gt;=C993),"Verlof",0)</f>
        <v>0</v>
      </c>
      <c r="K993">
        <f t="shared" si="183"/>
        <v>0</v>
      </c>
      <c r="L993">
        <f t="shared" si="184"/>
        <v>0</v>
      </c>
      <c r="M993">
        <f t="shared" si="185"/>
        <v>0</v>
      </c>
      <c r="N993" s="56">
        <f t="shared" si="186"/>
        <v>0</v>
      </c>
      <c r="O993" s="56">
        <f t="shared" si="187"/>
        <v>0</v>
      </c>
    </row>
    <row r="994" spans="1:15" x14ac:dyDescent="0.3">
      <c r="A994" t="str">
        <f t="shared" si="181"/>
        <v>202538za</v>
      </c>
      <c r="B994">
        <f t="shared" si="193"/>
        <v>38</v>
      </c>
      <c r="C994" s="65">
        <f t="shared" si="188"/>
        <v>45920</v>
      </c>
      <c r="D994" t="str">
        <f t="shared" si="189"/>
        <v>za</v>
      </c>
      <c r="E994">
        <f t="shared" si="182"/>
        <v>2025</v>
      </c>
      <c r="F994" t="str">
        <f t="shared" si="190"/>
        <v/>
      </c>
      <c r="G994" t="str">
        <f t="shared" si="191"/>
        <v/>
      </c>
      <c r="H994" t="str">
        <f t="shared" si="192"/>
        <v/>
      </c>
      <c r="I994">
        <f t="shared" si="194"/>
        <v>38</v>
      </c>
      <c r="J994" s="118">
        <f>IF(AND(Formulier!$E$44&lt;=C994,Formulier!$O$38&gt;=C994),"Verlof",0)</f>
        <v>0</v>
      </c>
      <c r="K994">
        <f t="shared" si="183"/>
        <v>0</v>
      </c>
      <c r="L994">
        <f t="shared" si="184"/>
        <v>0</v>
      </c>
      <c r="M994">
        <f t="shared" si="185"/>
        <v>0</v>
      </c>
      <c r="N994" s="56">
        <f t="shared" si="186"/>
        <v>0</v>
      </c>
      <c r="O994" s="56">
        <f t="shared" si="187"/>
        <v>0</v>
      </c>
    </row>
    <row r="995" spans="1:15" x14ac:dyDescent="0.3">
      <c r="A995" t="str">
        <f t="shared" si="181"/>
        <v>202538zo</v>
      </c>
      <c r="B995">
        <f t="shared" si="193"/>
        <v>38</v>
      </c>
      <c r="C995" s="65">
        <f t="shared" si="188"/>
        <v>45921</v>
      </c>
      <c r="D995" t="str">
        <f t="shared" si="189"/>
        <v>zo</v>
      </c>
      <c r="E995">
        <f t="shared" si="182"/>
        <v>2025</v>
      </c>
      <c r="F995" t="str">
        <f t="shared" si="190"/>
        <v/>
      </c>
      <c r="G995" t="str">
        <f t="shared" si="191"/>
        <v/>
      </c>
      <c r="H995" t="str">
        <f t="shared" si="192"/>
        <v/>
      </c>
      <c r="I995">
        <f t="shared" si="194"/>
        <v>38</v>
      </c>
      <c r="J995" s="118">
        <f>IF(AND(Formulier!$E$44&lt;=C995,Formulier!$O$38&gt;=C995),"Verlof",0)</f>
        <v>0</v>
      </c>
      <c r="K995">
        <f t="shared" si="183"/>
        <v>0</v>
      </c>
      <c r="L995">
        <f t="shared" si="184"/>
        <v>0</v>
      </c>
      <c r="M995">
        <f t="shared" si="185"/>
        <v>0</v>
      </c>
      <c r="N995" s="56">
        <f t="shared" si="186"/>
        <v>0</v>
      </c>
      <c r="O995" s="56">
        <f t="shared" si="187"/>
        <v>0</v>
      </c>
    </row>
    <row r="996" spans="1:15" x14ac:dyDescent="0.3">
      <c r="A996" t="str">
        <f t="shared" si="181"/>
        <v>202539ma</v>
      </c>
      <c r="B996">
        <f t="shared" si="193"/>
        <v>39</v>
      </c>
      <c r="C996" s="65">
        <f t="shared" si="188"/>
        <v>45922</v>
      </c>
      <c r="D996" t="str">
        <f t="shared" si="189"/>
        <v>ma</v>
      </c>
      <c r="E996">
        <f t="shared" si="182"/>
        <v>2025</v>
      </c>
      <c r="F996" t="str">
        <f t="shared" si="190"/>
        <v/>
      </c>
      <c r="G996" t="str">
        <f t="shared" si="191"/>
        <v/>
      </c>
      <c r="H996" t="str">
        <f t="shared" si="192"/>
        <v/>
      </c>
      <c r="I996">
        <f t="shared" si="194"/>
        <v>39</v>
      </c>
      <c r="J996" s="118">
        <f>IF(AND(Formulier!$E$44&lt;=C996,Formulier!$O$38&gt;=C996),"Verlof",0)</f>
        <v>0</v>
      </c>
      <c r="K996">
        <f t="shared" si="183"/>
        <v>0</v>
      </c>
      <c r="L996">
        <f t="shared" si="184"/>
        <v>0</v>
      </c>
      <c r="M996">
        <f t="shared" si="185"/>
        <v>0</v>
      </c>
      <c r="N996" s="56">
        <f t="shared" si="186"/>
        <v>0</v>
      </c>
      <c r="O996" s="56">
        <f t="shared" si="187"/>
        <v>0</v>
      </c>
    </row>
    <row r="997" spans="1:15" x14ac:dyDescent="0.3">
      <c r="A997" t="str">
        <f t="shared" si="181"/>
        <v>202539di</v>
      </c>
      <c r="B997">
        <f t="shared" si="193"/>
        <v>39</v>
      </c>
      <c r="C997" s="65">
        <f t="shared" si="188"/>
        <v>45923</v>
      </c>
      <c r="D997" t="str">
        <f t="shared" si="189"/>
        <v>di</v>
      </c>
      <c r="E997">
        <f t="shared" si="182"/>
        <v>2025</v>
      </c>
      <c r="F997" t="str">
        <f t="shared" si="190"/>
        <v/>
      </c>
      <c r="G997" t="str">
        <f t="shared" si="191"/>
        <v/>
      </c>
      <c r="H997" t="str">
        <f t="shared" si="192"/>
        <v/>
      </c>
      <c r="I997">
        <f t="shared" si="194"/>
        <v>39</v>
      </c>
      <c r="J997" s="118">
        <f>IF(AND(Formulier!$E$44&lt;=C997,Formulier!$O$38&gt;=C997),"Verlof",0)</f>
        <v>0</v>
      </c>
      <c r="K997">
        <f t="shared" si="183"/>
        <v>0</v>
      </c>
      <c r="L997">
        <f t="shared" si="184"/>
        <v>0</v>
      </c>
      <c r="M997">
        <f t="shared" si="185"/>
        <v>0</v>
      </c>
      <c r="N997" s="56">
        <f t="shared" si="186"/>
        <v>0</v>
      </c>
      <c r="O997" s="56">
        <f t="shared" si="187"/>
        <v>0</v>
      </c>
    </row>
    <row r="998" spans="1:15" x14ac:dyDescent="0.3">
      <c r="A998" t="str">
        <f t="shared" si="181"/>
        <v>202539wo</v>
      </c>
      <c r="B998">
        <f t="shared" si="193"/>
        <v>39</v>
      </c>
      <c r="C998" s="65">
        <f t="shared" si="188"/>
        <v>45924</v>
      </c>
      <c r="D998" t="str">
        <f t="shared" si="189"/>
        <v>wo</v>
      </c>
      <c r="E998">
        <f t="shared" si="182"/>
        <v>2025</v>
      </c>
      <c r="F998" t="str">
        <f t="shared" si="190"/>
        <v/>
      </c>
      <c r="G998" t="str">
        <f t="shared" si="191"/>
        <v/>
      </c>
      <c r="H998" t="str">
        <f t="shared" si="192"/>
        <v/>
      </c>
      <c r="I998">
        <f t="shared" si="194"/>
        <v>39</v>
      </c>
      <c r="J998" s="118">
        <f>IF(AND(Formulier!$E$44&lt;=C998,Formulier!$O$38&gt;=C998),"Verlof",0)</f>
        <v>0</v>
      </c>
      <c r="K998">
        <f t="shared" si="183"/>
        <v>0</v>
      </c>
      <c r="L998">
        <f t="shared" si="184"/>
        <v>0</v>
      </c>
      <c r="M998">
        <f t="shared" si="185"/>
        <v>0</v>
      </c>
      <c r="N998" s="56">
        <f t="shared" si="186"/>
        <v>0</v>
      </c>
      <c r="O998" s="56">
        <f t="shared" si="187"/>
        <v>0</v>
      </c>
    </row>
    <row r="999" spans="1:15" x14ac:dyDescent="0.3">
      <c r="A999" t="str">
        <f t="shared" si="181"/>
        <v>202539do</v>
      </c>
      <c r="B999">
        <f t="shared" si="193"/>
        <v>39</v>
      </c>
      <c r="C999" s="65">
        <f t="shared" si="188"/>
        <v>45925</v>
      </c>
      <c r="D999" t="str">
        <f t="shared" si="189"/>
        <v>do</v>
      </c>
      <c r="E999">
        <f t="shared" si="182"/>
        <v>2025</v>
      </c>
      <c r="F999" t="str">
        <f t="shared" si="190"/>
        <v/>
      </c>
      <c r="G999" t="str">
        <f t="shared" si="191"/>
        <v/>
      </c>
      <c r="H999" t="str">
        <f t="shared" si="192"/>
        <v/>
      </c>
      <c r="I999">
        <f t="shared" si="194"/>
        <v>39</v>
      </c>
      <c r="J999" s="118">
        <f>IF(AND(Formulier!$E$44&lt;=C999,Formulier!$O$38&gt;=C999),"Verlof",0)</f>
        <v>0</v>
      </c>
      <c r="K999">
        <f t="shared" si="183"/>
        <v>0</v>
      </c>
      <c r="L999">
        <f t="shared" si="184"/>
        <v>0</v>
      </c>
      <c r="M999">
        <f t="shared" si="185"/>
        <v>0</v>
      </c>
      <c r="N999" s="56">
        <f t="shared" si="186"/>
        <v>0</v>
      </c>
      <c r="O999" s="56">
        <f t="shared" si="187"/>
        <v>0</v>
      </c>
    </row>
    <row r="1000" spans="1:15" x14ac:dyDescent="0.3">
      <c r="A1000" t="str">
        <f t="shared" si="181"/>
        <v>202539vr</v>
      </c>
      <c r="B1000">
        <f t="shared" si="193"/>
        <v>39</v>
      </c>
      <c r="C1000" s="65">
        <f t="shared" si="188"/>
        <v>45926</v>
      </c>
      <c r="D1000" t="str">
        <f t="shared" si="189"/>
        <v>vr</v>
      </c>
      <c r="E1000">
        <f t="shared" si="182"/>
        <v>2025</v>
      </c>
      <c r="F1000" t="str">
        <f t="shared" si="190"/>
        <v/>
      </c>
      <c r="G1000" t="str">
        <f t="shared" si="191"/>
        <v/>
      </c>
      <c r="H1000" t="str">
        <f t="shared" si="192"/>
        <v/>
      </c>
      <c r="I1000">
        <f t="shared" si="194"/>
        <v>39</v>
      </c>
      <c r="J1000" s="118">
        <f>IF(AND(Formulier!$E$44&lt;=C1000,Formulier!$O$38&gt;=C1000),"Verlof",0)</f>
        <v>0</v>
      </c>
      <c r="K1000">
        <f t="shared" si="183"/>
        <v>0</v>
      </c>
      <c r="L1000">
        <f t="shared" si="184"/>
        <v>0</v>
      </c>
      <c r="M1000">
        <f t="shared" si="185"/>
        <v>0</v>
      </c>
      <c r="N1000" s="56">
        <f t="shared" si="186"/>
        <v>0</v>
      </c>
      <c r="O1000" s="56">
        <f t="shared" si="187"/>
        <v>0</v>
      </c>
    </row>
    <row r="1001" spans="1:15" x14ac:dyDescent="0.3">
      <c r="A1001" t="str">
        <f t="shared" si="181"/>
        <v>202539za</v>
      </c>
      <c r="B1001">
        <f t="shared" si="193"/>
        <v>39</v>
      </c>
      <c r="C1001" s="65">
        <f t="shared" si="188"/>
        <v>45927</v>
      </c>
      <c r="D1001" t="str">
        <f t="shared" si="189"/>
        <v>za</v>
      </c>
      <c r="E1001">
        <f t="shared" si="182"/>
        <v>2025</v>
      </c>
      <c r="F1001" t="str">
        <f t="shared" si="190"/>
        <v/>
      </c>
      <c r="G1001" t="str">
        <f t="shared" si="191"/>
        <v/>
      </c>
      <c r="H1001" t="str">
        <f t="shared" si="192"/>
        <v/>
      </c>
      <c r="I1001">
        <f t="shared" si="194"/>
        <v>39</v>
      </c>
      <c r="J1001" s="118">
        <f>IF(AND(Formulier!$E$44&lt;=C1001,Formulier!$O$38&gt;=C1001),"Verlof",0)</f>
        <v>0</v>
      </c>
      <c r="K1001">
        <f t="shared" si="183"/>
        <v>0</v>
      </c>
      <c r="L1001">
        <f t="shared" si="184"/>
        <v>0</v>
      </c>
      <c r="M1001">
        <f t="shared" si="185"/>
        <v>0</v>
      </c>
      <c r="N1001" s="56">
        <f t="shared" si="186"/>
        <v>0</v>
      </c>
      <c r="O1001" s="56">
        <f t="shared" si="187"/>
        <v>0</v>
      </c>
    </row>
    <row r="1002" spans="1:15" x14ac:dyDescent="0.3">
      <c r="A1002" t="str">
        <f t="shared" si="181"/>
        <v>202539zo</v>
      </c>
      <c r="B1002">
        <f t="shared" si="193"/>
        <v>39</v>
      </c>
      <c r="C1002" s="65">
        <f t="shared" si="188"/>
        <v>45928</v>
      </c>
      <c r="D1002" t="str">
        <f t="shared" si="189"/>
        <v>zo</v>
      </c>
      <c r="E1002">
        <f t="shared" si="182"/>
        <v>2025</v>
      </c>
      <c r="F1002" t="str">
        <f t="shared" si="190"/>
        <v/>
      </c>
      <c r="G1002" t="str">
        <f t="shared" si="191"/>
        <v/>
      </c>
      <c r="H1002" t="str">
        <f t="shared" si="192"/>
        <v/>
      </c>
      <c r="I1002">
        <f t="shared" si="194"/>
        <v>39</v>
      </c>
      <c r="J1002" s="118">
        <f>IF(AND(Formulier!$E$44&lt;=C1002,Formulier!$O$38&gt;=C1002),"Verlof",0)</f>
        <v>0</v>
      </c>
      <c r="K1002">
        <f t="shared" si="183"/>
        <v>0</v>
      </c>
      <c r="L1002">
        <f t="shared" si="184"/>
        <v>0</v>
      </c>
      <c r="M1002">
        <f t="shared" si="185"/>
        <v>0</v>
      </c>
      <c r="N1002" s="56">
        <f t="shared" si="186"/>
        <v>0</v>
      </c>
      <c r="O1002" s="56">
        <f t="shared" si="187"/>
        <v>0</v>
      </c>
    </row>
    <row r="1003" spans="1:15" x14ac:dyDescent="0.3">
      <c r="A1003" t="str">
        <f t="shared" si="181"/>
        <v>202540ma</v>
      </c>
      <c r="B1003">
        <f t="shared" si="193"/>
        <v>40</v>
      </c>
      <c r="C1003" s="65">
        <f t="shared" si="188"/>
        <v>45929</v>
      </c>
      <c r="D1003" t="str">
        <f t="shared" si="189"/>
        <v>ma</v>
      </c>
      <c r="E1003">
        <f t="shared" si="182"/>
        <v>2025</v>
      </c>
      <c r="F1003" t="str">
        <f t="shared" si="190"/>
        <v/>
      </c>
      <c r="G1003" t="str">
        <f t="shared" si="191"/>
        <v/>
      </c>
      <c r="H1003" t="str">
        <f t="shared" si="192"/>
        <v/>
      </c>
      <c r="I1003">
        <f t="shared" si="194"/>
        <v>40</v>
      </c>
      <c r="J1003" s="118">
        <f>IF(AND(Formulier!$E$44&lt;=C1003,Formulier!$O$38&gt;=C1003),"Verlof",0)</f>
        <v>0</v>
      </c>
      <c r="K1003">
        <f t="shared" si="183"/>
        <v>0</v>
      </c>
      <c r="L1003">
        <f t="shared" si="184"/>
        <v>0</v>
      </c>
      <c r="M1003">
        <f t="shared" si="185"/>
        <v>0</v>
      </c>
      <c r="N1003" s="56">
        <f t="shared" si="186"/>
        <v>0</v>
      </c>
      <c r="O1003" s="56">
        <f t="shared" si="187"/>
        <v>0</v>
      </c>
    </row>
    <row r="1004" spans="1:15" x14ac:dyDescent="0.3">
      <c r="A1004" t="str">
        <f t="shared" si="181"/>
        <v>202540di</v>
      </c>
      <c r="B1004">
        <f t="shared" si="193"/>
        <v>40</v>
      </c>
      <c r="C1004" s="65">
        <f t="shared" si="188"/>
        <v>45930</v>
      </c>
      <c r="D1004" t="str">
        <f t="shared" si="189"/>
        <v>di</v>
      </c>
      <c r="E1004">
        <f t="shared" si="182"/>
        <v>2025</v>
      </c>
      <c r="F1004" t="str">
        <f t="shared" si="190"/>
        <v/>
      </c>
      <c r="G1004" t="str">
        <f t="shared" si="191"/>
        <v/>
      </c>
      <c r="H1004" t="str">
        <f t="shared" si="192"/>
        <v/>
      </c>
      <c r="I1004">
        <f t="shared" si="194"/>
        <v>40</v>
      </c>
      <c r="J1004" s="118">
        <f>IF(AND(Formulier!$E$44&lt;=C1004,Formulier!$O$38&gt;=C1004),"Verlof",0)</f>
        <v>0</v>
      </c>
      <c r="K1004">
        <f t="shared" si="183"/>
        <v>0</v>
      </c>
      <c r="L1004">
        <f t="shared" si="184"/>
        <v>0</v>
      </c>
      <c r="M1004">
        <f t="shared" si="185"/>
        <v>0</v>
      </c>
      <c r="N1004" s="56">
        <f t="shared" si="186"/>
        <v>0</v>
      </c>
      <c r="O1004" s="56">
        <f t="shared" si="187"/>
        <v>0</v>
      </c>
    </row>
    <row r="1005" spans="1:15" x14ac:dyDescent="0.3">
      <c r="A1005" t="str">
        <f t="shared" si="181"/>
        <v>202540wo</v>
      </c>
      <c r="B1005">
        <f t="shared" si="193"/>
        <v>40</v>
      </c>
      <c r="C1005" s="65">
        <f t="shared" si="188"/>
        <v>45931</v>
      </c>
      <c r="D1005" t="str">
        <f t="shared" si="189"/>
        <v>wo</v>
      </c>
      <c r="E1005">
        <f t="shared" si="182"/>
        <v>2025</v>
      </c>
      <c r="F1005" t="str">
        <f t="shared" si="190"/>
        <v/>
      </c>
      <c r="G1005" t="str">
        <f t="shared" si="191"/>
        <v/>
      </c>
      <c r="H1005" t="str">
        <f t="shared" si="192"/>
        <v/>
      </c>
      <c r="I1005">
        <f t="shared" si="194"/>
        <v>40</v>
      </c>
      <c r="J1005" s="118">
        <f>IF(AND(Formulier!$E$44&lt;=C1005,Formulier!$O$38&gt;=C1005),"Verlof",0)</f>
        <v>0</v>
      </c>
      <c r="K1005">
        <f t="shared" si="183"/>
        <v>0</v>
      </c>
      <c r="L1005">
        <f t="shared" si="184"/>
        <v>0</v>
      </c>
      <c r="M1005">
        <f t="shared" si="185"/>
        <v>0</v>
      </c>
      <c r="N1005" s="56">
        <f t="shared" si="186"/>
        <v>0</v>
      </c>
      <c r="O1005" s="56">
        <f t="shared" si="187"/>
        <v>0</v>
      </c>
    </row>
    <row r="1006" spans="1:15" x14ac:dyDescent="0.3">
      <c r="A1006" t="str">
        <f t="shared" si="181"/>
        <v>202540do</v>
      </c>
      <c r="B1006">
        <f t="shared" si="193"/>
        <v>40</v>
      </c>
      <c r="C1006" s="65">
        <f t="shared" si="188"/>
        <v>45932</v>
      </c>
      <c r="D1006" t="str">
        <f t="shared" si="189"/>
        <v>do</v>
      </c>
      <c r="E1006">
        <f t="shared" si="182"/>
        <v>2025</v>
      </c>
      <c r="F1006" t="str">
        <f t="shared" si="190"/>
        <v/>
      </c>
      <c r="G1006" t="str">
        <f t="shared" si="191"/>
        <v/>
      </c>
      <c r="H1006" t="str">
        <f t="shared" si="192"/>
        <v/>
      </c>
      <c r="I1006">
        <f t="shared" si="194"/>
        <v>40</v>
      </c>
      <c r="J1006" s="118">
        <f>IF(AND(Formulier!$E$44&lt;=C1006,Formulier!$O$38&gt;=C1006),"Verlof",0)</f>
        <v>0</v>
      </c>
      <c r="K1006">
        <f t="shared" si="183"/>
        <v>0</v>
      </c>
      <c r="L1006">
        <f t="shared" si="184"/>
        <v>0</v>
      </c>
      <c r="M1006">
        <f t="shared" si="185"/>
        <v>0</v>
      </c>
      <c r="N1006" s="56">
        <f t="shared" si="186"/>
        <v>0</v>
      </c>
      <c r="O1006" s="56">
        <f t="shared" si="187"/>
        <v>0</v>
      </c>
    </row>
    <row r="1007" spans="1:15" x14ac:dyDescent="0.3">
      <c r="A1007" t="str">
        <f t="shared" si="181"/>
        <v>202540vr</v>
      </c>
      <c r="B1007">
        <f t="shared" si="193"/>
        <v>40</v>
      </c>
      <c r="C1007" s="65">
        <f t="shared" si="188"/>
        <v>45933</v>
      </c>
      <c r="D1007" t="str">
        <f t="shared" si="189"/>
        <v>vr</v>
      </c>
      <c r="E1007">
        <f t="shared" si="182"/>
        <v>2025</v>
      </c>
      <c r="F1007" t="str">
        <f t="shared" si="190"/>
        <v/>
      </c>
      <c r="G1007" t="str">
        <f t="shared" si="191"/>
        <v/>
      </c>
      <c r="H1007" t="str">
        <f t="shared" si="192"/>
        <v/>
      </c>
      <c r="I1007">
        <f t="shared" si="194"/>
        <v>40</v>
      </c>
      <c r="J1007" s="118">
        <f>IF(AND(Formulier!$E$44&lt;=C1007,Formulier!$O$38&gt;=C1007),"Verlof",0)</f>
        <v>0</v>
      </c>
      <c r="K1007">
        <f t="shared" si="183"/>
        <v>0</v>
      </c>
      <c r="L1007">
        <f t="shared" si="184"/>
        <v>0</v>
      </c>
      <c r="M1007">
        <f t="shared" si="185"/>
        <v>0</v>
      </c>
      <c r="N1007" s="56">
        <f t="shared" si="186"/>
        <v>0</v>
      </c>
      <c r="O1007" s="56">
        <f t="shared" si="187"/>
        <v>0</v>
      </c>
    </row>
    <row r="1008" spans="1:15" x14ac:dyDescent="0.3">
      <c r="A1008" t="str">
        <f t="shared" si="181"/>
        <v>202540za</v>
      </c>
      <c r="B1008">
        <f t="shared" si="193"/>
        <v>40</v>
      </c>
      <c r="C1008" s="65">
        <f t="shared" si="188"/>
        <v>45934</v>
      </c>
      <c r="D1008" t="str">
        <f t="shared" si="189"/>
        <v>za</v>
      </c>
      <c r="E1008">
        <f t="shared" si="182"/>
        <v>2025</v>
      </c>
      <c r="F1008" t="str">
        <f t="shared" si="190"/>
        <v/>
      </c>
      <c r="G1008" t="str">
        <f t="shared" si="191"/>
        <v/>
      </c>
      <c r="H1008" t="str">
        <f t="shared" si="192"/>
        <v/>
      </c>
      <c r="I1008">
        <f t="shared" si="194"/>
        <v>40</v>
      </c>
      <c r="J1008" s="118">
        <f>IF(AND(Formulier!$E$44&lt;=C1008,Formulier!$O$38&gt;=C1008),"Verlof",0)</f>
        <v>0</v>
      </c>
      <c r="K1008">
        <f t="shared" si="183"/>
        <v>0</v>
      </c>
      <c r="L1008">
        <f t="shared" si="184"/>
        <v>0</v>
      </c>
      <c r="M1008">
        <f t="shared" si="185"/>
        <v>0</v>
      </c>
      <c r="N1008" s="56">
        <f t="shared" si="186"/>
        <v>0</v>
      </c>
      <c r="O1008" s="56">
        <f t="shared" si="187"/>
        <v>0</v>
      </c>
    </row>
    <row r="1009" spans="1:15" x14ac:dyDescent="0.3">
      <c r="A1009" t="str">
        <f t="shared" si="181"/>
        <v>202540zo</v>
      </c>
      <c r="B1009">
        <f t="shared" si="193"/>
        <v>40</v>
      </c>
      <c r="C1009" s="65">
        <f t="shared" si="188"/>
        <v>45935</v>
      </c>
      <c r="D1009" t="str">
        <f t="shared" si="189"/>
        <v>zo</v>
      </c>
      <c r="E1009">
        <f t="shared" si="182"/>
        <v>2025</v>
      </c>
      <c r="F1009" t="str">
        <f t="shared" si="190"/>
        <v/>
      </c>
      <c r="G1009" t="str">
        <f t="shared" si="191"/>
        <v/>
      </c>
      <c r="H1009" t="str">
        <f t="shared" si="192"/>
        <v/>
      </c>
      <c r="I1009">
        <f t="shared" si="194"/>
        <v>40</v>
      </c>
      <c r="J1009" s="118">
        <f>IF(AND(Formulier!$E$44&lt;=C1009,Formulier!$O$38&gt;=C1009),"Verlof",0)</f>
        <v>0</v>
      </c>
      <c r="K1009">
        <f t="shared" si="183"/>
        <v>0</v>
      </c>
      <c r="L1009">
        <f t="shared" si="184"/>
        <v>0</v>
      </c>
      <c r="M1009">
        <f t="shared" si="185"/>
        <v>0</v>
      </c>
      <c r="N1009" s="56">
        <f t="shared" si="186"/>
        <v>0</v>
      </c>
      <c r="O1009" s="56">
        <f t="shared" si="187"/>
        <v>0</v>
      </c>
    </row>
    <row r="1010" spans="1:15" x14ac:dyDescent="0.3">
      <c r="A1010" t="str">
        <f t="shared" si="181"/>
        <v>202541ma</v>
      </c>
      <c r="B1010">
        <f t="shared" si="193"/>
        <v>41</v>
      </c>
      <c r="C1010" s="65">
        <f t="shared" si="188"/>
        <v>45936</v>
      </c>
      <c r="D1010" t="str">
        <f t="shared" si="189"/>
        <v>ma</v>
      </c>
      <c r="E1010">
        <f t="shared" si="182"/>
        <v>2025</v>
      </c>
      <c r="F1010" t="str">
        <f t="shared" si="190"/>
        <v/>
      </c>
      <c r="G1010" t="str">
        <f t="shared" si="191"/>
        <v/>
      </c>
      <c r="H1010" t="str">
        <f t="shared" si="192"/>
        <v/>
      </c>
      <c r="I1010">
        <f t="shared" si="194"/>
        <v>41</v>
      </c>
      <c r="J1010" s="118">
        <f>IF(AND(Formulier!$E$44&lt;=C1010,Formulier!$O$38&gt;=C1010),"Verlof",0)</f>
        <v>0</v>
      </c>
      <c r="K1010">
        <f t="shared" si="183"/>
        <v>0</v>
      </c>
      <c r="L1010">
        <f t="shared" si="184"/>
        <v>0</v>
      </c>
      <c r="M1010">
        <f t="shared" si="185"/>
        <v>0</v>
      </c>
      <c r="N1010" s="56">
        <f t="shared" si="186"/>
        <v>0</v>
      </c>
      <c r="O1010" s="56">
        <f t="shared" si="187"/>
        <v>0</v>
      </c>
    </row>
    <row r="1011" spans="1:15" x14ac:dyDescent="0.3">
      <c r="A1011" t="str">
        <f t="shared" si="181"/>
        <v>202541di</v>
      </c>
      <c r="B1011">
        <f t="shared" si="193"/>
        <v>41</v>
      </c>
      <c r="C1011" s="65">
        <f t="shared" si="188"/>
        <v>45937</v>
      </c>
      <c r="D1011" t="str">
        <f t="shared" si="189"/>
        <v>di</v>
      </c>
      <c r="E1011">
        <f t="shared" si="182"/>
        <v>2025</v>
      </c>
      <c r="F1011" t="str">
        <f t="shared" si="190"/>
        <v/>
      </c>
      <c r="G1011" t="str">
        <f t="shared" si="191"/>
        <v/>
      </c>
      <c r="H1011" t="str">
        <f t="shared" si="192"/>
        <v/>
      </c>
      <c r="I1011">
        <f t="shared" si="194"/>
        <v>41</v>
      </c>
      <c r="J1011" s="118">
        <f>IF(AND(Formulier!$E$44&lt;=C1011,Formulier!$O$38&gt;=C1011),"Verlof",0)</f>
        <v>0</v>
      </c>
      <c r="K1011">
        <f t="shared" si="183"/>
        <v>0</v>
      </c>
      <c r="L1011">
        <f t="shared" si="184"/>
        <v>0</v>
      </c>
      <c r="M1011">
        <f t="shared" si="185"/>
        <v>0</v>
      </c>
      <c r="N1011" s="56">
        <f t="shared" si="186"/>
        <v>0</v>
      </c>
      <c r="O1011" s="56">
        <f t="shared" si="187"/>
        <v>0</v>
      </c>
    </row>
    <row r="1012" spans="1:15" x14ac:dyDescent="0.3">
      <c r="A1012" t="str">
        <f t="shared" si="181"/>
        <v>202541wo</v>
      </c>
      <c r="B1012">
        <f t="shared" si="193"/>
        <v>41</v>
      </c>
      <c r="C1012" s="65">
        <f t="shared" si="188"/>
        <v>45938</v>
      </c>
      <c r="D1012" t="str">
        <f t="shared" si="189"/>
        <v>wo</v>
      </c>
      <c r="E1012">
        <f t="shared" si="182"/>
        <v>2025</v>
      </c>
      <c r="F1012" t="str">
        <f t="shared" si="190"/>
        <v/>
      </c>
      <c r="G1012" t="str">
        <f t="shared" si="191"/>
        <v/>
      </c>
      <c r="H1012" t="str">
        <f t="shared" si="192"/>
        <v/>
      </c>
      <c r="I1012">
        <f t="shared" si="194"/>
        <v>41</v>
      </c>
      <c r="J1012" s="118">
        <f>IF(AND(Formulier!$E$44&lt;=C1012,Formulier!$O$38&gt;=C1012),"Verlof",0)</f>
        <v>0</v>
      </c>
      <c r="K1012">
        <f t="shared" si="183"/>
        <v>0</v>
      </c>
      <c r="L1012">
        <f t="shared" si="184"/>
        <v>0</v>
      </c>
      <c r="M1012">
        <f t="shared" si="185"/>
        <v>0</v>
      </c>
      <c r="N1012" s="56">
        <f t="shared" si="186"/>
        <v>0</v>
      </c>
      <c r="O1012" s="56">
        <f t="shared" si="187"/>
        <v>0</v>
      </c>
    </row>
    <row r="1013" spans="1:15" x14ac:dyDescent="0.3">
      <c r="A1013" t="str">
        <f t="shared" si="181"/>
        <v>202541do</v>
      </c>
      <c r="B1013">
        <f t="shared" si="193"/>
        <v>41</v>
      </c>
      <c r="C1013" s="65">
        <f t="shared" si="188"/>
        <v>45939</v>
      </c>
      <c r="D1013" t="str">
        <f t="shared" si="189"/>
        <v>do</v>
      </c>
      <c r="E1013">
        <f t="shared" si="182"/>
        <v>2025</v>
      </c>
      <c r="F1013" t="str">
        <f t="shared" si="190"/>
        <v/>
      </c>
      <c r="G1013" t="str">
        <f t="shared" si="191"/>
        <v/>
      </c>
      <c r="H1013" t="str">
        <f t="shared" si="192"/>
        <v/>
      </c>
      <c r="I1013">
        <f t="shared" si="194"/>
        <v>41</v>
      </c>
      <c r="J1013" s="118">
        <f>IF(AND(Formulier!$E$44&lt;=C1013,Formulier!$O$38&gt;=C1013),"Verlof",0)</f>
        <v>0</v>
      </c>
      <c r="K1013">
        <f t="shared" si="183"/>
        <v>0</v>
      </c>
      <c r="L1013">
        <f t="shared" si="184"/>
        <v>0</v>
      </c>
      <c r="M1013">
        <f t="shared" si="185"/>
        <v>0</v>
      </c>
      <c r="N1013" s="56">
        <f t="shared" si="186"/>
        <v>0</v>
      </c>
      <c r="O1013" s="56">
        <f t="shared" si="187"/>
        <v>0</v>
      </c>
    </row>
    <row r="1014" spans="1:15" x14ac:dyDescent="0.3">
      <c r="A1014" t="str">
        <f t="shared" si="181"/>
        <v>202541vr</v>
      </c>
      <c r="B1014">
        <f t="shared" si="193"/>
        <v>41</v>
      </c>
      <c r="C1014" s="65">
        <f t="shared" si="188"/>
        <v>45940</v>
      </c>
      <c r="D1014" t="str">
        <f t="shared" si="189"/>
        <v>vr</v>
      </c>
      <c r="E1014">
        <f t="shared" si="182"/>
        <v>2025</v>
      </c>
      <c r="F1014" t="str">
        <f t="shared" si="190"/>
        <v/>
      </c>
      <c r="G1014" t="str">
        <f t="shared" si="191"/>
        <v/>
      </c>
      <c r="H1014" t="str">
        <f t="shared" si="192"/>
        <v/>
      </c>
      <c r="I1014">
        <f t="shared" si="194"/>
        <v>41</v>
      </c>
      <c r="J1014" s="118">
        <f>IF(AND(Formulier!$E$44&lt;=C1014,Formulier!$O$38&gt;=C1014),"Verlof",0)</f>
        <v>0</v>
      </c>
      <c r="K1014">
        <f t="shared" si="183"/>
        <v>0</v>
      </c>
      <c r="L1014">
        <f t="shared" si="184"/>
        <v>0</v>
      </c>
      <c r="M1014">
        <f t="shared" si="185"/>
        <v>0</v>
      </c>
      <c r="N1014" s="56">
        <f t="shared" si="186"/>
        <v>0</v>
      </c>
      <c r="O1014" s="56">
        <f t="shared" si="187"/>
        <v>0</v>
      </c>
    </row>
    <row r="1015" spans="1:15" x14ac:dyDescent="0.3">
      <c r="A1015" t="str">
        <f t="shared" si="181"/>
        <v>202541za</v>
      </c>
      <c r="B1015">
        <f t="shared" si="193"/>
        <v>41</v>
      </c>
      <c r="C1015" s="65">
        <f t="shared" si="188"/>
        <v>45941</v>
      </c>
      <c r="D1015" t="str">
        <f t="shared" si="189"/>
        <v>za</v>
      </c>
      <c r="E1015">
        <f t="shared" si="182"/>
        <v>2025</v>
      </c>
      <c r="F1015" t="str">
        <f t="shared" si="190"/>
        <v/>
      </c>
      <c r="G1015" t="str">
        <f t="shared" si="191"/>
        <v/>
      </c>
      <c r="H1015" t="str">
        <f t="shared" si="192"/>
        <v/>
      </c>
      <c r="I1015">
        <f t="shared" si="194"/>
        <v>41</v>
      </c>
      <c r="J1015" s="118">
        <f>IF(AND(Formulier!$E$44&lt;=C1015,Formulier!$O$38&gt;=C1015),"Verlof",0)</f>
        <v>0</v>
      </c>
      <c r="K1015">
        <f t="shared" si="183"/>
        <v>0</v>
      </c>
      <c r="L1015">
        <f t="shared" si="184"/>
        <v>0</v>
      </c>
      <c r="M1015">
        <f t="shared" si="185"/>
        <v>0</v>
      </c>
      <c r="N1015" s="56">
        <f t="shared" si="186"/>
        <v>0</v>
      </c>
      <c r="O1015" s="56">
        <f t="shared" si="187"/>
        <v>0</v>
      </c>
    </row>
    <row r="1016" spans="1:15" x14ac:dyDescent="0.3">
      <c r="A1016" t="str">
        <f t="shared" si="181"/>
        <v>202541zo</v>
      </c>
      <c r="B1016">
        <f t="shared" si="193"/>
        <v>41</v>
      </c>
      <c r="C1016" s="65">
        <f t="shared" si="188"/>
        <v>45942</v>
      </c>
      <c r="D1016" t="str">
        <f t="shared" si="189"/>
        <v>zo</v>
      </c>
      <c r="E1016">
        <f t="shared" si="182"/>
        <v>2025</v>
      </c>
      <c r="F1016" t="str">
        <f t="shared" si="190"/>
        <v/>
      </c>
      <c r="G1016" t="str">
        <f t="shared" si="191"/>
        <v/>
      </c>
      <c r="H1016" t="str">
        <f t="shared" si="192"/>
        <v/>
      </c>
      <c r="I1016">
        <f t="shared" si="194"/>
        <v>41</v>
      </c>
      <c r="J1016" s="118">
        <f>IF(AND(Formulier!$E$44&lt;=C1016,Formulier!$O$38&gt;=C1016),"Verlof",0)</f>
        <v>0</v>
      </c>
      <c r="K1016">
        <f t="shared" si="183"/>
        <v>0</v>
      </c>
      <c r="L1016">
        <f t="shared" si="184"/>
        <v>0</v>
      </c>
      <c r="M1016">
        <f t="shared" si="185"/>
        <v>0</v>
      </c>
      <c r="N1016" s="56">
        <f t="shared" si="186"/>
        <v>0</v>
      </c>
      <c r="O1016" s="56">
        <f t="shared" si="187"/>
        <v>0</v>
      </c>
    </row>
    <row r="1017" spans="1:15" x14ac:dyDescent="0.3">
      <c r="A1017" t="str">
        <f t="shared" si="181"/>
        <v>202542ma</v>
      </c>
      <c r="B1017">
        <f t="shared" si="193"/>
        <v>42</v>
      </c>
      <c r="C1017" s="65">
        <f t="shared" si="188"/>
        <v>45943</v>
      </c>
      <c r="D1017" t="str">
        <f t="shared" si="189"/>
        <v>ma</v>
      </c>
      <c r="E1017">
        <f t="shared" si="182"/>
        <v>2025</v>
      </c>
      <c r="F1017" t="str">
        <f t="shared" si="190"/>
        <v/>
      </c>
      <c r="G1017" t="str">
        <f t="shared" si="191"/>
        <v/>
      </c>
      <c r="H1017" t="str">
        <f t="shared" si="192"/>
        <v>Vakantie</v>
      </c>
      <c r="I1017">
        <f t="shared" si="194"/>
        <v>42</v>
      </c>
      <c r="J1017" s="118">
        <f>IF(AND(Formulier!$E$44&lt;=C1017,Formulier!$O$38&gt;=C1017),"Verlof",0)</f>
        <v>0</v>
      </c>
      <c r="K1017">
        <f t="shared" si="183"/>
        <v>0</v>
      </c>
      <c r="L1017">
        <f t="shared" si="184"/>
        <v>0</v>
      </c>
      <c r="M1017">
        <f t="shared" si="185"/>
        <v>0</v>
      </c>
      <c r="N1017" s="56">
        <f t="shared" si="186"/>
        <v>0</v>
      </c>
      <c r="O1017" s="56">
        <f t="shared" si="187"/>
        <v>0</v>
      </c>
    </row>
    <row r="1018" spans="1:15" x14ac:dyDescent="0.3">
      <c r="A1018" t="str">
        <f t="shared" si="181"/>
        <v>202542di</v>
      </c>
      <c r="B1018">
        <f t="shared" si="193"/>
        <v>42</v>
      </c>
      <c r="C1018" s="65">
        <f t="shared" si="188"/>
        <v>45944</v>
      </c>
      <c r="D1018" t="str">
        <f t="shared" si="189"/>
        <v>di</v>
      </c>
      <c r="E1018">
        <f t="shared" si="182"/>
        <v>2025</v>
      </c>
      <c r="F1018" t="str">
        <f t="shared" si="190"/>
        <v/>
      </c>
      <c r="G1018" t="str">
        <f t="shared" si="191"/>
        <v/>
      </c>
      <c r="H1018" t="str">
        <f t="shared" si="192"/>
        <v>Vakantie</v>
      </c>
      <c r="I1018">
        <f t="shared" si="194"/>
        <v>42</v>
      </c>
      <c r="J1018" s="118">
        <f>IF(AND(Formulier!$E$44&lt;=C1018,Formulier!$O$38&gt;=C1018),"Verlof",0)</f>
        <v>0</v>
      </c>
      <c r="K1018">
        <f t="shared" si="183"/>
        <v>0</v>
      </c>
      <c r="L1018">
        <f t="shared" si="184"/>
        <v>0</v>
      </c>
      <c r="M1018">
        <f t="shared" si="185"/>
        <v>0</v>
      </c>
      <c r="N1018" s="56">
        <f t="shared" si="186"/>
        <v>0</v>
      </c>
      <c r="O1018" s="56">
        <f t="shared" si="187"/>
        <v>0</v>
      </c>
    </row>
    <row r="1019" spans="1:15" x14ac:dyDescent="0.3">
      <c r="A1019" t="str">
        <f t="shared" si="181"/>
        <v>202542wo</v>
      </c>
      <c r="B1019">
        <f t="shared" si="193"/>
        <v>42</v>
      </c>
      <c r="C1019" s="65">
        <f t="shared" si="188"/>
        <v>45945</v>
      </c>
      <c r="D1019" t="str">
        <f t="shared" si="189"/>
        <v>wo</v>
      </c>
      <c r="E1019">
        <f t="shared" si="182"/>
        <v>2025</v>
      </c>
      <c r="F1019" t="str">
        <f t="shared" si="190"/>
        <v/>
      </c>
      <c r="G1019" t="str">
        <f t="shared" si="191"/>
        <v/>
      </c>
      <c r="H1019" t="str">
        <f t="shared" si="192"/>
        <v>Vakantie</v>
      </c>
      <c r="I1019">
        <f t="shared" si="194"/>
        <v>42</v>
      </c>
      <c r="J1019" s="118">
        <f>IF(AND(Formulier!$E$44&lt;=C1019,Formulier!$O$38&gt;=C1019),"Verlof",0)</f>
        <v>0</v>
      </c>
      <c r="K1019">
        <f t="shared" si="183"/>
        <v>0</v>
      </c>
      <c r="L1019">
        <f t="shared" si="184"/>
        <v>0</v>
      </c>
      <c r="M1019">
        <f t="shared" si="185"/>
        <v>0</v>
      </c>
      <c r="N1019" s="56">
        <f t="shared" si="186"/>
        <v>0</v>
      </c>
      <c r="O1019" s="56">
        <f t="shared" si="187"/>
        <v>0</v>
      </c>
    </row>
    <row r="1020" spans="1:15" x14ac:dyDescent="0.3">
      <c r="A1020" t="str">
        <f t="shared" si="181"/>
        <v>202542do</v>
      </c>
      <c r="B1020">
        <f t="shared" si="193"/>
        <v>42</v>
      </c>
      <c r="C1020" s="65">
        <f t="shared" si="188"/>
        <v>45946</v>
      </c>
      <c r="D1020" t="str">
        <f t="shared" si="189"/>
        <v>do</v>
      </c>
      <c r="E1020">
        <f t="shared" si="182"/>
        <v>2025</v>
      </c>
      <c r="F1020" t="str">
        <f t="shared" si="190"/>
        <v/>
      </c>
      <c r="G1020" t="str">
        <f t="shared" si="191"/>
        <v/>
      </c>
      <c r="H1020" t="str">
        <f t="shared" si="192"/>
        <v>Vakantie</v>
      </c>
      <c r="I1020">
        <f t="shared" si="194"/>
        <v>42</v>
      </c>
      <c r="J1020" s="118">
        <f>IF(AND(Formulier!$E$44&lt;=C1020,Formulier!$O$38&gt;=C1020),"Verlof",0)</f>
        <v>0</v>
      </c>
      <c r="K1020">
        <f t="shared" si="183"/>
        <v>0</v>
      </c>
      <c r="L1020">
        <f t="shared" si="184"/>
        <v>0</v>
      </c>
      <c r="M1020">
        <f t="shared" si="185"/>
        <v>0</v>
      </c>
      <c r="N1020" s="56">
        <f t="shared" si="186"/>
        <v>0</v>
      </c>
      <c r="O1020" s="56">
        <f t="shared" si="187"/>
        <v>0</v>
      </c>
    </row>
    <row r="1021" spans="1:15" x14ac:dyDescent="0.3">
      <c r="A1021" t="str">
        <f t="shared" si="181"/>
        <v>202542vr</v>
      </c>
      <c r="B1021">
        <f t="shared" si="193"/>
        <v>42</v>
      </c>
      <c r="C1021" s="65">
        <f t="shared" si="188"/>
        <v>45947</v>
      </c>
      <c r="D1021" t="str">
        <f t="shared" si="189"/>
        <v>vr</v>
      </c>
      <c r="E1021">
        <f t="shared" si="182"/>
        <v>2025</v>
      </c>
      <c r="F1021" t="str">
        <f t="shared" si="190"/>
        <v/>
      </c>
      <c r="G1021" t="str">
        <f t="shared" si="191"/>
        <v/>
      </c>
      <c r="H1021" t="str">
        <f t="shared" si="192"/>
        <v>Vakantie</v>
      </c>
      <c r="I1021">
        <f t="shared" si="194"/>
        <v>42</v>
      </c>
      <c r="J1021" s="118">
        <f>IF(AND(Formulier!$E$44&lt;=C1021,Formulier!$O$38&gt;=C1021),"Verlof",0)</f>
        <v>0</v>
      </c>
      <c r="K1021">
        <f t="shared" si="183"/>
        <v>0</v>
      </c>
      <c r="L1021">
        <f t="shared" si="184"/>
        <v>0</v>
      </c>
      <c r="M1021">
        <f t="shared" si="185"/>
        <v>0</v>
      </c>
      <c r="N1021" s="56">
        <f t="shared" si="186"/>
        <v>0</v>
      </c>
      <c r="O1021" s="56">
        <f t="shared" si="187"/>
        <v>0</v>
      </c>
    </row>
    <row r="1022" spans="1:15" x14ac:dyDescent="0.3">
      <c r="A1022" t="str">
        <f t="shared" si="181"/>
        <v>202542za</v>
      </c>
      <c r="B1022">
        <f t="shared" si="193"/>
        <v>42</v>
      </c>
      <c r="C1022" s="65">
        <f t="shared" si="188"/>
        <v>45948</v>
      </c>
      <c r="D1022" t="str">
        <f t="shared" si="189"/>
        <v>za</v>
      </c>
      <c r="E1022">
        <f t="shared" si="182"/>
        <v>2025</v>
      </c>
      <c r="F1022" t="str">
        <f t="shared" si="190"/>
        <v>Vakantie</v>
      </c>
      <c r="G1022" t="str">
        <f t="shared" si="191"/>
        <v>Vakantie</v>
      </c>
      <c r="H1022" t="str">
        <f t="shared" si="192"/>
        <v>Vakantie</v>
      </c>
      <c r="I1022">
        <f t="shared" si="194"/>
        <v>42</v>
      </c>
      <c r="J1022" s="118">
        <f>IF(AND(Formulier!$E$44&lt;=C1022,Formulier!$O$38&gt;=C1022),"Verlof",0)</f>
        <v>0</v>
      </c>
      <c r="K1022">
        <f t="shared" si="183"/>
        <v>0</v>
      </c>
      <c r="L1022">
        <f t="shared" si="184"/>
        <v>0</v>
      </c>
      <c r="M1022">
        <f t="shared" si="185"/>
        <v>0</v>
      </c>
      <c r="N1022" s="56">
        <f t="shared" si="186"/>
        <v>0</v>
      </c>
      <c r="O1022" s="56">
        <f t="shared" si="187"/>
        <v>0</v>
      </c>
    </row>
    <row r="1023" spans="1:15" x14ac:dyDescent="0.3">
      <c r="A1023" t="str">
        <f t="shared" si="181"/>
        <v>202542zo</v>
      </c>
      <c r="B1023">
        <f t="shared" si="193"/>
        <v>42</v>
      </c>
      <c r="C1023" s="65">
        <f t="shared" si="188"/>
        <v>45949</v>
      </c>
      <c r="D1023" t="str">
        <f t="shared" si="189"/>
        <v>zo</v>
      </c>
      <c r="E1023">
        <f t="shared" si="182"/>
        <v>2025</v>
      </c>
      <c r="F1023" t="str">
        <f t="shared" si="190"/>
        <v>Vakantie</v>
      </c>
      <c r="G1023" t="str">
        <f t="shared" si="191"/>
        <v>Vakantie</v>
      </c>
      <c r="H1023" t="str">
        <f t="shared" si="192"/>
        <v>Vakantie</v>
      </c>
      <c r="I1023">
        <f t="shared" si="194"/>
        <v>42</v>
      </c>
      <c r="J1023" s="118">
        <f>IF(AND(Formulier!$E$44&lt;=C1023,Formulier!$O$38&gt;=C1023),"Verlof",0)</f>
        <v>0</v>
      </c>
      <c r="K1023">
        <f t="shared" si="183"/>
        <v>0</v>
      </c>
      <c r="L1023">
        <f t="shared" si="184"/>
        <v>0</v>
      </c>
      <c r="M1023">
        <f t="shared" si="185"/>
        <v>0</v>
      </c>
      <c r="N1023" s="56">
        <f t="shared" si="186"/>
        <v>0</v>
      </c>
      <c r="O1023" s="56">
        <f t="shared" si="187"/>
        <v>0</v>
      </c>
    </row>
    <row r="1024" spans="1:15" x14ac:dyDescent="0.3">
      <c r="A1024" t="str">
        <f t="shared" si="181"/>
        <v>202543ma</v>
      </c>
      <c r="B1024">
        <f t="shared" si="193"/>
        <v>43</v>
      </c>
      <c r="C1024" s="65">
        <f t="shared" si="188"/>
        <v>45950</v>
      </c>
      <c r="D1024" t="str">
        <f t="shared" si="189"/>
        <v>ma</v>
      </c>
      <c r="E1024">
        <f t="shared" si="182"/>
        <v>2025</v>
      </c>
      <c r="F1024" t="str">
        <f t="shared" si="190"/>
        <v>Vakantie</v>
      </c>
      <c r="G1024" t="str">
        <f t="shared" si="191"/>
        <v>Vakantie</v>
      </c>
      <c r="H1024" t="str">
        <f t="shared" si="192"/>
        <v/>
      </c>
      <c r="I1024">
        <f t="shared" si="194"/>
        <v>43</v>
      </c>
      <c r="J1024" s="118">
        <f>IF(AND(Formulier!$E$44&lt;=C1024,Formulier!$O$38&gt;=C1024),"Verlof",0)</f>
        <v>0</v>
      </c>
      <c r="K1024">
        <f t="shared" si="183"/>
        <v>0</v>
      </c>
      <c r="L1024">
        <f t="shared" si="184"/>
        <v>0</v>
      </c>
      <c r="M1024">
        <f t="shared" si="185"/>
        <v>0</v>
      </c>
      <c r="N1024" s="56">
        <f t="shared" si="186"/>
        <v>0</v>
      </c>
      <c r="O1024" s="56">
        <f t="shared" si="187"/>
        <v>0</v>
      </c>
    </row>
    <row r="1025" spans="1:15" x14ac:dyDescent="0.3">
      <c r="A1025" t="str">
        <f t="shared" si="181"/>
        <v>202543di</v>
      </c>
      <c r="B1025">
        <f t="shared" si="193"/>
        <v>43</v>
      </c>
      <c r="C1025" s="65">
        <f t="shared" si="188"/>
        <v>45951</v>
      </c>
      <c r="D1025" t="str">
        <f t="shared" si="189"/>
        <v>di</v>
      </c>
      <c r="E1025">
        <f t="shared" si="182"/>
        <v>2025</v>
      </c>
      <c r="F1025" t="str">
        <f t="shared" si="190"/>
        <v>Vakantie</v>
      </c>
      <c r="G1025" t="str">
        <f t="shared" si="191"/>
        <v>Vakantie</v>
      </c>
      <c r="H1025" t="str">
        <f t="shared" si="192"/>
        <v/>
      </c>
      <c r="I1025">
        <f t="shared" si="194"/>
        <v>43</v>
      </c>
      <c r="J1025" s="118">
        <f>IF(AND(Formulier!$E$44&lt;=C1025,Formulier!$O$38&gt;=C1025),"Verlof",0)</f>
        <v>0</v>
      </c>
      <c r="K1025">
        <f t="shared" si="183"/>
        <v>0</v>
      </c>
      <c r="L1025">
        <f t="shared" si="184"/>
        <v>0</v>
      </c>
      <c r="M1025">
        <f t="shared" si="185"/>
        <v>0</v>
      </c>
      <c r="N1025" s="56">
        <f t="shared" si="186"/>
        <v>0</v>
      </c>
      <c r="O1025" s="56">
        <f t="shared" si="187"/>
        <v>0</v>
      </c>
    </row>
    <row r="1026" spans="1:15" x14ac:dyDescent="0.3">
      <c r="A1026" t="str">
        <f t="shared" ref="A1026:A1089" si="195">E1026&amp;B1026&amp;D1026</f>
        <v>202543wo</v>
      </c>
      <c r="B1026">
        <f t="shared" si="193"/>
        <v>43</v>
      </c>
      <c r="C1026" s="65">
        <f t="shared" si="188"/>
        <v>45952</v>
      </c>
      <c r="D1026" t="str">
        <f t="shared" si="189"/>
        <v>wo</v>
      </c>
      <c r="E1026">
        <f t="shared" ref="E1026:E1089" si="196">YEAR(C1026)</f>
        <v>2025</v>
      </c>
      <c r="F1026" t="str">
        <f t="shared" si="190"/>
        <v>Vakantie</v>
      </c>
      <c r="G1026" t="str">
        <f t="shared" si="191"/>
        <v>Vakantie</v>
      </c>
      <c r="H1026" t="str">
        <f t="shared" si="192"/>
        <v/>
      </c>
      <c r="I1026">
        <f t="shared" si="194"/>
        <v>43</v>
      </c>
      <c r="J1026" s="118">
        <f>IF(AND(Formulier!$E$44&lt;=C1026,Formulier!$O$38&gt;=C1026),"Verlof",0)</f>
        <v>0</v>
      </c>
      <c r="K1026">
        <f t="shared" si="183"/>
        <v>0</v>
      </c>
      <c r="L1026">
        <f t="shared" si="184"/>
        <v>0</v>
      </c>
      <c r="M1026">
        <f t="shared" si="185"/>
        <v>0</v>
      </c>
      <c r="N1026" s="56">
        <f t="shared" si="186"/>
        <v>0</v>
      </c>
      <c r="O1026" s="56">
        <f t="shared" si="187"/>
        <v>0</v>
      </c>
    </row>
    <row r="1027" spans="1:15" x14ac:dyDescent="0.3">
      <c r="A1027" t="str">
        <f t="shared" si="195"/>
        <v>202543do</v>
      </c>
      <c r="B1027">
        <f t="shared" si="193"/>
        <v>43</v>
      </c>
      <c r="C1027" s="65">
        <f t="shared" si="188"/>
        <v>45953</v>
      </c>
      <c r="D1027" t="str">
        <f t="shared" si="189"/>
        <v>do</v>
      </c>
      <c r="E1027">
        <f t="shared" si="196"/>
        <v>2025</v>
      </c>
      <c r="F1027" t="str">
        <f t="shared" si="190"/>
        <v>Vakantie</v>
      </c>
      <c r="G1027" t="str">
        <f t="shared" si="191"/>
        <v>Vakantie</v>
      </c>
      <c r="H1027" t="str">
        <f t="shared" si="192"/>
        <v/>
      </c>
      <c r="I1027">
        <f t="shared" si="194"/>
        <v>43</v>
      </c>
      <c r="J1027" s="118">
        <f>IF(AND(Formulier!$E$44&lt;=C1027,Formulier!$O$38&gt;=C1027),"Verlof",0)</f>
        <v>0</v>
      </c>
      <c r="K1027">
        <f t="shared" ref="K1027:K1090" si="197">IF(J1027=0,0,IF(F1027="",0,1))</f>
        <v>0</v>
      </c>
      <c r="L1027">
        <f t="shared" ref="L1027:L1090" si="198">IF(J1027=0,0,IF(G1027="",0,1))</f>
        <v>0</v>
      </c>
      <c r="M1027">
        <f t="shared" ref="M1027:M1090" si="199">IF(J1027=0,0,IF(H1027="",0,1))</f>
        <v>0</v>
      </c>
      <c r="N1027" s="56">
        <f t="shared" ref="N1027:N1090" si="200">IF($N$1="Noord",K1027,IF($N$1="Midden",L1027,M1027))</f>
        <v>0</v>
      </c>
      <c r="O1027" s="56">
        <f t="shared" ref="O1027:O1090" si="201">IF(OR(D1027="za",D1027="zo"),0,N1027)</f>
        <v>0</v>
      </c>
    </row>
    <row r="1028" spans="1:15" x14ac:dyDescent="0.3">
      <c r="A1028" t="str">
        <f t="shared" si="195"/>
        <v>202543vr</v>
      </c>
      <c r="B1028">
        <f t="shared" si="193"/>
        <v>43</v>
      </c>
      <c r="C1028" s="65">
        <f t="shared" si="188"/>
        <v>45954</v>
      </c>
      <c r="D1028" t="str">
        <f t="shared" si="189"/>
        <v>vr</v>
      </c>
      <c r="E1028">
        <f t="shared" si="196"/>
        <v>2025</v>
      </c>
      <c r="F1028" t="str">
        <f t="shared" si="190"/>
        <v>Vakantie</v>
      </c>
      <c r="G1028" t="str">
        <f t="shared" si="191"/>
        <v>Vakantie</v>
      </c>
      <c r="H1028" t="str">
        <f t="shared" si="192"/>
        <v/>
      </c>
      <c r="I1028">
        <f t="shared" si="194"/>
        <v>43</v>
      </c>
      <c r="J1028" s="118">
        <f>IF(AND(Formulier!$E$44&lt;=C1028,Formulier!$O$38&gt;=C1028),"Verlof",0)</f>
        <v>0</v>
      </c>
      <c r="K1028">
        <f t="shared" si="197"/>
        <v>0</v>
      </c>
      <c r="L1028">
        <f t="shared" si="198"/>
        <v>0</v>
      </c>
      <c r="M1028">
        <f t="shared" si="199"/>
        <v>0</v>
      </c>
      <c r="N1028" s="56">
        <f t="shared" si="200"/>
        <v>0</v>
      </c>
      <c r="O1028" s="56">
        <f t="shared" si="201"/>
        <v>0</v>
      </c>
    </row>
    <row r="1029" spans="1:15" x14ac:dyDescent="0.3">
      <c r="A1029" t="str">
        <f t="shared" si="195"/>
        <v>202543za</v>
      </c>
      <c r="B1029">
        <f t="shared" si="193"/>
        <v>43</v>
      </c>
      <c r="C1029" s="65">
        <f t="shared" si="188"/>
        <v>45955</v>
      </c>
      <c r="D1029" t="str">
        <f t="shared" si="189"/>
        <v>za</v>
      </c>
      <c r="E1029">
        <f t="shared" si="196"/>
        <v>2025</v>
      </c>
      <c r="F1029" t="str">
        <f t="shared" si="190"/>
        <v>Vakantie</v>
      </c>
      <c r="G1029" t="str">
        <f t="shared" si="191"/>
        <v>Vakantie</v>
      </c>
      <c r="H1029" t="str">
        <f t="shared" si="192"/>
        <v/>
      </c>
      <c r="I1029">
        <f t="shared" si="194"/>
        <v>43</v>
      </c>
      <c r="J1029" s="118">
        <f>IF(AND(Formulier!$E$44&lt;=C1029,Formulier!$O$38&gt;=C1029),"Verlof",0)</f>
        <v>0</v>
      </c>
      <c r="K1029">
        <f t="shared" si="197"/>
        <v>0</v>
      </c>
      <c r="L1029">
        <f t="shared" si="198"/>
        <v>0</v>
      </c>
      <c r="M1029">
        <f t="shared" si="199"/>
        <v>0</v>
      </c>
      <c r="N1029" s="56">
        <f t="shared" si="200"/>
        <v>0</v>
      </c>
      <c r="O1029" s="56">
        <f t="shared" si="201"/>
        <v>0</v>
      </c>
    </row>
    <row r="1030" spans="1:15" x14ac:dyDescent="0.3">
      <c r="A1030" t="str">
        <f t="shared" si="195"/>
        <v>202543zo</v>
      </c>
      <c r="B1030">
        <f t="shared" si="193"/>
        <v>43</v>
      </c>
      <c r="C1030" s="65">
        <f t="shared" si="188"/>
        <v>45956</v>
      </c>
      <c r="D1030" t="str">
        <f t="shared" si="189"/>
        <v>zo</v>
      </c>
      <c r="E1030">
        <f t="shared" si="196"/>
        <v>2025</v>
      </c>
      <c r="F1030" t="str">
        <f t="shared" si="190"/>
        <v>Vakantie</v>
      </c>
      <c r="G1030" t="str">
        <f t="shared" si="191"/>
        <v>Vakantie</v>
      </c>
      <c r="H1030" t="str">
        <f t="shared" si="192"/>
        <v/>
      </c>
      <c r="I1030">
        <f t="shared" si="194"/>
        <v>43</v>
      </c>
      <c r="J1030" s="118">
        <f>IF(AND(Formulier!$E$44&lt;=C1030,Formulier!$O$38&gt;=C1030),"Verlof",0)</f>
        <v>0</v>
      </c>
      <c r="K1030">
        <f t="shared" si="197"/>
        <v>0</v>
      </c>
      <c r="L1030">
        <f t="shared" si="198"/>
        <v>0</v>
      </c>
      <c r="M1030">
        <f t="shared" si="199"/>
        <v>0</v>
      </c>
      <c r="N1030" s="56">
        <f t="shared" si="200"/>
        <v>0</v>
      </c>
      <c r="O1030" s="56">
        <f t="shared" si="201"/>
        <v>0</v>
      </c>
    </row>
    <row r="1031" spans="1:15" x14ac:dyDescent="0.3">
      <c r="A1031" t="str">
        <f t="shared" si="195"/>
        <v>202544ma</v>
      </c>
      <c r="B1031">
        <f t="shared" si="193"/>
        <v>44</v>
      </c>
      <c r="C1031" s="65">
        <f t="shared" si="188"/>
        <v>45957</v>
      </c>
      <c r="D1031" t="str">
        <f t="shared" si="189"/>
        <v>ma</v>
      </c>
      <c r="E1031">
        <f t="shared" si="196"/>
        <v>2025</v>
      </c>
      <c r="F1031" t="str">
        <f t="shared" si="190"/>
        <v/>
      </c>
      <c r="G1031" t="str">
        <f t="shared" si="191"/>
        <v/>
      </c>
      <c r="H1031" t="str">
        <f t="shared" si="192"/>
        <v/>
      </c>
      <c r="I1031">
        <f t="shared" si="194"/>
        <v>44</v>
      </c>
      <c r="J1031" s="118">
        <f>IF(AND(Formulier!$E$44&lt;=C1031,Formulier!$O$38&gt;=C1031),"Verlof",0)</f>
        <v>0</v>
      </c>
      <c r="K1031">
        <f t="shared" si="197"/>
        <v>0</v>
      </c>
      <c r="L1031">
        <f t="shared" si="198"/>
        <v>0</v>
      </c>
      <c r="M1031">
        <f t="shared" si="199"/>
        <v>0</v>
      </c>
      <c r="N1031" s="56">
        <f t="shared" si="200"/>
        <v>0</v>
      </c>
      <c r="O1031" s="56">
        <f t="shared" si="201"/>
        <v>0</v>
      </c>
    </row>
    <row r="1032" spans="1:15" x14ac:dyDescent="0.3">
      <c r="A1032" t="str">
        <f t="shared" si="195"/>
        <v>202544di</v>
      </c>
      <c r="B1032">
        <f t="shared" si="193"/>
        <v>44</v>
      </c>
      <c r="C1032" s="65">
        <f t="shared" si="188"/>
        <v>45958</v>
      </c>
      <c r="D1032" t="str">
        <f t="shared" si="189"/>
        <v>di</v>
      </c>
      <c r="E1032">
        <f t="shared" si="196"/>
        <v>2025</v>
      </c>
      <c r="F1032" t="str">
        <f t="shared" si="190"/>
        <v/>
      </c>
      <c r="G1032" t="str">
        <f t="shared" si="191"/>
        <v/>
      </c>
      <c r="H1032" t="str">
        <f t="shared" si="192"/>
        <v/>
      </c>
      <c r="I1032">
        <f t="shared" si="194"/>
        <v>44</v>
      </c>
      <c r="J1032" s="118">
        <f>IF(AND(Formulier!$E$44&lt;=C1032,Formulier!$O$38&gt;=C1032),"Verlof",0)</f>
        <v>0</v>
      </c>
      <c r="K1032">
        <f t="shared" si="197"/>
        <v>0</v>
      </c>
      <c r="L1032">
        <f t="shared" si="198"/>
        <v>0</v>
      </c>
      <c r="M1032">
        <f t="shared" si="199"/>
        <v>0</v>
      </c>
      <c r="N1032" s="56">
        <f t="shared" si="200"/>
        <v>0</v>
      </c>
      <c r="O1032" s="56">
        <f t="shared" si="201"/>
        <v>0</v>
      </c>
    </row>
    <row r="1033" spans="1:15" x14ac:dyDescent="0.3">
      <c r="A1033" t="str">
        <f t="shared" si="195"/>
        <v>202544wo</v>
      </c>
      <c r="B1033">
        <f t="shared" si="193"/>
        <v>44</v>
      </c>
      <c r="C1033" s="65">
        <f t="shared" ref="C1033:C1096" si="202">C1032+1</f>
        <v>45959</v>
      </c>
      <c r="D1033" t="str">
        <f t="shared" ref="D1033:D1096" si="203">+D1026</f>
        <v>wo</v>
      </c>
      <c r="E1033">
        <f t="shared" si="196"/>
        <v>2025</v>
      </c>
      <c r="F1033" t="str">
        <f t="shared" si="190"/>
        <v/>
      </c>
      <c r="G1033" t="str">
        <f t="shared" si="191"/>
        <v/>
      </c>
      <c r="H1033" t="str">
        <f t="shared" si="192"/>
        <v/>
      </c>
      <c r="I1033">
        <f t="shared" si="194"/>
        <v>44</v>
      </c>
      <c r="J1033" s="118">
        <f>IF(AND(Formulier!$E$44&lt;=C1033,Formulier!$O$38&gt;=C1033),"Verlof",0)</f>
        <v>0</v>
      </c>
      <c r="K1033">
        <f t="shared" si="197"/>
        <v>0</v>
      </c>
      <c r="L1033">
        <f t="shared" si="198"/>
        <v>0</v>
      </c>
      <c r="M1033">
        <f t="shared" si="199"/>
        <v>0</v>
      </c>
      <c r="N1033" s="56">
        <f t="shared" si="200"/>
        <v>0</v>
      </c>
      <c r="O1033" s="56">
        <f t="shared" si="201"/>
        <v>0</v>
      </c>
    </row>
    <row r="1034" spans="1:15" x14ac:dyDescent="0.3">
      <c r="A1034" t="str">
        <f t="shared" si="195"/>
        <v>202544do</v>
      </c>
      <c r="B1034">
        <f t="shared" si="193"/>
        <v>44</v>
      </c>
      <c r="C1034" s="65">
        <f t="shared" si="202"/>
        <v>45960</v>
      </c>
      <c r="D1034" t="str">
        <f t="shared" si="203"/>
        <v>do</v>
      </c>
      <c r="E1034">
        <f t="shared" si="196"/>
        <v>2025</v>
      </c>
      <c r="F1034" t="str">
        <f t="shared" ref="F1034:F1097" si="204">IF(AND(C1034&gt;=$U$4,C1034&lt;=$V$4),"Vakantie",IF(AND(C1034&gt;=$U$5,C1034&lt;=$V$5),"Vakantie",IF(AND(C1034&gt;=$U$6,C1034&lt;=$V$6),"Vakantie",IF(AND(C1034&gt;=$U$7,C1034&lt;=$V$7),"Vakantie",IF(AND(C1034&gt;=$U$8,C1034&lt;=$V$8),"Vakantie",IF(AND(C1034&gt;=$U$9,C1034&lt;=$V$9),"Vakantie",IF(AND(C1034&gt;=$U$10,C1034&lt;=$V$10),"Vakantie",IF(AND(C1034&gt;=$U$11,C1034&lt;=$V$11),"Vakantie",IF(AND(C1034&gt;=$U$12,C1034&lt;=$V$12),"Vakantie",IF(AND(C1034&gt;=$U$13,C1034&lt;=$V$13),"Vakantie",IF(AND(C1034&gt;=$U$14,C1034&lt;=$V$14),"Vakantie",IF(AND(C1034&gt;=$U$15,C1034&lt;=$V$15),"Vakantie",IF(AND(C1034&gt;=$U$16,C1034&lt;=$V$16),"Vakantie",IF(AND(C1034&gt;=$U$17,C1034&lt;=$V$17),"Vakantie",IF(AND(C1034&gt;=$U$18,C1034&lt;=$V$18),"Vakantie",IF(AND(C1034&gt;=$U$19,C1034&lt;=$V$19),"Vakantie",IF(AND(C1034&gt;=$U$20,C1034&lt;=$V$20),"Vakantie",IF(AND(C1034&gt;=$U$21,C1034&lt;=$V$21),"Vakantie",IF(AND(C1034&gt;=$U$22,C1034&lt;=$V$22),"Vakantie",IF(AND(C1034&gt;=$U$23,C1034&lt;=$V$23),"Vakantie",IF(AND(C1034&gt;=$U$24,C1034&lt;=$V$24),"Vakantie",IF(AND(C1034&gt;=$U$25,C1034&lt;=$V$25),"Vakantie",IF(AND(C1034&gt;=$U$26,C1034&lt;=$V$26),"Vakantie",IF(AND(C1034&gt;=$U$27,C1034&lt;=$V$27),"Vakantie",IF(AND(C1034&gt;=$U$28,C1034&lt;=$V$28),"Vakantie",IF(AND(C1034&gt;=$U$29,C1034&lt;=$V$29),"Vakantie",IF(AND(C1034&gt;=$U$30,C1034&lt;=$V$30),"Vakantie",IF(AND(C1034&gt;=$U$31,C1034&lt;=$V$31),"Vakantie",IF(AND(C1034&gt;=$U$32,C1034&lt;=$V$32),"Vakantie",IF(AND(C1034&gt;=$U$33,C1034&lt;=$V$33),"Vakantie",IF(AND(C1034&gt;=$U$34,C1034&lt;=$V$34),"Vakantie",IF(AND(C1034&gt;=$U$35,C1034&lt;=$V$35),"Vakantie",IF(AND(C1034&gt;=$U$36,C1034&lt;=$V$36),"Vakantie",IF(AND(C1034&gt;=$U$37,C1034&lt;=$V$37),"Vakantie",IF(AND(C1034&gt;=$U$38,C1034&lt;=$V$38),"Vakantie",IF(AND(C1034&gt;=$U$39,C1034&lt;=$V$39),"Vakantie",IF(AND(C1034&gt;=$U$40,C1034&lt;=$V$40),"Vakantie",IF(AND(C1034&gt;=$U$41,C1034&lt;=$V$41),"Vakantie",IF(AND(C1034&gt;=$U$42,C1034&lt;=$V$42),"Vakantie",IF(AND(C1034&gt;=$U$43,C1034&lt;=$V$43),"Vakantie",IF(AND(C1034&gt;=$U$44,C1034&lt;=$V$44),"Vakantie",IF(AND(C1034&gt;=$U$45,C1034&lt;=$V$45),"Vakantie",""))))))))))))))))))))))))))))))))))))))))))</f>
        <v/>
      </c>
      <c r="G1034" t="str">
        <f t="shared" ref="G1034:G1097" si="205">IF(AND(C1034&gt;=$Z$4,C1034&lt;=$AA$4),"Vakantie",IF(AND(C1034&gt;=$Z$5,C1034&lt;=$AA$5),"Vakantie",IF(AND(C1034&gt;=$Z$6,C1034&lt;=$AA$6),"Vakantie",IF(AND(C1034&gt;=$Z$7,C1034&lt;=$AA$7),"Vakantie",IF(AND(C1034&gt;=$Z$8,C1034&lt;=$AA$8),"Vakantie",IF(AND(C1034&gt;=$Z$9,C1034&lt;=$AA$9),"Vakantie",IF(AND(C1034&gt;=$Z$10,C1034&lt;=$AA$10),"Vakantie",IF(AND(C1034&gt;=$Z$11,C1034&lt;=$AA$11),"Vakantie",IF(AND(C1034&gt;=$Z$12,C1034&lt;=$AA$12),"Vakantie",IF(AND(C1034&gt;=$Z$13,C1034&lt;=$AA$13),"Vakantie",IF(AND(C1034&gt;=$Z$14,C1034&lt;=$AA$14),"Vakantie",IF(AND(C1034&gt;=$Z$15,C1034&lt;=$AA$15),"Vakantie",IF(AND(C1034&gt;=$Z$16,C1034&lt;=$AA$16),"Vakantie",IF(AND(C1034&gt;=$Z$17,C1034&lt;=$AA$17),"Vakantie",IF(AND(C1034&gt;=$Z$18,C1034&lt;=$AA$18),"Vakantie",IF(AND(C1034&gt;=$Z$19,C1034&lt;=$AA$19),"Vakantie",IF(AND(C1034&gt;=$Z$20,C1034&lt;=$AA$20),"Vakantie",IF(AND(C1034&gt;=$Z$21,C1034&lt;=$AA$21),"Vakantie",IF(AND(C1034&gt;=$Z$22,C1034&lt;=$AA$22),"Vakantie",IF(AND(C1034&gt;=$Z$23,C1034&lt;=$AA$23),"Vakantie",IF(AND(C1034&gt;=$Z$24,C1034&lt;=$AA$24),"Vakantie",IF(AND(C1034&gt;=$Z$25,C1034&lt;=$AA$25),"Vakantie",IF(AND(C1034&gt;=$Z$26,C1034&lt;=$AA$26),"Vakantie",IF(AND(C1034&gt;=$Z$27,C1034&lt;=$AA$27),"Vakantie",IF(AND(C1034&gt;=$Z$28,C1034&lt;=$AA$28),"Vakantie",IF(AND(C1034&gt;=$Z$29,C1034&lt;=$AA$29),"Vakantie",IF(AND(C1034&gt;=$Z$30,C1034&lt;=$AA$30),"Vakantie",IF(AND(C1034&gt;=$Z$31,C1034&lt;=$AA$31),"Vakantie",IF(AND(C1034&gt;=$Z$32,C1034&lt;=$AA$32),"Vakantie",IF(AND(C1034&gt;=$Z$33,C1034&lt;=$AA$33),"Vakantie",IF(AND(C1034&gt;=$Z$34,C1034&lt;=$AA$34),"Vakantie",IF(AND(C1034&gt;=$Z$35,C1034&lt;=$AA$35),"Vakantie",IF(AND(C1034&gt;=$Z$36,C1034&lt;=$AA$36),"Vakantie",IF(AND(C1034&gt;=$Z$37,C1034&lt;=$AA$37),"Vakantie",IF(AND(C1034&gt;=$Z$38,C1034&lt;=$AA$38),"Vakantie",IF(AND(C1034&gt;=$Z$39,C1034&lt;=$AA$39),"Vakantie",IF(AND(C1034&gt;=$Z$40,C1034&lt;=$AA$40),"Vakantie",IF(AND(C1034&gt;=$Z$41,C1034&lt;=$AA$41),"Vakantie",IF(AND(C1034&gt;=$Z$42,C1034&lt;=$AA$42),"Vakantie",IF(AND(C1034&gt;=$Z$43,C1034&lt;=$AA$43),"Vakantie",IF(AND(C1034&gt;=$Z$44,C1034&lt;=$AA$44),"Vakantie",IF(AND(C1034&gt;=$Z$45,C1034&lt;=$AA$45),"Vakantie",""))))))))))))))))))))))))))))))))))))))))))</f>
        <v/>
      </c>
      <c r="H1034" t="str">
        <f t="shared" ref="H1034:H1097" si="206">IF(AND(C1034&gt;=$AE$4,C1034&lt;=$AF$4),"Vakantie",IF(AND(C1034&gt;=$AE$5,C1034&lt;=$AF$5),"Vakantie",IF(AND(C1034&gt;=$AE$6,C1034&lt;=$AF$6),"Vakantie",IF(AND(C1034&gt;=$AE$7,C1034&lt;=$AF$7),"Vakantie",IF(AND(C1034&gt;=$AE$8,C1034&lt;=$AF$8),"Vakantie",IF(AND(C1034&gt;=$AE$9,C1034&lt;=$AF$9),"Vakantie",IF(AND(C1034&gt;=$AE$10,C1034&lt;=$AF$10),"Vakantie",IF(AND(C1034&gt;=$AE$11,C1034&lt;=$AF$11),"Vakantie",IF(AND(C1034&gt;=$AE$12,C1034&lt;=$AF$12),"Vakantie",IF(AND(C1034&gt;=$AE$13,C1034&lt;=$AF$13),"Vakantie",IF(AND(C1034&gt;=$AE$14,C1034&lt;=$AF$14),"Vakantie",IF(AND(C1034&gt;=$AE$15,C1034&lt;=$AF$15),"Vakantie",IF(AND(C1034&gt;=$AE$16,C1034&lt;=$AF$16),"Vakantie",IF(AND(C1034&gt;=$AE$17,C1034&lt;=$AF$17),"Vakantie",IF(AND(C1034&gt;=$AE$18,C1034&lt;=$AF$18),"Vakantie",IF(AND(C1034&gt;=$AE$19,C1034&lt;=$AF$19),"Vakantie",IF(AND(C1034&gt;=$AE$20,C1034&lt;=$AF$20),"Vakantie",IF(AND(C1034&gt;=$AE$21,C1034&lt;=$AF$21),"Vakantie",IF(AND(C1034&gt;=$AE$22,C1034&lt;=$AF$22),"Vakantie",IF(AND(C1034&gt;=$AE$23,C1034&lt;=$AF$23),"Vakantie",IF(AND(C1034&gt;=$AE$24,C1034&lt;=$AF$24),"Vakantie",IF(AND(C1034&gt;=$AE$25,C1034&lt;=$AF$25),"Vakantie",IF(AND(C1034&gt;=$AE$26,C1034&lt;=$AF$26),"Vakantie",IF(AND(C1034&gt;=$AE$27,C1034&lt;=$AF$27),"Vakantie",IF(AND(C1034&gt;=$AE$28,C1034&lt;=$AF$28),"Vakantie",IF(AND(C1034&gt;=$AE$29,C1034&lt;=$AF$29),"Vakantie",IF(AND(C1034&gt;=$AE$30,C1034&lt;=$AF$30),"Vakantie",IF(AND(C1034&gt;=$AE$31,C1034&lt;=$AF$31),"Vakantie",IF(AND(C1034&gt;=$AE$32,C1034&lt;=$AF$32),"Vakantie",IF(AND(C1034&gt;=$AE$33,C1034&lt;=$AF$33),"Vakantie",IF(AND(C1034&gt;=$AE$34,C1034&lt;=$AF$34),"Vakantie",IF(AND(C1034&gt;=$AE$35,C1034&lt;=$AF$35),"Vakantie",IF(AND(C1034&gt;=$AE$36,C1034&lt;=$AF$36),"Vakantie",IF(AND(C1034&gt;=$AE$37,C1034&lt;=$AF$37),"Vakantie",IF(AND(C1034&gt;=$AE$38,C1034&lt;=$AF$38),"Vakantie",IF(AND(C1034&gt;=$AE$39,C1034&lt;=$AF$39),"Vakantie",IF(AND(C1034&gt;=$AE$40,C1034&lt;=$AF$40),"Vakantie",IF(AND(C1034&gt;=$AE$41,C1034&lt;=$AF$41),"Vakantie",IF(AND(C1034&gt;=$AE$42,C1034&lt;=$AF$42),"Vakantie",IF(AND(C1034&gt;=$AE$43,C1034&lt;=$AF$43),"Vakantie",IF(AND(C1034&gt;=$AE$44,C1034&lt;=$AF$44),"Vakantie",IF(AND(C1034&gt;=$AE$45,C1034&lt;=$AF$45),"Vakantie",""))))))))))))))))))))))))))))))))))))))))))</f>
        <v/>
      </c>
      <c r="I1034">
        <f t="shared" si="194"/>
        <v>44</v>
      </c>
      <c r="J1034" s="118">
        <f>IF(AND(Formulier!$E$44&lt;=C1034,Formulier!$O$38&gt;=C1034),"Verlof",0)</f>
        <v>0</v>
      </c>
      <c r="K1034">
        <f t="shared" si="197"/>
        <v>0</v>
      </c>
      <c r="L1034">
        <f t="shared" si="198"/>
        <v>0</v>
      </c>
      <c r="M1034">
        <f t="shared" si="199"/>
        <v>0</v>
      </c>
      <c r="N1034" s="56">
        <f t="shared" si="200"/>
        <v>0</v>
      </c>
      <c r="O1034" s="56">
        <f t="shared" si="201"/>
        <v>0</v>
      </c>
    </row>
    <row r="1035" spans="1:15" x14ac:dyDescent="0.3">
      <c r="A1035" t="str">
        <f t="shared" si="195"/>
        <v>202544vr</v>
      </c>
      <c r="B1035">
        <f t="shared" si="193"/>
        <v>44</v>
      </c>
      <c r="C1035" s="65">
        <f t="shared" si="202"/>
        <v>45961</v>
      </c>
      <c r="D1035" t="str">
        <f t="shared" si="203"/>
        <v>vr</v>
      </c>
      <c r="E1035">
        <f t="shared" si="196"/>
        <v>2025</v>
      </c>
      <c r="F1035" t="str">
        <f t="shared" si="204"/>
        <v/>
      </c>
      <c r="G1035" t="str">
        <f t="shared" si="205"/>
        <v/>
      </c>
      <c r="H1035" t="str">
        <f t="shared" si="206"/>
        <v/>
      </c>
      <c r="I1035">
        <f t="shared" si="194"/>
        <v>44</v>
      </c>
      <c r="J1035" s="118">
        <f>IF(AND(Formulier!$E$44&lt;=C1035,Formulier!$O$38&gt;=C1035),"Verlof",0)</f>
        <v>0</v>
      </c>
      <c r="K1035">
        <f t="shared" si="197"/>
        <v>0</v>
      </c>
      <c r="L1035">
        <f t="shared" si="198"/>
        <v>0</v>
      </c>
      <c r="M1035">
        <f t="shared" si="199"/>
        <v>0</v>
      </c>
      <c r="N1035" s="56">
        <f t="shared" si="200"/>
        <v>0</v>
      </c>
      <c r="O1035" s="56">
        <f t="shared" si="201"/>
        <v>0</v>
      </c>
    </row>
    <row r="1036" spans="1:15" x14ac:dyDescent="0.3">
      <c r="A1036" t="str">
        <f t="shared" si="195"/>
        <v>202544za</v>
      </c>
      <c r="B1036">
        <f t="shared" si="193"/>
        <v>44</v>
      </c>
      <c r="C1036" s="65">
        <f t="shared" si="202"/>
        <v>45962</v>
      </c>
      <c r="D1036" t="str">
        <f t="shared" si="203"/>
        <v>za</v>
      </c>
      <c r="E1036">
        <f t="shared" si="196"/>
        <v>2025</v>
      </c>
      <c r="F1036" t="str">
        <f t="shared" si="204"/>
        <v/>
      </c>
      <c r="G1036" t="str">
        <f t="shared" si="205"/>
        <v/>
      </c>
      <c r="H1036" t="str">
        <f t="shared" si="206"/>
        <v/>
      </c>
      <c r="I1036">
        <f t="shared" si="194"/>
        <v>44</v>
      </c>
      <c r="J1036" s="118">
        <f>IF(AND(Formulier!$E$44&lt;=C1036,Formulier!$O$38&gt;=C1036),"Verlof",0)</f>
        <v>0</v>
      </c>
      <c r="K1036">
        <f t="shared" si="197"/>
        <v>0</v>
      </c>
      <c r="L1036">
        <f t="shared" si="198"/>
        <v>0</v>
      </c>
      <c r="M1036">
        <f t="shared" si="199"/>
        <v>0</v>
      </c>
      <c r="N1036" s="56">
        <f t="shared" si="200"/>
        <v>0</v>
      </c>
      <c r="O1036" s="56">
        <f t="shared" si="201"/>
        <v>0</v>
      </c>
    </row>
    <row r="1037" spans="1:15" x14ac:dyDescent="0.3">
      <c r="A1037" t="str">
        <f t="shared" si="195"/>
        <v>202544zo</v>
      </c>
      <c r="B1037">
        <f t="shared" si="193"/>
        <v>44</v>
      </c>
      <c r="C1037" s="65">
        <f t="shared" si="202"/>
        <v>45963</v>
      </c>
      <c r="D1037" t="str">
        <f t="shared" si="203"/>
        <v>zo</v>
      </c>
      <c r="E1037">
        <f t="shared" si="196"/>
        <v>2025</v>
      </c>
      <c r="F1037" t="str">
        <f t="shared" si="204"/>
        <v/>
      </c>
      <c r="G1037" t="str">
        <f t="shared" si="205"/>
        <v/>
      </c>
      <c r="H1037" t="str">
        <f t="shared" si="206"/>
        <v/>
      </c>
      <c r="I1037">
        <f t="shared" si="194"/>
        <v>44</v>
      </c>
      <c r="J1037" s="118">
        <f>IF(AND(Formulier!$E$44&lt;=C1037,Formulier!$O$38&gt;=C1037),"Verlof",0)</f>
        <v>0</v>
      </c>
      <c r="K1037">
        <f t="shared" si="197"/>
        <v>0</v>
      </c>
      <c r="L1037">
        <f t="shared" si="198"/>
        <v>0</v>
      </c>
      <c r="M1037">
        <f t="shared" si="199"/>
        <v>0</v>
      </c>
      <c r="N1037" s="56">
        <f t="shared" si="200"/>
        <v>0</v>
      </c>
      <c r="O1037" s="56">
        <f t="shared" si="201"/>
        <v>0</v>
      </c>
    </row>
    <row r="1038" spans="1:15" x14ac:dyDescent="0.3">
      <c r="A1038" t="str">
        <f t="shared" si="195"/>
        <v>202545ma</v>
      </c>
      <c r="B1038">
        <f t="shared" si="193"/>
        <v>45</v>
      </c>
      <c r="C1038" s="65">
        <f t="shared" si="202"/>
        <v>45964</v>
      </c>
      <c r="D1038" t="str">
        <f t="shared" si="203"/>
        <v>ma</v>
      </c>
      <c r="E1038">
        <f t="shared" si="196"/>
        <v>2025</v>
      </c>
      <c r="F1038" t="str">
        <f t="shared" si="204"/>
        <v/>
      </c>
      <c r="G1038" t="str">
        <f t="shared" si="205"/>
        <v/>
      </c>
      <c r="H1038" t="str">
        <f t="shared" si="206"/>
        <v/>
      </c>
      <c r="I1038">
        <f t="shared" si="194"/>
        <v>45</v>
      </c>
      <c r="J1038" s="118">
        <f>IF(AND(Formulier!$E$44&lt;=C1038,Formulier!$O$38&gt;=C1038),"Verlof",0)</f>
        <v>0</v>
      </c>
      <c r="K1038">
        <f t="shared" si="197"/>
        <v>0</v>
      </c>
      <c r="L1038">
        <f t="shared" si="198"/>
        <v>0</v>
      </c>
      <c r="M1038">
        <f t="shared" si="199"/>
        <v>0</v>
      </c>
      <c r="N1038" s="56">
        <f t="shared" si="200"/>
        <v>0</v>
      </c>
      <c r="O1038" s="56">
        <f t="shared" si="201"/>
        <v>0</v>
      </c>
    </row>
    <row r="1039" spans="1:15" x14ac:dyDescent="0.3">
      <c r="A1039" t="str">
        <f t="shared" si="195"/>
        <v>202545di</v>
      </c>
      <c r="B1039">
        <f t="shared" si="193"/>
        <v>45</v>
      </c>
      <c r="C1039" s="65">
        <f t="shared" si="202"/>
        <v>45965</v>
      </c>
      <c r="D1039" t="str">
        <f t="shared" si="203"/>
        <v>di</v>
      </c>
      <c r="E1039">
        <f t="shared" si="196"/>
        <v>2025</v>
      </c>
      <c r="F1039" t="str">
        <f t="shared" si="204"/>
        <v/>
      </c>
      <c r="G1039" t="str">
        <f t="shared" si="205"/>
        <v/>
      </c>
      <c r="H1039" t="str">
        <f t="shared" si="206"/>
        <v/>
      </c>
      <c r="I1039">
        <f t="shared" si="194"/>
        <v>45</v>
      </c>
      <c r="J1039" s="118">
        <f>IF(AND(Formulier!$E$44&lt;=C1039,Formulier!$O$38&gt;=C1039),"Verlof",0)</f>
        <v>0</v>
      </c>
      <c r="K1039">
        <f t="shared" si="197"/>
        <v>0</v>
      </c>
      <c r="L1039">
        <f t="shared" si="198"/>
        <v>0</v>
      </c>
      <c r="M1039">
        <f t="shared" si="199"/>
        <v>0</v>
      </c>
      <c r="N1039" s="56">
        <f t="shared" si="200"/>
        <v>0</v>
      </c>
      <c r="O1039" s="56">
        <f t="shared" si="201"/>
        <v>0</v>
      </c>
    </row>
    <row r="1040" spans="1:15" x14ac:dyDescent="0.3">
      <c r="A1040" t="str">
        <f t="shared" si="195"/>
        <v>202545wo</v>
      </c>
      <c r="B1040">
        <f t="shared" si="193"/>
        <v>45</v>
      </c>
      <c r="C1040" s="65">
        <f t="shared" si="202"/>
        <v>45966</v>
      </c>
      <c r="D1040" t="str">
        <f t="shared" si="203"/>
        <v>wo</v>
      </c>
      <c r="E1040">
        <f t="shared" si="196"/>
        <v>2025</v>
      </c>
      <c r="F1040" t="str">
        <f t="shared" si="204"/>
        <v/>
      </c>
      <c r="G1040" t="str">
        <f t="shared" si="205"/>
        <v/>
      </c>
      <c r="H1040" t="str">
        <f t="shared" si="206"/>
        <v/>
      </c>
      <c r="I1040">
        <f t="shared" si="194"/>
        <v>45</v>
      </c>
      <c r="J1040" s="118">
        <f>IF(AND(Formulier!$E$44&lt;=C1040,Formulier!$O$38&gt;=C1040),"Verlof",0)</f>
        <v>0</v>
      </c>
      <c r="K1040">
        <f t="shared" si="197"/>
        <v>0</v>
      </c>
      <c r="L1040">
        <f t="shared" si="198"/>
        <v>0</v>
      </c>
      <c r="M1040">
        <f t="shared" si="199"/>
        <v>0</v>
      </c>
      <c r="N1040" s="56">
        <f t="shared" si="200"/>
        <v>0</v>
      </c>
      <c r="O1040" s="56">
        <f t="shared" si="201"/>
        <v>0</v>
      </c>
    </row>
    <row r="1041" spans="1:15" x14ac:dyDescent="0.3">
      <c r="A1041" t="str">
        <f t="shared" si="195"/>
        <v>202545do</v>
      </c>
      <c r="B1041">
        <f t="shared" si="193"/>
        <v>45</v>
      </c>
      <c r="C1041" s="65">
        <f t="shared" si="202"/>
        <v>45967</v>
      </c>
      <c r="D1041" t="str">
        <f t="shared" si="203"/>
        <v>do</v>
      </c>
      <c r="E1041">
        <f t="shared" si="196"/>
        <v>2025</v>
      </c>
      <c r="F1041" t="str">
        <f t="shared" si="204"/>
        <v/>
      </c>
      <c r="G1041" t="str">
        <f t="shared" si="205"/>
        <v/>
      </c>
      <c r="H1041" t="str">
        <f t="shared" si="206"/>
        <v/>
      </c>
      <c r="I1041">
        <f t="shared" si="194"/>
        <v>45</v>
      </c>
      <c r="J1041" s="118">
        <f>IF(AND(Formulier!$E$44&lt;=C1041,Formulier!$O$38&gt;=C1041),"Verlof",0)</f>
        <v>0</v>
      </c>
      <c r="K1041">
        <f t="shared" si="197"/>
        <v>0</v>
      </c>
      <c r="L1041">
        <f t="shared" si="198"/>
        <v>0</v>
      </c>
      <c r="M1041">
        <f t="shared" si="199"/>
        <v>0</v>
      </c>
      <c r="N1041" s="56">
        <f t="shared" si="200"/>
        <v>0</v>
      </c>
      <c r="O1041" s="56">
        <f t="shared" si="201"/>
        <v>0</v>
      </c>
    </row>
    <row r="1042" spans="1:15" x14ac:dyDescent="0.3">
      <c r="A1042" t="str">
        <f t="shared" si="195"/>
        <v>202545vr</v>
      </c>
      <c r="B1042">
        <f t="shared" si="193"/>
        <v>45</v>
      </c>
      <c r="C1042" s="65">
        <f t="shared" si="202"/>
        <v>45968</v>
      </c>
      <c r="D1042" t="str">
        <f t="shared" si="203"/>
        <v>vr</v>
      </c>
      <c r="E1042">
        <f t="shared" si="196"/>
        <v>2025</v>
      </c>
      <c r="F1042" t="str">
        <f t="shared" si="204"/>
        <v/>
      </c>
      <c r="G1042" t="str">
        <f t="shared" si="205"/>
        <v/>
      </c>
      <c r="H1042" t="str">
        <f t="shared" si="206"/>
        <v/>
      </c>
      <c r="I1042">
        <f t="shared" si="194"/>
        <v>45</v>
      </c>
      <c r="J1042" s="118">
        <f>IF(AND(Formulier!$E$44&lt;=C1042,Formulier!$O$38&gt;=C1042),"Verlof",0)</f>
        <v>0</v>
      </c>
      <c r="K1042">
        <f t="shared" si="197"/>
        <v>0</v>
      </c>
      <c r="L1042">
        <f t="shared" si="198"/>
        <v>0</v>
      </c>
      <c r="M1042">
        <f t="shared" si="199"/>
        <v>0</v>
      </c>
      <c r="N1042" s="56">
        <f t="shared" si="200"/>
        <v>0</v>
      </c>
      <c r="O1042" s="56">
        <f t="shared" si="201"/>
        <v>0</v>
      </c>
    </row>
    <row r="1043" spans="1:15" x14ac:dyDescent="0.3">
      <c r="A1043" t="str">
        <f t="shared" si="195"/>
        <v>202545za</v>
      </c>
      <c r="B1043">
        <f t="shared" si="193"/>
        <v>45</v>
      </c>
      <c r="C1043" s="65">
        <f t="shared" si="202"/>
        <v>45969</v>
      </c>
      <c r="D1043" t="str">
        <f t="shared" si="203"/>
        <v>za</v>
      </c>
      <c r="E1043">
        <f t="shared" si="196"/>
        <v>2025</v>
      </c>
      <c r="F1043" t="str">
        <f t="shared" si="204"/>
        <v/>
      </c>
      <c r="G1043" t="str">
        <f t="shared" si="205"/>
        <v/>
      </c>
      <c r="H1043" t="str">
        <f t="shared" si="206"/>
        <v/>
      </c>
      <c r="I1043">
        <f t="shared" si="194"/>
        <v>45</v>
      </c>
      <c r="J1043" s="118">
        <f>IF(AND(Formulier!$E$44&lt;=C1043,Formulier!$O$38&gt;=C1043),"Verlof",0)</f>
        <v>0</v>
      </c>
      <c r="K1043">
        <f t="shared" si="197"/>
        <v>0</v>
      </c>
      <c r="L1043">
        <f t="shared" si="198"/>
        <v>0</v>
      </c>
      <c r="M1043">
        <f t="shared" si="199"/>
        <v>0</v>
      </c>
      <c r="N1043" s="56">
        <f t="shared" si="200"/>
        <v>0</v>
      </c>
      <c r="O1043" s="56">
        <f t="shared" si="201"/>
        <v>0</v>
      </c>
    </row>
    <row r="1044" spans="1:15" x14ac:dyDescent="0.3">
      <c r="A1044" t="str">
        <f t="shared" si="195"/>
        <v>202545zo</v>
      </c>
      <c r="B1044">
        <f t="shared" si="193"/>
        <v>45</v>
      </c>
      <c r="C1044" s="65">
        <f t="shared" si="202"/>
        <v>45970</v>
      </c>
      <c r="D1044" t="str">
        <f t="shared" si="203"/>
        <v>zo</v>
      </c>
      <c r="E1044">
        <f t="shared" si="196"/>
        <v>2025</v>
      </c>
      <c r="F1044" t="str">
        <f t="shared" si="204"/>
        <v/>
      </c>
      <c r="G1044" t="str">
        <f t="shared" si="205"/>
        <v/>
      </c>
      <c r="H1044" t="str">
        <f t="shared" si="206"/>
        <v/>
      </c>
      <c r="I1044">
        <f t="shared" si="194"/>
        <v>45</v>
      </c>
      <c r="J1044" s="118">
        <f>IF(AND(Formulier!$E$44&lt;=C1044,Formulier!$O$38&gt;=C1044),"Verlof",0)</f>
        <v>0</v>
      </c>
      <c r="K1044">
        <f t="shared" si="197"/>
        <v>0</v>
      </c>
      <c r="L1044">
        <f t="shared" si="198"/>
        <v>0</v>
      </c>
      <c r="M1044">
        <f t="shared" si="199"/>
        <v>0</v>
      </c>
      <c r="N1044" s="56">
        <f t="shared" si="200"/>
        <v>0</v>
      </c>
      <c r="O1044" s="56">
        <f t="shared" si="201"/>
        <v>0</v>
      </c>
    </row>
    <row r="1045" spans="1:15" x14ac:dyDescent="0.3">
      <c r="A1045" t="str">
        <f t="shared" si="195"/>
        <v>202546ma</v>
      </c>
      <c r="B1045">
        <f t="shared" si="193"/>
        <v>46</v>
      </c>
      <c r="C1045" s="65">
        <f t="shared" si="202"/>
        <v>45971</v>
      </c>
      <c r="D1045" t="str">
        <f t="shared" si="203"/>
        <v>ma</v>
      </c>
      <c r="E1045">
        <f t="shared" si="196"/>
        <v>2025</v>
      </c>
      <c r="F1045" t="str">
        <f t="shared" si="204"/>
        <v/>
      </c>
      <c r="G1045" t="str">
        <f t="shared" si="205"/>
        <v/>
      </c>
      <c r="H1045" t="str">
        <f t="shared" si="206"/>
        <v/>
      </c>
      <c r="I1045">
        <f t="shared" si="194"/>
        <v>46</v>
      </c>
      <c r="J1045" s="118">
        <f>IF(AND(Formulier!$E$44&lt;=C1045,Formulier!$O$38&gt;=C1045),"Verlof",0)</f>
        <v>0</v>
      </c>
      <c r="K1045">
        <f t="shared" si="197"/>
        <v>0</v>
      </c>
      <c r="L1045">
        <f t="shared" si="198"/>
        <v>0</v>
      </c>
      <c r="M1045">
        <f t="shared" si="199"/>
        <v>0</v>
      </c>
      <c r="N1045" s="56">
        <f t="shared" si="200"/>
        <v>0</v>
      </c>
      <c r="O1045" s="56">
        <f t="shared" si="201"/>
        <v>0</v>
      </c>
    </row>
    <row r="1046" spans="1:15" x14ac:dyDescent="0.3">
      <c r="A1046" t="str">
        <f t="shared" si="195"/>
        <v>202546di</v>
      </c>
      <c r="B1046">
        <f t="shared" si="193"/>
        <v>46</v>
      </c>
      <c r="C1046" s="65">
        <f t="shared" si="202"/>
        <v>45972</v>
      </c>
      <c r="D1046" t="str">
        <f t="shared" si="203"/>
        <v>di</v>
      </c>
      <c r="E1046">
        <f t="shared" si="196"/>
        <v>2025</v>
      </c>
      <c r="F1046" t="str">
        <f t="shared" si="204"/>
        <v/>
      </c>
      <c r="G1046" t="str">
        <f t="shared" si="205"/>
        <v/>
      </c>
      <c r="H1046" t="str">
        <f t="shared" si="206"/>
        <v/>
      </c>
      <c r="I1046">
        <f t="shared" si="194"/>
        <v>46</v>
      </c>
      <c r="J1046" s="118">
        <f>IF(AND(Formulier!$E$44&lt;=C1046,Formulier!$O$38&gt;=C1046),"Verlof",0)</f>
        <v>0</v>
      </c>
      <c r="K1046">
        <f t="shared" si="197"/>
        <v>0</v>
      </c>
      <c r="L1046">
        <f t="shared" si="198"/>
        <v>0</v>
      </c>
      <c r="M1046">
        <f t="shared" si="199"/>
        <v>0</v>
      </c>
      <c r="N1046" s="56">
        <f t="shared" si="200"/>
        <v>0</v>
      </c>
      <c r="O1046" s="56">
        <f t="shared" si="201"/>
        <v>0</v>
      </c>
    </row>
    <row r="1047" spans="1:15" x14ac:dyDescent="0.3">
      <c r="A1047" t="str">
        <f t="shared" si="195"/>
        <v>202546wo</v>
      </c>
      <c r="B1047">
        <f t="shared" si="193"/>
        <v>46</v>
      </c>
      <c r="C1047" s="65">
        <f t="shared" si="202"/>
        <v>45973</v>
      </c>
      <c r="D1047" t="str">
        <f t="shared" si="203"/>
        <v>wo</v>
      </c>
      <c r="E1047">
        <f t="shared" si="196"/>
        <v>2025</v>
      </c>
      <c r="F1047" t="str">
        <f t="shared" si="204"/>
        <v/>
      </c>
      <c r="G1047" t="str">
        <f t="shared" si="205"/>
        <v/>
      </c>
      <c r="H1047" t="str">
        <f t="shared" si="206"/>
        <v/>
      </c>
      <c r="I1047">
        <f t="shared" si="194"/>
        <v>46</v>
      </c>
      <c r="J1047" s="118">
        <f>IF(AND(Formulier!$E$44&lt;=C1047,Formulier!$O$38&gt;=C1047),"Verlof",0)</f>
        <v>0</v>
      </c>
      <c r="K1047">
        <f t="shared" si="197"/>
        <v>0</v>
      </c>
      <c r="L1047">
        <f t="shared" si="198"/>
        <v>0</v>
      </c>
      <c r="M1047">
        <f t="shared" si="199"/>
        <v>0</v>
      </c>
      <c r="N1047" s="56">
        <f t="shared" si="200"/>
        <v>0</v>
      </c>
      <c r="O1047" s="56">
        <f t="shared" si="201"/>
        <v>0</v>
      </c>
    </row>
    <row r="1048" spans="1:15" x14ac:dyDescent="0.3">
      <c r="A1048" t="str">
        <f t="shared" si="195"/>
        <v>202546do</v>
      </c>
      <c r="B1048">
        <f t="shared" si="193"/>
        <v>46</v>
      </c>
      <c r="C1048" s="65">
        <f t="shared" si="202"/>
        <v>45974</v>
      </c>
      <c r="D1048" t="str">
        <f t="shared" si="203"/>
        <v>do</v>
      </c>
      <c r="E1048">
        <f t="shared" si="196"/>
        <v>2025</v>
      </c>
      <c r="F1048" t="str">
        <f t="shared" si="204"/>
        <v/>
      </c>
      <c r="G1048" t="str">
        <f t="shared" si="205"/>
        <v/>
      </c>
      <c r="H1048" t="str">
        <f t="shared" si="206"/>
        <v/>
      </c>
      <c r="I1048">
        <f t="shared" si="194"/>
        <v>46</v>
      </c>
      <c r="J1048" s="118">
        <f>IF(AND(Formulier!$E$44&lt;=C1048,Formulier!$O$38&gt;=C1048),"Verlof",0)</f>
        <v>0</v>
      </c>
      <c r="K1048">
        <f t="shared" si="197"/>
        <v>0</v>
      </c>
      <c r="L1048">
        <f t="shared" si="198"/>
        <v>0</v>
      </c>
      <c r="M1048">
        <f t="shared" si="199"/>
        <v>0</v>
      </c>
      <c r="N1048" s="56">
        <f t="shared" si="200"/>
        <v>0</v>
      </c>
      <c r="O1048" s="56">
        <f t="shared" si="201"/>
        <v>0</v>
      </c>
    </row>
    <row r="1049" spans="1:15" x14ac:dyDescent="0.3">
      <c r="A1049" t="str">
        <f t="shared" si="195"/>
        <v>202546vr</v>
      </c>
      <c r="B1049">
        <f t="shared" si="193"/>
        <v>46</v>
      </c>
      <c r="C1049" s="65">
        <f t="shared" si="202"/>
        <v>45975</v>
      </c>
      <c r="D1049" t="str">
        <f t="shared" si="203"/>
        <v>vr</v>
      </c>
      <c r="E1049">
        <f t="shared" si="196"/>
        <v>2025</v>
      </c>
      <c r="F1049" t="str">
        <f t="shared" si="204"/>
        <v/>
      </c>
      <c r="G1049" t="str">
        <f t="shared" si="205"/>
        <v/>
      </c>
      <c r="H1049" t="str">
        <f t="shared" si="206"/>
        <v/>
      </c>
      <c r="I1049">
        <f t="shared" si="194"/>
        <v>46</v>
      </c>
      <c r="J1049" s="118">
        <f>IF(AND(Formulier!$E$44&lt;=C1049,Formulier!$O$38&gt;=C1049),"Verlof",0)</f>
        <v>0</v>
      </c>
      <c r="K1049">
        <f t="shared" si="197"/>
        <v>0</v>
      </c>
      <c r="L1049">
        <f t="shared" si="198"/>
        <v>0</v>
      </c>
      <c r="M1049">
        <f t="shared" si="199"/>
        <v>0</v>
      </c>
      <c r="N1049" s="56">
        <f t="shared" si="200"/>
        <v>0</v>
      </c>
      <c r="O1049" s="56">
        <f t="shared" si="201"/>
        <v>0</v>
      </c>
    </row>
    <row r="1050" spans="1:15" x14ac:dyDescent="0.3">
      <c r="A1050" t="str">
        <f t="shared" si="195"/>
        <v>202546za</v>
      </c>
      <c r="B1050">
        <f t="shared" si="193"/>
        <v>46</v>
      </c>
      <c r="C1050" s="65">
        <f t="shared" si="202"/>
        <v>45976</v>
      </c>
      <c r="D1050" t="str">
        <f t="shared" si="203"/>
        <v>za</v>
      </c>
      <c r="E1050">
        <f t="shared" si="196"/>
        <v>2025</v>
      </c>
      <c r="F1050" t="str">
        <f t="shared" si="204"/>
        <v/>
      </c>
      <c r="G1050" t="str">
        <f t="shared" si="205"/>
        <v/>
      </c>
      <c r="H1050" t="str">
        <f t="shared" si="206"/>
        <v/>
      </c>
      <c r="I1050">
        <f t="shared" si="194"/>
        <v>46</v>
      </c>
      <c r="J1050" s="118">
        <f>IF(AND(Formulier!$E$44&lt;=C1050,Formulier!$O$38&gt;=C1050),"Verlof",0)</f>
        <v>0</v>
      </c>
      <c r="K1050">
        <f t="shared" si="197"/>
        <v>0</v>
      </c>
      <c r="L1050">
        <f t="shared" si="198"/>
        <v>0</v>
      </c>
      <c r="M1050">
        <f t="shared" si="199"/>
        <v>0</v>
      </c>
      <c r="N1050" s="56">
        <f t="shared" si="200"/>
        <v>0</v>
      </c>
      <c r="O1050" s="56">
        <f t="shared" si="201"/>
        <v>0</v>
      </c>
    </row>
    <row r="1051" spans="1:15" x14ac:dyDescent="0.3">
      <c r="A1051" t="str">
        <f t="shared" si="195"/>
        <v>202546zo</v>
      </c>
      <c r="B1051">
        <f t="shared" si="193"/>
        <v>46</v>
      </c>
      <c r="C1051" s="65">
        <f t="shared" si="202"/>
        <v>45977</v>
      </c>
      <c r="D1051" t="str">
        <f t="shared" si="203"/>
        <v>zo</v>
      </c>
      <c r="E1051">
        <f t="shared" si="196"/>
        <v>2025</v>
      </c>
      <c r="F1051" t="str">
        <f t="shared" si="204"/>
        <v/>
      </c>
      <c r="G1051" t="str">
        <f t="shared" si="205"/>
        <v/>
      </c>
      <c r="H1051" t="str">
        <f t="shared" si="206"/>
        <v/>
      </c>
      <c r="I1051">
        <f t="shared" si="194"/>
        <v>46</v>
      </c>
      <c r="J1051" s="118">
        <f>IF(AND(Formulier!$E$44&lt;=C1051,Formulier!$O$38&gt;=C1051),"Verlof",0)</f>
        <v>0</v>
      </c>
      <c r="K1051">
        <f t="shared" si="197"/>
        <v>0</v>
      </c>
      <c r="L1051">
        <f t="shared" si="198"/>
        <v>0</v>
      </c>
      <c r="M1051">
        <f t="shared" si="199"/>
        <v>0</v>
      </c>
      <c r="N1051" s="56">
        <f t="shared" si="200"/>
        <v>0</v>
      </c>
      <c r="O1051" s="56">
        <f t="shared" si="201"/>
        <v>0</v>
      </c>
    </row>
    <row r="1052" spans="1:15" x14ac:dyDescent="0.3">
      <c r="A1052" t="str">
        <f t="shared" si="195"/>
        <v>202547ma</v>
      </c>
      <c r="B1052">
        <f t="shared" si="193"/>
        <v>47</v>
      </c>
      <c r="C1052" s="65">
        <f t="shared" si="202"/>
        <v>45978</v>
      </c>
      <c r="D1052" t="str">
        <f t="shared" si="203"/>
        <v>ma</v>
      </c>
      <c r="E1052">
        <f t="shared" si="196"/>
        <v>2025</v>
      </c>
      <c r="F1052" t="str">
        <f t="shared" si="204"/>
        <v/>
      </c>
      <c r="G1052" t="str">
        <f t="shared" si="205"/>
        <v/>
      </c>
      <c r="H1052" t="str">
        <f t="shared" si="206"/>
        <v/>
      </c>
      <c r="I1052">
        <f t="shared" si="194"/>
        <v>47</v>
      </c>
      <c r="J1052" s="118">
        <f>IF(AND(Formulier!$E$44&lt;=C1052,Formulier!$O$38&gt;=C1052),"Verlof",0)</f>
        <v>0</v>
      </c>
      <c r="K1052">
        <f t="shared" si="197"/>
        <v>0</v>
      </c>
      <c r="L1052">
        <f t="shared" si="198"/>
        <v>0</v>
      </c>
      <c r="M1052">
        <f t="shared" si="199"/>
        <v>0</v>
      </c>
      <c r="N1052" s="56">
        <f t="shared" si="200"/>
        <v>0</v>
      </c>
      <c r="O1052" s="56">
        <f t="shared" si="201"/>
        <v>0</v>
      </c>
    </row>
    <row r="1053" spans="1:15" x14ac:dyDescent="0.3">
      <c r="A1053" t="str">
        <f t="shared" si="195"/>
        <v>202547di</v>
      </c>
      <c r="B1053">
        <f t="shared" si="193"/>
        <v>47</v>
      </c>
      <c r="C1053" s="65">
        <f t="shared" si="202"/>
        <v>45979</v>
      </c>
      <c r="D1053" t="str">
        <f t="shared" si="203"/>
        <v>di</v>
      </c>
      <c r="E1053">
        <f t="shared" si="196"/>
        <v>2025</v>
      </c>
      <c r="F1053" t="str">
        <f t="shared" si="204"/>
        <v/>
      </c>
      <c r="G1053" t="str">
        <f t="shared" si="205"/>
        <v/>
      </c>
      <c r="H1053" t="str">
        <f t="shared" si="206"/>
        <v/>
      </c>
      <c r="I1053">
        <f t="shared" si="194"/>
        <v>47</v>
      </c>
      <c r="J1053" s="118">
        <f>IF(AND(Formulier!$E$44&lt;=C1053,Formulier!$O$38&gt;=C1053),"Verlof",0)</f>
        <v>0</v>
      </c>
      <c r="K1053">
        <f t="shared" si="197"/>
        <v>0</v>
      </c>
      <c r="L1053">
        <f t="shared" si="198"/>
        <v>0</v>
      </c>
      <c r="M1053">
        <f t="shared" si="199"/>
        <v>0</v>
      </c>
      <c r="N1053" s="56">
        <f t="shared" si="200"/>
        <v>0</v>
      </c>
      <c r="O1053" s="56">
        <f t="shared" si="201"/>
        <v>0</v>
      </c>
    </row>
    <row r="1054" spans="1:15" x14ac:dyDescent="0.3">
      <c r="A1054" t="str">
        <f t="shared" si="195"/>
        <v>202547wo</v>
      </c>
      <c r="B1054">
        <f t="shared" si="193"/>
        <v>47</v>
      </c>
      <c r="C1054" s="65">
        <f t="shared" si="202"/>
        <v>45980</v>
      </c>
      <c r="D1054" t="str">
        <f t="shared" si="203"/>
        <v>wo</v>
      </c>
      <c r="E1054">
        <f t="shared" si="196"/>
        <v>2025</v>
      </c>
      <c r="F1054" t="str">
        <f t="shared" si="204"/>
        <v/>
      </c>
      <c r="G1054" t="str">
        <f t="shared" si="205"/>
        <v/>
      </c>
      <c r="H1054" t="str">
        <f t="shared" si="206"/>
        <v/>
      </c>
      <c r="I1054">
        <f t="shared" si="194"/>
        <v>47</v>
      </c>
      <c r="J1054" s="118">
        <f>IF(AND(Formulier!$E$44&lt;=C1054,Formulier!$O$38&gt;=C1054),"Verlof",0)</f>
        <v>0</v>
      </c>
      <c r="K1054">
        <f t="shared" si="197"/>
        <v>0</v>
      </c>
      <c r="L1054">
        <f t="shared" si="198"/>
        <v>0</v>
      </c>
      <c r="M1054">
        <f t="shared" si="199"/>
        <v>0</v>
      </c>
      <c r="N1054" s="56">
        <f t="shared" si="200"/>
        <v>0</v>
      </c>
      <c r="O1054" s="56">
        <f t="shared" si="201"/>
        <v>0</v>
      </c>
    </row>
    <row r="1055" spans="1:15" x14ac:dyDescent="0.3">
      <c r="A1055" t="str">
        <f t="shared" si="195"/>
        <v>202547do</v>
      </c>
      <c r="B1055">
        <f t="shared" si="193"/>
        <v>47</v>
      </c>
      <c r="C1055" s="65">
        <f t="shared" si="202"/>
        <v>45981</v>
      </c>
      <c r="D1055" t="str">
        <f t="shared" si="203"/>
        <v>do</v>
      </c>
      <c r="E1055">
        <f t="shared" si="196"/>
        <v>2025</v>
      </c>
      <c r="F1055" t="str">
        <f t="shared" si="204"/>
        <v/>
      </c>
      <c r="G1055" t="str">
        <f t="shared" si="205"/>
        <v/>
      </c>
      <c r="H1055" t="str">
        <f t="shared" si="206"/>
        <v/>
      </c>
      <c r="I1055">
        <f t="shared" si="194"/>
        <v>47</v>
      </c>
      <c r="J1055" s="118">
        <f>IF(AND(Formulier!$E$44&lt;=C1055,Formulier!$O$38&gt;=C1055),"Verlof",0)</f>
        <v>0</v>
      </c>
      <c r="K1055">
        <f t="shared" si="197"/>
        <v>0</v>
      </c>
      <c r="L1055">
        <f t="shared" si="198"/>
        <v>0</v>
      </c>
      <c r="M1055">
        <f t="shared" si="199"/>
        <v>0</v>
      </c>
      <c r="N1055" s="56">
        <f t="shared" si="200"/>
        <v>0</v>
      </c>
      <c r="O1055" s="56">
        <f t="shared" si="201"/>
        <v>0</v>
      </c>
    </row>
    <row r="1056" spans="1:15" x14ac:dyDescent="0.3">
      <c r="A1056" t="str">
        <f t="shared" si="195"/>
        <v>202547vr</v>
      </c>
      <c r="B1056">
        <f t="shared" si="193"/>
        <v>47</v>
      </c>
      <c r="C1056" s="65">
        <f t="shared" si="202"/>
        <v>45982</v>
      </c>
      <c r="D1056" t="str">
        <f t="shared" si="203"/>
        <v>vr</v>
      </c>
      <c r="E1056">
        <f t="shared" si="196"/>
        <v>2025</v>
      </c>
      <c r="F1056" t="str">
        <f t="shared" si="204"/>
        <v/>
      </c>
      <c r="G1056" t="str">
        <f t="shared" si="205"/>
        <v/>
      </c>
      <c r="H1056" t="str">
        <f t="shared" si="206"/>
        <v/>
      </c>
      <c r="I1056">
        <f t="shared" si="194"/>
        <v>47</v>
      </c>
      <c r="J1056" s="118">
        <f>IF(AND(Formulier!$E$44&lt;=C1056,Formulier!$O$38&gt;=C1056),"Verlof",0)</f>
        <v>0</v>
      </c>
      <c r="K1056">
        <f t="shared" si="197"/>
        <v>0</v>
      </c>
      <c r="L1056">
        <f t="shared" si="198"/>
        <v>0</v>
      </c>
      <c r="M1056">
        <f t="shared" si="199"/>
        <v>0</v>
      </c>
      <c r="N1056" s="56">
        <f t="shared" si="200"/>
        <v>0</v>
      </c>
      <c r="O1056" s="56">
        <f t="shared" si="201"/>
        <v>0</v>
      </c>
    </row>
    <row r="1057" spans="1:15" x14ac:dyDescent="0.3">
      <c r="A1057" t="str">
        <f t="shared" si="195"/>
        <v>202547za</v>
      </c>
      <c r="B1057">
        <f t="shared" ref="B1057:B1093" si="207">B1050+1</f>
        <v>47</v>
      </c>
      <c r="C1057" s="65">
        <f t="shared" si="202"/>
        <v>45983</v>
      </c>
      <c r="D1057" t="str">
        <f t="shared" si="203"/>
        <v>za</v>
      </c>
      <c r="E1057">
        <f t="shared" si="196"/>
        <v>2025</v>
      </c>
      <c r="F1057" t="str">
        <f t="shared" si="204"/>
        <v/>
      </c>
      <c r="G1057" t="str">
        <f t="shared" si="205"/>
        <v/>
      </c>
      <c r="H1057" t="str">
        <f t="shared" si="206"/>
        <v/>
      </c>
      <c r="I1057">
        <f t="shared" ref="I1057:I1093" si="208">+I1050+1</f>
        <v>47</v>
      </c>
      <c r="J1057" s="118">
        <f>IF(AND(Formulier!$E$44&lt;=C1057,Formulier!$O$38&gt;=C1057),"Verlof",0)</f>
        <v>0</v>
      </c>
      <c r="K1057">
        <f t="shared" si="197"/>
        <v>0</v>
      </c>
      <c r="L1057">
        <f t="shared" si="198"/>
        <v>0</v>
      </c>
      <c r="M1057">
        <f t="shared" si="199"/>
        <v>0</v>
      </c>
      <c r="N1057" s="56">
        <f t="shared" si="200"/>
        <v>0</v>
      </c>
      <c r="O1057" s="56">
        <f t="shared" si="201"/>
        <v>0</v>
      </c>
    </row>
    <row r="1058" spans="1:15" x14ac:dyDescent="0.3">
      <c r="A1058" t="str">
        <f t="shared" si="195"/>
        <v>202547zo</v>
      </c>
      <c r="B1058">
        <f t="shared" si="207"/>
        <v>47</v>
      </c>
      <c r="C1058" s="65">
        <f t="shared" si="202"/>
        <v>45984</v>
      </c>
      <c r="D1058" t="str">
        <f t="shared" si="203"/>
        <v>zo</v>
      </c>
      <c r="E1058">
        <f t="shared" si="196"/>
        <v>2025</v>
      </c>
      <c r="F1058" t="str">
        <f t="shared" si="204"/>
        <v/>
      </c>
      <c r="G1058" t="str">
        <f t="shared" si="205"/>
        <v/>
      </c>
      <c r="H1058" t="str">
        <f t="shared" si="206"/>
        <v/>
      </c>
      <c r="I1058">
        <f t="shared" si="208"/>
        <v>47</v>
      </c>
      <c r="J1058" s="118">
        <f>IF(AND(Formulier!$E$44&lt;=C1058,Formulier!$O$38&gt;=C1058),"Verlof",0)</f>
        <v>0</v>
      </c>
      <c r="K1058">
        <f t="shared" si="197"/>
        <v>0</v>
      </c>
      <c r="L1058">
        <f t="shared" si="198"/>
        <v>0</v>
      </c>
      <c r="M1058">
        <f t="shared" si="199"/>
        <v>0</v>
      </c>
      <c r="N1058" s="56">
        <f t="shared" si="200"/>
        <v>0</v>
      </c>
      <c r="O1058" s="56">
        <f t="shared" si="201"/>
        <v>0</v>
      </c>
    </row>
    <row r="1059" spans="1:15" x14ac:dyDescent="0.3">
      <c r="A1059" t="str">
        <f t="shared" si="195"/>
        <v>202548ma</v>
      </c>
      <c r="B1059">
        <f t="shared" si="207"/>
        <v>48</v>
      </c>
      <c r="C1059" s="65">
        <f t="shared" si="202"/>
        <v>45985</v>
      </c>
      <c r="D1059" t="str">
        <f t="shared" si="203"/>
        <v>ma</v>
      </c>
      <c r="E1059">
        <f t="shared" si="196"/>
        <v>2025</v>
      </c>
      <c r="F1059" t="str">
        <f t="shared" si="204"/>
        <v/>
      </c>
      <c r="G1059" t="str">
        <f t="shared" si="205"/>
        <v/>
      </c>
      <c r="H1059" t="str">
        <f t="shared" si="206"/>
        <v/>
      </c>
      <c r="I1059">
        <f t="shared" si="208"/>
        <v>48</v>
      </c>
      <c r="J1059" s="118">
        <f>IF(AND(Formulier!$E$44&lt;=C1059,Formulier!$O$38&gt;=C1059),"Verlof",0)</f>
        <v>0</v>
      </c>
      <c r="K1059">
        <f t="shared" si="197"/>
        <v>0</v>
      </c>
      <c r="L1059">
        <f t="shared" si="198"/>
        <v>0</v>
      </c>
      <c r="M1059">
        <f t="shared" si="199"/>
        <v>0</v>
      </c>
      <c r="N1059" s="56">
        <f t="shared" si="200"/>
        <v>0</v>
      </c>
      <c r="O1059" s="56">
        <f t="shared" si="201"/>
        <v>0</v>
      </c>
    </row>
    <row r="1060" spans="1:15" x14ac:dyDescent="0.3">
      <c r="A1060" t="str">
        <f t="shared" si="195"/>
        <v>202548di</v>
      </c>
      <c r="B1060">
        <f t="shared" si="207"/>
        <v>48</v>
      </c>
      <c r="C1060" s="65">
        <f t="shared" si="202"/>
        <v>45986</v>
      </c>
      <c r="D1060" t="str">
        <f t="shared" si="203"/>
        <v>di</v>
      </c>
      <c r="E1060">
        <f t="shared" si="196"/>
        <v>2025</v>
      </c>
      <c r="F1060" t="str">
        <f t="shared" si="204"/>
        <v/>
      </c>
      <c r="G1060" t="str">
        <f t="shared" si="205"/>
        <v/>
      </c>
      <c r="H1060" t="str">
        <f t="shared" si="206"/>
        <v/>
      </c>
      <c r="I1060">
        <f t="shared" si="208"/>
        <v>48</v>
      </c>
      <c r="J1060" s="118">
        <f>IF(AND(Formulier!$E$44&lt;=C1060,Formulier!$O$38&gt;=C1060),"Verlof",0)</f>
        <v>0</v>
      </c>
      <c r="K1060">
        <f t="shared" si="197"/>
        <v>0</v>
      </c>
      <c r="L1060">
        <f t="shared" si="198"/>
        <v>0</v>
      </c>
      <c r="M1060">
        <f t="shared" si="199"/>
        <v>0</v>
      </c>
      <c r="N1060" s="56">
        <f t="shared" si="200"/>
        <v>0</v>
      </c>
      <c r="O1060" s="56">
        <f t="shared" si="201"/>
        <v>0</v>
      </c>
    </row>
    <row r="1061" spans="1:15" x14ac:dyDescent="0.3">
      <c r="A1061" t="str">
        <f t="shared" si="195"/>
        <v>202548wo</v>
      </c>
      <c r="B1061">
        <f t="shared" si="207"/>
        <v>48</v>
      </c>
      <c r="C1061" s="65">
        <f t="shared" si="202"/>
        <v>45987</v>
      </c>
      <c r="D1061" t="str">
        <f t="shared" si="203"/>
        <v>wo</v>
      </c>
      <c r="E1061">
        <f t="shared" si="196"/>
        <v>2025</v>
      </c>
      <c r="F1061" t="str">
        <f t="shared" si="204"/>
        <v/>
      </c>
      <c r="G1061" t="str">
        <f t="shared" si="205"/>
        <v/>
      </c>
      <c r="H1061" t="str">
        <f t="shared" si="206"/>
        <v/>
      </c>
      <c r="I1061">
        <f t="shared" si="208"/>
        <v>48</v>
      </c>
      <c r="J1061" s="118">
        <f>IF(AND(Formulier!$E$44&lt;=C1061,Formulier!$O$38&gt;=C1061),"Verlof",0)</f>
        <v>0</v>
      </c>
      <c r="K1061">
        <f t="shared" si="197"/>
        <v>0</v>
      </c>
      <c r="L1061">
        <f t="shared" si="198"/>
        <v>0</v>
      </c>
      <c r="M1061">
        <f t="shared" si="199"/>
        <v>0</v>
      </c>
      <c r="N1061" s="56">
        <f t="shared" si="200"/>
        <v>0</v>
      </c>
      <c r="O1061" s="56">
        <f t="shared" si="201"/>
        <v>0</v>
      </c>
    </row>
    <row r="1062" spans="1:15" x14ac:dyDescent="0.3">
      <c r="A1062" t="str">
        <f t="shared" si="195"/>
        <v>202548do</v>
      </c>
      <c r="B1062">
        <f t="shared" si="207"/>
        <v>48</v>
      </c>
      <c r="C1062" s="65">
        <f t="shared" si="202"/>
        <v>45988</v>
      </c>
      <c r="D1062" t="str">
        <f t="shared" si="203"/>
        <v>do</v>
      </c>
      <c r="E1062">
        <f t="shared" si="196"/>
        <v>2025</v>
      </c>
      <c r="F1062" t="str">
        <f t="shared" si="204"/>
        <v/>
      </c>
      <c r="G1062" t="str">
        <f t="shared" si="205"/>
        <v/>
      </c>
      <c r="H1062" t="str">
        <f t="shared" si="206"/>
        <v/>
      </c>
      <c r="I1062">
        <f t="shared" si="208"/>
        <v>48</v>
      </c>
      <c r="J1062" s="118">
        <f>IF(AND(Formulier!$E$44&lt;=C1062,Formulier!$O$38&gt;=C1062),"Verlof",0)</f>
        <v>0</v>
      </c>
      <c r="K1062">
        <f t="shared" si="197"/>
        <v>0</v>
      </c>
      <c r="L1062">
        <f t="shared" si="198"/>
        <v>0</v>
      </c>
      <c r="M1062">
        <f t="shared" si="199"/>
        <v>0</v>
      </c>
      <c r="N1062" s="56">
        <f t="shared" si="200"/>
        <v>0</v>
      </c>
      <c r="O1062" s="56">
        <f t="shared" si="201"/>
        <v>0</v>
      </c>
    </row>
    <row r="1063" spans="1:15" x14ac:dyDescent="0.3">
      <c r="A1063" t="str">
        <f t="shared" si="195"/>
        <v>202548vr</v>
      </c>
      <c r="B1063">
        <f t="shared" si="207"/>
        <v>48</v>
      </c>
      <c r="C1063" s="65">
        <f t="shared" si="202"/>
        <v>45989</v>
      </c>
      <c r="D1063" t="str">
        <f t="shared" si="203"/>
        <v>vr</v>
      </c>
      <c r="E1063">
        <f t="shared" si="196"/>
        <v>2025</v>
      </c>
      <c r="F1063" t="str">
        <f t="shared" si="204"/>
        <v/>
      </c>
      <c r="G1063" t="str">
        <f t="shared" si="205"/>
        <v/>
      </c>
      <c r="H1063" t="str">
        <f t="shared" si="206"/>
        <v/>
      </c>
      <c r="I1063">
        <f t="shared" si="208"/>
        <v>48</v>
      </c>
      <c r="J1063" s="118">
        <f>IF(AND(Formulier!$E$44&lt;=C1063,Formulier!$O$38&gt;=C1063),"Verlof",0)</f>
        <v>0</v>
      </c>
      <c r="K1063">
        <f t="shared" si="197"/>
        <v>0</v>
      </c>
      <c r="L1063">
        <f t="shared" si="198"/>
        <v>0</v>
      </c>
      <c r="M1063">
        <f t="shared" si="199"/>
        <v>0</v>
      </c>
      <c r="N1063" s="56">
        <f t="shared" si="200"/>
        <v>0</v>
      </c>
      <c r="O1063" s="56">
        <f t="shared" si="201"/>
        <v>0</v>
      </c>
    </row>
    <row r="1064" spans="1:15" x14ac:dyDescent="0.3">
      <c r="A1064" t="str">
        <f t="shared" si="195"/>
        <v>202548za</v>
      </c>
      <c r="B1064">
        <f t="shared" si="207"/>
        <v>48</v>
      </c>
      <c r="C1064" s="65">
        <f t="shared" si="202"/>
        <v>45990</v>
      </c>
      <c r="D1064" t="str">
        <f t="shared" si="203"/>
        <v>za</v>
      </c>
      <c r="E1064">
        <f t="shared" si="196"/>
        <v>2025</v>
      </c>
      <c r="F1064" t="str">
        <f t="shared" si="204"/>
        <v/>
      </c>
      <c r="G1064" t="str">
        <f t="shared" si="205"/>
        <v/>
      </c>
      <c r="H1064" t="str">
        <f t="shared" si="206"/>
        <v/>
      </c>
      <c r="I1064">
        <f t="shared" si="208"/>
        <v>48</v>
      </c>
      <c r="J1064" s="118">
        <f>IF(AND(Formulier!$E$44&lt;=C1064,Formulier!$O$38&gt;=C1064),"Verlof",0)</f>
        <v>0</v>
      </c>
      <c r="K1064">
        <f t="shared" si="197"/>
        <v>0</v>
      </c>
      <c r="L1064">
        <f t="shared" si="198"/>
        <v>0</v>
      </c>
      <c r="M1064">
        <f t="shared" si="199"/>
        <v>0</v>
      </c>
      <c r="N1064" s="56">
        <f t="shared" si="200"/>
        <v>0</v>
      </c>
      <c r="O1064" s="56">
        <f t="shared" si="201"/>
        <v>0</v>
      </c>
    </row>
    <row r="1065" spans="1:15" x14ac:dyDescent="0.3">
      <c r="A1065" t="str">
        <f t="shared" si="195"/>
        <v>202548zo</v>
      </c>
      <c r="B1065">
        <f t="shared" si="207"/>
        <v>48</v>
      </c>
      <c r="C1065" s="65">
        <f t="shared" si="202"/>
        <v>45991</v>
      </c>
      <c r="D1065" t="str">
        <f t="shared" si="203"/>
        <v>zo</v>
      </c>
      <c r="E1065">
        <f t="shared" si="196"/>
        <v>2025</v>
      </c>
      <c r="F1065" t="str">
        <f t="shared" si="204"/>
        <v/>
      </c>
      <c r="G1065" t="str">
        <f t="shared" si="205"/>
        <v/>
      </c>
      <c r="H1065" t="str">
        <f t="shared" si="206"/>
        <v/>
      </c>
      <c r="I1065">
        <f t="shared" si="208"/>
        <v>48</v>
      </c>
      <c r="J1065" s="118">
        <f>IF(AND(Formulier!$E$44&lt;=C1065,Formulier!$O$38&gt;=C1065),"Verlof",0)</f>
        <v>0</v>
      </c>
      <c r="K1065">
        <f t="shared" si="197"/>
        <v>0</v>
      </c>
      <c r="L1065">
        <f t="shared" si="198"/>
        <v>0</v>
      </c>
      <c r="M1065">
        <f t="shared" si="199"/>
        <v>0</v>
      </c>
      <c r="N1065" s="56">
        <f t="shared" si="200"/>
        <v>0</v>
      </c>
      <c r="O1065" s="56">
        <f t="shared" si="201"/>
        <v>0</v>
      </c>
    </row>
    <row r="1066" spans="1:15" x14ac:dyDescent="0.3">
      <c r="A1066" t="str">
        <f t="shared" si="195"/>
        <v>202549ma</v>
      </c>
      <c r="B1066">
        <f t="shared" si="207"/>
        <v>49</v>
      </c>
      <c r="C1066" s="65">
        <f t="shared" si="202"/>
        <v>45992</v>
      </c>
      <c r="D1066" t="str">
        <f t="shared" si="203"/>
        <v>ma</v>
      </c>
      <c r="E1066">
        <f t="shared" si="196"/>
        <v>2025</v>
      </c>
      <c r="F1066" t="str">
        <f t="shared" si="204"/>
        <v/>
      </c>
      <c r="G1066" t="str">
        <f t="shared" si="205"/>
        <v/>
      </c>
      <c r="H1066" t="str">
        <f t="shared" si="206"/>
        <v/>
      </c>
      <c r="I1066">
        <f t="shared" si="208"/>
        <v>49</v>
      </c>
      <c r="J1066" s="118">
        <f>IF(AND(Formulier!$E$44&lt;=C1066,Formulier!$O$38&gt;=C1066),"Verlof",0)</f>
        <v>0</v>
      </c>
      <c r="K1066">
        <f t="shared" si="197"/>
        <v>0</v>
      </c>
      <c r="L1066">
        <f t="shared" si="198"/>
        <v>0</v>
      </c>
      <c r="M1066">
        <f t="shared" si="199"/>
        <v>0</v>
      </c>
      <c r="N1066" s="56">
        <f t="shared" si="200"/>
        <v>0</v>
      </c>
      <c r="O1066" s="56">
        <f t="shared" si="201"/>
        <v>0</v>
      </c>
    </row>
    <row r="1067" spans="1:15" x14ac:dyDescent="0.3">
      <c r="A1067" t="str">
        <f t="shared" si="195"/>
        <v>202549di</v>
      </c>
      <c r="B1067">
        <f t="shared" si="207"/>
        <v>49</v>
      </c>
      <c r="C1067" s="65">
        <f t="shared" si="202"/>
        <v>45993</v>
      </c>
      <c r="D1067" t="str">
        <f t="shared" si="203"/>
        <v>di</v>
      </c>
      <c r="E1067">
        <f t="shared" si="196"/>
        <v>2025</v>
      </c>
      <c r="F1067" t="str">
        <f t="shared" si="204"/>
        <v/>
      </c>
      <c r="G1067" t="str">
        <f t="shared" si="205"/>
        <v/>
      </c>
      <c r="H1067" t="str">
        <f t="shared" si="206"/>
        <v/>
      </c>
      <c r="I1067">
        <f t="shared" si="208"/>
        <v>49</v>
      </c>
      <c r="J1067" s="118">
        <f>IF(AND(Formulier!$E$44&lt;=C1067,Formulier!$O$38&gt;=C1067),"Verlof",0)</f>
        <v>0</v>
      </c>
      <c r="K1067">
        <f t="shared" si="197"/>
        <v>0</v>
      </c>
      <c r="L1067">
        <f t="shared" si="198"/>
        <v>0</v>
      </c>
      <c r="M1067">
        <f t="shared" si="199"/>
        <v>0</v>
      </c>
      <c r="N1067" s="56">
        <f t="shared" si="200"/>
        <v>0</v>
      </c>
      <c r="O1067" s="56">
        <f t="shared" si="201"/>
        <v>0</v>
      </c>
    </row>
    <row r="1068" spans="1:15" x14ac:dyDescent="0.3">
      <c r="A1068" t="str">
        <f t="shared" si="195"/>
        <v>202549wo</v>
      </c>
      <c r="B1068">
        <f t="shared" si="207"/>
        <v>49</v>
      </c>
      <c r="C1068" s="65">
        <f t="shared" si="202"/>
        <v>45994</v>
      </c>
      <c r="D1068" t="str">
        <f t="shared" si="203"/>
        <v>wo</v>
      </c>
      <c r="E1068">
        <f t="shared" si="196"/>
        <v>2025</v>
      </c>
      <c r="F1068" t="str">
        <f t="shared" si="204"/>
        <v/>
      </c>
      <c r="G1068" t="str">
        <f t="shared" si="205"/>
        <v/>
      </c>
      <c r="H1068" t="str">
        <f t="shared" si="206"/>
        <v/>
      </c>
      <c r="I1068">
        <f t="shared" si="208"/>
        <v>49</v>
      </c>
      <c r="J1068" s="118">
        <f>IF(AND(Formulier!$E$44&lt;=C1068,Formulier!$O$38&gt;=C1068),"Verlof",0)</f>
        <v>0</v>
      </c>
      <c r="K1068">
        <f t="shared" si="197"/>
        <v>0</v>
      </c>
      <c r="L1068">
        <f t="shared" si="198"/>
        <v>0</v>
      </c>
      <c r="M1068">
        <f t="shared" si="199"/>
        <v>0</v>
      </c>
      <c r="N1068" s="56">
        <f t="shared" si="200"/>
        <v>0</v>
      </c>
      <c r="O1068" s="56">
        <f t="shared" si="201"/>
        <v>0</v>
      </c>
    </row>
    <row r="1069" spans="1:15" x14ac:dyDescent="0.3">
      <c r="A1069" t="str">
        <f t="shared" si="195"/>
        <v>202549do</v>
      </c>
      <c r="B1069">
        <f t="shared" si="207"/>
        <v>49</v>
      </c>
      <c r="C1069" s="65">
        <f t="shared" si="202"/>
        <v>45995</v>
      </c>
      <c r="D1069" t="str">
        <f t="shared" si="203"/>
        <v>do</v>
      </c>
      <c r="E1069">
        <f t="shared" si="196"/>
        <v>2025</v>
      </c>
      <c r="F1069" t="str">
        <f t="shared" si="204"/>
        <v/>
      </c>
      <c r="G1069" t="str">
        <f t="shared" si="205"/>
        <v/>
      </c>
      <c r="H1069" t="str">
        <f t="shared" si="206"/>
        <v/>
      </c>
      <c r="I1069">
        <f t="shared" si="208"/>
        <v>49</v>
      </c>
      <c r="J1069" s="118">
        <f>IF(AND(Formulier!$E$44&lt;=C1069,Formulier!$O$38&gt;=C1069),"Verlof",0)</f>
        <v>0</v>
      </c>
      <c r="K1069">
        <f t="shared" si="197"/>
        <v>0</v>
      </c>
      <c r="L1069">
        <f t="shared" si="198"/>
        <v>0</v>
      </c>
      <c r="M1069">
        <f t="shared" si="199"/>
        <v>0</v>
      </c>
      <c r="N1069" s="56">
        <f t="shared" si="200"/>
        <v>0</v>
      </c>
      <c r="O1069" s="56">
        <f t="shared" si="201"/>
        <v>0</v>
      </c>
    </row>
    <row r="1070" spans="1:15" x14ac:dyDescent="0.3">
      <c r="A1070" t="str">
        <f t="shared" si="195"/>
        <v>202549vr</v>
      </c>
      <c r="B1070">
        <f t="shared" si="207"/>
        <v>49</v>
      </c>
      <c r="C1070" s="65">
        <f t="shared" si="202"/>
        <v>45996</v>
      </c>
      <c r="D1070" t="str">
        <f t="shared" si="203"/>
        <v>vr</v>
      </c>
      <c r="E1070">
        <f t="shared" si="196"/>
        <v>2025</v>
      </c>
      <c r="F1070" t="str">
        <f t="shared" si="204"/>
        <v/>
      </c>
      <c r="G1070" t="str">
        <f t="shared" si="205"/>
        <v/>
      </c>
      <c r="H1070" t="str">
        <f t="shared" si="206"/>
        <v/>
      </c>
      <c r="I1070">
        <f t="shared" si="208"/>
        <v>49</v>
      </c>
      <c r="J1070" s="118">
        <f>IF(AND(Formulier!$E$44&lt;=C1070,Formulier!$O$38&gt;=C1070),"Verlof",0)</f>
        <v>0</v>
      </c>
      <c r="K1070">
        <f t="shared" si="197"/>
        <v>0</v>
      </c>
      <c r="L1070">
        <f t="shared" si="198"/>
        <v>0</v>
      </c>
      <c r="M1070">
        <f t="shared" si="199"/>
        <v>0</v>
      </c>
      <c r="N1070" s="56">
        <f t="shared" si="200"/>
        <v>0</v>
      </c>
      <c r="O1070" s="56">
        <f t="shared" si="201"/>
        <v>0</v>
      </c>
    </row>
    <row r="1071" spans="1:15" x14ac:dyDescent="0.3">
      <c r="A1071" t="str">
        <f t="shared" si="195"/>
        <v>202549za</v>
      </c>
      <c r="B1071">
        <f t="shared" si="207"/>
        <v>49</v>
      </c>
      <c r="C1071" s="65">
        <f t="shared" si="202"/>
        <v>45997</v>
      </c>
      <c r="D1071" t="str">
        <f t="shared" si="203"/>
        <v>za</v>
      </c>
      <c r="E1071">
        <f t="shared" si="196"/>
        <v>2025</v>
      </c>
      <c r="F1071" t="str">
        <f t="shared" si="204"/>
        <v/>
      </c>
      <c r="G1071" t="str">
        <f t="shared" si="205"/>
        <v/>
      </c>
      <c r="H1071" t="str">
        <f t="shared" si="206"/>
        <v/>
      </c>
      <c r="I1071">
        <f t="shared" si="208"/>
        <v>49</v>
      </c>
      <c r="J1071" s="118">
        <f>IF(AND(Formulier!$E$44&lt;=C1071,Formulier!$O$38&gt;=C1071),"Verlof",0)</f>
        <v>0</v>
      </c>
      <c r="K1071">
        <f t="shared" si="197"/>
        <v>0</v>
      </c>
      <c r="L1071">
        <f t="shared" si="198"/>
        <v>0</v>
      </c>
      <c r="M1071">
        <f t="shared" si="199"/>
        <v>0</v>
      </c>
      <c r="N1071" s="56">
        <f t="shared" si="200"/>
        <v>0</v>
      </c>
      <c r="O1071" s="56">
        <f t="shared" si="201"/>
        <v>0</v>
      </c>
    </row>
    <row r="1072" spans="1:15" x14ac:dyDescent="0.3">
      <c r="A1072" t="str">
        <f t="shared" si="195"/>
        <v>202549zo</v>
      </c>
      <c r="B1072">
        <f t="shared" si="207"/>
        <v>49</v>
      </c>
      <c r="C1072" s="65">
        <f t="shared" si="202"/>
        <v>45998</v>
      </c>
      <c r="D1072" t="str">
        <f t="shared" si="203"/>
        <v>zo</v>
      </c>
      <c r="E1072">
        <f t="shared" si="196"/>
        <v>2025</v>
      </c>
      <c r="F1072" t="str">
        <f t="shared" si="204"/>
        <v/>
      </c>
      <c r="G1072" t="str">
        <f t="shared" si="205"/>
        <v/>
      </c>
      <c r="H1072" t="str">
        <f t="shared" si="206"/>
        <v/>
      </c>
      <c r="I1072">
        <f t="shared" si="208"/>
        <v>49</v>
      </c>
      <c r="J1072" s="118">
        <f>IF(AND(Formulier!$E$44&lt;=C1072,Formulier!$O$38&gt;=C1072),"Verlof",0)</f>
        <v>0</v>
      </c>
      <c r="K1072">
        <f t="shared" si="197"/>
        <v>0</v>
      </c>
      <c r="L1072">
        <f t="shared" si="198"/>
        <v>0</v>
      </c>
      <c r="M1072">
        <f t="shared" si="199"/>
        <v>0</v>
      </c>
      <c r="N1072" s="56">
        <f t="shared" si="200"/>
        <v>0</v>
      </c>
      <c r="O1072" s="56">
        <f t="shared" si="201"/>
        <v>0</v>
      </c>
    </row>
    <row r="1073" spans="1:15" x14ac:dyDescent="0.3">
      <c r="A1073" t="str">
        <f t="shared" si="195"/>
        <v>202550ma</v>
      </c>
      <c r="B1073">
        <f t="shared" si="207"/>
        <v>50</v>
      </c>
      <c r="C1073" s="65">
        <f t="shared" si="202"/>
        <v>45999</v>
      </c>
      <c r="D1073" t="str">
        <f t="shared" si="203"/>
        <v>ma</v>
      </c>
      <c r="E1073">
        <f t="shared" si="196"/>
        <v>2025</v>
      </c>
      <c r="F1073" t="str">
        <f t="shared" si="204"/>
        <v/>
      </c>
      <c r="G1073" t="str">
        <f t="shared" si="205"/>
        <v/>
      </c>
      <c r="H1073" t="str">
        <f t="shared" si="206"/>
        <v/>
      </c>
      <c r="I1073">
        <f t="shared" si="208"/>
        <v>50</v>
      </c>
      <c r="J1073" s="118">
        <f>IF(AND(Formulier!$E$44&lt;=C1073,Formulier!$O$38&gt;=C1073),"Verlof",0)</f>
        <v>0</v>
      </c>
      <c r="K1073">
        <f t="shared" si="197"/>
        <v>0</v>
      </c>
      <c r="L1073">
        <f t="shared" si="198"/>
        <v>0</v>
      </c>
      <c r="M1073">
        <f t="shared" si="199"/>
        <v>0</v>
      </c>
      <c r="N1073" s="56">
        <f t="shared" si="200"/>
        <v>0</v>
      </c>
      <c r="O1073" s="56">
        <f t="shared" si="201"/>
        <v>0</v>
      </c>
    </row>
    <row r="1074" spans="1:15" x14ac:dyDescent="0.3">
      <c r="A1074" t="str">
        <f t="shared" si="195"/>
        <v>202550di</v>
      </c>
      <c r="B1074">
        <f t="shared" si="207"/>
        <v>50</v>
      </c>
      <c r="C1074" s="65">
        <f t="shared" si="202"/>
        <v>46000</v>
      </c>
      <c r="D1074" t="str">
        <f t="shared" si="203"/>
        <v>di</v>
      </c>
      <c r="E1074">
        <f t="shared" si="196"/>
        <v>2025</v>
      </c>
      <c r="F1074" t="str">
        <f t="shared" si="204"/>
        <v/>
      </c>
      <c r="G1074" t="str">
        <f t="shared" si="205"/>
        <v/>
      </c>
      <c r="H1074" t="str">
        <f t="shared" si="206"/>
        <v/>
      </c>
      <c r="I1074">
        <f t="shared" si="208"/>
        <v>50</v>
      </c>
      <c r="J1074" s="118">
        <f>IF(AND(Formulier!$E$44&lt;=C1074,Formulier!$O$38&gt;=C1074),"Verlof",0)</f>
        <v>0</v>
      </c>
      <c r="K1074">
        <f t="shared" si="197"/>
        <v>0</v>
      </c>
      <c r="L1074">
        <f t="shared" si="198"/>
        <v>0</v>
      </c>
      <c r="M1074">
        <f t="shared" si="199"/>
        <v>0</v>
      </c>
      <c r="N1074" s="56">
        <f t="shared" si="200"/>
        <v>0</v>
      </c>
      <c r="O1074" s="56">
        <f t="shared" si="201"/>
        <v>0</v>
      </c>
    </row>
    <row r="1075" spans="1:15" x14ac:dyDescent="0.3">
      <c r="A1075" t="str">
        <f t="shared" si="195"/>
        <v>202550wo</v>
      </c>
      <c r="B1075">
        <f t="shared" si="207"/>
        <v>50</v>
      </c>
      <c r="C1075" s="65">
        <f t="shared" si="202"/>
        <v>46001</v>
      </c>
      <c r="D1075" t="str">
        <f t="shared" si="203"/>
        <v>wo</v>
      </c>
      <c r="E1075">
        <f t="shared" si="196"/>
        <v>2025</v>
      </c>
      <c r="F1075" t="str">
        <f t="shared" si="204"/>
        <v/>
      </c>
      <c r="G1075" t="str">
        <f t="shared" si="205"/>
        <v/>
      </c>
      <c r="H1075" t="str">
        <f t="shared" si="206"/>
        <v/>
      </c>
      <c r="I1075">
        <f t="shared" si="208"/>
        <v>50</v>
      </c>
      <c r="J1075" s="118">
        <f>IF(AND(Formulier!$E$44&lt;=C1075,Formulier!$O$38&gt;=C1075),"Verlof",0)</f>
        <v>0</v>
      </c>
      <c r="K1075">
        <f t="shared" si="197"/>
        <v>0</v>
      </c>
      <c r="L1075">
        <f t="shared" si="198"/>
        <v>0</v>
      </c>
      <c r="M1075">
        <f t="shared" si="199"/>
        <v>0</v>
      </c>
      <c r="N1075" s="56">
        <f t="shared" si="200"/>
        <v>0</v>
      </c>
      <c r="O1075" s="56">
        <f t="shared" si="201"/>
        <v>0</v>
      </c>
    </row>
    <row r="1076" spans="1:15" x14ac:dyDescent="0.3">
      <c r="A1076" t="str">
        <f t="shared" si="195"/>
        <v>202550do</v>
      </c>
      <c r="B1076">
        <f t="shared" si="207"/>
        <v>50</v>
      </c>
      <c r="C1076" s="65">
        <f t="shared" si="202"/>
        <v>46002</v>
      </c>
      <c r="D1076" t="str">
        <f t="shared" si="203"/>
        <v>do</v>
      </c>
      <c r="E1076">
        <f t="shared" si="196"/>
        <v>2025</v>
      </c>
      <c r="F1076" t="str">
        <f t="shared" si="204"/>
        <v/>
      </c>
      <c r="G1076" t="str">
        <f t="shared" si="205"/>
        <v/>
      </c>
      <c r="H1076" t="str">
        <f t="shared" si="206"/>
        <v/>
      </c>
      <c r="I1076">
        <f t="shared" si="208"/>
        <v>50</v>
      </c>
      <c r="J1076" s="118">
        <f>IF(AND(Formulier!$E$44&lt;=C1076,Formulier!$O$38&gt;=C1076),"Verlof",0)</f>
        <v>0</v>
      </c>
      <c r="K1076">
        <f t="shared" si="197"/>
        <v>0</v>
      </c>
      <c r="L1076">
        <f t="shared" si="198"/>
        <v>0</v>
      </c>
      <c r="M1076">
        <f t="shared" si="199"/>
        <v>0</v>
      </c>
      <c r="N1076" s="56">
        <f t="shared" si="200"/>
        <v>0</v>
      </c>
      <c r="O1076" s="56">
        <f t="shared" si="201"/>
        <v>0</v>
      </c>
    </row>
    <row r="1077" spans="1:15" x14ac:dyDescent="0.3">
      <c r="A1077" t="str">
        <f t="shared" si="195"/>
        <v>202550vr</v>
      </c>
      <c r="B1077">
        <f t="shared" si="207"/>
        <v>50</v>
      </c>
      <c r="C1077" s="65">
        <f t="shared" si="202"/>
        <v>46003</v>
      </c>
      <c r="D1077" t="str">
        <f t="shared" si="203"/>
        <v>vr</v>
      </c>
      <c r="E1077">
        <f t="shared" si="196"/>
        <v>2025</v>
      </c>
      <c r="F1077" t="str">
        <f t="shared" si="204"/>
        <v/>
      </c>
      <c r="G1077" t="str">
        <f t="shared" si="205"/>
        <v/>
      </c>
      <c r="H1077" t="str">
        <f t="shared" si="206"/>
        <v/>
      </c>
      <c r="I1077">
        <f t="shared" si="208"/>
        <v>50</v>
      </c>
      <c r="J1077" s="118">
        <f>IF(AND(Formulier!$E$44&lt;=C1077,Formulier!$O$38&gt;=C1077),"Verlof",0)</f>
        <v>0</v>
      </c>
      <c r="K1077">
        <f t="shared" si="197"/>
        <v>0</v>
      </c>
      <c r="L1077">
        <f t="shared" si="198"/>
        <v>0</v>
      </c>
      <c r="M1077">
        <f t="shared" si="199"/>
        <v>0</v>
      </c>
      <c r="N1077" s="56">
        <f t="shared" si="200"/>
        <v>0</v>
      </c>
      <c r="O1077" s="56">
        <f t="shared" si="201"/>
        <v>0</v>
      </c>
    </row>
    <row r="1078" spans="1:15" x14ac:dyDescent="0.3">
      <c r="A1078" t="str">
        <f t="shared" si="195"/>
        <v>202550za</v>
      </c>
      <c r="B1078">
        <f t="shared" si="207"/>
        <v>50</v>
      </c>
      <c r="C1078" s="65">
        <f t="shared" si="202"/>
        <v>46004</v>
      </c>
      <c r="D1078" t="str">
        <f t="shared" si="203"/>
        <v>za</v>
      </c>
      <c r="E1078">
        <f t="shared" si="196"/>
        <v>2025</v>
      </c>
      <c r="F1078" t="str">
        <f t="shared" si="204"/>
        <v/>
      </c>
      <c r="G1078" t="str">
        <f t="shared" si="205"/>
        <v/>
      </c>
      <c r="H1078" t="str">
        <f t="shared" si="206"/>
        <v/>
      </c>
      <c r="I1078">
        <f t="shared" si="208"/>
        <v>50</v>
      </c>
      <c r="J1078" s="118">
        <f>IF(AND(Formulier!$E$44&lt;=C1078,Formulier!$O$38&gt;=C1078),"Verlof",0)</f>
        <v>0</v>
      </c>
      <c r="K1078">
        <f t="shared" si="197"/>
        <v>0</v>
      </c>
      <c r="L1078">
        <f t="shared" si="198"/>
        <v>0</v>
      </c>
      <c r="M1078">
        <f t="shared" si="199"/>
        <v>0</v>
      </c>
      <c r="N1078" s="56">
        <f t="shared" si="200"/>
        <v>0</v>
      </c>
      <c r="O1078" s="56">
        <f t="shared" si="201"/>
        <v>0</v>
      </c>
    </row>
    <row r="1079" spans="1:15" x14ac:dyDescent="0.3">
      <c r="A1079" t="str">
        <f t="shared" si="195"/>
        <v>202550zo</v>
      </c>
      <c r="B1079">
        <f t="shared" si="207"/>
        <v>50</v>
      </c>
      <c r="C1079" s="65">
        <f t="shared" si="202"/>
        <v>46005</v>
      </c>
      <c r="D1079" t="str">
        <f t="shared" si="203"/>
        <v>zo</v>
      </c>
      <c r="E1079">
        <f t="shared" si="196"/>
        <v>2025</v>
      </c>
      <c r="F1079" t="str">
        <f t="shared" si="204"/>
        <v/>
      </c>
      <c r="G1079" t="str">
        <f t="shared" si="205"/>
        <v/>
      </c>
      <c r="H1079" t="str">
        <f t="shared" si="206"/>
        <v/>
      </c>
      <c r="I1079">
        <f t="shared" si="208"/>
        <v>50</v>
      </c>
      <c r="J1079" s="118">
        <f>IF(AND(Formulier!$E$44&lt;=C1079,Formulier!$O$38&gt;=C1079),"Verlof",0)</f>
        <v>0</v>
      </c>
      <c r="K1079">
        <f t="shared" si="197"/>
        <v>0</v>
      </c>
      <c r="L1079">
        <f t="shared" si="198"/>
        <v>0</v>
      </c>
      <c r="M1079">
        <f t="shared" si="199"/>
        <v>0</v>
      </c>
      <c r="N1079" s="56">
        <f t="shared" si="200"/>
        <v>0</v>
      </c>
      <c r="O1079" s="56">
        <f t="shared" si="201"/>
        <v>0</v>
      </c>
    </row>
    <row r="1080" spans="1:15" x14ac:dyDescent="0.3">
      <c r="A1080" t="str">
        <f t="shared" si="195"/>
        <v>202551ma</v>
      </c>
      <c r="B1080">
        <f t="shared" si="207"/>
        <v>51</v>
      </c>
      <c r="C1080" s="65">
        <f t="shared" si="202"/>
        <v>46006</v>
      </c>
      <c r="D1080" t="str">
        <f t="shared" si="203"/>
        <v>ma</v>
      </c>
      <c r="E1080">
        <f t="shared" si="196"/>
        <v>2025</v>
      </c>
      <c r="F1080" t="str">
        <f t="shared" si="204"/>
        <v/>
      </c>
      <c r="G1080" t="str">
        <f t="shared" si="205"/>
        <v/>
      </c>
      <c r="H1080" t="str">
        <f t="shared" si="206"/>
        <v/>
      </c>
      <c r="I1080">
        <f t="shared" si="208"/>
        <v>51</v>
      </c>
      <c r="J1080" s="118">
        <f>IF(AND(Formulier!$E$44&lt;=C1080,Formulier!$O$38&gt;=C1080),"Verlof",0)</f>
        <v>0</v>
      </c>
      <c r="K1080">
        <f t="shared" si="197"/>
        <v>0</v>
      </c>
      <c r="L1080">
        <f t="shared" si="198"/>
        <v>0</v>
      </c>
      <c r="M1080">
        <f t="shared" si="199"/>
        <v>0</v>
      </c>
      <c r="N1080" s="56">
        <f t="shared" si="200"/>
        <v>0</v>
      </c>
      <c r="O1080" s="56">
        <f t="shared" si="201"/>
        <v>0</v>
      </c>
    </row>
    <row r="1081" spans="1:15" x14ac:dyDescent="0.3">
      <c r="A1081" t="str">
        <f t="shared" si="195"/>
        <v>202551di</v>
      </c>
      <c r="B1081">
        <f t="shared" si="207"/>
        <v>51</v>
      </c>
      <c r="C1081" s="65">
        <f t="shared" si="202"/>
        <v>46007</v>
      </c>
      <c r="D1081" t="str">
        <f t="shared" si="203"/>
        <v>di</v>
      </c>
      <c r="E1081">
        <f t="shared" si="196"/>
        <v>2025</v>
      </c>
      <c r="F1081" t="str">
        <f t="shared" si="204"/>
        <v/>
      </c>
      <c r="G1081" t="str">
        <f t="shared" si="205"/>
        <v/>
      </c>
      <c r="H1081" t="str">
        <f t="shared" si="206"/>
        <v/>
      </c>
      <c r="I1081">
        <f t="shared" si="208"/>
        <v>51</v>
      </c>
      <c r="J1081" s="118">
        <f>IF(AND(Formulier!$E$44&lt;=C1081,Formulier!$O$38&gt;=C1081),"Verlof",0)</f>
        <v>0</v>
      </c>
      <c r="K1081">
        <f t="shared" si="197"/>
        <v>0</v>
      </c>
      <c r="L1081">
        <f t="shared" si="198"/>
        <v>0</v>
      </c>
      <c r="M1081">
        <f t="shared" si="199"/>
        <v>0</v>
      </c>
      <c r="N1081" s="56">
        <f t="shared" si="200"/>
        <v>0</v>
      </c>
      <c r="O1081" s="56">
        <f t="shared" si="201"/>
        <v>0</v>
      </c>
    </row>
    <row r="1082" spans="1:15" x14ac:dyDescent="0.3">
      <c r="A1082" t="str">
        <f t="shared" si="195"/>
        <v>202551wo</v>
      </c>
      <c r="B1082">
        <f t="shared" si="207"/>
        <v>51</v>
      </c>
      <c r="C1082" s="65">
        <f t="shared" si="202"/>
        <v>46008</v>
      </c>
      <c r="D1082" t="str">
        <f t="shared" si="203"/>
        <v>wo</v>
      </c>
      <c r="E1082">
        <f t="shared" si="196"/>
        <v>2025</v>
      </c>
      <c r="F1082" t="str">
        <f t="shared" si="204"/>
        <v/>
      </c>
      <c r="G1082" t="str">
        <f t="shared" si="205"/>
        <v/>
      </c>
      <c r="H1082" t="str">
        <f t="shared" si="206"/>
        <v/>
      </c>
      <c r="I1082">
        <f t="shared" si="208"/>
        <v>51</v>
      </c>
      <c r="J1082" s="118">
        <f>IF(AND(Formulier!$E$44&lt;=C1082,Formulier!$O$38&gt;=C1082),"Verlof",0)</f>
        <v>0</v>
      </c>
      <c r="K1082">
        <f t="shared" si="197"/>
        <v>0</v>
      </c>
      <c r="L1082">
        <f t="shared" si="198"/>
        <v>0</v>
      </c>
      <c r="M1082">
        <f t="shared" si="199"/>
        <v>0</v>
      </c>
      <c r="N1082" s="56">
        <f t="shared" si="200"/>
        <v>0</v>
      </c>
      <c r="O1082" s="56">
        <f t="shared" si="201"/>
        <v>0</v>
      </c>
    </row>
    <row r="1083" spans="1:15" x14ac:dyDescent="0.3">
      <c r="A1083" t="str">
        <f t="shared" si="195"/>
        <v>202551do</v>
      </c>
      <c r="B1083">
        <f t="shared" si="207"/>
        <v>51</v>
      </c>
      <c r="C1083" s="65">
        <f t="shared" si="202"/>
        <v>46009</v>
      </c>
      <c r="D1083" t="str">
        <f t="shared" si="203"/>
        <v>do</v>
      </c>
      <c r="E1083">
        <f t="shared" si="196"/>
        <v>2025</v>
      </c>
      <c r="F1083" t="str">
        <f t="shared" si="204"/>
        <v/>
      </c>
      <c r="G1083" t="str">
        <f t="shared" si="205"/>
        <v/>
      </c>
      <c r="H1083" t="str">
        <f t="shared" si="206"/>
        <v/>
      </c>
      <c r="I1083">
        <f t="shared" si="208"/>
        <v>51</v>
      </c>
      <c r="J1083" s="118">
        <f>IF(AND(Formulier!$E$44&lt;=C1083,Formulier!$O$38&gt;=C1083),"Verlof",0)</f>
        <v>0</v>
      </c>
      <c r="K1083">
        <f t="shared" si="197"/>
        <v>0</v>
      </c>
      <c r="L1083">
        <f t="shared" si="198"/>
        <v>0</v>
      </c>
      <c r="M1083">
        <f t="shared" si="199"/>
        <v>0</v>
      </c>
      <c r="N1083" s="56">
        <f t="shared" si="200"/>
        <v>0</v>
      </c>
      <c r="O1083" s="56">
        <f t="shared" si="201"/>
        <v>0</v>
      </c>
    </row>
    <row r="1084" spans="1:15" x14ac:dyDescent="0.3">
      <c r="A1084" t="str">
        <f t="shared" si="195"/>
        <v>202551vr</v>
      </c>
      <c r="B1084">
        <f t="shared" si="207"/>
        <v>51</v>
      </c>
      <c r="C1084" s="65">
        <f t="shared" si="202"/>
        <v>46010</v>
      </c>
      <c r="D1084" t="str">
        <f t="shared" si="203"/>
        <v>vr</v>
      </c>
      <c r="E1084">
        <f t="shared" si="196"/>
        <v>2025</v>
      </c>
      <c r="F1084" t="str">
        <f t="shared" si="204"/>
        <v/>
      </c>
      <c r="G1084" t="str">
        <f t="shared" si="205"/>
        <v/>
      </c>
      <c r="H1084" t="str">
        <f t="shared" si="206"/>
        <v/>
      </c>
      <c r="I1084">
        <f t="shared" si="208"/>
        <v>51</v>
      </c>
      <c r="J1084" s="118">
        <f>IF(AND(Formulier!$E$44&lt;=C1084,Formulier!$O$38&gt;=C1084),"Verlof",0)</f>
        <v>0</v>
      </c>
      <c r="K1084">
        <f t="shared" si="197"/>
        <v>0</v>
      </c>
      <c r="L1084">
        <f t="shared" si="198"/>
        <v>0</v>
      </c>
      <c r="M1084">
        <f t="shared" si="199"/>
        <v>0</v>
      </c>
      <c r="N1084" s="56">
        <f t="shared" si="200"/>
        <v>0</v>
      </c>
      <c r="O1084" s="56">
        <f t="shared" si="201"/>
        <v>0</v>
      </c>
    </row>
    <row r="1085" spans="1:15" x14ac:dyDescent="0.3">
      <c r="A1085" t="str">
        <f t="shared" si="195"/>
        <v>202551za</v>
      </c>
      <c r="B1085">
        <f t="shared" si="207"/>
        <v>51</v>
      </c>
      <c r="C1085" s="65">
        <f t="shared" si="202"/>
        <v>46011</v>
      </c>
      <c r="D1085" t="str">
        <f t="shared" si="203"/>
        <v>za</v>
      </c>
      <c r="E1085">
        <f t="shared" si="196"/>
        <v>2025</v>
      </c>
      <c r="F1085" t="str">
        <f t="shared" si="204"/>
        <v>Vakantie</v>
      </c>
      <c r="G1085" t="str">
        <f t="shared" si="205"/>
        <v>Vakantie</v>
      </c>
      <c r="H1085" t="str">
        <f t="shared" si="206"/>
        <v>Vakantie</v>
      </c>
      <c r="I1085">
        <f t="shared" si="208"/>
        <v>51</v>
      </c>
      <c r="J1085" s="118">
        <f>IF(AND(Formulier!$E$44&lt;=C1085,Formulier!$O$38&gt;=C1085),"Verlof",0)</f>
        <v>0</v>
      </c>
      <c r="K1085">
        <f t="shared" si="197"/>
        <v>0</v>
      </c>
      <c r="L1085">
        <f t="shared" si="198"/>
        <v>0</v>
      </c>
      <c r="M1085">
        <f t="shared" si="199"/>
        <v>0</v>
      </c>
      <c r="N1085" s="56">
        <f t="shared" si="200"/>
        <v>0</v>
      </c>
      <c r="O1085" s="56">
        <f t="shared" si="201"/>
        <v>0</v>
      </c>
    </row>
    <row r="1086" spans="1:15" x14ac:dyDescent="0.3">
      <c r="A1086" t="str">
        <f t="shared" si="195"/>
        <v>202551zo</v>
      </c>
      <c r="B1086">
        <f t="shared" si="207"/>
        <v>51</v>
      </c>
      <c r="C1086" s="65">
        <f t="shared" si="202"/>
        <v>46012</v>
      </c>
      <c r="D1086" t="str">
        <f t="shared" si="203"/>
        <v>zo</v>
      </c>
      <c r="E1086">
        <f t="shared" si="196"/>
        <v>2025</v>
      </c>
      <c r="F1086" t="str">
        <f t="shared" si="204"/>
        <v>Vakantie</v>
      </c>
      <c r="G1086" t="str">
        <f t="shared" si="205"/>
        <v>Vakantie</v>
      </c>
      <c r="H1086" t="str">
        <f t="shared" si="206"/>
        <v>Vakantie</v>
      </c>
      <c r="I1086">
        <f t="shared" si="208"/>
        <v>51</v>
      </c>
      <c r="J1086" s="118">
        <f>IF(AND(Formulier!$E$44&lt;=C1086,Formulier!$O$38&gt;=C1086),"Verlof",0)</f>
        <v>0</v>
      </c>
      <c r="K1086">
        <f t="shared" si="197"/>
        <v>0</v>
      </c>
      <c r="L1086">
        <f t="shared" si="198"/>
        <v>0</v>
      </c>
      <c r="M1086">
        <f t="shared" si="199"/>
        <v>0</v>
      </c>
      <c r="N1086" s="56">
        <f t="shared" si="200"/>
        <v>0</v>
      </c>
      <c r="O1086" s="56">
        <f t="shared" si="201"/>
        <v>0</v>
      </c>
    </row>
    <row r="1087" spans="1:15" x14ac:dyDescent="0.3">
      <c r="A1087" t="str">
        <f t="shared" si="195"/>
        <v>202552ma</v>
      </c>
      <c r="B1087">
        <f t="shared" si="207"/>
        <v>52</v>
      </c>
      <c r="C1087" s="65">
        <f t="shared" si="202"/>
        <v>46013</v>
      </c>
      <c r="D1087" t="str">
        <f t="shared" si="203"/>
        <v>ma</v>
      </c>
      <c r="E1087">
        <f t="shared" si="196"/>
        <v>2025</v>
      </c>
      <c r="F1087" t="str">
        <f t="shared" si="204"/>
        <v>Vakantie</v>
      </c>
      <c r="G1087" t="str">
        <f t="shared" si="205"/>
        <v>Vakantie</v>
      </c>
      <c r="H1087" t="str">
        <f t="shared" si="206"/>
        <v>Vakantie</v>
      </c>
      <c r="I1087">
        <f t="shared" si="208"/>
        <v>52</v>
      </c>
      <c r="J1087" s="118">
        <f>IF(AND(Formulier!$E$44&lt;=C1087,Formulier!$O$38&gt;=C1087),"Verlof",0)</f>
        <v>0</v>
      </c>
      <c r="K1087">
        <f t="shared" si="197"/>
        <v>0</v>
      </c>
      <c r="L1087">
        <f t="shared" si="198"/>
        <v>0</v>
      </c>
      <c r="M1087">
        <f t="shared" si="199"/>
        <v>0</v>
      </c>
      <c r="N1087" s="56">
        <f t="shared" si="200"/>
        <v>0</v>
      </c>
      <c r="O1087" s="56">
        <f t="shared" si="201"/>
        <v>0</v>
      </c>
    </row>
    <row r="1088" spans="1:15" x14ac:dyDescent="0.3">
      <c r="A1088" t="str">
        <f t="shared" si="195"/>
        <v>202552di</v>
      </c>
      <c r="B1088">
        <f t="shared" si="207"/>
        <v>52</v>
      </c>
      <c r="C1088" s="65">
        <f t="shared" si="202"/>
        <v>46014</v>
      </c>
      <c r="D1088" t="str">
        <f t="shared" si="203"/>
        <v>di</v>
      </c>
      <c r="E1088">
        <f t="shared" si="196"/>
        <v>2025</v>
      </c>
      <c r="F1088" t="str">
        <f t="shared" si="204"/>
        <v>Vakantie</v>
      </c>
      <c r="G1088" t="str">
        <f t="shared" si="205"/>
        <v>Vakantie</v>
      </c>
      <c r="H1088" t="str">
        <f t="shared" si="206"/>
        <v>Vakantie</v>
      </c>
      <c r="I1088">
        <f t="shared" si="208"/>
        <v>52</v>
      </c>
      <c r="J1088" s="118">
        <f>IF(AND(Formulier!$E$44&lt;=C1088,Formulier!$O$38&gt;=C1088),"Verlof",0)</f>
        <v>0</v>
      </c>
      <c r="K1088">
        <f t="shared" si="197"/>
        <v>0</v>
      </c>
      <c r="L1088">
        <f t="shared" si="198"/>
        <v>0</v>
      </c>
      <c r="M1088">
        <f t="shared" si="199"/>
        <v>0</v>
      </c>
      <c r="N1088" s="56">
        <f t="shared" si="200"/>
        <v>0</v>
      </c>
      <c r="O1088" s="56">
        <f t="shared" si="201"/>
        <v>0</v>
      </c>
    </row>
    <row r="1089" spans="1:15" x14ac:dyDescent="0.3">
      <c r="A1089" t="str">
        <f t="shared" si="195"/>
        <v>202552wo</v>
      </c>
      <c r="B1089">
        <f t="shared" si="207"/>
        <v>52</v>
      </c>
      <c r="C1089" s="65">
        <f t="shared" si="202"/>
        <v>46015</v>
      </c>
      <c r="D1089" t="str">
        <f t="shared" si="203"/>
        <v>wo</v>
      </c>
      <c r="E1089">
        <f t="shared" si="196"/>
        <v>2025</v>
      </c>
      <c r="F1089" t="str">
        <f t="shared" si="204"/>
        <v>Vakantie</v>
      </c>
      <c r="G1089" t="str">
        <f t="shared" si="205"/>
        <v>Vakantie</v>
      </c>
      <c r="H1089" t="str">
        <f t="shared" si="206"/>
        <v>Vakantie</v>
      </c>
      <c r="I1089">
        <f t="shared" si="208"/>
        <v>52</v>
      </c>
      <c r="J1089" s="118">
        <f>IF(AND(Formulier!$E$44&lt;=C1089,Formulier!$O$38&gt;=C1089),"Verlof",0)</f>
        <v>0</v>
      </c>
      <c r="K1089">
        <f t="shared" si="197"/>
        <v>0</v>
      </c>
      <c r="L1089">
        <f t="shared" si="198"/>
        <v>0</v>
      </c>
      <c r="M1089">
        <f t="shared" si="199"/>
        <v>0</v>
      </c>
      <c r="N1089" s="56">
        <f t="shared" si="200"/>
        <v>0</v>
      </c>
      <c r="O1089" s="56">
        <f t="shared" si="201"/>
        <v>0</v>
      </c>
    </row>
    <row r="1090" spans="1:15" x14ac:dyDescent="0.3">
      <c r="A1090" t="str">
        <f t="shared" ref="A1090:A1115" si="209">E1090&amp;B1090&amp;D1090</f>
        <v>202552do</v>
      </c>
      <c r="B1090">
        <f t="shared" si="207"/>
        <v>52</v>
      </c>
      <c r="C1090" s="65">
        <f t="shared" si="202"/>
        <v>46016</v>
      </c>
      <c r="D1090" t="str">
        <f t="shared" si="203"/>
        <v>do</v>
      </c>
      <c r="E1090">
        <f t="shared" ref="E1090:E1115" si="210">YEAR(C1090)</f>
        <v>2025</v>
      </c>
      <c r="F1090" t="str">
        <f t="shared" si="204"/>
        <v>Vakantie</v>
      </c>
      <c r="G1090" t="str">
        <f t="shared" si="205"/>
        <v>Vakantie</v>
      </c>
      <c r="H1090" t="str">
        <f t="shared" si="206"/>
        <v>Vakantie</v>
      </c>
      <c r="I1090">
        <f t="shared" si="208"/>
        <v>52</v>
      </c>
      <c r="J1090" s="118">
        <f>IF(AND(Formulier!$E$44&lt;=C1090,Formulier!$O$38&gt;=C1090),"Verlof",0)</f>
        <v>0</v>
      </c>
      <c r="K1090">
        <f t="shared" si="197"/>
        <v>0</v>
      </c>
      <c r="L1090">
        <f t="shared" si="198"/>
        <v>0</v>
      </c>
      <c r="M1090">
        <f t="shared" si="199"/>
        <v>0</v>
      </c>
      <c r="N1090" s="56">
        <f t="shared" si="200"/>
        <v>0</v>
      </c>
      <c r="O1090" s="56">
        <f t="shared" si="201"/>
        <v>0</v>
      </c>
    </row>
    <row r="1091" spans="1:15" x14ac:dyDescent="0.3">
      <c r="A1091" t="str">
        <f t="shared" si="209"/>
        <v>202552vr</v>
      </c>
      <c r="B1091">
        <f t="shared" si="207"/>
        <v>52</v>
      </c>
      <c r="C1091" s="65">
        <f t="shared" si="202"/>
        <v>46017</v>
      </c>
      <c r="D1091" t="str">
        <f t="shared" si="203"/>
        <v>vr</v>
      </c>
      <c r="E1091">
        <f t="shared" si="210"/>
        <v>2025</v>
      </c>
      <c r="F1091" t="str">
        <f t="shared" si="204"/>
        <v>Vakantie</v>
      </c>
      <c r="G1091" t="str">
        <f t="shared" si="205"/>
        <v>Vakantie</v>
      </c>
      <c r="H1091" t="str">
        <f t="shared" si="206"/>
        <v>Vakantie</v>
      </c>
      <c r="I1091">
        <f t="shared" si="208"/>
        <v>52</v>
      </c>
      <c r="J1091" s="118">
        <f>IF(AND(Formulier!$E$44&lt;=C1091,Formulier!$O$38&gt;=C1091),"Verlof",0)</f>
        <v>0</v>
      </c>
      <c r="K1091">
        <f t="shared" ref="K1091:K1115" si="211">IF(J1091=0,0,IF(F1091="",0,1))</f>
        <v>0</v>
      </c>
      <c r="L1091">
        <f t="shared" ref="L1091:L1115" si="212">IF(J1091=0,0,IF(G1091="",0,1))</f>
        <v>0</v>
      </c>
      <c r="M1091">
        <f t="shared" ref="M1091:M1115" si="213">IF(J1091=0,0,IF(H1091="",0,1))</f>
        <v>0</v>
      </c>
      <c r="N1091" s="56">
        <f t="shared" ref="N1091:N1115" si="214">IF($N$1="Noord",K1091,IF($N$1="Midden",L1091,M1091))</f>
        <v>0</v>
      </c>
      <c r="O1091" s="56">
        <f t="shared" ref="O1091:O1115" si="215">IF(OR(D1091="za",D1091="zo"),0,N1091)</f>
        <v>0</v>
      </c>
    </row>
    <row r="1092" spans="1:15" x14ac:dyDescent="0.3">
      <c r="A1092" t="str">
        <f t="shared" si="209"/>
        <v>202552za</v>
      </c>
      <c r="B1092">
        <f t="shared" si="207"/>
        <v>52</v>
      </c>
      <c r="C1092" s="65">
        <f t="shared" si="202"/>
        <v>46018</v>
      </c>
      <c r="D1092" t="str">
        <f t="shared" si="203"/>
        <v>za</v>
      </c>
      <c r="E1092">
        <f t="shared" si="210"/>
        <v>2025</v>
      </c>
      <c r="F1092" t="str">
        <f t="shared" si="204"/>
        <v>Vakantie</v>
      </c>
      <c r="G1092" t="str">
        <f t="shared" si="205"/>
        <v>Vakantie</v>
      </c>
      <c r="H1092" t="str">
        <f t="shared" si="206"/>
        <v>Vakantie</v>
      </c>
      <c r="I1092">
        <f t="shared" si="208"/>
        <v>52</v>
      </c>
      <c r="J1092" s="118">
        <f>IF(AND(Formulier!$E$44&lt;=C1092,Formulier!$O$38&gt;=C1092),"Verlof",0)</f>
        <v>0</v>
      </c>
      <c r="K1092">
        <f t="shared" si="211"/>
        <v>0</v>
      </c>
      <c r="L1092">
        <f t="shared" si="212"/>
        <v>0</v>
      </c>
      <c r="M1092">
        <f t="shared" si="213"/>
        <v>0</v>
      </c>
      <c r="N1092" s="56">
        <f t="shared" si="214"/>
        <v>0</v>
      </c>
      <c r="O1092" s="56">
        <f t="shared" si="215"/>
        <v>0</v>
      </c>
    </row>
    <row r="1093" spans="1:15" x14ac:dyDescent="0.3">
      <c r="A1093" t="str">
        <f t="shared" si="209"/>
        <v>202552zo</v>
      </c>
      <c r="B1093">
        <f t="shared" si="207"/>
        <v>52</v>
      </c>
      <c r="C1093" s="65">
        <f t="shared" si="202"/>
        <v>46019</v>
      </c>
      <c r="D1093" t="str">
        <f t="shared" si="203"/>
        <v>zo</v>
      </c>
      <c r="E1093">
        <f t="shared" si="210"/>
        <v>2025</v>
      </c>
      <c r="F1093" t="str">
        <f t="shared" si="204"/>
        <v>Vakantie</v>
      </c>
      <c r="G1093" t="str">
        <f t="shared" si="205"/>
        <v>Vakantie</v>
      </c>
      <c r="H1093" t="str">
        <f t="shared" si="206"/>
        <v>Vakantie</v>
      </c>
      <c r="I1093">
        <f t="shared" si="208"/>
        <v>52</v>
      </c>
      <c r="J1093" s="118">
        <f>IF(AND(Formulier!$E$44&lt;=C1093,Formulier!$O$38&gt;=C1093),"Verlof",0)</f>
        <v>0</v>
      </c>
      <c r="K1093">
        <f t="shared" si="211"/>
        <v>0</v>
      </c>
      <c r="L1093">
        <f t="shared" si="212"/>
        <v>0</v>
      </c>
      <c r="M1093">
        <f t="shared" si="213"/>
        <v>0</v>
      </c>
      <c r="N1093" s="56">
        <f t="shared" si="214"/>
        <v>0</v>
      </c>
      <c r="O1093" s="56">
        <f t="shared" si="215"/>
        <v>0</v>
      </c>
    </row>
    <row r="1094" spans="1:15" x14ac:dyDescent="0.3">
      <c r="A1094" t="str">
        <f t="shared" si="209"/>
        <v>20261ma</v>
      </c>
      <c r="B1094">
        <v>1</v>
      </c>
      <c r="C1094" s="65">
        <f t="shared" si="202"/>
        <v>46020</v>
      </c>
      <c r="D1094" t="str">
        <f t="shared" si="203"/>
        <v>ma</v>
      </c>
      <c r="E1094">
        <v>2026</v>
      </c>
      <c r="F1094" t="str">
        <f t="shared" si="204"/>
        <v>Vakantie</v>
      </c>
      <c r="G1094" t="str">
        <f t="shared" si="205"/>
        <v>Vakantie</v>
      </c>
      <c r="H1094" t="str">
        <f t="shared" si="206"/>
        <v>Vakantie</v>
      </c>
      <c r="I1094">
        <v>1</v>
      </c>
      <c r="J1094" s="118">
        <f>IF(AND(Formulier!$E$44&lt;=C1094,Formulier!$O$38&gt;=C1094),"Verlof",0)</f>
        <v>0</v>
      </c>
      <c r="K1094">
        <f t="shared" si="211"/>
        <v>0</v>
      </c>
      <c r="L1094">
        <f t="shared" si="212"/>
        <v>0</v>
      </c>
      <c r="M1094">
        <f t="shared" si="213"/>
        <v>0</v>
      </c>
      <c r="N1094" s="56">
        <f t="shared" si="214"/>
        <v>0</v>
      </c>
      <c r="O1094" s="56">
        <f t="shared" si="215"/>
        <v>0</v>
      </c>
    </row>
    <row r="1095" spans="1:15" x14ac:dyDescent="0.3">
      <c r="A1095" t="str">
        <f t="shared" si="209"/>
        <v>20261di</v>
      </c>
      <c r="B1095">
        <v>1</v>
      </c>
      <c r="C1095" s="65">
        <f t="shared" si="202"/>
        <v>46021</v>
      </c>
      <c r="D1095" t="str">
        <f t="shared" si="203"/>
        <v>di</v>
      </c>
      <c r="E1095">
        <v>2026</v>
      </c>
      <c r="F1095" t="str">
        <f t="shared" si="204"/>
        <v>Vakantie</v>
      </c>
      <c r="G1095" t="str">
        <f t="shared" si="205"/>
        <v>Vakantie</v>
      </c>
      <c r="H1095" t="str">
        <f t="shared" si="206"/>
        <v>Vakantie</v>
      </c>
      <c r="I1095">
        <v>1</v>
      </c>
      <c r="J1095" s="118">
        <f>IF(AND(Formulier!$E$44&lt;=C1095,Formulier!$O$38&gt;=C1095),"Verlof",0)</f>
        <v>0</v>
      </c>
      <c r="K1095">
        <f t="shared" si="211"/>
        <v>0</v>
      </c>
      <c r="L1095">
        <f t="shared" si="212"/>
        <v>0</v>
      </c>
      <c r="M1095">
        <f t="shared" si="213"/>
        <v>0</v>
      </c>
      <c r="N1095" s="56">
        <f t="shared" si="214"/>
        <v>0</v>
      </c>
      <c r="O1095" s="56">
        <f t="shared" si="215"/>
        <v>0</v>
      </c>
    </row>
    <row r="1096" spans="1:15" x14ac:dyDescent="0.3">
      <c r="A1096" t="str">
        <f t="shared" si="209"/>
        <v>20261wo</v>
      </c>
      <c r="B1096">
        <v>1</v>
      </c>
      <c r="C1096" s="65">
        <f t="shared" si="202"/>
        <v>46022</v>
      </c>
      <c r="D1096" t="str">
        <f t="shared" si="203"/>
        <v>wo</v>
      </c>
      <c r="E1096">
        <v>2026</v>
      </c>
      <c r="F1096" t="str">
        <f t="shared" si="204"/>
        <v>Vakantie</v>
      </c>
      <c r="G1096" t="str">
        <f t="shared" si="205"/>
        <v>Vakantie</v>
      </c>
      <c r="H1096" t="str">
        <f t="shared" si="206"/>
        <v>Vakantie</v>
      </c>
      <c r="I1096">
        <v>1</v>
      </c>
      <c r="J1096" s="118">
        <f>IF(AND(Formulier!$E$44&lt;=C1096,Formulier!$O$38&gt;=C1096),"Verlof",0)</f>
        <v>0</v>
      </c>
      <c r="K1096">
        <f t="shared" si="211"/>
        <v>0</v>
      </c>
      <c r="L1096">
        <f t="shared" si="212"/>
        <v>0</v>
      </c>
      <c r="M1096">
        <f t="shared" si="213"/>
        <v>0</v>
      </c>
      <c r="N1096" s="56">
        <f t="shared" si="214"/>
        <v>0</v>
      </c>
      <c r="O1096" s="56">
        <f t="shared" si="215"/>
        <v>0</v>
      </c>
    </row>
    <row r="1097" spans="1:15" x14ac:dyDescent="0.3">
      <c r="A1097" t="str">
        <f t="shared" si="209"/>
        <v>20261do</v>
      </c>
      <c r="B1097">
        <v>1</v>
      </c>
      <c r="C1097" s="65">
        <f t="shared" ref="C1097:C1160" si="216">C1096+1</f>
        <v>46023</v>
      </c>
      <c r="D1097" t="str">
        <f t="shared" ref="D1097:D1160" si="217">+D1090</f>
        <v>do</v>
      </c>
      <c r="E1097">
        <f t="shared" si="210"/>
        <v>2026</v>
      </c>
      <c r="F1097" t="str">
        <f t="shared" si="204"/>
        <v>Vakantie</v>
      </c>
      <c r="G1097" t="str">
        <f t="shared" si="205"/>
        <v>Vakantie</v>
      </c>
      <c r="H1097" t="str">
        <f t="shared" si="206"/>
        <v>Vakantie</v>
      </c>
      <c r="I1097">
        <v>1</v>
      </c>
      <c r="J1097" s="118">
        <f>IF(AND(Formulier!$E$44&lt;=C1097,Formulier!$O$38&gt;=C1097),"Verlof",0)</f>
        <v>0</v>
      </c>
      <c r="K1097">
        <f t="shared" si="211"/>
        <v>0</v>
      </c>
      <c r="L1097">
        <f t="shared" si="212"/>
        <v>0</v>
      </c>
      <c r="M1097">
        <f t="shared" si="213"/>
        <v>0</v>
      </c>
      <c r="N1097" s="56">
        <f t="shared" si="214"/>
        <v>0</v>
      </c>
      <c r="O1097" s="56">
        <f t="shared" si="215"/>
        <v>0</v>
      </c>
    </row>
    <row r="1098" spans="1:15" x14ac:dyDescent="0.3">
      <c r="A1098" t="str">
        <f t="shared" si="209"/>
        <v>20261vr</v>
      </c>
      <c r="B1098">
        <v>1</v>
      </c>
      <c r="C1098" s="65">
        <f t="shared" si="216"/>
        <v>46024</v>
      </c>
      <c r="D1098" t="str">
        <f t="shared" si="217"/>
        <v>vr</v>
      </c>
      <c r="E1098">
        <f t="shared" si="210"/>
        <v>2026</v>
      </c>
      <c r="F1098" t="str">
        <f t="shared" ref="F1098:F1115" si="218">IF(AND(C1098&gt;=$U$4,C1098&lt;=$V$4),"Vakantie",IF(AND(C1098&gt;=$U$5,C1098&lt;=$V$5),"Vakantie",IF(AND(C1098&gt;=$U$6,C1098&lt;=$V$6),"Vakantie",IF(AND(C1098&gt;=$U$7,C1098&lt;=$V$7),"Vakantie",IF(AND(C1098&gt;=$U$8,C1098&lt;=$V$8),"Vakantie",IF(AND(C1098&gt;=$U$9,C1098&lt;=$V$9),"Vakantie",IF(AND(C1098&gt;=$U$10,C1098&lt;=$V$10),"Vakantie",IF(AND(C1098&gt;=$U$11,C1098&lt;=$V$11),"Vakantie",IF(AND(C1098&gt;=$U$12,C1098&lt;=$V$12),"Vakantie",IF(AND(C1098&gt;=$U$13,C1098&lt;=$V$13),"Vakantie",IF(AND(C1098&gt;=$U$14,C1098&lt;=$V$14),"Vakantie",IF(AND(C1098&gt;=$U$15,C1098&lt;=$V$15),"Vakantie",IF(AND(C1098&gt;=$U$16,C1098&lt;=$V$16),"Vakantie",IF(AND(C1098&gt;=$U$17,C1098&lt;=$V$17),"Vakantie",IF(AND(C1098&gt;=$U$18,C1098&lt;=$V$18),"Vakantie",IF(AND(C1098&gt;=$U$19,C1098&lt;=$V$19),"Vakantie",IF(AND(C1098&gt;=$U$20,C1098&lt;=$V$20),"Vakantie",IF(AND(C1098&gt;=$U$21,C1098&lt;=$V$21),"Vakantie",IF(AND(C1098&gt;=$U$22,C1098&lt;=$V$22),"Vakantie",IF(AND(C1098&gt;=$U$23,C1098&lt;=$V$23),"Vakantie",IF(AND(C1098&gt;=$U$24,C1098&lt;=$V$24),"Vakantie",IF(AND(C1098&gt;=$U$25,C1098&lt;=$V$25),"Vakantie",IF(AND(C1098&gt;=$U$26,C1098&lt;=$V$26),"Vakantie",IF(AND(C1098&gt;=$U$27,C1098&lt;=$V$27),"Vakantie",IF(AND(C1098&gt;=$U$28,C1098&lt;=$V$28),"Vakantie",IF(AND(C1098&gt;=$U$29,C1098&lt;=$V$29),"Vakantie",IF(AND(C1098&gt;=$U$30,C1098&lt;=$V$30),"Vakantie",IF(AND(C1098&gt;=$U$31,C1098&lt;=$V$31),"Vakantie",IF(AND(C1098&gt;=$U$32,C1098&lt;=$V$32),"Vakantie",IF(AND(C1098&gt;=$U$33,C1098&lt;=$V$33),"Vakantie",IF(AND(C1098&gt;=$U$34,C1098&lt;=$V$34),"Vakantie",IF(AND(C1098&gt;=$U$35,C1098&lt;=$V$35),"Vakantie",IF(AND(C1098&gt;=$U$36,C1098&lt;=$V$36),"Vakantie",IF(AND(C1098&gt;=$U$37,C1098&lt;=$V$37),"Vakantie",IF(AND(C1098&gt;=$U$38,C1098&lt;=$V$38),"Vakantie",IF(AND(C1098&gt;=$U$39,C1098&lt;=$V$39),"Vakantie",IF(AND(C1098&gt;=$U$40,C1098&lt;=$V$40),"Vakantie",IF(AND(C1098&gt;=$U$41,C1098&lt;=$V$41),"Vakantie",IF(AND(C1098&gt;=$U$42,C1098&lt;=$V$42),"Vakantie",IF(AND(C1098&gt;=$U$43,C1098&lt;=$V$43),"Vakantie",IF(AND(C1098&gt;=$U$44,C1098&lt;=$V$44),"Vakantie",IF(AND(C1098&gt;=$U$45,C1098&lt;=$V$45),"Vakantie",""))))))))))))))))))))))))))))))))))))))))))</f>
        <v>Vakantie</v>
      </c>
      <c r="G1098" t="str">
        <f t="shared" ref="G1098:G1115" si="219">IF(AND(C1098&gt;=$Z$4,C1098&lt;=$AA$4),"Vakantie",IF(AND(C1098&gt;=$Z$5,C1098&lt;=$AA$5),"Vakantie",IF(AND(C1098&gt;=$Z$6,C1098&lt;=$AA$6),"Vakantie",IF(AND(C1098&gt;=$Z$7,C1098&lt;=$AA$7),"Vakantie",IF(AND(C1098&gt;=$Z$8,C1098&lt;=$AA$8),"Vakantie",IF(AND(C1098&gt;=$Z$9,C1098&lt;=$AA$9),"Vakantie",IF(AND(C1098&gt;=$Z$10,C1098&lt;=$AA$10),"Vakantie",IF(AND(C1098&gt;=$Z$11,C1098&lt;=$AA$11),"Vakantie",IF(AND(C1098&gt;=$Z$12,C1098&lt;=$AA$12),"Vakantie",IF(AND(C1098&gt;=$Z$13,C1098&lt;=$AA$13),"Vakantie",IF(AND(C1098&gt;=$Z$14,C1098&lt;=$AA$14),"Vakantie",IF(AND(C1098&gt;=$Z$15,C1098&lt;=$AA$15),"Vakantie",IF(AND(C1098&gt;=$Z$16,C1098&lt;=$AA$16),"Vakantie",IF(AND(C1098&gt;=$Z$17,C1098&lt;=$AA$17),"Vakantie",IF(AND(C1098&gt;=$Z$18,C1098&lt;=$AA$18),"Vakantie",IF(AND(C1098&gt;=$Z$19,C1098&lt;=$AA$19),"Vakantie",IF(AND(C1098&gt;=$Z$20,C1098&lt;=$AA$20),"Vakantie",IF(AND(C1098&gt;=$Z$21,C1098&lt;=$AA$21),"Vakantie",IF(AND(C1098&gt;=$Z$22,C1098&lt;=$AA$22),"Vakantie",IF(AND(C1098&gt;=$Z$23,C1098&lt;=$AA$23),"Vakantie",IF(AND(C1098&gt;=$Z$24,C1098&lt;=$AA$24),"Vakantie",IF(AND(C1098&gt;=$Z$25,C1098&lt;=$AA$25),"Vakantie",IF(AND(C1098&gt;=$Z$26,C1098&lt;=$AA$26),"Vakantie",IF(AND(C1098&gt;=$Z$27,C1098&lt;=$AA$27),"Vakantie",IF(AND(C1098&gt;=$Z$28,C1098&lt;=$AA$28),"Vakantie",IF(AND(C1098&gt;=$Z$29,C1098&lt;=$AA$29),"Vakantie",IF(AND(C1098&gt;=$Z$30,C1098&lt;=$AA$30),"Vakantie",IF(AND(C1098&gt;=$Z$31,C1098&lt;=$AA$31),"Vakantie",IF(AND(C1098&gt;=$Z$32,C1098&lt;=$AA$32),"Vakantie",IF(AND(C1098&gt;=$Z$33,C1098&lt;=$AA$33),"Vakantie",IF(AND(C1098&gt;=$Z$34,C1098&lt;=$AA$34),"Vakantie",IF(AND(C1098&gt;=$Z$35,C1098&lt;=$AA$35),"Vakantie",IF(AND(C1098&gt;=$Z$36,C1098&lt;=$AA$36),"Vakantie",IF(AND(C1098&gt;=$Z$37,C1098&lt;=$AA$37),"Vakantie",IF(AND(C1098&gt;=$Z$38,C1098&lt;=$AA$38),"Vakantie",IF(AND(C1098&gt;=$Z$39,C1098&lt;=$AA$39),"Vakantie",IF(AND(C1098&gt;=$Z$40,C1098&lt;=$AA$40),"Vakantie",IF(AND(C1098&gt;=$Z$41,C1098&lt;=$AA$41),"Vakantie",IF(AND(C1098&gt;=$Z$42,C1098&lt;=$AA$42),"Vakantie",IF(AND(C1098&gt;=$Z$43,C1098&lt;=$AA$43),"Vakantie",IF(AND(C1098&gt;=$Z$44,C1098&lt;=$AA$44),"Vakantie",IF(AND(C1098&gt;=$Z$45,C1098&lt;=$AA$45),"Vakantie",""))))))))))))))))))))))))))))))))))))))))))</f>
        <v>Vakantie</v>
      </c>
      <c r="H1098" t="str">
        <f t="shared" ref="H1098:H1115" si="220">IF(AND(C1098&gt;=$AE$4,C1098&lt;=$AF$4),"Vakantie",IF(AND(C1098&gt;=$AE$5,C1098&lt;=$AF$5),"Vakantie",IF(AND(C1098&gt;=$AE$6,C1098&lt;=$AF$6),"Vakantie",IF(AND(C1098&gt;=$AE$7,C1098&lt;=$AF$7),"Vakantie",IF(AND(C1098&gt;=$AE$8,C1098&lt;=$AF$8),"Vakantie",IF(AND(C1098&gt;=$AE$9,C1098&lt;=$AF$9),"Vakantie",IF(AND(C1098&gt;=$AE$10,C1098&lt;=$AF$10),"Vakantie",IF(AND(C1098&gt;=$AE$11,C1098&lt;=$AF$11),"Vakantie",IF(AND(C1098&gt;=$AE$12,C1098&lt;=$AF$12),"Vakantie",IF(AND(C1098&gt;=$AE$13,C1098&lt;=$AF$13),"Vakantie",IF(AND(C1098&gt;=$AE$14,C1098&lt;=$AF$14),"Vakantie",IF(AND(C1098&gt;=$AE$15,C1098&lt;=$AF$15),"Vakantie",IF(AND(C1098&gt;=$AE$16,C1098&lt;=$AF$16),"Vakantie",IF(AND(C1098&gt;=$AE$17,C1098&lt;=$AF$17),"Vakantie",IF(AND(C1098&gt;=$AE$18,C1098&lt;=$AF$18),"Vakantie",IF(AND(C1098&gt;=$AE$19,C1098&lt;=$AF$19),"Vakantie",IF(AND(C1098&gt;=$AE$20,C1098&lt;=$AF$20),"Vakantie",IF(AND(C1098&gt;=$AE$21,C1098&lt;=$AF$21),"Vakantie",IF(AND(C1098&gt;=$AE$22,C1098&lt;=$AF$22),"Vakantie",IF(AND(C1098&gt;=$AE$23,C1098&lt;=$AF$23),"Vakantie",IF(AND(C1098&gt;=$AE$24,C1098&lt;=$AF$24),"Vakantie",IF(AND(C1098&gt;=$AE$25,C1098&lt;=$AF$25),"Vakantie",IF(AND(C1098&gt;=$AE$26,C1098&lt;=$AF$26),"Vakantie",IF(AND(C1098&gt;=$AE$27,C1098&lt;=$AF$27),"Vakantie",IF(AND(C1098&gt;=$AE$28,C1098&lt;=$AF$28),"Vakantie",IF(AND(C1098&gt;=$AE$29,C1098&lt;=$AF$29),"Vakantie",IF(AND(C1098&gt;=$AE$30,C1098&lt;=$AF$30),"Vakantie",IF(AND(C1098&gt;=$AE$31,C1098&lt;=$AF$31),"Vakantie",IF(AND(C1098&gt;=$AE$32,C1098&lt;=$AF$32),"Vakantie",IF(AND(C1098&gt;=$AE$33,C1098&lt;=$AF$33),"Vakantie",IF(AND(C1098&gt;=$AE$34,C1098&lt;=$AF$34),"Vakantie",IF(AND(C1098&gt;=$AE$35,C1098&lt;=$AF$35),"Vakantie",IF(AND(C1098&gt;=$AE$36,C1098&lt;=$AF$36),"Vakantie",IF(AND(C1098&gt;=$AE$37,C1098&lt;=$AF$37),"Vakantie",IF(AND(C1098&gt;=$AE$38,C1098&lt;=$AF$38),"Vakantie",IF(AND(C1098&gt;=$AE$39,C1098&lt;=$AF$39),"Vakantie",IF(AND(C1098&gt;=$AE$40,C1098&lt;=$AF$40),"Vakantie",IF(AND(C1098&gt;=$AE$41,C1098&lt;=$AF$41),"Vakantie",IF(AND(C1098&gt;=$AE$42,C1098&lt;=$AF$42),"Vakantie",IF(AND(C1098&gt;=$AE$43,C1098&lt;=$AF$43),"Vakantie",IF(AND(C1098&gt;=$AE$44,C1098&lt;=$AF$44),"Vakantie",IF(AND(C1098&gt;=$AE$45,C1098&lt;=$AF$45),"Vakantie",""))))))))))))))))))))))))))))))))))))))))))</f>
        <v>Vakantie</v>
      </c>
      <c r="I1098">
        <v>1</v>
      </c>
      <c r="J1098" s="118">
        <f>IF(AND(Formulier!$E$44&lt;=C1098,Formulier!$O$38&gt;=C1098),"Verlof",0)</f>
        <v>0</v>
      </c>
      <c r="K1098">
        <f t="shared" si="211"/>
        <v>0</v>
      </c>
      <c r="L1098">
        <f t="shared" si="212"/>
        <v>0</v>
      </c>
      <c r="M1098">
        <f t="shared" si="213"/>
        <v>0</v>
      </c>
      <c r="N1098" s="56">
        <f t="shared" si="214"/>
        <v>0</v>
      </c>
      <c r="O1098" s="56">
        <f t="shared" si="215"/>
        <v>0</v>
      </c>
    </row>
    <row r="1099" spans="1:15" x14ac:dyDescent="0.3">
      <c r="A1099" t="str">
        <f t="shared" si="209"/>
        <v>20261za</v>
      </c>
      <c r="B1099">
        <v>1</v>
      </c>
      <c r="C1099" s="65">
        <f t="shared" si="216"/>
        <v>46025</v>
      </c>
      <c r="D1099" t="str">
        <f t="shared" si="217"/>
        <v>za</v>
      </c>
      <c r="E1099">
        <f t="shared" si="210"/>
        <v>2026</v>
      </c>
      <c r="F1099" t="str">
        <f t="shared" si="218"/>
        <v>Vakantie</v>
      </c>
      <c r="G1099" t="str">
        <f t="shared" si="219"/>
        <v>Vakantie</v>
      </c>
      <c r="H1099" t="str">
        <f t="shared" si="220"/>
        <v>Vakantie</v>
      </c>
      <c r="I1099">
        <v>1</v>
      </c>
      <c r="J1099" s="118">
        <f>IF(AND(Formulier!$E$44&lt;=C1099,Formulier!$O$38&gt;=C1099),"Verlof",0)</f>
        <v>0</v>
      </c>
      <c r="K1099">
        <f t="shared" si="211"/>
        <v>0</v>
      </c>
      <c r="L1099">
        <f t="shared" si="212"/>
        <v>0</v>
      </c>
      <c r="M1099">
        <f t="shared" si="213"/>
        <v>0</v>
      </c>
      <c r="N1099" s="56">
        <f t="shared" si="214"/>
        <v>0</v>
      </c>
      <c r="O1099" s="56">
        <f t="shared" si="215"/>
        <v>0</v>
      </c>
    </row>
    <row r="1100" spans="1:15" x14ac:dyDescent="0.3">
      <c r="A1100" t="str">
        <f t="shared" si="209"/>
        <v>20261zo</v>
      </c>
      <c r="B1100">
        <v>1</v>
      </c>
      <c r="C1100" s="65">
        <f t="shared" si="216"/>
        <v>46026</v>
      </c>
      <c r="D1100" t="str">
        <f t="shared" si="217"/>
        <v>zo</v>
      </c>
      <c r="E1100">
        <f t="shared" si="210"/>
        <v>2026</v>
      </c>
      <c r="F1100" t="str">
        <f t="shared" si="218"/>
        <v>Vakantie</v>
      </c>
      <c r="G1100" t="str">
        <f t="shared" si="219"/>
        <v>Vakantie</v>
      </c>
      <c r="H1100" t="str">
        <f t="shared" si="220"/>
        <v>Vakantie</v>
      </c>
      <c r="I1100">
        <v>1</v>
      </c>
      <c r="J1100" s="118">
        <f>IF(AND(Formulier!$E$44&lt;=C1100,Formulier!$O$38&gt;=C1100),"Verlof",0)</f>
        <v>0</v>
      </c>
      <c r="K1100">
        <f t="shared" si="211"/>
        <v>0</v>
      </c>
      <c r="L1100">
        <f t="shared" si="212"/>
        <v>0</v>
      </c>
      <c r="M1100">
        <f t="shared" si="213"/>
        <v>0</v>
      </c>
      <c r="N1100" s="56">
        <f t="shared" si="214"/>
        <v>0</v>
      </c>
      <c r="O1100" s="56">
        <f t="shared" si="215"/>
        <v>0</v>
      </c>
    </row>
    <row r="1101" spans="1:15" x14ac:dyDescent="0.3">
      <c r="A1101" t="str">
        <f t="shared" si="209"/>
        <v>20262ma</v>
      </c>
      <c r="B1101">
        <f t="shared" ref="B1101:B1164" si="221">B1094+1</f>
        <v>2</v>
      </c>
      <c r="C1101" s="65">
        <f t="shared" si="216"/>
        <v>46027</v>
      </c>
      <c r="D1101" t="str">
        <f t="shared" si="217"/>
        <v>ma</v>
      </c>
      <c r="E1101">
        <f t="shared" si="210"/>
        <v>2026</v>
      </c>
      <c r="F1101" t="str">
        <f t="shared" si="218"/>
        <v/>
      </c>
      <c r="G1101" t="str">
        <f t="shared" si="219"/>
        <v/>
      </c>
      <c r="H1101" t="str">
        <f t="shared" si="220"/>
        <v/>
      </c>
      <c r="I1101">
        <f t="shared" ref="I1101:I1164" si="222">+I1094+1</f>
        <v>2</v>
      </c>
      <c r="J1101" s="118">
        <f>IF(AND(Formulier!$E$44&lt;=C1101,Formulier!$O$38&gt;=C1101),"Verlof",0)</f>
        <v>0</v>
      </c>
      <c r="K1101">
        <f t="shared" si="211"/>
        <v>0</v>
      </c>
      <c r="L1101">
        <f t="shared" si="212"/>
        <v>0</v>
      </c>
      <c r="M1101">
        <f t="shared" si="213"/>
        <v>0</v>
      </c>
      <c r="N1101" s="56">
        <f t="shared" si="214"/>
        <v>0</v>
      </c>
      <c r="O1101" s="56">
        <f t="shared" si="215"/>
        <v>0</v>
      </c>
    </row>
    <row r="1102" spans="1:15" x14ac:dyDescent="0.3">
      <c r="A1102" t="str">
        <f t="shared" si="209"/>
        <v>20262di</v>
      </c>
      <c r="B1102">
        <f t="shared" si="221"/>
        <v>2</v>
      </c>
      <c r="C1102" s="65">
        <f t="shared" si="216"/>
        <v>46028</v>
      </c>
      <c r="D1102" t="str">
        <f t="shared" si="217"/>
        <v>di</v>
      </c>
      <c r="E1102">
        <f t="shared" si="210"/>
        <v>2026</v>
      </c>
      <c r="F1102" t="str">
        <f t="shared" si="218"/>
        <v/>
      </c>
      <c r="G1102" t="str">
        <f t="shared" si="219"/>
        <v/>
      </c>
      <c r="H1102" t="str">
        <f t="shared" si="220"/>
        <v/>
      </c>
      <c r="I1102">
        <f t="shared" si="222"/>
        <v>2</v>
      </c>
      <c r="J1102" s="118">
        <f>IF(AND(Formulier!$E$44&lt;=C1102,Formulier!$O$38&gt;=C1102),"Verlof",0)</f>
        <v>0</v>
      </c>
      <c r="K1102">
        <f t="shared" si="211"/>
        <v>0</v>
      </c>
      <c r="L1102">
        <f t="shared" si="212"/>
        <v>0</v>
      </c>
      <c r="M1102">
        <f t="shared" si="213"/>
        <v>0</v>
      </c>
      <c r="N1102" s="56">
        <f t="shared" si="214"/>
        <v>0</v>
      </c>
      <c r="O1102" s="56">
        <f t="shared" si="215"/>
        <v>0</v>
      </c>
    </row>
    <row r="1103" spans="1:15" x14ac:dyDescent="0.3">
      <c r="A1103" t="str">
        <f t="shared" si="209"/>
        <v>20262wo</v>
      </c>
      <c r="B1103">
        <f t="shared" si="221"/>
        <v>2</v>
      </c>
      <c r="C1103" s="65">
        <f t="shared" si="216"/>
        <v>46029</v>
      </c>
      <c r="D1103" t="str">
        <f t="shared" si="217"/>
        <v>wo</v>
      </c>
      <c r="E1103">
        <f t="shared" si="210"/>
        <v>2026</v>
      </c>
      <c r="F1103" t="str">
        <f t="shared" si="218"/>
        <v/>
      </c>
      <c r="G1103" t="str">
        <f t="shared" si="219"/>
        <v/>
      </c>
      <c r="H1103" t="str">
        <f t="shared" si="220"/>
        <v/>
      </c>
      <c r="I1103">
        <f t="shared" si="222"/>
        <v>2</v>
      </c>
      <c r="J1103" s="118">
        <f>IF(AND(Formulier!$E$44&lt;=C1103,Formulier!$O$38&gt;=C1103),"Verlof",0)</f>
        <v>0</v>
      </c>
      <c r="K1103">
        <f t="shared" si="211"/>
        <v>0</v>
      </c>
      <c r="L1103">
        <f t="shared" si="212"/>
        <v>0</v>
      </c>
      <c r="M1103">
        <f t="shared" si="213"/>
        <v>0</v>
      </c>
      <c r="N1103" s="56">
        <f t="shared" si="214"/>
        <v>0</v>
      </c>
      <c r="O1103" s="56">
        <f t="shared" si="215"/>
        <v>0</v>
      </c>
    </row>
    <row r="1104" spans="1:15" x14ac:dyDescent="0.3">
      <c r="A1104" t="str">
        <f t="shared" si="209"/>
        <v>20262do</v>
      </c>
      <c r="B1104">
        <f t="shared" si="221"/>
        <v>2</v>
      </c>
      <c r="C1104" s="65">
        <f t="shared" si="216"/>
        <v>46030</v>
      </c>
      <c r="D1104" t="str">
        <f t="shared" si="217"/>
        <v>do</v>
      </c>
      <c r="E1104">
        <f t="shared" si="210"/>
        <v>2026</v>
      </c>
      <c r="F1104" t="str">
        <f t="shared" si="218"/>
        <v/>
      </c>
      <c r="G1104" t="str">
        <f t="shared" si="219"/>
        <v/>
      </c>
      <c r="H1104" t="str">
        <f t="shared" si="220"/>
        <v/>
      </c>
      <c r="I1104">
        <f t="shared" si="222"/>
        <v>2</v>
      </c>
      <c r="J1104" s="118">
        <f>IF(AND(Formulier!$E$44&lt;=C1104,Formulier!$O$38&gt;=C1104),"Verlof",0)</f>
        <v>0</v>
      </c>
      <c r="K1104">
        <f t="shared" si="211"/>
        <v>0</v>
      </c>
      <c r="L1104">
        <f t="shared" si="212"/>
        <v>0</v>
      </c>
      <c r="M1104">
        <f t="shared" si="213"/>
        <v>0</v>
      </c>
      <c r="N1104" s="56">
        <f t="shared" si="214"/>
        <v>0</v>
      </c>
      <c r="O1104" s="56">
        <f t="shared" si="215"/>
        <v>0</v>
      </c>
    </row>
    <row r="1105" spans="1:15" x14ac:dyDescent="0.3">
      <c r="A1105" t="str">
        <f t="shared" si="209"/>
        <v>20262vr</v>
      </c>
      <c r="B1105">
        <f t="shared" si="221"/>
        <v>2</v>
      </c>
      <c r="C1105" s="65">
        <f t="shared" si="216"/>
        <v>46031</v>
      </c>
      <c r="D1105" t="str">
        <f t="shared" si="217"/>
        <v>vr</v>
      </c>
      <c r="E1105">
        <f t="shared" si="210"/>
        <v>2026</v>
      </c>
      <c r="F1105" t="str">
        <f t="shared" si="218"/>
        <v/>
      </c>
      <c r="G1105" t="str">
        <f t="shared" si="219"/>
        <v/>
      </c>
      <c r="H1105" t="str">
        <f t="shared" si="220"/>
        <v/>
      </c>
      <c r="I1105">
        <f t="shared" si="222"/>
        <v>2</v>
      </c>
      <c r="J1105" s="118">
        <f>IF(AND(Formulier!$E$44&lt;=C1105,Formulier!$O$38&gt;=C1105),"Verlof",0)</f>
        <v>0</v>
      </c>
      <c r="K1105">
        <f t="shared" si="211"/>
        <v>0</v>
      </c>
      <c r="L1105">
        <f t="shared" si="212"/>
        <v>0</v>
      </c>
      <c r="M1105">
        <f t="shared" si="213"/>
        <v>0</v>
      </c>
      <c r="N1105" s="56">
        <f t="shared" si="214"/>
        <v>0</v>
      </c>
      <c r="O1105" s="56">
        <f t="shared" si="215"/>
        <v>0</v>
      </c>
    </row>
    <row r="1106" spans="1:15" x14ac:dyDescent="0.3">
      <c r="A1106" t="str">
        <f t="shared" si="209"/>
        <v>20262za</v>
      </c>
      <c r="B1106">
        <f t="shared" si="221"/>
        <v>2</v>
      </c>
      <c r="C1106" s="65">
        <f t="shared" si="216"/>
        <v>46032</v>
      </c>
      <c r="D1106" t="str">
        <f t="shared" si="217"/>
        <v>za</v>
      </c>
      <c r="E1106">
        <f t="shared" si="210"/>
        <v>2026</v>
      </c>
      <c r="F1106" t="str">
        <f t="shared" si="218"/>
        <v/>
      </c>
      <c r="G1106" t="str">
        <f t="shared" si="219"/>
        <v/>
      </c>
      <c r="H1106" t="str">
        <f t="shared" si="220"/>
        <v/>
      </c>
      <c r="I1106">
        <f t="shared" si="222"/>
        <v>2</v>
      </c>
      <c r="J1106" s="118">
        <f>IF(AND(Formulier!$E$44&lt;=C1106,Formulier!$O$38&gt;=C1106),"Verlof",0)</f>
        <v>0</v>
      </c>
      <c r="K1106">
        <f t="shared" si="211"/>
        <v>0</v>
      </c>
      <c r="L1106">
        <f t="shared" si="212"/>
        <v>0</v>
      </c>
      <c r="M1106">
        <f t="shared" si="213"/>
        <v>0</v>
      </c>
      <c r="N1106" s="56">
        <f t="shared" si="214"/>
        <v>0</v>
      </c>
      <c r="O1106" s="56">
        <f t="shared" si="215"/>
        <v>0</v>
      </c>
    </row>
    <row r="1107" spans="1:15" x14ac:dyDescent="0.3">
      <c r="A1107" t="str">
        <f t="shared" si="209"/>
        <v>20262zo</v>
      </c>
      <c r="B1107">
        <f t="shared" si="221"/>
        <v>2</v>
      </c>
      <c r="C1107" s="65">
        <f t="shared" si="216"/>
        <v>46033</v>
      </c>
      <c r="D1107" t="str">
        <f t="shared" si="217"/>
        <v>zo</v>
      </c>
      <c r="E1107">
        <f t="shared" si="210"/>
        <v>2026</v>
      </c>
      <c r="F1107" t="str">
        <f t="shared" si="218"/>
        <v/>
      </c>
      <c r="G1107" t="str">
        <f t="shared" si="219"/>
        <v/>
      </c>
      <c r="H1107" t="str">
        <f t="shared" si="220"/>
        <v/>
      </c>
      <c r="I1107">
        <f t="shared" si="222"/>
        <v>2</v>
      </c>
      <c r="J1107" s="118">
        <f>IF(AND(Formulier!$E$44&lt;=C1107,Formulier!$O$38&gt;=C1107),"Verlof",0)</f>
        <v>0</v>
      </c>
      <c r="K1107">
        <f t="shared" si="211"/>
        <v>0</v>
      </c>
      <c r="L1107">
        <f t="shared" si="212"/>
        <v>0</v>
      </c>
      <c r="M1107">
        <f t="shared" si="213"/>
        <v>0</v>
      </c>
      <c r="N1107" s="56">
        <f t="shared" si="214"/>
        <v>0</v>
      </c>
      <c r="O1107" s="56">
        <f t="shared" si="215"/>
        <v>0</v>
      </c>
    </row>
    <row r="1108" spans="1:15" x14ac:dyDescent="0.3">
      <c r="A1108" t="str">
        <f t="shared" si="209"/>
        <v>20263ma</v>
      </c>
      <c r="B1108">
        <f t="shared" si="221"/>
        <v>3</v>
      </c>
      <c r="C1108" s="65">
        <f t="shared" si="216"/>
        <v>46034</v>
      </c>
      <c r="D1108" t="str">
        <f t="shared" si="217"/>
        <v>ma</v>
      </c>
      <c r="E1108">
        <f t="shared" si="210"/>
        <v>2026</v>
      </c>
      <c r="F1108" t="str">
        <f t="shared" si="218"/>
        <v/>
      </c>
      <c r="G1108" t="str">
        <f t="shared" si="219"/>
        <v/>
      </c>
      <c r="H1108" t="str">
        <f t="shared" si="220"/>
        <v/>
      </c>
      <c r="I1108">
        <f t="shared" si="222"/>
        <v>3</v>
      </c>
      <c r="J1108" s="118">
        <f>IF(AND(Formulier!$E$44&lt;=C1108,Formulier!$O$38&gt;=C1108),"Verlof",0)</f>
        <v>0</v>
      </c>
      <c r="K1108">
        <f t="shared" si="211"/>
        <v>0</v>
      </c>
      <c r="L1108">
        <f t="shared" si="212"/>
        <v>0</v>
      </c>
      <c r="M1108">
        <f t="shared" si="213"/>
        <v>0</v>
      </c>
      <c r="N1108" s="56">
        <f t="shared" si="214"/>
        <v>0</v>
      </c>
      <c r="O1108" s="56">
        <f t="shared" si="215"/>
        <v>0</v>
      </c>
    </row>
    <row r="1109" spans="1:15" x14ac:dyDescent="0.3">
      <c r="A1109" t="str">
        <f t="shared" si="209"/>
        <v>20263di</v>
      </c>
      <c r="B1109">
        <f t="shared" si="221"/>
        <v>3</v>
      </c>
      <c r="C1109" s="65">
        <f t="shared" si="216"/>
        <v>46035</v>
      </c>
      <c r="D1109" t="str">
        <f t="shared" si="217"/>
        <v>di</v>
      </c>
      <c r="E1109">
        <f t="shared" si="210"/>
        <v>2026</v>
      </c>
      <c r="F1109" t="str">
        <f t="shared" si="218"/>
        <v/>
      </c>
      <c r="G1109" t="str">
        <f t="shared" si="219"/>
        <v/>
      </c>
      <c r="H1109" t="str">
        <f t="shared" si="220"/>
        <v/>
      </c>
      <c r="I1109">
        <f t="shared" si="222"/>
        <v>3</v>
      </c>
      <c r="J1109" s="118">
        <f>IF(AND(Formulier!$E$44&lt;=C1109,Formulier!$O$38&gt;=C1109),"Verlof",0)</f>
        <v>0</v>
      </c>
      <c r="K1109">
        <f t="shared" si="211"/>
        <v>0</v>
      </c>
      <c r="L1109">
        <f t="shared" si="212"/>
        <v>0</v>
      </c>
      <c r="M1109">
        <f t="shared" si="213"/>
        <v>0</v>
      </c>
      <c r="N1109" s="56">
        <f t="shared" si="214"/>
        <v>0</v>
      </c>
      <c r="O1109" s="56">
        <f t="shared" si="215"/>
        <v>0</v>
      </c>
    </row>
    <row r="1110" spans="1:15" x14ac:dyDescent="0.3">
      <c r="A1110" t="str">
        <f t="shared" si="209"/>
        <v>20263wo</v>
      </c>
      <c r="B1110">
        <f t="shared" si="221"/>
        <v>3</v>
      </c>
      <c r="C1110" s="65">
        <f t="shared" si="216"/>
        <v>46036</v>
      </c>
      <c r="D1110" t="str">
        <f t="shared" si="217"/>
        <v>wo</v>
      </c>
      <c r="E1110">
        <f t="shared" si="210"/>
        <v>2026</v>
      </c>
      <c r="F1110" t="str">
        <f t="shared" si="218"/>
        <v/>
      </c>
      <c r="G1110" t="str">
        <f t="shared" si="219"/>
        <v/>
      </c>
      <c r="H1110" t="str">
        <f t="shared" si="220"/>
        <v/>
      </c>
      <c r="I1110">
        <f t="shared" si="222"/>
        <v>3</v>
      </c>
      <c r="J1110" s="118">
        <f>IF(AND(Formulier!$E$44&lt;=C1110,Formulier!$O$38&gt;=C1110),"Verlof",0)</f>
        <v>0</v>
      </c>
      <c r="K1110">
        <f t="shared" si="211"/>
        <v>0</v>
      </c>
      <c r="L1110">
        <f t="shared" si="212"/>
        <v>0</v>
      </c>
      <c r="M1110">
        <f t="shared" si="213"/>
        <v>0</v>
      </c>
      <c r="N1110" s="56">
        <f t="shared" si="214"/>
        <v>0</v>
      </c>
      <c r="O1110" s="56">
        <f t="shared" si="215"/>
        <v>0</v>
      </c>
    </row>
    <row r="1111" spans="1:15" x14ac:dyDescent="0.3">
      <c r="A1111" t="str">
        <f t="shared" si="209"/>
        <v>20263do</v>
      </c>
      <c r="B1111">
        <f t="shared" si="221"/>
        <v>3</v>
      </c>
      <c r="C1111" s="65">
        <f t="shared" si="216"/>
        <v>46037</v>
      </c>
      <c r="D1111" t="str">
        <f t="shared" si="217"/>
        <v>do</v>
      </c>
      <c r="E1111">
        <f t="shared" si="210"/>
        <v>2026</v>
      </c>
      <c r="F1111" t="str">
        <f t="shared" si="218"/>
        <v/>
      </c>
      <c r="G1111" t="str">
        <f t="shared" si="219"/>
        <v/>
      </c>
      <c r="H1111" t="str">
        <f t="shared" si="220"/>
        <v/>
      </c>
      <c r="I1111">
        <f t="shared" si="222"/>
        <v>3</v>
      </c>
      <c r="J1111" s="118">
        <f>IF(AND(Formulier!$E$44&lt;=C1111,Formulier!$O$38&gt;=C1111),"Verlof",0)</f>
        <v>0</v>
      </c>
      <c r="K1111">
        <f t="shared" si="211"/>
        <v>0</v>
      </c>
      <c r="L1111">
        <f t="shared" si="212"/>
        <v>0</v>
      </c>
      <c r="M1111">
        <f t="shared" si="213"/>
        <v>0</v>
      </c>
      <c r="N1111" s="56">
        <f t="shared" si="214"/>
        <v>0</v>
      </c>
      <c r="O1111" s="56">
        <f t="shared" si="215"/>
        <v>0</v>
      </c>
    </row>
    <row r="1112" spans="1:15" x14ac:dyDescent="0.3">
      <c r="A1112" t="str">
        <f t="shared" si="209"/>
        <v>20263vr</v>
      </c>
      <c r="B1112">
        <f t="shared" si="221"/>
        <v>3</v>
      </c>
      <c r="C1112" s="65">
        <f t="shared" si="216"/>
        <v>46038</v>
      </c>
      <c r="D1112" t="str">
        <f t="shared" si="217"/>
        <v>vr</v>
      </c>
      <c r="E1112">
        <f t="shared" si="210"/>
        <v>2026</v>
      </c>
      <c r="F1112" t="str">
        <f t="shared" si="218"/>
        <v/>
      </c>
      <c r="G1112" t="str">
        <f t="shared" si="219"/>
        <v/>
      </c>
      <c r="H1112" t="str">
        <f t="shared" si="220"/>
        <v/>
      </c>
      <c r="I1112">
        <f t="shared" si="222"/>
        <v>3</v>
      </c>
      <c r="J1112" s="118">
        <f>IF(AND(Formulier!$E$44&lt;=C1112,Formulier!$O$38&gt;=C1112),"Verlof",0)</f>
        <v>0</v>
      </c>
      <c r="K1112">
        <f t="shared" si="211"/>
        <v>0</v>
      </c>
      <c r="L1112">
        <f t="shared" si="212"/>
        <v>0</v>
      </c>
      <c r="M1112">
        <f t="shared" si="213"/>
        <v>0</v>
      </c>
      <c r="N1112" s="56">
        <f t="shared" si="214"/>
        <v>0</v>
      </c>
      <c r="O1112" s="56">
        <f t="shared" si="215"/>
        <v>0</v>
      </c>
    </row>
    <row r="1113" spans="1:15" x14ac:dyDescent="0.3">
      <c r="A1113" t="str">
        <f t="shared" si="209"/>
        <v>20263za</v>
      </c>
      <c r="B1113">
        <f t="shared" si="221"/>
        <v>3</v>
      </c>
      <c r="C1113" s="65">
        <f t="shared" si="216"/>
        <v>46039</v>
      </c>
      <c r="D1113" t="str">
        <f t="shared" si="217"/>
        <v>za</v>
      </c>
      <c r="E1113">
        <f t="shared" si="210"/>
        <v>2026</v>
      </c>
      <c r="F1113" t="str">
        <f t="shared" si="218"/>
        <v/>
      </c>
      <c r="G1113" t="str">
        <f t="shared" si="219"/>
        <v/>
      </c>
      <c r="H1113" t="str">
        <f t="shared" si="220"/>
        <v/>
      </c>
      <c r="I1113">
        <f t="shared" si="222"/>
        <v>3</v>
      </c>
      <c r="J1113" s="118">
        <f>IF(AND(Formulier!$E$44&lt;=C1113,Formulier!$O$38&gt;=C1113),"Verlof",0)</f>
        <v>0</v>
      </c>
      <c r="K1113">
        <f t="shared" si="211"/>
        <v>0</v>
      </c>
      <c r="L1113">
        <f t="shared" si="212"/>
        <v>0</v>
      </c>
      <c r="M1113">
        <f t="shared" si="213"/>
        <v>0</v>
      </c>
      <c r="N1113" s="56">
        <f t="shared" si="214"/>
        <v>0</v>
      </c>
      <c r="O1113" s="56">
        <f t="shared" si="215"/>
        <v>0</v>
      </c>
    </row>
    <row r="1114" spans="1:15" x14ac:dyDescent="0.3">
      <c r="A1114" t="str">
        <f t="shared" si="209"/>
        <v>20263zo</v>
      </c>
      <c r="B1114">
        <f t="shared" si="221"/>
        <v>3</v>
      </c>
      <c r="C1114" s="65">
        <f t="shared" si="216"/>
        <v>46040</v>
      </c>
      <c r="D1114" t="str">
        <f t="shared" si="217"/>
        <v>zo</v>
      </c>
      <c r="E1114">
        <f t="shared" si="210"/>
        <v>2026</v>
      </c>
      <c r="F1114" t="str">
        <f t="shared" si="218"/>
        <v/>
      </c>
      <c r="G1114" t="str">
        <f t="shared" si="219"/>
        <v/>
      </c>
      <c r="H1114" t="str">
        <f t="shared" si="220"/>
        <v/>
      </c>
      <c r="I1114">
        <f t="shared" si="222"/>
        <v>3</v>
      </c>
      <c r="J1114" s="118">
        <f>IF(AND(Formulier!$E$44&lt;=C1114,Formulier!$O$38&gt;=C1114),"Verlof",0)</f>
        <v>0</v>
      </c>
      <c r="K1114">
        <f t="shared" si="211"/>
        <v>0</v>
      </c>
      <c r="L1114">
        <f t="shared" si="212"/>
        <v>0</v>
      </c>
      <c r="M1114">
        <f t="shared" si="213"/>
        <v>0</v>
      </c>
      <c r="N1114" s="56">
        <f t="shared" si="214"/>
        <v>0</v>
      </c>
      <c r="O1114" s="56">
        <f t="shared" si="215"/>
        <v>0</v>
      </c>
    </row>
    <row r="1115" spans="1:15" x14ac:dyDescent="0.3">
      <c r="A1115" t="str">
        <f t="shared" si="209"/>
        <v>20264ma</v>
      </c>
      <c r="B1115">
        <f t="shared" si="221"/>
        <v>4</v>
      </c>
      <c r="C1115" s="65">
        <f t="shared" si="216"/>
        <v>46041</v>
      </c>
      <c r="D1115" t="str">
        <f t="shared" si="217"/>
        <v>ma</v>
      </c>
      <c r="E1115">
        <f t="shared" si="210"/>
        <v>2026</v>
      </c>
      <c r="F1115" t="str">
        <f t="shared" si="218"/>
        <v/>
      </c>
      <c r="G1115" t="str">
        <f t="shared" si="219"/>
        <v/>
      </c>
      <c r="H1115" t="str">
        <f t="shared" si="220"/>
        <v/>
      </c>
      <c r="I1115">
        <f t="shared" si="222"/>
        <v>4</v>
      </c>
      <c r="J1115" s="118">
        <f>IF(AND(Formulier!$E$44&lt;=C1115,Formulier!$O$38&gt;=C1115),"Verlof",0)</f>
        <v>0</v>
      </c>
      <c r="K1115">
        <f t="shared" si="211"/>
        <v>0</v>
      </c>
      <c r="L1115">
        <f t="shared" si="212"/>
        <v>0</v>
      </c>
      <c r="M1115">
        <f t="shared" si="213"/>
        <v>0</v>
      </c>
      <c r="N1115" s="56">
        <f t="shared" si="214"/>
        <v>0</v>
      </c>
      <c r="O1115" s="56">
        <f t="shared" si="215"/>
        <v>0</v>
      </c>
    </row>
    <row r="1116" spans="1:15" x14ac:dyDescent="0.3">
      <c r="A1116" t="str">
        <f t="shared" ref="A1116:A1179" si="223">E1116&amp;B1116&amp;D1116</f>
        <v>20264di</v>
      </c>
      <c r="B1116">
        <f t="shared" si="221"/>
        <v>4</v>
      </c>
      <c r="C1116" s="65">
        <f t="shared" si="216"/>
        <v>46042</v>
      </c>
      <c r="D1116" t="str">
        <f t="shared" si="217"/>
        <v>di</v>
      </c>
      <c r="E1116">
        <f t="shared" ref="E1116:E1179" si="224">YEAR(C1116)</f>
        <v>2026</v>
      </c>
      <c r="F1116" t="str">
        <f t="shared" ref="F1116:F1179" si="225">IF(AND(C1116&gt;=$U$4,C1116&lt;=$V$4),"Vakantie",IF(AND(C1116&gt;=$U$5,C1116&lt;=$V$5),"Vakantie",IF(AND(C1116&gt;=$U$6,C1116&lt;=$V$6),"Vakantie",IF(AND(C1116&gt;=$U$7,C1116&lt;=$V$7),"Vakantie",IF(AND(C1116&gt;=$U$8,C1116&lt;=$V$8),"Vakantie",IF(AND(C1116&gt;=$U$9,C1116&lt;=$V$9),"Vakantie",IF(AND(C1116&gt;=$U$10,C1116&lt;=$V$10),"Vakantie",IF(AND(C1116&gt;=$U$11,C1116&lt;=$V$11),"Vakantie",IF(AND(C1116&gt;=$U$12,C1116&lt;=$V$12),"Vakantie",IF(AND(C1116&gt;=$U$13,C1116&lt;=$V$13),"Vakantie",IF(AND(C1116&gt;=$U$14,C1116&lt;=$V$14),"Vakantie",IF(AND(C1116&gt;=$U$15,C1116&lt;=$V$15),"Vakantie",IF(AND(C1116&gt;=$U$16,C1116&lt;=$V$16),"Vakantie",IF(AND(C1116&gt;=$U$17,C1116&lt;=$V$17),"Vakantie",IF(AND(C1116&gt;=$U$18,C1116&lt;=$V$18),"Vakantie",IF(AND(C1116&gt;=$U$19,C1116&lt;=$V$19),"Vakantie",IF(AND(C1116&gt;=$U$20,C1116&lt;=$V$20),"Vakantie",IF(AND(C1116&gt;=$U$21,C1116&lt;=$V$21),"Vakantie",IF(AND(C1116&gt;=$U$22,C1116&lt;=$V$22),"Vakantie",IF(AND(C1116&gt;=$U$23,C1116&lt;=$V$23),"Vakantie",IF(AND(C1116&gt;=$U$24,C1116&lt;=$V$24),"Vakantie",IF(AND(C1116&gt;=$U$25,C1116&lt;=$V$25),"Vakantie",IF(AND(C1116&gt;=$U$26,C1116&lt;=$V$26),"Vakantie",IF(AND(C1116&gt;=$U$27,C1116&lt;=$V$27),"Vakantie",IF(AND(C1116&gt;=$U$28,C1116&lt;=$V$28),"Vakantie",IF(AND(C1116&gt;=$U$29,C1116&lt;=$V$29),"Vakantie",IF(AND(C1116&gt;=$U$30,C1116&lt;=$V$30),"Vakantie",IF(AND(C1116&gt;=$U$31,C1116&lt;=$V$31),"Vakantie",IF(AND(C1116&gt;=$U$32,C1116&lt;=$V$32),"Vakantie",IF(AND(C1116&gt;=$U$33,C1116&lt;=$V$33),"Vakantie",IF(AND(C1116&gt;=$U$34,C1116&lt;=$V$34),"Vakantie",IF(AND(C1116&gt;=$U$35,C1116&lt;=$V$35),"Vakantie",IF(AND(C1116&gt;=$U$36,C1116&lt;=$V$36),"Vakantie",IF(AND(C1116&gt;=$U$37,C1116&lt;=$V$37),"Vakantie",IF(AND(C1116&gt;=$U$38,C1116&lt;=$V$38),"Vakantie",IF(AND(C1116&gt;=$U$39,C1116&lt;=$V$39),"Vakantie",IF(AND(C1116&gt;=$U$40,C1116&lt;=$V$40),"Vakantie",IF(AND(C1116&gt;=$U$41,C1116&lt;=$V$41),"Vakantie",IF(AND(C1116&gt;=$U$42,C1116&lt;=$V$42),"Vakantie",IF(AND(C1116&gt;=$U$43,C1116&lt;=$V$43),"Vakantie",IF(AND(C1116&gt;=$U$44,C1116&lt;=$V$44),"Vakantie",IF(AND(C1116&gt;=$U$45,C1116&lt;=$V$45),"Vakantie",""))))))))))))))))))))))))))))))))))))))))))</f>
        <v/>
      </c>
      <c r="G1116" t="str">
        <f t="shared" ref="G1116:G1179" si="226">IF(AND(C1116&gt;=$Z$4,C1116&lt;=$AA$4),"Vakantie",IF(AND(C1116&gt;=$Z$5,C1116&lt;=$AA$5),"Vakantie",IF(AND(C1116&gt;=$Z$6,C1116&lt;=$AA$6),"Vakantie",IF(AND(C1116&gt;=$Z$7,C1116&lt;=$AA$7),"Vakantie",IF(AND(C1116&gt;=$Z$8,C1116&lt;=$AA$8),"Vakantie",IF(AND(C1116&gt;=$Z$9,C1116&lt;=$AA$9),"Vakantie",IF(AND(C1116&gt;=$Z$10,C1116&lt;=$AA$10),"Vakantie",IF(AND(C1116&gt;=$Z$11,C1116&lt;=$AA$11),"Vakantie",IF(AND(C1116&gt;=$Z$12,C1116&lt;=$AA$12),"Vakantie",IF(AND(C1116&gt;=$Z$13,C1116&lt;=$AA$13),"Vakantie",IF(AND(C1116&gt;=$Z$14,C1116&lt;=$AA$14),"Vakantie",IF(AND(C1116&gt;=$Z$15,C1116&lt;=$AA$15),"Vakantie",IF(AND(C1116&gt;=$Z$16,C1116&lt;=$AA$16),"Vakantie",IF(AND(C1116&gt;=$Z$17,C1116&lt;=$AA$17),"Vakantie",IF(AND(C1116&gt;=$Z$18,C1116&lt;=$AA$18),"Vakantie",IF(AND(C1116&gt;=$Z$19,C1116&lt;=$AA$19),"Vakantie",IF(AND(C1116&gt;=$Z$20,C1116&lt;=$AA$20),"Vakantie",IF(AND(C1116&gt;=$Z$21,C1116&lt;=$AA$21),"Vakantie",IF(AND(C1116&gt;=$Z$22,C1116&lt;=$AA$22),"Vakantie",IF(AND(C1116&gt;=$Z$23,C1116&lt;=$AA$23),"Vakantie",IF(AND(C1116&gt;=$Z$24,C1116&lt;=$AA$24),"Vakantie",IF(AND(C1116&gt;=$Z$25,C1116&lt;=$AA$25),"Vakantie",IF(AND(C1116&gt;=$Z$26,C1116&lt;=$AA$26),"Vakantie",IF(AND(C1116&gt;=$Z$27,C1116&lt;=$AA$27),"Vakantie",IF(AND(C1116&gt;=$Z$28,C1116&lt;=$AA$28),"Vakantie",IF(AND(C1116&gt;=$Z$29,C1116&lt;=$AA$29),"Vakantie",IF(AND(C1116&gt;=$Z$30,C1116&lt;=$AA$30),"Vakantie",IF(AND(C1116&gt;=$Z$31,C1116&lt;=$AA$31),"Vakantie",IF(AND(C1116&gt;=$Z$32,C1116&lt;=$AA$32),"Vakantie",IF(AND(C1116&gt;=$Z$33,C1116&lt;=$AA$33),"Vakantie",IF(AND(C1116&gt;=$Z$34,C1116&lt;=$AA$34),"Vakantie",IF(AND(C1116&gt;=$Z$35,C1116&lt;=$AA$35),"Vakantie",IF(AND(C1116&gt;=$Z$36,C1116&lt;=$AA$36),"Vakantie",IF(AND(C1116&gt;=$Z$37,C1116&lt;=$AA$37),"Vakantie",IF(AND(C1116&gt;=$Z$38,C1116&lt;=$AA$38),"Vakantie",IF(AND(C1116&gt;=$Z$39,C1116&lt;=$AA$39),"Vakantie",IF(AND(C1116&gt;=$Z$40,C1116&lt;=$AA$40),"Vakantie",IF(AND(C1116&gt;=$Z$41,C1116&lt;=$AA$41),"Vakantie",IF(AND(C1116&gt;=$Z$42,C1116&lt;=$AA$42),"Vakantie",IF(AND(C1116&gt;=$Z$43,C1116&lt;=$AA$43),"Vakantie",IF(AND(C1116&gt;=$Z$44,C1116&lt;=$AA$44),"Vakantie",IF(AND(C1116&gt;=$Z$45,C1116&lt;=$AA$45),"Vakantie",""))))))))))))))))))))))))))))))))))))))))))</f>
        <v/>
      </c>
      <c r="H1116" t="str">
        <f t="shared" ref="H1116:H1179" si="227">IF(AND(C1116&gt;=$AE$4,C1116&lt;=$AF$4),"Vakantie",IF(AND(C1116&gt;=$AE$5,C1116&lt;=$AF$5),"Vakantie",IF(AND(C1116&gt;=$AE$6,C1116&lt;=$AF$6),"Vakantie",IF(AND(C1116&gt;=$AE$7,C1116&lt;=$AF$7),"Vakantie",IF(AND(C1116&gt;=$AE$8,C1116&lt;=$AF$8),"Vakantie",IF(AND(C1116&gt;=$AE$9,C1116&lt;=$AF$9),"Vakantie",IF(AND(C1116&gt;=$AE$10,C1116&lt;=$AF$10),"Vakantie",IF(AND(C1116&gt;=$AE$11,C1116&lt;=$AF$11),"Vakantie",IF(AND(C1116&gt;=$AE$12,C1116&lt;=$AF$12),"Vakantie",IF(AND(C1116&gt;=$AE$13,C1116&lt;=$AF$13),"Vakantie",IF(AND(C1116&gt;=$AE$14,C1116&lt;=$AF$14),"Vakantie",IF(AND(C1116&gt;=$AE$15,C1116&lt;=$AF$15),"Vakantie",IF(AND(C1116&gt;=$AE$16,C1116&lt;=$AF$16),"Vakantie",IF(AND(C1116&gt;=$AE$17,C1116&lt;=$AF$17),"Vakantie",IF(AND(C1116&gt;=$AE$18,C1116&lt;=$AF$18),"Vakantie",IF(AND(C1116&gt;=$AE$19,C1116&lt;=$AF$19),"Vakantie",IF(AND(C1116&gt;=$AE$20,C1116&lt;=$AF$20),"Vakantie",IF(AND(C1116&gt;=$AE$21,C1116&lt;=$AF$21),"Vakantie",IF(AND(C1116&gt;=$AE$22,C1116&lt;=$AF$22),"Vakantie",IF(AND(C1116&gt;=$AE$23,C1116&lt;=$AF$23),"Vakantie",IF(AND(C1116&gt;=$AE$24,C1116&lt;=$AF$24),"Vakantie",IF(AND(C1116&gt;=$AE$25,C1116&lt;=$AF$25),"Vakantie",IF(AND(C1116&gt;=$AE$26,C1116&lt;=$AF$26),"Vakantie",IF(AND(C1116&gt;=$AE$27,C1116&lt;=$AF$27),"Vakantie",IF(AND(C1116&gt;=$AE$28,C1116&lt;=$AF$28),"Vakantie",IF(AND(C1116&gt;=$AE$29,C1116&lt;=$AF$29),"Vakantie",IF(AND(C1116&gt;=$AE$30,C1116&lt;=$AF$30),"Vakantie",IF(AND(C1116&gt;=$AE$31,C1116&lt;=$AF$31),"Vakantie",IF(AND(C1116&gt;=$AE$32,C1116&lt;=$AF$32),"Vakantie",IF(AND(C1116&gt;=$AE$33,C1116&lt;=$AF$33),"Vakantie",IF(AND(C1116&gt;=$AE$34,C1116&lt;=$AF$34),"Vakantie",IF(AND(C1116&gt;=$AE$35,C1116&lt;=$AF$35),"Vakantie",IF(AND(C1116&gt;=$AE$36,C1116&lt;=$AF$36),"Vakantie",IF(AND(C1116&gt;=$AE$37,C1116&lt;=$AF$37),"Vakantie",IF(AND(C1116&gt;=$AE$38,C1116&lt;=$AF$38),"Vakantie",IF(AND(C1116&gt;=$AE$39,C1116&lt;=$AF$39),"Vakantie",IF(AND(C1116&gt;=$AE$40,C1116&lt;=$AF$40),"Vakantie",IF(AND(C1116&gt;=$AE$41,C1116&lt;=$AF$41),"Vakantie",IF(AND(C1116&gt;=$AE$42,C1116&lt;=$AF$42),"Vakantie",IF(AND(C1116&gt;=$AE$43,C1116&lt;=$AF$43),"Vakantie",IF(AND(C1116&gt;=$AE$44,C1116&lt;=$AF$44),"Vakantie",IF(AND(C1116&gt;=$AE$45,C1116&lt;=$AF$45),"Vakantie",""))))))))))))))))))))))))))))))))))))))))))</f>
        <v/>
      </c>
      <c r="I1116">
        <f t="shared" si="222"/>
        <v>4</v>
      </c>
      <c r="J1116" s="118">
        <f>IF(AND(Formulier!$E$44&lt;=C1116,Formulier!$O$38&gt;=C1116),"Verlof",0)</f>
        <v>0</v>
      </c>
      <c r="K1116">
        <f t="shared" ref="K1116:K1179" si="228">IF(J1116=0,0,IF(F1116="",0,1))</f>
        <v>0</v>
      </c>
      <c r="L1116">
        <f t="shared" ref="L1116:L1179" si="229">IF(J1116=0,0,IF(G1116="",0,1))</f>
        <v>0</v>
      </c>
      <c r="M1116">
        <f t="shared" ref="M1116:M1179" si="230">IF(J1116=0,0,IF(H1116="",0,1))</f>
        <v>0</v>
      </c>
      <c r="N1116" s="56">
        <f t="shared" ref="N1116:N1179" si="231">IF($N$1="Noord",K1116,IF($N$1="Midden",L1116,M1116))</f>
        <v>0</v>
      </c>
      <c r="O1116" s="56">
        <f t="shared" ref="O1116:O1179" si="232">IF(OR(D1116="za",D1116="zo"),0,N1116)</f>
        <v>0</v>
      </c>
    </row>
    <row r="1117" spans="1:15" x14ac:dyDescent="0.3">
      <c r="A1117" t="str">
        <f t="shared" si="223"/>
        <v>20264wo</v>
      </c>
      <c r="B1117">
        <f t="shared" si="221"/>
        <v>4</v>
      </c>
      <c r="C1117" s="65">
        <f t="shared" si="216"/>
        <v>46043</v>
      </c>
      <c r="D1117" t="str">
        <f t="shared" si="217"/>
        <v>wo</v>
      </c>
      <c r="E1117">
        <f t="shared" si="224"/>
        <v>2026</v>
      </c>
      <c r="F1117" t="str">
        <f t="shared" si="225"/>
        <v/>
      </c>
      <c r="G1117" t="str">
        <f t="shared" si="226"/>
        <v/>
      </c>
      <c r="H1117" t="str">
        <f t="shared" si="227"/>
        <v/>
      </c>
      <c r="I1117">
        <f t="shared" si="222"/>
        <v>4</v>
      </c>
      <c r="J1117" s="118">
        <f>IF(AND(Formulier!$E$44&lt;=C1117,Formulier!$O$38&gt;=C1117),"Verlof",0)</f>
        <v>0</v>
      </c>
      <c r="K1117">
        <f t="shared" si="228"/>
        <v>0</v>
      </c>
      <c r="L1117">
        <f t="shared" si="229"/>
        <v>0</v>
      </c>
      <c r="M1117">
        <f t="shared" si="230"/>
        <v>0</v>
      </c>
      <c r="N1117" s="56">
        <f t="shared" si="231"/>
        <v>0</v>
      </c>
      <c r="O1117" s="56">
        <f t="shared" si="232"/>
        <v>0</v>
      </c>
    </row>
    <row r="1118" spans="1:15" x14ac:dyDescent="0.3">
      <c r="A1118" t="str">
        <f t="shared" si="223"/>
        <v>20264do</v>
      </c>
      <c r="B1118">
        <f t="shared" si="221"/>
        <v>4</v>
      </c>
      <c r="C1118" s="65">
        <f t="shared" si="216"/>
        <v>46044</v>
      </c>
      <c r="D1118" t="str">
        <f t="shared" si="217"/>
        <v>do</v>
      </c>
      <c r="E1118">
        <f t="shared" si="224"/>
        <v>2026</v>
      </c>
      <c r="F1118" t="str">
        <f t="shared" si="225"/>
        <v/>
      </c>
      <c r="G1118" t="str">
        <f t="shared" si="226"/>
        <v/>
      </c>
      <c r="H1118" t="str">
        <f t="shared" si="227"/>
        <v/>
      </c>
      <c r="I1118">
        <f t="shared" si="222"/>
        <v>4</v>
      </c>
      <c r="J1118" s="118">
        <f>IF(AND(Formulier!$E$44&lt;=C1118,Formulier!$O$38&gt;=C1118),"Verlof",0)</f>
        <v>0</v>
      </c>
      <c r="K1118">
        <f t="shared" si="228"/>
        <v>0</v>
      </c>
      <c r="L1118">
        <f t="shared" si="229"/>
        <v>0</v>
      </c>
      <c r="M1118">
        <f t="shared" si="230"/>
        <v>0</v>
      </c>
      <c r="N1118" s="56">
        <f t="shared" si="231"/>
        <v>0</v>
      </c>
      <c r="O1118" s="56">
        <f t="shared" si="232"/>
        <v>0</v>
      </c>
    </row>
    <row r="1119" spans="1:15" x14ac:dyDescent="0.3">
      <c r="A1119" t="str">
        <f t="shared" si="223"/>
        <v>20264vr</v>
      </c>
      <c r="B1119">
        <f t="shared" si="221"/>
        <v>4</v>
      </c>
      <c r="C1119" s="65">
        <f t="shared" si="216"/>
        <v>46045</v>
      </c>
      <c r="D1119" t="str">
        <f t="shared" si="217"/>
        <v>vr</v>
      </c>
      <c r="E1119">
        <f t="shared" si="224"/>
        <v>2026</v>
      </c>
      <c r="F1119" t="str">
        <f t="shared" si="225"/>
        <v/>
      </c>
      <c r="G1119" t="str">
        <f t="shared" si="226"/>
        <v/>
      </c>
      <c r="H1119" t="str">
        <f t="shared" si="227"/>
        <v/>
      </c>
      <c r="I1119">
        <f t="shared" si="222"/>
        <v>4</v>
      </c>
      <c r="J1119" s="118">
        <f>IF(AND(Formulier!$E$44&lt;=C1119,Formulier!$O$38&gt;=C1119),"Verlof",0)</f>
        <v>0</v>
      </c>
      <c r="K1119">
        <f t="shared" si="228"/>
        <v>0</v>
      </c>
      <c r="L1119">
        <f t="shared" si="229"/>
        <v>0</v>
      </c>
      <c r="M1119">
        <f t="shared" si="230"/>
        <v>0</v>
      </c>
      <c r="N1119" s="56">
        <f t="shared" si="231"/>
        <v>0</v>
      </c>
      <c r="O1119" s="56">
        <f t="shared" si="232"/>
        <v>0</v>
      </c>
    </row>
    <row r="1120" spans="1:15" x14ac:dyDescent="0.3">
      <c r="A1120" t="str">
        <f t="shared" si="223"/>
        <v>20264za</v>
      </c>
      <c r="B1120">
        <f t="shared" si="221"/>
        <v>4</v>
      </c>
      <c r="C1120" s="65">
        <f t="shared" si="216"/>
        <v>46046</v>
      </c>
      <c r="D1120" t="str">
        <f t="shared" si="217"/>
        <v>za</v>
      </c>
      <c r="E1120">
        <f t="shared" si="224"/>
        <v>2026</v>
      </c>
      <c r="F1120" t="str">
        <f t="shared" si="225"/>
        <v/>
      </c>
      <c r="G1120" t="str">
        <f t="shared" si="226"/>
        <v/>
      </c>
      <c r="H1120" t="str">
        <f t="shared" si="227"/>
        <v/>
      </c>
      <c r="I1120">
        <f t="shared" si="222"/>
        <v>4</v>
      </c>
      <c r="J1120" s="118">
        <f>IF(AND(Formulier!$E$44&lt;=C1120,Formulier!$O$38&gt;=C1120),"Verlof",0)</f>
        <v>0</v>
      </c>
      <c r="K1120">
        <f t="shared" si="228"/>
        <v>0</v>
      </c>
      <c r="L1120">
        <f t="shared" si="229"/>
        <v>0</v>
      </c>
      <c r="M1120">
        <f t="shared" si="230"/>
        <v>0</v>
      </c>
      <c r="N1120" s="56">
        <f t="shared" si="231"/>
        <v>0</v>
      </c>
      <c r="O1120" s="56">
        <f t="shared" si="232"/>
        <v>0</v>
      </c>
    </row>
    <row r="1121" spans="1:15" x14ac:dyDescent="0.3">
      <c r="A1121" t="str">
        <f t="shared" si="223"/>
        <v>20264zo</v>
      </c>
      <c r="B1121">
        <f t="shared" si="221"/>
        <v>4</v>
      </c>
      <c r="C1121" s="65">
        <f t="shared" si="216"/>
        <v>46047</v>
      </c>
      <c r="D1121" t="str">
        <f t="shared" si="217"/>
        <v>zo</v>
      </c>
      <c r="E1121">
        <f t="shared" si="224"/>
        <v>2026</v>
      </c>
      <c r="F1121" t="str">
        <f t="shared" si="225"/>
        <v/>
      </c>
      <c r="G1121" t="str">
        <f t="shared" si="226"/>
        <v/>
      </c>
      <c r="H1121" t="str">
        <f t="shared" si="227"/>
        <v/>
      </c>
      <c r="I1121">
        <f t="shared" si="222"/>
        <v>4</v>
      </c>
      <c r="J1121" s="118">
        <f>IF(AND(Formulier!$E$44&lt;=C1121,Formulier!$O$38&gt;=C1121),"Verlof",0)</f>
        <v>0</v>
      </c>
      <c r="K1121">
        <f t="shared" si="228"/>
        <v>0</v>
      </c>
      <c r="L1121">
        <f t="shared" si="229"/>
        <v>0</v>
      </c>
      <c r="M1121">
        <f t="shared" si="230"/>
        <v>0</v>
      </c>
      <c r="N1121" s="56">
        <f t="shared" si="231"/>
        <v>0</v>
      </c>
      <c r="O1121" s="56">
        <f t="shared" si="232"/>
        <v>0</v>
      </c>
    </row>
    <row r="1122" spans="1:15" x14ac:dyDescent="0.3">
      <c r="A1122" t="str">
        <f t="shared" si="223"/>
        <v>20265ma</v>
      </c>
      <c r="B1122">
        <f t="shared" si="221"/>
        <v>5</v>
      </c>
      <c r="C1122" s="65">
        <f t="shared" si="216"/>
        <v>46048</v>
      </c>
      <c r="D1122" t="str">
        <f t="shared" si="217"/>
        <v>ma</v>
      </c>
      <c r="E1122">
        <f t="shared" si="224"/>
        <v>2026</v>
      </c>
      <c r="F1122" t="str">
        <f t="shared" si="225"/>
        <v/>
      </c>
      <c r="G1122" t="str">
        <f t="shared" si="226"/>
        <v/>
      </c>
      <c r="H1122" t="str">
        <f t="shared" si="227"/>
        <v/>
      </c>
      <c r="I1122">
        <f t="shared" si="222"/>
        <v>5</v>
      </c>
      <c r="J1122" s="118">
        <f>IF(AND(Formulier!$E$44&lt;=C1122,Formulier!$O$38&gt;=C1122),"Verlof",0)</f>
        <v>0</v>
      </c>
      <c r="K1122">
        <f t="shared" si="228"/>
        <v>0</v>
      </c>
      <c r="L1122">
        <f t="shared" si="229"/>
        <v>0</v>
      </c>
      <c r="M1122">
        <f t="shared" si="230"/>
        <v>0</v>
      </c>
      <c r="N1122" s="56">
        <f t="shared" si="231"/>
        <v>0</v>
      </c>
      <c r="O1122" s="56">
        <f t="shared" si="232"/>
        <v>0</v>
      </c>
    </row>
    <row r="1123" spans="1:15" x14ac:dyDescent="0.3">
      <c r="A1123" t="str">
        <f t="shared" si="223"/>
        <v>20265di</v>
      </c>
      <c r="B1123">
        <f t="shared" si="221"/>
        <v>5</v>
      </c>
      <c r="C1123" s="65">
        <f t="shared" si="216"/>
        <v>46049</v>
      </c>
      <c r="D1123" t="str">
        <f t="shared" si="217"/>
        <v>di</v>
      </c>
      <c r="E1123">
        <f t="shared" si="224"/>
        <v>2026</v>
      </c>
      <c r="F1123" t="str">
        <f t="shared" si="225"/>
        <v/>
      </c>
      <c r="G1123" t="str">
        <f t="shared" si="226"/>
        <v/>
      </c>
      <c r="H1123" t="str">
        <f t="shared" si="227"/>
        <v/>
      </c>
      <c r="I1123">
        <f t="shared" si="222"/>
        <v>5</v>
      </c>
      <c r="J1123" s="118">
        <f>IF(AND(Formulier!$E$44&lt;=C1123,Formulier!$O$38&gt;=C1123),"Verlof",0)</f>
        <v>0</v>
      </c>
      <c r="K1123">
        <f t="shared" si="228"/>
        <v>0</v>
      </c>
      <c r="L1123">
        <f t="shared" si="229"/>
        <v>0</v>
      </c>
      <c r="M1123">
        <f t="shared" si="230"/>
        <v>0</v>
      </c>
      <c r="N1123" s="56">
        <f t="shared" si="231"/>
        <v>0</v>
      </c>
      <c r="O1123" s="56">
        <f t="shared" si="232"/>
        <v>0</v>
      </c>
    </row>
    <row r="1124" spans="1:15" x14ac:dyDescent="0.3">
      <c r="A1124" t="str">
        <f t="shared" si="223"/>
        <v>20265wo</v>
      </c>
      <c r="B1124">
        <f t="shared" si="221"/>
        <v>5</v>
      </c>
      <c r="C1124" s="65">
        <f t="shared" si="216"/>
        <v>46050</v>
      </c>
      <c r="D1124" t="str">
        <f t="shared" si="217"/>
        <v>wo</v>
      </c>
      <c r="E1124">
        <f t="shared" si="224"/>
        <v>2026</v>
      </c>
      <c r="F1124" t="str">
        <f t="shared" si="225"/>
        <v/>
      </c>
      <c r="G1124" t="str">
        <f t="shared" si="226"/>
        <v/>
      </c>
      <c r="H1124" t="str">
        <f t="shared" si="227"/>
        <v/>
      </c>
      <c r="I1124">
        <f t="shared" si="222"/>
        <v>5</v>
      </c>
      <c r="J1124" s="118">
        <f>IF(AND(Formulier!$E$44&lt;=C1124,Formulier!$O$38&gt;=C1124),"Verlof",0)</f>
        <v>0</v>
      </c>
      <c r="K1124">
        <f t="shared" si="228"/>
        <v>0</v>
      </c>
      <c r="L1124">
        <f t="shared" si="229"/>
        <v>0</v>
      </c>
      <c r="M1124">
        <f t="shared" si="230"/>
        <v>0</v>
      </c>
      <c r="N1124" s="56">
        <f t="shared" si="231"/>
        <v>0</v>
      </c>
      <c r="O1124" s="56">
        <f t="shared" si="232"/>
        <v>0</v>
      </c>
    </row>
    <row r="1125" spans="1:15" x14ac:dyDescent="0.3">
      <c r="A1125" t="str">
        <f t="shared" si="223"/>
        <v>20265do</v>
      </c>
      <c r="B1125">
        <f t="shared" si="221"/>
        <v>5</v>
      </c>
      <c r="C1125" s="65">
        <f t="shared" si="216"/>
        <v>46051</v>
      </c>
      <c r="D1125" t="str">
        <f t="shared" si="217"/>
        <v>do</v>
      </c>
      <c r="E1125">
        <f t="shared" si="224"/>
        <v>2026</v>
      </c>
      <c r="F1125" t="str">
        <f t="shared" si="225"/>
        <v/>
      </c>
      <c r="G1125" t="str">
        <f t="shared" si="226"/>
        <v/>
      </c>
      <c r="H1125" t="str">
        <f t="shared" si="227"/>
        <v/>
      </c>
      <c r="I1125">
        <f t="shared" si="222"/>
        <v>5</v>
      </c>
      <c r="J1125" s="118">
        <f>IF(AND(Formulier!$E$44&lt;=C1125,Formulier!$O$38&gt;=C1125),"Verlof",0)</f>
        <v>0</v>
      </c>
      <c r="K1125">
        <f t="shared" si="228"/>
        <v>0</v>
      </c>
      <c r="L1125">
        <f t="shared" si="229"/>
        <v>0</v>
      </c>
      <c r="M1125">
        <f t="shared" si="230"/>
        <v>0</v>
      </c>
      <c r="N1125" s="56">
        <f t="shared" si="231"/>
        <v>0</v>
      </c>
      <c r="O1125" s="56">
        <f t="shared" si="232"/>
        <v>0</v>
      </c>
    </row>
    <row r="1126" spans="1:15" x14ac:dyDescent="0.3">
      <c r="A1126" t="str">
        <f t="shared" si="223"/>
        <v>20265vr</v>
      </c>
      <c r="B1126">
        <f t="shared" si="221"/>
        <v>5</v>
      </c>
      <c r="C1126" s="65">
        <f t="shared" si="216"/>
        <v>46052</v>
      </c>
      <c r="D1126" t="str">
        <f t="shared" si="217"/>
        <v>vr</v>
      </c>
      <c r="E1126">
        <f t="shared" si="224"/>
        <v>2026</v>
      </c>
      <c r="F1126" t="str">
        <f t="shared" si="225"/>
        <v/>
      </c>
      <c r="G1126" t="str">
        <f t="shared" si="226"/>
        <v/>
      </c>
      <c r="H1126" t="str">
        <f t="shared" si="227"/>
        <v/>
      </c>
      <c r="I1126">
        <f t="shared" si="222"/>
        <v>5</v>
      </c>
      <c r="J1126" s="118">
        <f>IF(AND(Formulier!$E$44&lt;=C1126,Formulier!$O$38&gt;=C1126),"Verlof",0)</f>
        <v>0</v>
      </c>
      <c r="K1126">
        <f t="shared" si="228"/>
        <v>0</v>
      </c>
      <c r="L1126">
        <f t="shared" si="229"/>
        <v>0</v>
      </c>
      <c r="M1126">
        <f t="shared" si="230"/>
        <v>0</v>
      </c>
      <c r="N1126" s="56">
        <f t="shared" si="231"/>
        <v>0</v>
      </c>
      <c r="O1126" s="56">
        <f t="shared" si="232"/>
        <v>0</v>
      </c>
    </row>
    <row r="1127" spans="1:15" x14ac:dyDescent="0.3">
      <c r="A1127" t="str">
        <f t="shared" si="223"/>
        <v>20265za</v>
      </c>
      <c r="B1127">
        <f t="shared" si="221"/>
        <v>5</v>
      </c>
      <c r="C1127" s="65">
        <f t="shared" si="216"/>
        <v>46053</v>
      </c>
      <c r="D1127" t="str">
        <f t="shared" si="217"/>
        <v>za</v>
      </c>
      <c r="E1127">
        <f t="shared" si="224"/>
        <v>2026</v>
      </c>
      <c r="F1127" t="str">
        <f t="shared" si="225"/>
        <v/>
      </c>
      <c r="G1127" t="str">
        <f t="shared" si="226"/>
        <v/>
      </c>
      <c r="H1127" t="str">
        <f t="shared" si="227"/>
        <v/>
      </c>
      <c r="I1127">
        <f t="shared" si="222"/>
        <v>5</v>
      </c>
      <c r="J1127" s="118">
        <f>IF(AND(Formulier!$E$44&lt;=C1127,Formulier!$O$38&gt;=C1127),"Verlof",0)</f>
        <v>0</v>
      </c>
      <c r="K1127">
        <f t="shared" si="228"/>
        <v>0</v>
      </c>
      <c r="L1127">
        <f t="shared" si="229"/>
        <v>0</v>
      </c>
      <c r="M1127">
        <f t="shared" si="230"/>
        <v>0</v>
      </c>
      <c r="N1127" s="56">
        <f t="shared" si="231"/>
        <v>0</v>
      </c>
      <c r="O1127" s="56">
        <f t="shared" si="232"/>
        <v>0</v>
      </c>
    </row>
    <row r="1128" spans="1:15" x14ac:dyDescent="0.3">
      <c r="A1128" t="str">
        <f t="shared" si="223"/>
        <v>20265zo</v>
      </c>
      <c r="B1128">
        <f t="shared" si="221"/>
        <v>5</v>
      </c>
      <c r="C1128" s="65">
        <f t="shared" si="216"/>
        <v>46054</v>
      </c>
      <c r="D1128" t="str">
        <f t="shared" si="217"/>
        <v>zo</v>
      </c>
      <c r="E1128">
        <f t="shared" si="224"/>
        <v>2026</v>
      </c>
      <c r="F1128" t="str">
        <f t="shared" si="225"/>
        <v/>
      </c>
      <c r="G1128" t="str">
        <f t="shared" si="226"/>
        <v/>
      </c>
      <c r="H1128" t="str">
        <f t="shared" si="227"/>
        <v/>
      </c>
      <c r="I1128">
        <f t="shared" si="222"/>
        <v>5</v>
      </c>
      <c r="J1128" s="118">
        <f>IF(AND(Formulier!$E$44&lt;=C1128,Formulier!$O$38&gt;=C1128),"Verlof",0)</f>
        <v>0</v>
      </c>
      <c r="K1128">
        <f t="shared" si="228"/>
        <v>0</v>
      </c>
      <c r="L1128">
        <f t="shared" si="229"/>
        <v>0</v>
      </c>
      <c r="M1128">
        <f t="shared" si="230"/>
        <v>0</v>
      </c>
      <c r="N1128" s="56">
        <f t="shared" si="231"/>
        <v>0</v>
      </c>
      <c r="O1128" s="56">
        <f t="shared" si="232"/>
        <v>0</v>
      </c>
    </row>
    <row r="1129" spans="1:15" x14ac:dyDescent="0.3">
      <c r="A1129" t="str">
        <f t="shared" si="223"/>
        <v>20266ma</v>
      </c>
      <c r="B1129">
        <f t="shared" si="221"/>
        <v>6</v>
      </c>
      <c r="C1129" s="65">
        <f t="shared" si="216"/>
        <v>46055</v>
      </c>
      <c r="D1129" t="str">
        <f t="shared" si="217"/>
        <v>ma</v>
      </c>
      <c r="E1129">
        <f t="shared" si="224"/>
        <v>2026</v>
      </c>
      <c r="F1129" t="str">
        <f t="shared" si="225"/>
        <v/>
      </c>
      <c r="G1129" t="str">
        <f t="shared" si="226"/>
        <v/>
      </c>
      <c r="H1129" t="str">
        <f t="shared" si="227"/>
        <v/>
      </c>
      <c r="I1129">
        <f t="shared" si="222"/>
        <v>6</v>
      </c>
      <c r="J1129" s="118">
        <f>IF(AND(Formulier!$E$44&lt;=C1129,Formulier!$O$38&gt;=C1129),"Verlof",0)</f>
        <v>0</v>
      </c>
      <c r="K1129">
        <f t="shared" si="228"/>
        <v>0</v>
      </c>
      <c r="L1129">
        <f t="shared" si="229"/>
        <v>0</v>
      </c>
      <c r="M1129">
        <f t="shared" si="230"/>
        <v>0</v>
      </c>
      <c r="N1129" s="56">
        <f t="shared" si="231"/>
        <v>0</v>
      </c>
      <c r="O1129" s="56">
        <f t="shared" si="232"/>
        <v>0</v>
      </c>
    </row>
    <row r="1130" spans="1:15" x14ac:dyDescent="0.3">
      <c r="A1130" t="str">
        <f t="shared" si="223"/>
        <v>20266di</v>
      </c>
      <c r="B1130">
        <f t="shared" si="221"/>
        <v>6</v>
      </c>
      <c r="C1130" s="65">
        <f t="shared" si="216"/>
        <v>46056</v>
      </c>
      <c r="D1130" t="str">
        <f t="shared" si="217"/>
        <v>di</v>
      </c>
      <c r="E1130">
        <f t="shared" si="224"/>
        <v>2026</v>
      </c>
      <c r="F1130" t="str">
        <f t="shared" si="225"/>
        <v/>
      </c>
      <c r="G1130" t="str">
        <f t="shared" si="226"/>
        <v/>
      </c>
      <c r="H1130" t="str">
        <f t="shared" si="227"/>
        <v/>
      </c>
      <c r="I1130">
        <f t="shared" si="222"/>
        <v>6</v>
      </c>
      <c r="J1130" s="118">
        <f>IF(AND(Formulier!$E$44&lt;=C1130,Formulier!$O$38&gt;=C1130),"Verlof",0)</f>
        <v>0</v>
      </c>
      <c r="K1130">
        <f t="shared" si="228"/>
        <v>0</v>
      </c>
      <c r="L1130">
        <f t="shared" si="229"/>
        <v>0</v>
      </c>
      <c r="M1130">
        <f t="shared" si="230"/>
        <v>0</v>
      </c>
      <c r="N1130" s="56">
        <f t="shared" si="231"/>
        <v>0</v>
      </c>
      <c r="O1130" s="56">
        <f t="shared" si="232"/>
        <v>0</v>
      </c>
    </row>
    <row r="1131" spans="1:15" x14ac:dyDescent="0.3">
      <c r="A1131" t="str">
        <f t="shared" si="223"/>
        <v>20266wo</v>
      </c>
      <c r="B1131">
        <f t="shared" si="221"/>
        <v>6</v>
      </c>
      <c r="C1131" s="65">
        <f t="shared" si="216"/>
        <v>46057</v>
      </c>
      <c r="D1131" t="str">
        <f t="shared" si="217"/>
        <v>wo</v>
      </c>
      <c r="E1131">
        <f t="shared" si="224"/>
        <v>2026</v>
      </c>
      <c r="F1131" t="str">
        <f t="shared" si="225"/>
        <v/>
      </c>
      <c r="G1131" t="str">
        <f t="shared" si="226"/>
        <v/>
      </c>
      <c r="H1131" t="str">
        <f t="shared" si="227"/>
        <v/>
      </c>
      <c r="I1131">
        <f t="shared" si="222"/>
        <v>6</v>
      </c>
      <c r="J1131" s="118">
        <f>IF(AND(Formulier!$E$44&lt;=C1131,Formulier!$O$38&gt;=C1131),"Verlof",0)</f>
        <v>0</v>
      </c>
      <c r="K1131">
        <f t="shared" si="228"/>
        <v>0</v>
      </c>
      <c r="L1131">
        <f t="shared" si="229"/>
        <v>0</v>
      </c>
      <c r="M1131">
        <f t="shared" si="230"/>
        <v>0</v>
      </c>
      <c r="N1131" s="56">
        <f t="shared" si="231"/>
        <v>0</v>
      </c>
      <c r="O1131" s="56">
        <f t="shared" si="232"/>
        <v>0</v>
      </c>
    </row>
    <row r="1132" spans="1:15" x14ac:dyDescent="0.3">
      <c r="A1132" t="str">
        <f t="shared" si="223"/>
        <v>20266do</v>
      </c>
      <c r="B1132">
        <f t="shared" si="221"/>
        <v>6</v>
      </c>
      <c r="C1132" s="65">
        <f t="shared" si="216"/>
        <v>46058</v>
      </c>
      <c r="D1132" t="str">
        <f t="shared" si="217"/>
        <v>do</v>
      </c>
      <c r="E1132">
        <f t="shared" si="224"/>
        <v>2026</v>
      </c>
      <c r="F1132" t="str">
        <f t="shared" si="225"/>
        <v/>
      </c>
      <c r="G1132" t="str">
        <f t="shared" si="226"/>
        <v/>
      </c>
      <c r="H1132" t="str">
        <f t="shared" si="227"/>
        <v/>
      </c>
      <c r="I1132">
        <f t="shared" si="222"/>
        <v>6</v>
      </c>
      <c r="J1132" s="118">
        <f>IF(AND(Formulier!$E$44&lt;=C1132,Formulier!$O$38&gt;=C1132),"Verlof",0)</f>
        <v>0</v>
      </c>
      <c r="K1132">
        <f t="shared" si="228"/>
        <v>0</v>
      </c>
      <c r="L1132">
        <f t="shared" si="229"/>
        <v>0</v>
      </c>
      <c r="M1132">
        <f t="shared" si="230"/>
        <v>0</v>
      </c>
      <c r="N1132" s="56">
        <f t="shared" si="231"/>
        <v>0</v>
      </c>
      <c r="O1132" s="56">
        <f t="shared" si="232"/>
        <v>0</v>
      </c>
    </row>
    <row r="1133" spans="1:15" x14ac:dyDescent="0.3">
      <c r="A1133" t="str">
        <f t="shared" si="223"/>
        <v>20266vr</v>
      </c>
      <c r="B1133">
        <f t="shared" si="221"/>
        <v>6</v>
      </c>
      <c r="C1133" s="65">
        <f t="shared" si="216"/>
        <v>46059</v>
      </c>
      <c r="D1133" t="str">
        <f t="shared" si="217"/>
        <v>vr</v>
      </c>
      <c r="E1133">
        <f t="shared" si="224"/>
        <v>2026</v>
      </c>
      <c r="F1133" t="str">
        <f t="shared" si="225"/>
        <v/>
      </c>
      <c r="G1133" t="str">
        <f t="shared" si="226"/>
        <v/>
      </c>
      <c r="H1133" t="str">
        <f t="shared" si="227"/>
        <v/>
      </c>
      <c r="I1133">
        <f t="shared" si="222"/>
        <v>6</v>
      </c>
      <c r="J1133" s="118">
        <f>IF(AND(Formulier!$E$44&lt;=C1133,Formulier!$O$38&gt;=C1133),"Verlof",0)</f>
        <v>0</v>
      </c>
      <c r="K1133">
        <f t="shared" si="228"/>
        <v>0</v>
      </c>
      <c r="L1133">
        <f t="shared" si="229"/>
        <v>0</v>
      </c>
      <c r="M1133">
        <f t="shared" si="230"/>
        <v>0</v>
      </c>
      <c r="N1133" s="56">
        <f t="shared" si="231"/>
        <v>0</v>
      </c>
      <c r="O1133" s="56">
        <f t="shared" si="232"/>
        <v>0</v>
      </c>
    </row>
    <row r="1134" spans="1:15" x14ac:dyDescent="0.3">
      <c r="A1134" t="str">
        <f t="shared" si="223"/>
        <v>20266za</v>
      </c>
      <c r="B1134">
        <f t="shared" si="221"/>
        <v>6</v>
      </c>
      <c r="C1134" s="65">
        <f t="shared" si="216"/>
        <v>46060</v>
      </c>
      <c r="D1134" t="str">
        <f t="shared" si="217"/>
        <v>za</v>
      </c>
      <c r="E1134">
        <f t="shared" si="224"/>
        <v>2026</v>
      </c>
      <c r="F1134" t="str">
        <f t="shared" si="225"/>
        <v/>
      </c>
      <c r="G1134" t="str">
        <f t="shared" si="226"/>
        <v/>
      </c>
      <c r="H1134" t="str">
        <f t="shared" si="227"/>
        <v/>
      </c>
      <c r="I1134">
        <f t="shared" si="222"/>
        <v>6</v>
      </c>
      <c r="J1134" s="118">
        <f>IF(AND(Formulier!$E$44&lt;=C1134,Formulier!$O$38&gt;=C1134),"Verlof",0)</f>
        <v>0</v>
      </c>
      <c r="K1134">
        <f t="shared" si="228"/>
        <v>0</v>
      </c>
      <c r="L1134">
        <f t="shared" si="229"/>
        <v>0</v>
      </c>
      <c r="M1134">
        <f t="shared" si="230"/>
        <v>0</v>
      </c>
      <c r="N1134" s="56">
        <f t="shared" si="231"/>
        <v>0</v>
      </c>
      <c r="O1134" s="56">
        <f t="shared" si="232"/>
        <v>0</v>
      </c>
    </row>
    <row r="1135" spans="1:15" x14ac:dyDescent="0.3">
      <c r="A1135" t="str">
        <f t="shared" si="223"/>
        <v>20266zo</v>
      </c>
      <c r="B1135">
        <f t="shared" si="221"/>
        <v>6</v>
      </c>
      <c r="C1135" s="65">
        <f t="shared" si="216"/>
        <v>46061</v>
      </c>
      <c r="D1135" t="str">
        <f t="shared" si="217"/>
        <v>zo</v>
      </c>
      <c r="E1135">
        <f t="shared" si="224"/>
        <v>2026</v>
      </c>
      <c r="F1135" t="str">
        <f t="shared" si="225"/>
        <v/>
      </c>
      <c r="G1135" t="str">
        <f t="shared" si="226"/>
        <v/>
      </c>
      <c r="H1135" t="str">
        <f t="shared" si="227"/>
        <v/>
      </c>
      <c r="I1135">
        <f t="shared" si="222"/>
        <v>6</v>
      </c>
      <c r="J1135" s="118">
        <f>IF(AND(Formulier!$E$44&lt;=C1135,Formulier!$O$38&gt;=C1135),"Verlof",0)</f>
        <v>0</v>
      </c>
      <c r="K1135">
        <f t="shared" si="228"/>
        <v>0</v>
      </c>
      <c r="L1135">
        <f t="shared" si="229"/>
        <v>0</v>
      </c>
      <c r="M1135">
        <f t="shared" si="230"/>
        <v>0</v>
      </c>
      <c r="N1135" s="56">
        <f t="shared" si="231"/>
        <v>0</v>
      </c>
      <c r="O1135" s="56">
        <f t="shared" si="232"/>
        <v>0</v>
      </c>
    </row>
    <row r="1136" spans="1:15" x14ac:dyDescent="0.3">
      <c r="A1136" t="str">
        <f t="shared" si="223"/>
        <v>20267ma</v>
      </c>
      <c r="B1136">
        <f t="shared" si="221"/>
        <v>7</v>
      </c>
      <c r="C1136" s="65">
        <f t="shared" si="216"/>
        <v>46062</v>
      </c>
      <c r="D1136" t="str">
        <f t="shared" si="217"/>
        <v>ma</v>
      </c>
      <c r="E1136">
        <f t="shared" si="224"/>
        <v>2026</v>
      </c>
      <c r="F1136" t="str">
        <f t="shared" si="225"/>
        <v/>
      </c>
      <c r="G1136" t="str">
        <f t="shared" si="226"/>
        <v/>
      </c>
      <c r="H1136" t="str">
        <f t="shared" si="227"/>
        <v/>
      </c>
      <c r="I1136">
        <f t="shared" si="222"/>
        <v>7</v>
      </c>
      <c r="J1136" s="118">
        <f>IF(AND(Formulier!$E$44&lt;=C1136,Formulier!$O$38&gt;=C1136),"Verlof",0)</f>
        <v>0</v>
      </c>
      <c r="K1136">
        <f t="shared" si="228"/>
        <v>0</v>
      </c>
      <c r="L1136">
        <f t="shared" si="229"/>
        <v>0</v>
      </c>
      <c r="M1136">
        <f t="shared" si="230"/>
        <v>0</v>
      </c>
      <c r="N1136" s="56">
        <f t="shared" si="231"/>
        <v>0</v>
      </c>
      <c r="O1136" s="56">
        <f t="shared" si="232"/>
        <v>0</v>
      </c>
    </row>
    <row r="1137" spans="1:15" x14ac:dyDescent="0.3">
      <c r="A1137" t="str">
        <f t="shared" si="223"/>
        <v>20267di</v>
      </c>
      <c r="B1137">
        <f t="shared" si="221"/>
        <v>7</v>
      </c>
      <c r="C1137" s="65">
        <f t="shared" si="216"/>
        <v>46063</v>
      </c>
      <c r="D1137" t="str">
        <f t="shared" si="217"/>
        <v>di</v>
      </c>
      <c r="E1137">
        <f t="shared" si="224"/>
        <v>2026</v>
      </c>
      <c r="F1137" t="str">
        <f t="shared" si="225"/>
        <v/>
      </c>
      <c r="G1137" t="str">
        <f t="shared" si="226"/>
        <v/>
      </c>
      <c r="H1137" t="str">
        <f t="shared" si="227"/>
        <v/>
      </c>
      <c r="I1137">
        <f t="shared" si="222"/>
        <v>7</v>
      </c>
      <c r="J1137" s="118">
        <f>IF(AND(Formulier!$E$44&lt;=C1137,Formulier!$O$38&gt;=C1137),"Verlof",0)</f>
        <v>0</v>
      </c>
      <c r="K1137">
        <f t="shared" si="228"/>
        <v>0</v>
      </c>
      <c r="L1137">
        <f t="shared" si="229"/>
        <v>0</v>
      </c>
      <c r="M1137">
        <f t="shared" si="230"/>
        <v>0</v>
      </c>
      <c r="N1137" s="56">
        <f t="shared" si="231"/>
        <v>0</v>
      </c>
      <c r="O1137" s="56">
        <f t="shared" si="232"/>
        <v>0</v>
      </c>
    </row>
    <row r="1138" spans="1:15" x14ac:dyDescent="0.3">
      <c r="A1138" t="str">
        <f t="shared" si="223"/>
        <v>20267wo</v>
      </c>
      <c r="B1138">
        <f t="shared" si="221"/>
        <v>7</v>
      </c>
      <c r="C1138" s="65">
        <f t="shared" si="216"/>
        <v>46064</v>
      </c>
      <c r="D1138" t="str">
        <f t="shared" si="217"/>
        <v>wo</v>
      </c>
      <c r="E1138">
        <f t="shared" si="224"/>
        <v>2026</v>
      </c>
      <c r="F1138" t="str">
        <f t="shared" si="225"/>
        <v/>
      </c>
      <c r="G1138" t="str">
        <f t="shared" si="226"/>
        <v/>
      </c>
      <c r="H1138" t="str">
        <f t="shared" si="227"/>
        <v/>
      </c>
      <c r="I1138">
        <f t="shared" si="222"/>
        <v>7</v>
      </c>
      <c r="J1138" s="118">
        <f>IF(AND(Formulier!$E$44&lt;=C1138,Formulier!$O$38&gt;=C1138),"Verlof",0)</f>
        <v>0</v>
      </c>
      <c r="K1138">
        <f t="shared" si="228"/>
        <v>0</v>
      </c>
      <c r="L1138">
        <f t="shared" si="229"/>
        <v>0</v>
      </c>
      <c r="M1138">
        <f t="shared" si="230"/>
        <v>0</v>
      </c>
      <c r="N1138" s="56">
        <f t="shared" si="231"/>
        <v>0</v>
      </c>
      <c r="O1138" s="56">
        <f t="shared" si="232"/>
        <v>0</v>
      </c>
    </row>
    <row r="1139" spans="1:15" x14ac:dyDescent="0.3">
      <c r="A1139" t="str">
        <f t="shared" si="223"/>
        <v>20267do</v>
      </c>
      <c r="B1139">
        <f t="shared" si="221"/>
        <v>7</v>
      </c>
      <c r="C1139" s="65">
        <f t="shared" si="216"/>
        <v>46065</v>
      </c>
      <c r="D1139" t="str">
        <f t="shared" si="217"/>
        <v>do</v>
      </c>
      <c r="E1139">
        <f t="shared" si="224"/>
        <v>2026</v>
      </c>
      <c r="F1139" t="str">
        <f t="shared" si="225"/>
        <v/>
      </c>
      <c r="G1139" t="str">
        <f t="shared" si="226"/>
        <v/>
      </c>
      <c r="H1139" t="str">
        <f t="shared" si="227"/>
        <v/>
      </c>
      <c r="I1139">
        <f t="shared" si="222"/>
        <v>7</v>
      </c>
      <c r="J1139" s="118">
        <f>IF(AND(Formulier!$E$44&lt;=C1139,Formulier!$O$38&gt;=C1139),"Verlof",0)</f>
        <v>0</v>
      </c>
      <c r="K1139">
        <f t="shared" si="228"/>
        <v>0</v>
      </c>
      <c r="L1139">
        <f t="shared" si="229"/>
        <v>0</v>
      </c>
      <c r="M1139">
        <f t="shared" si="230"/>
        <v>0</v>
      </c>
      <c r="N1139" s="56">
        <f t="shared" si="231"/>
        <v>0</v>
      </c>
      <c r="O1139" s="56">
        <f t="shared" si="232"/>
        <v>0</v>
      </c>
    </row>
    <row r="1140" spans="1:15" x14ac:dyDescent="0.3">
      <c r="A1140" t="str">
        <f t="shared" si="223"/>
        <v>20267vr</v>
      </c>
      <c r="B1140">
        <f t="shared" si="221"/>
        <v>7</v>
      </c>
      <c r="C1140" s="65">
        <f t="shared" si="216"/>
        <v>46066</v>
      </c>
      <c r="D1140" t="str">
        <f t="shared" si="217"/>
        <v>vr</v>
      </c>
      <c r="E1140">
        <f t="shared" si="224"/>
        <v>2026</v>
      </c>
      <c r="F1140" t="str">
        <f t="shared" si="225"/>
        <v/>
      </c>
      <c r="G1140" t="str">
        <f t="shared" si="226"/>
        <v/>
      </c>
      <c r="H1140" t="str">
        <f t="shared" si="227"/>
        <v/>
      </c>
      <c r="I1140">
        <f t="shared" si="222"/>
        <v>7</v>
      </c>
      <c r="J1140" s="118">
        <f>IF(AND(Formulier!$E$44&lt;=C1140,Formulier!$O$38&gt;=C1140),"Verlof",0)</f>
        <v>0</v>
      </c>
      <c r="K1140">
        <f t="shared" si="228"/>
        <v>0</v>
      </c>
      <c r="L1140">
        <f t="shared" si="229"/>
        <v>0</v>
      </c>
      <c r="M1140">
        <f t="shared" si="230"/>
        <v>0</v>
      </c>
      <c r="N1140" s="56">
        <f t="shared" si="231"/>
        <v>0</v>
      </c>
      <c r="O1140" s="56">
        <f t="shared" si="232"/>
        <v>0</v>
      </c>
    </row>
    <row r="1141" spans="1:15" x14ac:dyDescent="0.3">
      <c r="A1141" t="str">
        <f t="shared" si="223"/>
        <v>20267za</v>
      </c>
      <c r="B1141">
        <f t="shared" si="221"/>
        <v>7</v>
      </c>
      <c r="C1141" s="65">
        <f t="shared" si="216"/>
        <v>46067</v>
      </c>
      <c r="D1141" t="str">
        <f t="shared" si="217"/>
        <v>za</v>
      </c>
      <c r="E1141">
        <f t="shared" si="224"/>
        <v>2026</v>
      </c>
      <c r="F1141" t="str">
        <f t="shared" si="225"/>
        <v/>
      </c>
      <c r="G1141" t="str">
        <f t="shared" si="226"/>
        <v/>
      </c>
      <c r="H1141" t="str">
        <f t="shared" si="227"/>
        <v/>
      </c>
      <c r="I1141">
        <f t="shared" si="222"/>
        <v>7</v>
      </c>
      <c r="J1141" s="118">
        <f>IF(AND(Formulier!$E$44&lt;=C1141,Formulier!$O$38&gt;=C1141),"Verlof",0)</f>
        <v>0</v>
      </c>
      <c r="K1141">
        <f t="shared" si="228"/>
        <v>0</v>
      </c>
      <c r="L1141">
        <f t="shared" si="229"/>
        <v>0</v>
      </c>
      <c r="M1141">
        <f t="shared" si="230"/>
        <v>0</v>
      </c>
      <c r="N1141" s="56">
        <f t="shared" si="231"/>
        <v>0</v>
      </c>
      <c r="O1141" s="56">
        <f t="shared" si="232"/>
        <v>0</v>
      </c>
    </row>
    <row r="1142" spans="1:15" x14ac:dyDescent="0.3">
      <c r="A1142" t="str">
        <f t="shared" si="223"/>
        <v>20267zo</v>
      </c>
      <c r="B1142">
        <f t="shared" si="221"/>
        <v>7</v>
      </c>
      <c r="C1142" s="65">
        <f t="shared" si="216"/>
        <v>46068</v>
      </c>
      <c r="D1142" t="str">
        <f t="shared" si="217"/>
        <v>zo</v>
      </c>
      <c r="E1142">
        <f t="shared" si="224"/>
        <v>2026</v>
      </c>
      <c r="F1142" t="str">
        <f t="shared" si="225"/>
        <v/>
      </c>
      <c r="G1142" t="str">
        <f t="shared" si="226"/>
        <v/>
      </c>
      <c r="H1142" t="str">
        <f t="shared" si="227"/>
        <v/>
      </c>
      <c r="I1142">
        <f t="shared" si="222"/>
        <v>7</v>
      </c>
      <c r="J1142" s="118">
        <f>IF(AND(Formulier!$E$44&lt;=C1142,Formulier!$O$38&gt;=C1142),"Verlof",0)</f>
        <v>0</v>
      </c>
      <c r="K1142">
        <f t="shared" si="228"/>
        <v>0</v>
      </c>
      <c r="L1142">
        <f t="shared" si="229"/>
        <v>0</v>
      </c>
      <c r="M1142">
        <f t="shared" si="230"/>
        <v>0</v>
      </c>
      <c r="N1142" s="56">
        <f t="shared" si="231"/>
        <v>0</v>
      </c>
      <c r="O1142" s="56">
        <f t="shared" si="232"/>
        <v>0</v>
      </c>
    </row>
    <row r="1143" spans="1:15" x14ac:dyDescent="0.3">
      <c r="A1143" t="str">
        <f t="shared" si="223"/>
        <v>20268ma</v>
      </c>
      <c r="B1143">
        <f t="shared" si="221"/>
        <v>8</v>
      </c>
      <c r="C1143" s="65">
        <f t="shared" si="216"/>
        <v>46069</v>
      </c>
      <c r="D1143" t="str">
        <f t="shared" si="217"/>
        <v>ma</v>
      </c>
      <c r="E1143">
        <f t="shared" si="224"/>
        <v>2026</v>
      </c>
      <c r="F1143" t="str">
        <f t="shared" si="225"/>
        <v/>
      </c>
      <c r="G1143" t="str">
        <f t="shared" si="226"/>
        <v>Vakantie</v>
      </c>
      <c r="H1143" t="str">
        <f t="shared" si="227"/>
        <v>Vakantie</v>
      </c>
      <c r="I1143">
        <f t="shared" si="222"/>
        <v>8</v>
      </c>
      <c r="J1143" s="118">
        <f>IF(AND(Formulier!$E$44&lt;=C1143,Formulier!$O$38&gt;=C1143),"Verlof",0)</f>
        <v>0</v>
      </c>
      <c r="K1143">
        <f t="shared" si="228"/>
        <v>0</v>
      </c>
      <c r="L1143">
        <f t="shared" si="229"/>
        <v>0</v>
      </c>
      <c r="M1143">
        <f t="shared" si="230"/>
        <v>0</v>
      </c>
      <c r="N1143" s="56">
        <f t="shared" si="231"/>
        <v>0</v>
      </c>
      <c r="O1143" s="56">
        <f t="shared" si="232"/>
        <v>0</v>
      </c>
    </row>
    <row r="1144" spans="1:15" x14ac:dyDescent="0.3">
      <c r="A1144" t="str">
        <f t="shared" si="223"/>
        <v>20268di</v>
      </c>
      <c r="B1144">
        <f t="shared" si="221"/>
        <v>8</v>
      </c>
      <c r="C1144" s="65">
        <f t="shared" si="216"/>
        <v>46070</v>
      </c>
      <c r="D1144" t="str">
        <f t="shared" si="217"/>
        <v>di</v>
      </c>
      <c r="E1144">
        <f t="shared" si="224"/>
        <v>2026</v>
      </c>
      <c r="F1144" t="str">
        <f t="shared" si="225"/>
        <v/>
      </c>
      <c r="G1144" t="str">
        <f t="shared" si="226"/>
        <v>Vakantie</v>
      </c>
      <c r="H1144" t="str">
        <f t="shared" si="227"/>
        <v>Vakantie</v>
      </c>
      <c r="I1144">
        <f t="shared" si="222"/>
        <v>8</v>
      </c>
      <c r="J1144" s="118">
        <f>IF(AND(Formulier!$E$44&lt;=C1144,Formulier!$O$38&gt;=C1144),"Verlof",0)</f>
        <v>0</v>
      </c>
      <c r="K1144">
        <f t="shared" si="228"/>
        <v>0</v>
      </c>
      <c r="L1144">
        <f t="shared" si="229"/>
        <v>0</v>
      </c>
      <c r="M1144">
        <f t="shared" si="230"/>
        <v>0</v>
      </c>
      <c r="N1144" s="56">
        <f t="shared" si="231"/>
        <v>0</v>
      </c>
      <c r="O1144" s="56">
        <f t="shared" si="232"/>
        <v>0</v>
      </c>
    </row>
    <row r="1145" spans="1:15" x14ac:dyDescent="0.3">
      <c r="A1145" t="str">
        <f t="shared" si="223"/>
        <v>20268wo</v>
      </c>
      <c r="B1145">
        <f t="shared" si="221"/>
        <v>8</v>
      </c>
      <c r="C1145" s="65">
        <f t="shared" si="216"/>
        <v>46071</v>
      </c>
      <c r="D1145" t="str">
        <f t="shared" si="217"/>
        <v>wo</v>
      </c>
      <c r="E1145">
        <f t="shared" si="224"/>
        <v>2026</v>
      </c>
      <c r="F1145" t="str">
        <f t="shared" si="225"/>
        <v/>
      </c>
      <c r="G1145" t="str">
        <f t="shared" si="226"/>
        <v>Vakantie</v>
      </c>
      <c r="H1145" t="str">
        <f t="shared" si="227"/>
        <v>Vakantie</v>
      </c>
      <c r="I1145">
        <f t="shared" si="222"/>
        <v>8</v>
      </c>
      <c r="J1145" s="118">
        <f>IF(AND(Formulier!$E$44&lt;=C1145,Formulier!$O$38&gt;=C1145),"Verlof",0)</f>
        <v>0</v>
      </c>
      <c r="K1145">
        <f t="shared" si="228"/>
        <v>0</v>
      </c>
      <c r="L1145">
        <f t="shared" si="229"/>
        <v>0</v>
      </c>
      <c r="M1145">
        <f t="shared" si="230"/>
        <v>0</v>
      </c>
      <c r="N1145" s="56">
        <f t="shared" si="231"/>
        <v>0</v>
      </c>
      <c r="O1145" s="56">
        <f t="shared" si="232"/>
        <v>0</v>
      </c>
    </row>
    <row r="1146" spans="1:15" x14ac:dyDescent="0.3">
      <c r="A1146" t="str">
        <f t="shared" si="223"/>
        <v>20268do</v>
      </c>
      <c r="B1146">
        <f t="shared" si="221"/>
        <v>8</v>
      </c>
      <c r="C1146" s="65">
        <f t="shared" si="216"/>
        <v>46072</v>
      </c>
      <c r="D1146" t="str">
        <f t="shared" si="217"/>
        <v>do</v>
      </c>
      <c r="E1146">
        <f t="shared" si="224"/>
        <v>2026</v>
      </c>
      <c r="F1146" t="str">
        <f t="shared" si="225"/>
        <v/>
      </c>
      <c r="G1146" t="str">
        <f t="shared" si="226"/>
        <v>Vakantie</v>
      </c>
      <c r="H1146" t="str">
        <f t="shared" si="227"/>
        <v>Vakantie</v>
      </c>
      <c r="I1146">
        <f t="shared" si="222"/>
        <v>8</v>
      </c>
      <c r="J1146" s="118">
        <f>IF(AND(Formulier!$E$44&lt;=C1146,Formulier!$O$38&gt;=C1146),"Verlof",0)</f>
        <v>0</v>
      </c>
      <c r="K1146">
        <f t="shared" si="228"/>
        <v>0</v>
      </c>
      <c r="L1146">
        <f t="shared" si="229"/>
        <v>0</v>
      </c>
      <c r="M1146">
        <f t="shared" si="230"/>
        <v>0</v>
      </c>
      <c r="N1146" s="56">
        <f t="shared" si="231"/>
        <v>0</v>
      </c>
      <c r="O1146" s="56">
        <f t="shared" si="232"/>
        <v>0</v>
      </c>
    </row>
    <row r="1147" spans="1:15" x14ac:dyDescent="0.3">
      <c r="A1147" t="str">
        <f t="shared" si="223"/>
        <v>20268vr</v>
      </c>
      <c r="B1147">
        <f t="shared" si="221"/>
        <v>8</v>
      </c>
      <c r="C1147" s="65">
        <f t="shared" si="216"/>
        <v>46073</v>
      </c>
      <c r="D1147" t="str">
        <f t="shared" si="217"/>
        <v>vr</v>
      </c>
      <c r="E1147">
        <f t="shared" si="224"/>
        <v>2026</v>
      </c>
      <c r="F1147" t="str">
        <f t="shared" si="225"/>
        <v/>
      </c>
      <c r="G1147" t="str">
        <f t="shared" si="226"/>
        <v>Vakantie</v>
      </c>
      <c r="H1147" t="str">
        <f t="shared" si="227"/>
        <v>Vakantie</v>
      </c>
      <c r="I1147">
        <f t="shared" si="222"/>
        <v>8</v>
      </c>
      <c r="J1147" s="118">
        <f>IF(AND(Formulier!$E$44&lt;=C1147,Formulier!$O$38&gt;=C1147),"Verlof",0)</f>
        <v>0</v>
      </c>
      <c r="K1147">
        <f t="shared" si="228"/>
        <v>0</v>
      </c>
      <c r="L1147">
        <f t="shared" si="229"/>
        <v>0</v>
      </c>
      <c r="M1147">
        <f t="shared" si="230"/>
        <v>0</v>
      </c>
      <c r="N1147" s="56">
        <f t="shared" si="231"/>
        <v>0</v>
      </c>
      <c r="O1147" s="56">
        <f t="shared" si="232"/>
        <v>0</v>
      </c>
    </row>
    <row r="1148" spans="1:15" x14ac:dyDescent="0.3">
      <c r="A1148" t="str">
        <f t="shared" si="223"/>
        <v>20268za</v>
      </c>
      <c r="B1148">
        <f t="shared" si="221"/>
        <v>8</v>
      </c>
      <c r="C1148" s="65">
        <f t="shared" si="216"/>
        <v>46074</v>
      </c>
      <c r="D1148" t="str">
        <f t="shared" si="217"/>
        <v>za</v>
      </c>
      <c r="E1148">
        <f t="shared" si="224"/>
        <v>2026</v>
      </c>
      <c r="F1148" t="str">
        <f t="shared" si="225"/>
        <v/>
      </c>
      <c r="G1148" t="str">
        <f t="shared" si="226"/>
        <v>Vakantie</v>
      </c>
      <c r="H1148" t="str">
        <f t="shared" si="227"/>
        <v>Vakantie</v>
      </c>
      <c r="I1148">
        <f t="shared" si="222"/>
        <v>8</v>
      </c>
      <c r="J1148" s="118">
        <f>IF(AND(Formulier!$E$44&lt;=C1148,Formulier!$O$38&gt;=C1148),"Verlof",0)</f>
        <v>0</v>
      </c>
      <c r="K1148">
        <f t="shared" si="228"/>
        <v>0</v>
      </c>
      <c r="L1148">
        <f t="shared" si="229"/>
        <v>0</v>
      </c>
      <c r="M1148">
        <f t="shared" si="230"/>
        <v>0</v>
      </c>
      <c r="N1148" s="56">
        <f t="shared" si="231"/>
        <v>0</v>
      </c>
      <c r="O1148" s="56">
        <f t="shared" si="232"/>
        <v>0</v>
      </c>
    </row>
    <row r="1149" spans="1:15" x14ac:dyDescent="0.3">
      <c r="A1149" t="str">
        <f t="shared" si="223"/>
        <v>20268zo</v>
      </c>
      <c r="B1149">
        <f t="shared" si="221"/>
        <v>8</v>
      </c>
      <c r="C1149" s="65">
        <f t="shared" si="216"/>
        <v>46075</v>
      </c>
      <c r="D1149" t="str">
        <f t="shared" si="217"/>
        <v>zo</v>
      </c>
      <c r="E1149">
        <f t="shared" si="224"/>
        <v>2026</v>
      </c>
      <c r="F1149" t="str">
        <f t="shared" si="225"/>
        <v/>
      </c>
      <c r="G1149" t="str">
        <f t="shared" si="226"/>
        <v>Vakantie</v>
      </c>
      <c r="H1149" t="str">
        <f t="shared" si="227"/>
        <v>Vakantie</v>
      </c>
      <c r="I1149">
        <f t="shared" si="222"/>
        <v>8</v>
      </c>
      <c r="J1149" s="118">
        <f>IF(AND(Formulier!$E$44&lt;=C1149,Formulier!$O$38&gt;=C1149),"Verlof",0)</f>
        <v>0</v>
      </c>
      <c r="K1149">
        <f t="shared" si="228"/>
        <v>0</v>
      </c>
      <c r="L1149">
        <f t="shared" si="229"/>
        <v>0</v>
      </c>
      <c r="M1149">
        <f t="shared" si="230"/>
        <v>0</v>
      </c>
      <c r="N1149" s="56">
        <f t="shared" si="231"/>
        <v>0</v>
      </c>
      <c r="O1149" s="56">
        <f t="shared" si="232"/>
        <v>0</v>
      </c>
    </row>
    <row r="1150" spans="1:15" x14ac:dyDescent="0.3">
      <c r="A1150" t="str">
        <f t="shared" si="223"/>
        <v>20269ma</v>
      </c>
      <c r="B1150">
        <f t="shared" si="221"/>
        <v>9</v>
      </c>
      <c r="C1150" s="65">
        <f t="shared" si="216"/>
        <v>46076</v>
      </c>
      <c r="D1150" t="str">
        <f t="shared" si="217"/>
        <v>ma</v>
      </c>
      <c r="E1150">
        <f t="shared" si="224"/>
        <v>2026</v>
      </c>
      <c r="F1150" t="str">
        <f t="shared" si="225"/>
        <v>Vakantie</v>
      </c>
      <c r="G1150" t="str">
        <f t="shared" si="226"/>
        <v/>
      </c>
      <c r="H1150" t="str">
        <f t="shared" si="227"/>
        <v/>
      </c>
      <c r="I1150">
        <f t="shared" si="222"/>
        <v>9</v>
      </c>
      <c r="J1150" s="118">
        <f>IF(AND(Formulier!$E$44&lt;=C1150,Formulier!$O$38&gt;=C1150),"Verlof",0)</f>
        <v>0</v>
      </c>
      <c r="K1150">
        <f t="shared" si="228"/>
        <v>0</v>
      </c>
      <c r="L1150">
        <f t="shared" si="229"/>
        <v>0</v>
      </c>
      <c r="M1150">
        <f t="shared" si="230"/>
        <v>0</v>
      </c>
      <c r="N1150" s="56">
        <f t="shared" si="231"/>
        <v>0</v>
      </c>
      <c r="O1150" s="56">
        <f t="shared" si="232"/>
        <v>0</v>
      </c>
    </row>
    <row r="1151" spans="1:15" x14ac:dyDescent="0.3">
      <c r="A1151" t="str">
        <f t="shared" si="223"/>
        <v>20269di</v>
      </c>
      <c r="B1151">
        <f t="shared" si="221"/>
        <v>9</v>
      </c>
      <c r="C1151" s="65">
        <f t="shared" si="216"/>
        <v>46077</v>
      </c>
      <c r="D1151" t="str">
        <f t="shared" si="217"/>
        <v>di</v>
      </c>
      <c r="E1151">
        <f t="shared" si="224"/>
        <v>2026</v>
      </c>
      <c r="F1151" t="str">
        <f t="shared" si="225"/>
        <v>Vakantie</v>
      </c>
      <c r="G1151" t="str">
        <f t="shared" si="226"/>
        <v/>
      </c>
      <c r="H1151" t="str">
        <f t="shared" si="227"/>
        <v/>
      </c>
      <c r="I1151">
        <f t="shared" si="222"/>
        <v>9</v>
      </c>
      <c r="J1151" s="118">
        <f>IF(AND(Formulier!$E$44&lt;=C1151,Formulier!$O$38&gt;=C1151),"Verlof",0)</f>
        <v>0</v>
      </c>
      <c r="K1151">
        <f t="shared" si="228"/>
        <v>0</v>
      </c>
      <c r="L1151">
        <f t="shared" si="229"/>
        <v>0</v>
      </c>
      <c r="M1151">
        <f t="shared" si="230"/>
        <v>0</v>
      </c>
      <c r="N1151" s="56">
        <f t="shared" si="231"/>
        <v>0</v>
      </c>
      <c r="O1151" s="56">
        <f t="shared" si="232"/>
        <v>0</v>
      </c>
    </row>
    <row r="1152" spans="1:15" x14ac:dyDescent="0.3">
      <c r="A1152" t="str">
        <f t="shared" si="223"/>
        <v>20269wo</v>
      </c>
      <c r="B1152">
        <f t="shared" si="221"/>
        <v>9</v>
      </c>
      <c r="C1152" s="65">
        <f t="shared" si="216"/>
        <v>46078</v>
      </c>
      <c r="D1152" t="str">
        <f t="shared" si="217"/>
        <v>wo</v>
      </c>
      <c r="E1152">
        <f t="shared" si="224"/>
        <v>2026</v>
      </c>
      <c r="F1152" t="str">
        <f t="shared" si="225"/>
        <v>Vakantie</v>
      </c>
      <c r="G1152" t="str">
        <f t="shared" si="226"/>
        <v/>
      </c>
      <c r="H1152" t="str">
        <f t="shared" si="227"/>
        <v/>
      </c>
      <c r="I1152">
        <f t="shared" si="222"/>
        <v>9</v>
      </c>
      <c r="J1152" s="118">
        <f>IF(AND(Formulier!$E$44&lt;=C1152,Formulier!$O$38&gt;=C1152),"Verlof",0)</f>
        <v>0</v>
      </c>
      <c r="K1152">
        <f t="shared" si="228"/>
        <v>0</v>
      </c>
      <c r="L1152">
        <f t="shared" si="229"/>
        <v>0</v>
      </c>
      <c r="M1152">
        <f t="shared" si="230"/>
        <v>0</v>
      </c>
      <c r="N1152" s="56">
        <f t="shared" si="231"/>
        <v>0</v>
      </c>
      <c r="O1152" s="56">
        <f t="shared" si="232"/>
        <v>0</v>
      </c>
    </row>
    <row r="1153" spans="1:15" x14ac:dyDescent="0.3">
      <c r="A1153" t="str">
        <f t="shared" si="223"/>
        <v>20269do</v>
      </c>
      <c r="B1153">
        <f t="shared" si="221"/>
        <v>9</v>
      </c>
      <c r="C1153" s="65">
        <f t="shared" si="216"/>
        <v>46079</v>
      </c>
      <c r="D1153" t="str">
        <f t="shared" si="217"/>
        <v>do</v>
      </c>
      <c r="E1153">
        <f t="shared" si="224"/>
        <v>2026</v>
      </c>
      <c r="F1153" t="str">
        <f t="shared" si="225"/>
        <v>Vakantie</v>
      </c>
      <c r="G1153" t="str">
        <f t="shared" si="226"/>
        <v/>
      </c>
      <c r="H1153" t="str">
        <f t="shared" si="227"/>
        <v/>
      </c>
      <c r="I1153">
        <f t="shared" si="222"/>
        <v>9</v>
      </c>
      <c r="J1153" s="118">
        <f>IF(AND(Formulier!$E$44&lt;=C1153,Formulier!$O$38&gt;=C1153),"Verlof",0)</f>
        <v>0</v>
      </c>
      <c r="K1153">
        <f t="shared" si="228"/>
        <v>0</v>
      </c>
      <c r="L1153">
        <f t="shared" si="229"/>
        <v>0</v>
      </c>
      <c r="M1153">
        <f t="shared" si="230"/>
        <v>0</v>
      </c>
      <c r="N1153" s="56">
        <f t="shared" si="231"/>
        <v>0</v>
      </c>
      <c r="O1153" s="56">
        <f t="shared" si="232"/>
        <v>0</v>
      </c>
    </row>
    <row r="1154" spans="1:15" x14ac:dyDescent="0.3">
      <c r="A1154" t="str">
        <f t="shared" si="223"/>
        <v>20269vr</v>
      </c>
      <c r="B1154">
        <f t="shared" si="221"/>
        <v>9</v>
      </c>
      <c r="C1154" s="65">
        <f t="shared" si="216"/>
        <v>46080</v>
      </c>
      <c r="D1154" t="str">
        <f t="shared" si="217"/>
        <v>vr</v>
      </c>
      <c r="E1154">
        <f t="shared" si="224"/>
        <v>2026</v>
      </c>
      <c r="F1154" t="str">
        <f t="shared" si="225"/>
        <v>Vakantie</v>
      </c>
      <c r="G1154" t="str">
        <f t="shared" si="226"/>
        <v/>
      </c>
      <c r="H1154" t="str">
        <f t="shared" si="227"/>
        <v/>
      </c>
      <c r="I1154">
        <f t="shared" si="222"/>
        <v>9</v>
      </c>
      <c r="J1154" s="118">
        <f>IF(AND(Formulier!$E$44&lt;=C1154,Formulier!$O$38&gt;=C1154),"Verlof",0)</f>
        <v>0</v>
      </c>
      <c r="K1154">
        <f t="shared" si="228"/>
        <v>0</v>
      </c>
      <c r="L1154">
        <f t="shared" si="229"/>
        <v>0</v>
      </c>
      <c r="M1154">
        <f t="shared" si="230"/>
        <v>0</v>
      </c>
      <c r="N1154" s="56">
        <f t="shared" si="231"/>
        <v>0</v>
      </c>
      <c r="O1154" s="56">
        <f t="shared" si="232"/>
        <v>0</v>
      </c>
    </row>
    <row r="1155" spans="1:15" x14ac:dyDescent="0.3">
      <c r="A1155" t="str">
        <f t="shared" si="223"/>
        <v>20269za</v>
      </c>
      <c r="B1155">
        <f t="shared" si="221"/>
        <v>9</v>
      </c>
      <c r="C1155" s="65">
        <f t="shared" si="216"/>
        <v>46081</v>
      </c>
      <c r="D1155" t="str">
        <f t="shared" si="217"/>
        <v>za</v>
      </c>
      <c r="E1155">
        <f t="shared" si="224"/>
        <v>2026</v>
      </c>
      <c r="F1155" t="str">
        <f t="shared" si="225"/>
        <v>Vakantie</v>
      </c>
      <c r="G1155" t="str">
        <f t="shared" si="226"/>
        <v/>
      </c>
      <c r="H1155" t="str">
        <f t="shared" si="227"/>
        <v/>
      </c>
      <c r="I1155">
        <f t="shared" si="222"/>
        <v>9</v>
      </c>
      <c r="J1155" s="118">
        <f>IF(AND(Formulier!$E$44&lt;=C1155,Formulier!$O$38&gt;=C1155),"Verlof",0)</f>
        <v>0</v>
      </c>
      <c r="K1155">
        <f t="shared" si="228"/>
        <v>0</v>
      </c>
      <c r="L1155">
        <f t="shared" si="229"/>
        <v>0</v>
      </c>
      <c r="M1155">
        <f t="shared" si="230"/>
        <v>0</v>
      </c>
      <c r="N1155" s="56">
        <f t="shared" si="231"/>
        <v>0</v>
      </c>
      <c r="O1155" s="56">
        <f t="shared" si="232"/>
        <v>0</v>
      </c>
    </row>
    <row r="1156" spans="1:15" x14ac:dyDescent="0.3">
      <c r="A1156" t="str">
        <f t="shared" si="223"/>
        <v>20269zo</v>
      </c>
      <c r="B1156">
        <f t="shared" si="221"/>
        <v>9</v>
      </c>
      <c r="C1156" s="65">
        <f t="shared" si="216"/>
        <v>46082</v>
      </c>
      <c r="D1156" t="str">
        <f t="shared" si="217"/>
        <v>zo</v>
      </c>
      <c r="E1156">
        <f t="shared" si="224"/>
        <v>2026</v>
      </c>
      <c r="F1156" t="str">
        <f t="shared" si="225"/>
        <v>Vakantie</v>
      </c>
      <c r="G1156" t="str">
        <f t="shared" si="226"/>
        <v/>
      </c>
      <c r="H1156" t="str">
        <f t="shared" si="227"/>
        <v/>
      </c>
      <c r="I1156">
        <f t="shared" si="222"/>
        <v>9</v>
      </c>
      <c r="J1156" s="118">
        <f>IF(AND(Formulier!$E$44&lt;=C1156,Formulier!$O$38&gt;=C1156),"Verlof",0)</f>
        <v>0</v>
      </c>
      <c r="K1156">
        <f t="shared" si="228"/>
        <v>0</v>
      </c>
      <c r="L1156">
        <f t="shared" si="229"/>
        <v>0</v>
      </c>
      <c r="M1156">
        <f t="shared" si="230"/>
        <v>0</v>
      </c>
      <c r="N1156" s="56">
        <f t="shared" si="231"/>
        <v>0</v>
      </c>
      <c r="O1156" s="56">
        <f t="shared" si="232"/>
        <v>0</v>
      </c>
    </row>
    <row r="1157" spans="1:15" x14ac:dyDescent="0.3">
      <c r="A1157" t="str">
        <f t="shared" si="223"/>
        <v>202610ma</v>
      </c>
      <c r="B1157">
        <f t="shared" si="221"/>
        <v>10</v>
      </c>
      <c r="C1157" s="65">
        <f t="shared" si="216"/>
        <v>46083</v>
      </c>
      <c r="D1157" t="str">
        <f t="shared" si="217"/>
        <v>ma</v>
      </c>
      <c r="E1157">
        <f t="shared" si="224"/>
        <v>2026</v>
      </c>
      <c r="F1157" t="str">
        <f t="shared" si="225"/>
        <v/>
      </c>
      <c r="G1157" t="str">
        <f t="shared" si="226"/>
        <v/>
      </c>
      <c r="H1157" t="str">
        <f t="shared" si="227"/>
        <v/>
      </c>
      <c r="I1157">
        <f t="shared" si="222"/>
        <v>10</v>
      </c>
      <c r="J1157" s="118">
        <f>IF(AND(Formulier!$E$44&lt;=C1157,Formulier!$O$38&gt;=C1157),"Verlof",0)</f>
        <v>0</v>
      </c>
      <c r="K1157">
        <f t="shared" si="228"/>
        <v>0</v>
      </c>
      <c r="L1157">
        <f t="shared" si="229"/>
        <v>0</v>
      </c>
      <c r="M1157">
        <f t="shared" si="230"/>
        <v>0</v>
      </c>
      <c r="N1157" s="56">
        <f t="shared" si="231"/>
        <v>0</v>
      </c>
      <c r="O1157" s="56">
        <f t="shared" si="232"/>
        <v>0</v>
      </c>
    </row>
    <row r="1158" spans="1:15" x14ac:dyDescent="0.3">
      <c r="A1158" t="str">
        <f t="shared" si="223"/>
        <v>202610di</v>
      </c>
      <c r="B1158">
        <f t="shared" si="221"/>
        <v>10</v>
      </c>
      <c r="C1158" s="65">
        <f t="shared" si="216"/>
        <v>46084</v>
      </c>
      <c r="D1158" t="str">
        <f t="shared" si="217"/>
        <v>di</v>
      </c>
      <c r="E1158">
        <f t="shared" si="224"/>
        <v>2026</v>
      </c>
      <c r="F1158" t="str">
        <f t="shared" si="225"/>
        <v/>
      </c>
      <c r="G1158" t="str">
        <f t="shared" si="226"/>
        <v/>
      </c>
      <c r="H1158" t="str">
        <f t="shared" si="227"/>
        <v/>
      </c>
      <c r="I1158">
        <f t="shared" si="222"/>
        <v>10</v>
      </c>
      <c r="J1158" s="118">
        <f>IF(AND(Formulier!$E$44&lt;=C1158,Formulier!$O$38&gt;=C1158),"Verlof",0)</f>
        <v>0</v>
      </c>
      <c r="K1158">
        <f t="shared" si="228"/>
        <v>0</v>
      </c>
      <c r="L1158">
        <f t="shared" si="229"/>
        <v>0</v>
      </c>
      <c r="M1158">
        <f t="shared" si="230"/>
        <v>0</v>
      </c>
      <c r="N1158" s="56">
        <f t="shared" si="231"/>
        <v>0</v>
      </c>
      <c r="O1158" s="56">
        <f t="shared" si="232"/>
        <v>0</v>
      </c>
    </row>
    <row r="1159" spans="1:15" x14ac:dyDescent="0.3">
      <c r="A1159" t="str">
        <f t="shared" si="223"/>
        <v>202610wo</v>
      </c>
      <c r="B1159">
        <f t="shared" si="221"/>
        <v>10</v>
      </c>
      <c r="C1159" s="65">
        <f t="shared" si="216"/>
        <v>46085</v>
      </c>
      <c r="D1159" t="str">
        <f t="shared" si="217"/>
        <v>wo</v>
      </c>
      <c r="E1159">
        <f t="shared" si="224"/>
        <v>2026</v>
      </c>
      <c r="F1159" t="str">
        <f t="shared" si="225"/>
        <v/>
      </c>
      <c r="G1159" t="str">
        <f t="shared" si="226"/>
        <v/>
      </c>
      <c r="H1159" t="str">
        <f t="shared" si="227"/>
        <v/>
      </c>
      <c r="I1159">
        <f t="shared" si="222"/>
        <v>10</v>
      </c>
      <c r="J1159" s="118">
        <f>IF(AND(Formulier!$E$44&lt;=C1159,Formulier!$O$38&gt;=C1159),"Verlof",0)</f>
        <v>0</v>
      </c>
      <c r="K1159">
        <f t="shared" si="228"/>
        <v>0</v>
      </c>
      <c r="L1159">
        <f t="shared" si="229"/>
        <v>0</v>
      </c>
      <c r="M1159">
        <f t="shared" si="230"/>
        <v>0</v>
      </c>
      <c r="N1159" s="56">
        <f t="shared" si="231"/>
        <v>0</v>
      </c>
      <c r="O1159" s="56">
        <f t="shared" si="232"/>
        <v>0</v>
      </c>
    </row>
    <row r="1160" spans="1:15" x14ac:dyDescent="0.3">
      <c r="A1160" t="str">
        <f t="shared" si="223"/>
        <v>202610do</v>
      </c>
      <c r="B1160">
        <f t="shared" si="221"/>
        <v>10</v>
      </c>
      <c r="C1160" s="65">
        <f t="shared" si="216"/>
        <v>46086</v>
      </c>
      <c r="D1160" t="str">
        <f t="shared" si="217"/>
        <v>do</v>
      </c>
      <c r="E1160">
        <f t="shared" si="224"/>
        <v>2026</v>
      </c>
      <c r="F1160" t="str">
        <f t="shared" si="225"/>
        <v/>
      </c>
      <c r="G1160" t="str">
        <f t="shared" si="226"/>
        <v/>
      </c>
      <c r="H1160" t="str">
        <f t="shared" si="227"/>
        <v/>
      </c>
      <c r="I1160">
        <f t="shared" si="222"/>
        <v>10</v>
      </c>
      <c r="J1160" s="118">
        <f>IF(AND(Formulier!$E$44&lt;=C1160,Formulier!$O$38&gt;=C1160),"Verlof",0)</f>
        <v>0</v>
      </c>
      <c r="K1160">
        <f t="shared" si="228"/>
        <v>0</v>
      </c>
      <c r="L1160">
        <f t="shared" si="229"/>
        <v>0</v>
      </c>
      <c r="M1160">
        <f t="shared" si="230"/>
        <v>0</v>
      </c>
      <c r="N1160" s="56">
        <f t="shared" si="231"/>
        <v>0</v>
      </c>
      <c r="O1160" s="56">
        <f t="shared" si="232"/>
        <v>0</v>
      </c>
    </row>
    <row r="1161" spans="1:15" x14ac:dyDescent="0.3">
      <c r="A1161" t="str">
        <f t="shared" si="223"/>
        <v>202610vr</v>
      </c>
      <c r="B1161">
        <f t="shared" si="221"/>
        <v>10</v>
      </c>
      <c r="C1161" s="65">
        <f t="shared" ref="C1161:C1224" si="233">C1160+1</f>
        <v>46087</v>
      </c>
      <c r="D1161" t="str">
        <f t="shared" ref="D1161:D1224" si="234">+D1154</f>
        <v>vr</v>
      </c>
      <c r="E1161">
        <f t="shared" si="224"/>
        <v>2026</v>
      </c>
      <c r="F1161" t="str">
        <f t="shared" si="225"/>
        <v/>
      </c>
      <c r="G1161" t="str">
        <f t="shared" si="226"/>
        <v/>
      </c>
      <c r="H1161" t="str">
        <f t="shared" si="227"/>
        <v/>
      </c>
      <c r="I1161">
        <f t="shared" si="222"/>
        <v>10</v>
      </c>
      <c r="J1161" s="118">
        <f>IF(AND(Formulier!$E$44&lt;=C1161,Formulier!$O$38&gt;=C1161),"Verlof",0)</f>
        <v>0</v>
      </c>
      <c r="K1161">
        <f t="shared" si="228"/>
        <v>0</v>
      </c>
      <c r="L1161">
        <f t="shared" si="229"/>
        <v>0</v>
      </c>
      <c r="M1161">
        <f t="shared" si="230"/>
        <v>0</v>
      </c>
      <c r="N1161" s="56">
        <f t="shared" si="231"/>
        <v>0</v>
      </c>
      <c r="O1161" s="56">
        <f t="shared" si="232"/>
        <v>0</v>
      </c>
    </row>
    <row r="1162" spans="1:15" x14ac:dyDescent="0.3">
      <c r="A1162" t="str">
        <f t="shared" si="223"/>
        <v>202610za</v>
      </c>
      <c r="B1162">
        <f t="shared" si="221"/>
        <v>10</v>
      </c>
      <c r="C1162" s="65">
        <f t="shared" si="233"/>
        <v>46088</v>
      </c>
      <c r="D1162" t="str">
        <f t="shared" si="234"/>
        <v>za</v>
      </c>
      <c r="E1162">
        <f t="shared" si="224"/>
        <v>2026</v>
      </c>
      <c r="F1162" t="str">
        <f t="shared" si="225"/>
        <v/>
      </c>
      <c r="G1162" t="str">
        <f t="shared" si="226"/>
        <v/>
      </c>
      <c r="H1162" t="str">
        <f t="shared" si="227"/>
        <v/>
      </c>
      <c r="I1162">
        <f t="shared" si="222"/>
        <v>10</v>
      </c>
      <c r="J1162" s="118">
        <f>IF(AND(Formulier!$E$44&lt;=C1162,Formulier!$O$38&gt;=C1162),"Verlof",0)</f>
        <v>0</v>
      </c>
      <c r="K1162">
        <f t="shared" si="228"/>
        <v>0</v>
      </c>
      <c r="L1162">
        <f t="shared" si="229"/>
        <v>0</v>
      </c>
      <c r="M1162">
        <f t="shared" si="230"/>
        <v>0</v>
      </c>
      <c r="N1162" s="56">
        <f t="shared" si="231"/>
        <v>0</v>
      </c>
      <c r="O1162" s="56">
        <f t="shared" si="232"/>
        <v>0</v>
      </c>
    </row>
    <row r="1163" spans="1:15" x14ac:dyDescent="0.3">
      <c r="A1163" t="str">
        <f t="shared" si="223"/>
        <v>202610zo</v>
      </c>
      <c r="B1163">
        <f t="shared" si="221"/>
        <v>10</v>
      </c>
      <c r="C1163" s="65">
        <f t="shared" si="233"/>
        <v>46089</v>
      </c>
      <c r="D1163" t="str">
        <f t="shared" si="234"/>
        <v>zo</v>
      </c>
      <c r="E1163">
        <f t="shared" si="224"/>
        <v>2026</v>
      </c>
      <c r="F1163" t="str">
        <f t="shared" si="225"/>
        <v/>
      </c>
      <c r="G1163" t="str">
        <f t="shared" si="226"/>
        <v/>
      </c>
      <c r="H1163" t="str">
        <f t="shared" si="227"/>
        <v/>
      </c>
      <c r="I1163">
        <f t="shared" si="222"/>
        <v>10</v>
      </c>
      <c r="J1163" s="118">
        <f>IF(AND(Formulier!$E$44&lt;=C1163,Formulier!$O$38&gt;=C1163),"Verlof",0)</f>
        <v>0</v>
      </c>
      <c r="K1163">
        <f t="shared" si="228"/>
        <v>0</v>
      </c>
      <c r="L1163">
        <f t="shared" si="229"/>
        <v>0</v>
      </c>
      <c r="M1163">
        <f t="shared" si="230"/>
        <v>0</v>
      </c>
      <c r="N1163" s="56">
        <f t="shared" si="231"/>
        <v>0</v>
      </c>
      <c r="O1163" s="56">
        <f t="shared" si="232"/>
        <v>0</v>
      </c>
    </row>
    <row r="1164" spans="1:15" x14ac:dyDescent="0.3">
      <c r="A1164" t="str">
        <f t="shared" si="223"/>
        <v>202611ma</v>
      </c>
      <c r="B1164">
        <f t="shared" si="221"/>
        <v>11</v>
      </c>
      <c r="C1164" s="65">
        <f t="shared" si="233"/>
        <v>46090</v>
      </c>
      <c r="D1164" t="str">
        <f t="shared" si="234"/>
        <v>ma</v>
      </c>
      <c r="E1164">
        <f t="shared" si="224"/>
        <v>2026</v>
      </c>
      <c r="F1164" t="str">
        <f t="shared" si="225"/>
        <v/>
      </c>
      <c r="G1164" t="str">
        <f t="shared" si="226"/>
        <v/>
      </c>
      <c r="H1164" t="str">
        <f t="shared" si="227"/>
        <v/>
      </c>
      <c r="I1164">
        <f t="shared" si="222"/>
        <v>11</v>
      </c>
      <c r="J1164" s="118">
        <f>IF(AND(Formulier!$E$44&lt;=C1164,Formulier!$O$38&gt;=C1164),"Verlof",0)</f>
        <v>0</v>
      </c>
      <c r="K1164">
        <f t="shared" si="228"/>
        <v>0</v>
      </c>
      <c r="L1164">
        <f t="shared" si="229"/>
        <v>0</v>
      </c>
      <c r="M1164">
        <f t="shared" si="230"/>
        <v>0</v>
      </c>
      <c r="N1164" s="56">
        <f t="shared" si="231"/>
        <v>0</v>
      </c>
      <c r="O1164" s="56">
        <f t="shared" si="232"/>
        <v>0</v>
      </c>
    </row>
    <row r="1165" spans="1:15" x14ac:dyDescent="0.3">
      <c r="A1165" t="str">
        <f t="shared" si="223"/>
        <v>202611di</v>
      </c>
      <c r="B1165">
        <f t="shared" ref="B1165:B1228" si="235">B1158+1</f>
        <v>11</v>
      </c>
      <c r="C1165" s="65">
        <f t="shared" si="233"/>
        <v>46091</v>
      </c>
      <c r="D1165" t="str">
        <f t="shared" si="234"/>
        <v>di</v>
      </c>
      <c r="E1165">
        <f t="shared" si="224"/>
        <v>2026</v>
      </c>
      <c r="F1165" t="str">
        <f t="shared" si="225"/>
        <v/>
      </c>
      <c r="G1165" t="str">
        <f t="shared" si="226"/>
        <v/>
      </c>
      <c r="H1165" t="str">
        <f t="shared" si="227"/>
        <v/>
      </c>
      <c r="I1165">
        <f t="shared" ref="I1165:I1228" si="236">+I1158+1</f>
        <v>11</v>
      </c>
      <c r="J1165" s="118">
        <f>IF(AND(Formulier!$E$44&lt;=C1165,Formulier!$O$38&gt;=C1165),"Verlof",0)</f>
        <v>0</v>
      </c>
      <c r="K1165">
        <f t="shared" si="228"/>
        <v>0</v>
      </c>
      <c r="L1165">
        <f t="shared" si="229"/>
        <v>0</v>
      </c>
      <c r="M1165">
        <f t="shared" si="230"/>
        <v>0</v>
      </c>
      <c r="N1165" s="56">
        <f t="shared" si="231"/>
        <v>0</v>
      </c>
      <c r="O1165" s="56">
        <f t="shared" si="232"/>
        <v>0</v>
      </c>
    </row>
    <row r="1166" spans="1:15" x14ac:dyDescent="0.3">
      <c r="A1166" t="str">
        <f t="shared" si="223"/>
        <v>202611wo</v>
      </c>
      <c r="B1166">
        <f t="shared" si="235"/>
        <v>11</v>
      </c>
      <c r="C1166" s="65">
        <f t="shared" si="233"/>
        <v>46092</v>
      </c>
      <c r="D1166" t="str">
        <f t="shared" si="234"/>
        <v>wo</v>
      </c>
      <c r="E1166">
        <f t="shared" si="224"/>
        <v>2026</v>
      </c>
      <c r="F1166" t="str">
        <f t="shared" si="225"/>
        <v/>
      </c>
      <c r="G1166" t="str">
        <f t="shared" si="226"/>
        <v/>
      </c>
      <c r="H1166" t="str">
        <f t="shared" si="227"/>
        <v/>
      </c>
      <c r="I1166">
        <f t="shared" si="236"/>
        <v>11</v>
      </c>
      <c r="J1166" s="118">
        <f>IF(AND(Formulier!$E$44&lt;=C1166,Formulier!$O$38&gt;=C1166),"Verlof",0)</f>
        <v>0</v>
      </c>
      <c r="K1166">
        <f t="shared" si="228"/>
        <v>0</v>
      </c>
      <c r="L1166">
        <f t="shared" si="229"/>
        <v>0</v>
      </c>
      <c r="M1166">
        <f t="shared" si="230"/>
        <v>0</v>
      </c>
      <c r="N1166" s="56">
        <f t="shared" si="231"/>
        <v>0</v>
      </c>
      <c r="O1166" s="56">
        <f t="shared" si="232"/>
        <v>0</v>
      </c>
    </row>
    <row r="1167" spans="1:15" x14ac:dyDescent="0.3">
      <c r="A1167" t="str">
        <f t="shared" si="223"/>
        <v>202611do</v>
      </c>
      <c r="B1167">
        <f t="shared" si="235"/>
        <v>11</v>
      </c>
      <c r="C1167" s="65">
        <f t="shared" si="233"/>
        <v>46093</v>
      </c>
      <c r="D1167" t="str">
        <f t="shared" si="234"/>
        <v>do</v>
      </c>
      <c r="E1167">
        <f t="shared" si="224"/>
        <v>2026</v>
      </c>
      <c r="F1167" t="str">
        <f t="shared" si="225"/>
        <v/>
      </c>
      <c r="G1167" t="str">
        <f t="shared" si="226"/>
        <v/>
      </c>
      <c r="H1167" t="str">
        <f t="shared" si="227"/>
        <v/>
      </c>
      <c r="I1167">
        <f t="shared" si="236"/>
        <v>11</v>
      </c>
      <c r="J1167" s="118">
        <f>IF(AND(Formulier!$E$44&lt;=C1167,Formulier!$O$38&gt;=C1167),"Verlof",0)</f>
        <v>0</v>
      </c>
      <c r="K1167">
        <f t="shared" si="228"/>
        <v>0</v>
      </c>
      <c r="L1167">
        <f t="shared" si="229"/>
        <v>0</v>
      </c>
      <c r="M1167">
        <f t="shared" si="230"/>
        <v>0</v>
      </c>
      <c r="N1167" s="56">
        <f t="shared" si="231"/>
        <v>0</v>
      </c>
      <c r="O1167" s="56">
        <f t="shared" si="232"/>
        <v>0</v>
      </c>
    </row>
    <row r="1168" spans="1:15" x14ac:dyDescent="0.3">
      <c r="A1168" t="str">
        <f t="shared" si="223"/>
        <v>202611vr</v>
      </c>
      <c r="B1168">
        <f t="shared" si="235"/>
        <v>11</v>
      </c>
      <c r="C1168" s="65">
        <f t="shared" si="233"/>
        <v>46094</v>
      </c>
      <c r="D1168" t="str">
        <f t="shared" si="234"/>
        <v>vr</v>
      </c>
      <c r="E1168">
        <f t="shared" si="224"/>
        <v>2026</v>
      </c>
      <c r="F1168" t="str">
        <f t="shared" si="225"/>
        <v/>
      </c>
      <c r="G1168" t="str">
        <f t="shared" si="226"/>
        <v/>
      </c>
      <c r="H1168" t="str">
        <f t="shared" si="227"/>
        <v/>
      </c>
      <c r="I1168">
        <f t="shared" si="236"/>
        <v>11</v>
      </c>
      <c r="J1168" s="118">
        <f>IF(AND(Formulier!$E$44&lt;=C1168,Formulier!$O$38&gt;=C1168),"Verlof",0)</f>
        <v>0</v>
      </c>
      <c r="K1168">
        <f t="shared" si="228"/>
        <v>0</v>
      </c>
      <c r="L1168">
        <f t="shared" si="229"/>
        <v>0</v>
      </c>
      <c r="M1168">
        <f t="shared" si="230"/>
        <v>0</v>
      </c>
      <c r="N1168" s="56">
        <f t="shared" si="231"/>
        <v>0</v>
      </c>
      <c r="O1168" s="56">
        <f t="shared" si="232"/>
        <v>0</v>
      </c>
    </row>
    <row r="1169" spans="1:15" x14ac:dyDescent="0.3">
      <c r="A1169" t="str">
        <f t="shared" si="223"/>
        <v>202611za</v>
      </c>
      <c r="B1169">
        <f t="shared" si="235"/>
        <v>11</v>
      </c>
      <c r="C1169" s="65">
        <f t="shared" si="233"/>
        <v>46095</v>
      </c>
      <c r="D1169" t="str">
        <f t="shared" si="234"/>
        <v>za</v>
      </c>
      <c r="E1169">
        <f t="shared" si="224"/>
        <v>2026</v>
      </c>
      <c r="F1169" t="str">
        <f t="shared" si="225"/>
        <v/>
      </c>
      <c r="G1169" t="str">
        <f t="shared" si="226"/>
        <v/>
      </c>
      <c r="H1169" t="str">
        <f t="shared" si="227"/>
        <v/>
      </c>
      <c r="I1169">
        <f t="shared" si="236"/>
        <v>11</v>
      </c>
      <c r="J1169" s="118">
        <f>IF(AND(Formulier!$E$44&lt;=C1169,Formulier!$O$38&gt;=C1169),"Verlof",0)</f>
        <v>0</v>
      </c>
      <c r="K1169">
        <f t="shared" si="228"/>
        <v>0</v>
      </c>
      <c r="L1169">
        <f t="shared" si="229"/>
        <v>0</v>
      </c>
      <c r="M1169">
        <f t="shared" si="230"/>
        <v>0</v>
      </c>
      <c r="N1169" s="56">
        <f t="shared" si="231"/>
        <v>0</v>
      </c>
      <c r="O1169" s="56">
        <f t="shared" si="232"/>
        <v>0</v>
      </c>
    </row>
    <row r="1170" spans="1:15" x14ac:dyDescent="0.3">
      <c r="A1170" t="str">
        <f t="shared" si="223"/>
        <v>202611zo</v>
      </c>
      <c r="B1170">
        <f t="shared" si="235"/>
        <v>11</v>
      </c>
      <c r="C1170" s="65">
        <f t="shared" si="233"/>
        <v>46096</v>
      </c>
      <c r="D1170" t="str">
        <f t="shared" si="234"/>
        <v>zo</v>
      </c>
      <c r="E1170">
        <f t="shared" si="224"/>
        <v>2026</v>
      </c>
      <c r="F1170" t="str">
        <f t="shared" si="225"/>
        <v/>
      </c>
      <c r="G1170" t="str">
        <f t="shared" si="226"/>
        <v/>
      </c>
      <c r="H1170" t="str">
        <f t="shared" si="227"/>
        <v/>
      </c>
      <c r="I1170">
        <f t="shared" si="236"/>
        <v>11</v>
      </c>
      <c r="J1170" s="118">
        <f>IF(AND(Formulier!$E$44&lt;=C1170,Formulier!$O$38&gt;=C1170),"Verlof",0)</f>
        <v>0</v>
      </c>
      <c r="K1170">
        <f t="shared" si="228"/>
        <v>0</v>
      </c>
      <c r="L1170">
        <f t="shared" si="229"/>
        <v>0</v>
      </c>
      <c r="M1170">
        <f t="shared" si="230"/>
        <v>0</v>
      </c>
      <c r="N1170" s="56">
        <f t="shared" si="231"/>
        <v>0</v>
      </c>
      <c r="O1170" s="56">
        <f t="shared" si="232"/>
        <v>0</v>
      </c>
    </row>
    <row r="1171" spans="1:15" x14ac:dyDescent="0.3">
      <c r="A1171" t="str">
        <f t="shared" si="223"/>
        <v>202612ma</v>
      </c>
      <c r="B1171">
        <f t="shared" si="235"/>
        <v>12</v>
      </c>
      <c r="C1171" s="65">
        <f t="shared" si="233"/>
        <v>46097</v>
      </c>
      <c r="D1171" t="str">
        <f t="shared" si="234"/>
        <v>ma</v>
      </c>
      <c r="E1171">
        <f t="shared" si="224"/>
        <v>2026</v>
      </c>
      <c r="F1171" t="str">
        <f t="shared" si="225"/>
        <v/>
      </c>
      <c r="G1171" t="str">
        <f t="shared" si="226"/>
        <v/>
      </c>
      <c r="H1171" t="str">
        <f t="shared" si="227"/>
        <v/>
      </c>
      <c r="I1171">
        <f t="shared" si="236"/>
        <v>12</v>
      </c>
      <c r="J1171" s="118">
        <f>IF(AND(Formulier!$E$44&lt;=C1171,Formulier!$O$38&gt;=C1171),"Verlof",0)</f>
        <v>0</v>
      </c>
      <c r="K1171">
        <f t="shared" si="228"/>
        <v>0</v>
      </c>
      <c r="L1171">
        <f t="shared" si="229"/>
        <v>0</v>
      </c>
      <c r="M1171">
        <f t="shared" si="230"/>
        <v>0</v>
      </c>
      <c r="N1171" s="56">
        <f t="shared" si="231"/>
        <v>0</v>
      </c>
      <c r="O1171" s="56">
        <f t="shared" si="232"/>
        <v>0</v>
      </c>
    </row>
    <row r="1172" spans="1:15" x14ac:dyDescent="0.3">
      <c r="A1172" t="str">
        <f t="shared" si="223"/>
        <v>202612di</v>
      </c>
      <c r="B1172">
        <f t="shared" si="235"/>
        <v>12</v>
      </c>
      <c r="C1172" s="65">
        <f t="shared" si="233"/>
        <v>46098</v>
      </c>
      <c r="D1172" t="str">
        <f t="shared" si="234"/>
        <v>di</v>
      </c>
      <c r="E1172">
        <f t="shared" si="224"/>
        <v>2026</v>
      </c>
      <c r="F1172" t="str">
        <f t="shared" si="225"/>
        <v/>
      </c>
      <c r="G1172" t="str">
        <f t="shared" si="226"/>
        <v/>
      </c>
      <c r="H1172" t="str">
        <f t="shared" si="227"/>
        <v/>
      </c>
      <c r="I1172">
        <f t="shared" si="236"/>
        <v>12</v>
      </c>
      <c r="J1172" s="118">
        <f>IF(AND(Formulier!$E$44&lt;=C1172,Formulier!$O$38&gt;=C1172),"Verlof",0)</f>
        <v>0</v>
      </c>
      <c r="K1172">
        <f t="shared" si="228"/>
        <v>0</v>
      </c>
      <c r="L1172">
        <f t="shared" si="229"/>
        <v>0</v>
      </c>
      <c r="M1172">
        <f t="shared" si="230"/>
        <v>0</v>
      </c>
      <c r="N1172" s="56">
        <f t="shared" si="231"/>
        <v>0</v>
      </c>
      <c r="O1172" s="56">
        <f t="shared" si="232"/>
        <v>0</v>
      </c>
    </row>
    <row r="1173" spans="1:15" x14ac:dyDescent="0.3">
      <c r="A1173" t="str">
        <f t="shared" si="223"/>
        <v>202612wo</v>
      </c>
      <c r="B1173">
        <f t="shared" si="235"/>
        <v>12</v>
      </c>
      <c r="C1173" s="65">
        <f t="shared" si="233"/>
        <v>46099</v>
      </c>
      <c r="D1173" t="str">
        <f t="shared" si="234"/>
        <v>wo</v>
      </c>
      <c r="E1173">
        <f t="shared" si="224"/>
        <v>2026</v>
      </c>
      <c r="F1173" t="str">
        <f t="shared" si="225"/>
        <v/>
      </c>
      <c r="G1173" t="str">
        <f t="shared" si="226"/>
        <v/>
      </c>
      <c r="H1173" t="str">
        <f t="shared" si="227"/>
        <v/>
      </c>
      <c r="I1173">
        <f t="shared" si="236"/>
        <v>12</v>
      </c>
      <c r="J1173" s="118">
        <f>IF(AND(Formulier!$E$44&lt;=C1173,Formulier!$O$38&gt;=C1173),"Verlof",0)</f>
        <v>0</v>
      </c>
      <c r="K1173">
        <f t="shared" si="228"/>
        <v>0</v>
      </c>
      <c r="L1173">
        <f t="shared" si="229"/>
        <v>0</v>
      </c>
      <c r="M1173">
        <f t="shared" si="230"/>
        <v>0</v>
      </c>
      <c r="N1173" s="56">
        <f t="shared" si="231"/>
        <v>0</v>
      </c>
      <c r="O1173" s="56">
        <f t="shared" si="232"/>
        <v>0</v>
      </c>
    </row>
    <row r="1174" spans="1:15" x14ac:dyDescent="0.3">
      <c r="A1174" t="str">
        <f t="shared" si="223"/>
        <v>202612do</v>
      </c>
      <c r="B1174">
        <f t="shared" si="235"/>
        <v>12</v>
      </c>
      <c r="C1174" s="65">
        <f t="shared" si="233"/>
        <v>46100</v>
      </c>
      <c r="D1174" t="str">
        <f t="shared" si="234"/>
        <v>do</v>
      </c>
      <c r="E1174">
        <f t="shared" si="224"/>
        <v>2026</v>
      </c>
      <c r="F1174" t="str">
        <f t="shared" si="225"/>
        <v/>
      </c>
      <c r="G1174" t="str">
        <f t="shared" si="226"/>
        <v/>
      </c>
      <c r="H1174" t="str">
        <f t="shared" si="227"/>
        <v/>
      </c>
      <c r="I1174">
        <f t="shared" si="236"/>
        <v>12</v>
      </c>
      <c r="J1174" s="118">
        <f>IF(AND(Formulier!$E$44&lt;=C1174,Formulier!$O$38&gt;=C1174),"Verlof",0)</f>
        <v>0</v>
      </c>
      <c r="K1174">
        <f t="shared" si="228"/>
        <v>0</v>
      </c>
      <c r="L1174">
        <f t="shared" si="229"/>
        <v>0</v>
      </c>
      <c r="M1174">
        <f t="shared" si="230"/>
        <v>0</v>
      </c>
      <c r="N1174" s="56">
        <f t="shared" si="231"/>
        <v>0</v>
      </c>
      <c r="O1174" s="56">
        <f t="shared" si="232"/>
        <v>0</v>
      </c>
    </row>
    <row r="1175" spans="1:15" x14ac:dyDescent="0.3">
      <c r="A1175" t="str">
        <f t="shared" si="223"/>
        <v>202612vr</v>
      </c>
      <c r="B1175">
        <f t="shared" si="235"/>
        <v>12</v>
      </c>
      <c r="C1175" s="65">
        <f t="shared" si="233"/>
        <v>46101</v>
      </c>
      <c r="D1175" t="str">
        <f t="shared" si="234"/>
        <v>vr</v>
      </c>
      <c r="E1175">
        <f t="shared" si="224"/>
        <v>2026</v>
      </c>
      <c r="F1175" t="str">
        <f t="shared" si="225"/>
        <v/>
      </c>
      <c r="G1175" t="str">
        <f t="shared" si="226"/>
        <v/>
      </c>
      <c r="H1175" t="str">
        <f t="shared" si="227"/>
        <v/>
      </c>
      <c r="I1175">
        <f t="shared" si="236"/>
        <v>12</v>
      </c>
      <c r="J1175" s="118">
        <f>IF(AND(Formulier!$E$44&lt;=C1175,Formulier!$O$38&gt;=C1175),"Verlof",0)</f>
        <v>0</v>
      </c>
      <c r="K1175">
        <f t="shared" si="228"/>
        <v>0</v>
      </c>
      <c r="L1175">
        <f t="shared" si="229"/>
        <v>0</v>
      </c>
      <c r="M1175">
        <f t="shared" si="230"/>
        <v>0</v>
      </c>
      <c r="N1175" s="56">
        <f t="shared" si="231"/>
        <v>0</v>
      </c>
      <c r="O1175" s="56">
        <f t="shared" si="232"/>
        <v>0</v>
      </c>
    </row>
    <row r="1176" spans="1:15" x14ac:dyDescent="0.3">
      <c r="A1176" t="str">
        <f t="shared" si="223"/>
        <v>202612za</v>
      </c>
      <c r="B1176">
        <f t="shared" si="235"/>
        <v>12</v>
      </c>
      <c r="C1176" s="65">
        <f t="shared" si="233"/>
        <v>46102</v>
      </c>
      <c r="D1176" t="str">
        <f t="shared" si="234"/>
        <v>za</v>
      </c>
      <c r="E1176">
        <f t="shared" si="224"/>
        <v>2026</v>
      </c>
      <c r="F1176" t="str">
        <f t="shared" si="225"/>
        <v/>
      </c>
      <c r="G1176" t="str">
        <f t="shared" si="226"/>
        <v/>
      </c>
      <c r="H1176" t="str">
        <f t="shared" si="227"/>
        <v/>
      </c>
      <c r="I1176">
        <f t="shared" si="236"/>
        <v>12</v>
      </c>
      <c r="J1176" s="118">
        <f>IF(AND(Formulier!$E$44&lt;=C1176,Formulier!$O$38&gt;=C1176),"Verlof",0)</f>
        <v>0</v>
      </c>
      <c r="K1176">
        <f t="shared" si="228"/>
        <v>0</v>
      </c>
      <c r="L1176">
        <f t="shared" si="229"/>
        <v>0</v>
      </c>
      <c r="M1176">
        <f t="shared" si="230"/>
        <v>0</v>
      </c>
      <c r="N1176" s="56">
        <f t="shared" si="231"/>
        <v>0</v>
      </c>
      <c r="O1176" s="56">
        <f t="shared" si="232"/>
        <v>0</v>
      </c>
    </row>
    <row r="1177" spans="1:15" x14ac:dyDescent="0.3">
      <c r="A1177" t="str">
        <f t="shared" si="223"/>
        <v>202612zo</v>
      </c>
      <c r="B1177">
        <f t="shared" si="235"/>
        <v>12</v>
      </c>
      <c r="C1177" s="65">
        <f t="shared" si="233"/>
        <v>46103</v>
      </c>
      <c r="D1177" t="str">
        <f t="shared" si="234"/>
        <v>zo</v>
      </c>
      <c r="E1177">
        <f t="shared" si="224"/>
        <v>2026</v>
      </c>
      <c r="F1177" t="str">
        <f t="shared" si="225"/>
        <v/>
      </c>
      <c r="G1177" t="str">
        <f t="shared" si="226"/>
        <v/>
      </c>
      <c r="H1177" t="str">
        <f t="shared" si="227"/>
        <v/>
      </c>
      <c r="I1177">
        <f t="shared" si="236"/>
        <v>12</v>
      </c>
      <c r="J1177" s="118">
        <f>IF(AND(Formulier!$E$44&lt;=C1177,Formulier!$O$38&gt;=C1177),"Verlof",0)</f>
        <v>0</v>
      </c>
      <c r="K1177">
        <f t="shared" si="228"/>
        <v>0</v>
      </c>
      <c r="L1177">
        <f t="shared" si="229"/>
        <v>0</v>
      </c>
      <c r="M1177">
        <f t="shared" si="230"/>
        <v>0</v>
      </c>
      <c r="N1177" s="56">
        <f t="shared" si="231"/>
        <v>0</v>
      </c>
      <c r="O1177" s="56">
        <f t="shared" si="232"/>
        <v>0</v>
      </c>
    </row>
    <row r="1178" spans="1:15" x14ac:dyDescent="0.3">
      <c r="A1178" t="str">
        <f t="shared" si="223"/>
        <v>202613ma</v>
      </c>
      <c r="B1178">
        <f t="shared" si="235"/>
        <v>13</v>
      </c>
      <c r="C1178" s="65">
        <f t="shared" si="233"/>
        <v>46104</v>
      </c>
      <c r="D1178" t="str">
        <f t="shared" si="234"/>
        <v>ma</v>
      </c>
      <c r="E1178">
        <f t="shared" si="224"/>
        <v>2026</v>
      </c>
      <c r="F1178" t="str">
        <f t="shared" si="225"/>
        <v/>
      </c>
      <c r="G1178" t="str">
        <f t="shared" si="226"/>
        <v/>
      </c>
      <c r="H1178" t="str">
        <f t="shared" si="227"/>
        <v/>
      </c>
      <c r="I1178">
        <f t="shared" si="236"/>
        <v>13</v>
      </c>
      <c r="J1178" s="118">
        <f>IF(AND(Formulier!$E$44&lt;=C1178,Formulier!$O$38&gt;=C1178),"Verlof",0)</f>
        <v>0</v>
      </c>
      <c r="K1178">
        <f t="shared" si="228"/>
        <v>0</v>
      </c>
      <c r="L1178">
        <f t="shared" si="229"/>
        <v>0</v>
      </c>
      <c r="M1178">
        <f t="shared" si="230"/>
        <v>0</v>
      </c>
      <c r="N1178" s="56">
        <f t="shared" si="231"/>
        <v>0</v>
      </c>
      <c r="O1178" s="56">
        <f t="shared" si="232"/>
        <v>0</v>
      </c>
    </row>
    <row r="1179" spans="1:15" x14ac:dyDescent="0.3">
      <c r="A1179" t="str">
        <f t="shared" si="223"/>
        <v>202613di</v>
      </c>
      <c r="B1179">
        <f t="shared" si="235"/>
        <v>13</v>
      </c>
      <c r="C1179" s="65">
        <f t="shared" si="233"/>
        <v>46105</v>
      </c>
      <c r="D1179" t="str">
        <f t="shared" si="234"/>
        <v>di</v>
      </c>
      <c r="E1179">
        <f t="shared" si="224"/>
        <v>2026</v>
      </c>
      <c r="F1179" t="str">
        <f t="shared" si="225"/>
        <v/>
      </c>
      <c r="G1179" t="str">
        <f t="shared" si="226"/>
        <v/>
      </c>
      <c r="H1179" t="str">
        <f t="shared" si="227"/>
        <v/>
      </c>
      <c r="I1179">
        <f t="shared" si="236"/>
        <v>13</v>
      </c>
      <c r="J1179" s="118">
        <f>IF(AND(Formulier!$E$44&lt;=C1179,Formulier!$O$38&gt;=C1179),"Verlof",0)</f>
        <v>0</v>
      </c>
      <c r="K1179">
        <f t="shared" si="228"/>
        <v>0</v>
      </c>
      <c r="L1179">
        <f t="shared" si="229"/>
        <v>0</v>
      </c>
      <c r="M1179">
        <f t="shared" si="230"/>
        <v>0</v>
      </c>
      <c r="N1179" s="56">
        <f t="shared" si="231"/>
        <v>0</v>
      </c>
      <c r="O1179" s="56">
        <f t="shared" si="232"/>
        <v>0</v>
      </c>
    </row>
    <row r="1180" spans="1:15" x14ac:dyDescent="0.3">
      <c r="A1180" t="str">
        <f t="shared" ref="A1180:A1243" si="237">E1180&amp;B1180&amp;D1180</f>
        <v>202613wo</v>
      </c>
      <c r="B1180">
        <f t="shared" si="235"/>
        <v>13</v>
      </c>
      <c r="C1180" s="65">
        <f t="shared" si="233"/>
        <v>46106</v>
      </c>
      <c r="D1180" t="str">
        <f t="shared" si="234"/>
        <v>wo</v>
      </c>
      <c r="E1180">
        <f t="shared" ref="E1180:E1243" si="238">YEAR(C1180)</f>
        <v>2026</v>
      </c>
      <c r="F1180" t="str">
        <f t="shared" ref="F1180:F1243" si="239">IF(AND(C1180&gt;=$U$4,C1180&lt;=$V$4),"Vakantie",IF(AND(C1180&gt;=$U$5,C1180&lt;=$V$5),"Vakantie",IF(AND(C1180&gt;=$U$6,C1180&lt;=$V$6),"Vakantie",IF(AND(C1180&gt;=$U$7,C1180&lt;=$V$7),"Vakantie",IF(AND(C1180&gt;=$U$8,C1180&lt;=$V$8),"Vakantie",IF(AND(C1180&gt;=$U$9,C1180&lt;=$V$9),"Vakantie",IF(AND(C1180&gt;=$U$10,C1180&lt;=$V$10),"Vakantie",IF(AND(C1180&gt;=$U$11,C1180&lt;=$V$11),"Vakantie",IF(AND(C1180&gt;=$U$12,C1180&lt;=$V$12),"Vakantie",IF(AND(C1180&gt;=$U$13,C1180&lt;=$V$13),"Vakantie",IF(AND(C1180&gt;=$U$14,C1180&lt;=$V$14),"Vakantie",IF(AND(C1180&gt;=$U$15,C1180&lt;=$V$15),"Vakantie",IF(AND(C1180&gt;=$U$16,C1180&lt;=$V$16),"Vakantie",IF(AND(C1180&gt;=$U$17,C1180&lt;=$V$17),"Vakantie",IF(AND(C1180&gt;=$U$18,C1180&lt;=$V$18),"Vakantie",IF(AND(C1180&gt;=$U$19,C1180&lt;=$V$19),"Vakantie",IF(AND(C1180&gt;=$U$20,C1180&lt;=$V$20),"Vakantie",IF(AND(C1180&gt;=$U$21,C1180&lt;=$V$21),"Vakantie",IF(AND(C1180&gt;=$U$22,C1180&lt;=$V$22),"Vakantie",IF(AND(C1180&gt;=$U$23,C1180&lt;=$V$23),"Vakantie",IF(AND(C1180&gt;=$U$24,C1180&lt;=$V$24),"Vakantie",IF(AND(C1180&gt;=$U$25,C1180&lt;=$V$25),"Vakantie",IF(AND(C1180&gt;=$U$26,C1180&lt;=$V$26),"Vakantie",IF(AND(C1180&gt;=$U$27,C1180&lt;=$V$27),"Vakantie",IF(AND(C1180&gt;=$U$28,C1180&lt;=$V$28),"Vakantie",IF(AND(C1180&gt;=$U$29,C1180&lt;=$V$29),"Vakantie",IF(AND(C1180&gt;=$U$30,C1180&lt;=$V$30),"Vakantie",IF(AND(C1180&gt;=$U$31,C1180&lt;=$V$31),"Vakantie",IF(AND(C1180&gt;=$U$32,C1180&lt;=$V$32),"Vakantie",IF(AND(C1180&gt;=$U$33,C1180&lt;=$V$33),"Vakantie",IF(AND(C1180&gt;=$U$34,C1180&lt;=$V$34),"Vakantie",IF(AND(C1180&gt;=$U$35,C1180&lt;=$V$35),"Vakantie",IF(AND(C1180&gt;=$U$36,C1180&lt;=$V$36),"Vakantie",IF(AND(C1180&gt;=$U$37,C1180&lt;=$V$37),"Vakantie",IF(AND(C1180&gt;=$U$38,C1180&lt;=$V$38),"Vakantie",IF(AND(C1180&gt;=$U$39,C1180&lt;=$V$39),"Vakantie",IF(AND(C1180&gt;=$U$40,C1180&lt;=$V$40),"Vakantie",IF(AND(C1180&gt;=$U$41,C1180&lt;=$V$41),"Vakantie",IF(AND(C1180&gt;=$U$42,C1180&lt;=$V$42),"Vakantie",IF(AND(C1180&gt;=$U$43,C1180&lt;=$V$43),"Vakantie",IF(AND(C1180&gt;=$U$44,C1180&lt;=$V$44),"Vakantie",IF(AND(C1180&gt;=$U$45,C1180&lt;=$V$45),"Vakantie",""))))))))))))))))))))))))))))))))))))))))))</f>
        <v/>
      </c>
      <c r="G1180" t="str">
        <f t="shared" ref="G1180:G1243" si="240">IF(AND(C1180&gt;=$Z$4,C1180&lt;=$AA$4),"Vakantie",IF(AND(C1180&gt;=$Z$5,C1180&lt;=$AA$5),"Vakantie",IF(AND(C1180&gt;=$Z$6,C1180&lt;=$AA$6),"Vakantie",IF(AND(C1180&gt;=$Z$7,C1180&lt;=$AA$7),"Vakantie",IF(AND(C1180&gt;=$Z$8,C1180&lt;=$AA$8),"Vakantie",IF(AND(C1180&gt;=$Z$9,C1180&lt;=$AA$9),"Vakantie",IF(AND(C1180&gt;=$Z$10,C1180&lt;=$AA$10),"Vakantie",IF(AND(C1180&gt;=$Z$11,C1180&lt;=$AA$11),"Vakantie",IF(AND(C1180&gt;=$Z$12,C1180&lt;=$AA$12),"Vakantie",IF(AND(C1180&gt;=$Z$13,C1180&lt;=$AA$13),"Vakantie",IF(AND(C1180&gt;=$Z$14,C1180&lt;=$AA$14),"Vakantie",IF(AND(C1180&gt;=$Z$15,C1180&lt;=$AA$15),"Vakantie",IF(AND(C1180&gt;=$Z$16,C1180&lt;=$AA$16),"Vakantie",IF(AND(C1180&gt;=$Z$17,C1180&lt;=$AA$17),"Vakantie",IF(AND(C1180&gt;=$Z$18,C1180&lt;=$AA$18),"Vakantie",IF(AND(C1180&gt;=$Z$19,C1180&lt;=$AA$19),"Vakantie",IF(AND(C1180&gt;=$Z$20,C1180&lt;=$AA$20),"Vakantie",IF(AND(C1180&gt;=$Z$21,C1180&lt;=$AA$21),"Vakantie",IF(AND(C1180&gt;=$Z$22,C1180&lt;=$AA$22),"Vakantie",IF(AND(C1180&gt;=$Z$23,C1180&lt;=$AA$23),"Vakantie",IF(AND(C1180&gt;=$Z$24,C1180&lt;=$AA$24),"Vakantie",IF(AND(C1180&gt;=$Z$25,C1180&lt;=$AA$25),"Vakantie",IF(AND(C1180&gt;=$Z$26,C1180&lt;=$AA$26),"Vakantie",IF(AND(C1180&gt;=$Z$27,C1180&lt;=$AA$27),"Vakantie",IF(AND(C1180&gt;=$Z$28,C1180&lt;=$AA$28),"Vakantie",IF(AND(C1180&gt;=$Z$29,C1180&lt;=$AA$29),"Vakantie",IF(AND(C1180&gt;=$Z$30,C1180&lt;=$AA$30),"Vakantie",IF(AND(C1180&gt;=$Z$31,C1180&lt;=$AA$31),"Vakantie",IF(AND(C1180&gt;=$Z$32,C1180&lt;=$AA$32),"Vakantie",IF(AND(C1180&gt;=$Z$33,C1180&lt;=$AA$33),"Vakantie",IF(AND(C1180&gt;=$Z$34,C1180&lt;=$AA$34),"Vakantie",IF(AND(C1180&gt;=$Z$35,C1180&lt;=$AA$35),"Vakantie",IF(AND(C1180&gt;=$Z$36,C1180&lt;=$AA$36),"Vakantie",IF(AND(C1180&gt;=$Z$37,C1180&lt;=$AA$37),"Vakantie",IF(AND(C1180&gt;=$Z$38,C1180&lt;=$AA$38),"Vakantie",IF(AND(C1180&gt;=$Z$39,C1180&lt;=$AA$39),"Vakantie",IF(AND(C1180&gt;=$Z$40,C1180&lt;=$AA$40),"Vakantie",IF(AND(C1180&gt;=$Z$41,C1180&lt;=$AA$41),"Vakantie",IF(AND(C1180&gt;=$Z$42,C1180&lt;=$AA$42),"Vakantie",IF(AND(C1180&gt;=$Z$43,C1180&lt;=$AA$43),"Vakantie",IF(AND(C1180&gt;=$Z$44,C1180&lt;=$AA$44),"Vakantie",IF(AND(C1180&gt;=$Z$45,C1180&lt;=$AA$45),"Vakantie",""))))))))))))))))))))))))))))))))))))))))))</f>
        <v/>
      </c>
      <c r="H1180" t="str">
        <f t="shared" ref="H1180:H1243" si="241">IF(AND(C1180&gt;=$AE$4,C1180&lt;=$AF$4),"Vakantie",IF(AND(C1180&gt;=$AE$5,C1180&lt;=$AF$5),"Vakantie",IF(AND(C1180&gt;=$AE$6,C1180&lt;=$AF$6),"Vakantie",IF(AND(C1180&gt;=$AE$7,C1180&lt;=$AF$7),"Vakantie",IF(AND(C1180&gt;=$AE$8,C1180&lt;=$AF$8),"Vakantie",IF(AND(C1180&gt;=$AE$9,C1180&lt;=$AF$9),"Vakantie",IF(AND(C1180&gt;=$AE$10,C1180&lt;=$AF$10),"Vakantie",IF(AND(C1180&gt;=$AE$11,C1180&lt;=$AF$11),"Vakantie",IF(AND(C1180&gt;=$AE$12,C1180&lt;=$AF$12),"Vakantie",IF(AND(C1180&gt;=$AE$13,C1180&lt;=$AF$13),"Vakantie",IF(AND(C1180&gt;=$AE$14,C1180&lt;=$AF$14),"Vakantie",IF(AND(C1180&gt;=$AE$15,C1180&lt;=$AF$15),"Vakantie",IF(AND(C1180&gt;=$AE$16,C1180&lt;=$AF$16),"Vakantie",IF(AND(C1180&gt;=$AE$17,C1180&lt;=$AF$17),"Vakantie",IF(AND(C1180&gt;=$AE$18,C1180&lt;=$AF$18),"Vakantie",IF(AND(C1180&gt;=$AE$19,C1180&lt;=$AF$19),"Vakantie",IF(AND(C1180&gt;=$AE$20,C1180&lt;=$AF$20),"Vakantie",IF(AND(C1180&gt;=$AE$21,C1180&lt;=$AF$21),"Vakantie",IF(AND(C1180&gt;=$AE$22,C1180&lt;=$AF$22),"Vakantie",IF(AND(C1180&gt;=$AE$23,C1180&lt;=$AF$23),"Vakantie",IF(AND(C1180&gt;=$AE$24,C1180&lt;=$AF$24),"Vakantie",IF(AND(C1180&gt;=$AE$25,C1180&lt;=$AF$25),"Vakantie",IF(AND(C1180&gt;=$AE$26,C1180&lt;=$AF$26),"Vakantie",IF(AND(C1180&gt;=$AE$27,C1180&lt;=$AF$27),"Vakantie",IF(AND(C1180&gt;=$AE$28,C1180&lt;=$AF$28),"Vakantie",IF(AND(C1180&gt;=$AE$29,C1180&lt;=$AF$29),"Vakantie",IF(AND(C1180&gt;=$AE$30,C1180&lt;=$AF$30),"Vakantie",IF(AND(C1180&gt;=$AE$31,C1180&lt;=$AF$31),"Vakantie",IF(AND(C1180&gt;=$AE$32,C1180&lt;=$AF$32),"Vakantie",IF(AND(C1180&gt;=$AE$33,C1180&lt;=$AF$33),"Vakantie",IF(AND(C1180&gt;=$AE$34,C1180&lt;=$AF$34),"Vakantie",IF(AND(C1180&gt;=$AE$35,C1180&lt;=$AF$35),"Vakantie",IF(AND(C1180&gt;=$AE$36,C1180&lt;=$AF$36),"Vakantie",IF(AND(C1180&gt;=$AE$37,C1180&lt;=$AF$37),"Vakantie",IF(AND(C1180&gt;=$AE$38,C1180&lt;=$AF$38),"Vakantie",IF(AND(C1180&gt;=$AE$39,C1180&lt;=$AF$39),"Vakantie",IF(AND(C1180&gt;=$AE$40,C1180&lt;=$AF$40),"Vakantie",IF(AND(C1180&gt;=$AE$41,C1180&lt;=$AF$41),"Vakantie",IF(AND(C1180&gt;=$AE$42,C1180&lt;=$AF$42),"Vakantie",IF(AND(C1180&gt;=$AE$43,C1180&lt;=$AF$43),"Vakantie",IF(AND(C1180&gt;=$AE$44,C1180&lt;=$AF$44),"Vakantie",IF(AND(C1180&gt;=$AE$45,C1180&lt;=$AF$45),"Vakantie",""))))))))))))))))))))))))))))))))))))))))))</f>
        <v/>
      </c>
      <c r="I1180">
        <f t="shared" si="236"/>
        <v>13</v>
      </c>
      <c r="J1180" s="118">
        <f>IF(AND(Formulier!$E$44&lt;=C1180,Formulier!$O$38&gt;=C1180),"Verlof",0)</f>
        <v>0</v>
      </c>
      <c r="K1180">
        <f t="shared" ref="K1180:K1243" si="242">IF(J1180=0,0,IF(F1180="",0,1))</f>
        <v>0</v>
      </c>
      <c r="L1180">
        <f t="shared" ref="L1180:L1243" si="243">IF(J1180=0,0,IF(G1180="",0,1))</f>
        <v>0</v>
      </c>
      <c r="M1180">
        <f t="shared" ref="M1180:M1243" si="244">IF(J1180=0,0,IF(H1180="",0,1))</f>
        <v>0</v>
      </c>
      <c r="N1180" s="56">
        <f t="shared" ref="N1180:N1243" si="245">IF($N$1="Noord",K1180,IF($N$1="Midden",L1180,M1180))</f>
        <v>0</v>
      </c>
      <c r="O1180" s="56">
        <f t="shared" ref="O1180:O1243" si="246">IF(OR(D1180="za",D1180="zo"),0,N1180)</f>
        <v>0</v>
      </c>
    </row>
    <row r="1181" spans="1:15" x14ac:dyDescent="0.3">
      <c r="A1181" t="str">
        <f t="shared" si="237"/>
        <v>202613do</v>
      </c>
      <c r="B1181">
        <f t="shared" si="235"/>
        <v>13</v>
      </c>
      <c r="C1181" s="65">
        <f t="shared" si="233"/>
        <v>46107</v>
      </c>
      <c r="D1181" t="str">
        <f t="shared" si="234"/>
        <v>do</v>
      </c>
      <c r="E1181">
        <f t="shared" si="238"/>
        <v>2026</v>
      </c>
      <c r="F1181" t="str">
        <f t="shared" si="239"/>
        <v/>
      </c>
      <c r="G1181" t="str">
        <f t="shared" si="240"/>
        <v/>
      </c>
      <c r="H1181" t="str">
        <f t="shared" si="241"/>
        <v/>
      </c>
      <c r="I1181">
        <f t="shared" si="236"/>
        <v>13</v>
      </c>
      <c r="J1181" s="118">
        <f>IF(AND(Formulier!$E$44&lt;=C1181,Formulier!$O$38&gt;=C1181),"Verlof",0)</f>
        <v>0</v>
      </c>
      <c r="K1181">
        <f t="shared" si="242"/>
        <v>0</v>
      </c>
      <c r="L1181">
        <f t="shared" si="243"/>
        <v>0</v>
      </c>
      <c r="M1181">
        <f t="shared" si="244"/>
        <v>0</v>
      </c>
      <c r="N1181" s="56">
        <f t="shared" si="245"/>
        <v>0</v>
      </c>
      <c r="O1181" s="56">
        <f t="shared" si="246"/>
        <v>0</v>
      </c>
    </row>
    <row r="1182" spans="1:15" x14ac:dyDescent="0.3">
      <c r="A1182" t="str">
        <f t="shared" si="237"/>
        <v>202613vr</v>
      </c>
      <c r="B1182">
        <f t="shared" si="235"/>
        <v>13</v>
      </c>
      <c r="C1182" s="65">
        <f t="shared" si="233"/>
        <v>46108</v>
      </c>
      <c r="D1182" t="str">
        <f t="shared" si="234"/>
        <v>vr</v>
      </c>
      <c r="E1182">
        <f t="shared" si="238"/>
        <v>2026</v>
      </c>
      <c r="F1182" t="str">
        <f t="shared" si="239"/>
        <v/>
      </c>
      <c r="G1182" t="str">
        <f t="shared" si="240"/>
        <v/>
      </c>
      <c r="H1182" t="str">
        <f t="shared" si="241"/>
        <v/>
      </c>
      <c r="I1182">
        <f t="shared" si="236"/>
        <v>13</v>
      </c>
      <c r="J1182" s="118">
        <f>IF(AND(Formulier!$E$44&lt;=C1182,Formulier!$O$38&gt;=C1182),"Verlof",0)</f>
        <v>0</v>
      </c>
      <c r="K1182">
        <f t="shared" si="242"/>
        <v>0</v>
      </c>
      <c r="L1182">
        <f t="shared" si="243"/>
        <v>0</v>
      </c>
      <c r="M1182">
        <f t="shared" si="244"/>
        <v>0</v>
      </c>
      <c r="N1182" s="56">
        <f t="shared" si="245"/>
        <v>0</v>
      </c>
      <c r="O1182" s="56">
        <f t="shared" si="246"/>
        <v>0</v>
      </c>
    </row>
    <row r="1183" spans="1:15" x14ac:dyDescent="0.3">
      <c r="A1183" t="str">
        <f t="shared" si="237"/>
        <v>202613za</v>
      </c>
      <c r="B1183">
        <f t="shared" si="235"/>
        <v>13</v>
      </c>
      <c r="C1183" s="65">
        <f t="shared" si="233"/>
        <v>46109</v>
      </c>
      <c r="D1183" t="str">
        <f t="shared" si="234"/>
        <v>za</v>
      </c>
      <c r="E1183">
        <f t="shared" si="238"/>
        <v>2026</v>
      </c>
      <c r="F1183" t="str">
        <f t="shared" si="239"/>
        <v/>
      </c>
      <c r="G1183" t="str">
        <f t="shared" si="240"/>
        <v/>
      </c>
      <c r="H1183" t="str">
        <f t="shared" si="241"/>
        <v/>
      </c>
      <c r="I1183">
        <f t="shared" si="236"/>
        <v>13</v>
      </c>
      <c r="J1183" s="118">
        <f>IF(AND(Formulier!$E$44&lt;=C1183,Formulier!$O$38&gt;=C1183),"Verlof",0)</f>
        <v>0</v>
      </c>
      <c r="K1183">
        <f t="shared" si="242"/>
        <v>0</v>
      </c>
      <c r="L1183">
        <f t="shared" si="243"/>
        <v>0</v>
      </c>
      <c r="M1183">
        <f t="shared" si="244"/>
        <v>0</v>
      </c>
      <c r="N1183" s="56">
        <f t="shared" si="245"/>
        <v>0</v>
      </c>
      <c r="O1183" s="56">
        <f t="shared" si="246"/>
        <v>0</v>
      </c>
    </row>
    <row r="1184" spans="1:15" x14ac:dyDescent="0.3">
      <c r="A1184" t="str">
        <f t="shared" si="237"/>
        <v>202613zo</v>
      </c>
      <c r="B1184">
        <f t="shared" si="235"/>
        <v>13</v>
      </c>
      <c r="C1184" s="65">
        <f t="shared" si="233"/>
        <v>46110</v>
      </c>
      <c r="D1184" t="str">
        <f t="shared" si="234"/>
        <v>zo</v>
      </c>
      <c r="E1184">
        <f t="shared" si="238"/>
        <v>2026</v>
      </c>
      <c r="F1184" t="str">
        <f t="shared" si="239"/>
        <v/>
      </c>
      <c r="G1184" t="str">
        <f t="shared" si="240"/>
        <v/>
      </c>
      <c r="H1184" t="str">
        <f t="shared" si="241"/>
        <v/>
      </c>
      <c r="I1184">
        <f t="shared" si="236"/>
        <v>13</v>
      </c>
      <c r="J1184" s="118">
        <f>IF(AND(Formulier!$E$44&lt;=C1184,Formulier!$O$38&gt;=C1184),"Verlof",0)</f>
        <v>0</v>
      </c>
      <c r="K1184">
        <f t="shared" si="242"/>
        <v>0</v>
      </c>
      <c r="L1184">
        <f t="shared" si="243"/>
        <v>0</v>
      </c>
      <c r="M1184">
        <f t="shared" si="244"/>
        <v>0</v>
      </c>
      <c r="N1184" s="56">
        <f t="shared" si="245"/>
        <v>0</v>
      </c>
      <c r="O1184" s="56">
        <f t="shared" si="246"/>
        <v>0</v>
      </c>
    </row>
    <row r="1185" spans="1:15" x14ac:dyDescent="0.3">
      <c r="A1185" t="str">
        <f t="shared" si="237"/>
        <v>202614ma</v>
      </c>
      <c r="B1185">
        <f t="shared" si="235"/>
        <v>14</v>
      </c>
      <c r="C1185" s="65">
        <f t="shared" si="233"/>
        <v>46111</v>
      </c>
      <c r="D1185" t="str">
        <f t="shared" si="234"/>
        <v>ma</v>
      </c>
      <c r="E1185">
        <f t="shared" si="238"/>
        <v>2026</v>
      </c>
      <c r="F1185" t="str">
        <f t="shared" si="239"/>
        <v/>
      </c>
      <c r="G1185" t="str">
        <f t="shared" si="240"/>
        <v/>
      </c>
      <c r="H1185" t="str">
        <f t="shared" si="241"/>
        <v/>
      </c>
      <c r="I1185">
        <f t="shared" si="236"/>
        <v>14</v>
      </c>
      <c r="J1185" s="118">
        <f>IF(AND(Formulier!$E$44&lt;=C1185,Formulier!$O$38&gt;=C1185),"Verlof",0)</f>
        <v>0</v>
      </c>
      <c r="K1185">
        <f t="shared" si="242"/>
        <v>0</v>
      </c>
      <c r="L1185">
        <f t="shared" si="243"/>
        <v>0</v>
      </c>
      <c r="M1185">
        <f t="shared" si="244"/>
        <v>0</v>
      </c>
      <c r="N1185" s="56">
        <f t="shared" si="245"/>
        <v>0</v>
      </c>
      <c r="O1185" s="56">
        <f t="shared" si="246"/>
        <v>0</v>
      </c>
    </row>
    <row r="1186" spans="1:15" x14ac:dyDescent="0.3">
      <c r="A1186" t="str">
        <f t="shared" si="237"/>
        <v>202614di</v>
      </c>
      <c r="B1186">
        <f t="shared" si="235"/>
        <v>14</v>
      </c>
      <c r="C1186" s="65">
        <f t="shared" si="233"/>
        <v>46112</v>
      </c>
      <c r="D1186" t="str">
        <f t="shared" si="234"/>
        <v>di</v>
      </c>
      <c r="E1186">
        <f t="shared" si="238"/>
        <v>2026</v>
      </c>
      <c r="F1186" t="str">
        <f t="shared" si="239"/>
        <v/>
      </c>
      <c r="G1186" t="str">
        <f t="shared" si="240"/>
        <v/>
      </c>
      <c r="H1186" t="str">
        <f t="shared" si="241"/>
        <v/>
      </c>
      <c r="I1186">
        <f t="shared" si="236"/>
        <v>14</v>
      </c>
      <c r="J1186" s="118">
        <f>IF(AND(Formulier!$E$44&lt;=C1186,Formulier!$O$38&gt;=C1186),"Verlof",0)</f>
        <v>0</v>
      </c>
      <c r="K1186">
        <f t="shared" si="242"/>
        <v>0</v>
      </c>
      <c r="L1186">
        <f t="shared" si="243"/>
        <v>0</v>
      </c>
      <c r="M1186">
        <f t="shared" si="244"/>
        <v>0</v>
      </c>
      <c r="N1186" s="56">
        <f t="shared" si="245"/>
        <v>0</v>
      </c>
      <c r="O1186" s="56">
        <f t="shared" si="246"/>
        <v>0</v>
      </c>
    </row>
    <row r="1187" spans="1:15" x14ac:dyDescent="0.3">
      <c r="A1187" t="str">
        <f t="shared" si="237"/>
        <v>202614wo</v>
      </c>
      <c r="B1187">
        <f t="shared" si="235"/>
        <v>14</v>
      </c>
      <c r="C1187" s="65">
        <f t="shared" si="233"/>
        <v>46113</v>
      </c>
      <c r="D1187" t="str">
        <f t="shared" si="234"/>
        <v>wo</v>
      </c>
      <c r="E1187">
        <f t="shared" si="238"/>
        <v>2026</v>
      </c>
      <c r="F1187" t="str">
        <f t="shared" si="239"/>
        <v/>
      </c>
      <c r="G1187" t="str">
        <f t="shared" si="240"/>
        <v/>
      </c>
      <c r="H1187" t="str">
        <f t="shared" si="241"/>
        <v/>
      </c>
      <c r="I1187">
        <f t="shared" si="236"/>
        <v>14</v>
      </c>
      <c r="J1187" s="118">
        <f>IF(AND(Formulier!$E$44&lt;=C1187,Formulier!$O$38&gt;=C1187),"Verlof",0)</f>
        <v>0</v>
      </c>
      <c r="K1187">
        <f t="shared" si="242"/>
        <v>0</v>
      </c>
      <c r="L1187">
        <f t="shared" si="243"/>
        <v>0</v>
      </c>
      <c r="M1187">
        <f t="shared" si="244"/>
        <v>0</v>
      </c>
      <c r="N1187" s="56">
        <f t="shared" si="245"/>
        <v>0</v>
      </c>
      <c r="O1187" s="56">
        <f t="shared" si="246"/>
        <v>0</v>
      </c>
    </row>
    <row r="1188" spans="1:15" x14ac:dyDescent="0.3">
      <c r="A1188" t="str">
        <f t="shared" si="237"/>
        <v>202614do</v>
      </c>
      <c r="B1188">
        <f t="shared" si="235"/>
        <v>14</v>
      </c>
      <c r="C1188" s="65">
        <f t="shared" si="233"/>
        <v>46114</v>
      </c>
      <c r="D1188" t="str">
        <f t="shared" si="234"/>
        <v>do</v>
      </c>
      <c r="E1188">
        <f t="shared" si="238"/>
        <v>2026</v>
      </c>
      <c r="F1188" t="str">
        <f t="shared" si="239"/>
        <v/>
      </c>
      <c r="G1188" t="str">
        <f t="shared" si="240"/>
        <v/>
      </c>
      <c r="H1188" t="str">
        <f t="shared" si="241"/>
        <v/>
      </c>
      <c r="I1188">
        <f t="shared" si="236"/>
        <v>14</v>
      </c>
      <c r="J1188" s="118">
        <f>IF(AND(Formulier!$E$44&lt;=C1188,Formulier!$O$38&gt;=C1188),"Verlof",0)</f>
        <v>0</v>
      </c>
      <c r="K1188">
        <f t="shared" si="242"/>
        <v>0</v>
      </c>
      <c r="L1188">
        <f t="shared" si="243"/>
        <v>0</v>
      </c>
      <c r="M1188">
        <f t="shared" si="244"/>
        <v>0</v>
      </c>
      <c r="N1188" s="56">
        <f t="shared" si="245"/>
        <v>0</v>
      </c>
      <c r="O1188" s="56">
        <f t="shared" si="246"/>
        <v>0</v>
      </c>
    </row>
    <row r="1189" spans="1:15" x14ac:dyDescent="0.3">
      <c r="A1189" t="str">
        <f t="shared" si="237"/>
        <v>202614vr</v>
      </c>
      <c r="B1189">
        <f t="shared" si="235"/>
        <v>14</v>
      </c>
      <c r="C1189" s="65">
        <f t="shared" si="233"/>
        <v>46115</v>
      </c>
      <c r="D1189" t="str">
        <f t="shared" si="234"/>
        <v>vr</v>
      </c>
      <c r="E1189">
        <f t="shared" si="238"/>
        <v>2026</v>
      </c>
      <c r="F1189" t="str">
        <f t="shared" si="239"/>
        <v>Vakantie</v>
      </c>
      <c r="G1189" t="str">
        <f t="shared" si="240"/>
        <v>Vakantie</v>
      </c>
      <c r="H1189" t="str">
        <f t="shared" si="241"/>
        <v>Vakantie</v>
      </c>
      <c r="I1189">
        <f t="shared" si="236"/>
        <v>14</v>
      </c>
      <c r="J1189" s="118">
        <f>IF(AND(Formulier!$E$44&lt;=C1189,Formulier!$O$38&gt;=C1189),"Verlof",0)</f>
        <v>0</v>
      </c>
      <c r="K1189">
        <f t="shared" si="242"/>
        <v>0</v>
      </c>
      <c r="L1189">
        <f t="shared" si="243"/>
        <v>0</v>
      </c>
      <c r="M1189">
        <f t="shared" si="244"/>
        <v>0</v>
      </c>
      <c r="N1189" s="56">
        <f t="shared" si="245"/>
        <v>0</v>
      </c>
      <c r="O1189" s="56">
        <f t="shared" si="246"/>
        <v>0</v>
      </c>
    </row>
    <row r="1190" spans="1:15" x14ac:dyDescent="0.3">
      <c r="A1190" t="str">
        <f t="shared" si="237"/>
        <v>202614za</v>
      </c>
      <c r="B1190">
        <f t="shared" si="235"/>
        <v>14</v>
      </c>
      <c r="C1190" s="65">
        <f t="shared" si="233"/>
        <v>46116</v>
      </c>
      <c r="D1190" t="str">
        <f t="shared" si="234"/>
        <v>za</v>
      </c>
      <c r="E1190">
        <f t="shared" si="238"/>
        <v>2026</v>
      </c>
      <c r="F1190" t="str">
        <f t="shared" si="239"/>
        <v/>
      </c>
      <c r="G1190" t="str">
        <f t="shared" si="240"/>
        <v/>
      </c>
      <c r="H1190" t="str">
        <f t="shared" si="241"/>
        <v/>
      </c>
      <c r="I1190">
        <f t="shared" si="236"/>
        <v>14</v>
      </c>
      <c r="J1190" s="118">
        <f>IF(AND(Formulier!$E$44&lt;=C1190,Formulier!$O$38&gt;=C1190),"Verlof",0)</f>
        <v>0</v>
      </c>
      <c r="K1190">
        <f t="shared" si="242"/>
        <v>0</v>
      </c>
      <c r="L1190">
        <f t="shared" si="243"/>
        <v>0</v>
      </c>
      <c r="M1190">
        <f t="shared" si="244"/>
        <v>0</v>
      </c>
      <c r="N1190" s="56">
        <f t="shared" si="245"/>
        <v>0</v>
      </c>
      <c r="O1190" s="56">
        <f t="shared" si="246"/>
        <v>0</v>
      </c>
    </row>
    <row r="1191" spans="1:15" x14ac:dyDescent="0.3">
      <c r="A1191" t="str">
        <f t="shared" si="237"/>
        <v>202614zo</v>
      </c>
      <c r="B1191">
        <f t="shared" si="235"/>
        <v>14</v>
      </c>
      <c r="C1191" s="65">
        <f t="shared" si="233"/>
        <v>46117</v>
      </c>
      <c r="D1191" t="str">
        <f t="shared" si="234"/>
        <v>zo</v>
      </c>
      <c r="E1191">
        <f t="shared" si="238"/>
        <v>2026</v>
      </c>
      <c r="F1191" t="str">
        <f t="shared" si="239"/>
        <v/>
      </c>
      <c r="G1191" t="str">
        <f t="shared" si="240"/>
        <v/>
      </c>
      <c r="H1191" t="str">
        <f t="shared" si="241"/>
        <v/>
      </c>
      <c r="I1191">
        <f t="shared" si="236"/>
        <v>14</v>
      </c>
      <c r="J1191" s="118">
        <f>IF(AND(Formulier!$E$44&lt;=C1191,Formulier!$O$38&gt;=C1191),"Verlof",0)</f>
        <v>0</v>
      </c>
      <c r="K1191">
        <f t="shared" si="242"/>
        <v>0</v>
      </c>
      <c r="L1191">
        <f t="shared" si="243"/>
        <v>0</v>
      </c>
      <c r="M1191">
        <f t="shared" si="244"/>
        <v>0</v>
      </c>
      <c r="N1191" s="56">
        <f t="shared" si="245"/>
        <v>0</v>
      </c>
      <c r="O1191" s="56">
        <f t="shared" si="246"/>
        <v>0</v>
      </c>
    </row>
    <row r="1192" spans="1:15" x14ac:dyDescent="0.3">
      <c r="A1192" t="str">
        <f t="shared" si="237"/>
        <v>202615ma</v>
      </c>
      <c r="B1192">
        <f t="shared" si="235"/>
        <v>15</v>
      </c>
      <c r="C1192" s="65">
        <f t="shared" si="233"/>
        <v>46118</v>
      </c>
      <c r="D1192" t="str">
        <f t="shared" si="234"/>
        <v>ma</v>
      </c>
      <c r="E1192">
        <f t="shared" si="238"/>
        <v>2026</v>
      </c>
      <c r="F1192" t="str">
        <f t="shared" si="239"/>
        <v>Vakantie</v>
      </c>
      <c r="G1192" t="str">
        <f t="shared" si="240"/>
        <v>Vakantie</v>
      </c>
      <c r="H1192" t="str">
        <f t="shared" si="241"/>
        <v>Vakantie</v>
      </c>
      <c r="I1192">
        <f t="shared" si="236"/>
        <v>15</v>
      </c>
      <c r="J1192" s="118">
        <f>IF(AND(Formulier!$E$44&lt;=C1192,Formulier!$O$38&gt;=C1192),"Verlof",0)</f>
        <v>0</v>
      </c>
      <c r="K1192">
        <f t="shared" si="242"/>
        <v>0</v>
      </c>
      <c r="L1192">
        <f t="shared" si="243"/>
        <v>0</v>
      </c>
      <c r="M1192">
        <f t="shared" si="244"/>
        <v>0</v>
      </c>
      <c r="N1192" s="56">
        <f t="shared" si="245"/>
        <v>0</v>
      </c>
      <c r="O1192" s="56">
        <f t="shared" si="246"/>
        <v>0</v>
      </c>
    </row>
    <row r="1193" spans="1:15" x14ac:dyDescent="0.3">
      <c r="A1193" t="str">
        <f t="shared" si="237"/>
        <v>202615di</v>
      </c>
      <c r="B1193">
        <f t="shared" si="235"/>
        <v>15</v>
      </c>
      <c r="C1193" s="65">
        <f t="shared" si="233"/>
        <v>46119</v>
      </c>
      <c r="D1193" t="str">
        <f t="shared" si="234"/>
        <v>di</v>
      </c>
      <c r="E1193">
        <f t="shared" si="238"/>
        <v>2026</v>
      </c>
      <c r="F1193" t="str">
        <f t="shared" si="239"/>
        <v/>
      </c>
      <c r="G1193" t="str">
        <f t="shared" si="240"/>
        <v/>
      </c>
      <c r="H1193" t="str">
        <f t="shared" si="241"/>
        <v/>
      </c>
      <c r="I1193">
        <f t="shared" si="236"/>
        <v>15</v>
      </c>
      <c r="J1193" s="118">
        <f>IF(AND(Formulier!$E$44&lt;=C1193,Formulier!$O$38&gt;=C1193),"Verlof",0)</f>
        <v>0</v>
      </c>
      <c r="K1193">
        <f t="shared" si="242"/>
        <v>0</v>
      </c>
      <c r="L1193">
        <f t="shared" si="243"/>
        <v>0</v>
      </c>
      <c r="M1193">
        <f t="shared" si="244"/>
        <v>0</v>
      </c>
      <c r="N1193" s="56">
        <f t="shared" si="245"/>
        <v>0</v>
      </c>
      <c r="O1193" s="56">
        <f t="shared" si="246"/>
        <v>0</v>
      </c>
    </row>
    <row r="1194" spans="1:15" x14ac:dyDescent="0.3">
      <c r="A1194" t="str">
        <f t="shared" si="237"/>
        <v>202615wo</v>
      </c>
      <c r="B1194">
        <f t="shared" si="235"/>
        <v>15</v>
      </c>
      <c r="C1194" s="65">
        <f t="shared" si="233"/>
        <v>46120</v>
      </c>
      <c r="D1194" t="str">
        <f t="shared" si="234"/>
        <v>wo</v>
      </c>
      <c r="E1194">
        <f t="shared" si="238"/>
        <v>2026</v>
      </c>
      <c r="F1194" t="str">
        <f t="shared" si="239"/>
        <v/>
      </c>
      <c r="G1194" t="str">
        <f t="shared" si="240"/>
        <v/>
      </c>
      <c r="H1194" t="str">
        <f t="shared" si="241"/>
        <v/>
      </c>
      <c r="I1194">
        <f t="shared" si="236"/>
        <v>15</v>
      </c>
      <c r="J1194" s="118">
        <f>IF(AND(Formulier!$E$44&lt;=C1194,Formulier!$O$38&gt;=C1194),"Verlof",0)</f>
        <v>0</v>
      </c>
      <c r="K1194">
        <f t="shared" si="242"/>
        <v>0</v>
      </c>
      <c r="L1194">
        <f t="shared" si="243"/>
        <v>0</v>
      </c>
      <c r="M1194">
        <f t="shared" si="244"/>
        <v>0</v>
      </c>
      <c r="N1194" s="56">
        <f t="shared" si="245"/>
        <v>0</v>
      </c>
      <c r="O1194" s="56">
        <f t="shared" si="246"/>
        <v>0</v>
      </c>
    </row>
    <row r="1195" spans="1:15" x14ac:dyDescent="0.3">
      <c r="A1195" t="str">
        <f t="shared" si="237"/>
        <v>202615do</v>
      </c>
      <c r="B1195">
        <f t="shared" si="235"/>
        <v>15</v>
      </c>
      <c r="C1195" s="65">
        <f t="shared" si="233"/>
        <v>46121</v>
      </c>
      <c r="D1195" t="str">
        <f t="shared" si="234"/>
        <v>do</v>
      </c>
      <c r="E1195">
        <f t="shared" si="238"/>
        <v>2026</v>
      </c>
      <c r="F1195" t="str">
        <f t="shared" si="239"/>
        <v/>
      </c>
      <c r="G1195" t="str">
        <f t="shared" si="240"/>
        <v/>
      </c>
      <c r="H1195" t="str">
        <f t="shared" si="241"/>
        <v/>
      </c>
      <c r="I1195">
        <f t="shared" si="236"/>
        <v>15</v>
      </c>
      <c r="J1195" s="118">
        <f>IF(AND(Formulier!$E$44&lt;=C1195,Formulier!$O$38&gt;=C1195),"Verlof",0)</f>
        <v>0</v>
      </c>
      <c r="K1195">
        <f t="shared" si="242"/>
        <v>0</v>
      </c>
      <c r="L1195">
        <f t="shared" si="243"/>
        <v>0</v>
      </c>
      <c r="M1195">
        <f t="shared" si="244"/>
        <v>0</v>
      </c>
      <c r="N1195" s="56">
        <f t="shared" si="245"/>
        <v>0</v>
      </c>
      <c r="O1195" s="56">
        <f t="shared" si="246"/>
        <v>0</v>
      </c>
    </row>
    <row r="1196" spans="1:15" x14ac:dyDescent="0.3">
      <c r="A1196" t="str">
        <f t="shared" si="237"/>
        <v>202615vr</v>
      </c>
      <c r="B1196">
        <f t="shared" si="235"/>
        <v>15</v>
      </c>
      <c r="C1196" s="65">
        <f t="shared" si="233"/>
        <v>46122</v>
      </c>
      <c r="D1196" t="str">
        <f t="shared" si="234"/>
        <v>vr</v>
      </c>
      <c r="E1196">
        <f t="shared" si="238"/>
        <v>2026</v>
      </c>
      <c r="F1196" t="str">
        <f t="shared" si="239"/>
        <v/>
      </c>
      <c r="G1196" t="str">
        <f t="shared" si="240"/>
        <v/>
      </c>
      <c r="H1196" t="str">
        <f t="shared" si="241"/>
        <v/>
      </c>
      <c r="I1196">
        <f t="shared" si="236"/>
        <v>15</v>
      </c>
      <c r="J1196" s="118">
        <f>IF(AND(Formulier!$E$44&lt;=C1196,Formulier!$O$38&gt;=C1196),"Verlof",0)</f>
        <v>0</v>
      </c>
      <c r="K1196">
        <f t="shared" si="242"/>
        <v>0</v>
      </c>
      <c r="L1196">
        <f t="shared" si="243"/>
        <v>0</v>
      </c>
      <c r="M1196">
        <f t="shared" si="244"/>
        <v>0</v>
      </c>
      <c r="N1196" s="56">
        <f t="shared" si="245"/>
        <v>0</v>
      </c>
      <c r="O1196" s="56">
        <f t="shared" si="246"/>
        <v>0</v>
      </c>
    </row>
    <row r="1197" spans="1:15" x14ac:dyDescent="0.3">
      <c r="A1197" t="str">
        <f t="shared" si="237"/>
        <v>202615za</v>
      </c>
      <c r="B1197">
        <f t="shared" si="235"/>
        <v>15</v>
      </c>
      <c r="C1197" s="65">
        <f t="shared" si="233"/>
        <v>46123</v>
      </c>
      <c r="D1197" t="str">
        <f t="shared" si="234"/>
        <v>za</v>
      </c>
      <c r="E1197">
        <f t="shared" si="238"/>
        <v>2026</v>
      </c>
      <c r="F1197" t="str">
        <f t="shared" si="239"/>
        <v/>
      </c>
      <c r="G1197" t="str">
        <f t="shared" si="240"/>
        <v/>
      </c>
      <c r="H1197" t="str">
        <f t="shared" si="241"/>
        <v/>
      </c>
      <c r="I1197">
        <f t="shared" si="236"/>
        <v>15</v>
      </c>
      <c r="J1197" s="118">
        <f>IF(AND(Formulier!$E$44&lt;=C1197,Formulier!$O$38&gt;=C1197),"Verlof",0)</f>
        <v>0</v>
      </c>
      <c r="K1197">
        <f t="shared" si="242"/>
        <v>0</v>
      </c>
      <c r="L1197">
        <f t="shared" si="243"/>
        <v>0</v>
      </c>
      <c r="M1197">
        <f t="shared" si="244"/>
        <v>0</v>
      </c>
      <c r="N1197" s="56">
        <f t="shared" si="245"/>
        <v>0</v>
      </c>
      <c r="O1197" s="56">
        <f t="shared" si="246"/>
        <v>0</v>
      </c>
    </row>
    <row r="1198" spans="1:15" x14ac:dyDescent="0.3">
      <c r="A1198" t="str">
        <f t="shared" si="237"/>
        <v>202615zo</v>
      </c>
      <c r="B1198">
        <f t="shared" si="235"/>
        <v>15</v>
      </c>
      <c r="C1198" s="65">
        <f t="shared" si="233"/>
        <v>46124</v>
      </c>
      <c r="D1198" t="str">
        <f t="shared" si="234"/>
        <v>zo</v>
      </c>
      <c r="E1198">
        <f t="shared" si="238"/>
        <v>2026</v>
      </c>
      <c r="F1198" t="str">
        <f t="shared" si="239"/>
        <v/>
      </c>
      <c r="G1198" t="str">
        <f t="shared" si="240"/>
        <v/>
      </c>
      <c r="H1198" t="str">
        <f t="shared" si="241"/>
        <v/>
      </c>
      <c r="I1198">
        <f t="shared" si="236"/>
        <v>15</v>
      </c>
      <c r="J1198" s="118">
        <f>IF(AND(Formulier!$E$44&lt;=C1198,Formulier!$O$38&gt;=C1198),"Verlof",0)</f>
        <v>0</v>
      </c>
      <c r="K1198">
        <f t="shared" si="242"/>
        <v>0</v>
      </c>
      <c r="L1198">
        <f t="shared" si="243"/>
        <v>0</v>
      </c>
      <c r="M1198">
        <f t="shared" si="244"/>
        <v>0</v>
      </c>
      <c r="N1198" s="56">
        <f t="shared" si="245"/>
        <v>0</v>
      </c>
      <c r="O1198" s="56">
        <f t="shared" si="246"/>
        <v>0</v>
      </c>
    </row>
    <row r="1199" spans="1:15" x14ac:dyDescent="0.3">
      <c r="A1199" t="str">
        <f t="shared" si="237"/>
        <v>202616ma</v>
      </c>
      <c r="B1199">
        <f t="shared" si="235"/>
        <v>16</v>
      </c>
      <c r="C1199" s="65">
        <f t="shared" si="233"/>
        <v>46125</v>
      </c>
      <c r="D1199" t="str">
        <f t="shared" si="234"/>
        <v>ma</v>
      </c>
      <c r="E1199">
        <f t="shared" si="238"/>
        <v>2026</v>
      </c>
      <c r="F1199" t="str">
        <f t="shared" si="239"/>
        <v/>
      </c>
      <c r="G1199" t="str">
        <f t="shared" si="240"/>
        <v/>
      </c>
      <c r="H1199" t="str">
        <f t="shared" si="241"/>
        <v/>
      </c>
      <c r="I1199">
        <f t="shared" si="236"/>
        <v>16</v>
      </c>
      <c r="J1199" s="118">
        <f>IF(AND(Formulier!$E$44&lt;=C1199,Formulier!$O$38&gt;=C1199),"Verlof",0)</f>
        <v>0</v>
      </c>
      <c r="K1199">
        <f t="shared" si="242"/>
        <v>0</v>
      </c>
      <c r="L1199">
        <f t="shared" si="243"/>
        <v>0</v>
      </c>
      <c r="M1199">
        <f t="shared" si="244"/>
        <v>0</v>
      </c>
      <c r="N1199" s="56">
        <f t="shared" si="245"/>
        <v>0</v>
      </c>
      <c r="O1199" s="56">
        <f t="shared" si="246"/>
        <v>0</v>
      </c>
    </row>
    <row r="1200" spans="1:15" x14ac:dyDescent="0.3">
      <c r="A1200" t="str">
        <f t="shared" si="237"/>
        <v>202616di</v>
      </c>
      <c r="B1200">
        <f t="shared" si="235"/>
        <v>16</v>
      </c>
      <c r="C1200" s="65">
        <f t="shared" si="233"/>
        <v>46126</v>
      </c>
      <c r="D1200" t="str">
        <f t="shared" si="234"/>
        <v>di</v>
      </c>
      <c r="E1200">
        <f t="shared" si="238"/>
        <v>2026</v>
      </c>
      <c r="F1200" t="str">
        <f t="shared" si="239"/>
        <v/>
      </c>
      <c r="G1200" t="str">
        <f t="shared" si="240"/>
        <v/>
      </c>
      <c r="H1200" t="str">
        <f t="shared" si="241"/>
        <v/>
      </c>
      <c r="I1200">
        <f t="shared" si="236"/>
        <v>16</v>
      </c>
      <c r="J1200" s="118">
        <f>IF(AND(Formulier!$E$44&lt;=C1200,Formulier!$O$38&gt;=C1200),"Verlof",0)</f>
        <v>0</v>
      </c>
      <c r="K1200">
        <f t="shared" si="242"/>
        <v>0</v>
      </c>
      <c r="L1200">
        <f t="shared" si="243"/>
        <v>0</v>
      </c>
      <c r="M1200">
        <f t="shared" si="244"/>
        <v>0</v>
      </c>
      <c r="N1200" s="56">
        <f t="shared" si="245"/>
        <v>0</v>
      </c>
      <c r="O1200" s="56">
        <f t="shared" si="246"/>
        <v>0</v>
      </c>
    </row>
    <row r="1201" spans="1:15" x14ac:dyDescent="0.3">
      <c r="A1201" t="str">
        <f t="shared" si="237"/>
        <v>202616wo</v>
      </c>
      <c r="B1201">
        <f t="shared" si="235"/>
        <v>16</v>
      </c>
      <c r="C1201" s="65">
        <f t="shared" si="233"/>
        <v>46127</v>
      </c>
      <c r="D1201" t="str">
        <f t="shared" si="234"/>
        <v>wo</v>
      </c>
      <c r="E1201">
        <f t="shared" si="238"/>
        <v>2026</v>
      </c>
      <c r="F1201" t="str">
        <f t="shared" si="239"/>
        <v/>
      </c>
      <c r="G1201" t="str">
        <f t="shared" si="240"/>
        <v/>
      </c>
      <c r="H1201" t="str">
        <f t="shared" si="241"/>
        <v/>
      </c>
      <c r="I1201">
        <f t="shared" si="236"/>
        <v>16</v>
      </c>
      <c r="J1201" s="118">
        <f>IF(AND(Formulier!$E$44&lt;=C1201,Formulier!$O$38&gt;=C1201),"Verlof",0)</f>
        <v>0</v>
      </c>
      <c r="K1201">
        <f t="shared" si="242"/>
        <v>0</v>
      </c>
      <c r="L1201">
        <f t="shared" si="243"/>
        <v>0</v>
      </c>
      <c r="M1201">
        <f t="shared" si="244"/>
        <v>0</v>
      </c>
      <c r="N1201" s="56">
        <f t="shared" si="245"/>
        <v>0</v>
      </c>
      <c r="O1201" s="56">
        <f t="shared" si="246"/>
        <v>0</v>
      </c>
    </row>
    <row r="1202" spans="1:15" x14ac:dyDescent="0.3">
      <c r="A1202" t="str">
        <f t="shared" si="237"/>
        <v>202616do</v>
      </c>
      <c r="B1202">
        <f t="shared" si="235"/>
        <v>16</v>
      </c>
      <c r="C1202" s="65">
        <f t="shared" si="233"/>
        <v>46128</v>
      </c>
      <c r="D1202" t="str">
        <f t="shared" si="234"/>
        <v>do</v>
      </c>
      <c r="E1202">
        <f t="shared" si="238"/>
        <v>2026</v>
      </c>
      <c r="F1202" t="str">
        <f t="shared" si="239"/>
        <v/>
      </c>
      <c r="G1202" t="str">
        <f t="shared" si="240"/>
        <v/>
      </c>
      <c r="H1202" t="str">
        <f t="shared" si="241"/>
        <v/>
      </c>
      <c r="I1202">
        <f t="shared" si="236"/>
        <v>16</v>
      </c>
      <c r="J1202" s="118">
        <f>IF(AND(Formulier!$E$44&lt;=C1202,Formulier!$O$38&gt;=C1202),"Verlof",0)</f>
        <v>0</v>
      </c>
      <c r="K1202">
        <f t="shared" si="242"/>
        <v>0</v>
      </c>
      <c r="L1202">
        <f t="shared" si="243"/>
        <v>0</v>
      </c>
      <c r="M1202">
        <f t="shared" si="244"/>
        <v>0</v>
      </c>
      <c r="N1202" s="56">
        <f t="shared" si="245"/>
        <v>0</v>
      </c>
      <c r="O1202" s="56">
        <f t="shared" si="246"/>
        <v>0</v>
      </c>
    </row>
    <row r="1203" spans="1:15" x14ac:dyDescent="0.3">
      <c r="A1203" t="str">
        <f t="shared" si="237"/>
        <v>202616vr</v>
      </c>
      <c r="B1203">
        <f t="shared" si="235"/>
        <v>16</v>
      </c>
      <c r="C1203" s="65">
        <f t="shared" si="233"/>
        <v>46129</v>
      </c>
      <c r="D1203" t="str">
        <f t="shared" si="234"/>
        <v>vr</v>
      </c>
      <c r="E1203">
        <f t="shared" si="238"/>
        <v>2026</v>
      </c>
      <c r="F1203" t="str">
        <f t="shared" si="239"/>
        <v/>
      </c>
      <c r="G1203" t="str">
        <f t="shared" si="240"/>
        <v/>
      </c>
      <c r="H1203" t="str">
        <f t="shared" si="241"/>
        <v/>
      </c>
      <c r="I1203">
        <f t="shared" si="236"/>
        <v>16</v>
      </c>
      <c r="J1203" s="118">
        <f>IF(AND(Formulier!$E$44&lt;=C1203,Formulier!$O$38&gt;=C1203),"Verlof",0)</f>
        <v>0</v>
      </c>
      <c r="K1203">
        <f t="shared" si="242"/>
        <v>0</v>
      </c>
      <c r="L1203">
        <f t="shared" si="243"/>
        <v>0</v>
      </c>
      <c r="M1203">
        <f t="shared" si="244"/>
        <v>0</v>
      </c>
      <c r="N1203" s="56">
        <f t="shared" si="245"/>
        <v>0</v>
      </c>
      <c r="O1203" s="56">
        <f t="shared" si="246"/>
        <v>0</v>
      </c>
    </row>
    <row r="1204" spans="1:15" x14ac:dyDescent="0.3">
      <c r="A1204" t="str">
        <f t="shared" si="237"/>
        <v>202616za</v>
      </c>
      <c r="B1204">
        <f t="shared" si="235"/>
        <v>16</v>
      </c>
      <c r="C1204" s="65">
        <f t="shared" si="233"/>
        <v>46130</v>
      </c>
      <c r="D1204" t="str">
        <f t="shared" si="234"/>
        <v>za</v>
      </c>
      <c r="E1204">
        <f t="shared" si="238"/>
        <v>2026</v>
      </c>
      <c r="F1204" t="str">
        <f t="shared" si="239"/>
        <v/>
      </c>
      <c r="G1204" t="str">
        <f t="shared" si="240"/>
        <v/>
      </c>
      <c r="H1204" t="str">
        <f t="shared" si="241"/>
        <v/>
      </c>
      <c r="I1204">
        <f t="shared" si="236"/>
        <v>16</v>
      </c>
      <c r="J1204" s="118">
        <f>IF(AND(Formulier!$E$44&lt;=C1204,Formulier!$O$38&gt;=C1204),"Verlof",0)</f>
        <v>0</v>
      </c>
      <c r="K1204">
        <f t="shared" si="242"/>
        <v>0</v>
      </c>
      <c r="L1204">
        <f t="shared" si="243"/>
        <v>0</v>
      </c>
      <c r="M1204">
        <f t="shared" si="244"/>
        <v>0</v>
      </c>
      <c r="N1204" s="56">
        <f t="shared" si="245"/>
        <v>0</v>
      </c>
      <c r="O1204" s="56">
        <f t="shared" si="246"/>
        <v>0</v>
      </c>
    </row>
    <row r="1205" spans="1:15" x14ac:dyDescent="0.3">
      <c r="A1205" t="str">
        <f t="shared" si="237"/>
        <v>202616zo</v>
      </c>
      <c r="B1205">
        <f t="shared" si="235"/>
        <v>16</v>
      </c>
      <c r="C1205" s="65">
        <f t="shared" si="233"/>
        <v>46131</v>
      </c>
      <c r="D1205" t="str">
        <f t="shared" si="234"/>
        <v>zo</v>
      </c>
      <c r="E1205">
        <f t="shared" si="238"/>
        <v>2026</v>
      </c>
      <c r="F1205" t="str">
        <f t="shared" si="239"/>
        <v/>
      </c>
      <c r="G1205" t="str">
        <f t="shared" si="240"/>
        <v/>
      </c>
      <c r="H1205" t="str">
        <f t="shared" si="241"/>
        <v/>
      </c>
      <c r="I1205">
        <f t="shared" si="236"/>
        <v>16</v>
      </c>
      <c r="J1205" s="118">
        <f>IF(AND(Formulier!$E$44&lt;=C1205,Formulier!$O$38&gt;=C1205),"Verlof",0)</f>
        <v>0</v>
      </c>
      <c r="K1205">
        <f t="shared" si="242"/>
        <v>0</v>
      </c>
      <c r="L1205">
        <f t="shared" si="243"/>
        <v>0</v>
      </c>
      <c r="M1205">
        <f t="shared" si="244"/>
        <v>0</v>
      </c>
      <c r="N1205" s="56">
        <f t="shared" si="245"/>
        <v>0</v>
      </c>
      <c r="O1205" s="56">
        <f t="shared" si="246"/>
        <v>0</v>
      </c>
    </row>
    <row r="1206" spans="1:15" x14ac:dyDescent="0.3">
      <c r="A1206" t="str">
        <f t="shared" si="237"/>
        <v>202617ma</v>
      </c>
      <c r="B1206">
        <f t="shared" si="235"/>
        <v>17</v>
      </c>
      <c r="C1206" s="65">
        <f t="shared" si="233"/>
        <v>46132</v>
      </c>
      <c r="D1206" t="str">
        <f t="shared" si="234"/>
        <v>ma</v>
      </c>
      <c r="E1206">
        <f t="shared" si="238"/>
        <v>2026</v>
      </c>
      <c r="F1206" t="str">
        <f t="shared" si="239"/>
        <v/>
      </c>
      <c r="G1206" t="str">
        <f t="shared" si="240"/>
        <v/>
      </c>
      <c r="H1206" t="str">
        <f t="shared" si="241"/>
        <v/>
      </c>
      <c r="I1206">
        <f t="shared" si="236"/>
        <v>17</v>
      </c>
      <c r="J1206" s="118">
        <f>IF(AND(Formulier!$E$44&lt;=C1206,Formulier!$O$38&gt;=C1206),"Verlof",0)</f>
        <v>0</v>
      </c>
      <c r="K1206">
        <f t="shared" si="242"/>
        <v>0</v>
      </c>
      <c r="L1206">
        <f t="shared" si="243"/>
        <v>0</v>
      </c>
      <c r="M1206">
        <f t="shared" si="244"/>
        <v>0</v>
      </c>
      <c r="N1206" s="56">
        <f t="shared" si="245"/>
        <v>0</v>
      </c>
      <c r="O1206" s="56">
        <f t="shared" si="246"/>
        <v>0</v>
      </c>
    </row>
    <row r="1207" spans="1:15" x14ac:dyDescent="0.3">
      <c r="A1207" t="str">
        <f t="shared" si="237"/>
        <v>202617di</v>
      </c>
      <c r="B1207">
        <f t="shared" si="235"/>
        <v>17</v>
      </c>
      <c r="C1207" s="65">
        <f t="shared" si="233"/>
        <v>46133</v>
      </c>
      <c r="D1207" t="str">
        <f t="shared" si="234"/>
        <v>di</v>
      </c>
      <c r="E1207">
        <f t="shared" si="238"/>
        <v>2026</v>
      </c>
      <c r="F1207" t="str">
        <f t="shared" si="239"/>
        <v/>
      </c>
      <c r="G1207" t="str">
        <f t="shared" si="240"/>
        <v/>
      </c>
      <c r="H1207" t="str">
        <f t="shared" si="241"/>
        <v/>
      </c>
      <c r="I1207">
        <f t="shared" si="236"/>
        <v>17</v>
      </c>
      <c r="J1207" s="118">
        <f>IF(AND(Formulier!$E$44&lt;=C1207,Formulier!$O$38&gt;=C1207),"Verlof",0)</f>
        <v>0</v>
      </c>
      <c r="K1207">
        <f t="shared" si="242"/>
        <v>0</v>
      </c>
      <c r="L1207">
        <f t="shared" si="243"/>
        <v>0</v>
      </c>
      <c r="M1207">
        <f t="shared" si="244"/>
        <v>0</v>
      </c>
      <c r="N1207" s="56">
        <f t="shared" si="245"/>
        <v>0</v>
      </c>
      <c r="O1207" s="56">
        <f t="shared" si="246"/>
        <v>0</v>
      </c>
    </row>
    <row r="1208" spans="1:15" x14ac:dyDescent="0.3">
      <c r="A1208" t="str">
        <f t="shared" si="237"/>
        <v>202617wo</v>
      </c>
      <c r="B1208">
        <f t="shared" si="235"/>
        <v>17</v>
      </c>
      <c r="C1208" s="65">
        <f t="shared" si="233"/>
        <v>46134</v>
      </c>
      <c r="D1208" t="str">
        <f t="shared" si="234"/>
        <v>wo</v>
      </c>
      <c r="E1208">
        <f t="shared" si="238"/>
        <v>2026</v>
      </c>
      <c r="F1208" t="str">
        <f t="shared" si="239"/>
        <v/>
      </c>
      <c r="G1208" t="str">
        <f t="shared" si="240"/>
        <v/>
      </c>
      <c r="H1208" t="str">
        <f t="shared" si="241"/>
        <v/>
      </c>
      <c r="I1208">
        <f t="shared" si="236"/>
        <v>17</v>
      </c>
      <c r="J1208" s="118">
        <f>IF(AND(Formulier!$E$44&lt;=C1208,Formulier!$O$38&gt;=C1208),"Verlof",0)</f>
        <v>0</v>
      </c>
      <c r="K1208">
        <f t="shared" si="242"/>
        <v>0</v>
      </c>
      <c r="L1208">
        <f t="shared" si="243"/>
        <v>0</v>
      </c>
      <c r="M1208">
        <f t="shared" si="244"/>
        <v>0</v>
      </c>
      <c r="N1208" s="56">
        <f t="shared" si="245"/>
        <v>0</v>
      </c>
      <c r="O1208" s="56">
        <f t="shared" si="246"/>
        <v>0</v>
      </c>
    </row>
    <row r="1209" spans="1:15" x14ac:dyDescent="0.3">
      <c r="A1209" t="str">
        <f t="shared" si="237"/>
        <v>202617do</v>
      </c>
      <c r="B1209">
        <f t="shared" si="235"/>
        <v>17</v>
      </c>
      <c r="C1209" s="65">
        <f t="shared" si="233"/>
        <v>46135</v>
      </c>
      <c r="D1209" t="str">
        <f t="shared" si="234"/>
        <v>do</v>
      </c>
      <c r="E1209">
        <f t="shared" si="238"/>
        <v>2026</v>
      </c>
      <c r="F1209" t="str">
        <f t="shared" si="239"/>
        <v/>
      </c>
      <c r="G1209" t="str">
        <f t="shared" si="240"/>
        <v/>
      </c>
      <c r="H1209" t="str">
        <f t="shared" si="241"/>
        <v/>
      </c>
      <c r="I1209">
        <f t="shared" si="236"/>
        <v>17</v>
      </c>
      <c r="J1209" s="118">
        <f>IF(AND(Formulier!$E$44&lt;=C1209,Formulier!$O$38&gt;=C1209),"Verlof",0)</f>
        <v>0</v>
      </c>
      <c r="K1209">
        <f t="shared" si="242"/>
        <v>0</v>
      </c>
      <c r="L1209">
        <f t="shared" si="243"/>
        <v>0</v>
      </c>
      <c r="M1209">
        <f t="shared" si="244"/>
        <v>0</v>
      </c>
      <c r="N1209" s="56">
        <f t="shared" si="245"/>
        <v>0</v>
      </c>
      <c r="O1209" s="56">
        <f t="shared" si="246"/>
        <v>0</v>
      </c>
    </row>
    <row r="1210" spans="1:15" x14ac:dyDescent="0.3">
      <c r="A1210" t="str">
        <f t="shared" si="237"/>
        <v>202617vr</v>
      </c>
      <c r="B1210">
        <f t="shared" si="235"/>
        <v>17</v>
      </c>
      <c r="C1210" s="65">
        <f t="shared" si="233"/>
        <v>46136</v>
      </c>
      <c r="D1210" t="str">
        <f t="shared" si="234"/>
        <v>vr</v>
      </c>
      <c r="E1210">
        <f t="shared" si="238"/>
        <v>2026</v>
      </c>
      <c r="F1210" t="str">
        <f t="shared" si="239"/>
        <v/>
      </c>
      <c r="G1210" t="str">
        <f t="shared" si="240"/>
        <v/>
      </c>
      <c r="H1210" t="str">
        <f t="shared" si="241"/>
        <v/>
      </c>
      <c r="I1210">
        <f t="shared" si="236"/>
        <v>17</v>
      </c>
      <c r="J1210" s="118">
        <f>IF(AND(Formulier!$E$44&lt;=C1210,Formulier!$O$38&gt;=C1210),"Verlof",0)</f>
        <v>0</v>
      </c>
      <c r="K1210">
        <f t="shared" si="242"/>
        <v>0</v>
      </c>
      <c r="L1210">
        <f t="shared" si="243"/>
        <v>0</v>
      </c>
      <c r="M1210">
        <f t="shared" si="244"/>
        <v>0</v>
      </c>
      <c r="N1210" s="56">
        <f t="shared" si="245"/>
        <v>0</v>
      </c>
      <c r="O1210" s="56">
        <f t="shared" si="246"/>
        <v>0</v>
      </c>
    </row>
    <row r="1211" spans="1:15" x14ac:dyDescent="0.3">
      <c r="A1211" t="str">
        <f t="shared" si="237"/>
        <v>202617za</v>
      </c>
      <c r="B1211">
        <f t="shared" si="235"/>
        <v>17</v>
      </c>
      <c r="C1211" s="65">
        <f t="shared" si="233"/>
        <v>46137</v>
      </c>
      <c r="D1211" t="str">
        <f t="shared" si="234"/>
        <v>za</v>
      </c>
      <c r="E1211">
        <f t="shared" si="238"/>
        <v>2026</v>
      </c>
      <c r="F1211" t="str">
        <f t="shared" si="239"/>
        <v/>
      </c>
      <c r="G1211" t="str">
        <f t="shared" si="240"/>
        <v/>
      </c>
      <c r="H1211" t="str">
        <f t="shared" si="241"/>
        <v/>
      </c>
      <c r="I1211">
        <f t="shared" si="236"/>
        <v>17</v>
      </c>
      <c r="J1211" s="118">
        <f>IF(AND(Formulier!$E$44&lt;=C1211,Formulier!$O$38&gt;=C1211),"Verlof",0)</f>
        <v>0</v>
      </c>
      <c r="K1211">
        <f t="shared" si="242"/>
        <v>0</v>
      </c>
      <c r="L1211">
        <f t="shared" si="243"/>
        <v>0</v>
      </c>
      <c r="M1211">
        <f t="shared" si="244"/>
        <v>0</v>
      </c>
      <c r="N1211" s="56">
        <f t="shared" si="245"/>
        <v>0</v>
      </c>
      <c r="O1211" s="56">
        <f t="shared" si="246"/>
        <v>0</v>
      </c>
    </row>
    <row r="1212" spans="1:15" x14ac:dyDescent="0.3">
      <c r="A1212" t="str">
        <f t="shared" si="237"/>
        <v>202617zo</v>
      </c>
      <c r="B1212">
        <f t="shared" si="235"/>
        <v>17</v>
      </c>
      <c r="C1212" s="65">
        <f t="shared" si="233"/>
        <v>46138</v>
      </c>
      <c r="D1212" t="str">
        <f t="shared" si="234"/>
        <v>zo</v>
      </c>
      <c r="E1212">
        <f t="shared" si="238"/>
        <v>2026</v>
      </c>
      <c r="F1212" t="str">
        <f t="shared" si="239"/>
        <v/>
      </c>
      <c r="G1212" t="str">
        <f t="shared" si="240"/>
        <v/>
      </c>
      <c r="H1212" t="str">
        <f t="shared" si="241"/>
        <v/>
      </c>
      <c r="I1212">
        <f t="shared" si="236"/>
        <v>17</v>
      </c>
      <c r="J1212" s="118">
        <f>IF(AND(Formulier!$E$44&lt;=C1212,Formulier!$O$38&gt;=C1212),"Verlof",0)</f>
        <v>0</v>
      </c>
      <c r="K1212">
        <f t="shared" si="242"/>
        <v>0</v>
      </c>
      <c r="L1212">
        <f t="shared" si="243"/>
        <v>0</v>
      </c>
      <c r="M1212">
        <f t="shared" si="244"/>
        <v>0</v>
      </c>
      <c r="N1212" s="56">
        <f t="shared" si="245"/>
        <v>0</v>
      </c>
      <c r="O1212" s="56">
        <f t="shared" si="246"/>
        <v>0</v>
      </c>
    </row>
    <row r="1213" spans="1:15" x14ac:dyDescent="0.3">
      <c r="A1213" t="str">
        <f t="shared" si="237"/>
        <v>202618ma</v>
      </c>
      <c r="B1213">
        <f t="shared" si="235"/>
        <v>18</v>
      </c>
      <c r="C1213" s="65">
        <f t="shared" si="233"/>
        <v>46139</v>
      </c>
      <c r="D1213" t="str">
        <f t="shared" si="234"/>
        <v>ma</v>
      </c>
      <c r="E1213">
        <f t="shared" si="238"/>
        <v>2026</v>
      </c>
      <c r="F1213" t="str">
        <f t="shared" si="239"/>
        <v>Vakantie</v>
      </c>
      <c r="G1213" t="str">
        <f t="shared" si="240"/>
        <v>Vakantie</v>
      </c>
      <c r="H1213" t="str">
        <f t="shared" si="241"/>
        <v>Vakantie</v>
      </c>
      <c r="I1213">
        <f t="shared" si="236"/>
        <v>18</v>
      </c>
      <c r="J1213" s="118">
        <f>IF(AND(Formulier!$E$44&lt;=C1213,Formulier!$O$38&gt;=C1213),"Verlof",0)</f>
        <v>0</v>
      </c>
      <c r="K1213">
        <f t="shared" si="242"/>
        <v>0</v>
      </c>
      <c r="L1213">
        <f t="shared" si="243"/>
        <v>0</v>
      </c>
      <c r="M1213">
        <f t="shared" si="244"/>
        <v>0</v>
      </c>
      <c r="N1213" s="56">
        <f t="shared" si="245"/>
        <v>0</v>
      </c>
      <c r="O1213" s="56">
        <f t="shared" si="246"/>
        <v>0</v>
      </c>
    </row>
    <row r="1214" spans="1:15" x14ac:dyDescent="0.3">
      <c r="A1214" t="str">
        <f t="shared" si="237"/>
        <v>202618di</v>
      </c>
      <c r="B1214">
        <f t="shared" si="235"/>
        <v>18</v>
      </c>
      <c r="C1214" s="65">
        <f t="shared" si="233"/>
        <v>46140</v>
      </c>
      <c r="D1214" t="str">
        <f t="shared" si="234"/>
        <v>di</v>
      </c>
      <c r="E1214">
        <f t="shared" si="238"/>
        <v>2026</v>
      </c>
      <c r="F1214" t="str">
        <f t="shared" si="239"/>
        <v>Vakantie</v>
      </c>
      <c r="G1214" t="str">
        <f t="shared" si="240"/>
        <v>Vakantie</v>
      </c>
      <c r="H1214" t="str">
        <f t="shared" si="241"/>
        <v>Vakantie</v>
      </c>
      <c r="I1214">
        <f t="shared" si="236"/>
        <v>18</v>
      </c>
      <c r="J1214" s="118">
        <f>IF(AND(Formulier!$E$44&lt;=C1214,Formulier!$O$38&gt;=C1214),"Verlof",0)</f>
        <v>0</v>
      </c>
      <c r="K1214">
        <f t="shared" si="242"/>
        <v>0</v>
      </c>
      <c r="L1214">
        <f t="shared" si="243"/>
        <v>0</v>
      </c>
      <c r="M1214">
        <f t="shared" si="244"/>
        <v>0</v>
      </c>
      <c r="N1214" s="56">
        <f t="shared" si="245"/>
        <v>0</v>
      </c>
      <c r="O1214" s="56">
        <f t="shared" si="246"/>
        <v>0</v>
      </c>
    </row>
    <row r="1215" spans="1:15" x14ac:dyDescent="0.3">
      <c r="A1215" t="str">
        <f t="shared" si="237"/>
        <v>202618wo</v>
      </c>
      <c r="B1215">
        <f t="shared" si="235"/>
        <v>18</v>
      </c>
      <c r="C1215" s="65">
        <f t="shared" si="233"/>
        <v>46141</v>
      </c>
      <c r="D1215" t="str">
        <f t="shared" si="234"/>
        <v>wo</v>
      </c>
      <c r="E1215">
        <f t="shared" si="238"/>
        <v>2026</v>
      </c>
      <c r="F1215" t="str">
        <f t="shared" si="239"/>
        <v>Vakantie</v>
      </c>
      <c r="G1215" t="str">
        <f t="shared" si="240"/>
        <v>Vakantie</v>
      </c>
      <c r="H1215" t="str">
        <f t="shared" si="241"/>
        <v>Vakantie</v>
      </c>
      <c r="I1215">
        <f t="shared" si="236"/>
        <v>18</v>
      </c>
      <c r="J1215" s="118">
        <f>IF(AND(Formulier!$E$44&lt;=C1215,Formulier!$O$38&gt;=C1215),"Verlof",0)</f>
        <v>0</v>
      </c>
      <c r="K1215">
        <f t="shared" si="242"/>
        <v>0</v>
      </c>
      <c r="L1215">
        <f t="shared" si="243"/>
        <v>0</v>
      </c>
      <c r="M1215">
        <f t="shared" si="244"/>
        <v>0</v>
      </c>
      <c r="N1215" s="56">
        <f t="shared" si="245"/>
        <v>0</v>
      </c>
      <c r="O1215" s="56">
        <f t="shared" si="246"/>
        <v>0</v>
      </c>
    </row>
    <row r="1216" spans="1:15" x14ac:dyDescent="0.3">
      <c r="A1216" t="str">
        <f t="shared" si="237"/>
        <v>202618do</v>
      </c>
      <c r="B1216">
        <f t="shared" si="235"/>
        <v>18</v>
      </c>
      <c r="C1216" s="65">
        <f t="shared" si="233"/>
        <v>46142</v>
      </c>
      <c r="D1216" t="str">
        <f t="shared" si="234"/>
        <v>do</v>
      </c>
      <c r="E1216">
        <f t="shared" si="238"/>
        <v>2026</v>
      </c>
      <c r="F1216" t="str">
        <f t="shared" si="239"/>
        <v>Vakantie</v>
      </c>
      <c r="G1216" t="str">
        <f t="shared" si="240"/>
        <v>Vakantie</v>
      </c>
      <c r="H1216" t="str">
        <f t="shared" si="241"/>
        <v>Vakantie</v>
      </c>
      <c r="I1216">
        <f t="shared" si="236"/>
        <v>18</v>
      </c>
      <c r="J1216" s="118">
        <f>IF(AND(Formulier!$E$44&lt;=C1216,Formulier!$O$38&gt;=C1216),"Verlof",0)</f>
        <v>0</v>
      </c>
      <c r="K1216">
        <f t="shared" si="242"/>
        <v>0</v>
      </c>
      <c r="L1216">
        <f t="shared" si="243"/>
        <v>0</v>
      </c>
      <c r="M1216">
        <f t="shared" si="244"/>
        <v>0</v>
      </c>
      <c r="N1216" s="56">
        <f t="shared" si="245"/>
        <v>0</v>
      </c>
      <c r="O1216" s="56">
        <f t="shared" si="246"/>
        <v>0</v>
      </c>
    </row>
    <row r="1217" spans="1:15" x14ac:dyDescent="0.3">
      <c r="A1217" t="str">
        <f t="shared" si="237"/>
        <v>202618vr</v>
      </c>
      <c r="B1217">
        <f t="shared" si="235"/>
        <v>18</v>
      </c>
      <c r="C1217" s="65">
        <f t="shared" si="233"/>
        <v>46143</v>
      </c>
      <c r="D1217" t="str">
        <f t="shared" si="234"/>
        <v>vr</v>
      </c>
      <c r="E1217">
        <f t="shared" si="238"/>
        <v>2026</v>
      </c>
      <c r="F1217" t="str">
        <f t="shared" si="239"/>
        <v>Vakantie</v>
      </c>
      <c r="G1217" t="str">
        <f t="shared" si="240"/>
        <v>Vakantie</v>
      </c>
      <c r="H1217" t="str">
        <f t="shared" si="241"/>
        <v>Vakantie</v>
      </c>
      <c r="I1217">
        <f t="shared" si="236"/>
        <v>18</v>
      </c>
      <c r="J1217" s="118">
        <f>IF(AND(Formulier!$E$44&lt;=C1217,Formulier!$O$38&gt;=C1217),"Verlof",0)</f>
        <v>0</v>
      </c>
      <c r="K1217">
        <f t="shared" si="242"/>
        <v>0</v>
      </c>
      <c r="L1217">
        <f t="shared" si="243"/>
        <v>0</v>
      </c>
      <c r="M1217">
        <f t="shared" si="244"/>
        <v>0</v>
      </c>
      <c r="N1217" s="56">
        <f t="shared" si="245"/>
        <v>0</v>
      </c>
      <c r="O1217" s="56">
        <f t="shared" si="246"/>
        <v>0</v>
      </c>
    </row>
    <row r="1218" spans="1:15" x14ac:dyDescent="0.3">
      <c r="A1218" t="str">
        <f t="shared" si="237"/>
        <v>202618za</v>
      </c>
      <c r="B1218">
        <f t="shared" si="235"/>
        <v>18</v>
      </c>
      <c r="C1218" s="65">
        <f t="shared" si="233"/>
        <v>46144</v>
      </c>
      <c r="D1218" t="str">
        <f t="shared" si="234"/>
        <v>za</v>
      </c>
      <c r="E1218">
        <f t="shared" si="238"/>
        <v>2026</v>
      </c>
      <c r="F1218" t="str">
        <f t="shared" si="239"/>
        <v>Vakantie</v>
      </c>
      <c r="G1218" t="str">
        <f t="shared" si="240"/>
        <v>Vakantie</v>
      </c>
      <c r="H1218" t="str">
        <f t="shared" si="241"/>
        <v>Vakantie</v>
      </c>
      <c r="I1218">
        <f t="shared" si="236"/>
        <v>18</v>
      </c>
      <c r="J1218" s="118">
        <f>IF(AND(Formulier!$E$44&lt;=C1218,Formulier!$O$38&gt;=C1218),"Verlof",0)</f>
        <v>0</v>
      </c>
      <c r="K1218">
        <f t="shared" si="242"/>
        <v>0</v>
      </c>
      <c r="L1218">
        <f t="shared" si="243"/>
        <v>0</v>
      </c>
      <c r="M1218">
        <f t="shared" si="244"/>
        <v>0</v>
      </c>
      <c r="N1218" s="56">
        <f t="shared" si="245"/>
        <v>0</v>
      </c>
      <c r="O1218" s="56">
        <f t="shared" si="246"/>
        <v>0</v>
      </c>
    </row>
    <row r="1219" spans="1:15" x14ac:dyDescent="0.3">
      <c r="A1219" t="str">
        <f t="shared" si="237"/>
        <v>202618zo</v>
      </c>
      <c r="B1219">
        <f t="shared" si="235"/>
        <v>18</v>
      </c>
      <c r="C1219" s="65">
        <f t="shared" si="233"/>
        <v>46145</v>
      </c>
      <c r="D1219" t="str">
        <f t="shared" si="234"/>
        <v>zo</v>
      </c>
      <c r="E1219">
        <f t="shared" si="238"/>
        <v>2026</v>
      </c>
      <c r="F1219" t="str">
        <f t="shared" si="239"/>
        <v>Vakantie</v>
      </c>
      <c r="G1219" t="str">
        <f t="shared" si="240"/>
        <v>Vakantie</v>
      </c>
      <c r="H1219" t="str">
        <f t="shared" si="241"/>
        <v>Vakantie</v>
      </c>
      <c r="I1219">
        <f t="shared" si="236"/>
        <v>18</v>
      </c>
      <c r="J1219" s="118">
        <f>IF(AND(Formulier!$E$44&lt;=C1219,Formulier!$O$38&gt;=C1219),"Verlof",0)</f>
        <v>0</v>
      </c>
      <c r="K1219">
        <f t="shared" si="242"/>
        <v>0</v>
      </c>
      <c r="L1219">
        <f t="shared" si="243"/>
        <v>0</v>
      </c>
      <c r="M1219">
        <f t="shared" si="244"/>
        <v>0</v>
      </c>
      <c r="N1219" s="56">
        <f t="shared" si="245"/>
        <v>0</v>
      </c>
      <c r="O1219" s="56">
        <f t="shared" si="246"/>
        <v>0</v>
      </c>
    </row>
    <row r="1220" spans="1:15" x14ac:dyDescent="0.3">
      <c r="A1220" t="str">
        <f t="shared" si="237"/>
        <v>202619ma</v>
      </c>
      <c r="B1220">
        <f t="shared" si="235"/>
        <v>19</v>
      </c>
      <c r="C1220" s="65">
        <f t="shared" si="233"/>
        <v>46146</v>
      </c>
      <c r="D1220" t="str">
        <f t="shared" si="234"/>
        <v>ma</v>
      </c>
      <c r="E1220">
        <f t="shared" si="238"/>
        <v>2026</v>
      </c>
      <c r="F1220" t="str">
        <f t="shared" si="239"/>
        <v/>
      </c>
      <c r="G1220" t="str">
        <f t="shared" si="240"/>
        <v/>
      </c>
      <c r="H1220" t="str">
        <f t="shared" si="241"/>
        <v/>
      </c>
      <c r="I1220">
        <f t="shared" si="236"/>
        <v>19</v>
      </c>
      <c r="J1220" s="118">
        <f>IF(AND(Formulier!$E$44&lt;=C1220,Formulier!$O$38&gt;=C1220),"Verlof",0)</f>
        <v>0</v>
      </c>
      <c r="K1220">
        <f t="shared" si="242"/>
        <v>0</v>
      </c>
      <c r="L1220">
        <f t="shared" si="243"/>
        <v>0</v>
      </c>
      <c r="M1220">
        <f t="shared" si="244"/>
        <v>0</v>
      </c>
      <c r="N1220" s="56">
        <f t="shared" si="245"/>
        <v>0</v>
      </c>
      <c r="O1220" s="56">
        <f t="shared" si="246"/>
        <v>0</v>
      </c>
    </row>
    <row r="1221" spans="1:15" x14ac:dyDescent="0.3">
      <c r="A1221" t="str">
        <f t="shared" si="237"/>
        <v>202619di</v>
      </c>
      <c r="B1221">
        <f t="shared" si="235"/>
        <v>19</v>
      </c>
      <c r="C1221" s="65">
        <f t="shared" si="233"/>
        <v>46147</v>
      </c>
      <c r="D1221" t="str">
        <f t="shared" si="234"/>
        <v>di</v>
      </c>
      <c r="E1221">
        <f t="shared" si="238"/>
        <v>2026</v>
      </c>
      <c r="F1221" t="str">
        <f t="shared" si="239"/>
        <v>Vakantie</v>
      </c>
      <c r="G1221" t="str">
        <f t="shared" si="240"/>
        <v>Vakantie</v>
      </c>
      <c r="H1221" t="str">
        <f t="shared" si="241"/>
        <v>Vakantie</v>
      </c>
      <c r="I1221">
        <f t="shared" si="236"/>
        <v>19</v>
      </c>
      <c r="J1221" s="118">
        <f>IF(AND(Formulier!$E$44&lt;=C1221,Formulier!$O$38&gt;=C1221),"Verlof",0)</f>
        <v>0</v>
      </c>
      <c r="K1221">
        <f t="shared" si="242"/>
        <v>0</v>
      </c>
      <c r="L1221">
        <f t="shared" si="243"/>
        <v>0</v>
      </c>
      <c r="M1221">
        <f t="shared" si="244"/>
        <v>0</v>
      </c>
      <c r="N1221" s="56">
        <f t="shared" si="245"/>
        <v>0</v>
      </c>
      <c r="O1221" s="56">
        <f t="shared" si="246"/>
        <v>0</v>
      </c>
    </row>
    <row r="1222" spans="1:15" x14ac:dyDescent="0.3">
      <c r="A1222" t="str">
        <f t="shared" si="237"/>
        <v>202619wo</v>
      </c>
      <c r="B1222">
        <f t="shared" si="235"/>
        <v>19</v>
      </c>
      <c r="C1222" s="65">
        <f t="shared" si="233"/>
        <v>46148</v>
      </c>
      <c r="D1222" t="str">
        <f t="shared" si="234"/>
        <v>wo</v>
      </c>
      <c r="E1222">
        <f t="shared" si="238"/>
        <v>2026</v>
      </c>
      <c r="F1222" t="str">
        <f t="shared" si="239"/>
        <v/>
      </c>
      <c r="G1222" t="str">
        <f t="shared" si="240"/>
        <v/>
      </c>
      <c r="H1222" t="str">
        <f t="shared" si="241"/>
        <v/>
      </c>
      <c r="I1222">
        <f t="shared" si="236"/>
        <v>19</v>
      </c>
      <c r="J1222" s="118">
        <f>IF(AND(Formulier!$E$44&lt;=C1222,Formulier!$O$38&gt;=C1222),"Verlof",0)</f>
        <v>0</v>
      </c>
      <c r="K1222">
        <f t="shared" si="242"/>
        <v>0</v>
      </c>
      <c r="L1222">
        <f t="shared" si="243"/>
        <v>0</v>
      </c>
      <c r="M1222">
        <f t="shared" si="244"/>
        <v>0</v>
      </c>
      <c r="N1222" s="56">
        <f t="shared" si="245"/>
        <v>0</v>
      </c>
      <c r="O1222" s="56">
        <f t="shared" si="246"/>
        <v>0</v>
      </c>
    </row>
    <row r="1223" spans="1:15" x14ac:dyDescent="0.3">
      <c r="A1223" t="str">
        <f t="shared" si="237"/>
        <v>202619do</v>
      </c>
      <c r="B1223">
        <f t="shared" si="235"/>
        <v>19</v>
      </c>
      <c r="C1223" s="65">
        <f t="shared" si="233"/>
        <v>46149</v>
      </c>
      <c r="D1223" t="str">
        <f t="shared" si="234"/>
        <v>do</v>
      </c>
      <c r="E1223">
        <f t="shared" si="238"/>
        <v>2026</v>
      </c>
      <c r="F1223" t="str">
        <f t="shared" si="239"/>
        <v/>
      </c>
      <c r="G1223" t="str">
        <f t="shared" si="240"/>
        <v/>
      </c>
      <c r="H1223" t="str">
        <f t="shared" si="241"/>
        <v/>
      </c>
      <c r="I1223">
        <f t="shared" si="236"/>
        <v>19</v>
      </c>
      <c r="J1223" s="118">
        <f>IF(AND(Formulier!$E$44&lt;=C1223,Formulier!$O$38&gt;=C1223),"Verlof",0)</f>
        <v>0</v>
      </c>
      <c r="K1223">
        <f t="shared" si="242"/>
        <v>0</v>
      </c>
      <c r="L1223">
        <f t="shared" si="243"/>
        <v>0</v>
      </c>
      <c r="M1223">
        <f t="shared" si="244"/>
        <v>0</v>
      </c>
      <c r="N1223" s="56">
        <f t="shared" si="245"/>
        <v>0</v>
      </c>
      <c r="O1223" s="56">
        <f t="shared" si="246"/>
        <v>0</v>
      </c>
    </row>
    <row r="1224" spans="1:15" x14ac:dyDescent="0.3">
      <c r="A1224" t="str">
        <f t="shared" si="237"/>
        <v>202619vr</v>
      </c>
      <c r="B1224">
        <f t="shared" si="235"/>
        <v>19</v>
      </c>
      <c r="C1224" s="65">
        <f t="shared" si="233"/>
        <v>46150</v>
      </c>
      <c r="D1224" t="str">
        <f t="shared" si="234"/>
        <v>vr</v>
      </c>
      <c r="E1224">
        <f t="shared" si="238"/>
        <v>2026</v>
      </c>
      <c r="F1224" t="str">
        <f t="shared" si="239"/>
        <v/>
      </c>
      <c r="G1224" t="str">
        <f t="shared" si="240"/>
        <v/>
      </c>
      <c r="H1224" t="str">
        <f t="shared" si="241"/>
        <v/>
      </c>
      <c r="I1224">
        <f t="shared" si="236"/>
        <v>19</v>
      </c>
      <c r="J1224" s="118">
        <f>IF(AND(Formulier!$E$44&lt;=C1224,Formulier!$O$38&gt;=C1224),"Verlof",0)</f>
        <v>0</v>
      </c>
      <c r="K1224">
        <f t="shared" si="242"/>
        <v>0</v>
      </c>
      <c r="L1224">
        <f t="shared" si="243"/>
        <v>0</v>
      </c>
      <c r="M1224">
        <f t="shared" si="244"/>
        <v>0</v>
      </c>
      <c r="N1224" s="56">
        <f t="shared" si="245"/>
        <v>0</v>
      </c>
      <c r="O1224" s="56">
        <f t="shared" si="246"/>
        <v>0</v>
      </c>
    </row>
    <row r="1225" spans="1:15" x14ac:dyDescent="0.3">
      <c r="A1225" t="str">
        <f t="shared" si="237"/>
        <v>202619za</v>
      </c>
      <c r="B1225">
        <f t="shared" si="235"/>
        <v>19</v>
      </c>
      <c r="C1225" s="65">
        <f t="shared" ref="C1225:C1288" si="247">C1224+1</f>
        <v>46151</v>
      </c>
      <c r="D1225" t="str">
        <f t="shared" ref="D1225:D1288" si="248">+D1218</f>
        <v>za</v>
      </c>
      <c r="E1225">
        <f t="shared" si="238"/>
        <v>2026</v>
      </c>
      <c r="F1225" t="str">
        <f t="shared" si="239"/>
        <v/>
      </c>
      <c r="G1225" t="str">
        <f t="shared" si="240"/>
        <v/>
      </c>
      <c r="H1225" t="str">
        <f t="shared" si="241"/>
        <v/>
      </c>
      <c r="I1225">
        <f t="shared" si="236"/>
        <v>19</v>
      </c>
      <c r="J1225" s="118">
        <f>IF(AND(Formulier!$E$44&lt;=C1225,Formulier!$O$38&gt;=C1225),"Verlof",0)</f>
        <v>0</v>
      </c>
      <c r="K1225">
        <f t="shared" si="242"/>
        <v>0</v>
      </c>
      <c r="L1225">
        <f t="shared" si="243"/>
        <v>0</v>
      </c>
      <c r="M1225">
        <f t="shared" si="244"/>
        <v>0</v>
      </c>
      <c r="N1225" s="56">
        <f t="shared" si="245"/>
        <v>0</v>
      </c>
      <c r="O1225" s="56">
        <f t="shared" si="246"/>
        <v>0</v>
      </c>
    </row>
    <row r="1226" spans="1:15" x14ac:dyDescent="0.3">
      <c r="A1226" t="str">
        <f t="shared" si="237"/>
        <v>202619zo</v>
      </c>
      <c r="B1226">
        <f t="shared" si="235"/>
        <v>19</v>
      </c>
      <c r="C1226" s="65">
        <f t="shared" si="247"/>
        <v>46152</v>
      </c>
      <c r="D1226" t="str">
        <f t="shared" si="248"/>
        <v>zo</v>
      </c>
      <c r="E1226">
        <f t="shared" si="238"/>
        <v>2026</v>
      </c>
      <c r="F1226" t="str">
        <f t="shared" si="239"/>
        <v/>
      </c>
      <c r="G1226" t="str">
        <f t="shared" si="240"/>
        <v/>
      </c>
      <c r="H1226" t="str">
        <f t="shared" si="241"/>
        <v/>
      </c>
      <c r="I1226">
        <f t="shared" si="236"/>
        <v>19</v>
      </c>
      <c r="J1226" s="118">
        <f>IF(AND(Formulier!$E$44&lt;=C1226,Formulier!$O$38&gt;=C1226),"Verlof",0)</f>
        <v>0</v>
      </c>
      <c r="K1226">
        <f t="shared" si="242"/>
        <v>0</v>
      </c>
      <c r="L1226">
        <f t="shared" si="243"/>
        <v>0</v>
      </c>
      <c r="M1226">
        <f t="shared" si="244"/>
        <v>0</v>
      </c>
      <c r="N1226" s="56">
        <f t="shared" si="245"/>
        <v>0</v>
      </c>
      <c r="O1226" s="56">
        <f t="shared" si="246"/>
        <v>0</v>
      </c>
    </row>
    <row r="1227" spans="1:15" x14ac:dyDescent="0.3">
      <c r="A1227" t="str">
        <f t="shared" si="237"/>
        <v>202620ma</v>
      </c>
      <c r="B1227">
        <f t="shared" si="235"/>
        <v>20</v>
      </c>
      <c r="C1227" s="65">
        <f t="shared" si="247"/>
        <v>46153</v>
      </c>
      <c r="D1227" t="str">
        <f t="shared" si="248"/>
        <v>ma</v>
      </c>
      <c r="E1227">
        <f t="shared" si="238"/>
        <v>2026</v>
      </c>
      <c r="F1227" t="str">
        <f t="shared" si="239"/>
        <v/>
      </c>
      <c r="G1227" t="str">
        <f t="shared" si="240"/>
        <v/>
      </c>
      <c r="H1227" t="str">
        <f t="shared" si="241"/>
        <v/>
      </c>
      <c r="I1227">
        <f t="shared" si="236"/>
        <v>20</v>
      </c>
      <c r="J1227" s="118">
        <f>IF(AND(Formulier!$E$44&lt;=C1227,Formulier!$O$38&gt;=C1227),"Verlof",0)</f>
        <v>0</v>
      </c>
      <c r="K1227">
        <f t="shared" si="242"/>
        <v>0</v>
      </c>
      <c r="L1227">
        <f t="shared" si="243"/>
        <v>0</v>
      </c>
      <c r="M1227">
        <f t="shared" si="244"/>
        <v>0</v>
      </c>
      <c r="N1227" s="56">
        <f t="shared" si="245"/>
        <v>0</v>
      </c>
      <c r="O1227" s="56">
        <f t="shared" si="246"/>
        <v>0</v>
      </c>
    </row>
    <row r="1228" spans="1:15" x14ac:dyDescent="0.3">
      <c r="A1228" t="str">
        <f t="shared" si="237"/>
        <v>202620di</v>
      </c>
      <c r="B1228">
        <f t="shared" si="235"/>
        <v>20</v>
      </c>
      <c r="C1228" s="65">
        <f t="shared" si="247"/>
        <v>46154</v>
      </c>
      <c r="D1228" t="str">
        <f t="shared" si="248"/>
        <v>di</v>
      </c>
      <c r="E1228">
        <f t="shared" si="238"/>
        <v>2026</v>
      </c>
      <c r="F1228" t="str">
        <f t="shared" si="239"/>
        <v/>
      </c>
      <c r="G1228" t="str">
        <f t="shared" si="240"/>
        <v/>
      </c>
      <c r="H1228" t="str">
        <f t="shared" si="241"/>
        <v/>
      </c>
      <c r="I1228">
        <f t="shared" si="236"/>
        <v>20</v>
      </c>
      <c r="J1228" s="118">
        <f>IF(AND(Formulier!$E$44&lt;=C1228,Formulier!$O$38&gt;=C1228),"Verlof",0)</f>
        <v>0</v>
      </c>
      <c r="K1228">
        <f t="shared" si="242"/>
        <v>0</v>
      </c>
      <c r="L1228">
        <f t="shared" si="243"/>
        <v>0</v>
      </c>
      <c r="M1228">
        <f t="shared" si="244"/>
        <v>0</v>
      </c>
      <c r="N1228" s="56">
        <f t="shared" si="245"/>
        <v>0</v>
      </c>
      <c r="O1228" s="56">
        <f t="shared" si="246"/>
        <v>0</v>
      </c>
    </row>
    <row r="1229" spans="1:15" x14ac:dyDescent="0.3">
      <c r="A1229" t="str">
        <f t="shared" si="237"/>
        <v>202620wo</v>
      </c>
      <c r="B1229">
        <f t="shared" ref="B1229:B1292" si="249">B1222+1</f>
        <v>20</v>
      </c>
      <c r="C1229" s="65">
        <f t="shared" si="247"/>
        <v>46155</v>
      </c>
      <c r="D1229" t="str">
        <f t="shared" si="248"/>
        <v>wo</v>
      </c>
      <c r="E1229">
        <f t="shared" si="238"/>
        <v>2026</v>
      </c>
      <c r="F1229" t="str">
        <f t="shared" si="239"/>
        <v/>
      </c>
      <c r="G1229" t="str">
        <f t="shared" si="240"/>
        <v/>
      </c>
      <c r="H1229" t="str">
        <f t="shared" si="241"/>
        <v/>
      </c>
      <c r="I1229">
        <f t="shared" ref="I1229:I1292" si="250">+I1222+1</f>
        <v>20</v>
      </c>
      <c r="J1229" s="118">
        <f>IF(AND(Formulier!$E$44&lt;=C1229,Formulier!$O$38&gt;=C1229),"Verlof",0)</f>
        <v>0</v>
      </c>
      <c r="K1229">
        <f t="shared" si="242"/>
        <v>0</v>
      </c>
      <c r="L1229">
        <f t="shared" si="243"/>
        <v>0</v>
      </c>
      <c r="M1229">
        <f t="shared" si="244"/>
        <v>0</v>
      </c>
      <c r="N1229" s="56">
        <f t="shared" si="245"/>
        <v>0</v>
      </c>
      <c r="O1229" s="56">
        <f t="shared" si="246"/>
        <v>0</v>
      </c>
    </row>
    <row r="1230" spans="1:15" x14ac:dyDescent="0.3">
      <c r="A1230" t="str">
        <f t="shared" si="237"/>
        <v>202620do</v>
      </c>
      <c r="B1230">
        <f t="shared" si="249"/>
        <v>20</v>
      </c>
      <c r="C1230" s="65">
        <f t="shared" si="247"/>
        <v>46156</v>
      </c>
      <c r="D1230" t="str">
        <f t="shared" si="248"/>
        <v>do</v>
      </c>
      <c r="E1230">
        <f t="shared" si="238"/>
        <v>2026</v>
      </c>
      <c r="F1230" t="str">
        <f t="shared" si="239"/>
        <v>Vakantie</v>
      </c>
      <c r="G1230" t="str">
        <f t="shared" si="240"/>
        <v>Vakantie</v>
      </c>
      <c r="H1230" t="str">
        <f t="shared" si="241"/>
        <v>Vakantie</v>
      </c>
      <c r="I1230">
        <f t="shared" si="250"/>
        <v>20</v>
      </c>
      <c r="J1230" s="118">
        <f>IF(AND(Formulier!$E$44&lt;=C1230,Formulier!$O$38&gt;=C1230),"Verlof",0)</f>
        <v>0</v>
      </c>
      <c r="K1230">
        <f t="shared" si="242"/>
        <v>0</v>
      </c>
      <c r="L1230">
        <f t="shared" si="243"/>
        <v>0</v>
      </c>
      <c r="M1230">
        <f t="shared" si="244"/>
        <v>0</v>
      </c>
      <c r="N1230" s="56">
        <f t="shared" si="245"/>
        <v>0</v>
      </c>
      <c r="O1230" s="56">
        <f t="shared" si="246"/>
        <v>0</v>
      </c>
    </row>
    <row r="1231" spans="1:15" x14ac:dyDescent="0.3">
      <c r="A1231" t="str">
        <f t="shared" si="237"/>
        <v>202620vr</v>
      </c>
      <c r="B1231">
        <f t="shared" si="249"/>
        <v>20</v>
      </c>
      <c r="C1231" s="65">
        <f t="shared" si="247"/>
        <v>46157</v>
      </c>
      <c r="D1231" t="str">
        <f t="shared" si="248"/>
        <v>vr</v>
      </c>
      <c r="E1231">
        <f t="shared" si="238"/>
        <v>2026</v>
      </c>
      <c r="F1231" t="str">
        <f t="shared" si="239"/>
        <v/>
      </c>
      <c r="G1231" t="str">
        <f t="shared" si="240"/>
        <v/>
      </c>
      <c r="H1231" t="str">
        <f t="shared" si="241"/>
        <v/>
      </c>
      <c r="I1231">
        <f t="shared" si="250"/>
        <v>20</v>
      </c>
      <c r="J1231" s="118">
        <f>IF(AND(Formulier!$E$44&lt;=C1231,Formulier!$O$38&gt;=C1231),"Verlof",0)</f>
        <v>0</v>
      </c>
      <c r="K1231">
        <f t="shared" si="242"/>
        <v>0</v>
      </c>
      <c r="L1231">
        <f t="shared" si="243"/>
        <v>0</v>
      </c>
      <c r="M1231">
        <f t="shared" si="244"/>
        <v>0</v>
      </c>
      <c r="N1231" s="56">
        <f t="shared" si="245"/>
        <v>0</v>
      </c>
      <c r="O1231" s="56">
        <f t="shared" si="246"/>
        <v>0</v>
      </c>
    </row>
    <row r="1232" spans="1:15" x14ac:dyDescent="0.3">
      <c r="A1232" t="str">
        <f t="shared" si="237"/>
        <v>202620za</v>
      </c>
      <c r="B1232">
        <f t="shared" si="249"/>
        <v>20</v>
      </c>
      <c r="C1232" s="65">
        <f t="shared" si="247"/>
        <v>46158</v>
      </c>
      <c r="D1232" t="str">
        <f t="shared" si="248"/>
        <v>za</v>
      </c>
      <c r="E1232">
        <f t="shared" si="238"/>
        <v>2026</v>
      </c>
      <c r="F1232" t="str">
        <f t="shared" si="239"/>
        <v/>
      </c>
      <c r="G1232" t="str">
        <f t="shared" si="240"/>
        <v/>
      </c>
      <c r="H1232" t="str">
        <f t="shared" si="241"/>
        <v/>
      </c>
      <c r="I1232">
        <f t="shared" si="250"/>
        <v>20</v>
      </c>
      <c r="J1232" s="118">
        <f>IF(AND(Formulier!$E$44&lt;=C1232,Formulier!$O$38&gt;=C1232),"Verlof",0)</f>
        <v>0</v>
      </c>
      <c r="K1232">
        <f t="shared" si="242"/>
        <v>0</v>
      </c>
      <c r="L1232">
        <f t="shared" si="243"/>
        <v>0</v>
      </c>
      <c r="M1232">
        <f t="shared" si="244"/>
        <v>0</v>
      </c>
      <c r="N1232" s="56">
        <f t="shared" si="245"/>
        <v>0</v>
      </c>
      <c r="O1232" s="56">
        <f t="shared" si="246"/>
        <v>0</v>
      </c>
    </row>
    <row r="1233" spans="1:15" x14ac:dyDescent="0.3">
      <c r="A1233" t="str">
        <f t="shared" si="237"/>
        <v>202620zo</v>
      </c>
      <c r="B1233">
        <f t="shared" si="249"/>
        <v>20</v>
      </c>
      <c r="C1233" s="65">
        <f t="shared" si="247"/>
        <v>46159</v>
      </c>
      <c r="D1233" t="str">
        <f t="shared" si="248"/>
        <v>zo</v>
      </c>
      <c r="E1233">
        <f t="shared" si="238"/>
        <v>2026</v>
      </c>
      <c r="F1233" t="str">
        <f t="shared" si="239"/>
        <v/>
      </c>
      <c r="G1233" t="str">
        <f t="shared" si="240"/>
        <v/>
      </c>
      <c r="H1233" t="str">
        <f t="shared" si="241"/>
        <v/>
      </c>
      <c r="I1233">
        <f t="shared" si="250"/>
        <v>20</v>
      </c>
      <c r="J1233" s="118">
        <f>IF(AND(Formulier!$E$44&lt;=C1233,Formulier!$O$38&gt;=C1233),"Verlof",0)</f>
        <v>0</v>
      </c>
      <c r="K1233">
        <f t="shared" si="242"/>
        <v>0</v>
      </c>
      <c r="L1233">
        <f t="shared" si="243"/>
        <v>0</v>
      </c>
      <c r="M1233">
        <f t="shared" si="244"/>
        <v>0</v>
      </c>
      <c r="N1233" s="56">
        <f t="shared" si="245"/>
        <v>0</v>
      </c>
      <c r="O1233" s="56">
        <f t="shared" si="246"/>
        <v>0</v>
      </c>
    </row>
    <row r="1234" spans="1:15" x14ac:dyDescent="0.3">
      <c r="A1234" t="str">
        <f t="shared" si="237"/>
        <v>202621ma</v>
      </c>
      <c r="B1234">
        <f t="shared" si="249"/>
        <v>21</v>
      </c>
      <c r="C1234" s="65">
        <f t="shared" si="247"/>
        <v>46160</v>
      </c>
      <c r="D1234" t="str">
        <f t="shared" si="248"/>
        <v>ma</v>
      </c>
      <c r="E1234">
        <f t="shared" si="238"/>
        <v>2026</v>
      </c>
      <c r="F1234" t="str">
        <f t="shared" si="239"/>
        <v/>
      </c>
      <c r="G1234" t="str">
        <f t="shared" si="240"/>
        <v/>
      </c>
      <c r="H1234" t="str">
        <f t="shared" si="241"/>
        <v/>
      </c>
      <c r="I1234">
        <f t="shared" si="250"/>
        <v>21</v>
      </c>
      <c r="J1234" s="118">
        <f>IF(AND(Formulier!$E$44&lt;=C1234,Formulier!$O$38&gt;=C1234),"Verlof",0)</f>
        <v>0</v>
      </c>
      <c r="K1234">
        <f t="shared" si="242"/>
        <v>0</v>
      </c>
      <c r="L1234">
        <f t="shared" si="243"/>
        <v>0</v>
      </c>
      <c r="M1234">
        <f t="shared" si="244"/>
        <v>0</v>
      </c>
      <c r="N1234" s="56">
        <f t="shared" si="245"/>
        <v>0</v>
      </c>
      <c r="O1234" s="56">
        <f t="shared" si="246"/>
        <v>0</v>
      </c>
    </row>
    <row r="1235" spans="1:15" x14ac:dyDescent="0.3">
      <c r="A1235" t="str">
        <f t="shared" si="237"/>
        <v>202621di</v>
      </c>
      <c r="B1235">
        <f t="shared" si="249"/>
        <v>21</v>
      </c>
      <c r="C1235" s="65">
        <f t="shared" si="247"/>
        <v>46161</v>
      </c>
      <c r="D1235" t="str">
        <f t="shared" si="248"/>
        <v>di</v>
      </c>
      <c r="E1235">
        <f t="shared" si="238"/>
        <v>2026</v>
      </c>
      <c r="F1235" t="str">
        <f t="shared" si="239"/>
        <v/>
      </c>
      <c r="G1235" t="str">
        <f t="shared" si="240"/>
        <v/>
      </c>
      <c r="H1235" t="str">
        <f t="shared" si="241"/>
        <v/>
      </c>
      <c r="I1235">
        <f t="shared" si="250"/>
        <v>21</v>
      </c>
      <c r="J1235" s="118">
        <f>IF(AND(Formulier!$E$44&lt;=C1235,Formulier!$O$38&gt;=C1235),"Verlof",0)</f>
        <v>0</v>
      </c>
      <c r="K1235">
        <f t="shared" si="242"/>
        <v>0</v>
      </c>
      <c r="L1235">
        <f t="shared" si="243"/>
        <v>0</v>
      </c>
      <c r="M1235">
        <f t="shared" si="244"/>
        <v>0</v>
      </c>
      <c r="N1235" s="56">
        <f t="shared" si="245"/>
        <v>0</v>
      </c>
      <c r="O1235" s="56">
        <f t="shared" si="246"/>
        <v>0</v>
      </c>
    </row>
    <row r="1236" spans="1:15" x14ac:dyDescent="0.3">
      <c r="A1236" t="str">
        <f t="shared" si="237"/>
        <v>202621wo</v>
      </c>
      <c r="B1236">
        <f t="shared" si="249"/>
        <v>21</v>
      </c>
      <c r="C1236" s="65">
        <f t="shared" si="247"/>
        <v>46162</v>
      </c>
      <c r="D1236" t="str">
        <f t="shared" si="248"/>
        <v>wo</v>
      </c>
      <c r="E1236">
        <f t="shared" si="238"/>
        <v>2026</v>
      </c>
      <c r="F1236" t="str">
        <f t="shared" si="239"/>
        <v/>
      </c>
      <c r="G1236" t="str">
        <f t="shared" si="240"/>
        <v/>
      </c>
      <c r="H1236" t="str">
        <f t="shared" si="241"/>
        <v/>
      </c>
      <c r="I1236">
        <f t="shared" si="250"/>
        <v>21</v>
      </c>
      <c r="J1236" s="118">
        <f>IF(AND(Formulier!$E$44&lt;=C1236,Formulier!$O$38&gt;=C1236),"Verlof",0)</f>
        <v>0</v>
      </c>
      <c r="K1236">
        <f t="shared" si="242"/>
        <v>0</v>
      </c>
      <c r="L1236">
        <f t="shared" si="243"/>
        <v>0</v>
      </c>
      <c r="M1236">
        <f t="shared" si="244"/>
        <v>0</v>
      </c>
      <c r="N1236" s="56">
        <f t="shared" si="245"/>
        <v>0</v>
      </c>
      <c r="O1236" s="56">
        <f t="shared" si="246"/>
        <v>0</v>
      </c>
    </row>
    <row r="1237" spans="1:15" x14ac:dyDescent="0.3">
      <c r="A1237" t="str">
        <f t="shared" si="237"/>
        <v>202621do</v>
      </c>
      <c r="B1237">
        <f t="shared" si="249"/>
        <v>21</v>
      </c>
      <c r="C1237" s="65">
        <f t="shared" si="247"/>
        <v>46163</v>
      </c>
      <c r="D1237" t="str">
        <f t="shared" si="248"/>
        <v>do</v>
      </c>
      <c r="E1237">
        <f t="shared" si="238"/>
        <v>2026</v>
      </c>
      <c r="F1237" t="str">
        <f t="shared" si="239"/>
        <v/>
      </c>
      <c r="G1237" t="str">
        <f t="shared" si="240"/>
        <v/>
      </c>
      <c r="H1237" t="str">
        <f t="shared" si="241"/>
        <v/>
      </c>
      <c r="I1237">
        <f t="shared" si="250"/>
        <v>21</v>
      </c>
      <c r="J1237" s="118">
        <f>IF(AND(Formulier!$E$44&lt;=C1237,Formulier!$O$38&gt;=C1237),"Verlof",0)</f>
        <v>0</v>
      </c>
      <c r="K1237">
        <f t="shared" si="242"/>
        <v>0</v>
      </c>
      <c r="L1237">
        <f t="shared" si="243"/>
        <v>0</v>
      </c>
      <c r="M1237">
        <f t="shared" si="244"/>
        <v>0</v>
      </c>
      <c r="N1237" s="56">
        <f t="shared" si="245"/>
        <v>0</v>
      </c>
      <c r="O1237" s="56">
        <f t="shared" si="246"/>
        <v>0</v>
      </c>
    </row>
    <row r="1238" spans="1:15" x14ac:dyDescent="0.3">
      <c r="A1238" t="str">
        <f t="shared" si="237"/>
        <v>202621vr</v>
      </c>
      <c r="B1238">
        <f t="shared" si="249"/>
        <v>21</v>
      </c>
      <c r="C1238" s="65">
        <f t="shared" si="247"/>
        <v>46164</v>
      </c>
      <c r="D1238" t="str">
        <f t="shared" si="248"/>
        <v>vr</v>
      </c>
      <c r="E1238">
        <f t="shared" si="238"/>
        <v>2026</v>
      </c>
      <c r="F1238" t="str">
        <f t="shared" si="239"/>
        <v/>
      </c>
      <c r="G1238" t="str">
        <f t="shared" si="240"/>
        <v/>
      </c>
      <c r="H1238" t="str">
        <f t="shared" si="241"/>
        <v/>
      </c>
      <c r="I1238">
        <f t="shared" si="250"/>
        <v>21</v>
      </c>
      <c r="J1238" s="118">
        <f>IF(AND(Formulier!$E$44&lt;=C1238,Formulier!$O$38&gt;=C1238),"Verlof",0)</f>
        <v>0</v>
      </c>
      <c r="K1238">
        <f t="shared" si="242"/>
        <v>0</v>
      </c>
      <c r="L1238">
        <f t="shared" si="243"/>
        <v>0</v>
      </c>
      <c r="M1238">
        <f t="shared" si="244"/>
        <v>0</v>
      </c>
      <c r="N1238" s="56">
        <f t="shared" si="245"/>
        <v>0</v>
      </c>
      <c r="O1238" s="56">
        <f t="shared" si="246"/>
        <v>0</v>
      </c>
    </row>
    <row r="1239" spans="1:15" x14ac:dyDescent="0.3">
      <c r="A1239" t="str">
        <f t="shared" si="237"/>
        <v>202621za</v>
      </c>
      <c r="B1239">
        <f t="shared" si="249"/>
        <v>21</v>
      </c>
      <c r="C1239" s="65">
        <f t="shared" si="247"/>
        <v>46165</v>
      </c>
      <c r="D1239" t="str">
        <f t="shared" si="248"/>
        <v>za</v>
      </c>
      <c r="E1239">
        <f t="shared" si="238"/>
        <v>2026</v>
      </c>
      <c r="F1239" t="str">
        <f t="shared" si="239"/>
        <v/>
      </c>
      <c r="G1239" t="str">
        <f t="shared" si="240"/>
        <v/>
      </c>
      <c r="H1239" t="str">
        <f t="shared" si="241"/>
        <v/>
      </c>
      <c r="I1239">
        <f t="shared" si="250"/>
        <v>21</v>
      </c>
      <c r="J1239" s="118">
        <f>IF(AND(Formulier!$E$44&lt;=C1239,Formulier!$O$38&gt;=C1239),"Verlof",0)</f>
        <v>0</v>
      </c>
      <c r="K1239">
        <f t="shared" si="242"/>
        <v>0</v>
      </c>
      <c r="L1239">
        <f t="shared" si="243"/>
        <v>0</v>
      </c>
      <c r="M1239">
        <f t="shared" si="244"/>
        <v>0</v>
      </c>
      <c r="N1239" s="56">
        <f t="shared" si="245"/>
        <v>0</v>
      </c>
      <c r="O1239" s="56">
        <f t="shared" si="246"/>
        <v>0</v>
      </c>
    </row>
    <row r="1240" spans="1:15" x14ac:dyDescent="0.3">
      <c r="A1240" t="str">
        <f t="shared" si="237"/>
        <v>202621zo</v>
      </c>
      <c r="B1240">
        <f t="shared" si="249"/>
        <v>21</v>
      </c>
      <c r="C1240" s="65">
        <f t="shared" si="247"/>
        <v>46166</v>
      </c>
      <c r="D1240" t="str">
        <f t="shared" si="248"/>
        <v>zo</v>
      </c>
      <c r="E1240">
        <f t="shared" si="238"/>
        <v>2026</v>
      </c>
      <c r="F1240" t="str">
        <f t="shared" si="239"/>
        <v/>
      </c>
      <c r="G1240" t="str">
        <f t="shared" si="240"/>
        <v/>
      </c>
      <c r="H1240" t="str">
        <f t="shared" si="241"/>
        <v/>
      </c>
      <c r="I1240">
        <f t="shared" si="250"/>
        <v>21</v>
      </c>
      <c r="J1240" s="118">
        <f>IF(AND(Formulier!$E$44&lt;=C1240,Formulier!$O$38&gt;=C1240),"Verlof",0)</f>
        <v>0</v>
      </c>
      <c r="K1240">
        <f t="shared" si="242"/>
        <v>0</v>
      </c>
      <c r="L1240">
        <f t="shared" si="243"/>
        <v>0</v>
      </c>
      <c r="M1240">
        <f t="shared" si="244"/>
        <v>0</v>
      </c>
      <c r="N1240" s="56">
        <f t="shared" si="245"/>
        <v>0</v>
      </c>
      <c r="O1240" s="56">
        <f t="shared" si="246"/>
        <v>0</v>
      </c>
    </row>
    <row r="1241" spans="1:15" x14ac:dyDescent="0.3">
      <c r="A1241" t="str">
        <f t="shared" si="237"/>
        <v>202622ma</v>
      </c>
      <c r="B1241">
        <f t="shared" si="249"/>
        <v>22</v>
      </c>
      <c r="C1241" s="65">
        <f t="shared" si="247"/>
        <v>46167</v>
      </c>
      <c r="D1241" t="str">
        <f t="shared" si="248"/>
        <v>ma</v>
      </c>
      <c r="E1241">
        <f t="shared" si="238"/>
        <v>2026</v>
      </c>
      <c r="F1241" t="str">
        <f t="shared" si="239"/>
        <v>Vakantie</v>
      </c>
      <c r="G1241" t="str">
        <f t="shared" si="240"/>
        <v>Vakantie</v>
      </c>
      <c r="H1241" t="str">
        <f t="shared" si="241"/>
        <v>Vakantie</v>
      </c>
      <c r="I1241">
        <f t="shared" si="250"/>
        <v>22</v>
      </c>
      <c r="J1241" s="118">
        <f>IF(AND(Formulier!$E$44&lt;=C1241,Formulier!$O$38&gt;=C1241),"Verlof",0)</f>
        <v>0</v>
      </c>
      <c r="K1241">
        <f t="shared" si="242"/>
        <v>0</v>
      </c>
      <c r="L1241">
        <f t="shared" si="243"/>
        <v>0</v>
      </c>
      <c r="M1241">
        <f t="shared" si="244"/>
        <v>0</v>
      </c>
      <c r="N1241" s="56">
        <f t="shared" si="245"/>
        <v>0</v>
      </c>
      <c r="O1241" s="56">
        <f t="shared" si="246"/>
        <v>0</v>
      </c>
    </row>
    <row r="1242" spans="1:15" x14ac:dyDescent="0.3">
      <c r="A1242" t="str">
        <f t="shared" si="237"/>
        <v>202622di</v>
      </c>
      <c r="B1242">
        <f t="shared" si="249"/>
        <v>22</v>
      </c>
      <c r="C1242" s="65">
        <f t="shared" si="247"/>
        <v>46168</v>
      </c>
      <c r="D1242" t="str">
        <f t="shared" si="248"/>
        <v>di</v>
      </c>
      <c r="E1242">
        <f t="shared" si="238"/>
        <v>2026</v>
      </c>
      <c r="F1242" t="str">
        <f t="shared" si="239"/>
        <v/>
      </c>
      <c r="G1242" t="str">
        <f t="shared" si="240"/>
        <v/>
      </c>
      <c r="H1242" t="str">
        <f t="shared" si="241"/>
        <v/>
      </c>
      <c r="I1242">
        <f t="shared" si="250"/>
        <v>22</v>
      </c>
      <c r="J1242" s="118">
        <f>IF(AND(Formulier!$E$44&lt;=C1242,Formulier!$O$38&gt;=C1242),"Verlof",0)</f>
        <v>0</v>
      </c>
      <c r="K1242">
        <f t="shared" si="242"/>
        <v>0</v>
      </c>
      <c r="L1242">
        <f t="shared" si="243"/>
        <v>0</v>
      </c>
      <c r="M1242">
        <f t="shared" si="244"/>
        <v>0</v>
      </c>
      <c r="N1242" s="56">
        <f t="shared" si="245"/>
        <v>0</v>
      </c>
      <c r="O1242" s="56">
        <f t="shared" si="246"/>
        <v>0</v>
      </c>
    </row>
    <row r="1243" spans="1:15" x14ac:dyDescent="0.3">
      <c r="A1243" t="str">
        <f t="shared" si="237"/>
        <v>202622wo</v>
      </c>
      <c r="B1243">
        <f t="shared" si="249"/>
        <v>22</v>
      </c>
      <c r="C1243" s="65">
        <f t="shared" si="247"/>
        <v>46169</v>
      </c>
      <c r="D1243" t="str">
        <f t="shared" si="248"/>
        <v>wo</v>
      </c>
      <c r="E1243">
        <f t="shared" si="238"/>
        <v>2026</v>
      </c>
      <c r="F1243" t="str">
        <f t="shared" si="239"/>
        <v/>
      </c>
      <c r="G1243" t="str">
        <f t="shared" si="240"/>
        <v/>
      </c>
      <c r="H1243" t="str">
        <f t="shared" si="241"/>
        <v/>
      </c>
      <c r="I1243">
        <f t="shared" si="250"/>
        <v>22</v>
      </c>
      <c r="J1243" s="118">
        <f>IF(AND(Formulier!$E$44&lt;=C1243,Formulier!$O$38&gt;=C1243),"Verlof",0)</f>
        <v>0</v>
      </c>
      <c r="K1243">
        <f t="shared" si="242"/>
        <v>0</v>
      </c>
      <c r="L1243">
        <f t="shared" si="243"/>
        <v>0</v>
      </c>
      <c r="M1243">
        <f t="shared" si="244"/>
        <v>0</v>
      </c>
      <c r="N1243" s="56">
        <f t="shared" si="245"/>
        <v>0</v>
      </c>
      <c r="O1243" s="56">
        <f t="shared" si="246"/>
        <v>0</v>
      </c>
    </row>
    <row r="1244" spans="1:15" x14ac:dyDescent="0.3">
      <c r="A1244" t="str">
        <f t="shared" ref="A1244:A1307" si="251">E1244&amp;B1244&amp;D1244</f>
        <v>202622do</v>
      </c>
      <c r="B1244">
        <f t="shared" si="249"/>
        <v>22</v>
      </c>
      <c r="C1244" s="65">
        <f t="shared" si="247"/>
        <v>46170</v>
      </c>
      <c r="D1244" t="str">
        <f t="shared" si="248"/>
        <v>do</v>
      </c>
      <c r="E1244">
        <f t="shared" ref="E1244:E1307" si="252">YEAR(C1244)</f>
        <v>2026</v>
      </c>
      <c r="F1244" t="str">
        <f t="shared" ref="F1244:F1307" si="253">IF(AND(C1244&gt;=$U$4,C1244&lt;=$V$4),"Vakantie",IF(AND(C1244&gt;=$U$5,C1244&lt;=$V$5),"Vakantie",IF(AND(C1244&gt;=$U$6,C1244&lt;=$V$6),"Vakantie",IF(AND(C1244&gt;=$U$7,C1244&lt;=$V$7),"Vakantie",IF(AND(C1244&gt;=$U$8,C1244&lt;=$V$8),"Vakantie",IF(AND(C1244&gt;=$U$9,C1244&lt;=$V$9),"Vakantie",IF(AND(C1244&gt;=$U$10,C1244&lt;=$V$10),"Vakantie",IF(AND(C1244&gt;=$U$11,C1244&lt;=$V$11),"Vakantie",IF(AND(C1244&gt;=$U$12,C1244&lt;=$V$12),"Vakantie",IF(AND(C1244&gt;=$U$13,C1244&lt;=$V$13),"Vakantie",IF(AND(C1244&gt;=$U$14,C1244&lt;=$V$14),"Vakantie",IF(AND(C1244&gt;=$U$15,C1244&lt;=$V$15),"Vakantie",IF(AND(C1244&gt;=$U$16,C1244&lt;=$V$16),"Vakantie",IF(AND(C1244&gt;=$U$17,C1244&lt;=$V$17),"Vakantie",IF(AND(C1244&gt;=$U$18,C1244&lt;=$V$18),"Vakantie",IF(AND(C1244&gt;=$U$19,C1244&lt;=$V$19),"Vakantie",IF(AND(C1244&gt;=$U$20,C1244&lt;=$V$20),"Vakantie",IF(AND(C1244&gt;=$U$21,C1244&lt;=$V$21),"Vakantie",IF(AND(C1244&gt;=$U$22,C1244&lt;=$V$22),"Vakantie",IF(AND(C1244&gt;=$U$23,C1244&lt;=$V$23),"Vakantie",IF(AND(C1244&gt;=$U$24,C1244&lt;=$V$24),"Vakantie",IF(AND(C1244&gt;=$U$25,C1244&lt;=$V$25),"Vakantie",IF(AND(C1244&gt;=$U$26,C1244&lt;=$V$26),"Vakantie",IF(AND(C1244&gt;=$U$27,C1244&lt;=$V$27),"Vakantie",IF(AND(C1244&gt;=$U$28,C1244&lt;=$V$28),"Vakantie",IF(AND(C1244&gt;=$U$29,C1244&lt;=$V$29),"Vakantie",IF(AND(C1244&gt;=$U$30,C1244&lt;=$V$30),"Vakantie",IF(AND(C1244&gt;=$U$31,C1244&lt;=$V$31),"Vakantie",IF(AND(C1244&gt;=$U$32,C1244&lt;=$V$32),"Vakantie",IF(AND(C1244&gt;=$U$33,C1244&lt;=$V$33),"Vakantie",IF(AND(C1244&gt;=$U$34,C1244&lt;=$V$34),"Vakantie",IF(AND(C1244&gt;=$U$35,C1244&lt;=$V$35),"Vakantie",IF(AND(C1244&gt;=$U$36,C1244&lt;=$V$36),"Vakantie",IF(AND(C1244&gt;=$U$37,C1244&lt;=$V$37),"Vakantie",IF(AND(C1244&gt;=$U$38,C1244&lt;=$V$38),"Vakantie",IF(AND(C1244&gt;=$U$39,C1244&lt;=$V$39),"Vakantie",IF(AND(C1244&gt;=$U$40,C1244&lt;=$V$40),"Vakantie",IF(AND(C1244&gt;=$U$41,C1244&lt;=$V$41),"Vakantie",IF(AND(C1244&gt;=$U$42,C1244&lt;=$V$42),"Vakantie",IF(AND(C1244&gt;=$U$43,C1244&lt;=$V$43),"Vakantie",IF(AND(C1244&gt;=$U$44,C1244&lt;=$V$44),"Vakantie",IF(AND(C1244&gt;=$U$45,C1244&lt;=$V$45),"Vakantie",""))))))))))))))))))))))))))))))))))))))))))</f>
        <v/>
      </c>
      <c r="G1244" t="str">
        <f t="shared" ref="G1244:G1307" si="254">IF(AND(C1244&gt;=$Z$4,C1244&lt;=$AA$4),"Vakantie",IF(AND(C1244&gt;=$Z$5,C1244&lt;=$AA$5),"Vakantie",IF(AND(C1244&gt;=$Z$6,C1244&lt;=$AA$6),"Vakantie",IF(AND(C1244&gt;=$Z$7,C1244&lt;=$AA$7),"Vakantie",IF(AND(C1244&gt;=$Z$8,C1244&lt;=$AA$8),"Vakantie",IF(AND(C1244&gt;=$Z$9,C1244&lt;=$AA$9),"Vakantie",IF(AND(C1244&gt;=$Z$10,C1244&lt;=$AA$10),"Vakantie",IF(AND(C1244&gt;=$Z$11,C1244&lt;=$AA$11),"Vakantie",IF(AND(C1244&gt;=$Z$12,C1244&lt;=$AA$12),"Vakantie",IF(AND(C1244&gt;=$Z$13,C1244&lt;=$AA$13),"Vakantie",IF(AND(C1244&gt;=$Z$14,C1244&lt;=$AA$14),"Vakantie",IF(AND(C1244&gt;=$Z$15,C1244&lt;=$AA$15),"Vakantie",IF(AND(C1244&gt;=$Z$16,C1244&lt;=$AA$16),"Vakantie",IF(AND(C1244&gt;=$Z$17,C1244&lt;=$AA$17),"Vakantie",IF(AND(C1244&gt;=$Z$18,C1244&lt;=$AA$18),"Vakantie",IF(AND(C1244&gt;=$Z$19,C1244&lt;=$AA$19),"Vakantie",IF(AND(C1244&gt;=$Z$20,C1244&lt;=$AA$20),"Vakantie",IF(AND(C1244&gt;=$Z$21,C1244&lt;=$AA$21),"Vakantie",IF(AND(C1244&gt;=$Z$22,C1244&lt;=$AA$22),"Vakantie",IF(AND(C1244&gt;=$Z$23,C1244&lt;=$AA$23),"Vakantie",IF(AND(C1244&gt;=$Z$24,C1244&lt;=$AA$24),"Vakantie",IF(AND(C1244&gt;=$Z$25,C1244&lt;=$AA$25),"Vakantie",IF(AND(C1244&gt;=$Z$26,C1244&lt;=$AA$26),"Vakantie",IF(AND(C1244&gt;=$Z$27,C1244&lt;=$AA$27),"Vakantie",IF(AND(C1244&gt;=$Z$28,C1244&lt;=$AA$28),"Vakantie",IF(AND(C1244&gt;=$Z$29,C1244&lt;=$AA$29),"Vakantie",IF(AND(C1244&gt;=$Z$30,C1244&lt;=$AA$30),"Vakantie",IF(AND(C1244&gt;=$Z$31,C1244&lt;=$AA$31),"Vakantie",IF(AND(C1244&gt;=$Z$32,C1244&lt;=$AA$32),"Vakantie",IF(AND(C1244&gt;=$Z$33,C1244&lt;=$AA$33),"Vakantie",IF(AND(C1244&gt;=$Z$34,C1244&lt;=$AA$34),"Vakantie",IF(AND(C1244&gt;=$Z$35,C1244&lt;=$AA$35),"Vakantie",IF(AND(C1244&gt;=$Z$36,C1244&lt;=$AA$36),"Vakantie",IF(AND(C1244&gt;=$Z$37,C1244&lt;=$AA$37),"Vakantie",IF(AND(C1244&gt;=$Z$38,C1244&lt;=$AA$38),"Vakantie",IF(AND(C1244&gt;=$Z$39,C1244&lt;=$AA$39),"Vakantie",IF(AND(C1244&gt;=$Z$40,C1244&lt;=$AA$40),"Vakantie",IF(AND(C1244&gt;=$Z$41,C1244&lt;=$AA$41),"Vakantie",IF(AND(C1244&gt;=$Z$42,C1244&lt;=$AA$42),"Vakantie",IF(AND(C1244&gt;=$Z$43,C1244&lt;=$AA$43),"Vakantie",IF(AND(C1244&gt;=$Z$44,C1244&lt;=$AA$44),"Vakantie",IF(AND(C1244&gt;=$Z$45,C1244&lt;=$AA$45),"Vakantie",""))))))))))))))))))))))))))))))))))))))))))</f>
        <v/>
      </c>
      <c r="H1244" t="str">
        <f t="shared" ref="H1244:H1307" si="255">IF(AND(C1244&gt;=$AE$4,C1244&lt;=$AF$4),"Vakantie",IF(AND(C1244&gt;=$AE$5,C1244&lt;=$AF$5),"Vakantie",IF(AND(C1244&gt;=$AE$6,C1244&lt;=$AF$6),"Vakantie",IF(AND(C1244&gt;=$AE$7,C1244&lt;=$AF$7),"Vakantie",IF(AND(C1244&gt;=$AE$8,C1244&lt;=$AF$8),"Vakantie",IF(AND(C1244&gt;=$AE$9,C1244&lt;=$AF$9),"Vakantie",IF(AND(C1244&gt;=$AE$10,C1244&lt;=$AF$10),"Vakantie",IF(AND(C1244&gt;=$AE$11,C1244&lt;=$AF$11),"Vakantie",IF(AND(C1244&gt;=$AE$12,C1244&lt;=$AF$12),"Vakantie",IF(AND(C1244&gt;=$AE$13,C1244&lt;=$AF$13),"Vakantie",IF(AND(C1244&gt;=$AE$14,C1244&lt;=$AF$14),"Vakantie",IF(AND(C1244&gt;=$AE$15,C1244&lt;=$AF$15),"Vakantie",IF(AND(C1244&gt;=$AE$16,C1244&lt;=$AF$16),"Vakantie",IF(AND(C1244&gt;=$AE$17,C1244&lt;=$AF$17),"Vakantie",IF(AND(C1244&gt;=$AE$18,C1244&lt;=$AF$18),"Vakantie",IF(AND(C1244&gt;=$AE$19,C1244&lt;=$AF$19),"Vakantie",IF(AND(C1244&gt;=$AE$20,C1244&lt;=$AF$20),"Vakantie",IF(AND(C1244&gt;=$AE$21,C1244&lt;=$AF$21),"Vakantie",IF(AND(C1244&gt;=$AE$22,C1244&lt;=$AF$22),"Vakantie",IF(AND(C1244&gt;=$AE$23,C1244&lt;=$AF$23),"Vakantie",IF(AND(C1244&gt;=$AE$24,C1244&lt;=$AF$24),"Vakantie",IF(AND(C1244&gt;=$AE$25,C1244&lt;=$AF$25),"Vakantie",IF(AND(C1244&gt;=$AE$26,C1244&lt;=$AF$26),"Vakantie",IF(AND(C1244&gt;=$AE$27,C1244&lt;=$AF$27),"Vakantie",IF(AND(C1244&gt;=$AE$28,C1244&lt;=$AF$28),"Vakantie",IF(AND(C1244&gt;=$AE$29,C1244&lt;=$AF$29),"Vakantie",IF(AND(C1244&gt;=$AE$30,C1244&lt;=$AF$30),"Vakantie",IF(AND(C1244&gt;=$AE$31,C1244&lt;=$AF$31),"Vakantie",IF(AND(C1244&gt;=$AE$32,C1244&lt;=$AF$32),"Vakantie",IF(AND(C1244&gt;=$AE$33,C1244&lt;=$AF$33),"Vakantie",IF(AND(C1244&gt;=$AE$34,C1244&lt;=$AF$34),"Vakantie",IF(AND(C1244&gt;=$AE$35,C1244&lt;=$AF$35),"Vakantie",IF(AND(C1244&gt;=$AE$36,C1244&lt;=$AF$36),"Vakantie",IF(AND(C1244&gt;=$AE$37,C1244&lt;=$AF$37),"Vakantie",IF(AND(C1244&gt;=$AE$38,C1244&lt;=$AF$38),"Vakantie",IF(AND(C1244&gt;=$AE$39,C1244&lt;=$AF$39),"Vakantie",IF(AND(C1244&gt;=$AE$40,C1244&lt;=$AF$40),"Vakantie",IF(AND(C1244&gt;=$AE$41,C1244&lt;=$AF$41),"Vakantie",IF(AND(C1244&gt;=$AE$42,C1244&lt;=$AF$42),"Vakantie",IF(AND(C1244&gt;=$AE$43,C1244&lt;=$AF$43),"Vakantie",IF(AND(C1244&gt;=$AE$44,C1244&lt;=$AF$44),"Vakantie",IF(AND(C1244&gt;=$AE$45,C1244&lt;=$AF$45),"Vakantie",""))))))))))))))))))))))))))))))))))))))))))</f>
        <v/>
      </c>
      <c r="I1244">
        <f t="shared" si="250"/>
        <v>22</v>
      </c>
      <c r="J1244" s="118">
        <f>IF(AND(Formulier!$E$44&lt;=C1244,Formulier!$O$38&gt;=C1244),"Verlof",0)</f>
        <v>0</v>
      </c>
      <c r="K1244">
        <f t="shared" ref="K1244:K1307" si="256">IF(J1244=0,0,IF(F1244="",0,1))</f>
        <v>0</v>
      </c>
      <c r="L1244">
        <f t="shared" ref="L1244:L1307" si="257">IF(J1244=0,0,IF(G1244="",0,1))</f>
        <v>0</v>
      </c>
      <c r="M1244">
        <f t="shared" ref="M1244:M1307" si="258">IF(J1244=0,0,IF(H1244="",0,1))</f>
        <v>0</v>
      </c>
      <c r="N1244" s="56">
        <f t="shared" ref="N1244:N1307" si="259">IF($N$1="Noord",K1244,IF($N$1="Midden",L1244,M1244))</f>
        <v>0</v>
      </c>
      <c r="O1244" s="56">
        <f t="shared" ref="O1244:O1307" si="260">IF(OR(D1244="za",D1244="zo"),0,N1244)</f>
        <v>0</v>
      </c>
    </row>
    <row r="1245" spans="1:15" x14ac:dyDescent="0.3">
      <c r="A1245" t="str">
        <f t="shared" si="251"/>
        <v>202622vr</v>
      </c>
      <c r="B1245">
        <f t="shared" si="249"/>
        <v>22</v>
      </c>
      <c r="C1245" s="65">
        <f t="shared" si="247"/>
        <v>46171</v>
      </c>
      <c r="D1245" t="str">
        <f t="shared" si="248"/>
        <v>vr</v>
      </c>
      <c r="E1245">
        <f t="shared" si="252"/>
        <v>2026</v>
      </c>
      <c r="F1245" t="str">
        <f t="shared" si="253"/>
        <v/>
      </c>
      <c r="G1245" t="str">
        <f t="shared" si="254"/>
        <v/>
      </c>
      <c r="H1245" t="str">
        <f t="shared" si="255"/>
        <v/>
      </c>
      <c r="I1245">
        <f t="shared" si="250"/>
        <v>22</v>
      </c>
      <c r="J1245" s="118">
        <f>IF(AND(Formulier!$E$44&lt;=C1245,Formulier!$O$38&gt;=C1245),"Verlof",0)</f>
        <v>0</v>
      </c>
      <c r="K1245">
        <f t="shared" si="256"/>
        <v>0</v>
      </c>
      <c r="L1245">
        <f t="shared" si="257"/>
        <v>0</v>
      </c>
      <c r="M1245">
        <f t="shared" si="258"/>
        <v>0</v>
      </c>
      <c r="N1245" s="56">
        <f t="shared" si="259"/>
        <v>0</v>
      </c>
      <c r="O1245" s="56">
        <f t="shared" si="260"/>
        <v>0</v>
      </c>
    </row>
    <row r="1246" spans="1:15" x14ac:dyDescent="0.3">
      <c r="A1246" t="str">
        <f t="shared" si="251"/>
        <v>202622za</v>
      </c>
      <c r="B1246">
        <f t="shared" si="249"/>
        <v>22</v>
      </c>
      <c r="C1246" s="65">
        <f t="shared" si="247"/>
        <v>46172</v>
      </c>
      <c r="D1246" t="str">
        <f t="shared" si="248"/>
        <v>za</v>
      </c>
      <c r="E1246">
        <f t="shared" si="252"/>
        <v>2026</v>
      </c>
      <c r="F1246" t="str">
        <f t="shared" si="253"/>
        <v/>
      </c>
      <c r="G1246" t="str">
        <f t="shared" si="254"/>
        <v/>
      </c>
      <c r="H1246" t="str">
        <f t="shared" si="255"/>
        <v/>
      </c>
      <c r="I1246">
        <f t="shared" si="250"/>
        <v>22</v>
      </c>
      <c r="J1246" s="118">
        <f>IF(AND(Formulier!$E$44&lt;=C1246,Formulier!$O$38&gt;=C1246),"Verlof",0)</f>
        <v>0</v>
      </c>
      <c r="K1246">
        <f t="shared" si="256"/>
        <v>0</v>
      </c>
      <c r="L1246">
        <f t="shared" si="257"/>
        <v>0</v>
      </c>
      <c r="M1246">
        <f t="shared" si="258"/>
        <v>0</v>
      </c>
      <c r="N1246" s="56">
        <f t="shared" si="259"/>
        <v>0</v>
      </c>
      <c r="O1246" s="56">
        <f t="shared" si="260"/>
        <v>0</v>
      </c>
    </row>
    <row r="1247" spans="1:15" x14ac:dyDescent="0.3">
      <c r="A1247" t="str">
        <f t="shared" si="251"/>
        <v>202622zo</v>
      </c>
      <c r="B1247">
        <f t="shared" si="249"/>
        <v>22</v>
      </c>
      <c r="C1247" s="65">
        <f t="shared" si="247"/>
        <v>46173</v>
      </c>
      <c r="D1247" t="str">
        <f t="shared" si="248"/>
        <v>zo</v>
      </c>
      <c r="E1247">
        <f t="shared" si="252"/>
        <v>2026</v>
      </c>
      <c r="F1247" t="str">
        <f t="shared" si="253"/>
        <v/>
      </c>
      <c r="G1247" t="str">
        <f t="shared" si="254"/>
        <v/>
      </c>
      <c r="H1247" t="str">
        <f t="shared" si="255"/>
        <v/>
      </c>
      <c r="I1247">
        <f t="shared" si="250"/>
        <v>22</v>
      </c>
      <c r="J1247" s="118">
        <f>IF(AND(Formulier!$E$44&lt;=C1247,Formulier!$O$38&gt;=C1247),"Verlof",0)</f>
        <v>0</v>
      </c>
      <c r="K1247">
        <f t="shared" si="256"/>
        <v>0</v>
      </c>
      <c r="L1247">
        <f t="shared" si="257"/>
        <v>0</v>
      </c>
      <c r="M1247">
        <f t="shared" si="258"/>
        <v>0</v>
      </c>
      <c r="N1247" s="56">
        <f t="shared" si="259"/>
        <v>0</v>
      </c>
      <c r="O1247" s="56">
        <f t="shared" si="260"/>
        <v>0</v>
      </c>
    </row>
    <row r="1248" spans="1:15" x14ac:dyDescent="0.3">
      <c r="A1248" t="str">
        <f t="shared" si="251"/>
        <v>202623ma</v>
      </c>
      <c r="B1248">
        <f t="shared" si="249"/>
        <v>23</v>
      </c>
      <c r="C1248" s="65">
        <f t="shared" si="247"/>
        <v>46174</v>
      </c>
      <c r="D1248" t="str">
        <f t="shared" si="248"/>
        <v>ma</v>
      </c>
      <c r="E1248">
        <f t="shared" si="252"/>
        <v>2026</v>
      </c>
      <c r="F1248" t="str">
        <f t="shared" si="253"/>
        <v/>
      </c>
      <c r="G1248" t="str">
        <f t="shared" si="254"/>
        <v/>
      </c>
      <c r="H1248" t="str">
        <f t="shared" si="255"/>
        <v/>
      </c>
      <c r="I1248">
        <f t="shared" si="250"/>
        <v>23</v>
      </c>
      <c r="J1248" s="118">
        <f>IF(AND(Formulier!$E$44&lt;=C1248,Formulier!$O$38&gt;=C1248),"Verlof",0)</f>
        <v>0</v>
      </c>
      <c r="K1248">
        <f t="shared" si="256"/>
        <v>0</v>
      </c>
      <c r="L1248">
        <f t="shared" si="257"/>
        <v>0</v>
      </c>
      <c r="M1248">
        <f t="shared" si="258"/>
        <v>0</v>
      </c>
      <c r="N1248" s="56">
        <f t="shared" si="259"/>
        <v>0</v>
      </c>
      <c r="O1248" s="56">
        <f t="shared" si="260"/>
        <v>0</v>
      </c>
    </row>
    <row r="1249" spans="1:15" x14ac:dyDescent="0.3">
      <c r="A1249" t="str">
        <f t="shared" si="251"/>
        <v>202623di</v>
      </c>
      <c r="B1249">
        <f t="shared" si="249"/>
        <v>23</v>
      </c>
      <c r="C1249" s="65">
        <f t="shared" si="247"/>
        <v>46175</v>
      </c>
      <c r="D1249" t="str">
        <f t="shared" si="248"/>
        <v>di</v>
      </c>
      <c r="E1249">
        <f t="shared" si="252"/>
        <v>2026</v>
      </c>
      <c r="F1249" t="str">
        <f t="shared" si="253"/>
        <v/>
      </c>
      <c r="G1249" t="str">
        <f t="shared" si="254"/>
        <v/>
      </c>
      <c r="H1249" t="str">
        <f t="shared" si="255"/>
        <v/>
      </c>
      <c r="I1249">
        <f t="shared" si="250"/>
        <v>23</v>
      </c>
      <c r="J1249" s="118">
        <f>IF(AND(Formulier!$E$44&lt;=C1249,Formulier!$O$38&gt;=C1249),"Verlof",0)</f>
        <v>0</v>
      </c>
      <c r="K1249">
        <f t="shared" si="256"/>
        <v>0</v>
      </c>
      <c r="L1249">
        <f t="shared" si="257"/>
        <v>0</v>
      </c>
      <c r="M1249">
        <f t="shared" si="258"/>
        <v>0</v>
      </c>
      <c r="N1249" s="56">
        <f t="shared" si="259"/>
        <v>0</v>
      </c>
      <c r="O1249" s="56">
        <f t="shared" si="260"/>
        <v>0</v>
      </c>
    </row>
    <row r="1250" spans="1:15" x14ac:dyDescent="0.3">
      <c r="A1250" t="str">
        <f t="shared" si="251"/>
        <v>202623wo</v>
      </c>
      <c r="B1250">
        <f t="shared" si="249"/>
        <v>23</v>
      </c>
      <c r="C1250" s="65">
        <f t="shared" si="247"/>
        <v>46176</v>
      </c>
      <c r="D1250" t="str">
        <f t="shared" si="248"/>
        <v>wo</v>
      </c>
      <c r="E1250">
        <f t="shared" si="252"/>
        <v>2026</v>
      </c>
      <c r="F1250" t="str">
        <f t="shared" si="253"/>
        <v/>
      </c>
      <c r="G1250" t="str">
        <f t="shared" si="254"/>
        <v/>
      </c>
      <c r="H1250" t="str">
        <f t="shared" si="255"/>
        <v/>
      </c>
      <c r="I1250">
        <f t="shared" si="250"/>
        <v>23</v>
      </c>
      <c r="J1250" s="118">
        <f>IF(AND(Formulier!$E$44&lt;=C1250,Formulier!$O$38&gt;=C1250),"Verlof",0)</f>
        <v>0</v>
      </c>
      <c r="K1250">
        <f t="shared" si="256"/>
        <v>0</v>
      </c>
      <c r="L1250">
        <f t="shared" si="257"/>
        <v>0</v>
      </c>
      <c r="M1250">
        <f t="shared" si="258"/>
        <v>0</v>
      </c>
      <c r="N1250" s="56">
        <f t="shared" si="259"/>
        <v>0</v>
      </c>
      <c r="O1250" s="56">
        <f t="shared" si="260"/>
        <v>0</v>
      </c>
    </row>
    <row r="1251" spans="1:15" x14ac:dyDescent="0.3">
      <c r="A1251" t="str">
        <f t="shared" si="251"/>
        <v>202623do</v>
      </c>
      <c r="B1251">
        <f t="shared" si="249"/>
        <v>23</v>
      </c>
      <c r="C1251" s="65">
        <f t="shared" si="247"/>
        <v>46177</v>
      </c>
      <c r="D1251" t="str">
        <f t="shared" si="248"/>
        <v>do</v>
      </c>
      <c r="E1251">
        <f t="shared" si="252"/>
        <v>2026</v>
      </c>
      <c r="F1251" t="str">
        <f t="shared" si="253"/>
        <v/>
      </c>
      <c r="G1251" t="str">
        <f t="shared" si="254"/>
        <v/>
      </c>
      <c r="H1251" t="str">
        <f t="shared" si="255"/>
        <v/>
      </c>
      <c r="I1251">
        <f t="shared" si="250"/>
        <v>23</v>
      </c>
      <c r="J1251" s="118">
        <f>IF(AND(Formulier!$E$44&lt;=C1251,Formulier!$O$38&gt;=C1251),"Verlof",0)</f>
        <v>0</v>
      </c>
      <c r="K1251">
        <f t="shared" si="256"/>
        <v>0</v>
      </c>
      <c r="L1251">
        <f t="shared" si="257"/>
        <v>0</v>
      </c>
      <c r="M1251">
        <f t="shared" si="258"/>
        <v>0</v>
      </c>
      <c r="N1251" s="56">
        <f t="shared" si="259"/>
        <v>0</v>
      </c>
      <c r="O1251" s="56">
        <f t="shared" si="260"/>
        <v>0</v>
      </c>
    </row>
    <row r="1252" spans="1:15" x14ac:dyDescent="0.3">
      <c r="A1252" t="str">
        <f t="shared" si="251"/>
        <v>202623vr</v>
      </c>
      <c r="B1252">
        <f t="shared" si="249"/>
        <v>23</v>
      </c>
      <c r="C1252" s="65">
        <f t="shared" si="247"/>
        <v>46178</v>
      </c>
      <c r="D1252" t="str">
        <f t="shared" si="248"/>
        <v>vr</v>
      </c>
      <c r="E1252">
        <f t="shared" si="252"/>
        <v>2026</v>
      </c>
      <c r="F1252" t="str">
        <f t="shared" si="253"/>
        <v/>
      </c>
      <c r="G1252" t="str">
        <f t="shared" si="254"/>
        <v/>
      </c>
      <c r="H1252" t="str">
        <f t="shared" si="255"/>
        <v/>
      </c>
      <c r="I1252">
        <f t="shared" si="250"/>
        <v>23</v>
      </c>
      <c r="J1252" s="118">
        <f>IF(AND(Formulier!$E$44&lt;=C1252,Formulier!$O$38&gt;=C1252),"Verlof",0)</f>
        <v>0</v>
      </c>
      <c r="K1252">
        <f t="shared" si="256"/>
        <v>0</v>
      </c>
      <c r="L1252">
        <f t="shared" si="257"/>
        <v>0</v>
      </c>
      <c r="M1252">
        <f t="shared" si="258"/>
        <v>0</v>
      </c>
      <c r="N1252" s="56">
        <f t="shared" si="259"/>
        <v>0</v>
      </c>
      <c r="O1252" s="56">
        <f t="shared" si="260"/>
        <v>0</v>
      </c>
    </row>
    <row r="1253" spans="1:15" x14ac:dyDescent="0.3">
      <c r="A1253" t="str">
        <f t="shared" si="251"/>
        <v>202623za</v>
      </c>
      <c r="B1253">
        <f t="shared" si="249"/>
        <v>23</v>
      </c>
      <c r="C1253" s="65">
        <f t="shared" si="247"/>
        <v>46179</v>
      </c>
      <c r="D1253" t="str">
        <f t="shared" si="248"/>
        <v>za</v>
      </c>
      <c r="E1253">
        <f t="shared" si="252"/>
        <v>2026</v>
      </c>
      <c r="F1253" t="str">
        <f t="shared" si="253"/>
        <v/>
      </c>
      <c r="G1253" t="str">
        <f t="shared" si="254"/>
        <v/>
      </c>
      <c r="H1253" t="str">
        <f t="shared" si="255"/>
        <v/>
      </c>
      <c r="I1253">
        <f t="shared" si="250"/>
        <v>23</v>
      </c>
      <c r="J1253" s="118">
        <f>IF(AND(Formulier!$E$44&lt;=C1253,Formulier!$O$38&gt;=C1253),"Verlof",0)</f>
        <v>0</v>
      </c>
      <c r="K1253">
        <f t="shared" si="256"/>
        <v>0</v>
      </c>
      <c r="L1253">
        <f t="shared" si="257"/>
        <v>0</v>
      </c>
      <c r="M1253">
        <f t="shared" si="258"/>
        <v>0</v>
      </c>
      <c r="N1253" s="56">
        <f t="shared" si="259"/>
        <v>0</v>
      </c>
      <c r="O1253" s="56">
        <f t="shared" si="260"/>
        <v>0</v>
      </c>
    </row>
    <row r="1254" spans="1:15" x14ac:dyDescent="0.3">
      <c r="A1254" t="str">
        <f t="shared" si="251"/>
        <v>202623zo</v>
      </c>
      <c r="B1254">
        <f t="shared" si="249"/>
        <v>23</v>
      </c>
      <c r="C1254" s="65">
        <f t="shared" si="247"/>
        <v>46180</v>
      </c>
      <c r="D1254" t="str">
        <f t="shared" si="248"/>
        <v>zo</v>
      </c>
      <c r="E1254">
        <f t="shared" si="252"/>
        <v>2026</v>
      </c>
      <c r="F1254" t="str">
        <f t="shared" si="253"/>
        <v/>
      </c>
      <c r="G1254" t="str">
        <f t="shared" si="254"/>
        <v/>
      </c>
      <c r="H1254" t="str">
        <f t="shared" si="255"/>
        <v/>
      </c>
      <c r="I1254">
        <f t="shared" si="250"/>
        <v>23</v>
      </c>
      <c r="J1254" s="118">
        <f>IF(AND(Formulier!$E$44&lt;=C1254,Formulier!$O$38&gt;=C1254),"Verlof",0)</f>
        <v>0</v>
      </c>
      <c r="K1254">
        <f t="shared" si="256"/>
        <v>0</v>
      </c>
      <c r="L1254">
        <f t="shared" si="257"/>
        <v>0</v>
      </c>
      <c r="M1254">
        <f t="shared" si="258"/>
        <v>0</v>
      </c>
      <c r="N1254" s="56">
        <f t="shared" si="259"/>
        <v>0</v>
      </c>
      <c r="O1254" s="56">
        <f t="shared" si="260"/>
        <v>0</v>
      </c>
    </row>
    <row r="1255" spans="1:15" x14ac:dyDescent="0.3">
      <c r="A1255" t="str">
        <f t="shared" si="251"/>
        <v>202624ma</v>
      </c>
      <c r="B1255">
        <f t="shared" si="249"/>
        <v>24</v>
      </c>
      <c r="C1255" s="65">
        <f t="shared" si="247"/>
        <v>46181</v>
      </c>
      <c r="D1255" t="str">
        <f t="shared" si="248"/>
        <v>ma</v>
      </c>
      <c r="E1255">
        <f t="shared" si="252"/>
        <v>2026</v>
      </c>
      <c r="F1255" t="str">
        <f t="shared" si="253"/>
        <v/>
      </c>
      <c r="G1255" t="str">
        <f t="shared" si="254"/>
        <v/>
      </c>
      <c r="H1255" t="str">
        <f t="shared" si="255"/>
        <v/>
      </c>
      <c r="I1255">
        <f t="shared" si="250"/>
        <v>24</v>
      </c>
      <c r="J1255" s="118">
        <f>IF(AND(Formulier!$E$44&lt;=C1255,Formulier!$O$38&gt;=C1255),"Verlof",0)</f>
        <v>0</v>
      </c>
      <c r="K1255">
        <f t="shared" si="256"/>
        <v>0</v>
      </c>
      <c r="L1255">
        <f t="shared" si="257"/>
        <v>0</v>
      </c>
      <c r="M1255">
        <f t="shared" si="258"/>
        <v>0</v>
      </c>
      <c r="N1255" s="56">
        <f t="shared" si="259"/>
        <v>0</v>
      </c>
      <c r="O1255" s="56">
        <f t="shared" si="260"/>
        <v>0</v>
      </c>
    </row>
    <row r="1256" spans="1:15" x14ac:dyDescent="0.3">
      <c r="A1256" t="str">
        <f t="shared" si="251"/>
        <v>202624di</v>
      </c>
      <c r="B1256">
        <f t="shared" si="249"/>
        <v>24</v>
      </c>
      <c r="C1256" s="65">
        <f t="shared" si="247"/>
        <v>46182</v>
      </c>
      <c r="D1256" t="str">
        <f t="shared" si="248"/>
        <v>di</v>
      </c>
      <c r="E1256">
        <f t="shared" si="252"/>
        <v>2026</v>
      </c>
      <c r="F1256" t="str">
        <f t="shared" si="253"/>
        <v/>
      </c>
      <c r="G1256" t="str">
        <f t="shared" si="254"/>
        <v/>
      </c>
      <c r="H1256" t="str">
        <f t="shared" si="255"/>
        <v/>
      </c>
      <c r="I1256">
        <f t="shared" si="250"/>
        <v>24</v>
      </c>
      <c r="J1256" s="118">
        <f>IF(AND(Formulier!$E$44&lt;=C1256,Formulier!$O$38&gt;=C1256),"Verlof",0)</f>
        <v>0</v>
      </c>
      <c r="K1256">
        <f t="shared" si="256"/>
        <v>0</v>
      </c>
      <c r="L1256">
        <f t="shared" si="257"/>
        <v>0</v>
      </c>
      <c r="M1256">
        <f t="shared" si="258"/>
        <v>0</v>
      </c>
      <c r="N1256" s="56">
        <f t="shared" si="259"/>
        <v>0</v>
      </c>
      <c r="O1256" s="56">
        <f t="shared" si="260"/>
        <v>0</v>
      </c>
    </row>
    <row r="1257" spans="1:15" x14ac:dyDescent="0.3">
      <c r="A1257" t="str">
        <f t="shared" si="251"/>
        <v>202624wo</v>
      </c>
      <c r="B1257">
        <f t="shared" si="249"/>
        <v>24</v>
      </c>
      <c r="C1257" s="65">
        <f t="shared" si="247"/>
        <v>46183</v>
      </c>
      <c r="D1257" t="str">
        <f t="shared" si="248"/>
        <v>wo</v>
      </c>
      <c r="E1257">
        <f t="shared" si="252"/>
        <v>2026</v>
      </c>
      <c r="F1257" t="str">
        <f t="shared" si="253"/>
        <v/>
      </c>
      <c r="G1257" t="str">
        <f t="shared" si="254"/>
        <v/>
      </c>
      <c r="H1257" t="str">
        <f t="shared" si="255"/>
        <v/>
      </c>
      <c r="I1257">
        <f t="shared" si="250"/>
        <v>24</v>
      </c>
      <c r="J1257" s="118">
        <f>IF(AND(Formulier!$E$44&lt;=C1257,Formulier!$O$38&gt;=C1257),"Verlof",0)</f>
        <v>0</v>
      </c>
      <c r="K1257">
        <f t="shared" si="256"/>
        <v>0</v>
      </c>
      <c r="L1257">
        <f t="shared" si="257"/>
        <v>0</v>
      </c>
      <c r="M1257">
        <f t="shared" si="258"/>
        <v>0</v>
      </c>
      <c r="N1257" s="56">
        <f t="shared" si="259"/>
        <v>0</v>
      </c>
      <c r="O1257" s="56">
        <f t="shared" si="260"/>
        <v>0</v>
      </c>
    </row>
    <row r="1258" spans="1:15" x14ac:dyDescent="0.3">
      <c r="A1258" t="str">
        <f t="shared" si="251"/>
        <v>202624do</v>
      </c>
      <c r="B1258">
        <f t="shared" si="249"/>
        <v>24</v>
      </c>
      <c r="C1258" s="65">
        <f t="shared" si="247"/>
        <v>46184</v>
      </c>
      <c r="D1258" t="str">
        <f t="shared" si="248"/>
        <v>do</v>
      </c>
      <c r="E1258">
        <f t="shared" si="252"/>
        <v>2026</v>
      </c>
      <c r="F1258" t="str">
        <f t="shared" si="253"/>
        <v/>
      </c>
      <c r="G1258" t="str">
        <f t="shared" si="254"/>
        <v/>
      </c>
      <c r="H1258" t="str">
        <f t="shared" si="255"/>
        <v/>
      </c>
      <c r="I1258">
        <f t="shared" si="250"/>
        <v>24</v>
      </c>
      <c r="J1258" s="118">
        <f>IF(AND(Formulier!$E$44&lt;=C1258,Formulier!$O$38&gt;=C1258),"Verlof",0)</f>
        <v>0</v>
      </c>
      <c r="K1258">
        <f t="shared" si="256"/>
        <v>0</v>
      </c>
      <c r="L1258">
        <f t="shared" si="257"/>
        <v>0</v>
      </c>
      <c r="M1258">
        <f t="shared" si="258"/>
        <v>0</v>
      </c>
      <c r="N1258" s="56">
        <f t="shared" si="259"/>
        <v>0</v>
      </c>
      <c r="O1258" s="56">
        <f t="shared" si="260"/>
        <v>0</v>
      </c>
    </row>
    <row r="1259" spans="1:15" x14ac:dyDescent="0.3">
      <c r="A1259" t="str">
        <f t="shared" si="251"/>
        <v>202624vr</v>
      </c>
      <c r="B1259">
        <f t="shared" si="249"/>
        <v>24</v>
      </c>
      <c r="C1259" s="65">
        <f t="shared" si="247"/>
        <v>46185</v>
      </c>
      <c r="D1259" t="str">
        <f t="shared" si="248"/>
        <v>vr</v>
      </c>
      <c r="E1259">
        <f t="shared" si="252"/>
        <v>2026</v>
      </c>
      <c r="F1259" t="str">
        <f t="shared" si="253"/>
        <v/>
      </c>
      <c r="G1259" t="str">
        <f t="shared" si="254"/>
        <v/>
      </c>
      <c r="H1259" t="str">
        <f t="shared" si="255"/>
        <v/>
      </c>
      <c r="I1259">
        <f t="shared" si="250"/>
        <v>24</v>
      </c>
      <c r="J1259" s="118">
        <f>IF(AND(Formulier!$E$44&lt;=C1259,Formulier!$O$38&gt;=C1259),"Verlof",0)</f>
        <v>0</v>
      </c>
      <c r="K1259">
        <f t="shared" si="256"/>
        <v>0</v>
      </c>
      <c r="L1259">
        <f t="shared" si="257"/>
        <v>0</v>
      </c>
      <c r="M1259">
        <f t="shared" si="258"/>
        <v>0</v>
      </c>
      <c r="N1259" s="56">
        <f t="shared" si="259"/>
        <v>0</v>
      </c>
      <c r="O1259" s="56">
        <f t="shared" si="260"/>
        <v>0</v>
      </c>
    </row>
    <row r="1260" spans="1:15" x14ac:dyDescent="0.3">
      <c r="A1260" t="str">
        <f t="shared" si="251"/>
        <v>202624za</v>
      </c>
      <c r="B1260">
        <f t="shared" si="249"/>
        <v>24</v>
      </c>
      <c r="C1260" s="65">
        <f t="shared" si="247"/>
        <v>46186</v>
      </c>
      <c r="D1260" t="str">
        <f t="shared" si="248"/>
        <v>za</v>
      </c>
      <c r="E1260">
        <f t="shared" si="252"/>
        <v>2026</v>
      </c>
      <c r="F1260" t="str">
        <f t="shared" si="253"/>
        <v/>
      </c>
      <c r="G1260" t="str">
        <f t="shared" si="254"/>
        <v/>
      </c>
      <c r="H1260" t="str">
        <f t="shared" si="255"/>
        <v/>
      </c>
      <c r="I1260">
        <f t="shared" si="250"/>
        <v>24</v>
      </c>
      <c r="J1260" s="118">
        <f>IF(AND(Formulier!$E$44&lt;=C1260,Formulier!$O$38&gt;=C1260),"Verlof",0)</f>
        <v>0</v>
      </c>
      <c r="K1260">
        <f t="shared" si="256"/>
        <v>0</v>
      </c>
      <c r="L1260">
        <f t="shared" si="257"/>
        <v>0</v>
      </c>
      <c r="M1260">
        <f t="shared" si="258"/>
        <v>0</v>
      </c>
      <c r="N1260" s="56">
        <f t="shared" si="259"/>
        <v>0</v>
      </c>
      <c r="O1260" s="56">
        <f t="shared" si="260"/>
        <v>0</v>
      </c>
    </row>
    <row r="1261" spans="1:15" x14ac:dyDescent="0.3">
      <c r="A1261" t="str">
        <f t="shared" si="251"/>
        <v>202624zo</v>
      </c>
      <c r="B1261">
        <f t="shared" si="249"/>
        <v>24</v>
      </c>
      <c r="C1261" s="65">
        <f t="shared" si="247"/>
        <v>46187</v>
      </c>
      <c r="D1261" t="str">
        <f t="shared" si="248"/>
        <v>zo</v>
      </c>
      <c r="E1261">
        <f t="shared" si="252"/>
        <v>2026</v>
      </c>
      <c r="F1261" t="str">
        <f t="shared" si="253"/>
        <v/>
      </c>
      <c r="G1261" t="str">
        <f t="shared" si="254"/>
        <v/>
      </c>
      <c r="H1261" t="str">
        <f t="shared" si="255"/>
        <v/>
      </c>
      <c r="I1261">
        <f t="shared" si="250"/>
        <v>24</v>
      </c>
      <c r="J1261" s="118">
        <f>IF(AND(Formulier!$E$44&lt;=C1261,Formulier!$O$38&gt;=C1261),"Verlof",0)</f>
        <v>0</v>
      </c>
      <c r="K1261">
        <f t="shared" si="256"/>
        <v>0</v>
      </c>
      <c r="L1261">
        <f t="shared" si="257"/>
        <v>0</v>
      </c>
      <c r="M1261">
        <f t="shared" si="258"/>
        <v>0</v>
      </c>
      <c r="N1261" s="56">
        <f t="shared" si="259"/>
        <v>0</v>
      </c>
      <c r="O1261" s="56">
        <f t="shared" si="260"/>
        <v>0</v>
      </c>
    </row>
    <row r="1262" spans="1:15" x14ac:dyDescent="0.3">
      <c r="A1262" t="str">
        <f t="shared" si="251"/>
        <v>202625ma</v>
      </c>
      <c r="B1262">
        <f t="shared" si="249"/>
        <v>25</v>
      </c>
      <c r="C1262" s="65">
        <f t="shared" si="247"/>
        <v>46188</v>
      </c>
      <c r="D1262" t="str">
        <f t="shared" si="248"/>
        <v>ma</v>
      </c>
      <c r="E1262">
        <f t="shared" si="252"/>
        <v>2026</v>
      </c>
      <c r="F1262" t="str">
        <f t="shared" si="253"/>
        <v/>
      </c>
      <c r="G1262" t="str">
        <f t="shared" si="254"/>
        <v/>
      </c>
      <c r="H1262" t="str">
        <f t="shared" si="255"/>
        <v/>
      </c>
      <c r="I1262">
        <f t="shared" si="250"/>
        <v>25</v>
      </c>
      <c r="J1262" s="118">
        <f>IF(AND(Formulier!$E$44&lt;=C1262,Formulier!$O$38&gt;=C1262),"Verlof",0)</f>
        <v>0</v>
      </c>
      <c r="K1262">
        <f t="shared" si="256"/>
        <v>0</v>
      </c>
      <c r="L1262">
        <f t="shared" si="257"/>
        <v>0</v>
      </c>
      <c r="M1262">
        <f t="shared" si="258"/>
        <v>0</v>
      </c>
      <c r="N1262" s="56">
        <f t="shared" si="259"/>
        <v>0</v>
      </c>
      <c r="O1262" s="56">
        <f t="shared" si="260"/>
        <v>0</v>
      </c>
    </row>
    <row r="1263" spans="1:15" x14ac:dyDescent="0.3">
      <c r="A1263" t="str">
        <f t="shared" si="251"/>
        <v>202625di</v>
      </c>
      <c r="B1263">
        <f t="shared" si="249"/>
        <v>25</v>
      </c>
      <c r="C1263" s="65">
        <f t="shared" si="247"/>
        <v>46189</v>
      </c>
      <c r="D1263" t="str">
        <f t="shared" si="248"/>
        <v>di</v>
      </c>
      <c r="E1263">
        <f t="shared" si="252"/>
        <v>2026</v>
      </c>
      <c r="F1263" t="str">
        <f t="shared" si="253"/>
        <v/>
      </c>
      <c r="G1263" t="str">
        <f t="shared" si="254"/>
        <v/>
      </c>
      <c r="H1263" t="str">
        <f t="shared" si="255"/>
        <v/>
      </c>
      <c r="I1263">
        <f t="shared" si="250"/>
        <v>25</v>
      </c>
      <c r="J1263" s="118">
        <f>IF(AND(Formulier!$E$44&lt;=C1263,Formulier!$O$38&gt;=C1263),"Verlof",0)</f>
        <v>0</v>
      </c>
      <c r="K1263">
        <f t="shared" si="256"/>
        <v>0</v>
      </c>
      <c r="L1263">
        <f t="shared" si="257"/>
        <v>0</v>
      </c>
      <c r="M1263">
        <f t="shared" si="258"/>
        <v>0</v>
      </c>
      <c r="N1263" s="56">
        <f t="shared" si="259"/>
        <v>0</v>
      </c>
      <c r="O1263" s="56">
        <f t="shared" si="260"/>
        <v>0</v>
      </c>
    </row>
    <row r="1264" spans="1:15" x14ac:dyDescent="0.3">
      <c r="A1264" t="str">
        <f t="shared" si="251"/>
        <v>202625wo</v>
      </c>
      <c r="B1264">
        <f t="shared" si="249"/>
        <v>25</v>
      </c>
      <c r="C1264" s="65">
        <f t="shared" si="247"/>
        <v>46190</v>
      </c>
      <c r="D1264" t="str">
        <f t="shared" si="248"/>
        <v>wo</v>
      </c>
      <c r="E1264">
        <f t="shared" si="252"/>
        <v>2026</v>
      </c>
      <c r="F1264" t="str">
        <f t="shared" si="253"/>
        <v/>
      </c>
      <c r="G1264" t="str">
        <f t="shared" si="254"/>
        <v/>
      </c>
      <c r="H1264" t="str">
        <f t="shared" si="255"/>
        <v/>
      </c>
      <c r="I1264">
        <f t="shared" si="250"/>
        <v>25</v>
      </c>
      <c r="J1264" s="118">
        <f>IF(AND(Formulier!$E$44&lt;=C1264,Formulier!$O$38&gt;=C1264),"Verlof",0)</f>
        <v>0</v>
      </c>
      <c r="K1264">
        <f t="shared" si="256"/>
        <v>0</v>
      </c>
      <c r="L1264">
        <f t="shared" si="257"/>
        <v>0</v>
      </c>
      <c r="M1264">
        <f t="shared" si="258"/>
        <v>0</v>
      </c>
      <c r="N1264" s="56">
        <f t="shared" si="259"/>
        <v>0</v>
      </c>
      <c r="O1264" s="56">
        <f t="shared" si="260"/>
        <v>0</v>
      </c>
    </row>
    <row r="1265" spans="1:15" x14ac:dyDescent="0.3">
      <c r="A1265" t="str">
        <f t="shared" si="251"/>
        <v>202625do</v>
      </c>
      <c r="B1265">
        <f t="shared" si="249"/>
        <v>25</v>
      </c>
      <c r="C1265" s="65">
        <f t="shared" si="247"/>
        <v>46191</v>
      </c>
      <c r="D1265" t="str">
        <f t="shared" si="248"/>
        <v>do</v>
      </c>
      <c r="E1265">
        <f t="shared" si="252"/>
        <v>2026</v>
      </c>
      <c r="F1265" t="str">
        <f t="shared" si="253"/>
        <v/>
      </c>
      <c r="G1265" t="str">
        <f t="shared" si="254"/>
        <v/>
      </c>
      <c r="H1265" t="str">
        <f t="shared" si="255"/>
        <v/>
      </c>
      <c r="I1265">
        <f t="shared" si="250"/>
        <v>25</v>
      </c>
      <c r="J1265" s="118">
        <f>IF(AND(Formulier!$E$44&lt;=C1265,Formulier!$O$38&gt;=C1265),"Verlof",0)</f>
        <v>0</v>
      </c>
      <c r="K1265">
        <f t="shared" si="256"/>
        <v>0</v>
      </c>
      <c r="L1265">
        <f t="shared" si="257"/>
        <v>0</v>
      </c>
      <c r="M1265">
        <f t="shared" si="258"/>
        <v>0</v>
      </c>
      <c r="N1265" s="56">
        <f t="shared" si="259"/>
        <v>0</v>
      </c>
      <c r="O1265" s="56">
        <f t="shared" si="260"/>
        <v>0</v>
      </c>
    </row>
    <row r="1266" spans="1:15" x14ac:dyDescent="0.3">
      <c r="A1266" t="str">
        <f t="shared" si="251"/>
        <v>202625vr</v>
      </c>
      <c r="B1266">
        <f t="shared" si="249"/>
        <v>25</v>
      </c>
      <c r="C1266" s="65">
        <f t="shared" si="247"/>
        <v>46192</v>
      </c>
      <c r="D1266" t="str">
        <f t="shared" si="248"/>
        <v>vr</v>
      </c>
      <c r="E1266">
        <f t="shared" si="252"/>
        <v>2026</v>
      </c>
      <c r="F1266" t="str">
        <f t="shared" si="253"/>
        <v/>
      </c>
      <c r="G1266" t="str">
        <f t="shared" si="254"/>
        <v/>
      </c>
      <c r="H1266" t="str">
        <f t="shared" si="255"/>
        <v/>
      </c>
      <c r="I1266">
        <f t="shared" si="250"/>
        <v>25</v>
      </c>
      <c r="J1266" s="118">
        <f>IF(AND(Formulier!$E$44&lt;=C1266,Formulier!$O$38&gt;=C1266),"Verlof",0)</f>
        <v>0</v>
      </c>
      <c r="K1266">
        <f t="shared" si="256"/>
        <v>0</v>
      </c>
      <c r="L1266">
        <f t="shared" si="257"/>
        <v>0</v>
      </c>
      <c r="M1266">
        <f t="shared" si="258"/>
        <v>0</v>
      </c>
      <c r="N1266" s="56">
        <f t="shared" si="259"/>
        <v>0</v>
      </c>
      <c r="O1266" s="56">
        <f t="shared" si="260"/>
        <v>0</v>
      </c>
    </row>
    <row r="1267" spans="1:15" x14ac:dyDescent="0.3">
      <c r="A1267" t="str">
        <f t="shared" si="251"/>
        <v>202625za</v>
      </c>
      <c r="B1267">
        <f t="shared" si="249"/>
        <v>25</v>
      </c>
      <c r="C1267" s="65">
        <f t="shared" si="247"/>
        <v>46193</v>
      </c>
      <c r="D1267" t="str">
        <f t="shared" si="248"/>
        <v>za</v>
      </c>
      <c r="E1267">
        <f t="shared" si="252"/>
        <v>2026</v>
      </c>
      <c r="F1267" t="str">
        <f t="shared" si="253"/>
        <v/>
      </c>
      <c r="G1267" t="str">
        <f t="shared" si="254"/>
        <v/>
      </c>
      <c r="H1267" t="str">
        <f t="shared" si="255"/>
        <v/>
      </c>
      <c r="I1267">
        <f t="shared" si="250"/>
        <v>25</v>
      </c>
      <c r="J1267" s="118">
        <f>IF(AND(Formulier!$E$44&lt;=C1267,Formulier!$O$38&gt;=C1267),"Verlof",0)</f>
        <v>0</v>
      </c>
      <c r="K1267">
        <f t="shared" si="256"/>
        <v>0</v>
      </c>
      <c r="L1267">
        <f t="shared" si="257"/>
        <v>0</v>
      </c>
      <c r="M1267">
        <f t="shared" si="258"/>
        <v>0</v>
      </c>
      <c r="N1267" s="56">
        <f t="shared" si="259"/>
        <v>0</v>
      </c>
      <c r="O1267" s="56">
        <f t="shared" si="260"/>
        <v>0</v>
      </c>
    </row>
    <row r="1268" spans="1:15" x14ac:dyDescent="0.3">
      <c r="A1268" t="str">
        <f t="shared" si="251"/>
        <v>202625zo</v>
      </c>
      <c r="B1268">
        <f t="shared" si="249"/>
        <v>25</v>
      </c>
      <c r="C1268" s="65">
        <f t="shared" si="247"/>
        <v>46194</v>
      </c>
      <c r="D1268" t="str">
        <f t="shared" si="248"/>
        <v>zo</v>
      </c>
      <c r="E1268">
        <f t="shared" si="252"/>
        <v>2026</v>
      </c>
      <c r="F1268" t="str">
        <f t="shared" si="253"/>
        <v/>
      </c>
      <c r="G1268" t="str">
        <f t="shared" si="254"/>
        <v/>
      </c>
      <c r="H1268" t="str">
        <f t="shared" si="255"/>
        <v/>
      </c>
      <c r="I1268">
        <f t="shared" si="250"/>
        <v>25</v>
      </c>
      <c r="J1268" s="118">
        <f>IF(AND(Formulier!$E$44&lt;=C1268,Formulier!$O$38&gt;=C1268),"Verlof",0)</f>
        <v>0</v>
      </c>
      <c r="K1268">
        <f t="shared" si="256"/>
        <v>0</v>
      </c>
      <c r="L1268">
        <f t="shared" si="257"/>
        <v>0</v>
      </c>
      <c r="M1268">
        <f t="shared" si="258"/>
        <v>0</v>
      </c>
      <c r="N1268" s="56">
        <f t="shared" si="259"/>
        <v>0</v>
      </c>
      <c r="O1268" s="56">
        <f t="shared" si="260"/>
        <v>0</v>
      </c>
    </row>
    <row r="1269" spans="1:15" x14ac:dyDescent="0.3">
      <c r="A1269" t="str">
        <f t="shared" si="251"/>
        <v>202626ma</v>
      </c>
      <c r="B1269">
        <f t="shared" si="249"/>
        <v>26</v>
      </c>
      <c r="C1269" s="65">
        <f t="shared" si="247"/>
        <v>46195</v>
      </c>
      <c r="D1269" t="str">
        <f t="shared" si="248"/>
        <v>ma</v>
      </c>
      <c r="E1269">
        <f t="shared" si="252"/>
        <v>2026</v>
      </c>
      <c r="F1269" t="str">
        <f t="shared" si="253"/>
        <v/>
      </c>
      <c r="G1269" t="str">
        <f t="shared" si="254"/>
        <v/>
      </c>
      <c r="H1269" t="str">
        <f t="shared" si="255"/>
        <v/>
      </c>
      <c r="I1269">
        <f t="shared" si="250"/>
        <v>26</v>
      </c>
      <c r="J1269" s="118">
        <f>IF(AND(Formulier!$E$44&lt;=C1269,Formulier!$O$38&gt;=C1269),"Verlof",0)</f>
        <v>0</v>
      </c>
      <c r="K1269">
        <f t="shared" si="256"/>
        <v>0</v>
      </c>
      <c r="L1269">
        <f t="shared" si="257"/>
        <v>0</v>
      </c>
      <c r="M1269">
        <f t="shared" si="258"/>
        <v>0</v>
      </c>
      <c r="N1269" s="56">
        <f t="shared" si="259"/>
        <v>0</v>
      </c>
      <c r="O1269" s="56">
        <f t="shared" si="260"/>
        <v>0</v>
      </c>
    </row>
    <row r="1270" spans="1:15" x14ac:dyDescent="0.3">
      <c r="A1270" t="str">
        <f t="shared" si="251"/>
        <v>202626di</v>
      </c>
      <c r="B1270">
        <f t="shared" si="249"/>
        <v>26</v>
      </c>
      <c r="C1270" s="65">
        <f t="shared" si="247"/>
        <v>46196</v>
      </c>
      <c r="D1270" t="str">
        <f t="shared" si="248"/>
        <v>di</v>
      </c>
      <c r="E1270">
        <f t="shared" si="252"/>
        <v>2026</v>
      </c>
      <c r="F1270" t="str">
        <f t="shared" si="253"/>
        <v/>
      </c>
      <c r="G1270" t="str">
        <f t="shared" si="254"/>
        <v/>
      </c>
      <c r="H1270" t="str">
        <f t="shared" si="255"/>
        <v/>
      </c>
      <c r="I1270">
        <f t="shared" si="250"/>
        <v>26</v>
      </c>
      <c r="J1270" s="118">
        <f>IF(AND(Formulier!$E$44&lt;=C1270,Formulier!$O$38&gt;=C1270),"Verlof",0)</f>
        <v>0</v>
      </c>
      <c r="K1270">
        <f t="shared" si="256"/>
        <v>0</v>
      </c>
      <c r="L1270">
        <f t="shared" si="257"/>
        <v>0</v>
      </c>
      <c r="M1270">
        <f t="shared" si="258"/>
        <v>0</v>
      </c>
      <c r="N1270" s="56">
        <f t="shared" si="259"/>
        <v>0</v>
      </c>
      <c r="O1270" s="56">
        <f t="shared" si="260"/>
        <v>0</v>
      </c>
    </row>
    <row r="1271" spans="1:15" x14ac:dyDescent="0.3">
      <c r="A1271" t="str">
        <f t="shared" si="251"/>
        <v>202626wo</v>
      </c>
      <c r="B1271">
        <f t="shared" si="249"/>
        <v>26</v>
      </c>
      <c r="C1271" s="65">
        <f t="shared" si="247"/>
        <v>46197</v>
      </c>
      <c r="D1271" t="str">
        <f t="shared" si="248"/>
        <v>wo</v>
      </c>
      <c r="E1271">
        <f t="shared" si="252"/>
        <v>2026</v>
      </c>
      <c r="F1271" t="str">
        <f t="shared" si="253"/>
        <v/>
      </c>
      <c r="G1271" t="str">
        <f t="shared" si="254"/>
        <v/>
      </c>
      <c r="H1271" t="str">
        <f t="shared" si="255"/>
        <v/>
      </c>
      <c r="I1271">
        <f t="shared" si="250"/>
        <v>26</v>
      </c>
      <c r="J1271" s="118">
        <f>IF(AND(Formulier!$E$44&lt;=C1271,Formulier!$O$38&gt;=C1271),"Verlof",0)</f>
        <v>0</v>
      </c>
      <c r="K1271">
        <f t="shared" si="256"/>
        <v>0</v>
      </c>
      <c r="L1271">
        <f t="shared" si="257"/>
        <v>0</v>
      </c>
      <c r="M1271">
        <f t="shared" si="258"/>
        <v>0</v>
      </c>
      <c r="N1271" s="56">
        <f t="shared" si="259"/>
        <v>0</v>
      </c>
      <c r="O1271" s="56">
        <f t="shared" si="260"/>
        <v>0</v>
      </c>
    </row>
    <row r="1272" spans="1:15" x14ac:dyDescent="0.3">
      <c r="A1272" t="str">
        <f t="shared" si="251"/>
        <v>202626do</v>
      </c>
      <c r="B1272">
        <f t="shared" si="249"/>
        <v>26</v>
      </c>
      <c r="C1272" s="65">
        <f t="shared" si="247"/>
        <v>46198</v>
      </c>
      <c r="D1272" t="str">
        <f t="shared" si="248"/>
        <v>do</v>
      </c>
      <c r="E1272">
        <f t="shared" si="252"/>
        <v>2026</v>
      </c>
      <c r="F1272" t="str">
        <f t="shared" si="253"/>
        <v/>
      </c>
      <c r="G1272" t="str">
        <f t="shared" si="254"/>
        <v/>
      </c>
      <c r="H1272" t="str">
        <f t="shared" si="255"/>
        <v/>
      </c>
      <c r="I1272">
        <f t="shared" si="250"/>
        <v>26</v>
      </c>
      <c r="J1272" s="118">
        <f>IF(AND(Formulier!$E$44&lt;=C1272,Formulier!$O$38&gt;=C1272),"Verlof",0)</f>
        <v>0</v>
      </c>
      <c r="K1272">
        <f t="shared" si="256"/>
        <v>0</v>
      </c>
      <c r="L1272">
        <f t="shared" si="257"/>
        <v>0</v>
      </c>
      <c r="M1272">
        <f t="shared" si="258"/>
        <v>0</v>
      </c>
      <c r="N1272" s="56">
        <f t="shared" si="259"/>
        <v>0</v>
      </c>
      <c r="O1272" s="56">
        <f t="shared" si="260"/>
        <v>0</v>
      </c>
    </row>
    <row r="1273" spans="1:15" x14ac:dyDescent="0.3">
      <c r="A1273" t="str">
        <f t="shared" si="251"/>
        <v>202626vr</v>
      </c>
      <c r="B1273">
        <f t="shared" si="249"/>
        <v>26</v>
      </c>
      <c r="C1273" s="65">
        <f t="shared" si="247"/>
        <v>46199</v>
      </c>
      <c r="D1273" t="str">
        <f t="shared" si="248"/>
        <v>vr</v>
      </c>
      <c r="E1273">
        <f t="shared" si="252"/>
        <v>2026</v>
      </c>
      <c r="F1273" t="str">
        <f t="shared" si="253"/>
        <v/>
      </c>
      <c r="G1273" t="str">
        <f t="shared" si="254"/>
        <v/>
      </c>
      <c r="H1273" t="str">
        <f t="shared" si="255"/>
        <v/>
      </c>
      <c r="I1273">
        <f t="shared" si="250"/>
        <v>26</v>
      </c>
      <c r="J1273" s="118">
        <f>IF(AND(Formulier!$E$44&lt;=C1273,Formulier!$O$38&gt;=C1273),"Verlof",0)</f>
        <v>0</v>
      </c>
      <c r="K1273">
        <f t="shared" si="256"/>
        <v>0</v>
      </c>
      <c r="L1273">
        <f t="shared" si="257"/>
        <v>0</v>
      </c>
      <c r="M1273">
        <f t="shared" si="258"/>
        <v>0</v>
      </c>
      <c r="N1273" s="56">
        <f t="shared" si="259"/>
        <v>0</v>
      </c>
      <c r="O1273" s="56">
        <f t="shared" si="260"/>
        <v>0</v>
      </c>
    </row>
    <row r="1274" spans="1:15" x14ac:dyDescent="0.3">
      <c r="A1274" t="str">
        <f t="shared" si="251"/>
        <v>202626za</v>
      </c>
      <c r="B1274">
        <f t="shared" si="249"/>
        <v>26</v>
      </c>
      <c r="C1274" s="65">
        <f t="shared" si="247"/>
        <v>46200</v>
      </c>
      <c r="D1274" t="str">
        <f t="shared" si="248"/>
        <v>za</v>
      </c>
      <c r="E1274">
        <f t="shared" si="252"/>
        <v>2026</v>
      </c>
      <c r="F1274" t="str">
        <f t="shared" si="253"/>
        <v/>
      </c>
      <c r="G1274" t="str">
        <f t="shared" si="254"/>
        <v/>
      </c>
      <c r="H1274" t="str">
        <f t="shared" si="255"/>
        <v/>
      </c>
      <c r="I1274">
        <f t="shared" si="250"/>
        <v>26</v>
      </c>
      <c r="J1274" s="118">
        <f>IF(AND(Formulier!$E$44&lt;=C1274,Formulier!$O$38&gt;=C1274),"Verlof",0)</f>
        <v>0</v>
      </c>
      <c r="K1274">
        <f t="shared" si="256"/>
        <v>0</v>
      </c>
      <c r="L1274">
        <f t="shared" si="257"/>
        <v>0</v>
      </c>
      <c r="M1274">
        <f t="shared" si="258"/>
        <v>0</v>
      </c>
      <c r="N1274" s="56">
        <f t="shared" si="259"/>
        <v>0</v>
      </c>
      <c r="O1274" s="56">
        <f t="shared" si="260"/>
        <v>0</v>
      </c>
    </row>
    <row r="1275" spans="1:15" x14ac:dyDescent="0.3">
      <c r="A1275" t="str">
        <f t="shared" si="251"/>
        <v>202626zo</v>
      </c>
      <c r="B1275">
        <f t="shared" si="249"/>
        <v>26</v>
      </c>
      <c r="C1275" s="65">
        <f t="shared" si="247"/>
        <v>46201</v>
      </c>
      <c r="D1275" t="str">
        <f t="shared" si="248"/>
        <v>zo</v>
      </c>
      <c r="E1275">
        <f t="shared" si="252"/>
        <v>2026</v>
      </c>
      <c r="F1275" t="str">
        <f t="shared" si="253"/>
        <v/>
      </c>
      <c r="G1275" t="str">
        <f t="shared" si="254"/>
        <v/>
      </c>
      <c r="H1275" t="str">
        <f t="shared" si="255"/>
        <v/>
      </c>
      <c r="I1275">
        <f t="shared" si="250"/>
        <v>26</v>
      </c>
      <c r="J1275" s="118">
        <f>IF(AND(Formulier!$E$44&lt;=C1275,Formulier!$O$38&gt;=C1275),"Verlof",0)</f>
        <v>0</v>
      </c>
      <c r="K1275">
        <f t="shared" si="256"/>
        <v>0</v>
      </c>
      <c r="L1275">
        <f t="shared" si="257"/>
        <v>0</v>
      </c>
      <c r="M1275">
        <f t="shared" si="258"/>
        <v>0</v>
      </c>
      <c r="N1275" s="56">
        <f t="shared" si="259"/>
        <v>0</v>
      </c>
      <c r="O1275" s="56">
        <f t="shared" si="260"/>
        <v>0</v>
      </c>
    </row>
    <row r="1276" spans="1:15" x14ac:dyDescent="0.3">
      <c r="A1276" t="str">
        <f t="shared" si="251"/>
        <v>202627ma</v>
      </c>
      <c r="B1276">
        <f t="shared" si="249"/>
        <v>27</v>
      </c>
      <c r="C1276" s="65">
        <f t="shared" si="247"/>
        <v>46202</v>
      </c>
      <c r="D1276" t="str">
        <f t="shared" si="248"/>
        <v>ma</v>
      </c>
      <c r="E1276">
        <f t="shared" si="252"/>
        <v>2026</v>
      </c>
      <c r="F1276" t="str">
        <f t="shared" si="253"/>
        <v/>
      </c>
      <c r="G1276" t="str">
        <f t="shared" si="254"/>
        <v/>
      </c>
      <c r="H1276" t="str">
        <f t="shared" si="255"/>
        <v/>
      </c>
      <c r="I1276">
        <f t="shared" si="250"/>
        <v>27</v>
      </c>
      <c r="J1276" s="118">
        <f>IF(AND(Formulier!$E$44&lt;=C1276,Formulier!$O$38&gt;=C1276),"Verlof",0)</f>
        <v>0</v>
      </c>
      <c r="K1276">
        <f t="shared" si="256"/>
        <v>0</v>
      </c>
      <c r="L1276">
        <f t="shared" si="257"/>
        <v>0</v>
      </c>
      <c r="M1276">
        <f t="shared" si="258"/>
        <v>0</v>
      </c>
      <c r="N1276" s="56">
        <f t="shared" si="259"/>
        <v>0</v>
      </c>
      <c r="O1276" s="56">
        <f t="shared" si="260"/>
        <v>0</v>
      </c>
    </row>
    <row r="1277" spans="1:15" x14ac:dyDescent="0.3">
      <c r="A1277" t="str">
        <f t="shared" si="251"/>
        <v>202627di</v>
      </c>
      <c r="B1277">
        <f t="shared" si="249"/>
        <v>27</v>
      </c>
      <c r="C1277" s="65">
        <f t="shared" si="247"/>
        <v>46203</v>
      </c>
      <c r="D1277" t="str">
        <f t="shared" si="248"/>
        <v>di</v>
      </c>
      <c r="E1277">
        <f t="shared" si="252"/>
        <v>2026</v>
      </c>
      <c r="F1277" t="str">
        <f t="shared" si="253"/>
        <v/>
      </c>
      <c r="G1277" t="str">
        <f t="shared" si="254"/>
        <v/>
      </c>
      <c r="H1277" t="str">
        <f t="shared" si="255"/>
        <v/>
      </c>
      <c r="I1277">
        <f t="shared" si="250"/>
        <v>27</v>
      </c>
      <c r="J1277" s="118">
        <f>IF(AND(Formulier!$E$44&lt;=C1277,Formulier!$O$38&gt;=C1277),"Verlof",0)</f>
        <v>0</v>
      </c>
      <c r="K1277">
        <f t="shared" si="256"/>
        <v>0</v>
      </c>
      <c r="L1277">
        <f t="shared" si="257"/>
        <v>0</v>
      </c>
      <c r="M1277">
        <f t="shared" si="258"/>
        <v>0</v>
      </c>
      <c r="N1277" s="56">
        <f t="shared" si="259"/>
        <v>0</v>
      </c>
      <c r="O1277" s="56">
        <f t="shared" si="260"/>
        <v>0</v>
      </c>
    </row>
    <row r="1278" spans="1:15" x14ac:dyDescent="0.3">
      <c r="A1278" t="str">
        <f t="shared" si="251"/>
        <v>202627wo</v>
      </c>
      <c r="B1278">
        <f t="shared" si="249"/>
        <v>27</v>
      </c>
      <c r="C1278" s="65">
        <f t="shared" si="247"/>
        <v>46204</v>
      </c>
      <c r="D1278" t="str">
        <f t="shared" si="248"/>
        <v>wo</v>
      </c>
      <c r="E1278">
        <f t="shared" si="252"/>
        <v>2026</v>
      </c>
      <c r="F1278" t="str">
        <f t="shared" si="253"/>
        <v/>
      </c>
      <c r="G1278" t="str">
        <f t="shared" si="254"/>
        <v/>
      </c>
      <c r="H1278" t="str">
        <f t="shared" si="255"/>
        <v/>
      </c>
      <c r="I1278">
        <f t="shared" si="250"/>
        <v>27</v>
      </c>
      <c r="J1278" s="118">
        <f>IF(AND(Formulier!$E$44&lt;=C1278,Formulier!$O$38&gt;=C1278),"Verlof",0)</f>
        <v>0</v>
      </c>
      <c r="K1278">
        <f t="shared" si="256"/>
        <v>0</v>
      </c>
      <c r="L1278">
        <f t="shared" si="257"/>
        <v>0</v>
      </c>
      <c r="M1278">
        <f t="shared" si="258"/>
        <v>0</v>
      </c>
      <c r="N1278" s="56">
        <f t="shared" si="259"/>
        <v>0</v>
      </c>
      <c r="O1278" s="56">
        <f t="shared" si="260"/>
        <v>0</v>
      </c>
    </row>
    <row r="1279" spans="1:15" x14ac:dyDescent="0.3">
      <c r="A1279" t="str">
        <f t="shared" si="251"/>
        <v>202627do</v>
      </c>
      <c r="B1279">
        <f t="shared" si="249"/>
        <v>27</v>
      </c>
      <c r="C1279" s="65">
        <f t="shared" si="247"/>
        <v>46205</v>
      </c>
      <c r="D1279" t="str">
        <f t="shared" si="248"/>
        <v>do</v>
      </c>
      <c r="E1279">
        <f t="shared" si="252"/>
        <v>2026</v>
      </c>
      <c r="F1279" t="str">
        <f t="shared" si="253"/>
        <v/>
      </c>
      <c r="G1279" t="str">
        <f t="shared" si="254"/>
        <v/>
      </c>
      <c r="H1279" t="str">
        <f t="shared" si="255"/>
        <v/>
      </c>
      <c r="I1279">
        <f t="shared" si="250"/>
        <v>27</v>
      </c>
      <c r="J1279" s="118">
        <f>IF(AND(Formulier!$E$44&lt;=C1279,Formulier!$O$38&gt;=C1279),"Verlof",0)</f>
        <v>0</v>
      </c>
      <c r="K1279">
        <f t="shared" si="256"/>
        <v>0</v>
      </c>
      <c r="L1279">
        <f t="shared" si="257"/>
        <v>0</v>
      </c>
      <c r="M1279">
        <f t="shared" si="258"/>
        <v>0</v>
      </c>
      <c r="N1279" s="56">
        <f t="shared" si="259"/>
        <v>0</v>
      </c>
      <c r="O1279" s="56">
        <f t="shared" si="260"/>
        <v>0</v>
      </c>
    </row>
    <row r="1280" spans="1:15" x14ac:dyDescent="0.3">
      <c r="A1280" t="str">
        <f t="shared" si="251"/>
        <v>202627vr</v>
      </c>
      <c r="B1280">
        <f t="shared" si="249"/>
        <v>27</v>
      </c>
      <c r="C1280" s="65">
        <f t="shared" si="247"/>
        <v>46206</v>
      </c>
      <c r="D1280" t="str">
        <f t="shared" si="248"/>
        <v>vr</v>
      </c>
      <c r="E1280">
        <f t="shared" si="252"/>
        <v>2026</v>
      </c>
      <c r="F1280" t="str">
        <f t="shared" si="253"/>
        <v/>
      </c>
      <c r="G1280" t="str">
        <f t="shared" si="254"/>
        <v/>
      </c>
      <c r="H1280" t="str">
        <f t="shared" si="255"/>
        <v/>
      </c>
      <c r="I1280">
        <f t="shared" si="250"/>
        <v>27</v>
      </c>
      <c r="J1280" s="118">
        <f>IF(AND(Formulier!$E$44&lt;=C1280,Formulier!$O$38&gt;=C1280),"Verlof",0)</f>
        <v>0</v>
      </c>
      <c r="K1280">
        <f t="shared" si="256"/>
        <v>0</v>
      </c>
      <c r="L1280">
        <f t="shared" si="257"/>
        <v>0</v>
      </c>
      <c r="M1280">
        <f t="shared" si="258"/>
        <v>0</v>
      </c>
      <c r="N1280" s="56">
        <f t="shared" si="259"/>
        <v>0</v>
      </c>
      <c r="O1280" s="56">
        <f t="shared" si="260"/>
        <v>0</v>
      </c>
    </row>
    <row r="1281" spans="1:15" x14ac:dyDescent="0.3">
      <c r="A1281" t="str">
        <f t="shared" si="251"/>
        <v>202627za</v>
      </c>
      <c r="B1281">
        <f t="shared" si="249"/>
        <v>27</v>
      </c>
      <c r="C1281" s="65">
        <f t="shared" si="247"/>
        <v>46207</v>
      </c>
      <c r="D1281" t="str">
        <f t="shared" si="248"/>
        <v>za</v>
      </c>
      <c r="E1281">
        <f t="shared" si="252"/>
        <v>2026</v>
      </c>
      <c r="F1281" t="str">
        <f t="shared" si="253"/>
        <v/>
      </c>
      <c r="G1281" t="str">
        <f t="shared" si="254"/>
        <v/>
      </c>
      <c r="H1281" t="str">
        <f t="shared" si="255"/>
        <v/>
      </c>
      <c r="I1281">
        <f t="shared" si="250"/>
        <v>27</v>
      </c>
      <c r="J1281" s="118">
        <f>IF(AND(Formulier!$E$44&lt;=C1281,Formulier!$O$38&gt;=C1281),"Verlof",0)</f>
        <v>0</v>
      </c>
      <c r="K1281">
        <f t="shared" si="256"/>
        <v>0</v>
      </c>
      <c r="L1281">
        <f t="shared" si="257"/>
        <v>0</v>
      </c>
      <c r="M1281">
        <f t="shared" si="258"/>
        <v>0</v>
      </c>
      <c r="N1281" s="56">
        <f t="shared" si="259"/>
        <v>0</v>
      </c>
      <c r="O1281" s="56">
        <f t="shared" si="260"/>
        <v>0</v>
      </c>
    </row>
    <row r="1282" spans="1:15" x14ac:dyDescent="0.3">
      <c r="A1282" t="str">
        <f t="shared" si="251"/>
        <v>202627zo</v>
      </c>
      <c r="B1282">
        <f t="shared" si="249"/>
        <v>27</v>
      </c>
      <c r="C1282" s="65">
        <f t="shared" si="247"/>
        <v>46208</v>
      </c>
      <c r="D1282" t="str">
        <f t="shared" si="248"/>
        <v>zo</v>
      </c>
      <c r="E1282">
        <f t="shared" si="252"/>
        <v>2026</v>
      </c>
      <c r="F1282" t="str">
        <f t="shared" si="253"/>
        <v/>
      </c>
      <c r="G1282" t="str">
        <f t="shared" si="254"/>
        <v/>
      </c>
      <c r="H1282" t="str">
        <f t="shared" si="255"/>
        <v/>
      </c>
      <c r="I1282">
        <f t="shared" si="250"/>
        <v>27</v>
      </c>
      <c r="J1282" s="118">
        <f>IF(AND(Formulier!$E$44&lt;=C1282,Formulier!$O$38&gt;=C1282),"Verlof",0)</f>
        <v>0</v>
      </c>
      <c r="K1282">
        <f t="shared" si="256"/>
        <v>0</v>
      </c>
      <c r="L1282">
        <f t="shared" si="257"/>
        <v>0</v>
      </c>
      <c r="M1282">
        <f t="shared" si="258"/>
        <v>0</v>
      </c>
      <c r="N1282" s="56">
        <f t="shared" si="259"/>
        <v>0</v>
      </c>
      <c r="O1282" s="56">
        <f t="shared" si="260"/>
        <v>0</v>
      </c>
    </row>
    <row r="1283" spans="1:15" x14ac:dyDescent="0.3">
      <c r="A1283" t="str">
        <f t="shared" si="251"/>
        <v>202628ma</v>
      </c>
      <c r="B1283">
        <f t="shared" si="249"/>
        <v>28</v>
      </c>
      <c r="C1283" s="65">
        <f t="shared" si="247"/>
        <v>46209</v>
      </c>
      <c r="D1283" t="str">
        <f t="shared" si="248"/>
        <v>ma</v>
      </c>
      <c r="E1283">
        <f t="shared" si="252"/>
        <v>2026</v>
      </c>
      <c r="F1283" t="str">
        <f t="shared" si="253"/>
        <v>Vakantie</v>
      </c>
      <c r="G1283" t="str">
        <f t="shared" si="254"/>
        <v/>
      </c>
      <c r="H1283" t="str">
        <f t="shared" si="255"/>
        <v/>
      </c>
      <c r="I1283">
        <f t="shared" si="250"/>
        <v>28</v>
      </c>
      <c r="J1283" s="118">
        <f>IF(AND(Formulier!$E$44&lt;=C1283,Formulier!$O$38&gt;=C1283),"Verlof",0)</f>
        <v>0</v>
      </c>
      <c r="K1283">
        <f t="shared" si="256"/>
        <v>0</v>
      </c>
      <c r="L1283">
        <f t="shared" si="257"/>
        <v>0</v>
      </c>
      <c r="M1283">
        <f t="shared" si="258"/>
        <v>0</v>
      </c>
      <c r="N1283" s="56">
        <f t="shared" si="259"/>
        <v>0</v>
      </c>
      <c r="O1283" s="56">
        <f t="shared" si="260"/>
        <v>0</v>
      </c>
    </row>
    <row r="1284" spans="1:15" x14ac:dyDescent="0.3">
      <c r="A1284" t="str">
        <f t="shared" si="251"/>
        <v>202628di</v>
      </c>
      <c r="B1284">
        <f t="shared" si="249"/>
        <v>28</v>
      </c>
      <c r="C1284" s="65">
        <f t="shared" si="247"/>
        <v>46210</v>
      </c>
      <c r="D1284" t="str">
        <f t="shared" si="248"/>
        <v>di</v>
      </c>
      <c r="E1284">
        <f t="shared" si="252"/>
        <v>2026</v>
      </c>
      <c r="F1284" t="str">
        <f t="shared" si="253"/>
        <v>Vakantie</v>
      </c>
      <c r="G1284" t="str">
        <f t="shared" si="254"/>
        <v/>
      </c>
      <c r="H1284" t="str">
        <f t="shared" si="255"/>
        <v/>
      </c>
      <c r="I1284">
        <f t="shared" si="250"/>
        <v>28</v>
      </c>
      <c r="J1284" s="118">
        <f>IF(AND(Formulier!$E$44&lt;=C1284,Formulier!$O$38&gt;=C1284),"Verlof",0)</f>
        <v>0</v>
      </c>
      <c r="K1284">
        <f t="shared" si="256"/>
        <v>0</v>
      </c>
      <c r="L1284">
        <f t="shared" si="257"/>
        <v>0</v>
      </c>
      <c r="M1284">
        <f t="shared" si="258"/>
        <v>0</v>
      </c>
      <c r="N1284" s="56">
        <f t="shared" si="259"/>
        <v>0</v>
      </c>
      <c r="O1284" s="56">
        <f t="shared" si="260"/>
        <v>0</v>
      </c>
    </row>
    <row r="1285" spans="1:15" x14ac:dyDescent="0.3">
      <c r="A1285" t="str">
        <f t="shared" si="251"/>
        <v>202628wo</v>
      </c>
      <c r="B1285">
        <f t="shared" si="249"/>
        <v>28</v>
      </c>
      <c r="C1285" s="65">
        <f t="shared" si="247"/>
        <v>46211</v>
      </c>
      <c r="D1285" t="str">
        <f t="shared" si="248"/>
        <v>wo</v>
      </c>
      <c r="E1285">
        <f t="shared" si="252"/>
        <v>2026</v>
      </c>
      <c r="F1285" t="str">
        <f t="shared" si="253"/>
        <v>Vakantie</v>
      </c>
      <c r="G1285" t="str">
        <f t="shared" si="254"/>
        <v/>
      </c>
      <c r="H1285" t="str">
        <f t="shared" si="255"/>
        <v/>
      </c>
      <c r="I1285">
        <f t="shared" si="250"/>
        <v>28</v>
      </c>
      <c r="J1285" s="118">
        <f>IF(AND(Formulier!$E$44&lt;=C1285,Formulier!$O$38&gt;=C1285),"Verlof",0)</f>
        <v>0</v>
      </c>
      <c r="K1285">
        <f t="shared" si="256"/>
        <v>0</v>
      </c>
      <c r="L1285">
        <f t="shared" si="257"/>
        <v>0</v>
      </c>
      <c r="M1285">
        <f t="shared" si="258"/>
        <v>0</v>
      </c>
      <c r="N1285" s="56">
        <f t="shared" si="259"/>
        <v>0</v>
      </c>
      <c r="O1285" s="56">
        <f t="shared" si="260"/>
        <v>0</v>
      </c>
    </row>
    <row r="1286" spans="1:15" x14ac:dyDescent="0.3">
      <c r="A1286" t="str">
        <f t="shared" si="251"/>
        <v>202628do</v>
      </c>
      <c r="B1286">
        <f t="shared" si="249"/>
        <v>28</v>
      </c>
      <c r="C1286" s="65">
        <f t="shared" si="247"/>
        <v>46212</v>
      </c>
      <c r="D1286" t="str">
        <f t="shared" si="248"/>
        <v>do</v>
      </c>
      <c r="E1286">
        <f t="shared" si="252"/>
        <v>2026</v>
      </c>
      <c r="F1286" t="str">
        <f t="shared" si="253"/>
        <v>Vakantie</v>
      </c>
      <c r="G1286" t="str">
        <f t="shared" si="254"/>
        <v/>
      </c>
      <c r="H1286" t="str">
        <f t="shared" si="255"/>
        <v/>
      </c>
      <c r="I1286">
        <f t="shared" si="250"/>
        <v>28</v>
      </c>
      <c r="J1286" s="118">
        <f>IF(AND(Formulier!$E$44&lt;=C1286,Formulier!$O$38&gt;=C1286),"Verlof",0)</f>
        <v>0</v>
      </c>
      <c r="K1286">
        <f t="shared" si="256"/>
        <v>0</v>
      </c>
      <c r="L1286">
        <f t="shared" si="257"/>
        <v>0</v>
      </c>
      <c r="M1286">
        <f t="shared" si="258"/>
        <v>0</v>
      </c>
      <c r="N1286" s="56">
        <f t="shared" si="259"/>
        <v>0</v>
      </c>
      <c r="O1286" s="56">
        <f t="shared" si="260"/>
        <v>0</v>
      </c>
    </row>
    <row r="1287" spans="1:15" x14ac:dyDescent="0.3">
      <c r="A1287" t="str">
        <f t="shared" si="251"/>
        <v>202628vr</v>
      </c>
      <c r="B1287">
        <f t="shared" si="249"/>
        <v>28</v>
      </c>
      <c r="C1287" s="65">
        <f t="shared" si="247"/>
        <v>46213</v>
      </c>
      <c r="D1287" t="str">
        <f t="shared" si="248"/>
        <v>vr</v>
      </c>
      <c r="E1287">
        <f t="shared" si="252"/>
        <v>2026</v>
      </c>
      <c r="F1287" t="str">
        <f t="shared" si="253"/>
        <v>Vakantie</v>
      </c>
      <c r="G1287" t="str">
        <f t="shared" si="254"/>
        <v/>
      </c>
      <c r="H1287" t="str">
        <f t="shared" si="255"/>
        <v/>
      </c>
      <c r="I1287">
        <f t="shared" si="250"/>
        <v>28</v>
      </c>
      <c r="J1287" s="118">
        <f>IF(AND(Formulier!$E$44&lt;=C1287,Formulier!$O$38&gt;=C1287),"Verlof",0)</f>
        <v>0</v>
      </c>
      <c r="K1287">
        <f t="shared" si="256"/>
        <v>0</v>
      </c>
      <c r="L1287">
        <f t="shared" si="257"/>
        <v>0</v>
      </c>
      <c r="M1287">
        <f t="shared" si="258"/>
        <v>0</v>
      </c>
      <c r="N1287" s="56">
        <f t="shared" si="259"/>
        <v>0</v>
      </c>
      <c r="O1287" s="56">
        <f t="shared" si="260"/>
        <v>0</v>
      </c>
    </row>
    <row r="1288" spans="1:15" x14ac:dyDescent="0.3">
      <c r="A1288" t="str">
        <f t="shared" si="251"/>
        <v>202628za</v>
      </c>
      <c r="B1288">
        <f t="shared" si="249"/>
        <v>28</v>
      </c>
      <c r="C1288" s="65">
        <f t="shared" si="247"/>
        <v>46214</v>
      </c>
      <c r="D1288" t="str">
        <f t="shared" si="248"/>
        <v>za</v>
      </c>
      <c r="E1288">
        <f t="shared" si="252"/>
        <v>2026</v>
      </c>
      <c r="F1288" t="str">
        <f t="shared" si="253"/>
        <v>Vakantie</v>
      </c>
      <c r="G1288" t="str">
        <f t="shared" si="254"/>
        <v/>
      </c>
      <c r="H1288" t="str">
        <f t="shared" si="255"/>
        <v/>
      </c>
      <c r="I1288">
        <f t="shared" si="250"/>
        <v>28</v>
      </c>
      <c r="J1288" s="118">
        <f>IF(AND(Formulier!$E$44&lt;=C1288,Formulier!$O$38&gt;=C1288),"Verlof",0)</f>
        <v>0</v>
      </c>
      <c r="K1288">
        <f t="shared" si="256"/>
        <v>0</v>
      </c>
      <c r="L1288">
        <f t="shared" si="257"/>
        <v>0</v>
      </c>
      <c r="M1288">
        <f t="shared" si="258"/>
        <v>0</v>
      </c>
      <c r="N1288" s="56">
        <f t="shared" si="259"/>
        <v>0</v>
      </c>
      <c r="O1288" s="56">
        <f t="shared" si="260"/>
        <v>0</v>
      </c>
    </row>
    <row r="1289" spans="1:15" x14ac:dyDescent="0.3">
      <c r="A1289" t="str">
        <f t="shared" si="251"/>
        <v>202628zo</v>
      </c>
      <c r="B1289">
        <f t="shared" si="249"/>
        <v>28</v>
      </c>
      <c r="C1289" s="65">
        <f t="shared" ref="C1289:C1352" si="261">C1288+1</f>
        <v>46215</v>
      </c>
      <c r="D1289" t="str">
        <f t="shared" ref="D1289:D1352" si="262">+D1282</f>
        <v>zo</v>
      </c>
      <c r="E1289">
        <f t="shared" si="252"/>
        <v>2026</v>
      </c>
      <c r="F1289" t="str">
        <f t="shared" si="253"/>
        <v>Vakantie</v>
      </c>
      <c r="G1289" t="str">
        <f t="shared" si="254"/>
        <v/>
      </c>
      <c r="H1289" t="str">
        <f t="shared" si="255"/>
        <v/>
      </c>
      <c r="I1289">
        <f t="shared" si="250"/>
        <v>28</v>
      </c>
      <c r="J1289" s="118">
        <f>IF(AND(Formulier!$E$44&lt;=C1289,Formulier!$O$38&gt;=C1289),"Verlof",0)</f>
        <v>0</v>
      </c>
      <c r="K1289">
        <f t="shared" si="256"/>
        <v>0</v>
      </c>
      <c r="L1289">
        <f t="shared" si="257"/>
        <v>0</v>
      </c>
      <c r="M1289">
        <f t="shared" si="258"/>
        <v>0</v>
      </c>
      <c r="N1289" s="56">
        <f t="shared" si="259"/>
        <v>0</v>
      </c>
      <c r="O1289" s="56">
        <f t="shared" si="260"/>
        <v>0</v>
      </c>
    </row>
    <row r="1290" spans="1:15" x14ac:dyDescent="0.3">
      <c r="A1290" t="str">
        <f t="shared" si="251"/>
        <v>202629ma</v>
      </c>
      <c r="B1290">
        <f t="shared" si="249"/>
        <v>29</v>
      </c>
      <c r="C1290" s="65">
        <f t="shared" si="261"/>
        <v>46216</v>
      </c>
      <c r="D1290" t="str">
        <f t="shared" si="262"/>
        <v>ma</v>
      </c>
      <c r="E1290">
        <f t="shared" si="252"/>
        <v>2026</v>
      </c>
      <c r="F1290" t="str">
        <f t="shared" si="253"/>
        <v>Vakantie</v>
      </c>
      <c r="G1290" t="str">
        <f t="shared" si="254"/>
        <v/>
      </c>
      <c r="H1290" t="str">
        <f t="shared" si="255"/>
        <v>Vakantie</v>
      </c>
      <c r="I1290">
        <f t="shared" si="250"/>
        <v>29</v>
      </c>
      <c r="J1290" s="118">
        <f>IF(AND(Formulier!$E$44&lt;=C1290,Formulier!$O$38&gt;=C1290),"Verlof",0)</f>
        <v>0</v>
      </c>
      <c r="K1290">
        <f t="shared" si="256"/>
        <v>0</v>
      </c>
      <c r="L1290">
        <f t="shared" si="257"/>
        <v>0</v>
      </c>
      <c r="M1290">
        <f t="shared" si="258"/>
        <v>0</v>
      </c>
      <c r="N1290" s="56">
        <f t="shared" si="259"/>
        <v>0</v>
      </c>
      <c r="O1290" s="56">
        <f t="shared" si="260"/>
        <v>0</v>
      </c>
    </row>
    <row r="1291" spans="1:15" x14ac:dyDescent="0.3">
      <c r="A1291" t="str">
        <f t="shared" si="251"/>
        <v>202629di</v>
      </c>
      <c r="B1291">
        <f t="shared" si="249"/>
        <v>29</v>
      </c>
      <c r="C1291" s="65">
        <f t="shared" si="261"/>
        <v>46217</v>
      </c>
      <c r="D1291" t="str">
        <f t="shared" si="262"/>
        <v>di</v>
      </c>
      <c r="E1291">
        <f t="shared" si="252"/>
        <v>2026</v>
      </c>
      <c r="F1291" t="str">
        <f t="shared" si="253"/>
        <v>Vakantie</v>
      </c>
      <c r="G1291" t="str">
        <f t="shared" si="254"/>
        <v/>
      </c>
      <c r="H1291" t="str">
        <f t="shared" si="255"/>
        <v>Vakantie</v>
      </c>
      <c r="I1291">
        <f t="shared" si="250"/>
        <v>29</v>
      </c>
      <c r="J1291" s="118">
        <f>IF(AND(Formulier!$E$44&lt;=C1291,Formulier!$O$38&gt;=C1291),"Verlof",0)</f>
        <v>0</v>
      </c>
      <c r="K1291">
        <f t="shared" si="256"/>
        <v>0</v>
      </c>
      <c r="L1291">
        <f t="shared" si="257"/>
        <v>0</v>
      </c>
      <c r="M1291">
        <f t="shared" si="258"/>
        <v>0</v>
      </c>
      <c r="N1291" s="56">
        <f t="shared" si="259"/>
        <v>0</v>
      </c>
      <c r="O1291" s="56">
        <f t="shared" si="260"/>
        <v>0</v>
      </c>
    </row>
    <row r="1292" spans="1:15" x14ac:dyDescent="0.3">
      <c r="A1292" t="str">
        <f t="shared" si="251"/>
        <v>202629wo</v>
      </c>
      <c r="B1292">
        <f t="shared" si="249"/>
        <v>29</v>
      </c>
      <c r="C1292" s="65">
        <f t="shared" si="261"/>
        <v>46218</v>
      </c>
      <c r="D1292" t="str">
        <f t="shared" si="262"/>
        <v>wo</v>
      </c>
      <c r="E1292">
        <f t="shared" si="252"/>
        <v>2026</v>
      </c>
      <c r="F1292" t="str">
        <f t="shared" si="253"/>
        <v>Vakantie</v>
      </c>
      <c r="G1292" t="str">
        <f t="shared" si="254"/>
        <v/>
      </c>
      <c r="H1292" t="str">
        <f t="shared" si="255"/>
        <v>Vakantie</v>
      </c>
      <c r="I1292">
        <f t="shared" si="250"/>
        <v>29</v>
      </c>
      <c r="J1292" s="118">
        <f>IF(AND(Formulier!$E$44&lt;=C1292,Formulier!$O$38&gt;=C1292),"Verlof",0)</f>
        <v>0</v>
      </c>
      <c r="K1292">
        <f t="shared" si="256"/>
        <v>0</v>
      </c>
      <c r="L1292">
        <f t="shared" si="257"/>
        <v>0</v>
      </c>
      <c r="M1292">
        <f t="shared" si="258"/>
        <v>0</v>
      </c>
      <c r="N1292" s="56">
        <f t="shared" si="259"/>
        <v>0</v>
      </c>
      <c r="O1292" s="56">
        <f t="shared" si="260"/>
        <v>0</v>
      </c>
    </row>
    <row r="1293" spans="1:15" x14ac:dyDescent="0.3">
      <c r="A1293" t="str">
        <f t="shared" si="251"/>
        <v>202629do</v>
      </c>
      <c r="B1293">
        <f t="shared" ref="B1293:B1356" si="263">B1286+1</f>
        <v>29</v>
      </c>
      <c r="C1293" s="65">
        <f t="shared" si="261"/>
        <v>46219</v>
      </c>
      <c r="D1293" t="str">
        <f t="shared" si="262"/>
        <v>do</v>
      </c>
      <c r="E1293">
        <f t="shared" si="252"/>
        <v>2026</v>
      </c>
      <c r="F1293" t="str">
        <f t="shared" si="253"/>
        <v>Vakantie</v>
      </c>
      <c r="G1293" t="str">
        <f t="shared" si="254"/>
        <v/>
      </c>
      <c r="H1293" t="str">
        <f t="shared" si="255"/>
        <v>Vakantie</v>
      </c>
      <c r="I1293">
        <f t="shared" ref="I1293:I1356" si="264">+I1286+1</f>
        <v>29</v>
      </c>
      <c r="J1293" s="118">
        <f>IF(AND(Formulier!$E$44&lt;=C1293,Formulier!$O$38&gt;=C1293),"Verlof",0)</f>
        <v>0</v>
      </c>
      <c r="K1293">
        <f t="shared" si="256"/>
        <v>0</v>
      </c>
      <c r="L1293">
        <f t="shared" si="257"/>
        <v>0</v>
      </c>
      <c r="M1293">
        <f t="shared" si="258"/>
        <v>0</v>
      </c>
      <c r="N1293" s="56">
        <f t="shared" si="259"/>
        <v>0</v>
      </c>
      <c r="O1293" s="56">
        <f t="shared" si="260"/>
        <v>0</v>
      </c>
    </row>
    <row r="1294" spans="1:15" x14ac:dyDescent="0.3">
      <c r="A1294" t="str">
        <f t="shared" si="251"/>
        <v>202629vr</v>
      </c>
      <c r="B1294">
        <f t="shared" si="263"/>
        <v>29</v>
      </c>
      <c r="C1294" s="65">
        <f t="shared" si="261"/>
        <v>46220</v>
      </c>
      <c r="D1294" t="str">
        <f t="shared" si="262"/>
        <v>vr</v>
      </c>
      <c r="E1294">
        <f t="shared" si="252"/>
        <v>2026</v>
      </c>
      <c r="F1294" t="str">
        <f t="shared" si="253"/>
        <v>Vakantie</v>
      </c>
      <c r="G1294" t="str">
        <f t="shared" si="254"/>
        <v/>
      </c>
      <c r="H1294" t="str">
        <f t="shared" si="255"/>
        <v>Vakantie</v>
      </c>
      <c r="I1294">
        <f t="shared" si="264"/>
        <v>29</v>
      </c>
      <c r="J1294" s="118">
        <f>IF(AND(Formulier!$E$44&lt;=C1294,Formulier!$O$38&gt;=C1294),"Verlof",0)</f>
        <v>0</v>
      </c>
      <c r="K1294">
        <f t="shared" si="256"/>
        <v>0</v>
      </c>
      <c r="L1294">
        <f t="shared" si="257"/>
        <v>0</v>
      </c>
      <c r="M1294">
        <f t="shared" si="258"/>
        <v>0</v>
      </c>
      <c r="N1294" s="56">
        <f t="shared" si="259"/>
        <v>0</v>
      </c>
      <c r="O1294" s="56">
        <f t="shared" si="260"/>
        <v>0</v>
      </c>
    </row>
    <row r="1295" spans="1:15" x14ac:dyDescent="0.3">
      <c r="A1295" t="str">
        <f t="shared" si="251"/>
        <v>202629za</v>
      </c>
      <c r="B1295">
        <f t="shared" si="263"/>
        <v>29</v>
      </c>
      <c r="C1295" s="65">
        <f t="shared" si="261"/>
        <v>46221</v>
      </c>
      <c r="D1295" t="str">
        <f t="shared" si="262"/>
        <v>za</v>
      </c>
      <c r="E1295">
        <f t="shared" si="252"/>
        <v>2026</v>
      </c>
      <c r="F1295" t="str">
        <f t="shared" si="253"/>
        <v>Vakantie</v>
      </c>
      <c r="G1295" t="str">
        <f t="shared" si="254"/>
        <v/>
      </c>
      <c r="H1295" t="str">
        <f t="shared" si="255"/>
        <v>Vakantie</v>
      </c>
      <c r="I1295">
        <f t="shared" si="264"/>
        <v>29</v>
      </c>
      <c r="J1295" s="118">
        <f>IF(AND(Formulier!$E$44&lt;=C1295,Formulier!$O$38&gt;=C1295),"Verlof",0)</f>
        <v>0</v>
      </c>
      <c r="K1295">
        <f t="shared" si="256"/>
        <v>0</v>
      </c>
      <c r="L1295">
        <f t="shared" si="257"/>
        <v>0</v>
      </c>
      <c r="M1295">
        <f t="shared" si="258"/>
        <v>0</v>
      </c>
      <c r="N1295" s="56">
        <f t="shared" si="259"/>
        <v>0</v>
      </c>
      <c r="O1295" s="56">
        <f t="shared" si="260"/>
        <v>0</v>
      </c>
    </row>
    <row r="1296" spans="1:15" x14ac:dyDescent="0.3">
      <c r="A1296" t="str">
        <f t="shared" si="251"/>
        <v>202629zo</v>
      </c>
      <c r="B1296">
        <f t="shared" si="263"/>
        <v>29</v>
      </c>
      <c r="C1296" s="65">
        <f t="shared" si="261"/>
        <v>46222</v>
      </c>
      <c r="D1296" t="str">
        <f t="shared" si="262"/>
        <v>zo</v>
      </c>
      <c r="E1296">
        <f t="shared" si="252"/>
        <v>2026</v>
      </c>
      <c r="F1296" t="str">
        <f t="shared" si="253"/>
        <v>Vakantie</v>
      </c>
      <c r="G1296" t="str">
        <f t="shared" si="254"/>
        <v/>
      </c>
      <c r="H1296" t="str">
        <f t="shared" si="255"/>
        <v>Vakantie</v>
      </c>
      <c r="I1296">
        <f t="shared" si="264"/>
        <v>29</v>
      </c>
      <c r="J1296" s="118">
        <f>IF(AND(Formulier!$E$44&lt;=C1296,Formulier!$O$38&gt;=C1296),"Verlof",0)</f>
        <v>0</v>
      </c>
      <c r="K1296">
        <f t="shared" si="256"/>
        <v>0</v>
      </c>
      <c r="L1296">
        <f t="shared" si="257"/>
        <v>0</v>
      </c>
      <c r="M1296">
        <f t="shared" si="258"/>
        <v>0</v>
      </c>
      <c r="N1296" s="56">
        <f t="shared" si="259"/>
        <v>0</v>
      </c>
      <c r="O1296" s="56">
        <f t="shared" si="260"/>
        <v>0</v>
      </c>
    </row>
    <row r="1297" spans="1:15" x14ac:dyDescent="0.3">
      <c r="A1297" t="str">
        <f t="shared" si="251"/>
        <v>202630ma</v>
      </c>
      <c r="B1297">
        <f t="shared" si="263"/>
        <v>30</v>
      </c>
      <c r="C1297" s="65">
        <f t="shared" si="261"/>
        <v>46223</v>
      </c>
      <c r="D1297" t="str">
        <f t="shared" si="262"/>
        <v>ma</v>
      </c>
      <c r="E1297">
        <f t="shared" si="252"/>
        <v>2026</v>
      </c>
      <c r="F1297" t="str">
        <f t="shared" si="253"/>
        <v>Vakantie</v>
      </c>
      <c r="G1297" t="str">
        <f t="shared" si="254"/>
        <v>Vakantie</v>
      </c>
      <c r="H1297" t="str">
        <f t="shared" si="255"/>
        <v>Vakantie</v>
      </c>
      <c r="I1297">
        <f t="shared" si="264"/>
        <v>30</v>
      </c>
      <c r="J1297" s="118">
        <f>IF(AND(Formulier!$E$44&lt;=C1297,Formulier!$O$38&gt;=C1297),"Verlof",0)</f>
        <v>0</v>
      </c>
      <c r="K1297">
        <f t="shared" si="256"/>
        <v>0</v>
      </c>
      <c r="L1297">
        <f t="shared" si="257"/>
        <v>0</v>
      </c>
      <c r="M1297">
        <f t="shared" si="258"/>
        <v>0</v>
      </c>
      <c r="N1297" s="56">
        <f t="shared" si="259"/>
        <v>0</v>
      </c>
      <c r="O1297" s="56">
        <f t="shared" si="260"/>
        <v>0</v>
      </c>
    </row>
    <row r="1298" spans="1:15" x14ac:dyDescent="0.3">
      <c r="A1298" t="str">
        <f t="shared" si="251"/>
        <v>202630di</v>
      </c>
      <c r="B1298">
        <f t="shared" si="263"/>
        <v>30</v>
      </c>
      <c r="C1298" s="65">
        <f t="shared" si="261"/>
        <v>46224</v>
      </c>
      <c r="D1298" t="str">
        <f t="shared" si="262"/>
        <v>di</v>
      </c>
      <c r="E1298">
        <f t="shared" si="252"/>
        <v>2026</v>
      </c>
      <c r="F1298" t="str">
        <f t="shared" si="253"/>
        <v>Vakantie</v>
      </c>
      <c r="G1298" t="str">
        <f t="shared" si="254"/>
        <v>Vakantie</v>
      </c>
      <c r="H1298" t="str">
        <f t="shared" si="255"/>
        <v>Vakantie</v>
      </c>
      <c r="I1298">
        <f t="shared" si="264"/>
        <v>30</v>
      </c>
      <c r="J1298" s="118">
        <f>IF(AND(Formulier!$E$44&lt;=C1298,Formulier!$O$38&gt;=C1298),"Verlof",0)</f>
        <v>0</v>
      </c>
      <c r="K1298">
        <f t="shared" si="256"/>
        <v>0</v>
      </c>
      <c r="L1298">
        <f t="shared" si="257"/>
        <v>0</v>
      </c>
      <c r="M1298">
        <f t="shared" si="258"/>
        <v>0</v>
      </c>
      <c r="N1298" s="56">
        <f t="shared" si="259"/>
        <v>0</v>
      </c>
      <c r="O1298" s="56">
        <f t="shared" si="260"/>
        <v>0</v>
      </c>
    </row>
    <row r="1299" spans="1:15" x14ac:dyDescent="0.3">
      <c r="A1299" t="str">
        <f t="shared" si="251"/>
        <v>202630wo</v>
      </c>
      <c r="B1299">
        <f t="shared" si="263"/>
        <v>30</v>
      </c>
      <c r="C1299" s="65">
        <f t="shared" si="261"/>
        <v>46225</v>
      </c>
      <c r="D1299" t="str">
        <f t="shared" si="262"/>
        <v>wo</v>
      </c>
      <c r="E1299">
        <f t="shared" si="252"/>
        <v>2026</v>
      </c>
      <c r="F1299" t="str">
        <f t="shared" si="253"/>
        <v>Vakantie</v>
      </c>
      <c r="G1299" t="str">
        <f t="shared" si="254"/>
        <v>Vakantie</v>
      </c>
      <c r="H1299" t="str">
        <f t="shared" si="255"/>
        <v>Vakantie</v>
      </c>
      <c r="I1299">
        <f t="shared" si="264"/>
        <v>30</v>
      </c>
      <c r="J1299" s="118">
        <f>IF(AND(Formulier!$E$44&lt;=C1299,Formulier!$O$38&gt;=C1299),"Verlof",0)</f>
        <v>0</v>
      </c>
      <c r="K1299">
        <f t="shared" si="256"/>
        <v>0</v>
      </c>
      <c r="L1299">
        <f t="shared" si="257"/>
        <v>0</v>
      </c>
      <c r="M1299">
        <f t="shared" si="258"/>
        <v>0</v>
      </c>
      <c r="N1299" s="56">
        <f t="shared" si="259"/>
        <v>0</v>
      </c>
      <c r="O1299" s="56">
        <f t="shared" si="260"/>
        <v>0</v>
      </c>
    </row>
    <row r="1300" spans="1:15" x14ac:dyDescent="0.3">
      <c r="A1300" t="str">
        <f t="shared" si="251"/>
        <v>202630do</v>
      </c>
      <c r="B1300">
        <f t="shared" si="263"/>
        <v>30</v>
      </c>
      <c r="C1300" s="65">
        <f t="shared" si="261"/>
        <v>46226</v>
      </c>
      <c r="D1300" t="str">
        <f t="shared" si="262"/>
        <v>do</v>
      </c>
      <c r="E1300">
        <f t="shared" si="252"/>
        <v>2026</v>
      </c>
      <c r="F1300" t="str">
        <f t="shared" si="253"/>
        <v>Vakantie</v>
      </c>
      <c r="G1300" t="str">
        <f t="shared" si="254"/>
        <v>Vakantie</v>
      </c>
      <c r="H1300" t="str">
        <f t="shared" si="255"/>
        <v>Vakantie</v>
      </c>
      <c r="I1300">
        <f t="shared" si="264"/>
        <v>30</v>
      </c>
      <c r="J1300" s="118">
        <f>IF(AND(Formulier!$E$44&lt;=C1300,Formulier!$O$38&gt;=C1300),"Verlof",0)</f>
        <v>0</v>
      </c>
      <c r="K1300">
        <f t="shared" si="256"/>
        <v>0</v>
      </c>
      <c r="L1300">
        <f t="shared" si="257"/>
        <v>0</v>
      </c>
      <c r="M1300">
        <f t="shared" si="258"/>
        <v>0</v>
      </c>
      <c r="N1300" s="56">
        <f t="shared" si="259"/>
        <v>0</v>
      </c>
      <c r="O1300" s="56">
        <f t="shared" si="260"/>
        <v>0</v>
      </c>
    </row>
    <row r="1301" spans="1:15" x14ac:dyDescent="0.3">
      <c r="A1301" t="str">
        <f t="shared" si="251"/>
        <v>202630vr</v>
      </c>
      <c r="B1301">
        <f t="shared" si="263"/>
        <v>30</v>
      </c>
      <c r="C1301" s="65">
        <f t="shared" si="261"/>
        <v>46227</v>
      </c>
      <c r="D1301" t="str">
        <f t="shared" si="262"/>
        <v>vr</v>
      </c>
      <c r="E1301">
        <f t="shared" si="252"/>
        <v>2026</v>
      </c>
      <c r="F1301" t="str">
        <f t="shared" si="253"/>
        <v>Vakantie</v>
      </c>
      <c r="G1301" t="str">
        <f t="shared" si="254"/>
        <v>Vakantie</v>
      </c>
      <c r="H1301" t="str">
        <f t="shared" si="255"/>
        <v>Vakantie</v>
      </c>
      <c r="I1301">
        <f t="shared" si="264"/>
        <v>30</v>
      </c>
      <c r="J1301" s="118">
        <f>IF(AND(Formulier!$E$44&lt;=C1301,Formulier!$O$38&gt;=C1301),"Verlof",0)</f>
        <v>0</v>
      </c>
      <c r="K1301">
        <f t="shared" si="256"/>
        <v>0</v>
      </c>
      <c r="L1301">
        <f t="shared" si="257"/>
        <v>0</v>
      </c>
      <c r="M1301">
        <f t="shared" si="258"/>
        <v>0</v>
      </c>
      <c r="N1301" s="56">
        <f t="shared" si="259"/>
        <v>0</v>
      </c>
      <c r="O1301" s="56">
        <f t="shared" si="260"/>
        <v>0</v>
      </c>
    </row>
    <row r="1302" spans="1:15" x14ac:dyDescent="0.3">
      <c r="A1302" t="str">
        <f t="shared" si="251"/>
        <v>202630za</v>
      </c>
      <c r="B1302">
        <f t="shared" si="263"/>
        <v>30</v>
      </c>
      <c r="C1302" s="65">
        <f t="shared" si="261"/>
        <v>46228</v>
      </c>
      <c r="D1302" t="str">
        <f t="shared" si="262"/>
        <v>za</v>
      </c>
      <c r="E1302">
        <f t="shared" si="252"/>
        <v>2026</v>
      </c>
      <c r="F1302" t="str">
        <f t="shared" si="253"/>
        <v>Vakantie</v>
      </c>
      <c r="G1302" t="str">
        <f t="shared" si="254"/>
        <v>Vakantie</v>
      </c>
      <c r="H1302" t="str">
        <f t="shared" si="255"/>
        <v>Vakantie</v>
      </c>
      <c r="I1302">
        <f t="shared" si="264"/>
        <v>30</v>
      </c>
      <c r="J1302" s="118">
        <f>IF(AND(Formulier!$E$44&lt;=C1302,Formulier!$O$38&gt;=C1302),"Verlof",0)</f>
        <v>0</v>
      </c>
      <c r="K1302">
        <f t="shared" si="256"/>
        <v>0</v>
      </c>
      <c r="L1302">
        <f t="shared" si="257"/>
        <v>0</v>
      </c>
      <c r="M1302">
        <f t="shared" si="258"/>
        <v>0</v>
      </c>
      <c r="N1302" s="56">
        <f t="shared" si="259"/>
        <v>0</v>
      </c>
      <c r="O1302" s="56">
        <f t="shared" si="260"/>
        <v>0</v>
      </c>
    </row>
    <row r="1303" spans="1:15" x14ac:dyDescent="0.3">
      <c r="A1303" t="str">
        <f t="shared" si="251"/>
        <v>202630zo</v>
      </c>
      <c r="B1303">
        <f t="shared" si="263"/>
        <v>30</v>
      </c>
      <c r="C1303" s="65">
        <f t="shared" si="261"/>
        <v>46229</v>
      </c>
      <c r="D1303" t="str">
        <f t="shared" si="262"/>
        <v>zo</v>
      </c>
      <c r="E1303">
        <f t="shared" si="252"/>
        <v>2026</v>
      </c>
      <c r="F1303" t="str">
        <f t="shared" si="253"/>
        <v>Vakantie</v>
      </c>
      <c r="G1303" t="str">
        <f t="shared" si="254"/>
        <v>Vakantie</v>
      </c>
      <c r="H1303" t="str">
        <f t="shared" si="255"/>
        <v>Vakantie</v>
      </c>
      <c r="I1303">
        <f t="shared" si="264"/>
        <v>30</v>
      </c>
      <c r="J1303" s="118">
        <f>IF(AND(Formulier!$E$44&lt;=C1303,Formulier!$O$38&gt;=C1303),"Verlof",0)</f>
        <v>0</v>
      </c>
      <c r="K1303">
        <f t="shared" si="256"/>
        <v>0</v>
      </c>
      <c r="L1303">
        <f t="shared" si="257"/>
        <v>0</v>
      </c>
      <c r="M1303">
        <f t="shared" si="258"/>
        <v>0</v>
      </c>
      <c r="N1303" s="56">
        <f t="shared" si="259"/>
        <v>0</v>
      </c>
      <c r="O1303" s="56">
        <f t="shared" si="260"/>
        <v>0</v>
      </c>
    </row>
    <row r="1304" spans="1:15" x14ac:dyDescent="0.3">
      <c r="A1304" t="str">
        <f t="shared" si="251"/>
        <v>202631ma</v>
      </c>
      <c r="B1304">
        <f t="shared" si="263"/>
        <v>31</v>
      </c>
      <c r="C1304" s="65">
        <f t="shared" si="261"/>
        <v>46230</v>
      </c>
      <c r="D1304" t="str">
        <f t="shared" si="262"/>
        <v>ma</v>
      </c>
      <c r="E1304">
        <f t="shared" si="252"/>
        <v>2026</v>
      </c>
      <c r="F1304" t="str">
        <f t="shared" si="253"/>
        <v>Vakantie</v>
      </c>
      <c r="G1304" t="str">
        <f t="shared" si="254"/>
        <v>Vakantie</v>
      </c>
      <c r="H1304" t="str">
        <f t="shared" si="255"/>
        <v>Vakantie</v>
      </c>
      <c r="I1304">
        <f t="shared" si="264"/>
        <v>31</v>
      </c>
      <c r="J1304" s="118">
        <f>IF(AND(Formulier!$E$44&lt;=C1304,Formulier!$O$38&gt;=C1304),"Verlof",0)</f>
        <v>0</v>
      </c>
      <c r="K1304">
        <f t="shared" si="256"/>
        <v>0</v>
      </c>
      <c r="L1304">
        <f t="shared" si="257"/>
        <v>0</v>
      </c>
      <c r="M1304">
        <f t="shared" si="258"/>
        <v>0</v>
      </c>
      <c r="N1304" s="56">
        <f t="shared" si="259"/>
        <v>0</v>
      </c>
      <c r="O1304" s="56">
        <f t="shared" si="260"/>
        <v>0</v>
      </c>
    </row>
    <row r="1305" spans="1:15" x14ac:dyDescent="0.3">
      <c r="A1305" t="str">
        <f t="shared" si="251"/>
        <v>202631di</v>
      </c>
      <c r="B1305">
        <f t="shared" si="263"/>
        <v>31</v>
      </c>
      <c r="C1305" s="65">
        <f t="shared" si="261"/>
        <v>46231</v>
      </c>
      <c r="D1305" t="str">
        <f t="shared" si="262"/>
        <v>di</v>
      </c>
      <c r="E1305">
        <f t="shared" si="252"/>
        <v>2026</v>
      </c>
      <c r="F1305" t="str">
        <f t="shared" si="253"/>
        <v>Vakantie</v>
      </c>
      <c r="G1305" t="str">
        <f t="shared" si="254"/>
        <v>Vakantie</v>
      </c>
      <c r="H1305" t="str">
        <f t="shared" si="255"/>
        <v>Vakantie</v>
      </c>
      <c r="I1305">
        <f t="shared" si="264"/>
        <v>31</v>
      </c>
      <c r="J1305" s="118">
        <f>IF(AND(Formulier!$E$44&lt;=C1305,Formulier!$O$38&gt;=C1305),"Verlof",0)</f>
        <v>0</v>
      </c>
      <c r="K1305">
        <f t="shared" si="256"/>
        <v>0</v>
      </c>
      <c r="L1305">
        <f t="shared" si="257"/>
        <v>0</v>
      </c>
      <c r="M1305">
        <f t="shared" si="258"/>
        <v>0</v>
      </c>
      <c r="N1305" s="56">
        <f t="shared" si="259"/>
        <v>0</v>
      </c>
      <c r="O1305" s="56">
        <f t="shared" si="260"/>
        <v>0</v>
      </c>
    </row>
    <row r="1306" spans="1:15" x14ac:dyDescent="0.3">
      <c r="A1306" t="str">
        <f t="shared" si="251"/>
        <v>202631wo</v>
      </c>
      <c r="B1306">
        <f t="shared" si="263"/>
        <v>31</v>
      </c>
      <c r="C1306" s="65">
        <f t="shared" si="261"/>
        <v>46232</v>
      </c>
      <c r="D1306" t="str">
        <f t="shared" si="262"/>
        <v>wo</v>
      </c>
      <c r="E1306">
        <f t="shared" si="252"/>
        <v>2026</v>
      </c>
      <c r="F1306" t="str">
        <f t="shared" si="253"/>
        <v>Vakantie</v>
      </c>
      <c r="G1306" t="str">
        <f t="shared" si="254"/>
        <v>Vakantie</v>
      </c>
      <c r="H1306" t="str">
        <f t="shared" si="255"/>
        <v>Vakantie</v>
      </c>
      <c r="I1306">
        <f t="shared" si="264"/>
        <v>31</v>
      </c>
      <c r="J1306" s="118">
        <f>IF(AND(Formulier!$E$44&lt;=C1306,Formulier!$O$38&gt;=C1306),"Verlof",0)</f>
        <v>0</v>
      </c>
      <c r="K1306">
        <f t="shared" si="256"/>
        <v>0</v>
      </c>
      <c r="L1306">
        <f t="shared" si="257"/>
        <v>0</v>
      </c>
      <c r="M1306">
        <f t="shared" si="258"/>
        <v>0</v>
      </c>
      <c r="N1306" s="56">
        <f t="shared" si="259"/>
        <v>0</v>
      </c>
      <c r="O1306" s="56">
        <f t="shared" si="260"/>
        <v>0</v>
      </c>
    </row>
    <row r="1307" spans="1:15" x14ac:dyDescent="0.3">
      <c r="A1307" t="str">
        <f t="shared" si="251"/>
        <v>202631do</v>
      </c>
      <c r="B1307">
        <f t="shared" si="263"/>
        <v>31</v>
      </c>
      <c r="C1307" s="65">
        <f t="shared" si="261"/>
        <v>46233</v>
      </c>
      <c r="D1307" t="str">
        <f t="shared" si="262"/>
        <v>do</v>
      </c>
      <c r="E1307">
        <f t="shared" si="252"/>
        <v>2026</v>
      </c>
      <c r="F1307" t="str">
        <f t="shared" si="253"/>
        <v>Vakantie</v>
      </c>
      <c r="G1307" t="str">
        <f t="shared" si="254"/>
        <v>Vakantie</v>
      </c>
      <c r="H1307" t="str">
        <f t="shared" si="255"/>
        <v>Vakantie</v>
      </c>
      <c r="I1307">
        <f t="shared" si="264"/>
        <v>31</v>
      </c>
      <c r="J1307" s="118">
        <f>IF(AND(Formulier!$E$44&lt;=C1307,Formulier!$O$38&gt;=C1307),"Verlof",0)</f>
        <v>0</v>
      </c>
      <c r="K1307">
        <f t="shared" si="256"/>
        <v>0</v>
      </c>
      <c r="L1307">
        <f t="shared" si="257"/>
        <v>0</v>
      </c>
      <c r="M1307">
        <f t="shared" si="258"/>
        <v>0</v>
      </c>
      <c r="N1307" s="56">
        <f t="shared" si="259"/>
        <v>0</v>
      </c>
      <c r="O1307" s="56">
        <f t="shared" si="260"/>
        <v>0</v>
      </c>
    </row>
    <row r="1308" spans="1:15" x14ac:dyDescent="0.3">
      <c r="A1308" t="str">
        <f t="shared" ref="A1308:A1371" si="265">E1308&amp;B1308&amp;D1308</f>
        <v>202631vr</v>
      </c>
      <c r="B1308">
        <f t="shared" si="263"/>
        <v>31</v>
      </c>
      <c r="C1308" s="65">
        <f t="shared" si="261"/>
        <v>46234</v>
      </c>
      <c r="D1308" t="str">
        <f t="shared" si="262"/>
        <v>vr</v>
      </c>
      <c r="E1308">
        <f t="shared" ref="E1308:E1371" si="266">YEAR(C1308)</f>
        <v>2026</v>
      </c>
      <c r="F1308" t="str">
        <f t="shared" ref="F1308:F1371" si="267">IF(AND(C1308&gt;=$U$4,C1308&lt;=$V$4),"Vakantie",IF(AND(C1308&gt;=$U$5,C1308&lt;=$V$5),"Vakantie",IF(AND(C1308&gt;=$U$6,C1308&lt;=$V$6),"Vakantie",IF(AND(C1308&gt;=$U$7,C1308&lt;=$V$7),"Vakantie",IF(AND(C1308&gt;=$U$8,C1308&lt;=$V$8),"Vakantie",IF(AND(C1308&gt;=$U$9,C1308&lt;=$V$9),"Vakantie",IF(AND(C1308&gt;=$U$10,C1308&lt;=$V$10),"Vakantie",IF(AND(C1308&gt;=$U$11,C1308&lt;=$V$11),"Vakantie",IF(AND(C1308&gt;=$U$12,C1308&lt;=$V$12),"Vakantie",IF(AND(C1308&gt;=$U$13,C1308&lt;=$V$13),"Vakantie",IF(AND(C1308&gt;=$U$14,C1308&lt;=$V$14),"Vakantie",IF(AND(C1308&gt;=$U$15,C1308&lt;=$V$15),"Vakantie",IF(AND(C1308&gt;=$U$16,C1308&lt;=$V$16),"Vakantie",IF(AND(C1308&gt;=$U$17,C1308&lt;=$V$17),"Vakantie",IF(AND(C1308&gt;=$U$18,C1308&lt;=$V$18),"Vakantie",IF(AND(C1308&gt;=$U$19,C1308&lt;=$V$19),"Vakantie",IF(AND(C1308&gt;=$U$20,C1308&lt;=$V$20),"Vakantie",IF(AND(C1308&gt;=$U$21,C1308&lt;=$V$21),"Vakantie",IF(AND(C1308&gt;=$U$22,C1308&lt;=$V$22),"Vakantie",IF(AND(C1308&gt;=$U$23,C1308&lt;=$V$23),"Vakantie",IF(AND(C1308&gt;=$U$24,C1308&lt;=$V$24),"Vakantie",IF(AND(C1308&gt;=$U$25,C1308&lt;=$V$25),"Vakantie",IF(AND(C1308&gt;=$U$26,C1308&lt;=$V$26),"Vakantie",IF(AND(C1308&gt;=$U$27,C1308&lt;=$V$27),"Vakantie",IF(AND(C1308&gt;=$U$28,C1308&lt;=$V$28),"Vakantie",IF(AND(C1308&gt;=$U$29,C1308&lt;=$V$29),"Vakantie",IF(AND(C1308&gt;=$U$30,C1308&lt;=$V$30),"Vakantie",IF(AND(C1308&gt;=$U$31,C1308&lt;=$V$31),"Vakantie",IF(AND(C1308&gt;=$U$32,C1308&lt;=$V$32),"Vakantie",IF(AND(C1308&gt;=$U$33,C1308&lt;=$V$33),"Vakantie",IF(AND(C1308&gt;=$U$34,C1308&lt;=$V$34),"Vakantie",IF(AND(C1308&gt;=$U$35,C1308&lt;=$V$35),"Vakantie",IF(AND(C1308&gt;=$U$36,C1308&lt;=$V$36),"Vakantie",IF(AND(C1308&gt;=$U$37,C1308&lt;=$V$37),"Vakantie",IF(AND(C1308&gt;=$U$38,C1308&lt;=$V$38),"Vakantie",IF(AND(C1308&gt;=$U$39,C1308&lt;=$V$39),"Vakantie",IF(AND(C1308&gt;=$U$40,C1308&lt;=$V$40),"Vakantie",IF(AND(C1308&gt;=$U$41,C1308&lt;=$V$41),"Vakantie",IF(AND(C1308&gt;=$U$42,C1308&lt;=$V$42),"Vakantie",IF(AND(C1308&gt;=$U$43,C1308&lt;=$V$43),"Vakantie",IF(AND(C1308&gt;=$U$44,C1308&lt;=$V$44),"Vakantie",IF(AND(C1308&gt;=$U$45,C1308&lt;=$V$45),"Vakantie",""))))))))))))))))))))))))))))))))))))))))))</f>
        <v>Vakantie</v>
      </c>
      <c r="G1308" t="str">
        <f t="shared" ref="G1308:G1371" si="268">IF(AND(C1308&gt;=$Z$4,C1308&lt;=$AA$4),"Vakantie",IF(AND(C1308&gt;=$Z$5,C1308&lt;=$AA$5),"Vakantie",IF(AND(C1308&gt;=$Z$6,C1308&lt;=$AA$6),"Vakantie",IF(AND(C1308&gt;=$Z$7,C1308&lt;=$AA$7),"Vakantie",IF(AND(C1308&gt;=$Z$8,C1308&lt;=$AA$8),"Vakantie",IF(AND(C1308&gt;=$Z$9,C1308&lt;=$AA$9),"Vakantie",IF(AND(C1308&gt;=$Z$10,C1308&lt;=$AA$10),"Vakantie",IF(AND(C1308&gt;=$Z$11,C1308&lt;=$AA$11),"Vakantie",IF(AND(C1308&gt;=$Z$12,C1308&lt;=$AA$12),"Vakantie",IF(AND(C1308&gt;=$Z$13,C1308&lt;=$AA$13),"Vakantie",IF(AND(C1308&gt;=$Z$14,C1308&lt;=$AA$14),"Vakantie",IF(AND(C1308&gt;=$Z$15,C1308&lt;=$AA$15),"Vakantie",IF(AND(C1308&gt;=$Z$16,C1308&lt;=$AA$16),"Vakantie",IF(AND(C1308&gt;=$Z$17,C1308&lt;=$AA$17),"Vakantie",IF(AND(C1308&gt;=$Z$18,C1308&lt;=$AA$18),"Vakantie",IF(AND(C1308&gt;=$Z$19,C1308&lt;=$AA$19),"Vakantie",IF(AND(C1308&gt;=$Z$20,C1308&lt;=$AA$20),"Vakantie",IF(AND(C1308&gt;=$Z$21,C1308&lt;=$AA$21),"Vakantie",IF(AND(C1308&gt;=$Z$22,C1308&lt;=$AA$22),"Vakantie",IF(AND(C1308&gt;=$Z$23,C1308&lt;=$AA$23),"Vakantie",IF(AND(C1308&gt;=$Z$24,C1308&lt;=$AA$24),"Vakantie",IF(AND(C1308&gt;=$Z$25,C1308&lt;=$AA$25),"Vakantie",IF(AND(C1308&gt;=$Z$26,C1308&lt;=$AA$26),"Vakantie",IF(AND(C1308&gt;=$Z$27,C1308&lt;=$AA$27),"Vakantie",IF(AND(C1308&gt;=$Z$28,C1308&lt;=$AA$28),"Vakantie",IF(AND(C1308&gt;=$Z$29,C1308&lt;=$AA$29),"Vakantie",IF(AND(C1308&gt;=$Z$30,C1308&lt;=$AA$30),"Vakantie",IF(AND(C1308&gt;=$Z$31,C1308&lt;=$AA$31),"Vakantie",IF(AND(C1308&gt;=$Z$32,C1308&lt;=$AA$32),"Vakantie",IF(AND(C1308&gt;=$Z$33,C1308&lt;=$AA$33),"Vakantie",IF(AND(C1308&gt;=$Z$34,C1308&lt;=$AA$34),"Vakantie",IF(AND(C1308&gt;=$Z$35,C1308&lt;=$AA$35),"Vakantie",IF(AND(C1308&gt;=$Z$36,C1308&lt;=$AA$36),"Vakantie",IF(AND(C1308&gt;=$Z$37,C1308&lt;=$AA$37),"Vakantie",IF(AND(C1308&gt;=$Z$38,C1308&lt;=$AA$38),"Vakantie",IF(AND(C1308&gt;=$Z$39,C1308&lt;=$AA$39),"Vakantie",IF(AND(C1308&gt;=$Z$40,C1308&lt;=$AA$40),"Vakantie",IF(AND(C1308&gt;=$Z$41,C1308&lt;=$AA$41),"Vakantie",IF(AND(C1308&gt;=$Z$42,C1308&lt;=$AA$42),"Vakantie",IF(AND(C1308&gt;=$Z$43,C1308&lt;=$AA$43),"Vakantie",IF(AND(C1308&gt;=$Z$44,C1308&lt;=$AA$44),"Vakantie",IF(AND(C1308&gt;=$Z$45,C1308&lt;=$AA$45),"Vakantie",""))))))))))))))))))))))))))))))))))))))))))</f>
        <v>Vakantie</v>
      </c>
      <c r="H1308" t="str">
        <f t="shared" ref="H1308:H1371" si="269">IF(AND(C1308&gt;=$AE$4,C1308&lt;=$AF$4),"Vakantie",IF(AND(C1308&gt;=$AE$5,C1308&lt;=$AF$5),"Vakantie",IF(AND(C1308&gt;=$AE$6,C1308&lt;=$AF$6),"Vakantie",IF(AND(C1308&gt;=$AE$7,C1308&lt;=$AF$7),"Vakantie",IF(AND(C1308&gt;=$AE$8,C1308&lt;=$AF$8),"Vakantie",IF(AND(C1308&gt;=$AE$9,C1308&lt;=$AF$9),"Vakantie",IF(AND(C1308&gt;=$AE$10,C1308&lt;=$AF$10),"Vakantie",IF(AND(C1308&gt;=$AE$11,C1308&lt;=$AF$11),"Vakantie",IF(AND(C1308&gt;=$AE$12,C1308&lt;=$AF$12),"Vakantie",IF(AND(C1308&gt;=$AE$13,C1308&lt;=$AF$13),"Vakantie",IF(AND(C1308&gt;=$AE$14,C1308&lt;=$AF$14),"Vakantie",IF(AND(C1308&gt;=$AE$15,C1308&lt;=$AF$15),"Vakantie",IF(AND(C1308&gt;=$AE$16,C1308&lt;=$AF$16),"Vakantie",IF(AND(C1308&gt;=$AE$17,C1308&lt;=$AF$17),"Vakantie",IF(AND(C1308&gt;=$AE$18,C1308&lt;=$AF$18),"Vakantie",IF(AND(C1308&gt;=$AE$19,C1308&lt;=$AF$19),"Vakantie",IF(AND(C1308&gt;=$AE$20,C1308&lt;=$AF$20),"Vakantie",IF(AND(C1308&gt;=$AE$21,C1308&lt;=$AF$21),"Vakantie",IF(AND(C1308&gt;=$AE$22,C1308&lt;=$AF$22),"Vakantie",IF(AND(C1308&gt;=$AE$23,C1308&lt;=$AF$23),"Vakantie",IF(AND(C1308&gt;=$AE$24,C1308&lt;=$AF$24),"Vakantie",IF(AND(C1308&gt;=$AE$25,C1308&lt;=$AF$25),"Vakantie",IF(AND(C1308&gt;=$AE$26,C1308&lt;=$AF$26),"Vakantie",IF(AND(C1308&gt;=$AE$27,C1308&lt;=$AF$27),"Vakantie",IF(AND(C1308&gt;=$AE$28,C1308&lt;=$AF$28),"Vakantie",IF(AND(C1308&gt;=$AE$29,C1308&lt;=$AF$29),"Vakantie",IF(AND(C1308&gt;=$AE$30,C1308&lt;=$AF$30),"Vakantie",IF(AND(C1308&gt;=$AE$31,C1308&lt;=$AF$31),"Vakantie",IF(AND(C1308&gt;=$AE$32,C1308&lt;=$AF$32),"Vakantie",IF(AND(C1308&gt;=$AE$33,C1308&lt;=$AF$33),"Vakantie",IF(AND(C1308&gt;=$AE$34,C1308&lt;=$AF$34),"Vakantie",IF(AND(C1308&gt;=$AE$35,C1308&lt;=$AF$35),"Vakantie",IF(AND(C1308&gt;=$AE$36,C1308&lt;=$AF$36),"Vakantie",IF(AND(C1308&gt;=$AE$37,C1308&lt;=$AF$37),"Vakantie",IF(AND(C1308&gt;=$AE$38,C1308&lt;=$AF$38),"Vakantie",IF(AND(C1308&gt;=$AE$39,C1308&lt;=$AF$39),"Vakantie",IF(AND(C1308&gt;=$AE$40,C1308&lt;=$AF$40),"Vakantie",IF(AND(C1308&gt;=$AE$41,C1308&lt;=$AF$41),"Vakantie",IF(AND(C1308&gt;=$AE$42,C1308&lt;=$AF$42),"Vakantie",IF(AND(C1308&gt;=$AE$43,C1308&lt;=$AF$43),"Vakantie",IF(AND(C1308&gt;=$AE$44,C1308&lt;=$AF$44),"Vakantie",IF(AND(C1308&gt;=$AE$45,C1308&lt;=$AF$45),"Vakantie",""))))))))))))))))))))))))))))))))))))))))))</f>
        <v>Vakantie</v>
      </c>
      <c r="I1308">
        <f t="shared" si="264"/>
        <v>31</v>
      </c>
      <c r="J1308" s="118">
        <f>IF(AND(Formulier!$E$44&lt;=C1308,Formulier!$O$38&gt;=C1308),"Verlof",0)</f>
        <v>0</v>
      </c>
      <c r="K1308">
        <f t="shared" ref="K1308:K1371" si="270">IF(J1308=0,0,IF(F1308="",0,1))</f>
        <v>0</v>
      </c>
      <c r="L1308">
        <f t="shared" ref="L1308:L1371" si="271">IF(J1308=0,0,IF(G1308="",0,1))</f>
        <v>0</v>
      </c>
      <c r="M1308">
        <f t="shared" ref="M1308:M1371" si="272">IF(J1308=0,0,IF(H1308="",0,1))</f>
        <v>0</v>
      </c>
      <c r="N1308" s="56">
        <f t="shared" ref="N1308:N1371" si="273">IF($N$1="Noord",K1308,IF($N$1="Midden",L1308,M1308))</f>
        <v>0</v>
      </c>
      <c r="O1308" s="56">
        <f t="shared" ref="O1308:O1371" si="274">IF(OR(D1308="za",D1308="zo"),0,N1308)</f>
        <v>0</v>
      </c>
    </row>
    <row r="1309" spans="1:15" x14ac:dyDescent="0.3">
      <c r="A1309" t="str">
        <f t="shared" si="265"/>
        <v>202631za</v>
      </c>
      <c r="B1309">
        <f t="shared" si="263"/>
        <v>31</v>
      </c>
      <c r="C1309" s="65">
        <f t="shared" si="261"/>
        <v>46235</v>
      </c>
      <c r="D1309" t="str">
        <f t="shared" si="262"/>
        <v>za</v>
      </c>
      <c r="E1309">
        <f t="shared" si="266"/>
        <v>2026</v>
      </c>
      <c r="F1309" t="str">
        <f t="shared" si="267"/>
        <v>Vakantie</v>
      </c>
      <c r="G1309" t="str">
        <f t="shared" si="268"/>
        <v>Vakantie</v>
      </c>
      <c r="H1309" t="str">
        <f t="shared" si="269"/>
        <v>Vakantie</v>
      </c>
      <c r="I1309">
        <f t="shared" si="264"/>
        <v>31</v>
      </c>
      <c r="J1309" s="118">
        <f>IF(AND(Formulier!$E$44&lt;=C1309,Formulier!$O$38&gt;=C1309),"Verlof",0)</f>
        <v>0</v>
      </c>
      <c r="K1309">
        <f t="shared" si="270"/>
        <v>0</v>
      </c>
      <c r="L1309">
        <f t="shared" si="271"/>
        <v>0</v>
      </c>
      <c r="M1309">
        <f t="shared" si="272"/>
        <v>0</v>
      </c>
      <c r="N1309" s="56">
        <f t="shared" si="273"/>
        <v>0</v>
      </c>
      <c r="O1309" s="56">
        <f t="shared" si="274"/>
        <v>0</v>
      </c>
    </row>
    <row r="1310" spans="1:15" x14ac:dyDescent="0.3">
      <c r="A1310" t="str">
        <f t="shared" si="265"/>
        <v>202631zo</v>
      </c>
      <c r="B1310">
        <f t="shared" si="263"/>
        <v>31</v>
      </c>
      <c r="C1310" s="65">
        <f t="shared" si="261"/>
        <v>46236</v>
      </c>
      <c r="D1310" t="str">
        <f t="shared" si="262"/>
        <v>zo</v>
      </c>
      <c r="E1310">
        <f t="shared" si="266"/>
        <v>2026</v>
      </c>
      <c r="F1310" t="str">
        <f t="shared" si="267"/>
        <v>Vakantie</v>
      </c>
      <c r="G1310" t="str">
        <f t="shared" si="268"/>
        <v>Vakantie</v>
      </c>
      <c r="H1310" t="str">
        <f t="shared" si="269"/>
        <v>Vakantie</v>
      </c>
      <c r="I1310">
        <f t="shared" si="264"/>
        <v>31</v>
      </c>
      <c r="J1310" s="118">
        <f>IF(AND(Formulier!$E$44&lt;=C1310,Formulier!$O$38&gt;=C1310),"Verlof",0)</f>
        <v>0</v>
      </c>
      <c r="K1310">
        <f t="shared" si="270"/>
        <v>0</v>
      </c>
      <c r="L1310">
        <f t="shared" si="271"/>
        <v>0</v>
      </c>
      <c r="M1310">
        <f t="shared" si="272"/>
        <v>0</v>
      </c>
      <c r="N1310" s="56">
        <f t="shared" si="273"/>
        <v>0</v>
      </c>
      <c r="O1310" s="56">
        <f t="shared" si="274"/>
        <v>0</v>
      </c>
    </row>
    <row r="1311" spans="1:15" x14ac:dyDescent="0.3">
      <c r="A1311" t="str">
        <f t="shared" si="265"/>
        <v>202632ma</v>
      </c>
      <c r="B1311">
        <f t="shared" si="263"/>
        <v>32</v>
      </c>
      <c r="C1311" s="65">
        <f t="shared" si="261"/>
        <v>46237</v>
      </c>
      <c r="D1311" t="str">
        <f t="shared" si="262"/>
        <v>ma</v>
      </c>
      <c r="E1311">
        <f t="shared" si="266"/>
        <v>2026</v>
      </c>
      <c r="F1311" t="str">
        <f t="shared" si="267"/>
        <v>Vakantie</v>
      </c>
      <c r="G1311" t="str">
        <f t="shared" si="268"/>
        <v>Vakantie</v>
      </c>
      <c r="H1311" t="str">
        <f t="shared" si="269"/>
        <v>Vakantie</v>
      </c>
      <c r="I1311">
        <f t="shared" si="264"/>
        <v>32</v>
      </c>
      <c r="J1311" s="118">
        <f>IF(AND(Formulier!$E$44&lt;=C1311,Formulier!$O$38&gt;=C1311),"Verlof",0)</f>
        <v>0</v>
      </c>
      <c r="K1311">
        <f t="shared" si="270"/>
        <v>0</v>
      </c>
      <c r="L1311">
        <f t="shared" si="271"/>
        <v>0</v>
      </c>
      <c r="M1311">
        <f t="shared" si="272"/>
        <v>0</v>
      </c>
      <c r="N1311" s="56">
        <f t="shared" si="273"/>
        <v>0</v>
      </c>
      <c r="O1311" s="56">
        <f t="shared" si="274"/>
        <v>0</v>
      </c>
    </row>
    <row r="1312" spans="1:15" x14ac:dyDescent="0.3">
      <c r="A1312" t="str">
        <f t="shared" si="265"/>
        <v>202632di</v>
      </c>
      <c r="B1312">
        <f t="shared" si="263"/>
        <v>32</v>
      </c>
      <c r="C1312" s="65">
        <f t="shared" si="261"/>
        <v>46238</v>
      </c>
      <c r="D1312" t="str">
        <f t="shared" si="262"/>
        <v>di</v>
      </c>
      <c r="E1312">
        <f t="shared" si="266"/>
        <v>2026</v>
      </c>
      <c r="F1312" t="str">
        <f t="shared" si="267"/>
        <v>Vakantie</v>
      </c>
      <c r="G1312" t="str">
        <f t="shared" si="268"/>
        <v>Vakantie</v>
      </c>
      <c r="H1312" t="str">
        <f t="shared" si="269"/>
        <v>Vakantie</v>
      </c>
      <c r="I1312">
        <f t="shared" si="264"/>
        <v>32</v>
      </c>
      <c r="J1312" s="118">
        <f>IF(AND(Formulier!$E$44&lt;=C1312,Formulier!$O$38&gt;=C1312),"Verlof",0)</f>
        <v>0</v>
      </c>
      <c r="K1312">
        <f t="shared" si="270"/>
        <v>0</v>
      </c>
      <c r="L1312">
        <f t="shared" si="271"/>
        <v>0</v>
      </c>
      <c r="M1312">
        <f t="shared" si="272"/>
        <v>0</v>
      </c>
      <c r="N1312" s="56">
        <f t="shared" si="273"/>
        <v>0</v>
      </c>
      <c r="O1312" s="56">
        <f t="shared" si="274"/>
        <v>0</v>
      </c>
    </row>
    <row r="1313" spans="1:15" x14ac:dyDescent="0.3">
      <c r="A1313" t="str">
        <f t="shared" si="265"/>
        <v>202632wo</v>
      </c>
      <c r="B1313">
        <f t="shared" si="263"/>
        <v>32</v>
      </c>
      <c r="C1313" s="65">
        <f t="shared" si="261"/>
        <v>46239</v>
      </c>
      <c r="D1313" t="str">
        <f t="shared" si="262"/>
        <v>wo</v>
      </c>
      <c r="E1313">
        <f t="shared" si="266"/>
        <v>2026</v>
      </c>
      <c r="F1313" t="str">
        <f t="shared" si="267"/>
        <v>Vakantie</v>
      </c>
      <c r="G1313" t="str">
        <f t="shared" si="268"/>
        <v>Vakantie</v>
      </c>
      <c r="H1313" t="str">
        <f t="shared" si="269"/>
        <v>Vakantie</v>
      </c>
      <c r="I1313">
        <f t="shared" si="264"/>
        <v>32</v>
      </c>
      <c r="J1313" s="118">
        <f>IF(AND(Formulier!$E$44&lt;=C1313,Formulier!$O$38&gt;=C1313),"Verlof",0)</f>
        <v>0</v>
      </c>
      <c r="K1313">
        <f t="shared" si="270"/>
        <v>0</v>
      </c>
      <c r="L1313">
        <f t="shared" si="271"/>
        <v>0</v>
      </c>
      <c r="M1313">
        <f t="shared" si="272"/>
        <v>0</v>
      </c>
      <c r="N1313" s="56">
        <f t="shared" si="273"/>
        <v>0</v>
      </c>
      <c r="O1313" s="56">
        <f t="shared" si="274"/>
        <v>0</v>
      </c>
    </row>
    <row r="1314" spans="1:15" x14ac:dyDescent="0.3">
      <c r="A1314" t="str">
        <f t="shared" si="265"/>
        <v>202632do</v>
      </c>
      <c r="B1314">
        <f t="shared" si="263"/>
        <v>32</v>
      </c>
      <c r="C1314" s="65">
        <f t="shared" si="261"/>
        <v>46240</v>
      </c>
      <c r="D1314" t="str">
        <f t="shared" si="262"/>
        <v>do</v>
      </c>
      <c r="E1314">
        <f t="shared" si="266"/>
        <v>2026</v>
      </c>
      <c r="F1314" t="str">
        <f t="shared" si="267"/>
        <v>Vakantie</v>
      </c>
      <c r="G1314" t="str">
        <f t="shared" si="268"/>
        <v>Vakantie</v>
      </c>
      <c r="H1314" t="str">
        <f t="shared" si="269"/>
        <v>Vakantie</v>
      </c>
      <c r="I1314">
        <f t="shared" si="264"/>
        <v>32</v>
      </c>
      <c r="J1314" s="118">
        <f>IF(AND(Formulier!$E$44&lt;=C1314,Formulier!$O$38&gt;=C1314),"Verlof",0)</f>
        <v>0</v>
      </c>
      <c r="K1314">
        <f t="shared" si="270"/>
        <v>0</v>
      </c>
      <c r="L1314">
        <f t="shared" si="271"/>
        <v>0</v>
      </c>
      <c r="M1314">
        <f t="shared" si="272"/>
        <v>0</v>
      </c>
      <c r="N1314" s="56">
        <f t="shared" si="273"/>
        <v>0</v>
      </c>
      <c r="O1314" s="56">
        <f t="shared" si="274"/>
        <v>0</v>
      </c>
    </row>
    <row r="1315" spans="1:15" x14ac:dyDescent="0.3">
      <c r="A1315" t="str">
        <f t="shared" si="265"/>
        <v>202632vr</v>
      </c>
      <c r="B1315">
        <f t="shared" si="263"/>
        <v>32</v>
      </c>
      <c r="C1315" s="65">
        <f t="shared" si="261"/>
        <v>46241</v>
      </c>
      <c r="D1315" t="str">
        <f t="shared" si="262"/>
        <v>vr</v>
      </c>
      <c r="E1315">
        <f t="shared" si="266"/>
        <v>2026</v>
      </c>
      <c r="F1315" t="str">
        <f t="shared" si="267"/>
        <v>Vakantie</v>
      </c>
      <c r="G1315" t="str">
        <f t="shared" si="268"/>
        <v>Vakantie</v>
      </c>
      <c r="H1315" t="str">
        <f t="shared" si="269"/>
        <v>Vakantie</v>
      </c>
      <c r="I1315">
        <f t="shared" si="264"/>
        <v>32</v>
      </c>
      <c r="J1315" s="118">
        <f>IF(AND(Formulier!$E$44&lt;=C1315,Formulier!$O$38&gt;=C1315),"Verlof",0)</f>
        <v>0</v>
      </c>
      <c r="K1315">
        <f t="shared" si="270"/>
        <v>0</v>
      </c>
      <c r="L1315">
        <f t="shared" si="271"/>
        <v>0</v>
      </c>
      <c r="M1315">
        <f t="shared" si="272"/>
        <v>0</v>
      </c>
      <c r="N1315" s="56">
        <f t="shared" si="273"/>
        <v>0</v>
      </c>
      <c r="O1315" s="56">
        <f t="shared" si="274"/>
        <v>0</v>
      </c>
    </row>
    <row r="1316" spans="1:15" x14ac:dyDescent="0.3">
      <c r="A1316" t="str">
        <f t="shared" si="265"/>
        <v>202632za</v>
      </c>
      <c r="B1316">
        <f t="shared" si="263"/>
        <v>32</v>
      </c>
      <c r="C1316" s="65">
        <f t="shared" si="261"/>
        <v>46242</v>
      </c>
      <c r="D1316" t="str">
        <f t="shared" si="262"/>
        <v>za</v>
      </c>
      <c r="E1316">
        <f t="shared" si="266"/>
        <v>2026</v>
      </c>
      <c r="F1316" t="str">
        <f t="shared" si="267"/>
        <v>Vakantie</v>
      </c>
      <c r="G1316" t="str">
        <f t="shared" si="268"/>
        <v>Vakantie</v>
      </c>
      <c r="H1316" t="str">
        <f t="shared" si="269"/>
        <v>Vakantie</v>
      </c>
      <c r="I1316">
        <f t="shared" si="264"/>
        <v>32</v>
      </c>
      <c r="J1316" s="118">
        <f>IF(AND(Formulier!$E$44&lt;=C1316,Formulier!$O$38&gt;=C1316),"Verlof",0)</f>
        <v>0</v>
      </c>
      <c r="K1316">
        <f t="shared" si="270"/>
        <v>0</v>
      </c>
      <c r="L1316">
        <f t="shared" si="271"/>
        <v>0</v>
      </c>
      <c r="M1316">
        <f t="shared" si="272"/>
        <v>0</v>
      </c>
      <c r="N1316" s="56">
        <f t="shared" si="273"/>
        <v>0</v>
      </c>
      <c r="O1316" s="56">
        <f t="shared" si="274"/>
        <v>0</v>
      </c>
    </row>
    <row r="1317" spans="1:15" x14ac:dyDescent="0.3">
      <c r="A1317" t="str">
        <f t="shared" si="265"/>
        <v>202632zo</v>
      </c>
      <c r="B1317">
        <f t="shared" si="263"/>
        <v>32</v>
      </c>
      <c r="C1317" s="65">
        <f t="shared" si="261"/>
        <v>46243</v>
      </c>
      <c r="D1317" t="str">
        <f t="shared" si="262"/>
        <v>zo</v>
      </c>
      <c r="E1317">
        <f t="shared" si="266"/>
        <v>2026</v>
      </c>
      <c r="F1317" t="str">
        <f t="shared" si="267"/>
        <v>Vakantie</v>
      </c>
      <c r="G1317" t="str">
        <f t="shared" si="268"/>
        <v>Vakantie</v>
      </c>
      <c r="H1317" t="str">
        <f t="shared" si="269"/>
        <v>Vakantie</v>
      </c>
      <c r="I1317">
        <f t="shared" si="264"/>
        <v>32</v>
      </c>
      <c r="J1317" s="118">
        <f>IF(AND(Formulier!$E$44&lt;=C1317,Formulier!$O$38&gt;=C1317),"Verlof",0)</f>
        <v>0</v>
      </c>
      <c r="K1317">
        <f t="shared" si="270"/>
        <v>0</v>
      </c>
      <c r="L1317">
        <f t="shared" si="271"/>
        <v>0</v>
      </c>
      <c r="M1317">
        <f t="shared" si="272"/>
        <v>0</v>
      </c>
      <c r="N1317" s="56">
        <f t="shared" si="273"/>
        <v>0</v>
      </c>
      <c r="O1317" s="56">
        <f t="shared" si="274"/>
        <v>0</v>
      </c>
    </row>
    <row r="1318" spans="1:15" x14ac:dyDescent="0.3">
      <c r="A1318" t="str">
        <f t="shared" si="265"/>
        <v>202633ma</v>
      </c>
      <c r="B1318">
        <f t="shared" si="263"/>
        <v>33</v>
      </c>
      <c r="C1318" s="65">
        <f t="shared" si="261"/>
        <v>46244</v>
      </c>
      <c r="D1318" t="str">
        <f t="shared" si="262"/>
        <v>ma</v>
      </c>
      <c r="E1318">
        <f t="shared" si="266"/>
        <v>2026</v>
      </c>
      <c r="F1318" t="str">
        <f t="shared" si="267"/>
        <v>Vakantie</v>
      </c>
      <c r="G1318" t="str">
        <f t="shared" si="268"/>
        <v>Vakantie</v>
      </c>
      <c r="H1318" t="str">
        <f t="shared" si="269"/>
        <v>Vakantie</v>
      </c>
      <c r="I1318">
        <f t="shared" si="264"/>
        <v>33</v>
      </c>
      <c r="J1318" s="118">
        <f>IF(AND(Formulier!$E$44&lt;=C1318,Formulier!$O$38&gt;=C1318),"Verlof",0)</f>
        <v>0</v>
      </c>
      <c r="K1318">
        <f t="shared" si="270"/>
        <v>0</v>
      </c>
      <c r="L1318">
        <f t="shared" si="271"/>
        <v>0</v>
      </c>
      <c r="M1318">
        <f t="shared" si="272"/>
        <v>0</v>
      </c>
      <c r="N1318" s="56">
        <f t="shared" si="273"/>
        <v>0</v>
      </c>
      <c r="O1318" s="56">
        <f t="shared" si="274"/>
        <v>0</v>
      </c>
    </row>
    <row r="1319" spans="1:15" x14ac:dyDescent="0.3">
      <c r="A1319" t="str">
        <f t="shared" si="265"/>
        <v>202633di</v>
      </c>
      <c r="B1319">
        <f t="shared" si="263"/>
        <v>33</v>
      </c>
      <c r="C1319" s="65">
        <f t="shared" si="261"/>
        <v>46245</v>
      </c>
      <c r="D1319" t="str">
        <f t="shared" si="262"/>
        <v>di</v>
      </c>
      <c r="E1319">
        <f t="shared" si="266"/>
        <v>2026</v>
      </c>
      <c r="F1319" t="str">
        <f t="shared" si="267"/>
        <v>Vakantie</v>
      </c>
      <c r="G1319" t="str">
        <f t="shared" si="268"/>
        <v>Vakantie</v>
      </c>
      <c r="H1319" t="str">
        <f t="shared" si="269"/>
        <v>Vakantie</v>
      </c>
      <c r="I1319">
        <f t="shared" si="264"/>
        <v>33</v>
      </c>
      <c r="J1319" s="118">
        <f>IF(AND(Formulier!$E$44&lt;=C1319,Formulier!$O$38&gt;=C1319),"Verlof",0)</f>
        <v>0</v>
      </c>
      <c r="K1319">
        <f t="shared" si="270"/>
        <v>0</v>
      </c>
      <c r="L1319">
        <f t="shared" si="271"/>
        <v>0</v>
      </c>
      <c r="M1319">
        <f t="shared" si="272"/>
        <v>0</v>
      </c>
      <c r="N1319" s="56">
        <f t="shared" si="273"/>
        <v>0</v>
      </c>
      <c r="O1319" s="56">
        <f t="shared" si="274"/>
        <v>0</v>
      </c>
    </row>
    <row r="1320" spans="1:15" x14ac:dyDescent="0.3">
      <c r="A1320" t="str">
        <f t="shared" si="265"/>
        <v>202633wo</v>
      </c>
      <c r="B1320">
        <f t="shared" si="263"/>
        <v>33</v>
      </c>
      <c r="C1320" s="65">
        <f t="shared" si="261"/>
        <v>46246</v>
      </c>
      <c r="D1320" t="str">
        <f t="shared" si="262"/>
        <v>wo</v>
      </c>
      <c r="E1320">
        <f t="shared" si="266"/>
        <v>2026</v>
      </c>
      <c r="F1320" t="str">
        <f t="shared" si="267"/>
        <v>Vakantie</v>
      </c>
      <c r="G1320" t="str">
        <f t="shared" si="268"/>
        <v>Vakantie</v>
      </c>
      <c r="H1320" t="str">
        <f t="shared" si="269"/>
        <v>Vakantie</v>
      </c>
      <c r="I1320">
        <f t="shared" si="264"/>
        <v>33</v>
      </c>
      <c r="J1320" s="118">
        <f>IF(AND(Formulier!$E$44&lt;=C1320,Formulier!$O$38&gt;=C1320),"Verlof",0)</f>
        <v>0</v>
      </c>
      <c r="K1320">
        <f t="shared" si="270"/>
        <v>0</v>
      </c>
      <c r="L1320">
        <f t="shared" si="271"/>
        <v>0</v>
      </c>
      <c r="M1320">
        <f t="shared" si="272"/>
        <v>0</v>
      </c>
      <c r="N1320" s="56">
        <f t="shared" si="273"/>
        <v>0</v>
      </c>
      <c r="O1320" s="56">
        <f t="shared" si="274"/>
        <v>0</v>
      </c>
    </row>
    <row r="1321" spans="1:15" x14ac:dyDescent="0.3">
      <c r="A1321" t="str">
        <f t="shared" si="265"/>
        <v>202633do</v>
      </c>
      <c r="B1321">
        <f t="shared" si="263"/>
        <v>33</v>
      </c>
      <c r="C1321" s="65">
        <f t="shared" si="261"/>
        <v>46247</v>
      </c>
      <c r="D1321" t="str">
        <f t="shared" si="262"/>
        <v>do</v>
      </c>
      <c r="E1321">
        <f t="shared" si="266"/>
        <v>2026</v>
      </c>
      <c r="F1321" t="str">
        <f t="shared" si="267"/>
        <v>Vakantie</v>
      </c>
      <c r="G1321" t="str">
        <f t="shared" si="268"/>
        <v>Vakantie</v>
      </c>
      <c r="H1321" t="str">
        <f t="shared" si="269"/>
        <v>Vakantie</v>
      </c>
      <c r="I1321">
        <f t="shared" si="264"/>
        <v>33</v>
      </c>
      <c r="J1321" s="118">
        <f>IF(AND(Formulier!$E$44&lt;=C1321,Formulier!$O$38&gt;=C1321),"Verlof",0)</f>
        <v>0</v>
      </c>
      <c r="K1321">
        <f t="shared" si="270"/>
        <v>0</v>
      </c>
      <c r="L1321">
        <f t="shared" si="271"/>
        <v>0</v>
      </c>
      <c r="M1321">
        <f t="shared" si="272"/>
        <v>0</v>
      </c>
      <c r="N1321" s="56">
        <f t="shared" si="273"/>
        <v>0</v>
      </c>
      <c r="O1321" s="56">
        <f t="shared" si="274"/>
        <v>0</v>
      </c>
    </row>
    <row r="1322" spans="1:15" x14ac:dyDescent="0.3">
      <c r="A1322" t="str">
        <f t="shared" si="265"/>
        <v>202633vr</v>
      </c>
      <c r="B1322">
        <f t="shared" si="263"/>
        <v>33</v>
      </c>
      <c r="C1322" s="65">
        <f t="shared" si="261"/>
        <v>46248</v>
      </c>
      <c r="D1322" t="str">
        <f t="shared" si="262"/>
        <v>vr</v>
      </c>
      <c r="E1322">
        <f t="shared" si="266"/>
        <v>2026</v>
      </c>
      <c r="F1322" t="str">
        <f t="shared" si="267"/>
        <v>Vakantie</v>
      </c>
      <c r="G1322" t="str">
        <f t="shared" si="268"/>
        <v>Vakantie</v>
      </c>
      <c r="H1322" t="str">
        <f t="shared" si="269"/>
        <v>Vakantie</v>
      </c>
      <c r="I1322">
        <f t="shared" si="264"/>
        <v>33</v>
      </c>
      <c r="J1322" s="118">
        <f>IF(AND(Formulier!$E$44&lt;=C1322,Formulier!$O$38&gt;=C1322),"Verlof",0)</f>
        <v>0</v>
      </c>
      <c r="K1322">
        <f t="shared" si="270"/>
        <v>0</v>
      </c>
      <c r="L1322">
        <f t="shared" si="271"/>
        <v>0</v>
      </c>
      <c r="M1322">
        <f t="shared" si="272"/>
        <v>0</v>
      </c>
      <c r="N1322" s="56">
        <f t="shared" si="273"/>
        <v>0</v>
      </c>
      <c r="O1322" s="56">
        <f t="shared" si="274"/>
        <v>0</v>
      </c>
    </row>
    <row r="1323" spans="1:15" x14ac:dyDescent="0.3">
      <c r="A1323" t="str">
        <f t="shared" si="265"/>
        <v>202633za</v>
      </c>
      <c r="B1323">
        <f t="shared" si="263"/>
        <v>33</v>
      </c>
      <c r="C1323" s="65">
        <f t="shared" si="261"/>
        <v>46249</v>
      </c>
      <c r="D1323" t="str">
        <f t="shared" si="262"/>
        <v>za</v>
      </c>
      <c r="E1323">
        <f t="shared" si="266"/>
        <v>2026</v>
      </c>
      <c r="F1323" t="str">
        <f t="shared" si="267"/>
        <v>Vakantie</v>
      </c>
      <c r="G1323" t="str">
        <f t="shared" si="268"/>
        <v>Vakantie</v>
      </c>
      <c r="H1323" t="str">
        <f t="shared" si="269"/>
        <v>Vakantie</v>
      </c>
      <c r="I1323">
        <f t="shared" si="264"/>
        <v>33</v>
      </c>
      <c r="J1323" s="118">
        <f>IF(AND(Formulier!$E$44&lt;=C1323,Formulier!$O$38&gt;=C1323),"Verlof",0)</f>
        <v>0</v>
      </c>
      <c r="K1323">
        <f t="shared" si="270"/>
        <v>0</v>
      </c>
      <c r="L1323">
        <f t="shared" si="271"/>
        <v>0</v>
      </c>
      <c r="M1323">
        <f t="shared" si="272"/>
        <v>0</v>
      </c>
      <c r="N1323" s="56">
        <f t="shared" si="273"/>
        <v>0</v>
      </c>
      <c r="O1323" s="56">
        <f t="shared" si="274"/>
        <v>0</v>
      </c>
    </row>
    <row r="1324" spans="1:15" x14ac:dyDescent="0.3">
      <c r="A1324" t="str">
        <f t="shared" si="265"/>
        <v>202633zo</v>
      </c>
      <c r="B1324">
        <f t="shared" si="263"/>
        <v>33</v>
      </c>
      <c r="C1324" s="65">
        <f t="shared" si="261"/>
        <v>46250</v>
      </c>
      <c r="D1324" t="str">
        <f t="shared" si="262"/>
        <v>zo</v>
      </c>
      <c r="E1324">
        <f t="shared" si="266"/>
        <v>2026</v>
      </c>
      <c r="F1324" t="str">
        <f t="shared" si="267"/>
        <v>Vakantie</v>
      </c>
      <c r="G1324" t="str">
        <f t="shared" si="268"/>
        <v>Vakantie</v>
      </c>
      <c r="H1324" t="str">
        <f t="shared" si="269"/>
        <v>Vakantie</v>
      </c>
      <c r="I1324">
        <f t="shared" si="264"/>
        <v>33</v>
      </c>
      <c r="J1324" s="118">
        <f>IF(AND(Formulier!$E$44&lt;=C1324,Formulier!$O$38&gt;=C1324),"Verlof",0)</f>
        <v>0</v>
      </c>
      <c r="K1324">
        <f t="shared" si="270"/>
        <v>0</v>
      </c>
      <c r="L1324">
        <f t="shared" si="271"/>
        <v>0</v>
      </c>
      <c r="M1324">
        <f t="shared" si="272"/>
        <v>0</v>
      </c>
      <c r="N1324" s="56">
        <f t="shared" si="273"/>
        <v>0</v>
      </c>
      <c r="O1324" s="56">
        <f t="shared" si="274"/>
        <v>0</v>
      </c>
    </row>
    <row r="1325" spans="1:15" x14ac:dyDescent="0.3">
      <c r="A1325" t="str">
        <f t="shared" si="265"/>
        <v>202634ma</v>
      </c>
      <c r="B1325">
        <f t="shared" si="263"/>
        <v>34</v>
      </c>
      <c r="C1325" s="65">
        <f t="shared" si="261"/>
        <v>46251</v>
      </c>
      <c r="D1325" t="str">
        <f t="shared" si="262"/>
        <v>ma</v>
      </c>
      <c r="E1325">
        <f t="shared" si="266"/>
        <v>2026</v>
      </c>
      <c r="F1325" t="str">
        <f t="shared" si="267"/>
        <v/>
      </c>
      <c r="G1325" t="str">
        <f t="shared" si="268"/>
        <v>Vakantie</v>
      </c>
      <c r="H1325" t="str">
        <f t="shared" si="269"/>
        <v>Vakantie</v>
      </c>
      <c r="I1325">
        <f t="shared" si="264"/>
        <v>34</v>
      </c>
      <c r="J1325" s="118">
        <f>IF(AND(Formulier!$E$44&lt;=C1325,Formulier!$O$38&gt;=C1325),"Verlof",0)</f>
        <v>0</v>
      </c>
      <c r="K1325">
        <f t="shared" si="270"/>
        <v>0</v>
      </c>
      <c r="L1325">
        <f t="shared" si="271"/>
        <v>0</v>
      </c>
      <c r="M1325">
        <f t="shared" si="272"/>
        <v>0</v>
      </c>
      <c r="N1325" s="56">
        <f t="shared" si="273"/>
        <v>0</v>
      </c>
      <c r="O1325" s="56">
        <f t="shared" si="274"/>
        <v>0</v>
      </c>
    </row>
    <row r="1326" spans="1:15" x14ac:dyDescent="0.3">
      <c r="A1326" t="str">
        <f t="shared" si="265"/>
        <v>202634di</v>
      </c>
      <c r="B1326">
        <f t="shared" si="263"/>
        <v>34</v>
      </c>
      <c r="C1326" s="65">
        <f t="shared" si="261"/>
        <v>46252</v>
      </c>
      <c r="D1326" t="str">
        <f t="shared" si="262"/>
        <v>di</v>
      </c>
      <c r="E1326">
        <f t="shared" si="266"/>
        <v>2026</v>
      </c>
      <c r="F1326" t="str">
        <f t="shared" si="267"/>
        <v/>
      </c>
      <c r="G1326" t="str">
        <f t="shared" si="268"/>
        <v>Vakantie</v>
      </c>
      <c r="H1326" t="str">
        <f t="shared" si="269"/>
        <v>Vakantie</v>
      </c>
      <c r="I1326">
        <f t="shared" si="264"/>
        <v>34</v>
      </c>
      <c r="J1326" s="118">
        <f>IF(AND(Formulier!$E$44&lt;=C1326,Formulier!$O$38&gt;=C1326),"Verlof",0)</f>
        <v>0</v>
      </c>
      <c r="K1326">
        <f t="shared" si="270"/>
        <v>0</v>
      </c>
      <c r="L1326">
        <f t="shared" si="271"/>
        <v>0</v>
      </c>
      <c r="M1326">
        <f t="shared" si="272"/>
        <v>0</v>
      </c>
      <c r="N1326" s="56">
        <f t="shared" si="273"/>
        <v>0</v>
      </c>
      <c r="O1326" s="56">
        <f t="shared" si="274"/>
        <v>0</v>
      </c>
    </row>
    <row r="1327" spans="1:15" x14ac:dyDescent="0.3">
      <c r="A1327" t="str">
        <f t="shared" si="265"/>
        <v>202634wo</v>
      </c>
      <c r="B1327">
        <f t="shared" si="263"/>
        <v>34</v>
      </c>
      <c r="C1327" s="65">
        <f t="shared" si="261"/>
        <v>46253</v>
      </c>
      <c r="D1327" t="str">
        <f t="shared" si="262"/>
        <v>wo</v>
      </c>
      <c r="E1327">
        <f t="shared" si="266"/>
        <v>2026</v>
      </c>
      <c r="F1327" t="str">
        <f t="shared" si="267"/>
        <v/>
      </c>
      <c r="G1327" t="str">
        <f t="shared" si="268"/>
        <v>Vakantie</v>
      </c>
      <c r="H1327" t="str">
        <f t="shared" si="269"/>
        <v>Vakantie</v>
      </c>
      <c r="I1327">
        <f t="shared" si="264"/>
        <v>34</v>
      </c>
      <c r="J1327" s="118">
        <f>IF(AND(Formulier!$E$44&lt;=C1327,Formulier!$O$38&gt;=C1327),"Verlof",0)</f>
        <v>0</v>
      </c>
      <c r="K1327">
        <f t="shared" si="270"/>
        <v>0</v>
      </c>
      <c r="L1327">
        <f t="shared" si="271"/>
        <v>0</v>
      </c>
      <c r="M1327">
        <f t="shared" si="272"/>
        <v>0</v>
      </c>
      <c r="N1327" s="56">
        <f t="shared" si="273"/>
        <v>0</v>
      </c>
      <c r="O1327" s="56">
        <f t="shared" si="274"/>
        <v>0</v>
      </c>
    </row>
    <row r="1328" spans="1:15" x14ac:dyDescent="0.3">
      <c r="A1328" t="str">
        <f t="shared" si="265"/>
        <v>202634do</v>
      </c>
      <c r="B1328">
        <f t="shared" si="263"/>
        <v>34</v>
      </c>
      <c r="C1328" s="65">
        <f t="shared" si="261"/>
        <v>46254</v>
      </c>
      <c r="D1328" t="str">
        <f t="shared" si="262"/>
        <v>do</v>
      </c>
      <c r="E1328">
        <f t="shared" si="266"/>
        <v>2026</v>
      </c>
      <c r="F1328" t="str">
        <f t="shared" si="267"/>
        <v/>
      </c>
      <c r="G1328" t="str">
        <f t="shared" si="268"/>
        <v>Vakantie</v>
      </c>
      <c r="H1328" t="str">
        <f t="shared" si="269"/>
        <v>Vakantie</v>
      </c>
      <c r="I1328">
        <f t="shared" si="264"/>
        <v>34</v>
      </c>
      <c r="J1328" s="118">
        <f>IF(AND(Formulier!$E$44&lt;=C1328,Formulier!$O$38&gt;=C1328),"Verlof",0)</f>
        <v>0</v>
      </c>
      <c r="K1328">
        <f t="shared" si="270"/>
        <v>0</v>
      </c>
      <c r="L1328">
        <f t="shared" si="271"/>
        <v>0</v>
      </c>
      <c r="M1328">
        <f t="shared" si="272"/>
        <v>0</v>
      </c>
      <c r="N1328" s="56">
        <f t="shared" si="273"/>
        <v>0</v>
      </c>
      <c r="O1328" s="56">
        <f t="shared" si="274"/>
        <v>0</v>
      </c>
    </row>
    <row r="1329" spans="1:15" x14ac:dyDescent="0.3">
      <c r="A1329" t="str">
        <f t="shared" si="265"/>
        <v>202634vr</v>
      </c>
      <c r="B1329">
        <f t="shared" si="263"/>
        <v>34</v>
      </c>
      <c r="C1329" s="65">
        <f t="shared" si="261"/>
        <v>46255</v>
      </c>
      <c r="D1329" t="str">
        <f t="shared" si="262"/>
        <v>vr</v>
      </c>
      <c r="E1329">
        <f t="shared" si="266"/>
        <v>2026</v>
      </c>
      <c r="F1329" t="str">
        <f t="shared" si="267"/>
        <v/>
      </c>
      <c r="G1329" t="str">
        <f t="shared" si="268"/>
        <v>Vakantie</v>
      </c>
      <c r="H1329" t="str">
        <f t="shared" si="269"/>
        <v>Vakantie</v>
      </c>
      <c r="I1329">
        <f t="shared" si="264"/>
        <v>34</v>
      </c>
      <c r="J1329" s="118">
        <f>IF(AND(Formulier!$E$44&lt;=C1329,Formulier!$O$38&gt;=C1329),"Verlof",0)</f>
        <v>0</v>
      </c>
      <c r="K1329">
        <f t="shared" si="270"/>
        <v>0</v>
      </c>
      <c r="L1329">
        <f t="shared" si="271"/>
        <v>0</v>
      </c>
      <c r="M1329">
        <f t="shared" si="272"/>
        <v>0</v>
      </c>
      <c r="N1329" s="56">
        <f t="shared" si="273"/>
        <v>0</v>
      </c>
      <c r="O1329" s="56">
        <f t="shared" si="274"/>
        <v>0</v>
      </c>
    </row>
    <row r="1330" spans="1:15" x14ac:dyDescent="0.3">
      <c r="A1330" t="str">
        <f t="shared" si="265"/>
        <v>202634za</v>
      </c>
      <c r="B1330">
        <f t="shared" si="263"/>
        <v>34</v>
      </c>
      <c r="C1330" s="65">
        <f t="shared" si="261"/>
        <v>46256</v>
      </c>
      <c r="D1330" t="str">
        <f t="shared" si="262"/>
        <v>za</v>
      </c>
      <c r="E1330">
        <f t="shared" si="266"/>
        <v>2026</v>
      </c>
      <c r="F1330" t="str">
        <f t="shared" si="267"/>
        <v/>
      </c>
      <c r="G1330" t="str">
        <f t="shared" si="268"/>
        <v>Vakantie</v>
      </c>
      <c r="H1330" t="str">
        <f t="shared" si="269"/>
        <v>Vakantie</v>
      </c>
      <c r="I1330">
        <f t="shared" si="264"/>
        <v>34</v>
      </c>
      <c r="J1330" s="118">
        <f>IF(AND(Formulier!$E$44&lt;=C1330,Formulier!$O$38&gt;=C1330),"Verlof",0)</f>
        <v>0</v>
      </c>
      <c r="K1330">
        <f t="shared" si="270"/>
        <v>0</v>
      </c>
      <c r="L1330">
        <f t="shared" si="271"/>
        <v>0</v>
      </c>
      <c r="M1330">
        <f t="shared" si="272"/>
        <v>0</v>
      </c>
      <c r="N1330" s="56">
        <f t="shared" si="273"/>
        <v>0</v>
      </c>
      <c r="O1330" s="56">
        <f t="shared" si="274"/>
        <v>0</v>
      </c>
    </row>
    <row r="1331" spans="1:15" x14ac:dyDescent="0.3">
      <c r="A1331" t="str">
        <f t="shared" si="265"/>
        <v>202634zo</v>
      </c>
      <c r="B1331">
        <f t="shared" si="263"/>
        <v>34</v>
      </c>
      <c r="C1331" s="65">
        <f t="shared" si="261"/>
        <v>46257</v>
      </c>
      <c r="D1331" t="str">
        <f t="shared" si="262"/>
        <v>zo</v>
      </c>
      <c r="E1331">
        <f t="shared" si="266"/>
        <v>2026</v>
      </c>
      <c r="F1331" t="str">
        <f t="shared" si="267"/>
        <v/>
      </c>
      <c r="G1331" t="str">
        <f t="shared" si="268"/>
        <v>Vakantie</v>
      </c>
      <c r="H1331" t="str">
        <f t="shared" si="269"/>
        <v>Vakantie</v>
      </c>
      <c r="I1331">
        <f t="shared" si="264"/>
        <v>34</v>
      </c>
      <c r="J1331" s="118">
        <f>IF(AND(Formulier!$E$44&lt;=C1331,Formulier!$O$38&gt;=C1331),"Verlof",0)</f>
        <v>0</v>
      </c>
      <c r="K1331">
        <f t="shared" si="270"/>
        <v>0</v>
      </c>
      <c r="L1331">
        <f t="shared" si="271"/>
        <v>0</v>
      </c>
      <c r="M1331">
        <f t="shared" si="272"/>
        <v>0</v>
      </c>
      <c r="N1331" s="56">
        <f t="shared" si="273"/>
        <v>0</v>
      </c>
      <c r="O1331" s="56">
        <f t="shared" si="274"/>
        <v>0</v>
      </c>
    </row>
    <row r="1332" spans="1:15" x14ac:dyDescent="0.3">
      <c r="A1332" t="str">
        <f t="shared" si="265"/>
        <v>202635ma</v>
      </c>
      <c r="B1332">
        <f t="shared" si="263"/>
        <v>35</v>
      </c>
      <c r="C1332" s="65">
        <f t="shared" si="261"/>
        <v>46258</v>
      </c>
      <c r="D1332" t="str">
        <f t="shared" si="262"/>
        <v>ma</v>
      </c>
      <c r="E1332">
        <f t="shared" si="266"/>
        <v>2026</v>
      </c>
      <c r="F1332" t="str">
        <f t="shared" si="267"/>
        <v/>
      </c>
      <c r="G1332" t="str">
        <f t="shared" si="268"/>
        <v>Vakantie</v>
      </c>
      <c r="H1332" t="str">
        <f t="shared" si="269"/>
        <v/>
      </c>
      <c r="I1332">
        <f t="shared" si="264"/>
        <v>35</v>
      </c>
      <c r="J1332" s="118">
        <f>IF(AND(Formulier!$E$44&lt;=C1332,Formulier!$O$38&gt;=C1332),"Verlof",0)</f>
        <v>0</v>
      </c>
      <c r="K1332">
        <f t="shared" si="270"/>
        <v>0</v>
      </c>
      <c r="L1332">
        <f t="shared" si="271"/>
        <v>0</v>
      </c>
      <c r="M1332">
        <f t="shared" si="272"/>
        <v>0</v>
      </c>
      <c r="N1332" s="56">
        <f t="shared" si="273"/>
        <v>0</v>
      </c>
      <c r="O1332" s="56">
        <f t="shared" si="274"/>
        <v>0</v>
      </c>
    </row>
    <row r="1333" spans="1:15" x14ac:dyDescent="0.3">
      <c r="A1333" t="str">
        <f t="shared" si="265"/>
        <v>202635di</v>
      </c>
      <c r="B1333">
        <f t="shared" si="263"/>
        <v>35</v>
      </c>
      <c r="C1333" s="65">
        <f t="shared" si="261"/>
        <v>46259</v>
      </c>
      <c r="D1333" t="str">
        <f t="shared" si="262"/>
        <v>di</v>
      </c>
      <c r="E1333">
        <f t="shared" si="266"/>
        <v>2026</v>
      </c>
      <c r="F1333" t="str">
        <f t="shared" si="267"/>
        <v/>
      </c>
      <c r="G1333" t="str">
        <f t="shared" si="268"/>
        <v>Vakantie</v>
      </c>
      <c r="H1333" t="str">
        <f t="shared" si="269"/>
        <v/>
      </c>
      <c r="I1333">
        <f t="shared" si="264"/>
        <v>35</v>
      </c>
      <c r="J1333" s="118">
        <f>IF(AND(Formulier!$E$44&lt;=C1333,Formulier!$O$38&gt;=C1333),"Verlof",0)</f>
        <v>0</v>
      </c>
      <c r="K1333">
        <f t="shared" si="270"/>
        <v>0</v>
      </c>
      <c r="L1333">
        <f t="shared" si="271"/>
        <v>0</v>
      </c>
      <c r="M1333">
        <f t="shared" si="272"/>
        <v>0</v>
      </c>
      <c r="N1333" s="56">
        <f t="shared" si="273"/>
        <v>0</v>
      </c>
      <c r="O1333" s="56">
        <f t="shared" si="274"/>
        <v>0</v>
      </c>
    </row>
    <row r="1334" spans="1:15" x14ac:dyDescent="0.3">
      <c r="A1334" t="str">
        <f t="shared" si="265"/>
        <v>202635wo</v>
      </c>
      <c r="B1334">
        <f t="shared" si="263"/>
        <v>35</v>
      </c>
      <c r="C1334" s="65">
        <f t="shared" si="261"/>
        <v>46260</v>
      </c>
      <c r="D1334" t="str">
        <f t="shared" si="262"/>
        <v>wo</v>
      </c>
      <c r="E1334">
        <f t="shared" si="266"/>
        <v>2026</v>
      </c>
      <c r="F1334" t="str">
        <f t="shared" si="267"/>
        <v/>
      </c>
      <c r="G1334" t="str">
        <f t="shared" si="268"/>
        <v>Vakantie</v>
      </c>
      <c r="H1334" t="str">
        <f t="shared" si="269"/>
        <v/>
      </c>
      <c r="I1334">
        <f t="shared" si="264"/>
        <v>35</v>
      </c>
      <c r="J1334" s="118">
        <f>IF(AND(Formulier!$E$44&lt;=C1334,Formulier!$O$38&gt;=C1334),"Verlof",0)</f>
        <v>0</v>
      </c>
      <c r="K1334">
        <f t="shared" si="270"/>
        <v>0</v>
      </c>
      <c r="L1334">
        <f t="shared" si="271"/>
        <v>0</v>
      </c>
      <c r="M1334">
        <f t="shared" si="272"/>
        <v>0</v>
      </c>
      <c r="N1334" s="56">
        <f t="shared" si="273"/>
        <v>0</v>
      </c>
      <c r="O1334" s="56">
        <f t="shared" si="274"/>
        <v>0</v>
      </c>
    </row>
    <row r="1335" spans="1:15" x14ac:dyDescent="0.3">
      <c r="A1335" t="str">
        <f t="shared" si="265"/>
        <v>202635do</v>
      </c>
      <c r="B1335">
        <f t="shared" si="263"/>
        <v>35</v>
      </c>
      <c r="C1335" s="65">
        <f t="shared" si="261"/>
        <v>46261</v>
      </c>
      <c r="D1335" t="str">
        <f t="shared" si="262"/>
        <v>do</v>
      </c>
      <c r="E1335">
        <f t="shared" si="266"/>
        <v>2026</v>
      </c>
      <c r="F1335" t="str">
        <f t="shared" si="267"/>
        <v/>
      </c>
      <c r="G1335" t="str">
        <f t="shared" si="268"/>
        <v>Vakantie</v>
      </c>
      <c r="H1335" t="str">
        <f t="shared" si="269"/>
        <v/>
      </c>
      <c r="I1335">
        <f t="shared" si="264"/>
        <v>35</v>
      </c>
      <c r="J1335" s="118">
        <f>IF(AND(Formulier!$E$44&lt;=C1335,Formulier!$O$38&gt;=C1335),"Verlof",0)</f>
        <v>0</v>
      </c>
      <c r="K1335">
        <f t="shared" si="270"/>
        <v>0</v>
      </c>
      <c r="L1335">
        <f t="shared" si="271"/>
        <v>0</v>
      </c>
      <c r="M1335">
        <f t="shared" si="272"/>
        <v>0</v>
      </c>
      <c r="N1335" s="56">
        <f t="shared" si="273"/>
        <v>0</v>
      </c>
      <c r="O1335" s="56">
        <f t="shared" si="274"/>
        <v>0</v>
      </c>
    </row>
    <row r="1336" spans="1:15" x14ac:dyDescent="0.3">
      <c r="A1336" t="str">
        <f t="shared" si="265"/>
        <v>202635vr</v>
      </c>
      <c r="B1336">
        <f t="shared" si="263"/>
        <v>35</v>
      </c>
      <c r="C1336" s="65">
        <f t="shared" si="261"/>
        <v>46262</v>
      </c>
      <c r="D1336" t="str">
        <f t="shared" si="262"/>
        <v>vr</v>
      </c>
      <c r="E1336">
        <f t="shared" si="266"/>
        <v>2026</v>
      </c>
      <c r="F1336" t="str">
        <f t="shared" si="267"/>
        <v/>
      </c>
      <c r="G1336" t="str">
        <f t="shared" si="268"/>
        <v>Vakantie</v>
      </c>
      <c r="H1336" t="str">
        <f t="shared" si="269"/>
        <v/>
      </c>
      <c r="I1336">
        <f t="shared" si="264"/>
        <v>35</v>
      </c>
      <c r="J1336" s="118">
        <f>IF(AND(Formulier!$E$44&lt;=C1336,Formulier!$O$38&gt;=C1336),"Verlof",0)</f>
        <v>0</v>
      </c>
      <c r="K1336">
        <f t="shared" si="270"/>
        <v>0</v>
      </c>
      <c r="L1336">
        <f t="shared" si="271"/>
        <v>0</v>
      </c>
      <c r="M1336">
        <f t="shared" si="272"/>
        <v>0</v>
      </c>
      <c r="N1336" s="56">
        <f t="shared" si="273"/>
        <v>0</v>
      </c>
      <c r="O1336" s="56">
        <f t="shared" si="274"/>
        <v>0</v>
      </c>
    </row>
    <row r="1337" spans="1:15" x14ac:dyDescent="0.3">
      <c r="A1337" t="str">
        <f t="shared" si="265"/>
        <v>202635za</v>
      </c>
      <c r="B1337">
        <f t="shared" si="263"/>
        <v>35</v>
      </c>
      <c r="C1337" s="65">
        <f t="shared" si="261"/>
        <v>46263</v>
      </c>
      <c r="D1337" t="str">
        <f t="shared" si="262"/>
        <v>za</v>
      </c>
      <c r="E1337">
        <f t="shared" si="266"/>
        <v>2026</v>
      </c>
      <c r="F1337" t="str">
        <f t="shared" si="267"/>
        <v/>
      </c>
      <c r="G1337" t="str">
        <f t="shared" si="268"/>
        <v>Vakantie</v>
      </c>
      <c r="H1337" t="str">
        <f t="shared" si="269"/>
        <v/>
      </c>
      <c r="I1337">
        <f t="shared" si="264"/>
        <v>35</v>
      </c>
      <c r="J1337" s="118">
        <f>IF(AND(Formulier!$E$44&lt;=C1337,Formulier!$O$38&gt;=C1337),"Verlof",0)</f>
        <v>0</v>
      </c>
      <c r="K1337">
        <f t="shared" si="270"/>
        <v>0</v>
      </c>
      <c r="L1337">
        <f t="shared" si="271"/>
        <v>0</v>
      </c>
      <c r="M1337">
        <f t="shared" si="272"/>
        <v>0</v>
      </c>
      <c r="N1337" s="56">
        <f t="shared" si="273"/>
        <v>0</v>
      </c>
      <c r="O1337" s="56">
        <f t="shared" si="274"/>
        <v>0</v>
      </c>
    </row>
    <row r="1338" spans="1:15" x14ac:dyDescent="0.3">
      <c r="A1338" t="str">
        <f t="shared" si="265"/>
        <v>202635zo</v>
      </c>
      <c r="B1338">
        <f t="shared" si="263"/>
        <v>35</v>
      </c>
      <c r="C1338" s="65">
        <f t="shared" si="261"/>
        <v>46264</v>
      </c>
      <c r="D1338" t="str">
        <f t="shared" si="262"/>
        <v>zo</v>
      </c>
      <c r="E1338">
        <f t="shared" si="266"/>
        <v>2026</v>
      </c>
      <c r="F1338" t="str">
        <f t="shared" si="267"/>
        <v/>
      </c>
      <c r="G1338" t="str">
        <f t="shared" si="268"/>
        <v>Vakantie</v>
      </c>
      <c r="H1338" t="str">
        <f t="shared" si="269"/>
        <v/>
      </c>
      <c r="I1338">
        <f t="shared" si="264"/>
        <v>35</v>
      </c>
      <c r="J1338" s="118">
        <f>IF(AND(Formulier!$E$44&lt;=C1338,Formulier!$O$38&gt;=C1338),"Verlof",0)</f>
        <v>0</v>
      </c>
      <c r="K1338">
        <f t="shared" si="270"/>
        <v>0</v>
      </c>
      <c r="L1338">
        <f t="shared" si="271"/>
        <v>0</v>
      </c>
      <c r="M1338">
        <f t="shared" si="272"/>
        <v>0</v>
      </c>
      <c r="N1338" s="56">
        <f t="shared" si="273"/>
        <v>0</v>
      </c>
      <c r="O1338" s="56">
        <f t="shared" si="274"/>
        <v>0</v>
      </c>
    </row>
    <row r="1339" spans="1:15" x14ac:dyDescent="0.3">
      <c r="A1339" t="str">
        <f t="shared" si="265"/>
        <v>202636ma</v>
      </c>
      <c r="B1339">
        <f t="shared" si="263"/>
        <v>36</v>
      </c>
      <c r="C1339" s="65">
        <f t="shared" si="261"/>
        <v>46265</v>
      </c>
      <c r="D1339" t="str">
        <f t="shared" si="262"/>
        <v>ma</v>
      </c>
      <c r="E1339">
        <f t="shared" si="266"/>
        <v>2026</v>
      </c>
      <c r="F1339" t="str">
        <f t="shared" si="267"/>
        <v/>
      </c>
      <c r="G1339" t="str">
        <f t="shared" si="268"/>
        <v/>
      </c>
      <c r="H1339" t="str">
        <f t="shared" si="269"/>
        <v/>
      </c>
      <c r="I1339">
        <f t="shared" si="264"/>
        <v>36</v>
      </c>
      <c r="J1339" s="118">
        <f>IF(AND(Formulier!$E$44&lt;=C1339,Formulier!$O$38&gt;=C1339),"Verlof",0)</f>
        <v>0</v>
      </c>
      <c r="K1339">
        <f t="shared" si="270"/>
        <v>0</v>
      </c>
      <c r="L1339">
        <f t="shared" si="271"/>
        <v>0</v>
      </c>
      <c r="M1339">
        <f t="shared" si="272"/>
        <v>0</v>
      </c>
      <c r="N1339" s="56">
        <f t="shared" si="273"/>
        <v>0</v>
      </c>
      <c r="O1339" s="56">
        <f t="shared" si="274"/>
        <v>0</v>
      </c>
    </row>
    <row r="1340" spans="1:15" x14ac:dyDescent="0.3">
      <c r="A1340" t="str">
        <f t="shared" si="265"/>
        <v>202636di</v>
      </c>
      <c r="B1340">
        <f t="shared" si="263"/>
        <v>36</v>
      </c>
      <c r="C1340" s="65">
        <f t="shared" si="261"/>
        <v>46266</v>
      </c>
      <c r="D1340" t="str">
        <f t="shared" si="262"/>
        <v>di</v>
      </c>
      <c r="E1340">
        <f t="shared" si="266"/>
        <v>2026</v>
      </c>
      <c r="F1340" t="str">
        <f t="shared" si="267"/>
        <v/>
      </c>
      <c r="G1340" t="str">
        <f t="shared" si="268"/>
        <v/>
      </c>
      <c r="H1340" t="str">
        <f t="shared" si="269"/>
        <v/>
      </c>
      <c r="I1340">
        <f t="shared" si="264"/>
        <v>36</v>
      </c>
      <c r="J1340" s="118">
        <f>IF(AND(Formulier!$E$44&lt;=C1340,Formulier!$O$38&gt;=C1340),"Verlof",0)</f>
        <v>0</v>
      </c>
      <c r="K1340">
        <f t="shared" si="270"/>
        <v>0</v>
      </c>
      <c r="L1340">
        <f t="shared" si="271"/>
        <v>0</v>
      </c>
      <c r="M1340">
        <f t="shared" si="272"/>
        <v>0</v>
      </c>
      <c r="N1340" s="56">
        <f t="shared" si="273"/>
        <v>0</v>
      </c>
      <c r="O1340" s="56">
        <f t="shared" si="274"/>
        <v>0</v>
      </c>
    </row>
    <row r="1341" spans="1:15" x14ac:dyDescent="0.3">
      <c r="A1341" t="str">
        <f t="shared" si="265"/>
        <v>202636wo</v>
      </c>
      <c r="B1341">
        <f t="shared" si="263"/>
        <v>36</v>
      </c>
      <c r="C1341" s="65">
        <f t="shared" si="261"/>
        <v>46267</v>
      </c>
      <c r="D1341" t="str">
        <f t="shared" si="262"/>
        <v>wo</v>
      </c>
      <c r="E1341">
        <f t="shared" si="266"/>
        <v>2026</v>
      </c>
      <c r="F1341" t="str">
        <f t="shared" si="267"/>
        <v/>
      </c>
      <c r="G1341" t="str">
        <f t="shared" si="268"/>
        <v/>
      </c>
      <c r="H1341" t="str">
        <f t="shared" si="269"/>
        <v/>
      </c>
      <c r="I1341">
        <f t="shared" si="264"/>
        <v>36</v>
      </c>
      <c r="J1341" s="118">
        <f>IF(AND(Formulier!$E$44&lt;=C1341,Formulier!$O$38&gt;=C1341),"Verlof",0)</f>
        <v>0</v>
      </c>
      <c r="K1341">
        <f t="shared" si="270"/>
        <v>0</v>
      </c>
      <c r="L1341">
        <f t="shared" si="271"/>
        <v>0</v>
      </c>
      <c r="M1341">
        <f t="shared" si="272"/>
        <v>0</v>
      </c>
      <c r="N1341" s="56">
        <f t="shared" si="273"/>
        <v>0</v>
      </c>
      <c r="O1341" s="56">
        <f t="shared" si="274"/>
        <v>0</v>
      </c>
    </row>
    <row r="1342" spans="1:15" x14ac:dyDescent="0.3">
      <c r="A1342" t="str">
        <f t="shared" si="265"/>
        <v>202636do</v>
      </c>
      <c r="B1342">
        <f t="shared" si="263"/>
        <v>36</v>
      </c>
      <c r="C1342" s="65">
        <f t="shared" si="261"/>
        <v>46268</v>
      </c>
      <c r="D1342" t="str">
        <f t="shared" si="262"/>
        <v>do</v>
      </c>
      <c r="E1342">
        <f t="shared" si="266"/>
        <v>2026</v>
      </c>
      <c r="F1342" t="str">
        <f t="shared" si="267"/>
        <v/>
      </c>
      <c r="G1342" t="str">
        <f t="shared" si="268"/>
        <v/>
      </c>
      <c r="H1342" t="str">
        <f t="shared" si="269"/>
        <v/>
      </c>
      <c r="I1342">
        <f t="shared" si="264"/>
        <v>36</v>
      </c>
      <c r="J1342" s="118">
        <f>IF(AND(Formulier!$E$44&lt;=C1342,Formulier!$O$38&gt;=C1342),"Verlof",0)</f>
        <v>0</v>
      </c>
      <c r="K1342">
        <f t="shared" si="270"/>
        <v>0</v>
      </c>
      <c r="L1342">
        <f t="shared" si="271"/>
        <v>0</v>
      </c>
      <c r="M1342">
        <f t="shared" si="272"/>
        <v>0</v>
      </c>
      <c r="N1342" s="56">
        <f t="shared" si="273"/>
        <v>0</v>
      </c>
      <c r="O1342" s="56">
        <f t="shared" si="274"/>
        <v>0</v>
      </c>
    </row>
    <row r="1343" spans="1:15" x14ac:dyDescent="0.3">
      <c r="A1343" t="str">
        <f t="shared" si="265"/>
        <v>202636vr</v>
      </c>
      <c r="B1343">
        <f t="shared" si="263"/>
        <v>36</v>
      </c>
      <c r="C1343" s="65">
        <f t="shared" si="261"/>
        <v>46269</v>
      </c>
      <c r="D1343" t="str">
        <f t="shared" si="262"/>
        <v>vr</v>
      </c>
      <c r="E1343">
        <f t="shared" si="266"/>
        <v>2026</v>
      </c>
      <c r="F1343" t="str">
        <f t="shared" si="267"/>
        <v/>
      </c>
      <c r="G1343" t="str">
        <f t="shared" si="268"/>
        <v/>
      </c>
      <c r="H1343" t="str">
        <f t="shared" si="269"/>
        <v/>
      </c>
      <c r="I1343">
        <f t="shared" si="264"/>
        <v>36</v>
      </c>
      <c r="J1343" s="118">
        <f>IF(AND(Formulier!$E$44&lt;=C1343,Formulier!$O$38&gt;=C1343),"Verlof",0)</f>
        <v>0</v>
      </c>
      <c r="K1343">
        <f t="shared" si="270"/>
        <v>0</v>
      </c>
      <c r="L1343">
        <f t="shared" si="271"/>
        <v>0</v>
      </c>
      <c r="M1343">
        <f t="shared" si="272"/>
        <v>0</v>
      </c>
      <c r="N1343" s="56">
        <f t="shared" si="273"/>
        <v>0</v>
      </c>
      <c r="O1343" s="56">
        <f t="shared" si="274"/>
        <v>0</v>
      </c>
    </row>
    <row r="1344" spans="1:15" x14ac:dyDescent="0.3">
      <c r="A1344" t="str">
        <f t="shared" si="265"/>
        <v>202636za</v>
      </c>
      <c r="B1344">
        <f t="shared" si="263"/>
        <v>36</v>
      </c>
      <c r="C1344" s="65">
        <f t="shared" si="261"/>
        <v>46270</v>
      </c>
      <c r="D1344" t="str">
        <f t="shared" si="262"/>
        <v>za</v>
      </c>
      <c r="E1344">
        <f t="shared" si="266"/>
        <v>2026</v>
      </c>
      <c r="F1344" t="str">
        <f t="shared" si="267"/>
        <v/>
      </c>
      <c r="G1344" t="str">
        <f t="shared" si="268"/>
        <v/>
      </c>
      <c r="H1344" t="str">
        <f t="shared" si="269"/>
        <v/>
      </c>
      <c r="I1344">
        <f t="shared" si="264"/>
        <v>36</v>
      </c>
      <c r="J1344" s="118">
        <f>IF(AND(Formulier!$E$44&lt;=C1344,Formulier!$O$38&gt;=C1344),"Verlof",0)</f>
        <v>0</v>
      </c>
      <c r="K1344">
        <f t="shared" si="270"/>
        <v>0</v>
      </c>
      <c r="L1344">
        <f t="shared" si="271"/>
        <v>0</v>
      </c>
      <c r="M1344">
        <f t="shared" si="272"/>
        <v>0</v>
      </c>
      <c r="N1344" s="56">
        <f t="shared" si="273"/>
        <v>0</v>
      </c>
      <c r="O1344" s="56">
        <f t="shared" si="274"/>
        <v>0</v>
      </c>
    </row>
    <row r="1345" spans="1:15" x14ac:dyDescent="0.3">
      <c r="A1345" t="str">
        <f t="shared" si="265"/>
        <v>202636zo</v>
      </c>
      <c r="B1345">
        <f t="shared" si="263"/>
        <v>36</v>
      </c>
      <c r="C1345" s="65">
        <f t="shared" si="261"/>
        <v>46271</v>
      </c>
      <c r="D1345" t="str">
        <f t="shared" si="262"/>
        <v>zo</v>
      </c>
      <c r="E1345">
        <f t="shared" si="266"/>
        <v>2026</v>
      </c>
      <c r="F1345" t="str">
        <f t="shared" si="267"/>
        <v/>
      </c>
      <c r="G1345" t="str">
        <f t="shared" si="268"/>
        <v/>
      </c>
      <c r="H1345" t="str">
        <f t="shared" si="269"/>
        <v/>
      </c>
      <c r="I1345">
        <f t="shared" si="264"/>
        <v>36</v>
      </c>
      <c r="J1345" s="118">
        <f>IF(AND(Formulier!$E$44&lt;=C1345,Formulier!$O$38&gt;=C1345),"Verlof",0)</f>
        <v>0</v>
      </c>
      <c r="K1345">
        <f t="shared" si="270"/>
        <v>0</v>
      </c>
      <c r="L1345">
        <f t="shared" si="271"/>
        <v>0</v>
      </c>
      <c r="M1345">
        <f t="shared" si="272"/>
        <v>0</v>
      </c>
      <c r="N1345" s="56">
        <f t="shared" si="273"/>
        <v>0</v>
      </c>
      <c r="O1345" s="56">
        <f t="shared" si="274"/>
        <v>0</v>
      </c>
    </row>
    <row r="1346" spans="1:15" x14ac:dyDescent="0.3">
      <c r="A1346" t="str">
        <f t="shared" si="265"/>
        <v>202637ma</v>
      </c>
      <c r="B1346">
        <f t="shared" si="263"/>
        <v>37</v>
      </c>
      <c r="C1346" s="65">
        <f t="shared" si="261"/>
        <v>46272</v>
      </c>
      <c r="D1346" t="str">
        <f t="shared" si="262"/>
        <v>ma</v>
      </c>
      <c r="E1346">
        <f t="shared" si="266"/>
        <v>2026</v>
      </c>
      <c r="F1346" t="str">
        <f t="shared" si="267"/>
        <v/>
      </c>
      <c r="G1346" t="str">
        <f t="shared" si="268"/>
        <v/>
      </c>
      <c r="H1346" t="str">
        <f t="shared" si="269"/>
        <v/>
      </c>
      <c r="I1346">
        <f t="shared" si="264"/>
        <v>37</v>
      </c>
      <c r="J1346" s="118">
        <f>IF(AND(Formulier!$E$44&lt;=C1346,Formulier!$O$38&gt;=C1346),"Verlof",0)</f>
        <v>0</v>
      </c>
      <c r="K1346">
        <f t="shared" si="270"/>
        <v>0</v>
      </c>
      <c r="L1346">
        <f t="shared" si="271"/>
        <v>0</v>
      </c>
      <c r="M1346">
        <f t="shared" si="272"/>
        <v>0</v>
      </c>
      <c r="N1346" s="56">
        <f t="shared" si="273"/>
        <v>0</v>
      </c>
      <c r="O1346" s="56">
        <f t="shared" si="274"/>
        <v>0</v>
      </c>
    </row>
    <row r="1347" spans="1:15" x14ac:dyDescent="0.3">
      <c r="A1347" t="str">
        <f t="shared" si="265"/>
        <v>202637di</v>
      </c>
      <c r="B1347">
        <f t="shared" si="263"/>
        <v>37</v>
      </c>
      <c r="C1347" s="65">
        <f t="shared" si="261"/>
        <v>46273</v>
      </c>
      <c r="D1347" t="str">
        <f t="shared" si="262"/>
        <v>di</v>
      </c>
      <c r="E1347">
        <f t="shared" si="266"/>
        <v>2026</v>
      </c>
      <c r="F1347" t="str">
        <f t="shared" si="267"/>
        <v/>
      </c>
      <c r="G1347" t="str">
        <f t="shared" si="268"/>
        <v/>
      </c>
      <c r="H1347" t="str">
        <f t="shared" si="269"/>
        <v/>
      </c>
      <c r="I1347">
        <f t="shared" si="264"/>
        <v>37</v>
      </c>
      <c r="J1347" s="118">
        <f>IF(AND(Formulier!$E$44&lt;=C1347,Formulier!$O$38&gt;=C1347),"Verlof",0)</f>
        <v>0</v>
      </c>
      <c r="K1347">
        <f t="shared" si="270"/>
        <v>0</v>
      </c>
      <c r="L1347">
        <f t="shared" si="271"/>
        <v>0</v>
      </c>
      <c r="M1347">
        <f t="shared" si="272"/>
        <v>0</v>
      </c>
      <c r="N1347" s="56">
        <f t="shared" si="273"/>
        <v>0</v>
      </c>
      <c r="O1347" s="56">
        <f t="shared" si="274"/>
        <v>0</v>
      </c>
    </row>
    <row r="1348" spans="1:15" x14ac:dyDescent="0.3">
      <c r="A1348" t="str">
        <f t="shared" si="265"/>
        <v>202637wo</v>
      </c>
      <c r="B1348">
        <f t="shared" si="263"/>
        <v>37</v>
      </c>
      <c r="C1348" s="65">
        <f t="shared" si="261"/>
        <v>46274</v>
      </c>
      <c r="D1348" t="str">
        <f t="shared" si="262"/>
        <v>wo</v>
      </c>
      <c r="E1348">
        <f t="shared" si="266"/>
        <v>2026</v>
      </c>
      <c r="F1348" t="str">
        <f t="shared" si="267"/>
        <v/>
      </c>
      <c r="G1348" t="str">
        <f t="shared" si="268"/>
        <v/>
      </c>
      <c r="H1348" t="str">
        <f t="shared" si="269"/>
        <v/>
      </c>
      <c r="I1348">
        <f t="shared" si="264"/>
        <v>37</v>
      </c>
      <c r="J1348" s="118">
        <f>IF(AND(Formulier!$E$44&lt;=C1348,Formulier!$O$38&gt;=C1348),"Verlof",0)</f>
        <v>0</v>
      </c>
      <c r="K1348">
        <f t="shared" si="270"/>
        <v>0</v>
      </c>
      <c r="L1348">
        <f t="shared" si="271"/>
        <v>0</v>
      </c>
      <c r="M1348">
        <f t="shared" si="272"/>
        <v>0</v>
      </c>
      <c r="N1348" s="56">
        <f t="shared" si="273"/>
        <v>0</v>
      </c>
      <c r="O1348" s="56">
        <f t="shared" si="274"/>
        <v>0</v>
      </c>
    </row>
    <row r="1349" spans="1:15" x14ac:dyDescent="0.3">
      <c r="A1349" t="str">
        <f t="shared" si="265"/>
        <v>202637do</v>
      </c>
      <c r="B1349">
        <f t="shared" si="263"/>
        <v>37</v>
      </c>
      <c r="C1349" s="65">
        <f t="shared" si="261"/>
        <v>46275</v>
      </c>
      <c r="D1349" t="str">
        <f t="shared" si="262"/>
        <v>do</v>
      </c>
      <c r="E1349">
        <f t="shared" si="266"/>
        <v>2026</v>
      </c>
      <c r="F1349" t="str">
        <f t="shared" si="267"/>
        <v/>
      </c>
      <c r="G1349" t="str">
        <f t="shared" si="268"/>
        <v/>
      </c>
      <c r="H1349" t="str">
        <f t="shared" si="269"/>
        <v/>
      </c>
      <c r="I1349">
        <f t="shared" si="264"/>
        <v>37</v>
      </c>
      <c r="J1349" s="118">
        <f>IF(AND(Formulier!$E$44&lt;=C1349,Formulier!$O$38&gt;=C1349),"Verlof",0)</f>
        <v>0</v>
      </c>
      <c r="K1349">
        <f t="shared" si="270"/>
        <v>0</v>
      </c>
      <c r="L1349">
        <f t="shared" si="271"/>
        <v>0</v>
      </c>
      <c r="M1349">
        <f t="shared" si="272"/>
        <v>0</v>
      </c>
      <c r="N1349" s="56">
        <f t="shared" si="273"/>
        <v>0</v>
      </c>
      <c r="O1349" s="56">
        <f t="shared" si="274"/>
        <v>0</v>
      </c>
    </row>
    <row r="1350" spans="1:15" x14ac:dyDescent="0.3">
      <c r="A1350" t="str">
        <f t="shared" si="265"/>
        <v>202637vr</v>
      </c>
      <c r="B1350">
        <f t="shared" si="263"/>
        <v>37</v>
      </c>
      <c r="C1350" s="65">
        <f t="shared" si="261"/>
        <v>46276</v>
      </c>
      <c r="D1350" t="str">
        <f t="shared" si="262"/>
        <v>vr</v>
      </c>
      <c r="E1350">
        <f t="shared" si="266"/>
        <v>2026</v>
      </c>
      <c r="F1350" t="str">
        <f t="shared" si="267"/>
        <v/>
      </c>
      <c r="G1350" t="str">
        <f t="shared" si="268"/>
        <v/>
      </c>
      <c r="H1350" t="str">
        <f t="shared" si="269"/>
        <v/>
      </c>
      <c r="I1350">
        <f t="shared" si="264"/>
        <v>37</v>
      </c>
      <c r="J1350" s="118">
        <f>IF(AND(Formulier!$E$44&lt;=C1350,Formulier!$O$38&gt;=C1350),"Verlof",0)</f>
        <v>0</v>
      </c>
      <c r="K1350">
        <f t="shared" si="270"/>
        <v>0</v>
      </c>
      <c r="L1350">
        <f t="shared" si="271"/>
        <v>0</v>
      </c>
      <c r="M1350">
        <f t="shared" si="272"/>
        <v>0</v>
      </c>
      <c r="N1350" s="56">
        <f t="shared" si="273"/>
        <v>0</v>
      </c>
      <c r="O1350" s="56">
        <f t="shared" si="274"/>
        <v>0</v>
      </c>
    </row>
    <row r="1351" spans="1:15" x14ac:dyDescent="0.3">
      <c r="A1351" t="str">
        <f t="shared" si="265"/>
        <v>202637za</v>
      </c>
      <c r="B1351">
        <f t="shared" si="263"/>
        <v>37</v>
      </c>
      <c r="C1351" s="65">
        <f t="shared" si="261"/>
        <v>46277</v>
      </c>
      <c r="D1351" t="str">
        <f t="shared" si="262"/>
        <v>za</v>
      </c>
      <c r="E1351">
        <f t="shared" si="266"/>
        <v>2026</v>
      </c>
      <c r="F1351" t="str">
        <f t="shared" si="267"/>
        <v/>
      </c>
      <c r="G1351" t="str">
        <f t="shared" si="268"/>
        <v/>
      </c>
      <c r="H1351" t="str">
        <f t="shared" si="269"/>
        <v/>
      </c>
      <c r="I1351">
        <f t="shared" si="264"/>
        <v>37</v>
      </c>
      <c r="J1351" s="118">
        <f>IF(AND(Formulier!$E$44&lt;=C1351,Formulier!$O$38&gt;=C1351),"Verlof",0)</f>
        <v>0</v>
      </c>
      <c r="K1351">
        <f t="shared" si="270"/>
        <v>0</v>
      </c>
      <c r="L1351">
        <f t="shared" si="271"/>
        <v>0</v>
      </c>
      <c r="M1351">
        <f t="shared" si="272"/>
        <v>0</v>
      </c>
      <c r="N1351" s="56">
        <f t="shared" si="273"/>
        <v>0</v>
      </c>
      <c r="O1351" s="56">
        <f t="shared" si="274"/>
        <v>0</v>
      </c>
    </row>
    <row r="1352" spans="1:15" x14ac:dyDescent="0.3">
      <c r="A1352" t="str">
        <f t="shared" si="265"/>
        <v>202637zo</v>
      </c>
      <c r="B1352">
        <f t="shared" si="263"/>
        <v>37</v>
      </c>
      <c r="C1352" s="65">
        <f t="shared" si="261"/>
        <v>46278</v>
      </c>
      <c r="D1352" t="str">
        <f t="shared" si="262"/>
        <v>zo</v>
      </c>
      <c r="E1352">
        <f t="shared" si="266"/>
        <v>2026</v>
      </c>
      <c r="F1352" t="str">
        <f t="shared" si="267"/>
        <v/>
      </c>
      <c r="G1352" t="str">
        <f t="shared" si="268"/>
        <v/>
      </c>
      <c r="H1352" t="str">
        <f t="shared" si="269"/>
        <v/>
      </c>
      <c r="I1352">
        <f t="shared" si="264"/>
        <v>37</v>
      </c>
      <c r="J1352" s="118">
        <f>IF(AND(Formulier!$E$44&lt;=C1352,Formulier!$O$38&gt;=C1352),"Verlof",0)</f>
        <v>0</v>
      </c>
      <c r="K1352">
        <f t="shared" si="270"/>
        <v>0</v>
      </c>
      <c r="L1352">
        <f t="shared" si="271"/>
        <v>0</v>
      </c>
      <c r="M1352">
        <f t="shared" si="272"/>
        <v>0</v>
      </c>
      <c r="N1352" s="56">
        <f t="shared" si="273"/>
        <v>0</v>
      </c>
      <c r="O1352" s="56">
        <f t="shared" si="274"/>
        <v>0</v>
      </c>
    </row>
    <row r="1353" spans="1:15" x14ac:dyDescent="0.3">
      <c r="A1353" t="str">
        <f t="shared" si="265"/>
        <v>202638ma</v>
      </c>
      <c r="B1353">
        <f t="shared" si="263"/>
        <v>38</v>
      </c>
      <c r="C1353" s="65">
        <f t="shared" ref="C1353:C1416" si="275">C1352+1</f>
        <v>46279</v>
      </c>
      <c r="D1353" t="str">
        <f t="shared" ref="D1353:D1416" si="276">+D1346</f>
        <v>ma</v>
      </c>
      <c r="E1353">
        <f t="shared" si="266"/>
        <v>2026</v>
      </c>
      <c r="F1353" t="str">
        <f t="shared" si="267"/>
        <v/>
      </c>
      <c r="G1353" t="str">
        <f t="shared" si="268"/>
        <v/>
      </c>
      <c r="H1353" t="str">
        <f t="shared" si="269"/>
        <v/>
      </c>
      <c r="I1353">
        <f t="shared" si="264"/>
        <v>38</v>
      </c>
      <c r="J1353" s="118">
        <f>IF(AND(Formulier!$E$44&lt;=C1353,Formulier!$O$38&gt;=C1353),"Verlof",0)</f>
        <v>0</v>
      </c>
      <c r="K1353">
        <f t="shared" si="270"/>
        <v>0</v>
      </c>
      <c r="L1353">
        <f t="shared" si="271"/>
        <v>0</v>
      </c>
      <c r="M1353">
        <f t="shared" si="272"/>
        <v>0</v>
      </c>
      <c r="N1353" s="56">
        <f t="shared" si="273"/>
        <v>0</v>
      </c>
      <c r="O1353" s="56">
        <f t="shared" si="274"/>
        <v>0</v>
      </c>
    </row>
    <row r="1354" spans="1:15" x14ac:dyDescent="0.3">
      <c r="A1354" t="str">
        <f t="shared" si="265"/>
        <v>202638di</v>
      </c>
      <c r="B1354">
        <f t="shared" si="263"/>
        <v>38</v>
      </c>
      <c r="C1354" s="65">
        <f t="shared" si="275"/>
        <v>46280</v>
      </c>
      <c r="D1354" t="str">
        <f t="shared" si="276"/>
        <v>di</v>
      </c>
      <c r="E1354">
        <f t="shared" si="266"/>
        <v>2026</v>
      </c>
      <c r="F1354" t="str">
        <f t="shared" si="267"/>
        <v/>
      </c>
      <c r="G1354" t="str">
        <f t="shared" si="268"/>
        <v/>
      </c>
      <c r="H1354" t="str">
        <f t="shared" si="269"/>
        <v/>
      </c>
      <c r="I1354">
        <f t="shared" si="264"/>
        <v>38</v>
      </c>
      <c r="J1354" s="118">
        <f>IF(AND(Formulier!$E$44&lt;=C1354,Formulier!$O$38&gt;=C1354),"Verlof",0)</f>
        <v>0</v>
      </c>
      <c r="K1354">
        <f t="shared" si="270"/>
        <v>0</v>
      </c>
      <c r="L1354">
        <f t="shared" si="271"/>
        <v>0</v>
      </c>
      <c r="M1354">
        <f t="shared" si="272"/>
        <v>0</v>
      </c>
      <c r="N1354" s="56">
        <f t="shared" si="273"/>
        <v>0</v>
      </c>
      <c r="O1354" s="56">
        <f t="shared" si="274"/>
        <v>0</v>
      </c>
    </row>
    <row r="1355" spans="1:15" x14ac:dyDescent="0.3">
      <c r="A1355" t="str">
        <f t="shared" si="265"/>
        <v>202638wo</v>
      </c>
      <c r="B1355">
        <f t="shared" si="263"/>
        <v>38</v>
      </c>
      <c r="C1355" s="65">
        <f t="shared" si="275"/>
        <v>46281</v>
      </c>
      <c r="D1355" t="str">
        <f t="shared" si="276"/>
        <v>wo</v>
      </c>
      <c r="E1355">
        <f t="shared" si="266"/>
        <v>2026</v>
      </c>
      <c r="F1355" t="str">
        <f t="shared" si="267"/>
        <v/>
      </c>
      <c r="G1355" t="str">
        <f t="shared" si="268"/>
        <v/>
      </c>
      <c r="H1355" t="str">
        <f t="shared" si="269"/>
        <v/>
      </c>
      <c r="I1355">
        <f t="shared" si="264"/>
        <v>38</v>
      </c>
      <c r="J1355" s="118">
        <f>IF(AND(Formulier!$E$44&lt;=C1355,Formulier!$O$38&gt;=C1355),"Verlof",0)</f>
        <v>0</v>
      </c>
      <c r="K1355">
        <f t="shared" si="270"/>
        <v>0</v>
      </c>
      <c r="L1355">
        <f t="shared" si="271"/>
        <v>0</v>
      </c>
      <c r="M1355">
        <f t="shared" si="272"/>
        <v>0</v>
      </c>
      <c r="N1355" s="56">
        <f t="shared" si="273"/>
        <v>0</v>
      </c>
      <c r="O1355" s="56">
        <f t="shared" si="274"/>
        <v>0</v>
      </c>
    </row>
    <row r="1356" spans="1:15" x14ac:dyDescent="0.3">
      <c r="A1356" t="str">
        <f t="shared" si="265"/>
        <v>202638do</v>
      </c>
      <c r="B1356">
        <f t="shared" si="263"/>
        <v>38</v>
      </c>
      <c r="C1356" s="65">
        <f t="shared" si="275"/>
        <v>46282</v>
      </c>
      <c r="D1356" t="str">
        <f t="shared" si="276"/>
        <v>do</v>
      </c>
      <c r="E1356">
        <f t="shared" si="266"/>
        <v>2026</v>
      </c>
      <c r="F1356" t="str">
        <f t="shared" si="267"/>
        <v/>
      </c>
      <c r="G1356" t="str">
        <f t="shared" si="268"/>
        <v/>
      </c>
      <c r="H1356" t="str">
        <f t="shared" si="269"/>
        <v/>
      </c>
      <c r="I1356">
        <f t="shared" si="264"/>
        <v>38</v>
      </c>
      <c r="J1356" s="118">
        <f>IF(AND(Formulier!$E$44&lt;=C1356,Formulier!$O$38&gt;=C1356),"Verlof",0)</f>
        <v>0</v>
      </c>
      <c r="K1356">
        <f t="shared" si="270"/>
        <v>0</v>
      </c>
      <c r="L1356">
        <f t="shared" si="271"/>
        <v>0</v>
      </c>
      <c r="M1356">
        <f t="shared" si="272"/>
        <v>0</v>
      </c>
      <c r="N1356" s="56">
        <f t="shared" si="273"/>
        <v>0</v>
      </c>
      <c r="O1356" s="56">
        <f t="shared" si="274"/>
        <v>0</v>
      </c>
    </row>
    <row r="1357" spans="1:15" x14ac:dyDescent="0.3">
      <c r="A1357" t="str">
        <f t="shared" si="265"/>
        <v>202638vr</v>
      </c>
      <c r="B1357">
        <f t="shared" ref="B1357:B1420" si="277">B1350+1</f>
        <v>38</v>
      </c>
      <c r="C1357" s="65">
        <f t="shared" si="275"/>
        <v>46283</v>
      </c>
      <c r="D1357" t="str">
        <f t="shared" si="276"/>
        <v>vr</v>
      </c>
      <c r="E1357">
        <f t="shared" si="266"/>
        <v>2026</v>
      </c>
      <c r="F1357" t="str">
        <f t="shared" si="267"/>
        <v/>
      </c>
      <c r="G1357" t="str">
        <f t="shared" si="268"/>
        <v/>
      </c>
      <c r="H1357" t="str">
        <f t="shared" si="269"/>
        <v/>
      </c>
      <c r="I1357">
        <f t="shared" ref="I1357:I1420" si="278">+I1350+1</f>
        <v>38</v>
      </c>
      <c r="J1357" s="118">
        <f>IF(AND(Formulier!$E$44&lt;=C1357,Formulier!$O$38&gt;=C1357),"Verlof",0)</f>
        <v>0</v>
      </c>
      <c r="K1357">
        <f t="shared" si="270"/>
        <v>0</v>
      </c>
      <c r="L1357">
        <f t="shared" si="271"/>
        <v>0</v>
      </c>
      <c r="M1357">
        <f t="shared" si="272"/>
        <v>0</v>
      </c>
      <c r="N1357" s="56">
        <f t="shared" si="273"/>
        <v>0</v>
      </c>
      <c r="O1357" s="56">
        <f t="shared" si="274"/>
        <v>0</v>
      </c>
    </row>
    <row r="1358" spans="1:15" x14ac:dyDescent="0.3">
      <c r="A1358" t="str">
        <f t="shared" si="265"/>
        <v>202638za</v>
      </c>
      <c r="B1358">
        <f t="shared" si="277"/>
        <v>38</v>
      </c>
      <c r="C1358" s="65">
        <f t="shared" si="275"/>
        <v>46284</v>
      </c>
      <c r="D1358" t="str">
        <f t="shared" si="276"/>
        <v>za</v>
      </c>
      <c r="E1358">
        <f t="shared" si="266"/>
        <v>2026</v>
      </c>
      <c r="F1358" t="str">
        <f t="shared" si="267"/>
        <v/>
      </c>
      <c r="G1358" t="str">
        <f t="shared" si="268"/>
        <v/>
      </c>
      <c r="H1358" t="str">
        <f t="shared" si="269"/>
        <v/>
      </c>
      <c r="I1358">
        <f t="shared" si="278"/>
        <v>38</v>
      </c>
      <c r="J1358" s="118">
        <f>IF(AND(Formulier!$E$44&lt;=C1358,Formulier!$O$38&gt;=C1358),"Verlof",0)</f>
        <v>0</v>
      </c>
      <c r="K1358">
        <f t="shared" si="270"/>
        <v>0</v>
      </c>
      <c r="L1358">
        <f t="shared" si="271"/>
        <v>0</v>
      </c>
      <c r="M1358">
        <f t="shared" si="272"/>
        <v>0</v>
      </c>
      <c r="N1358" s="56">
        <f t="shared" si="273"/>
        <v>0</v>
      </c>
      <c r="O1358" s="56">
        <f t="shared" si="274"/>
        <v>0</v>
      </c>
    </row>
    <row r="1359" spans="1:15" x14ac:dyDescent="0.3">
      <c r="A1359" t="str">
        <f t="shared" si="265"/>
        <v>202638zo</v>
      </c>
      <c r="B1359">
        <f t="shared" si="277"/>
        <v>38</v>
      </c>
      <c r="C1359" s="65">
        <f t="shared" si="275"/>
        <v>46285</v>
      </c>
      <c r="D1359" t="str">
        <f t="shared" si="276"/>
        <v>zo</v>
      </c>
      <c r="E1359">
        <f t="shared" si="266"/>
        <v>2026</v>
      </c>
      <c r="F1359" t="str">
        <f t="shared" si="267"/>
        <v/>
      </c>
      <c r="G1359" t="str">
        <f t="shared" si="268"/>
        <v/>
      </c>
      <c r="H1359" t="str">
        <f t="shared" si="269"/>
        <v/>
      </c>
      <c r="I1359">
        <f t="shared" si="278"/>
        <v>38</v>
      </c>
      <c r="J1359" s="118">
        <f>IF(AND(Formulier!$E$44&lt;=C1359,Formulier!$O$38&gt;=C1359),"Verlof",0)</f>
        <v>0</v>
      </c>
      <c r="K1359">
        <f t="shared" si="270"/>
        <v>0</v>
      </c>
      <c r="L1359">
        <f t="shared" si="271"/>
        <v>0</v>
      </c>
      <c r="M1359">
        <f t="shared" si="272"/>
        <v>0</v>
      </c>
      <c r="N1359" s="56">
        <f t="shared" si="273"/>
        <v>0</v>
      </c>
      <c r="O1359" s="56">
        <f t="shared" si="274"/>
        <v>0</v>
      </c>
    </row>
    <row r="1360" spans="1:15" x14ac:dyDescent="0.3">
      <c r="A1360" t="str">
        <f t="shared" si="265"/>
        <v>202639ma</v>
      </c>
      <c r="B1360">
        <f t="shared" si="277"/>
        <v>39</v>
      </c>
      <c r="C1360" s="65">
        <f t="shared" si="275"/>
        <v>46286</v>
      </c>
      <c r="D1360" t="str">
        <f t="shared" si="276"/>
        <v>ma</v>
      </c>
      <c r="E1360">
        <f t="shared" si="266"/>
        <v>2026</v>
      </c>
      <c r="F1360" t="str">
        <f t="shared" si="267"/>
        <v/>
      </c>
      <c r="G1360" t="str">
        <f t="shared" si="268"/>
        <v/>
      </c>
      <c r="H1360" t="str">
        <f t="shared" si="269"/>
        <v/>
      </c>
      <c r="I1360">
        <f t="shared" si="278"/>
        <v>39</v>
      </c>
      <c r="J1360" s="118">
        <f>IF(AND(Formulier!$E$44&lt;=C1360,Formulier!$O$38&gt;=C1360),"Verlof",0)</f>
        <v>0</v>
      </c>
      <c r="K1360">
        <f t="shared" si="270"/>
        <v>0</v>
      </c>
      <c r="L1360">
        <f t="shared" si="271"/>
        <v>0</v>
      </c>
      <c r="M1360">
        <f t="shared" si="272"/>
        <v>0</v>
      </c>
      <c r="N1360" s="56">
        <f t="shared" si="273"/>
        <v>0</v>
      </c>
      <c r="O1360" s="56">
        <f t="shared" si="274"/>
        <v>0</v>
      </c>
    </row>
    <row r="1361" spans="1:15" x14ac:dyDescent="0.3">
      <c r="A1361" t="str">
        <f t="shared" si="265"/>
        <v>202639di</v>
      </c>
      <c r="B1361">
        <f t="shared" si="277"/>
        <v>39</v>
      </c>
      <c r="C1361" s="65">
        <f t="shared" si="275"/>
        <v>46287</v>
      </c>
      <c r="D1361" t="str">
        <f t="shared" si="276"/>
        <v>di</v>
      </c>
      <c r="E1361">
        <f t="shared" si="266"/>
        <v>2026</v>
      </c>
      <c r="F1361" t="str">
        <f t="shared" si="267"/>
        <v/>
      </c>
      <c r="G1361" t="str">
        <f t="shared" si="268"/>
        <v/>
      </c>
      <c r="H1361" t="str">
        <f t="shared" si="269"/>
        <v/>
      </c>
      <c r="I1361">
        <f t="shared" si="278"/>
        <v>39</v>
      </c>
      <c r="J1361" s="118">
        <f>IF(AND(Formulier!$E$44&lt;=C1361,Formulier!$O$38&gt;=C1361),"Verlof",0)</f>
        <v>0</v>
      </c>
      <c r="K1361">
        <f t="shared" si="270"/>
        <v>0</v>
      </c>
      <c r="L1361">
        <f t="shared" si="271"/>
        <v>0</v>
      </c>
      <c r="M1361">
        <f t="shared" si="272"/>
        <v>0</v>
      </c>
      <c r="N1361" s="56">
        <f t="shared" si="273"/>
        <v>0</v>
      </c>
      <c r="O1361" s="56">
        <f t="shared" si="274"/>
        <v>0</v>
      </c>
    </row>
    <row r="1362" spans="1:15" x14ac:dyDescent="0.3">
      <c r="A1362" t="str">
        <f t="shared" si="265"/>
        <v>202639wo</v>
      </c>
      <c r="B1362">
        <f t="shared" si="277"/>
        <v>39</v>
      </c>
      <c r="C1362" s="65">
        <f t="shared" si="275"/>
        <v>46288</v>
      </c>
      <c r="D1362" t="str">
        <f t="shared" si="276"/>
        <v>wo</v>
      </c>
      <c r="E1362">
        <f t="shared" si="266"/>
        <v>2026</v>
      </c>
      <c r="F1362" t="str">
        <f t="shared" si="267"/>
        <v/>
      </c>
      <c r="G1362" t="str">
        <f t="shared" si="268"/>
        <v/>
      </c>
      <c r="H1362" t="str">
        <f t="shared" si="269"/>
        <v/>
      </c>
      <c r="I1362">
        <f t="shared" si="278"/>
        <v>39</v>
      </c>
      <c r="J1362" s="118">
        <f>IF(AND(Formulier!$E$44&lt;=C1362,Formulier!$O$38&gt;=C1362),"Verlof",0)</f>
        <v>0</v>
      </c>
      <c r="K1362">
        <f t="shared" si="270"/>
        <v>0</v>
      </c>
      <c r="L1362">
        <f t="shared" si="271"/>
        <v>0</v>
      </c>
      <c r="M1362">
        <f t="shared" si="272"/>
        <v>0</v>
      </c>
      <c r="N1362" s="56">
        <f t="shared" si="273"/>
        <v>0</v>
      </c>
      <c r="O1362" s="56">
        <f t="shared" si="274"/>
        <v>0</v>
      </c>
    </row>
    <row r="1363" spans="1:15" x14ac:dyDescent="0.3">
      <c r="A1363" t="str">
        <f t="shared" si="265"/>
        <v>202639do</v>
      </c>
      <c r="B1363">
        <f t="shared" si="277"/>
        <v>39</v>
      </c>
      <c r="C1363" s="65">
        <f t="shared" si="275"/>
        <v>46289</v>
      </c>
      <c r="D1363" t="str">
        <f t="shared" si="276"/>
        <v>do</v>
      </c>
      <c r="E1363">
        <f t="shared" si="266"/>
        <v>2026</v>
      </c>
      <c r="F1363" t="str">
        <f t="shared" si="267"/>
        <v/>
      </c>
      <c r="G1363" t="str">
        <f t="shared" si="268"/>
        <v/>
      </c>
      <c r="H1363" t="str">
        <f t="shared" si="269"/>
        <v/>
      </c>
      <c r="I1363">
        <f t="shared" si="278"/>
        <v>39</v>
      </c>
      <c r="J1363" s="118">
        <f>IF(AND(Formulier!$E$44&lt;=C1363,Formulier!$O$38&gt;=C1363),"Verlof",0)</f>
        <v>0</v>
      </c>
      <c r="K1363">
        <f t="shared" si="270"/>
        <v>0</v>
      </c>
      <c r="L1363">
        <f t="shared" si="271"/>
        <v>0</v>
      </c>
      <c r="M1363">
        <f t="shared" si="272"/>
        <v>0</v>
      </c>
      <c r="N1363" s="56">
        <f t="shared" si="273"/>
        <v>0</v>
      </c>
      <c r="O1363" s="56">
        <f t="shared" si="274"/>
        <v>0</v>
      </c>
    </row>
    <row r="1364" spans="1:15" x14ac:dyDescent="0.3">
      <c r="A1364" t="str">
        <f t="shared" si="265"/>
        <v>202639vr</v>
      </c>
      <c r="B1364">
        <f t="shared" si="277"/>
        <v>39</v>
      </c>
      <c r="C1364" s="65">
        <f t="shared" si="275"/>
        <v>46290</v>
      </c>
      <c r="D1364" t="str">
        <f t="shared" si="276"/>
        <v>vr</v>
      </c>
      <c r="E1364">
        <f t="shared" si="266"/>
        <v>2026</v>
      </c>
      <c r="F1364" t="str">
        <f t="shared" si="267"/>
        <v/>
      </c>
      <c r="G1364" t="str">
        <f t="shared" si="268"/>
        <v/>
      </c>
      <c r="H1364" t="str">
        <f t="shared" si="269"/>
        <v/>
      </c>
      <c r="I1364">
        <f t="shared" si="278"/>
        <v>39</v>
      </c>
      <c r="J1364" s="118">
        <f>IF(AND(Formulier!$E$44&lt;=C1364,Formulier!$O$38&gt;=C1364),"Verlof",0)</f>
        <v>0</v>
      </c>
      <c r="K1364">
        <f t="shared" si="270"/>
        <v>0</v>
      </c>
      <c r="L1364">
        <f t="shared" si="271"/>
        <v>0</v>
      </c>
      <c r="M1364">
        <f t="shared" si="272"/>
        <v>0</v>
      </c>
      <c r="N1364" s="56">
        <f t="shared" si="273"/>
        <v>0</v>
      </c>
      <c r="O1364" s="56">
        <f t="shared" si="274"/>
        <v>0</v>
      </c>
    </row>
    <row r="1365" spans="1:15" x14ac:dyDescent="0.3">
      <c r="A1365" t="str">
        <f t="shared" si="265"/>
        <v>202639za</v>
      </c>
      <c r="B1365">
        <f t="shared" si="277"/>
        <v>39</v>
      </c>
      <c r="C1365" s="65">
        <f t="shared" si="275"/>
        <v>46291</v>
      </c>
      <c r="D1365" t="str">
        <f t="shared" si="276"/>
        <v>za</v>
      </c>
      <c r="E1365">
        <f t="shared" si="266"/>
        <v>2026</v>
      </c>
      <c r="F1365" t="str">
        <f t="shared" si="267"/>
        <v/>
      </c>
      <c r="G1365" t="str">
        <f t="shared" si="268"/>
        <v/>
      </c>
      <c r="H1365" t="str">
        <f t="shared" si="269"/>
        <v/>
      </c>
      <c r="I1365">
        <f t="shared" si="278"/>
        <v>39</v>
      </c>
      <c r="J1365" s="118">
        <f>IF(AND(Formulier!$E$44&lt;=C1365,Formulier!$O$38&gt;=C1365),"Verlof",0)</f>
        <v>0</v>
      </c>
      <c r="K1365">
        <f t="shared" si="270"/>
        <v>0</v>
      </c>
      <c r="L1365">
        <f t="shared" si="271"/>
        <v>0</v>
      </c>
      <c r="M1365">
        <f t="shared" si="272"/>
        <v>0</v>
      </c>
      <c r="N1365" s="56">
        <f t="shared" si="273"/>
        <v>0</v>
      </c>
      <c r="O1365" s="56">
        <f t="shared" si="274"/>
        <v>0</v>
      </c>
    </row>
    <row r="1366" spans="1:15" x14ac:dyDescent="0.3">
      <c r="A1366" t="str">
        <f t="shared" si="265"/>
        <v>202639zo</v>
      </c>
      <c r="B1366">
        <f t="shared" si="277"/>
        <v>39</v>
      </c>
      <c r="C1366" s="65">
        <f t="shared" si="275"/>
        <v>46292</v>
      </c>
      <c r="D1366" t="str">
        <f t="shared" si="276"/>
        <v>zo</v>
      </c>
      <c r="E1366">
        <f t="shared" si="266"/>
        <v>2026</v>
      </c>
      <c r="F1366" t="str">
        <f t="shared" si="267"/>
        <v/>
      </c>
      <c r="G1366" t="str">
        <f t="shared" si="268"/>
        <v/>
      </c>
      <c r="H1366" t="str">
        <f t="shared" si="269"/>
        <v/>
      </c>
      <c r="I1366">
        <f t="shared" si="278"/>
        <v>39</v>
      </c>
      <c r="J1366" s="118">
        <f>IF(AND(Formulier!$E$44&lt;=C1366,Formulier!$O$38&gt;=C1366),"Verlof",0)</f>
        <v>0</v>
      </c>
      <c r="K1366">
        <f t="shared" si="270"/>
        <v>0</v>
      </c>
      <c r="L1366">
        <f t="shared" si="271"/>
        <v>0</v>
      </c>
      <c r="M1366">
        <f t="shared" si="272"/>
        <v>0</v>
      </c>
      <c r="N1366" s="56">
        <f t="shared" si="273"/>
        <v>0</v>
      </c>
      <c r="O1366" s="56">
        <f t="shared" si="274"/>
        <v>0</v>
      </c>
    </row>
    <row r="1367" spans="1:15" x14ac:dyDescent="0.3">
      <c r="A1367" t="str">
        <f t="shared" si="265"/>
        <v>202640ma</v>
      </c>
      <c r="B1367">
        <f t="shared" si="277"/>
        <v>40</v>
      </c>
      <c r="C1367" s="65">
        <f t="shared" si="275"/>
        <v>46293</v>
      </c>
      <c r="D1367" t="str">
        <f t="shared" si="276"/>
        <v>ma</v>
      </c>
      <c r="E1367">
        <f t="shared" si="266"/>
        <v>2026</v>
      </c>
      <c r="F1367" t="str">
        <f t="shared" si="267"/>
        <v/>
      </c>
      <c r="G1367" t="str">
        <f t="shared" si="268"/>
        <v/>
      </c>
      <c r="H1367" t="str">
        <f t="shared" si="269"/>
        <v/>
      </c>
      <c r="I1367">
        <f t="shared" si="278"/>
        <v>40</v>
      </c>
      <c r="J1367" s="118">
        <f>IF(AND(Formulier!$E$44&lt;=C1367,Formulier!$O$38&gt;=C1367),"Verlof",0)</f>
        <v>0</v>
      </c>
      <c r="K1367">
        <f t="shared" si="270"/>
        <v>0</v>
      </c>
      <c r="L1367">
        <f t="shared" si="271"/>
        <v>0</v>
      </c>
      <c r="M1367">
        <f t="shared" si="272"/>
        <v>0</v>
      </c>
      <c r="N1367" s="56">
        <f t="shared" si="273"/>
        <v>0</v>
      </c>
      <c r="O1367" s="56">
        <f t="shared" si="274"/>
        <v>0</v>
      </c>
    </row>
    <row r="1368" spans="1:15" x14ac:dyDescent="0.3">
      <c r="A1368" t="str">
        <f t="shared" si="265"/>
        <v>202640di</v>
      </c>
      <c r="B1368">
        <f t="shared" si="277"/>
        <v>40</v>
      </c>
      <c r="C1368" s="65">
        <f t="shared" si="275"/>
        <v>46294</v>
      </c>
      <c r="D1368" t="str">
        <f t="shared" si="276"/>
        <v>di</v>
      </c>
      <c r="E1368">
        <f t="shared" si="266"/>
        <v>2026</v>
      </c>
      <c r="F1368" t="str">
        <f t="shared" si="267"/>
        <v/>
      </c>
      <c r="G1368" t="str">
        <f t="shared" si="268"/>
        <v/>
      </c>
      <c r="H1368" t="str">
        <f t="shared" si="269"/>
        <v/>
      </c>
      <c r="I1368">
        <f t="shared" si="278"/>
        <v>40</v>
      </c>
      <c r="J1368" s="118">
        <f>IF(AND(Formulier!$E$44&lt;=C1368,Formulier!$O$38&gt;=C1368),"Verlof",0)</f>
        <v>0</v>
      </c>
      <c r="K1368">
        <f t="shared" si="270"/>
        <v>0</v>
      </c>
      <c r="L1368">
        <f t="shared" si="271"/>
        <v>0</v>
      </c>
      <c r="M1368">
        <f t="shared" si="272"/>
        <v>0</v>
      </c>
      <c r="N1368" s="56">
        <f t="shared" si="273"/>
        <v>0</v>
      </c>
      <c r="O1368" s="56">
        <f t="shared" si="274"/>
        <v>0</v>
      </c>
    </row>
    <row r="1369" spans="1:15" x14ac:dyDescent="0.3">
      <c r="A1369" t="str">
        <f t="shared" si="265"/>
        <v>202640wo</v>
      </c>
      <c r="B1369">
        <f t="shared" si="277"/>
        <v>40</v>
      </c>
      <c r="C1369" s="65">
        <f t="shared" si="275"/>
        <v>46295</v>
      </c>
      <c r="D1369" t="str">
        <f t="shared" si="276"/>
        <v>wo</v>
      </c>
      <c r="E1369">
        <f t="shared" si="266"/>
        <v>2026</v>
      </c>
      <c r="F1369" t="str">
        <f t="shared" si="267"/>
        <v/>
      </c>
      <c r="G1369" t="str">
        <f t="shared" si="268"/>
        <v/>
      </c>
      <c r="H1369" t="str">
        <f t="shared" si="269"/>
        <v/>
      </c>
      <c r="I1369">
        <f t="shared" si="278"/>
        <v>40</v>
      </c>
      <c r="J1369" s="118">
        <f>IF(AND(Formulier!$E$44&lt;=C1369,Formulier!$O$38&gt;=C1369),"Verlof",0)</f>
        <v>0</v>
      </c>
      <c r="K1369">
        <f t="shared" si="270"/>
        <v>0</v>
      </c>
      <c r="L1369">
        <f t="shared" si="271"/>
        <v>0</v>
      </c>
      <c r="M1369">
        <f t="shared" si="272"/>
        <v>0</v>
      </c>
      <c r="N1369" s="56">
        <f t="shared" si="273"/>
        <v>0</v>
      </c>
      <c r="O1369" s="56">
        <f t="shared" si="274"/>
        <v>0</v>
      </c>
    </row>
    <row r="1370" spans="1:15" x14ac:dyDescent="0.3">
      <c r="A1370" t="str">
        <f t="shared" si="265"/>
        <v>202640do</v>
      </c>
      <c r="B1370">
        <f t="shared" si="277"/>
        <v>40</v>
      </c>
      <c r="C1370" s="65">
        <f t="shared" si="275"/>
        <v>46296</v>
      </c>
      <c r="D1370" t="str">
        <f t="shared" si="276"/>
        <v>do</v>
      </c>
      <c r="E1370">
        <f t="shared" si="266"/>
        <v>2026</v>
      </c>
      <c r="F1370" t="str">
        <f t="shared" si="267"/>
        <v/>
      </c>
      <c r="G1370" t="str">
        <f t="shared" si="268"/>
        <v/>
      </c>
      <c r="H1370" t="str">
        <f t="shared" si="269"/>
        <v/>
      </c>
      <c r="I1370">
        <f t="shared" si="278"/>
        <v>40</v>
      </c>
      <c r="J1370" s="118">
        <f>IF(AND(Formulier!$E$44&lt;=C1370,Formulier!$O$38&gt;=C1370),"Verlof",0)</f>
        <v>0</v>
      </c>
      <c r="K1370">
        <f t="shared" si="270"/>
        <v>0</v>
      </c>
      <c r="L1370">
        <f t="shared" si="271"/>
        <v>0</v>
      </c>
      <c r="M1370">
        <f t="shared" si="272"/>
        <v>0</v>
      </c>
      <c r="N1370" s="56">
        <f t="shared" si="273"/>
        <v>0</v>
      </c>
      <c r="O1370" s="56">
        <f t="shared" si="274"/>
        <v>0</v>
      </c>
    </row>
    <row r="1371" spans="1:15" x14ac:dyDescent="0.3">
      <c r="A1371" t="str">
        <f t="shared" si="265"/>
        <v>202640vr</v>
      </c>
      <c r="B1371">
        <f t="shared" si="277"/>
        <v>40</v>
      </c>
      <c r="C1371" s="65">
        <f t="shared" si="275"/>
        <v>46297</v>
      </c>
      <c r="D1371" t="str">
        <f t="shared" si="276"/>
        <v>vr</v>
      </c>
      <c r="E1371">
        <f t="shared" si="266"/>
        <v>2026</v>
      </c>
      <c r="F1371" t="str">
        <f t="shared" si="267"/>
        <v/>
      </c>
      <c r="G1371" t="str">
        <f t="shared" si="268"/>
        <v/>
      </c>
      <c r="H1371" t="str">
        <f t="shared" si="269"/>
        <v/>
      </c>
      <c r="I1371">
        <f t="shared" si="278"/>
        <v>40</v>
      </c>
      <c r="J1371" s="118">
        <f>IF(AND(Formulier!$E$44&lt;=C1371,Formulier!$O$38&gt;=C1371),"Verlof",0)</f>
        <v>0</v>
      </c>
      <c r="K1371">
        <f t="shared" si="270"/>
        <v>0</v>
      </c>
      <c r="L1371">
        <f t="shared" si="271"/>
        <v>0</v>
      </c>
      <c r="M1371">
        <f t="shared" si="272"/>
        <v>0</v>
      </c>
      <c r="N1371" s="56">
        <f t="shared" si="273"/>
        <v>0</v>
      </c>
      <c r="O1371" s="56">
        <f t="shared" si="274"/>
        <v>0</v>
      </c>
    </row>
    <row r="1372" spans="1:15" x14ac:dyDescent="0.3">
      <c r="A1372" t="str">
        <f t="shared" ref="A1372:A1435" si="279">E1372&amp;B1372&amp;D1372</f>
        <v>202640za</v>
      </c>
      <c r="B1372">
        <f t="shared" si="277"/>
        <v>40</v>
      </c>
      <c r="C1372" s="65">
        <f t="shared" si="275"/>
        <v>46298</v>
      </c>
      <c r="D1372" t="str">
        <f t="shared" si="276"/>
        <v>za</v>
      </c>
      <c r="E1372">
        <f t="shared" ref="E1372:E1435" si="280">YEAR(C1372)</f>
        <v>2026</v>
      </c>
      <c r="F1372" t="str">
        <f t="shared" ref="F1372:F1435" si="281">IF(AND(C1372&gt;=$U$4,C1372&lt;=$V$4),"Vakantie",IF(AND(C1372&gt;=$U$5,C1372&lt;=$V$5),"Vakantie",IF(AND(C1372&gt;=$U$6,C1372&lt;=$V$6),"Vakantie",IF(AND(C1372&gt;=$U$7,C1372&lt;=$V$7),"Vakantie",IF(AND(C1372&gt;=$U$8,C1372&lt;=$V$8),"Vakantie",IF(AND(C1372&gt;=$U$9,C1372&lt;=$V$9),"Vakantie",IF(AND(C1372&gt;=$U$10,C1372&lt;=$V$10),"Vakantie",IF(AND(C1372&gt;=$U$11,C1372&lt;=$V$11),"Vakantie",IF(AND(C1372&gt;=$U$12,C1372&lt;=$V$12),"Vakantie",IF(AND(C1372&gt;=$U$13,C1372&lt;=$V$13),"Vakantie",IF(AND(C1372&gt;=$U$14,C1372&lt;=$V$14),"Vakantie",IF(AND(C1372&gt;=$U$15,C1372&lt;=$V$15),"Vakantie",IF(AND(C1372&gt;=$U$16,C1372&lt;=$V$16),"Vakantie",IF(AND(C1372&gt;=$U$17,C1372&lt;=$V$17),"Vakantie",IF(AND(C1372&gt;=$U$18,C1372&lt;=$V$18),"Vakantie",IF(AND(C1372&gt;=$U$19,C1372&lt;=$V$19),"Vakantie",IF(AND(C1372&gt;=$U$20,C1372&lt;=$V$20),"Vakantie",IF(AND(C1372&gt;=$U$21,C1372&lt;=$V$21),"Vakantie",IF(AND(C1372&gt;=$U$22,C1372&lt;=$V$22),"Vakantie",IF(AND(C1372&gt;=$U$23,C1372&lt;=$V$23),"Vakantie",IF(AND(C1372&gt;=$U$24,C1372&lt;=$V$24),"Vakantie",IF(AND(C1372&gt;=$U$25,C1372&lt;=$V$25),"Vakantie",IF(AND(C1372&gt;=$U$26,C1372&lt;=$V$26),"Vakantie",IF(AND(C1372&gt;=$U$27,C1372&lt;=$V$27),"Vakantie",IF(AND(C1372&gt;=$U$28,C1372&lt;=$V$28),"Vakantie",IF(AND(C1372&gt;=$U$29,C1372&lt;=$V$29),"Vakantie",IF(AND(C1372&gt;=$U$30,C1372&lt;=$V$30),"Vakantie",IF(AND(C1372&gt;=$U$31,C1372&lt;=$V$31),"Vakantie",IF(AND(C1372&gt;=$U$32,C1372&lt;=$V$32),"Vakantie",IF(AND(C1372&gt;=$U$33,C1372&lt;=$V$33),"Vakantie",IF(AND(C1372&gt;=$U$34,C1372&lt;=$V$34),"Vakantie",IF(AND(C1372&gt;=$U$35,C1372&lt;=$V$35),"Vakantie",IF(AND(C1372&gt;=$U$36,C1372&lt;=$V$36),"Vakantie",IF(AND(C1372&gt;=$U$37,C1372&lt;=$V$37),"Vakantie",IF(AND(C1372&gt;=$U$38,C1372&lt;=$V$38),"Vakantie",IF(AND(C1372&gt;=$U$39,C1372&lt;=$V$39),"Vakantie",IF(AND(C1372&gt;=$U$40,C1372&lt;=$V$40),"Vakantie",IF(AND(C1372&gt;=$U$41,C1372&lt;=$V$41),"Vakantie",IF(AND(C1372&gt;=$U$42,C1372&lt;=$V$42),"Vakantie",IF(AND(C1372&gt;=$U$43,C1372&lt;=$V$43),"Vakantie",IF(AND(C1372&gt;=$U$44,C1372&lt;=$V$44),"Vakantie",IF(AND(C1372&gt;=$U$45,C1372&lt;=$V$45),"Vakantie",""))))))))))))))))))))))))))))))))))))))))))</f>
        <v/>
      </c>
      <c r="G1372" t="str">
        <f t="shared" ref="G1372:G1435" si="282">IF(AND(C1372&gt;=$Z$4,C1372&lt;=$AA$4),"Vakantie",IF(AND(C1372&gt;=$Z$5,C1372&lt;=$AA$5),"Vakantie",IF(AND(C1372&gt;=$Z$6,C1372&lt;=$AA$6),"Vakantie",IF(AND(C1372&gt;=$Z$7,C1372&lt;=$AA$7),"Vakantie",IF(AND(C1372&gt;=$Z$8,C1372&lt;=$AA$8),"Vakantie",IF(AND(C1372&gt;=$Z$9,C1372&lt;=$AA$9),"Vakantie",IF(AND(C1372&gt;=$Z$10,C1372&lt;=$AA$10),"Vakantie",IF(AND(C1372&gt;=$Z$11,C1372&lt;=$AA$11),"Vakantie",IF(AND(C1372&gt;=$Z$12,C1372&lt;=$AA$12),"Vakantie",IF(AND(C1372&gt;=$Z$13,C1372&lt;=$AA$13),"Vakantie",IF(AND(C1372&gt;=$Z$14,C1372&lt;=$AA$14),"Vakantie",IF(AND(C1372&gt;=$Z$15,C1372&lt;=$AA$15),"Vakantie",IF(AND(C1372&gt;=$Z$16,C1372&lt;=$AA$16),"Vakantie",IF(AND(C1372&gt;=$Z$17,C1372&lt;=$AA$17),"Vakantie",IF(AND(C1372&gt;=$Z$18,C1372&lt;=$AA$18),"Vakantie",IF(AND(C1372&gt;=$Z$19,C1372&lt;=$AA$19),"Vakantie",IF(AND(C1372&gt;=$Z$20,C1372&lt;=$AA$20),"Vakantie",IF(AND(C1372&gt;=$Z$21,C1372&lt;=$AA$21),"Vakantie",IF(AND(C1372&gt;=$Z$22,C1372&lt;=$AA$22),"Vakantie",IF(AND(C1372&gt;=$Z$23,C1372&lt;=$AA$23),"Vakantie",IF(AND(C1372&gt;=$Z$24,C1372&lt;=$AA$24),"Vakantie",IF(AND(C1372&gt;=$Z$25,C1372&lt;=$AA$25),"Vakantie",IF(AND(C1372&gt;=$Z$26,C1372&lt;=$AA$26),"Vakantie",IF(AND(C1372&gt;=$Z$27,C1372&lt;=$AA$27),"Vakantie",IF(AND(C1372&gt;=$Z$28,C1372&lt;=$AA$28),"Vakantie",IF(AND(C1372&gt;=$Z$29,C1372&lt;=$AA$29),"Vakantie",IF(AND(C1372&gt;=$Z$30,C1372&lt;=$AA$30),"Vakantie",IF(AND(C1372&gt;=$Z$31,C1372&lt;=$AA$31),"Vakantie",IF(AND(C1372&gt;=$Z$32,C1372&lt;=$AA$32),"Vakantie",IF(AND(C1372&gt;=$Z$33,C1372&lt;=$AA$33),"Vakantie",IF(AND(C1372&gt;=$Z$34,C1372&lt;=$AA$34),"Vakantie",IF(AND(C1372&gt;=$Z$35,C1372&lt;=$AA$35),"Vakantie",IF(AND(C1372&gt;=$Z$36,C1372&lt;=$AA$36),"Vakantie",IF(AND(C1372&gt;=$Z$37,C1372&lt;=$AA$37),"Vakantie",IF(AND(C1372&gt;=$Z$38,C1372&lt;=$AA$38),"Vakantie",IF(AND(C1372&gt;=$Z$39,C1372&lt;=$AA$39),"Vakantie",IF(AND(C1372&gt;=$Z$40,C1372&lt;=$AA$40),"Vakantie",IF(AND(C1372&gt;=$Z$41,C1372&lt;=$AA$41),"Vakantie",IF(AND(C1372&gt;=$Z$42,C1372&lt;=$AA$42),"Vakantie",IF(AND(C1372&gt;=$Z$43,C1372&lt;=$AA$43),"Vakantie",IF(AND(C1372&gt;=$Z$44,C1372&lt;=$AA$44),"Vakantie",IF(AND(C1372&gt;=$Z$45,C1372&lt;=$AA$45),"Vakantie",""))))))))))))))))))))))))))))))))))))))))))</f>
        <v/>
      </c>
      <c r="H1372" t="str">
        <f t="shared" ref="H1372:H1435" si="283">IF(AND(C1372&gt;=$AE$4,C1372&lt;=$AF$4),"Vakantie",IF(AND(C1372&gt;=$AE$5,C1372&lt;=$AF$5),"Vakantie",IF(AND(C1372&gt;=$AE$6,C1372&lt;=$AF$6),"Vakantie",IF(AND(C1372&gt;=$AE$7,C1372&lt;=$AF$7),"Vakantie",IF(AND(C1372&gt;=$AE$8,C1372&lt;=$AF$8),"Vakantie",IF(AND(C1372&gt;=$AE$9,C1372&lt;=$AF$9),"Vakantie",IF(AND(C1372&gt;=$AE$10,C1372&lt;=$AF$10),"Vakantie",IF(AND(C1372&gt;=$AE$11,C1372&lt;=$AF$11),"Vakantie",IF(AND(C1372&gt;=$AE$12,C1372&lt;=$AF$12),"Vakantie",IF(AND(C1372&gt;=$AE$13,C1372&lt;=$AF$13),"Vakantie",IF(AND(C1372&gt;=$AE$14,C1372&lt;=$AF$14),"Vakantie",IF(AND(C1372&gt;=$AE$15,C1372&lt;=$AF$15),"Vakantie",IF(AND(C1372&gt;=$AE$16,C1372&lt;=$AF$16),"Vakantie",IF(AND(C1372&gt;=$AE$17,C1372&lt;=$AF$17),"Vakantie",IF(AND(C1372&gt;=$AE$18,C1372&lt;=$AF$18),"Vakantie",IF(AND(C1372&gt;=$AE$19,C1372&lt;=$AF$19),"Vakantie",IF(AND(C1372&gt;=$AE$20,C1372&lt;=$AF$20),"Vakantie",IF(AND(C1372&gt;=$AE$21,C1372&lt;=$AF$21),"Vakantie",IF(AND(C1372&gt;=$AE$22,C1372&lt;=$AF$22),"Vakantie",IF(AND(C1372&gt;=$AE$23,C1372&lt;=$AF$23),"Vakantie",IF(AND(C1372&gt;=$AE$24,C1372&lt;=$AF$24),"Vakantie",IF(AND(C1372&gt;=$AE$25,C1372&lt;=$AF$25),"Vakantie",IF(AND(C1372&gt;=$AE$26,C1372&lt;=$AF$26),"Vakantie",IF(AND(C1372&gt;=$AE$27,C1372&lt;=$AF$27),"Vakantie",IF(AND(C1372&gt;=$AE$28,C1372&lt;=$AF$28),"Vakantie",IF(AND(C1372&gt;=$AE$29,C1372&lt;=$AF$29),"Vakantie",IF(AND(C1372&gt;=$AE$30,C1372&lt;=$AF$30),"Vakantie",IF(AND(C1372&gt;=$AE$31,C1372&lt;=$AF$31),"Vakantie",IF(AND(C1372&gt;=$AE$32,C1372&lt;=$AF$32),"Vakantie",IF(AND(C1372&gt;=$AE$33,C1372&lt;=$AF$33),"Vakantie",IF(AND(C1372&gt;=$AE$34,C1372&lt;=$AF$34),"Vakantie",IF(AND(C1372&gt;=$AE$35,C1372&lt;=$AF$35),"Vakantie",IF(AND(C1372&gt;=$AE$36,C1372&lt;=$AF$36),"Vakantie",IF(AND(C1372&gt;=$AE$37,C1372&lt;=$AF$37),"Vakantie",IF(AND(C1372&gt;=$AE$38,C1372&lt;=$AF$38),"Vakantie",IF(AND(C1372&gt;=$AE$39,C1372&lt;=$AF$39),"Vakantie",IF(AND(C1372&gt;=$AE$40,C1372&lt;=$AF$40),"Vakantie",IF(AND(C1372&gt;=$AE$41,C1372&lt;=$AF$41),"Vakantie",IF(AND(C1372&gt;=$AE$42,C1372&lt;=$AF$42),"Vakantie",IF(AND(C1372&gt;=$AE$43,C1372&lt;=$AF$43),"Vakantie",IF(AND(C1372&gt;=$AE$44,C1372&lt;=$AF$44),"Vakantie",IF(AND(C1372&gt;=$AE$45,C1372&lt;=$AF$45),"Vakantie",""))))))))))))))))))))))))))))))))))))))))))</f>
        <v/>
      </c>
      <c r="I1372">
        <f t="shared" si="278"/>
        <v>40</v>
      </c>
      <c r="J1372" s="118">
        <f>IF(AND(Formulier!$E$44&lt;=C1372,Formulier!$O$38&gt;=C1372),"Verlof",0)</f>
        <v>0</v>
      </c>
      <c r="K1372">
        <f t="shared" ref="K1372:K1435" si="284">IF(J1372=0,0,IF(F1372="",0,1))</f>
        <v>0</v>
      </c>
      <c r="L1372">
        <f t="shared" ref="L1372:L1435" si="285">IF(J1372=0,0,IF(G1372="",0,1))</f>
        <v>0</v>
      </c>
      <c r="M1372">
        <f t="shared" ref="M1372:M1435" si="286">IF(J1372=0,0,IF(H1372="",0,1))</f>
        <v>0</v>
      </c>
      <c r="N1372" s="56">
        <f t="shared" ref="N1372:N1435" si="287">IF($N$1="Noord",K1372,IF($N$1="Midden",L1372,M1372))</f>
        <v>0</v>
      </c>
      <c r="O1372" s="56">
        <f t="shared" ref="O1372:O1435" si="288">IF(OR(D1372="za",D1372="zo"),0,N1372)</f>
        <v>0</v>
      </c>
    </row>
    <row r="1373" spans="1:15" x14ac:dyDescent="0.3">
      <c r="A1373" t="str">
        <f t="shared" si="279"/>
        <v>202640zo</v>
      </c>
      <c r="B1373">
        <f t="shared" si="277"/>
        <v>40</v>
      </c>
      <c r="C1373" s="65">
        <f t="shared" si="275"/>
        <v>46299</v>
      </c>
      <c r="D1373" t="str">
        <f t="shared" si="276"/>
        <v>zo</v>
      </c>
      <c r="E1373">
        <f t="shared" si="280"/>
        <v>2026</v>
      </c>
      <c r="F1373" t="str">
        <f t="shared" si="281"/>
        <v/>
      </c>
      <c r="G1373" t="str">
        <f t="shared" si="282"/>
        <v/>
      </c>
      <c r="H1373" t="str">
        <f t="shared" si="283"/>
        <v/>
      </c>
      <c r="I1373">
        <f t="shared" si="278"/>
        <v>40</v>
      </c>
      <c r="J1373" s="118">
        <f>IF(AND(Formulier!$E$44&lt;=C1373,Formulier!$O$38&gt;=C1373),"Verlof",0)</f>
        <v>0</v>
      </c>
      <c r="K1373">
        <f t="shared" si="284"/>
        <v>0</v>
      </c>
      <c r="L1373">
        <f t="shared" si="285"/>
        <v>0</v>
      </c>
      <c r="M1373">
        <f t="shared" si="286"/>
        <v>0</v>
      </c>
      <c r="N1373" s="56">
        <f t="shared" si="287"/>
        <v>0</v>
      </c>
      <c r="O1373" s="56">
        <f t="shared" si="288"/>
        <v>0</v>
      </c>
    </row>
    <row r="1374" spans="1:15" x14ac:dyDescent="0.3">
      <c r="A1374" t="str">
        <f t="shared" si="279"/>
        <v>202641ma</v>
      </c>
      <c r="B1374">
        <f t="shared" si="277"/>
        <v>41</v>
      </c>
      <c r="C1374" s="65">
        <f t="shared" si="275"/>
        <v>46300</v>
      </c>
      <c r="D1374" t="str">
        <f t="shared" si="276"/>
        <v>ma</v>
      </c>
      <c r="E1374">
        <f t="shared" si="280"/>
        <v>2026</v>
      </c>
      <c r="F1374" t="str">
        <f t="shared" si="281"/>
        <v/>
      </c>
      <c r="G1374" t="str">
        <f t="shared" si="282"/>
        <v/>
      </c>
      <c r="H1374" t="str">
        <f t="shared" si="283"/>
        <v/>
      </c>
      <c r="I1374">
        <f t="shared" si="278"/>
        <v>41</v>
      </c>
      <c r="J1374" s="118">
        <f>IF(AND(Formulier!$E$44&lt;=C1374,Formulier!$O$38&gt;=C1374),"Verlof",0)</f>
        <v>0</v>
      </c>
      <c r="K1374">
        <f t="shared" si="284"/>
        <v>0</v>
      </c>
      <c r="L1374">
        <f t="shared" si="285"/>
        <v>0</v>
      </c>
      <c r="M1374">
        <f t="shared" si="286"/>
        <v>0</v>
      </c>
      <c r="N1374" s="56">
        <f t="shared" si="287"/>
        <v>0</v>
      </c>
      <c r="O1374" s="56">
        <f t="shared" si="288"/>
        <v>0</v>
      </c>
    </row>
    <row r="1375" spans="1:15" x14ac:dyDescent="0.3">
      <c r="A1375" t="str">
        <f t="shared" si="279"/>
        <v>202641di</v>
      </c>
      <c r="B1375">
        <f t="shared" si="277"/>
        <v>41</v>
      </c>
      <c r="C1375" s="65">
        <f t="shared" si="275"/>
        <v>46301</v>
      </c>
      <c r="D1375" t="str">
        <f t="shared" si="276"/>
        <v>di</v>
      </c>
      <c r="E1375">
        <f t="shared" si="280"/>
        <v>2026</v>
      </c>
      <c r="F1375" t="str">
        <f t="shared" si="281"/>
        <v/>
      </c>
      <c r="G1375" t="str">
        <f t="shared" si="282"/>
        <v/>
      </c>
      <c r="H1375" t="str">
        <f t="shared" si="283"/>
        <v/>
      </c>
      <c r="I1375">
        <f t="shared" si="278"/>
        <v>41</v>
      </c>
      <c r="J1375" s="118">
        <f>IF(AND(Formulier!$E$44&lt;=C1375,Formulier!$O$38&gt;=C1375),"Verlof",0)</f>
        <v>0</v>
      </c>
      <c r="K1375">
        <f t="shared" si="284"/>
        <v>0</v>
      </c>
      <c r="L1375">
        <f t="shared" si="285"/>
        <v>0</v>
      </c>
      <c r="M1375">
        <f t="shared" si="286"/>
        <v>0</v>
      </c>
      <c r="N1375" s="56">
        <f t="shared" si="287"/>
        <v>0</v>
      </c>
      <c r="O1375" s="56">
        <f t="shared" si="288"/>
        <v>0</v>
      </c>
    </row>
    <row r="1376" spans="1:15" x14ac:dyDescent="0.3">
      <c r="A1376" t="str">
        <f t="shared" si="279"/>
        <v>202641wo</v>
      </c>
      <c r="B1376">
        <f t="shared" si="277"/>
        <v>41</v>
      </c>
      <c r="C1376" s="65">
        <f t="shared" si="275"/>
        <v>46302</v>
      </c>
      <c r="D1376" t="str">
        <f t="shared" si="276"/>
        <v>wo</v>
      </c>
      <c r="E1376">
        <f t="shared" si="280"/>
        <v>2026</v>
      </c>
      <c r="F1376" t="str">
        <f t="shared" si="281"/>
        <v/>
      </c>
      <c r="G1376" t="str">
        <f t="shared" si="282"/>
        <v/>
      </c>
      <c r="H1376" t="str">
        <f t="shared" si="283"/>
        <v/>
      </c>
      <c r="I1376">
        <f t="shared" si="278"/>
        <v>41</v>
      </c>
      <c r="J1376" s="118">
        <f>IF(AND(Formulier!$E$44&lt;=C1376,Formulier!$O$38&gt;=C1376),"Verlof",0)</f>
        <v>0</v>
      </c>
      <c r="K1376">
        <f t="shared" si="284"/>
        <v>0</v>
      </c>
      <c r="L1376">
        <f t="shared" si="285"/>
        <v>0</v>
      </c>
      <c r="M1376">
        <f t="shared" si="286"/>
        <v>0</v>
      </c>
      <c r="N1376" s="56">
        <f t="shared" si="287"/>
        <v>0</v>
      </c>
      <c r="O1376" s="56">
        <f t="shared" si="288"/>
        <v>0</v>
      </c>
    </row>
    <row r="1377" spans="1:15" x14ac:dyDescent="0.3">
      <c r="A1377" t="str">
        <f t="shared" si="279"/>
        <v>202641do</v>
      </c>
      <c r="B1377">
        <f t="shared" si="277"/>
        <v>41</v>
      </c>
      <c r="C1377" s="65">
        <f t="shared" si="275"/>
        <v>46303</v>
      </c>
      <c r="D1377" t="str">
        <f t="shared" si="276"/>
        <v>do</v>
      </c>
      <c r="E1377">
        <f t="shared" si="280"/>
        <v>2026</v>
      </c>
      <c r="F1377" t="str">
        <f t="shared" si="281"/>
        <v/>
      </c>
      <c r="G1377" t="str">
        <f t="shared" si="282"/>
        <v/>
      </c>
      <c r="H1377" t="str">
        <f t="shared" si="283"/>
        <v/>
      </c>
      <c r="I1377">
        <f t="shared" si="278"/>
        <v>41</v>
      </c>
      <c r="J1377" s="118">
        <f>IF(AND(Formulier!$E$44&lt;=C1377,Formulier!$O$38&gt;=C1377),"Verlof",0)</f>
        <v>0</v>
      </c>
      <c r="K1377">
        <f t="shared" si="284"/>
        <v>0</v>
      </c>
      <c r="L1377">
        <f t="shared" si="285"/>
        <v>0</v>
      </c>
      <c r="M1377">
        <f t="shared" si="286"/>
        <v>0</v>
      </c>
      <c r="N1377" s="56">
        <f t="shared" si="287"/>
        <v>0</v>
      </c>
      <c r="O1377" s="56">
        <f t="shared" si="288"/>
        <v>0</v>
      </c>
    </row>
    <row r="1378" spans="1:15" x14ac:dyDescent="0.3">
      <c r="A1378" t="str">
        <f t="shared" si="279"/>
        <v>202641vr</v>
      </c>
      <c r="B1378">
        <f t="shared" si="277"/>
        <v>41</v>
      </c>
      <c r="C1378" s="65">
        <f t="shared" si="275"/>
        <v>46304</v>
      </c>
      <c r="D1378" t="str">
        <f t="shared" si="276"/>
        <v>vr</v>
      </c>
      <c r="E1378">
        <f t="shared" si="280"/>
        <v>2026</v>
      </c>
      <c r="F1378" t="str">
        <f t="shared" si="281"/>
        <v/>
      </c>
      <c r="G1378" t="str">
        <f t="shared" si="282"/>
        <v/>
      </c>
      <c r="H1378" t="str">
        <f t="shared" si="283"/>
        <v/>
      </c>
      <c r="I1378">
        <f t="shared" si="278"/>
        <v>41</v>
      </c>
      <c r="J1378" s="118">
        <f>IF(AND(Formulier!$E$44&lt;=C1378,Formulier!$O$38&gt;=C1378),"Verlof",0)</f>
        <v>0</v>
      </c>
      <c r="K1378">
        <f t="shared" si="284"/>
        <v>0</v>
      </c>
      <c r="L1378">
        <f t="shared" si="285"/>
        <v>0</v>
      </c>
      <c r="M1378">
        <f t="shared" si="286"/>
        <v>0</v>
      </c>
      <c r="N1378" s="56">
        <f t="shared" si="287"/>
        <v>0</v>
      </c>
      <c r="O1378" s="56">
        <f t="shared" si="288"/>
        <v>0</v>
      </c>
    </row>
    <row r="1379" spans="1:15" x14ac:dyDescent="0.3">
      <c r="A1379" t="str">
        <f t="shared" si="279"/>
        <v>202641za</v>
      </c>
      <c r="B1379">
        <f t="shared" si="277"/>
        <v>41</v>
      </c>
      <c r="C1379" s="65">
        <f t="shared" si="275"/>
        <v>46305</v>
      </c>
      <c r="D1379" t="str">
        <f t="shared" si="276"/>
        <v>za</v>
      </c>
      <c r="E1379">
        <f t="shared" si="280"/>
        <v>2026</v>
      </c>
      <c r="F1379" t="str">
        <f t="shared" si="281"/>
        <v/>
      </c>
      <c r="G1379" t="str">
        <f t="shared" si="282"/>
        <v/>
      </c>
      <c r="H1379" t="str">
        <f t="shared" si="283"/>
        <v/>
      </c>
      <c r="I1379">
        <f t="shared" si="278"/>
        <v>41</v>
      </c>
      <c r="J1379" s="118">
        <f>IF(AND(Formulier!$E$44&lt;=C1379,Formulier!$O$38&gt;=C1379),"Verlof",0)</f>
        <v>0</v>
      </c>
      <c r="K1379">
        <f t="shared" si="284"/>
        <v>0</v>
      </c>
      <c r="L1379">
        <f t="shared" si="285"/>
        <v>0</v>
      </c>
      <c r="M1379">
        <f t="shared" si="286"/>
        <v>0</v>
      </c>
      <c r="N1379" s="56">
        <f t="shared" si="287"/>
        <v>0</v>
      </c>
      <c r="O1379" s="56">
        <f t="shared" si="288"/>
        <v>0</v>
      </c>
    </row>
    <row r="1380" spans="1:15" x14ac:dyDescent="0.3">
      <c r="A1380" t="str">
        <f t="shared" si="279"/>
        <v>202641zo</v>
      </c>
      <c r="B1380">
        <f t="shared" si="277"/>
        <v>41</v>
      </c>
      <c r="C1380" s="65">
        <f t="shared" si="275"/>
        <v>46306</v>
      </c>
      <c r="D1380" t="str">
        <f t="shared" si="276"/>
        <v>zo</v>
      </c>
      <c r="E1380">
        <f t="shared" si="280"/>
        <v>2026</v>
      </c>
      <c r="F1380" t="str">
        <f t="shared" si="281"/>
        <v/>
      </c>
      <c r="G1380" t="str">
        <f t="shared" si="282"/>
        <v/>
      </c>
      <c r="H1380" t="str">
        <f t="shared" si="283"/>
        <v/>
      </c>
      <c r="I1380">
        <f t="shared" si="278"/>
        <v>41</v>
      </c>
      <c r="J1380" s="118">
        <f>IF(AND(Formulier!$E$44&lt;=C1380,Formulier!$O$38&gt;=C1380),"Verlof",0)</f>
        <v>0</v>
      </c>
      <c r="K1380">
        <f t="shared" si="284"/>
        <v>0</v>
      </c>
      <c r="L1380">
        <f t="shared" si="285"/>
        <v>0</v>
      </c>
      <c r="M1380">
        <f t="shared" si="286"/>
        <v>0</v>
      </c>
      <c r="N1380" s="56">
        <f t="shared" si="287"/>
        <v>0</v>
      </c>
      <c r="O1380" s="56">
        <f t="shared" si="288"/>
        <v>0</v>
      </c>
    </row>
    <row r="1381" spans="1:15" x14ac:dyDescent="0.3">
      <c r="A1381" t="str">
        <f t="shared" si="279"/>
        <v>202642ma</v>
      </c>
      <c r="B1381">
        <f t="shared" si="277"/>
        <v>42</v>
      </c>
      <c r="C1381" s="65">
        <f t="shared" si="275"/>
        <v>46307</v>
      </c>
      <c r="D1381" t="str">
        <f t="shared" si="276"/>
        <v>ma</v>
      </c>
      <c r="E1381">
        <f t="shared" si="280"/>
        <v>2026</v>
      </c>
      <c r="F1381" t="str">
        <f t="shared" si="281"/>
        <v>Vakantie</v>
      </c>
      <c r="G1381" t="str">
        <f t="shared" si="282"/>
        <v/>
      </c>
      <c r="H1381" t="str">
        <f t="shared" si="283"/>
        <v/>
      </c>
      <c r="I1381">
        <f t="shared" si="278"/>
        <v>42</v>
      </c>
      <c r="J1381" s="118">
        <f>IF(AND(Formulier!$E$44&lt;=C1381,Formulier!$O$38&gt;=C1381),"Verlof",0)</f>
        <v>0</v>
      </c>
      <c r="K1381">
        <f t="shared" si="284"/>
        <v>0</v>
      </c>
      <c r="L1381">
        <f t="shared" si="285"/>
        <v>0</v>
      </c>
      <c r="M1381">
        <f t="shared" si="286"/>
        <v>0</v>
      </c>
      <c r="N1381" s="56">
        <f t="shared" si="287"/>
        <v>0</v>
      </c>
      <c r="O1381" s="56">
        <f t="shared" si="288"/>
        <v>0</v>
      </c>
    </row>
    <row r="1382" spans="1:15" x14ac:dyDescent="0.3">
      <c r="A1382" t="str">
        <f t="shared" si="279"/>
        <v>202642di</v>
      </c>
      <c r="B1382">
        <f t="shared" si="277"/>
        <v>42</v>
      </c>
      <c r="C1382" s="65">
        <f t="shared" si="275"/>
        <v>46308</v>
      </c>
      <c r="D1382" t="str">
        <f t="shared" si="276"/>
        <v>di</v>
      </c>
      <c r="E1382">
        <f t="shared" si="280"/>
        <v>2026</v>
      </c>
      <c r="F1382" t="str">
        <f t="shared" si="281"/>
        <v>Vakantie</v>
      </c>
      <c r="G1382" t="str">
        <f t="shared" si="282"/>
        <v/>
      </c>
      <c r="H1382" t="str">
        <f t="shared" si="283"/>
        <v/>
      </c>
      <c r="I1382">
        <f t="shared" si="278"/>
        <v>42</v>
      </c>
      <c r="J1382" s="118">
        <f>IF(AND(Formulier!$E$44&lt;=C1382,Formulier!$O$38&gt;=C1382),"Verlof",0)</f>
        <v>0</v>
      </c>
      <c r="K1382">
        <f t="shared" si="284"/>
        <v>0</v>
      </c>
      <c r="L1382">
        <f t="shared" si="285"/>
        <v>0</v>
      </c>
      <c r="M1382">
        <f t="shared" si="286"/>
        <v>0</v>
      </c>
      <c r="N1382" s="56">
        <f t="shared" si="287"/>
        <v>0</v>
      </c>
      <c r="O1382" s="56">
        <f t="shared" si="288"/>
        <v>0</v>
      </c>
    </row>
    <row r="1383" spans="1:15" x14ac:dyDescent="0.3">
      <c r="A1383" t="str">
        <f t="shared" si="279"/>
        <v>202642wo</v>
      </c>
      <c r="B1383">
        <f t="shared" si="277"/>
        <v>42</v>
      </c>
      <c r="C1383" s="65">
        <f t="shared" si="275"/>
        <v>46309</v>
      </c>
      <c r="D1383" t="str">
        <f t="shared" si="276"/>
        <v>wo</v>
      </c>
      <c r="E1383">
        <f t="shared" si="280"/>
        <v>2026</v>
      </c>
      <c r="F1383" t="str">
        <f t="shared" si="281"/>
        <v>Vakantie</v>
      </c>
      <c r="G1383" t="str">
        <f t="shared" si="282"/>
        <v/>
      </c>
      <c r="H1383" t="str">
        <f t="shared" si="283"/>
        <v/>
      </c>
      <c r="I1383">
        <f t="shared" si="278"/>
        <v>42</v>
      </c>
      <c r="J1383" s="118">
        <f>IF(AND(Formulier!$E$44&lt;=C1383,Formulier!$O$38&gt;=C1383),"Verlof",0)</f>
        <v>0</v>
      </c>
      <c r="K1383">
        <f t="shared" si="284"/>
        <v>0</v>
      </c>
      <c r="L1383">
        <f t="shared" si="285"/>
        <v>0</v>
      </c>
      <c r="M1383">
        <f t="shared" si="286"/>
        <v>0</v>
      </c>
      <c r="N1383" s="56">
        <f t="shared" si="287"/>
        <v>0</v>
      </c>
      <c r="O1383" s="56">
        <f t="shared" si="288"/>
        <v>0</v>
      </c>
    </row>
    <row r="1384" spans="1:15" x14ac:dyDescent="0.3">
      <c r="A1384" t="str">
        <f t="shared" si="279"/>
        <v>202642do</v>
      </c>
      <c r="B1384">
        <f t="shared" si="277"/>
        <v>42</v>
      </c>
      <c r="C1384" s="65">
        <f t="shared" si="275"/>
        <v>46310</v>
      </c>
      <c r="D1384" t="str">
        <f t="shared" si="276"/>
        <v>do</v>
      </c>
      <c r="E1384">
        <f t="shared" si="280"/>
        <v>2026</v>
      </c>
      <c r="F1384" t="str">
        <f t="shared" si="281"/>
        <v>Vakantie</v>
      </c>
      <c r="G1384" t="str">
        <f t="shared" si="282"/>
        <v/>
      </c>
      <c r="H1384" t="str">
        <f t="shared" si="283"/>
        <v/>
      </c>
      <c r="I1384">
        <f t="shared" si="278"/>
        <v>42</v>
      </c>
      <c r="J1384" s="118">
        <f>IF(AND(Formulier!$E$44&lt;=C1384,Formulier!$O$38&gt;=C1384),"Verlof",0)</f>
        <v>0</v>
      </c>
      <c r="K1384">
        <f t="shared" si="284"/>
        <v>0</v>
      </c>
      <c r="L1384">
        <f t="shared" si="285"/>
        <v>0</v>
      </c>
      <c r="M1384">
        <f t="shared" si="286"/>
        <v>0</v>
      </c>
      <c r="N1384" s="56">
        <f t="shared" si="287"/>
        <v>0</v>
      </c>
      <c r="O1384" s="56">
        <f t="shared" si="288"/>
        <v>0</v>
      </c>
    </row>
    <row r="1385" spans="1:15" x14ac:dyDescent="0.3">
      <c r="A1385" t="str">
        <f t="shared" si="279"/>
        <v>202642vr</v>
      </c>
      <c r="B1385">
        <f t="shared" si="277"/>
        <v>42</v>
      </c>
      <c r="C1385" s="65">
        <f t="shared" si="275"/>
        <v>46311</v>
      </c>
      <c r="D1385" t="str">
        <f t="shared" si="276"/>
        <v>vr</v>
      </c>
      <c r="E1385">
        <f t="shared" si="280"/>
        <v>2026</v>
      </c>
      <c r="F1385" t="str">
        <f t="shared" si="281"/>
        <v>Vakantie</v>
      </c>
      <c r="G1385" t="str">
        <f t="shared" si="282"/>
        <v/>
      </c>
      <c r="H1385" t="str">
        <f t="shared" si="283"/>
        <v/>
      </c>
      <c r="I1385">
        <f t="shared" si="278"/>
        <v>42</v>
      </c>
      <c r="J1385" s="118">
        <f>IF(AND(Formulier!$E$44&lt;=C1385,Formulier!$O$38&gt;=C1385),"Verlof",0)</f>
        <v>0</v>
      </c>
      <c r="K1385">
        <f t="shared" si="284"/>
        <v>0</v>
      </c>
      <c r="L1385">
        <f t="shared" si="285"/>
        <v>0</v>
      </c>
      <c r="M1385">
        <f t="shared" si="286"/>
        <v>0</v>
      </c>
      <c r="N1385" s="56">
        <f t="shared" si="287"/>
        <v>0</v>
      </c>
      <c r="O1385" s="56">
        <f t="shared" si="288"/>
        <v>0</v>
      </c>
    </row>
    <row r="1386" spans="1:15" x14ac:dyDescent="0.3">
      <c r="A1386" t="str">
        <f t="shared" si="279"/>
        <v>202642za</v>
      </c>
      <c r="B1386">
        <f t="shared" si="277"/>
        <v>42</v>
      </c>
      <c r="C1386" s="65">
        <f t="shared" si="275"/>
        <v>46312</v>
      </c>
      <c r="D1386" t="str">
        <f t="shared" si="276"/>
        <v>za</v>
      </c>
      <c r="E1386">
        <f t="shared" si="280"/>
        <v>2026</v>
      </c>
      <c r="F1386" t="str">
        <f t="shared" si="281"/>
        <v>Vakantie</v>
      </c>
      <c r="G1386" t="str">
        <f t="shared" si="282"/>
        <v/>
      </c>
      <c r="H1386" t="str">
        <f t="shared" si="283"/>
        <v/>
      </c>
      <c r="I1386">
        <f t="shared" si="278"/>
        <v>42</v>
      </c>
      <c r="J1386" s="118">
        <f>IF(AND(Formulier!$E$44&lt;=C1386,Formulier!$O$38&gt;=C1386),"Verlof",0)</f>
        <v>0</v>
      </c>
      <c r="K1386">
        <f t="shared" si="284"/>
        <v>0</v>
      </c>
      <c r="L1386">
        <f t="shared" si="285"/>
        <v>0</v>
      </c>
      <c r="M1386">
        <f t="shared" si="286"/>
        <v>0</v>
      </c>
      <c r="N1386" s="56">
        <f t="shared" si="287"/>
        <v>0</v>
      </c>
      <c r="O1386" s="56">
        <f t="shared" si="288"/>
        <v>0</v>
      </c>
    </row>
    <row r="1387" spans="1:15" x14ac:dyDescent="0.3">
      <c r="A1387" t="str">
        <f t="shared" si="279"/>
        <v>202642zo</v>
      </c>
      <c r="B1387">
        <f t="shared" si="277"/>
        <v>42</v>
      </c>
      <c r="C1387" s="65">
        <f t="shared" si="275"/>
        <v>46313</v>
      </c>
      <c r="D1387" t="str">
        <f t="shared" si="276"/>
        <v>zo</v>
      </c>
      <c r="E1387">
        <f t="shared" si="280"/>
        <v>2026</v>
      </c>
      <c r="F1387" t="str">
        <f t="shared" si="281"/>
        <v>Vakantie</v>
      </c>
      <c r="G1387" t="str">
        <f t="shared" si="282"/>
        <v/>
      </c>
      <c r="H1387" t="str">
        <f t="shared" si="283"/>
        <v/>
      </c>
      <c r="I1387">
        <f t="shared" si="278"/>
        <v>42</v>
      </c>
      <c r="J1387" s="118">
        <f>IF(AND(Formulier!$E$44&lt;=C1387,Formulier!$O$38&gt;=C1387),"Verlof",0)</f>
        <v>0</v>
      </c>
      <c r="K1387">
        <f t="shared" si="284"/>
        <v>0</v>
      </c>
      <c r="L1387">
        <f t="shared" si="285"/>
        <v>0</v>
      </c>
      <c r="M1387">
        <f t="shared" si="286"/>
        <v>0</v>
      </c>
      <c r="N1387" s="56">
        <f t="shared" si="287"/>
        <v>0</v>
      </c>
      <c r="O1387" s="56">
        <f t="shared" si="288"/>
        <v>0</v>
      </c>
    </row>
    <row r="1388" spans="1:15" x14ac:dyDescent="0.3">
      <c r="A1388" t="str">
        <f t="shared" si="279"/>
        <v>202643ma</v>
      </c>
      <c r="B1388">
        <f t="shared" si="277"/>
        <v>43</v>
      </c>
      <c r="C1388" s="65">
        <f t="shared" si="275"/>
        <v>46314</v>
      </c>
      <c r="D1388" t="str">
        <f t="shared" si="276"/>
        <v>ma</v>
      </c>
      <c r="E1388">
        <f t="shared" si="280"/>
        <v>2026</v>
      </c>
      <c r="F1388" t="str">
        <f t="shared" si="281"/>
        <v/>
      </c>
      <c r="G1388" t="str">
        <f t="shared" si="282"/>
        <v>Vakantie</v>
      </c>
      <c r="H1388" t="str">
        <f t="shared" si="283"/>
        <v>Vakantie</v>
      </c>
      <c r="I1388">
        <f t="shared" si="278"/>
        <v>43</v>
      </c>
      <c r="J1388" s="118">
        <f>IF(AND(Formulier!$E$44&lt;=C1388,Formulier!$O$38&gt;=C1388),"Verlof",0)</f>
        <v>0</v>
      </c>
      <c r="K1388">
        <f t="shared" si="284"/>
        <v>0</v>
      </c>
      <c r="L1388">
        <f t="shared" si="285"/>
        <v>0</v>
      </c>
      <c r="M1388">
        <f t="shared" si="286"/>
        <v>0</v>
      </c>
      <c r="N1388" s="56">
        <f t="shared" si="287"/>
        <v>0</v>
      </c>
      <c r="O1388" s="56">
        <f t="shared" si="288"/>
        <v>0</v>
      </c>
    </row>
    <row r="1389" spans="1:15" x14ac:dyDescent="0.3">
      <c r="A1389" t="str">
        <f t="shared" si="279"/>
        <v>202643di</v>
      </c>
      <c r="B1389">
        <f t="shared" si="277"/>
        <v>43</v>
      </c>
      <c r="C1389" s="65">
        <f t="shared" si="275"/>
        <v>46315</v>
      </c>
      <c r="D1389" t="str">
        <f t="shared" si="276"/>
        <v>di</v>
      </c>
      <c r="E1389">
        <f t="shared" si="280"/>
        <v>2026</v>
      </c>
      <c r="F1389" t="str">
        <f t="shared" si="281"/>
        <v/>
      </c>
      <c r="G1389" t="str">
        <f t="shared" si="282"/>
        <v>Vakantie</v>
      </c>
      <c r="H1389" t="str">
        <f t="shared" si="283"/>
        <v>Vakantie</v>
      </c>
      <c r="I1389">
        <f t="shared" si="278"/>
        <v>43</v>
      </c>
      <c r="J1389" s="118">
        <f>IF(AND(Formulier!$E$44&lt;=C1389,Formulier!$O$38&gt;=C1389),"Verlof",0)</f>
        <v>0</v>
      </c>
      <c r="K1389">
        <f t="shared" si="284"/>
        <v>0</v>
      </c>
      <c r="L1389">
        <f t="shared" si="285"/>
        <v>0</v>
      </c>
      <c r="M1389">
        <f t="shared" si="286"/>
        <v>0</v>
      </c>
      <c r="N1389" s="56">
        <f t="shared" si="287"/>
        <v>0</v>
      </c>
      <c r="O1389" s="56">
        <f t="shared" si="288"/>
        <v>0</v>
      </c>
    </row>
    <row r="1390" spans="1:15" x14ac:dyDescent="0.3">
      <c r="A1390" t="str">
        <f t="shared" si="279"/>
        <v>202643wo</v>
      </c>
      <c r="B1390">
        <f t="shared" si="277"/>
        <v>43</v>
      </c>
      <c r="C1390" s="65">
        <f t="shared" si="275"/>
        <v>46316</v>
      </c>
      <c r="D1390" t="str">
        <f t="shared" si="276"/>
        <v>wo</v>
      </c>
      <c r="E1390">
        <f t="shared" si="280"/>
        <v>2026</v>
      </c>
      <c r="F1390" t="str">
        <f t="shared" si="281"/>
        <v/>
      </c>
      <c r="G1390" t="str">
        <f t="shared" si="282"/>
        <v>Vakantie</v>
      </c>
      <c r="H1390" t="str">
        <f t="shared" si="283"/>
        <v>Vakantie</v>
      </c>
      <c r="I1390">
        <f t="shared" si="278"/>
        <v>43</v>
      </c>
      <c r="J1390" s="118">
        <f>IF(AND(Formulier!$E$44&lt;=C1390,Formulier!$O$38&gt;=C1390),"Verlof",0)</f>
        <v>0</v>
      </c>
      <c r="K1390">
        <f t="shared" si="284"/>
        <v>0</v>
      </c>
      <c r="L1390">
        <f t="shared" si="285"/>
        <v>0</v>
      </c>
      <c r="M1390">
        <f t="shared" si="286"/>
        <v>0</v>
      </c>
      <c r="N1390" s="56">
        <f t="shared" si="287"/>
        <v>0</v>
      </c>
      <c r="O1390" s="56">
        <f t="shared" si="288"/>
        <v>0</v>
      </c>
    </row>
    <row r="1391" spans="1:15" x14ac:dyDescent="0.3">
      <c r="A1391" t="str">
        <f t="shared" si="279"/>
        <v>202643do</v>
      </c>
      <c r="B1391">
        <f t="shared" si="277"/>
        <v>43</v>
      </c>
      <c r="C1391" s="65">
        <f t="shared" si="275"/>
        <v>46317</v>
      </c>
      <c r="D1391" t="str">
        <f t="shared" si="276"/>
        <v>do</v>
      </c>
      <c r="E1391">
        <f t="shared" si="280"/>
        <v>2026</v>
      </c>
      <c r="F1391" t="str">
        <f t="shared" si="281"/>
        <v/>
      </c>
      <c r="G1391" t="str">
        <f t="shared" si="282"/>
        <v>Vakantie</v>
      </c>
      <c r="H1391" t="str">
        <f t="shared" si="283"/>
        <v>Vakantie</v>
      </c>
      <c r="I1391">
        <f t="shared" si="278"/>
        <v>43</v>
      </c>
      <c r="J1391" s="118">
        <f>IF(AND(Formulier!$E$44&lt;=C1391,Formulier!$O$38&gt;=C1391),"Verlof",0)</f>
        <v>0</v>
      </c>
      <c r="K1391">
        <f t="shared" si="284"/>
        <v>0</v>
      </c>
      <c r="L1391">
        <f t="shared" si="285"/>
        <v>0</v>
      </c>
      <c r="M1391">
        <f t="shared" si="286"/>
        <v>0</v>
      </c>
      <c r="N1391" s="56">
        <f t="shared" si="287"/>
        <v>0</v>
      </c>
      <c r="O1391" s="56">
        <f t="shared" si="288"/>
        <v>0</v>
      </c>
    </row>
    <row r="1392" spans="1:15" x14ac:dyDescent="0.3">
      <c r="A1392" t="str">
        <f t="shared" si="279"/>
        <v>202643vr</v>
      </c>
      <c r="B1392">
        <f t="shared" si="277"/>
        <v>43</v>
      </c>
      <c r="C1392" s="65">
        <f t="shared" si="275"/>
        <v>46318</v>
      </c>
      <c r="D1392" t="str">
        <f t="shared" si="276"/>
        <v>vr</v>
      </c>
      <c r="E1392">
        <f t="shared" si="280"/>
        <v>2026</v>
      </c>
      <c r="F1392" t="str">
        <f t="shared" si="281"/>
        <v/>
      </c>
      <c r="G1392" t="str">
        <f t="shared" si="282"/>
        <v>Vakantie</v>
      </c>
      <c r="H1392" t="str">
        <f t="shared" si="283"/>
        <v>Vakantie</v>
      </c>
      <c r="I1392">
        <f t="shared" si="278"/>
        <v>43</v>
      </c>
      <c r="J1392" s="118">
        <f>IF(AND(Formulier!$E$44&lt;=C1392,Formulier!$O$38&gt;=C1392),"Verlof",0)</f>
        <v>0</v>
      </c>
      <c r="K1392">
        <f t="shared" si="284"/>
        <v>0</v>
      </c>
      <c r="L1392">
        <f t="shared" si="285"/>
        <v>0</v>
      </c>
      <c r="M1392">
        <f t="shared" si="286"/>
        <v>0</v>
      </c>
      <c r="N1392" s="56">
        <f t="shared" si="287"/>
        <v>0</v>
      </c>
      <c r="O1392" s="56">
        <f t="shared" si="288"/>
        <v>0</v>
      </c>
    </row>
    <row r="1393" spans="1:15" x14ac:dyDescent="0.3">
      <c r="A1393" t="str">
        <f t="shared" si="279"/>
        <v>202643za</v>
      </c>
      <c r="B1393">
        <f t="shared" si="277"/>
        <v>43</v>
      </c>
      <c r="C1393" s="65">
        <f t="shared" si="275"/>
        <v>46319</v>
      </c>
      <c r="D1393" t="str">
        <f t="shared" si="276"/>
        <v>za</v>
      </c>
      <c r="E1393">
        <f t="shared" si="280"/>
        <v>2026</v>
      </c>
      <c r="F1393" t="str">
        <f t="shared" si="281"/>
        <v/>
      </c>
      <c r="G1393" t="str">
        <f t="shared" si="282"/>
        <v>Vakantie</v>
      </c>
      <c r="H1393" t="str">
        <f t="shared" si="283"/>
        <v>Vakantie</v>
      </c>
      <c r="I1393">
        <f t="shared" si="278"/>
        <v>43</v>
      </c>
      <c r="J1393" s="118">
        <f>IF(AND(Formulier!$E$44&lt;=C1393,Formulier!$O$38&gt;=C1393),"Verlof",0)</f>
        <v>0</v>
      </c>
      <c r="K1393">
        <f t="shared" si="284"/>
        <v>0</v>
      </c>
      <c r="L1393">
        <f t="shared" si="285"/>
        <v>0</v>
      </c>
      <c r="M1393">
        <f t="shared" si="286"/>
        <v>0</v>
      </c>
      <c r="N1393" s="56">
        <f t="shared" si="287"/>
        <v>0</v>
      </c>
      <c r="O1393" s="56">
        <f t="shared" si="288"/>
        <v>0</v>
      </c>
    </row>
    <row r="1394" spans="1:15" x14ac:dyDescent="0.3">
      <c r="A1394" t="str">
        <f t="shared" si="279"/>
        <v>202643zo</v>
      </c>
      <c r="B1394">
        <f t="shared" si="277"/>
        <v>43</v>
      </c>
      <c r="C1394" s="65">
        <f t="shared" si="275"/>
        <v>46320</v>
      </c>
      <c r="D1394" t="str">
        <f t="shared" si="276"/>
        <v>zo</v>
      </c>
      <c r="E1394">
        <f t="shared" si="280"/>
        <v>2026</v>
      </c>
      <c r="F1394" t="str">
        <f t="shared" si="281"/>
        <v/>
      </c>
      <c r="G1394" t="str">
        <f t="shared" si="282"/>
        <v>Vakantie</v>
      </c>
      <c r="H1394" t="str">
        <f t="shared" si="283"/>
        <v>Vakantie</v>
      </c>
      <c r="I1394">
        <f t="shared" si="278"/>
        <v>43</v>
      </c>
      <c r="J1394" s="118">
        <f>IF(AND(Formulier!$E$44&lt;=C1394,Formulier!$O$38&gt;=C1394),"Verlof",0)</f>
        <v>0</v>
      </c>
      <c r="K1394">
        <f t="shared" si="284"/>
        <v>0</v>
      </c>
      <c r="L1394">
        <f t="shared" si="285"/>
        <v>0</v>
      </c>
      <c r="M1394">
        <f t="shared" si="286"/>
        <v>0</v>
      </c>
      <c r="N1394" s="56">
        <f t="shared" si="287"/>
        <v>0</v>
      </c>
      <c r="O1394" s="56">
        <f t="shared" si="288"/>
        <v>0</v>
      </c>
    </row>
    <row r="1395" spans="1:15" x14ac:dyDescent="0.3">
      <c r="A1395" t="str">
        <f t="shared" si="279"/>
        <v>202644ma</v>
      </c>
      <c r="B1395">
        <f t="shared" si="277"/>
        <v>44</v>
      </c>
      <c r="C1395" s="65">
        <f t="shared" si="275"/>
        <v>46321</v>
      </c>
      <c r="D1395" t="str">
        <f t="shared" si="276"/>
        <v>ma</v>
      </c>
      <c r="E1395">
        <f t="shared" si="280"/>
        <v>2026</v>
      </c>
      <c r="F1395" t="str">
        <f t="shared" si="281"/>
        <v/>
      </c>
      <c r="G1395" t="str">
        <f t="shared" si="282"/>
        <v/>
      </c>
      <c r="H1395" t="str">
        <f t="shared" si="283"/>
        <v/>
      </c>
      <c r="I1395">
        <f t="shared" si="278"/>
        <v>44</v>
      </c>
      <c r="J1395" s="118">
        <f>IF(AND(Formulier!$E$44&lt;=C1395,Formulier!$O$38&gt;=C1395),"Verlof",0)</f>
        <v>0</v>
      </c>
      <c r="K1395">
        <f t="shared" si="284"/>
        <v>0</v>
      </c>
      <c r="L1395">
        <f t="shared" si="285"/>
        <v>0</v>
      </c>
      <c r="M1395">
        <f t="shared" si="286"/>
        <v>0</v>
      </c>
      <c r="N1395" s="56">
        <f t="shared" si="287"/>
        <v>0</v>
      </c>
      <c r="O1395" s="56">
        <f t="shared" si="288"/>
        <v>0</v>
      </c>
    </row>
    <row r="1396" spans="1:15" x14ac:dyDescent="0.3">
      <c r="A1396" t="str">
        <f t="shared" si="279"/>
        <v>202644di</v>
      </c>
      <c r="B1396">
        <f t="shared" si="277"/>
        <v>44</v>
      </c>
      <c r="C1396" s="65">
        <f t="shared" si="275"/>
        <v>46322</v>
      </c>
      <c r="D1396" t="str">
        <f t="shared" si="276"/>
        <v>di</v>
      </c>
      <c r="E1396">
        <f t="shared" si="280"/>
        <v>2026</v>
      </c>
      <c r="F1396" t="str">
        <f t="shared" si="281"/>
        <v/>
      </c>
      <c r="G1396" t="str">
        <f t="shared" si="282"/>
        <v/>
      </c>
      <c r="H1396" t="str">
        <f t="shared" si="283"/>
        <v/>
      </c>
      <c r="I1396">
        <f t="shared" si="278"/>
        <v>44</v>
      </c>
      <c r="J1396" s="118">
        <f>IF(AND(Formulier!$E$44&lt;=C1396,Formulier!$O$38&gt;=C1396),"Verlof",0)</f>
        <v>0</v>
      </c>
      <c r="K1396">
        <f t="shared" si="284"/>
        <v>0</v>
      </c>
      <c r="L1396">
        <f t="shared" si="285"/>
        <v>0</v>
      </c>
      <c r="M1396">
        <f t="shared" si="286"/>
        <v>0</v>
      </c>
      <c r="N1396" s="56">
        <f t="shared" si="287"/>
        <v>0</v>
      </c>
      <c r="O1396" s="56">
        <f t="shared" si="288"/>
        <v>0</v>
      </c>
    </row>
    <row r="1397" spans="1:15" x14ac:dyDescent="0.3">
      <c r="A1397" t="str">
        <f t="shared" si="279"/>
        <v>202644wo</v>
      </c>
      <c r="B1397">
        <f t="shared" si="277"/>
        <v>44</v>
      </c>
      <c r="C1397" s="65">
        <f t="shared" si="275"/>
        <v>46323</v>
      </c>
      <c r="D1397" t="str">
        <f t="shared" si="276"/>
        <v>wo</v>
      </c>
      <c r="E1397">
        <f t="shared" si="280"/>
        <v>2026</v>
      </c>
      <c r="F1397" t="str">
        <f t="shared" si="281"/>
        <v/>
      </c>
      <c r="G1397" t="str">
        <f t="shared" si="282"/>
        <v/>
      </c>
      <c r="H1397" t="str">
        <f t="shared" si="283"/>
        <v/>
      </c>
      <c r="I1397">
        <f t="shared" si="278"/>
        <v>44</v>
      </c>
      <c r="J1397" s="118">
        <f>IF(AND(Formulier!$E$44&lt;=C1397,Formulier!$O$38&gt;=C1397),"Verlof",0)</f>
        <v>0</v>
      </c>
      <c r="K1397">
        <f t="shared" si="284"/>
        <v>0</v>
      </c>
      <c r="L1397">
        <f t="shared" si="285"/>
        <v>0</v>
      </c>
      <c r="M1397">
        <f t="shared" si="286"/>
        <v>0</v>
      </c>
      <c r="N1397" s="56">
        <f t="shared" si="287"/>
        <v>0</v>
      </c>
      <c r="O1397" s="56">
        <f t="shared" si="288"/>
        <v>0</v>
      </c>
    </row>
    <row r="1398" spans="1:15" x14ac:dyDescent="0.3">
      <c r="A1398" t="str">
        <f t="shared" si="279"/>
        <v>202644do</v>
      </c>
      <c r="B1398">
        <f t="shared" si="277"/>
        <v>44</v>
      </c>
      <c r="C1398" s="65">
        <f t="shared" si="275"/>
        <v>46324</v>
      </c>
      <c r="D1398" t="str">
        <f t="shared" si="276"/>
        <v>do</v>
      </c>
      <c r="E1398">
        <f t="shared" si="280"/>
        <v>2026</v>
      </c>
      <c r="F1398" t="str">
        <f t="shared" si="281"/>
        <v/>
      </c>
      <c r="G1398" t="str">
        <f t="shared" si="282"/>
        <v/>
      </c>
      <c r="H1398" t="str">
        <f t="shared" si="283"/>
        <v/>
      </c>
      <c r="I1398">
        <f t="shared" si="278"/>
        <v>44</v>
      </c>
      <c r="J1398" s="118">
        <f>IF(AND(Formulier!$E$44&lt;=C1398,Formulier!$O$38&gt;=C1398),"Verlof",0)</f>
        <v>0</v>
      </c>
      <c r="K1398">
        <f t="shared" si="284"/>
        <v>0</v>
      </c>
      <c r="L1398">
        <f t="shared" si="285"/>
        <v>0</v>
      </c>
      <c r="M1398">
        <f t="shared" si="286"/>
        <v>0</v>
      </c>
      <c r="N1398" s="56">
        <f t="shared" si="287"/>
        <v>0</v>
      </c>
      <c r="O1398" s="56">
        <f t="shared" si="288"/>
        <v>0</v>
      </c>
    </row>
    <row r="1399" spans="1:15" x14ac:dyDescent="0.3">
      <c r="A1399" t="str">
        <f t="shared" si="279"/>
        <v>202644vr</v>
      </c>
      <c r="B1399">
        <f t="shared" si="277"/>
        <v>44</v>
      </c>
      <c r="C1399" s="65">
        <f t="shared" si="275"/>
        <v>46325</v>
      </c>
      <c r="D1399" t="str">
        <f t="shared" si="276"/>
        <v>vr</v>
      </c>
      <c r="E1399">
        <f t="shared" si="280"/>
        <v>2026</v>
      </c>
      <c r="F1399" t="str">
        <f t="shared" si="281"/>
        <v/>
      </c>
      <c r="G1399" t="str">
        <f t="shared" si="282"/>
        <v/>
      </c>
      <c r="H1399" t="str">
        <f t="shared" si="283"/>
        <v/>
      </c>
      <c r="I1399">
        <f t="shared" si="278"/>
        <v>44</v>
      </c>
      <c r="J1399" s="118">
        <f>IF(AND(Formulier!$E$44&lt;=C1399,Formulier!$O$38&gt;=C1399),"Verlof",0)</f>
        <v>0</v>
      </c>
      <c r="K1399">
        <f t="shared" si="284"/>
        <v>0</v>
      </c>
      <c r="L1399">
        <f t="shared" si="285"/>
        <v>0</v>
      </c>
      <c r="M1399">
        <f t="shared" si="286"/>
        <v>0</v>
      </c>
      <c r="N1399" s="56">
        <f t="shared" si="287"/>
        <v>0</v>
      </c>
      <c r="O1399" s="56">
        <f t="shared" si="288"/>
        <v>0</v>
      </c>
    </row>
    <row r="1400" spans="1:15" x14ac:dyDescent="0.3">
      <c r="A1400" t="str">
        <f t="shared" si="279"/>
        <v>202644za</v>
      </c>
      <c r="B1400">
        <f t="shared" si="277"/>
        <v>44</v>
      </c>
      <c r="C1400" s="65">
        <f t="shared" si="275"/>
        <v>46326</v>
      </c>
      <c r="D1400" t="str">
        <f t="shared" si="276"/>
        <v>za</v>
      </c>
      <c r="E1400">
        <f t="shared" si="280"/>
        <v>2026</v>
      </c>
      <c r="F1400" t="str">
        <f t="shared" si="281"/>
        <v/>
      </c>
      <c r="G1400" t="str">
        <f t="shared" si="282"/>
        <v/>
      </c>
      <c r="H1400" t="str">
        <f t="shared" si="283"/>
        <v/>
      </c>
      <c r="I1400">
        <f t="shared" si="278"/>
        <v>44</v>
      </c>
      <c r="J1400" s="118">
        <f>IF(AND(Formulier!$E$44&lt;=C1400,Formulier!$O$38&gt;=C1400),"Verlof",0)</f>
        <v>0</v>
      </c>
      <c r="K1400">
        <f t="shared" si="284"/>
        <v>0</v>
      </c>
      <c r="L1400">
        <f t="shared" si="285"/>
        <v>0</v>
      </c>
      <c r="M1400">
        <f t="shared" si="286"/>
        <v>0</v>
      </c>
      <c r="N1400" s="56">
        <f t="shared" si="287"/>
        <v>0</v>
      </c>
      <c r="O1400" s="56">
        <f t="shared" si="288"/>
        <v>0</v>
      </c>
    </row>
    <row r="1401" spans="1:15" x14ac:dyDescent="0.3">
      <c r="A1401" t="str">
        <f t="shared" si="279"/>
        <v>202644zo</v>
      </c>
      <c r="B1401">
        <f t="shared" si="277"/>
        <v>44</v>
      </c>
      <c r="C1401" s="65">
        <f t="shared" si="275"/>
        <v>46327</v>
      </c>
      <c r="D1401" t="str">
        <f t="shared" si="276"/>
        <v>zo</v>
      </c>
      <c r="E1401">
        <f t="shared" si="280"/>
        <v>2026</v>
      </c>
      <c r="F1401" t="str">
        <f t="shared" si="281"/>
        <v/>
      </c>
      <c r="G1401" t="str">
        <f t="shared" si="282"/>
        <v/>
      </c>
      <c r="H1401" t="str">
        <f t="shared" si="283"/>
        <v/>
      </c>
      <c r="I1401">
        <f t="shared" si="278"/>
        <v>44</v>
      </c>
      <c r="J1401" s="118">
        <f>IF(AND(Formulier!$E$44&lt;=C1401,Formulier!$O$38&gt;=C1401),"Verlof",0)</f>
        <v>0</v>
      </c>
      <c r="K1401">
        <f t="shared" si="284"/>
        <v>0</v>
      </c>
      <c r="L1401">
        <f t="shared" si="285"/>
        <v>0</v>
      </c>
      <c r="M1401">
        <f t="shared" si="286"/>
        <v>0</v>
      </c>
      <c r="N1401" s="56">
        <f t="shared" si="287"/>
        <v>0</v>
      </c>
      <c r="O1401" s="56">
        <f t="shared" si="288"/>
        <v>0</v>
      </c>
    </row>
    <row r="1402" spans="1:15" x14ac:dyDescent="0.3">
      <c r="A1402" t="str">
        <f t="shared" si="279"/>
        <v>202645ma</v>
      </c>
      <c r="B1402">
        <f t="shared" si="277"/>
        <v>45</v>
      </c>
      <c r="C1402" s="65">
        <f t="shared" si="275"/>
        <v>46328</v>
      </c>
      <c r="D1402" t="str">
        <f t="shared" si="276"/>
        <v>ma</v>
      </c>
      <c r="E1402">
        <f t="shared" si="280"/>
        <v>2026</v>
      </c>
      <c r="F1402" t="str">
        <f t="shared" si="281"/>
        <v/>
      </c>
      <c r="G1402" t="str">
        <f t="shared" si="282"/>
        <v/>
      </c>
      <c r="H1402" t="str">
        <f t="shared" si="283"/>
        <v/>
      </c>
      <c r="I1402">
        <f t="shared" si="278"/>
        <v>45</v>
      </c>
      <c r="J1402" s="118">
        <f>IF(AND(Formulier!$E$44&lt;=C1402,Formulier!$O$38&gt;=C1402),"Verlof",0)</f>
        <v>0</v>
      </c>
      <c r="K1402">
        <f t="shared" si="284"/>
        <v>0</v>
      </c>
      <c r="L1402">
        <f t="shared" si="285"/>
        <v>0</v>
      </c>
      <c r="M1402">
        <f t="shared" si="286"/>
        <v>0</v>
      </c>
      <c r="N1402" s="56">
        <f t="shared" si="287"/>
        <v>0</v>
      </c>
      <c r="O1402" s="56">
        <f t="shared" si="288"/>
        <v>0</v>
      </c>
    </row>
    <row r="1403" spans="1:15" x14ac:dyDescent="0.3">
      <c r="A1403" t="str">
        <f t="shared" si="279"/>
        <v>202645di</v>
      </c>
      <c r="B1403">
        <f t="shared" si="277"/>
        <v>45</v>
      </c>
      <c r="C1403" s="65">
        <f t="shared" si="275"/>
        <v>46329</v>
      </c>
      <c r="D1403" t="str">
        <f t="shared" si="276"/>
        <v>di</v>
      </c>
      <c r="E1403">
        <f t="shared" si="280"/>
        <v>2026</v>
      </c>
      <c r="F1403" t="str">
        <f t="shared" si="281"/>
        <v/>
      </c>
      <c r="G1403" t="str">
        <f t="shared" si="282"/>
        <v/>
      </c>
      <c r="H1403" t="str">
        <f t="shared" si="283"/>
        <v/>
      </c>
      <c r="I1403">
        <f t="shared" si="278"/>
        <v>45</v>
      </c>
      <c r="J1403" s="118">
        <f>IF(AND(Formulier!$E$44&lt;=C1403,Formulier!$O$38&gt;=C1403),"Verlof",0)</f>
        <v>0</v>
      </c>
      <c r="K1403">
        <f t="shared" si="284"/>
        <v>0</v>
      </c>
      <c r="L1403">
        <f t="shared" si="285"/>
        <v>0</v>
      </c>
      <c r="M1403">
        <f t="shared" si="286"/>
        <v>0</v>
      </c>
      <c r="N1403" s="56">
        <f t="shared" si="287"/>
        <v>0</v>
      </c>
      <c r="O1403" s="56">
        <f t="shared" si="288"/>
        <v>0</v>
      </c>
    </row>
    <row r="1404" spans="1:15" x14ac:dyDescent="0.3">
      <c r="A1404" t="str">
        <f t="shared" si="279"/>
        <v>202645wo</v>
      </c>
      <c r="B1404">
        <f t="shared" si="277"/>
        <v>45</v>
      </c>
      <c r="C1404" s="65">
        <f t="shared" si="275"/>
        <v>46330</v>
      </c>
      <c r="D1404" t="str">
        <f t="shared" si="276"/>
        <v>wo</v>
      </c>
      <c r="E1404">
        <f t="shared" si="280"/>
        <v>2026</v>
      </c>
      <c r="F1404" t="str">
        <f t="shared" si="281"/>
        <v/>
      </c>
      <c r="G1404" t="str">
        <f t="shared" si="282"/>
        <v/>
      </c>
      <c r="H1404" t="str">
        <f t="shared" si="283"/>
        <v/>
      </c>
      <c r="I1404">
        <f t="shared" si="278"/>
        <v>45</v>
      </c>
      <c r="J1404" s="118">
        <f>IF(AND(Formulier!$E$44&lt;=C1404,Formulier!$O$38&gt;=C1404),"Verlof",0)</f>
        <v>0</v>
      </c>
      <c r="K1404">
        <f t="shared" si="284"/>
        <v>0</v>
      </c>
      <c r="L1404">
        <f t="shared" si="285"/>
        <v>0</v>
      </c>
      <c r="M1404">
        <f t="shared" si="286"/>
        <v>0</v>
      </c>
      <c r="N1404" s="56">
        <f t="shared" si="287"/>
        <v>0</v>
      </c>
      <c r="O1404" s="56">
        <f t="shared" si="288"/>
        <v>0</v>
      </c>
    </row>
    <row r="1405" spans="1:15" x14ac:dyDescent="0.3">
      <c r="A1405" t="str">
        <f t="shared" si="279"/>
        <v>202645do</v>
      </c>
      <c r="B1405">
        <f t="shared" si="277"/>
        <v>45</v>
      </c>
      <c r="C1405" s="65">
        <f t="shared" si="275"/>
        <v>46331</v>
      </c>
      <c r="D1405" t="str">
        <f t="shared" si="276"/>
        <v>do</v>
      </c>
      <c r="E1405">
        <f t="shared" si="280"/>
        <v>2026</v>
      </c>
      <c r="F1405" t="str">
        <f t="shared" si="281"/>
        <v/>
      </c>
      <c r="G1405" t="str">
        <f t="shared" si="282"/>
        <v/>
      </c>
      <c r="H1405" t="str">
        <f t="shared" si="283"/>
        <v/>
      </c>
      <c r="I1405">
        <f t="shared" si="278"/>
        <v>45</v>
      </c>
      <c r="J1405" s="118">
        <f>IF(AND(Formulier!$E$44&lt;=C1405,Formulier!$O$38&gt;=C1405),"Verlof",0)</f>
        <v>0</v>
      </c>
      <c r="K1405">
        <f t="shared" si="284"/>
        <v>0</v>
      </c>
      <c r="L1405">
        <f t="shared" si="285"/>
        <v>0</v>
      </c>
      <c r="M1405">
        <f t="shared" si="286"/>
        <v>0</v>
      </c>
      <c r="N1405" s="56">
        <f t="shared" si="287"/>
        <v>0</v>
      </c>
      <c r="O1405" s="56">
        <f t="shared" si="288"/>
        <v>0</v>
      </c>
    </row>
    <row r="1406" spans="1:15" x14ac:dyDescent="0.3">
      <c r="A1406" t="str">
        <f t="shared" si="279"/>
        <v>202645vr</v>
      </c>
      <c r="B1406">
        <f t="shared" si="277"/>
        <v>45</v>
      </c>
      <c r="C1406" s="65">
        <f t="shared" si="275"/>
        <v>46332</v>
      </c>
      <c r="D1406" t="str">
        <f t="shared" si="276"/>
        <v>vr</v>
      </c>
      <c r="E1406">
        <f t="shared" si="280"/>
        <v>2026</v>
      </c>
      <c r="F1406" t="str">
        <f t="shared" si="281"/>
        <v/>
      </c>
      <c r="G1406" t="str">
        <f t="shared" si="282"/>
        <v/>
      </c>
      <c r="H1406" t="str">
        <f t="shared" si="283"/>
        <v/>
      </c>
      <c r="I1406">
        <f t="shared" si="278"/>
        <v>45</v>
      </c>
      <c r="J1406" s="118">
        <f>IF(AND(Formulier!$E$44&lt;=C1406,Formulier!$O$38&gt;=C1406),"Verlof",0)</f>
        <v>0</v>
      </c>
      <c r="K1406">
        <f t="shared" si="284"/>
        <v>0</v>
      </c>
      <c r="L1406">
        <f t="shared" si="285"/>
        <v>0</v>
      </c>
      <c r="M1406">
        <f t="shared" si="286"/>
        <v>0</v>
      </c>
      <c r="N1406" s="56">
        <f t="shared" si="287"/>
        <v>0</v>
      </c>
      <c r="O1406" s="56">
        <f t="shared" si="288"/>
        <v>0</v>
      </c>
    </row>
    <row r="1407" spans="1:15" x14ac:dyDescent="0.3">
      <c r="A1407" t="str">
        <f t="shared" si="279"/>
        <v>202645za</v>
      </c>
      <c r="B1407">
        <f t="shared" si="277"/>
        <v>45</v>
      </c>
      <c r="C1407" s="65">
        <f t="shared" si="275"/>
        <v>46333</v>
      </c>
      <c r="D1407" t="str">
        <f t="shared" si="276"/>
        <v>za</v>
      </c>
      <c r="E1407">
        <f t="shared" si="280"/>
        <v>2026</v>
      </c>
      <c r="F1407" t="str">
        <f t="shared" si="281"/>
        <v/>
      </c>
      <c r="G1407" t="str">
        <f t="shared" si="282"/>
        <v/>
      </c>
      <c r="H1407" t="str">
        <f t="shared" si="283"/>
        <v/>
      </c>
      <c r="I1407">
        <f t="shared" si="278"/>
        <v>45</v>
      </c>
      <c r="J1407" s="118">
        <f>IF(AND(Formulier!$E$44&lt;=C1407,Formulier!$O$38&gt;=C1407),"Verlof",0)</f>
        <v>0</v>
      </c>
      <c r="K1407">
        <f t="shared" si="284"/>
        <v>0</v>
      </c>
      <c r="L1407">
        <f t="shared" si="285"/>
        <v>0</v>
      </c>
      <c r="M1407">
        <f t="shared" si="286"/>
        <v>0</v>
      </c>
      <c r="N1407" s="56">
        <f t="shared" si="287"/>
        <v>0</v>
      </c>
      <c r="O1407" s="56">
        <f t="shared" si="288"/>
        <v>0</v>
      </c>
    </row>
    <row r="1408" spans="1:15" x14ac:dyDescent="0.3">
      <c r="A1408" t="str">
        <f t="shared" si="279"/>
        <v>202645zo</v>
      </c>
      <c r="B1408">
        <f t="shared" si="277"/>
        <v>45</v>
      </c>
      <c r="C1408" s="65">
        <f t="shared" si="275"/>
        <v>46334</v>
      </c>
      <c r="D1408" t="str">
        <f t="shared" si="276"/>
        <v>zo</v>
      </c>
      <c r="E1408">
        <f t="shared" si="280"/>
        <v>2026</v>
      </c>
      <c r="F1408" t="str">
        <f t="shared" si="281"/>
        <v/>
      </c>
      <c r="G1408" t="str">
        <f t="shared" si="282"/>
        <v/>
      </c>
      <c r="H1408" t="str">
        <f t="shared" si="283"/>
        <v/>
      </c>
      <c r="I1408">
        <f t="shared" si="278"/>
        <v>45</v>
      </c>
      <c r="J1408" s="118">
        <f>IF(AND(Formulier!$E$44&lt;=C1408,Formulier!$O$38&gt;=C1408),"Verlof",0)</f>
        <v>0</v>
      </c>
      <c r="K1408">
        <f t="shared" si="284"/>
        <v>0</v>
      </c>
      <c r="L1408">
        <f t="shared" si="285"/>
        <v>0</v>
      </c>
      <c r="M1408">
        <f t="shared" si="286"/>
        <v>0</v>
      </c>
      <c r="N1408" s="56">
        <f t="shared" si="287"/>
        <v>0</v>
      </c>
      <c r="O1408" s="56">
        <f t="shared" si="288"/>
        <v>0</v>
      </c>
    </row>
    <row r="1409" spans="1:15" x14ac:dyDescent="0.3">
      <c r="A1409" t="str">
        <f t="shared" si="279"/>
        <v>202646ma</v>
      </c>
      <c r="B1409">
        <f t="shared" si="277"/>
        <v>46</v>
      </c>
      <c r="C1409" s="65">
        <f t="shared" si="275"/>
        <v>46335</v>
      </c>
      <c r="D1409" t="str">
        <f t="shared" si="276"/>
        <v>ma</v>
      </c>
      <c r="E1409">
        <f t="shared" si="280"/>
        <v>2026</v>
      </c>
      <c r="F1409" t="str">
        <f t="shared" si="281"/>
        <v/>
      </c>
      <c r="G1409" t="str">
        <f t="shared" si="282"/>
        <v/>
      </c>
      <c r="H1409" t="str">
        <f t="shared" si="283"/>
        <v/>
      </c>
      <c r="I1409">
        <f t="shared" si="278"/>
        <v>46</v>
      </c>
      <c r="J1409" s="118">
        <f>IF(AND(Formulier!$E$44&lt;=C1409,Formulier!$O$38&gt;=C1409),"Verlof",0)</f>
        <v>0</v>
      </c>
      <c r="K1409">
        <f t="shared" si="284"/>
        <v>0</v>
      </c>
      <c r="L1409">
        <f t="shared" si="285"/>
        <v>0</v>
      </c>
      <c r="M1409">
        <f t="shared" si="286"/>
        <v>0</v>
      </c>
      <c r="N1409" s="56">
        <f t="shared" si="287"/>
        <v>0</v>
      </c>
      <c r="O1409" s="56">
        <f t="shared" si="288"/>
        <v>0</v>
      </c>
    </row>
    <row r="1410" spans="1:15" x14ac:dyDescent="0.3">
      <c r="A1410" t="str">
        <f t="shared" si="279"/>
        <v>202646di</v>
      </c>
      <c r="B1410">
        <f t="shared" si="277"/>
        <v>46</v>
      </c>
      <c r="C1410" s="65">
        <f t="shared" si="275"/>
        <v>46336</v>
      </c>
      <c r="D1410" t="str">
        <f t="shared" si="276"/>
        <v>di</v>
      </c>
      <c r="E1410">
        <f t="shared" si="280"/>
        <v>2026</v>
      </c>
      <c r="F1410" t="str">
        <f t="shared" si="281"/>
        <v/>
      </c>
      <c r="G1410" t="str">
        <f t="shared" si="282"/>
        <v/>
      </c>
      <c r="H1410" t="str">
        <f t="shared" si="283"/>
        <v/>
      </c>
      <c r="I1410">
        <f t="shared" si="278"/>
        <v>46</v>
      </c>
      <c r="J1410" s="118">
        <f>IF(AND(Formulier!$E$44&lt;=C1410,Formulier!$O$38&gt;=C1410),"Verlof",0)</f>
        <v>0</v>
      </c>
      <c r="K1410">
        <f t="shared" si="284"/>
        <v>0</v>
      </c>
      <c r="L1410">
        <f t="shared" si="285"/>
        <v>0</v>
      </c>
      <c r="M1410">
        <f t="shared" si="286"/>
        <v>0</v>
      </c>
      <c r="N1410" s="56">
        <f t="shared" si="287"/>
        <v>0</v>
      </c>
      <c r="O1410" s="56">
        <f t="shared" si="288"/>
        <v>0</v>
      </c>
    </row>
    <row r="1411" spans="1:15" x14ac:dyDescent="0.3">
      <c r="A1411" t="str">
        <f t="shared" si="279"/>
        <v>202646wo</v>
      </c>
      <c r="B1411">
        <f t="shared" si="277"/>
        <v>46</v>
      </c>
      <c r="C1411" s="65">
        <f t="shared" si="275"/>
        <v>46337</v>
      </c>
      <c r="D1411" t="str">
        <f t="shared" si="276"/>
        <v>wo</v>
      </c>
      <c r="E1411">
        <f t="shared" si="280"/>
        <v>2026</v>
      </c>
      <c r="F1411" t="str">
        <f t="shared" si="281"/>
        <v/>
      </c>
      <c r="G1411" t="str">
        <f t="shared" si="282"/>
        <v/>
      </c>
      <c r="H1411" t="str">
        <f t="shared" si="283"/>
        <v/>
      </c>
      <c r="I1411">
        <f t="shared" si="278"/>
        <v>46</v>
      </c>
      <c r="J1411" s="118">
        <f>IF(AND(Formulier!$E$44&lt;=C1411,Formulier!$O$38&gt;=C1411),"Verlof",0)</f>
        <v>0</v>
      </c>
      <c r="K1411">
        <f t="shared" si="284"/>
        <v>0</v>
      </c>
      <c r="L1411">
        <f t="shared" si="285"/>
        <v>0</v>
      </c>
      <c r="M1411">
        <f t="shared" si="286"/>
        <v>0</v>
      </c>
      <c r="N1411" s="56">
        <f t="shared" si="287"/>
        <v>0</v>
      </c>
      <c r="O1411" s="56">
        <f t="shared" si="288"/>
        <v>0</v>
      </c>
    </row>
    <row r="1412" spans="1:15" x14ac:dyDescent="0.3">
      <c r="A1412" t="str">
        <f t="shared" si="279"/>
        <v>202646do</v>
      </c>
      <c r="B1412">
        <f t="shared" si="277"/>
        <v>46</v>
      </c>
      <c r="C1412" s="65">
        <f t="shared" si="275"/>
        <v>46338</v>
      </c>
      <c r="D1412" t="str">
        <f t="shared" si="276"/>
        <v>do</v>
      </c>
      <c r="E1412">
        <f t="shared" si="280"/>
        <v>2026</v>
      </c>
      <c r="F1412" t="str">
        <f t="shared" si="281"/>
        <v/>
      </c>
      <c r="G1412" t="str">
        <f t="shared" si="282"/>
        <v/>
      </c>
      <c r="H1412" t="str">
        <f t="shared" si="283"/>
        <v/>
      </c>
      <c r="I1412">
        <f t="shared" si="278"/>
        <v>46</v>
      </c>
      <c r="J1412" s="118">
        <f>IF(AND(Formulier!$E$44&lt;=C1412,Formulier!$O$38&gt;=C1412),"Verlof",0)</f>
        <v>0</v>
      </c>
      <c r="K1412">
        <f t="shared" si="284"/>
        <v>0</v>
      </c>
      <c r="L1412">
        <f t="shared" si="285"/>
        <v>0</v>
      </c>
      <c r="M1412">
        <f t="shared" si="286"/>
        <v>0</v>
      </c>
      <c r="N1412" s="56">
        <f t="shared" si="287"/>
        <v>0</v>
      </c>
      <c r="O1412" s="56">
        <f t="shared" si="288"/>
        <v>0</v>
      </c>
    </row>
    <row r="1413" spans="1:15" x14ac:dyDescent="0.3">
      <c r="A1413" t="str">
        <f t="shared" si="279"/>
        <v>202646vr</v>
      </c>
      <c r="B1413">
        <f t="shared" si="277"/>
        <v>46</v>
      </c>
      <c r="C1413" s="65">
        <f t="shared" si="275"/>
        <v>46339</v>
      </c>
      <c r="D1413" t="str">
        <f t="shared" si="276"/>
        <v>vr</v>
      </c>
      <c r="E1413">
        <f t="shared" si="280"/>
        <v>2026</v>
      </c>
      <c r="F1413" t="str">
        <f t="shared" si="281"/>
        <v/>
      </c>
      <c r="G1413" t="str">
        <f t="shared" si="282"/>
        <v/>
      </c>
      <c r="H1413" t="str">
        <f t="shared" si="283"/>
        <v/>
      </c>
      <c r="I1413">
        <f t="shared" si="278"/>
        <v>46</v>
      </c>
      <c r="J1413" s="118">
        <f>IF(AND(Formulier!$E$44&lt;=C1413,Formulier!$O$38&gt;=C1413),"Verlof",0)</f>
        <v>0</v>
      </c>
      <c r="K1413">
        <f t="shared" si="284"/>
        <v>0</v>
      </c>
      <c r="L1413">
        <f t="shared" si="285"/>
        <v>0</v>
      </c>
      <c r="M1413">
        <f t="shared" si="286"/>
        <v>0</v>
      </c>
      <c r="N1413" s="56">
        <f t="shared" si="287"/>
        <v>0</v>
      </c>
      <c r="O1413" s="56">
        <f t="shared" si="288"/>
        <v>0</v>
      </c>
    </row>
    <row r="1414" spans="1:15" x14ac:dyDescent="0.3">
      <c r="A1414" t="str">
        <f t="shared" si="279"/>
        <v>202646za</v>
      </c>
      <c r="B1414">
        <f t="shared" si="277"/>
        <v>46</v>
      </c>
      <c r="C1414" s="65">
        <f t="shared" si="275"/>
        <v>46340</v>
      </c>
      <c r="D1414" t="str">
        <f t="shared" si="276"/>
        <v>za</v>
      </c>
      <c r="E1414">
        <f t="shared" si="280"/>
        <v>2026</v>
      </c>
      <c r="F1414" t="str">
        <f t="shared" si="281"/>
        <v/>
      </c>
      <c r="G1414" t="str">
        <f t="shared" si="282"/>
        <v/>
      </c>
      <c r="H1414" t="str">
        <f t="shared" si="283"/>
        <v/>
      </c>
      <c r="I1414">
        <f t="shared" si="278"/>
        <v>46</v>
      </c>
      <c r="J1414" s="118">
        <f>IF(AND(Formulier!$E$44&lt;=C1414,Formulier!$O$38&gt;=C1414),"Verlof",0)</f>
        <v>0</v>
      </c>
      <c r="K1414">
        <f t="shared" si="284"/>
        <v>0</v>
      </c>
      <c r="L1414">
        <f t="shared" si="285"/>
        <v>0</v>
      </c>
      <c r="M1414">
        <f t="shared" si="286"/>
        <v>0</v>
      </c>
      <c r="N1414" s="56">
        <f t="shared" si="287"/>
        <v>0</v>
      </c>
      <c r="O1414" s="56">
        <f t="shared" si="288"/>
        <v>0</v>
      </c>
    </row>
    <row r="1415" spans="1:15" x14ac:dyDescent="0.3">
      <c r="A1415" t="str">
        <f t="shared" si="279"/>
        <v>202646zo</v>
      </c>
      <c r="B1415">
        <f t="shared" si="277"/>
        <v>46</v>
      </c>
      <c r="C1415" s="65">
        <f t="shared" si="275"/>
        <v>46341</v>
      </c>
      <c r="D1415" t="str">
        <f t="shared" si="276"/>
        <v>zo</v>
      </c>
      <c r="E1415">
        <f t="shared" si="280"/>
        <v>2026</v>
      </c>
      <c r="F1415" t="str">
        <f t="shared" si="281"/>
        <v/>
      </c>
      <c r="G1415" t="str">
        <f t="shared" si="282"/>
        <v/>
      </c>
      <c r="H1415" t="str">
        <f t="shared" si="283"/>
        <v/>
      </c>
      <c r="I1415">
        <f t="shared" si="278"/>
        <v>46</v>
      </c>
      <c r="J1415" s="118">
        <f>IF(AND(Formulier!$E$44&lt;=C1415,Formulier!$O$38&gt;=C1415),"Verlof",0)</f>
        <v>0</v>
      </c>
      <c r="K1415">
        <f t="shared" si="284"/>
        <v>0</v>
      </c>
      <c r="L1415">
        <f t="shared" si="285"/>
        <v>0</v>
      </c>
      <c r="M1415">
        <f t="shared" si="286"/>
        <v>0</v>
      </c>
      <c r="N1415" s="56">
        <f t="shared" si="287"/>
        <v>0</v>
      </c>
      <c r="O1415" s="56">
        <f t="shared" si="288"/>
        <v>0</v>
      </c>
    </row>
    <row r="1416" spans="1:15" x14ac:dyDescent="0.3">
      <c r="A1416" t="str">
        <f t="shared" si="279"/>
        <v>202647ma</v>
      </c>
      <c r="B1416">
        <f t="shared" si="277"/>
        <v>47</v>
      </c>
      <c r="C1416" s="65">
        <f t="shared" si="275"/>
        <v>46342</v>
      </c>
      <c r="D1416" t="str">
        <f t="shared" si="276"/>
        <v>ma</v>
      </c>
      <c r="E1416">
        <f t="shared" si="280"/>
        <v>2026</v>
      </c>
      <c r="F1416" t="str">
        <f t="shared" si="281"/>
        <v/>
      </c>
      <c r="G1416" t="str">
        <f t="shared" si="282"/>
        <v/>
      </c>
      <c r="H1416" t="str">
        <f t="shared" si="283"/>
        <v/>
      </c>
      <c r="I1416">
        <f t="shared" si="278"/>
        <v>47</v>
      </c>
      <c r="J1416" s="118">
        <f>IF(AND(Formulier!$E$44&lt;=C1416,Formulier!$O$38&gt;=C1416),"Verlof",0)</f>
        <v>0</v>
      </c>
      <c r="K1416">
        <f t="shared" si="284"/>
        <v>0</v>
      </c>
      <c r="L1416">
        <f t="shared" si="285"/>
        <v>0</v>
      </c>
      <c r="M1416">
        <f t="shared" si="286"/>
        <v>0</v>
      </c>
      <c r="N1416" s="56">
        <f t="shared" si="287"/>
        <v>0</v>
      </c>
      <c r="O1416" s="56">
        <f t="shared" si="288"/>
        <v>0</v>
      </c>
    </row>
    <row r="1417" spans="1:15" x14ac:dyDescent="0.3">
      <c r="A1417" t="str">
        <f t="shared" si="279"/>
        <v>202647di</v>
      </c>
      <c r="B1417">
        <f t="shared" si="277"/>
        <v>47</v>
      </c>
      <c r="C1417" s="65">
        <f t="shared" ref="C1417:C1480" si="289">C1416+1</f>
        <v>46343</v>
      </c>
      <c r="D1417" t="str">
        <f t="shared" ref="D1417:D1480" si="290">+D1410</f>
        <v>di</v>
      </c>
      <c r="E1417">
        <f t="shared" si="280"/>
        <v>2026</v>
      </c>
      <c r="F1417" t="str">
        <f t="shared" si="281"/>
        <v/>
      </c>
      <c r="G1417" t="str">
        <f t="shared" si="282"/>
        <v/>
      </c>
      <c r="H1417" t="str">
        <f t="shared" si="283"/>
        <v/>
      </c>
      <c r="I1417">
        <f t="shared" si="278"/>
        <v>47</v>
      </c>
      <c r="J1417" s="118">
        <f>IF(AND(Formulier!$E$44&lt;=C1417,Formulier!$O$38&gt;=C1417),"Verlof",0)</f>
        <v>0</v>
      </c>
      <c r="K1417">
        <f t="shared" si="284"/>
        <v>0</v>
      </c>
      <c r="L1417">
        <f t="shared" si="285"/>
        <v>0</v>
      </c>
      <c r="M1417">
        <f t="shared" si="286"/>
        <v>0</v>
      </c>
      <c r="N1417" s="56">
        <f t="shared" si="287"/>
        <v>0</v>
      </c>
      <c r="O1417" s="56">
        <f t="shared" si="288"/>
        <v>0</v>
      </c>
    </row>
    <row r="1418" spans="1:15" x14ac:dyDescent="0.3">
      <c r="A1418" t="str">
        <f t="shared" si="279"/>
        <v>202647wo</v>
      </c>
      <c r="B1418">
        <f t="shared" si="277"/>
        <v>47</v>
      </c>
      <c r="C1418" s="65">
        <f t="shared" si="289"/>
        <v>46344</v>
      </c>
      <c r="D1418" t="str">
        <f t="shared" si="290"/>
        <v>wo</v>
      </c>
      <c r="E1418">
        <f t="shared" si="280"/>
        <v>2026</v>
      </c>
      <c r="F1418" t="str">
        <f t="shared" si="281"/>
        <v/>
      </c>
      <c r="G1418" t="str">
        <f t="shared" si="282"/>
        <v/>
      </c>
      <c r="H1418" t="str">
        <f t="shared" si="283"/>
        <v/>
      </c>
      <c r="I1418">
        <f t="shared" si="278"/>
        <v>47</v>
      </c>
      <c r="J1418" s="118">
        <f>IF(AND(Formulier!$E$44&lt;=C1418,Formulier!$O$38&gt;=C1418),"Verlof",0)</f>
        <v>0</v>
      </c>
      <c r="K1418">
        <f t="shared" si="284"/>
        <v>0</v>
      </c>
      <c r="L1418">
        <f t="shared" si="285"/>
        <v>0</v>
      </c>
      <c r="M1418">
        <f t="shared" si="286"/>
        <v>0</v>
      </c>
      <c r="N1418" s="56">
        <f t="shared" si="287"/>
        <v>0</v>
      </c>
      <c r="O1418" s="56">
        <f t="shared" si="288"/>
        <v>0</v>
      </c>
    </row>
    <row r="1419" spans="1:15" x14ac:dyDescent="0.3">
      <c r="A1419" t="str">
        <f t="shared" si="279"/>
        <v>202647do</v>
      </c>
      <c r="B1419">
        <f t="shared" si="277"/>
        <v>47</v>
      </c>
      <c r="C1419" s="65">
        <f t="shared" si="289"/>
        <v>46345</v>
      </c>
      <c r="D1419" t="str">
        <f t="shared" si="290"/>
        <v>do</v>
      </c>
      <c r="E1419">
        <f t="shared" si="280"/>
        <v>2026</v>
      </c>
      <c r="F1419" t="str">
        <f t="shared" si="281"/>
        <v/>
      </c>
      <c r="G1419" t="str">
        <f t="shared" si="282"/>
        <v/>
      </c>
      <c r="H1419" t="str">
        <f t="shared" si="283"/>
        <v/>
      </c>
      <c r="I1419">
        <f t="shared" si="278"/>
        <v>47</v>
      </c>
      <c r="J1419" s="118">
        <f>IF(AND(Formulier!$E$44&lt;=C1419,Formulier!$O$38&gt;=C1419),"Verlof",0)</f>
        <v>0</v>
      </c>
      <c r="K1419">
        <f t="shared" si="284"/>
        <v>0</v>
      </c>
      <c r="L1419">
        <f t="shared" si="285"/>
        <v>0</v>
      </c>
      <c r="M1419">
        <f t="shared" si="286"/>
        <v>0</v>
      </c>
      <c r="N1419" s="56">
        <f t="shared" si="287"/>
        <v>0</v>
      </c>
      <c r="O1419" s="56">
        <f t="shared" si="288"/>
        <v>0</v>
      </c>
    </row>
    <row r="1420" spans="1:15" x14ac:dyDescent="0.3">
      <c r="A1420" t="str">
        <f t="shared" si="279"/>
        <v>202647vr</v>
      </c>
      <c r="B1420">
        <f t="shared" si="277"/>
        <v>47</v>
      </c>
      <c r="C1420" s="65">
        <f t="shared" si="289"/>
        <v>46346</v>
      </c>
      <c r="D1420" t="str">
        <f t="shared" si="290"/>
        <v>vr</v>
      </c>
      <c r="E1420">
        <f t="shared" si="280"/>
        <v>2026</v>
      </c>
      <c r="F1420" t="str">
        <f t="shared" si="281"/>
        <v/>
      </c>
      <c r="G1420" t="str">
        <f t="shared" si="282"/>
        <v/>
      </c>
      <c r="H1420" t="str">
        <f t="shared" si="283"/>
        <v/>
      </c>
      <c r="I1420">
        <f t="shared" si="278"/>
        <v>47</v>
      </c>
      <c r="J1420" s="118">
        <f>IF(AND(Formulier!$E$44&lt;=C1420,Formulier!$O$38&gt;=C1420),"Verlof",0)</f>
        <v>0</v>
      </c>
      <c r="K1420">
        <f t="shared" si="284"/>
        <v>0</v>
      </c>
      <c r="L1420">
        <f t="shared" si="285"/>
        <v>0</v>
      </c>
      <c r="M1420">
        <f t="shared" si="286"/>
        <v>0</v>
      </c>
      <c r="N1420" s="56">
        <f t="shared" si="287"/>
        <v>0</v>
      </c>
      <c r="O1420" s="56">
        <f t="shared" si="288"/>
        <v>0</v>
      </c>
    </row>
    <row r="1421" spans="1:15" x14ac:dyDescent="0.3">
      <c r="A1421" t="str">
        <f t="shared" si="279"/>
        <v>202647za</v>
      </c>
      <c r="B1421">
        <f t="shared" ref="B1421:B1484" si="291">B1414+1</f>
        <v>47</v>
      </c>
      <c r="C1421" s="65">
        <f t="shared" si="289"/>
        <v>46347</v>
      </c>
      <c r="D1421" t="str">
        <f t="shared" si="290"/>
        <v>za</v>
      </c>
      <c r="E1421">
        <f t="shared" si="280"/>
        <v>2026</v>
      </c>
      <c r="F1421" t="str">
        <f t="shared" si="281"/>
        <v/>
      </c>
      <c r="G1421" t="str">
        <f t="shared" si="282"/>
        <v/>
      </c>
      <c r="H1421" t="str">
        <f t="shared" si="283"/>
        <v/>
      </c>
      <c r="I1421">
        <f t="shared" ref="I1421:I1484" si="292">+I1414+1</f>
        <v>47</v>
      </c>
      <c r="J1421" s="118">
        <f>IF(AND(Formulier!$E$44&lt;=C1421,Formulier!$O$38&gt;=C1421),"Verlof",0)</f>
        <v>0</v>
      </c>
      <c r="K1421">
        <f t="shared" si="284"/>
        <v>0</v>
      </c>
      <c r="L1421">
        <f t="shared" si="285"/>
        <v>0</v>
      </c>
      <c r="M1421">
        <f t="shared" si="286"/>
        <v>0</v>
      </c>
      <c r="N1421" s="56">
        <f t="shared" si="287"/>
        <v>0</v>
      </c>
      <c r="O1421" s="56">
        <f t="shared" si="288"/>
        <v>0</v>
      </c>
    </row>
    <row r="1422" spans="1:15" x14ac:dyDescent="0.3">
      <c r="A1422" t="str">
        <f t="shared" si="279"/>
        <v>202647zo</v>
      </c>
      <c r="B1422">
        <f t="shared" si="291"/>
        <v>47</v>
      </c>
      <c r="C1422" s="65">
        <f t="shared" si="289"/>
        <v>46348</v>
      </c>
      <c r="D1422" t="str">
        <f t="shared" si="290"/>
        <v>zo</v>
      </c>
      <c r="E1422">
        <f t="shared" si="280"/>
        <v>2026</v>
      </c>
      <c r="F1422" t="str">
        <f t="shared" si="281"/>
        <v/>
      </c>
      <c r="G1422" t="str">
        <f t="shared" si="282"/>
        <v/>
      </c>
      <c r="H1422" t="str">
        <f t="shared" si="283"/>
        <v/>
      </c>
      <c r="I1422">
        <f t="shared" si="292"/>
        <v>47</v>
      </c>
      <c r="J1422" s="118">
        <f>IF(AND(Formulier!$E$44&lt;=C1422,Formulier!$O$38&gt;=C1422),"Verlof",0)</f>
        <v>0</v>
      </c>
      <c r="K1422">
        <f t="shared" si="284"/>
        <v>0</v>
      </c>
      <c r="L1422">
        <f t="shared" si="285"/>
        <v>0</v>
      </c>
      <c r="M1422">
        <f t="shared" si="286"/>
        <v>0</v>
      </c>
      <c r="N1422" s="56">
        <f t="shared" si="287"/>
        <v>0</v>
      </c>
      <c r="O1422" s="56">
        <f t="shared" si="288"/>
        <v>0</v>
      </c>
    </row>
    <row r="1423" spans="1:15" x14ac:dyDescent="0.3">
      <c r="A1423" t="str">
        <f t="shared" si="279"/>
        <v>202648ma</v>
      </c>
      <c r="B1423">
        <f t="shared" si="291"/>
        <v>48</v>
      </c>
      <c r="C1423" s="65">
        <f t="shared" si="289"/>
        <v>46349</v>
      </c>
      <c r="D1423" t="str">
        <f t="shared" si="290"/>
        <v>ma</v>
      </c>
      <c r="E1423">
        <f t="shared" si="280"/>
        <v>2026</v>
      </c>
      <c r="F1423" t="str">
        <f t="shared" si="281"/>
        <v/>
      </c>
      <c r="G1423" t="str">
        <f t="shared" si="282"/>
        <v/>
      </c>
      <c r="H1423" t="str">
        <f t="shared" si="283"/>
        <v/>
      </c>
      <c r="I1423">
        <f t="shared" si="292"/>
        <v>48</v>
      </c>
      <c r="J1423" s="118">
        <f>IF(AND(Formulier!$E$44&lt;=C1423,Formulier!$O$38&gt;=C1423),"Verlof",0)</f>
        <v>0</v>
      </c>
      <c r="K1423">
        <f t="shared" si="284"/>
        <v>0</v>
      </c>
      <c r="L1423">
        <f t="shared" si="285"/>
        <v>0</v>
      </c>
      <c r="M1423">
        <f t="shared" si="286"/>
        <v>0</v>
      </c>
      <c r="N1423" s="56">
        <f t="shared" si="287"/>
        <v>0</v>
      </c>
      <c r="O1423" s="56">
        <f t="shared" si="288"/>
        <v>0</v>
      </c>
    </row>
    <row r="1424" spans="1:15" x14ac:dyDescent="0.3">
      <c r="A1424" t="str">
        <f t="shared" si="279"/>
        <v>202648di</v>
      </c>
      <c r="B1424">
        <f t="shared" si="291"/>
        <v>48</v>
      </c>
      <c r="C1424" s="65">
        <f t="shared" si="289"/>
        <v>46350</v>
      </c>
      <c r="D1424" t="str">
        <f t="shared" si="290"/>
        <v>di</v>
      </c>
      <c r="E1424">
        <f t="shared" si="280"/>
        <v>2026</v>
      </c>
      <c r="F1424" t="str">
        <f t="shared" si="281"/>
        <v/>
      </c>
      <c r="G1424" t="str">
        <f t="shared" si="282"/>
        <v/>
      </c>
      <c r="H1424" t="str">
        <f t="shared" si="283"/>
        <v/>
      </c>
      <c r="I1424">
        <f t="shared" si="292"/>
        <v>48</v>
      </c>
      <c r="J1424" s="118">
        <f>IF(AND(Formulier!$E$44&lt;=C1424,Formulier!$O$38&gt;=C1424),"Verlof",0)</f>
        <v>0</v>
      </c>
      <c r="K1424">
        <f t="shared" si="284"/>
        <v>0</v>
      </c>
      <c r="L1424">
        <f t="shared" si="285"/>
        <v>0</v>
      </c>
      <c r="M1424">
        <f t="shared" si="286"/>
        <v>0</v>
      </c>
      <c r="N1424" s="56">
        <f t="shared" si="287"/>
        <v>0</v>
      </c>
      <c r="O1424" s="56">
        <f t="shared" si="288"/>
        <v>0</v>
      </c>
    </row>
    <row r="1425" spans="1:15" x14ac:dyDescent="0.3">
      <c r="A1425" t="str">
        <f t="shared" si="279"/>
        <v>202648wo</v>
      </c>
      <c r="B1425">
        <f t="shared" si="291"/>
        <v>48</v>
      </c>
      <c r="C1425" s="65">
        <f t="shared" si="289"/>
        <v>46351</v>
      </c>
      <c r="D1425" t="str">
        <f t="shared" si="290"/>
        <v>wo</v>
      </c>
      <c r="E1425">
        <f t="shared" si="280"/>
        <v>2026</v>
      </c>
      <c r="F1425" t="str">
        <f t="shared" si="281"/>
        <v/>
      </c>
      <c r="G1425" t="str">
        <f t="shared" si="282"/>
        <v/>
      </c>
      <c r="H1425" t="str">
        <f t="shared" si="283"/>
        <v/>
      </c>
      <c r="I1425">
        <f t="shared" si="292"/>
        <v>48</v>
      </c>
      <c r="J1425" s="118">
        <f>IF(AND(Formulier!$E$44&lt;=C1425,Formulier!$O$38&gt;=C1425),"Verlof",0)</f>
        <v>0</v>
      </c>
      <c r="K1425">
        <f t="shared" si="284"/>
        <v>0</v>
      </c>
      <c r="L1425">
        <f t="shared" si="285"/>
        <v>0</v>
      </c>
      <c r="M1425">
        <f t="shared" si="286"/>
        <v>0</v>
      </c>
      <c r="N1425" s="56">
        <f t="shared" si="287"/>
        <v>0</v>
      </c>
      <c r="O1425" s="56">
        <f t="shared" si="288"/>
        <v>0</v>
      </c>
    </row>
    <row r="1426" spans="1:15" x14ac:dyDescent="0.3">
      <c r="A1426" t="str">
        <f t="shared" si="279"/>
        <v>202648do</v>
      </c>
      <c r="B1426">
        <f t="shared" si="291"/>
        <v>48</v>
      </c>
      <c r="C1426" s="65">
        <f t="shared" si="289"/>
        <v>46352</v>
      </c>
      <c r="D1426" t="str">
        <f t="shared" si="290"/>
        <v>do</v>
      </c>
      <c r="E1426">
        <f t="shared" si="280"/>
        <v>2026</v>
      </c>
      <c r="F1426" t="str">
        <f t="shared" si="281"/>
        <v/>
      </c>
      <c r="G1426" t="str">
        <f t="shared" si="282"/>
        <v/>
      </c>
      <c r="H1426" t="str">
        <f t="shared" si="283"/>
        <v/>
      </c>
      <c r="I1426">
        <f t="shared" si="292"/>
        <v>48</v>
      </c>
      <c r="J1426" s="118">
        <f>IF(AND(Formulier!$E$44&lt;=C1426,Formulier!$O$38&gt;=C1426),"Verlof",0)</f>
        <v>0</v>
      </c>
      <c r="K1426">
        <f t="shared" si="284"/>
        <v>0</v>
      </c>
      <c r="L1426">
        <f t="shared" si="285"/>
        <v>0</v>
      </c>
      <c r="M1426">
        <f t="shared" si="286"/>
        <v>0</v>
      </c>
      <c r="N1426" s="56">
        <f t="shared" si="287"/>
        <v>0</v>
      </c>
      <c r="O1426" s="56">
        <f t="shared" si="288"/>
        <v>0</v>
      </c>
    </row>
    <row r="1427" spans="1:15" x14ac:dyDescent="0.3">
      <c r="A1427" t="str">
        <f t="shared" si="279"/>
        <v>202648vr</v>
      </c>
      <c r="B1427">
        <f t="shared" si="291"/>
        <v>48</v>
      </c>
      <c r="C1427" s="65">
        <f t="shared" si="289"/>
        <v>46353</v>
      </c>
      <c r="D1427" t="str">
        <f t="shared" si="290"/>
        <v>vr</v>
      </c>
      <c r="E1427">
        <f t="shared" si="280"/>
        <v>2026</v>
      </c>
      <c r="F1427" t="str">
        <f t="shared" si="281"/>
        <v/>
      </c>
      <c r="G1427" t="str">
        <f t="shared" si="282"/>
        <v/>
      </c>
      <c r="H1427" t="str">
        <f t="shared" si="283"/>
        <v/>
      </c>
      <c r="I1427">
        <f t="shared" si="292"/>
        <v>48</v>
      </c>
      <c r="J1427" s="118">
        <f>IF(AND(Formulier!$E$44&lt;=C1427,Formulier!$O$38&gt;=C1427),"Verlof",0)</f>
        <v>0</v>
      </c>
      <c r="K1427">
        <f t="shared" si="284"/>
        <v>0</v>
      </c>
      <c r="L1427">
        <f t="shared" si="285"/>
        <v>0</v>
      </c>
      <c r="M1427">
        <f t="shared" si="286"/>
        <v>0</v>
      </c>
      <c r="N1427" s="56">
        <f t="shared" si="287"/>
        <v>0</v>
      </c>
      <c r="O1427" s="56">
        <f t="shared" si="288"/>
        <v>0</v>
      </c>
    </row>
    <row r="1428" spans="1:15" x14ac:dyDescent="0.3">
      <c r="A1428" t="str">
        <f t="shared" si="279"/>
        <v>202648za</v>
      </c>
      <c r="B1428">
        <f t="shared" si="291"/>
        <v>48</v>
      </c>
      <c r="C1428" s="65">
        <f t="shared" si="289"/>
        <v>46354</v>
      </c>
      <c r="D1428" t="str">
        <f t="shared" si="290"/>
        <v>za</v>
      </c>
      <c r="E1428">
        <f t="shared" si="280"/>
        <v>2026</v>
      </c>
      <c r="F1428" t="str">
        <f t="shared" si="281"/>
        <v/>
      </c>
      <c r="G1428" t="str">
        <f t="shared" si="282"/>
        <v/>
      </c>
      <c r="H1428" t="str">
        <f t="shared" si="283"/>
        <v/>
      </c>
      <c r="I1428">
        <f t="shared" si="292"/>
        <v>48</v>
      </c>
      <c r="J1428" s="118">
        <f>IF(AND(Formulier!$E$44&lt;=C1428,Formulier!$O$38&gt;=C1428),"Verlof",0)</f>
        <v>0</v>
      </c>
      <c r="K1428">
        <f t="shared" si="284"/>
        <v>0</v>
      </c>
      <c r="L1428">
        <f t="shared" si="285"/>
        <v>0</v>
      </c>
      <c r="M1428">
        <f t="shared" si="286"/>
        <v>0</v>
      </c>
      <c r="N1428" s="56">
        <f t="shared" si="287"/>
        <v>0</v>
      </c>
      <c r="O1428" s="56">
        <f t="shared" si="288"/>
        <v>0</v>
      </c>
    </row>
    <row r="1429" spans="1:15" x14ac:dyDescent="0.3">
      <c r="A1429" t="str">
        <f t="shared" si="279"/>
        <v>202648zo</v>
      </c>
      <c r="B1429">
        <f t="shared" si="291"/>
        <v>48</v>
      </c>
      <c r="C1429" s="65">
        <f t="shared" si="289"/>
        <v>46355</v>
      </c>
      <c r="D1429" t="str">
        <f t="shared" si="290"/>
        <v>zo</v>
      </c>
      <c r="E1429">
        <f t="shared" si="280"/>
        <v>2026</v>
      </c>
      <c r="F1429" t="str">
        <f t="shared" si="281"/>
        <v/>
      </c>
      <c r="G1429" t="str">
        <f t="shared" si="282"/>
        <v/>
      </c>
      <c r="H1429" t="str">
        <f t="shared" si="283"/>
        <v/>
      </c>
      <c r="I1429">
        <f t="shared" si="292"/>
        <v>48</v>
      </c>
      <c r="J1429" s="118">
        <f>IF(AND(Formulier!$E$44&lt;=C1429,Formulier!$O$38&gt;=C1429),"Verlof",0)</f>
        <v>0</v>
      </c>
      <c r="K1429">
        <f t="shared" si="284"/>
        <v>0</v>
      </c>
      <c r="L1429">
        <f t="shared" si="285"/>
        <v>0</v>
      </c>
      <c r="M1429">
        <f t="shared" si="286"/>
        <v>0</v>
      </c>
      <c r="N1429" s="56">
        <f t="shared" si="287"/>
        <v>0</v>
      </c>
      <c r="O1429" s="56">
        <f t="shared" si="288"/>
        <v>0</v>
      </c>
    </row>
    <row r="1430" spans="1:15" x14ac:dyDescent="0.3">
      <c r="A1430" t="str">
        <f t="shared" si="279"/>
        <v>202649ma</v>
      </c>
      <c r="B1430">
        <f t="shared" si="291"/>
        <v>49</v>
      </c>
      <c r="C1430" s="65">
        <f t="shared" si="289"/>
        <v>46356</v>
      </c>
      <c r="D1430" t="str">
        <f t="shared" si="290"/>
        <v>ma</v>
      </c>
      <c r="E1430">
        <f t="shared" si="280"/>
        <v>2026</v>
      </c>
      <c r="F1430" t="str">
        <f t="shared" si="281"/>
        <v/>
      </c>
      <c r="G1430" t="str">
        <f t="shared" si="282"/>
        <v/>
      </c>
      <c r="H1430" t="str">
        <f t="shared" si="283"/>
        <v/>
      </c>
      <c r="I1430">
        <f t="shared" si="292"/>
        <v>49</v>
      </c>
      <c r="J1430" s="118">
        <f>IF(AND(Formulier!$E$44&lt;=C1430,Formulier!$O$38&gt;=C1430),"Verlof",0)</f>
        <v>0</v>
      </c>
      <c r="K1430">
        <f t="shared" si="284"/>
        <v>0</v>
      </c>
      <c r="L1430">
        <f t="shared" si="285"/>
        <v>0</v>
      </c>
      <c r="M1430">
        <f t="shared" si="286"/>
        <v>0</v>
      </c>
      <c r="N1430" s="56">
        <f t="shared" si="287"/>
        <v>0</v>
      </c>
      <c r="O1430" s="56">
        <f t="shared" si="288"/>
        <v>0</v>
      </c>
    </row>
    <row r="1431" spans="1:15" x14ac:dyDescent="0.3">
      <c r="A1431" t="str">
        <f t="shared" si="279"/>
        <v>202649di</v>
      </c>
      <c r="B1431">
        <f t="shared" si="291"/>
        <v>49</v>
      </c>
      <c r="C1431" s="65">
        <f t="shared" si="289"/>
        <v>46357</v>
      </c>
      <c r="D1431" t="str">
        <f t="shared" si="290"/>
        <v>di</v>
      </c>
      <c r="E1431">
        <f t="shared" si="280"/>
        <v>2026</v>
      </c>
      <c r="F1431" t="str">
        <f t="shared" si="281"/>
        <v/>
      </c>
      <c r="G1431" t="str">
        <f t="shared" si="282"/>
        <v/>
      </c>
      <c r="H1431" t="str">
        <f t="shared" si="283"/>
        <v/>
      </c>
      <c r="I1431">
        <f t="shared" si="292"/>
        <v>49</v>
      </c>
      <c r="J1431" s="118">
        <f>IF(AND(Formulier!$E$44&lt;=C1431,Formulier!$O$38&gt;=C1431),"Verlof",0)</f>
        <v>0</v>
      </c>
      <c r="K1431">
        <f t="shared" si="284"/>
        <v>0</v>
      </c>
      <c r="L1431">
        <f t="shared" si="285"/>
        <v>0</v>
      </c>
      <c r="M1431">
        <f t="shared" si="286"/>
        <v>0</v>
      </c>
      <c r="N1431" s="56">
        <f t="shared" si="287"/>
        <v>0</v>
      </c>
      <c r="O1431" s="56">
        <f t="shared" si="288"/>
        <v>0</v>
      </c>
    </row>
    <row r="1432" spans="1:15" x14ac:dyDescent="0.3">
      <c r="A1432" t="str">
        <f t="shared" si="279"/>
        <v>202649wo</v>
      </c>
      <c r="B1432">
        <f t="shared" si="291"/>
        <v>49</v>
      </c>
      <c r="C1432" s="65">
        <f t="shared" si="289"/>
        <v>46358</v>
      </c>
      <c r="D1432" t="str">
        <f t="shared" si="290"/>
        <v>wo</v>
      </c>
      <c r="E1432">
        <f t="shared" si="280"/>
        <v>2026</v>
      </c>
      <c r="F1432" t="str">
        <f t="shared" si="281"/>
        <v/>
      </c>
      <c r="G1432" t="str">
        <f t="shared" si="282"/>
        <v/>
      </c>
      <c r="H1432" t="str">
        <f t="shared" si="283"/>
        <v/>
      </c>
      <c r="I1432">
        <f t="shared" si="292"/>
        <v>49</v>
      </c>
      <c r="J1432" s="118">
        <f>IF(AND(Formulier!$E$44&lt;=C1432,Formulier!$O$38&gt;=C1432),"Verlof",0)</f>
        <v>0</v>
      </c>
      <c r="K1432">
        <f t="shared" si="284"/>
        <v>0</v>
      </c>
      <c r="L1432">
        <f t="shared" si="285"/>
        <v>0</v>
      </c>
      <c r="M1432">
        <f t="shared" si="286"/>
        <v>0</v>
      </c>
      <c r="N1432" s="56">
        <f t="shared" si="287"/>
        <v>0</v>
      </c>
      <c r="O1432" s="56">
        <f t="shared" si="288"/>
        <v>0</v>
      </c>
    </row>
    <row r="1433" spans="1:15" x14ac:dyDescent="0.3">
      <c r="A1433" t="str">
        <f t="shared" si="279"/>
        <v>202649do</v>
      </c>
      <c r="B1433">
        <f t="shared" si="291"/>
        <v>49</v>
      </c>
      <c r="C1433" s="65">
        <f t="shared" si="289"/>
        <v>46359</v>
      </c>
      <c r="D1433" t="str">
        <f t="shared" si="290"/>
        <v>do</v>
      </c>
      <c r="E1433">
        <f t="shared" si="280"/>
        <v>2026</v>
      </c>
      <c r="F1433" t="str">
        <f t="shared" si="281"/>
        <v/>
      </c>
      <c r="G1433" t="str">
        <f t="shared" si="282"/>
        <v/>
      </c>
      <c r="H1433" t="str">
        <f t="shared" si="283"/>
        <v/>
      </c>
      <c r="I1433">
        <f t="shared" si="292"/>
        <v>49</v>
      </c>
      <c r="J1433" s="118">
        <f>IF(AND(Formulier!$E$44&lt;=C1433,Formulier!$O$38&gt;=C1433),"Verlof",0)</f>
        <v>0</v>
      </c>
      <c r="K1433">
        <f t="shared" si="284"/>
        <v>0</v>
      </c>
      <c r="L1433">
        <f t="shared" si="285"/>
        <v>0</v>
      </c>
      <c r="M1433">
        <f t="shared" si="286"/>
        <v>0</v>
      </c>
      <c r="N1433" s="56">
        <f t="shared" si="287"/>
        <v>0</v>
      </c>
      <c r="O1433" s="56">
        <f t="shared" si="288"/>
        <v>0</v>
      </c>
    </row>
    <row r="1434" spans="1:15" x14ac:dyDescent="0.3">
      <c r="A1434" t="str">
        <f t="shared" si="279"/>
        <v>202649vr</v>
      </c>
      <c r="B1434">
        <f t="shared" si="291"/>
        <v>49</v>
      </c>
      <c r="C1434" s="65">
        <f t="shared" si="289"/>
        <v>46360</v>
      </c>
      <c r="D1434" t="str">
        <f t="shared" si="290"/>
        <v>vr</v>
      </c>
      <c r="E1434">
        <f t="shared" si="280"/>
        <v>2026</v>
      </c>
      <c r="F1434" t="str">
        <f t="shared" si="281"/>
        <v/>
      </c>
      <c r="G1434" t="str">
        <f t="shared" si="282"/>
        <v/>
      </c>
      <c r="H1434" t="str">
        <f t="shared" si="283"/>
        <v/>
      </c>
      <c r="I1434">
        <f t="shared" si="292"/>
        <v>49</v>
      </c>
      <c r="J1434" s="118">
        <f>IF(AND(Formulier!$E$44&lt;=C1434,Formulier!$O$38&gt;=C1434),"Verlof",0)</f>
        <v>0</v>
      </c>
      <c r="K1434">
        <f t="shared" si="284"/>
        <v>0</v>
      </c>
      <c r="L1434">
        <f t="shared" si="285"/>
        <v>0</v>
      </c>
      <c r="M1434">
        <f t="shared" si="286"/>
        <v>0</v>
      </c>
      <c r="N1434" s="56">
        <f t="shared" si="287"/>
        <v>0</v>
      </c>
      <c r="O1434" s="56">
        <f t="shared" si="288"/>
        <v>0</v>
      </c>
    </row>
    <row r="1435" spans="1:15" x14ac:dyDescent="0.3">
      <c r="A1435" t="str">
        <f t="shared" si="279"/>
        <v>202649za</v>
      </c>
      <c r="B1435">
        <f t="shared" si="291"/>
        <v>49</v>
      </c>
      <c r="C1435" s="65">
        <f t="shared" si="289"/>
        <v>46361</v>
      </c>
      <c r="D1435" t="str">
        <f t="shared" si="290"/>
        <v>za</v>
      </c>
      <c r="E1435">
        <f t="shared" si="280"/>
        <v>2026</v>
      </c>
      <c r="F1435" t="str">
        <f t="shared" si="281"/>
        <v/>
      </c>
      <c r="G1435" t="str">
        <f t="shared" si="282"/>
        <v/>
      </c>
      <c r="H1435" t="str">
        <f t="shared" si="283"/>
        <v/>
      </c>
      <c r="I1435">
        <f t="shared" si="292"/>
        <v>49</v>
      </c>
      <c r="J1435" s="118">
        <f>IF(AND(Formulier!$E$44&lt;=C1435,Formulier!$O$38&gt;=C1435),"Verlof",0)</f>
        <v>0</v>
      </c>
      <c r="K1435">
        <f t="shared" si="284"/>
        <v>0</v>
      </c>
      <c r="L1435">
        <f t="shared" si="285"/>
        <v>0</v>
      </c>
      <c r="M1435">
        <f t="shared" si="286"/>
        <v>0</v>
      </c>
      <c r="N1435" s="56">
        <f t="shared" si="287"/>
        <v>0</v>
      </c>
      <c r="O1435" s="56">
        <f t="shared" si="288"/>
        <v>0</v>
      </c>
    </row>
    <row r="1436" spans="1:15" x14ac:dyDescent="0.3">
      <c r="A1436" t="str">
        <f t="shared" ref="A1436:A1499" si="293">E1436&amp;B1436&amp;D1436</f>
        <v>202649zo</v>
      </c>
      <c r="B1436">
        <f t="shared" si="291"/>
        <v>49</v>
      </c>
      <c r="C1436" s="65">
        <f t="shared" si="289"/>
        <v>46362</v>
      </c>
      <c r="D1436" t="str">
        <f t="shared" si="290"/>
        <v>zo</v>
      </c>
      <c r="E1436">
        <f t="shared" ref="E1436:E1499" si="294">YEAR(C1436)</f>
        <v>2026</v>
      </c>
      <c r="F1436" t="str">
        <f t="shared" ref="F1436:F1499" si="295">IF(AND(C1436&gt;=$U$4,C1436&lt;=$V$4),"Vakantie",IF(AND(C1436&gt;=$U$5,C1436&lt;=$V$5),"Vakantie",IF(AND(C1436&gt;=$U$6,C1436&lt;=$V$6),"Vakantie",IF(AND(C1436&gt;=$U$7,C1436&lt;=$V$7),"Vakantie",IF(AND(C1436&gt;=$U$8,C1436&lt;=$V$8),"Vakantie",IF(AND(C1436&gt;=$U$9,C1436&lt;=$V$9),"Vakantie",IF(AND(C1436&gt;=$U$10,C1436&lt;=$V$10),"Vakantie",IF(AND(C1436&gt;=$U$11,C1436&lt;=$V$11),"Vakantie",IF(AND(C1436&gt;=$U$12,C1436&lt;=$V$12),"Vakantie",IF(AND(C1436&gt;=$U$13,C1436&lt;=$V$13),"Vakantie",IF(AND(C1436&gt;=$U$14,C1436&lt;=$V$14),"Vakantie",IF(AND(C1436&gt;=$U$15,C1436&lt;=$V$15),"Vakantie",IF(AND(C1436&gt;=$U$16,C1436&lt;=$V$16),"Vakantie",IF(AND(C1436&gt;=$U$17,C1436&lt;=$V$17),"Vakantie",IF(AND(C1436&gt;=$U$18,C1436&lt;=$V$18),"Vakantie",IF(AND(C1436&gt;=$U$19,C1436&lt;=$V$19),"Vakantie",IF(AND(C1436&gt;=$U$20,C1436&lt;=$V$20),"Vakantie",IF(AND(C1436&gt;=$U$21,C1436&lt;=$V$21),"Vakantie",IF(AND(C1436&gt;=$U$22,C1436&lt;=$V$22),"Vakantie",IF(AND(C1436&gt;=$U$23,C1436&lt;=$V$23),"Vakantie",IF(AND(C1436&gt;=$U$24,C1436&lt;=$V$24),"Vakantie",IF(AND(C1436&gt;=$U$25,C1436&lt;=$V$25),"Vakantie",IF(AND(C1436&gt;=$U$26,C1436&lt;=$V$26),"Vakantie",IF(AND(C1436&gt;=$U$27,C1436&lt;=$V$27),"Vakantie",IF(AND(C1436&gt;=$U$28,C1436&lt;=$V$28),"Vakantie",IF(AND(C1436&gt;=$U$29,C1436&lt;=$V$29),"Vakantie",IF(AND(C1436&gt;=$U$30,C1436&lt;=$V$30),"Vakantie",IF(AND(C1436&gt;=$U$31,C1436&lt;=$V$31),"Vakantie",IF(AND(C1436&gt;=$U$32,C1436&lt;=$V$32),"Vakantie",IF(AND(C1436&gt;=$U$33,C1436&lt;=$V$33),"Vakantie",IF(AND(C1436&gt;=$U$34,C1436&lt;=$V$34),"Vakantie",IF(AND(C1436&gt;=$U$35,C1436&lt;=$V$35),"Vakantie",IF(AND(C1436&gt;=$U$36,C1436&lt;=$V$36),"Vakantie",IF(AND(C1436&gt;=$U$37,C1436&lt;=$V$37),"Vakantie",IF(AND(C1436&gt;=$U$38,C1436&lt;=$V$38),"Vakantie",IF(AND(C1436&gt;=$U$39,C1436&lt;=$V$39),"Vakantie",IF(AND(C1436&gt;=$U$40,C1436&lt;=$V$40),"Vakantie",IF(AND(C1436&gt;=$U$41,C1436&lt;=$V$41),"Vakantie",IF(AND(C1436&gt;=$U$42,C1436&lt;=$V$42),"Vakantie",IF(AND(C1436&gt;=$U$43,C1436&lt;=$V$43),"Vakantie",IF(AND(C1436&gt;=$U$44,C1436&lt;=$V$44),"Vakantie",IF(AND(C1436&gt;=$U$45,C1436&lt;=$V$45),"Vakantie",""))))))))))))))))))))))))))))))))))))))))))</f>
        <v/>
      </c>
      <c r="G1436" t="str">
        <f t="shared" ref="G1436:G1499" si="296">IF(AND(C1436&gt;=$Z$4,C1436&lt;=$AA$4),"Vakantie",IF(AND(C1436&gt;=$Z$5,C1436&lt;=$AA$5),"Vakantie",IF(AND(C1436&gt;=$Z$6,C1436&lt;=$AA$6),"Vakantie",IF(AND(C1436&gt;=$Z$7,C1436&lt;=$AA$7),"Vakantie",IF(AND(C1436&gt;=$Z$8,C1436&lt;=$AA$8),"Vakantie",IF(AND(C1436&gt;=$Z$9,C1436&lt;=$AA$9),"Vakantie",IF(AND(C1436&gt;=$Z$10,C1436&lt;=$AA$10),"Vakantie",IF(AND(C1436&gt;=$Z$11,C1436&lt;=$AA$11),"Vakantie",IF(AND(C1436&gt;=$Z$12,C1436&lt;=$AA$12),"Vakantie",IF(AND(C1436&gt;=$Z$13,C1436&lt;=$AA$13),"Vakantie",IF(AND(C1436&gt;=$Z$14,C1436&lt;=$AA$14),"Vakantie",IF(AND(C1436&gt;=$Z$15,C1436&lt;=$AA$15),"Vakantie",IF(AND(C1436&gt;=$Z$16,C1436&lt;=$AA$16),"Vakantie",IF(AND(C1436&gt;=$Z$17,C1436&lt;=$AA$17),"Vakantie",IF(AND(C1436&gt;=$Z$18,C1436&lt;=$AA$18),"Vakantie",IF(AND(C1436&gt;=$Z$19,C1436&lt;=$AA$19),"Vakantie",IF(AND(C1436&gt;=$Z$20,C1436&lt;=$AA$20),"Vakantie",IF(AND(C1436&gt;=$Z$21,C1436&lt;=$AA$21),"Vakantie",IF(AND(C1436&gt;=$Z$22,C1436&lt;=$AA$22),"Vakantie",IF(AND(C1436&gt;=$Z$23,C1436&lt;=$AA$23),"Vakantie",IF(AND(C1436&gt;=$Z$24,C1436&lt;=$AA$24),"Vakantie",IF(AND(C1436&gt;=$Z$25,C1436&lt;=$AA$25),"Vakantie",IF(AND(C1436&gt;=$Z$26,C1436&lt;=$AA$26),"Vakantie",IF(AND(C1436&gt;=$Z$27,C1436&lt;=$AA$27),"Vakantie",IF(AND(C1436&gt;=$Z$28,C1436&lt;=$AA$28),"Vakantie",IF(AND(C1436&gt;=$Z$29,C1436&lt;=$AA$29),"Vakantie",IF(AND(C1436&gt;=$Z$30,C1436&lt;=$AA$30),"Vakantie",IF(AND(C1436&gt;=$Z$31,C1436&lt;=$AA$31),"Vakantie",IF(AND(C1436&gt;=$Z$32,C1436&lt;=$AA$32),"Vakantie",IF(AND(C1436&gt;=$Z$33,C1436&lt;=$AA$33),"Vakantie",IF(AND(C1436&gt;=$Z$34,C1436&lt;=$AA$34),"Vakantie",IF(AND(C1436&gt;=$Z$35,C1436&lt;=$AA$35),"Vakantie",IF(AND(C1436&gt;=$Z$36,C1436&lt;=$AA$36),"Vakantie",IF(AND(C1436&gt;=$Z$37,C1436&lt;=$AA$37),"Vakantie",IF(AND(C1436&gt;=$Z$38,C1436&lt;=$AA$38),"Vakantie",IF(AND(C1436&gt;=$Z$39,C1436&lt;=$AA$39),"Vakantie",IF(AND(C1436&gt;=$Z$40,C1436&lt;=$AA$40),"Vakantie",IF(AND(C1436&gt;=$Z$41,C1436&lt;=$AA$41),"Vakantie",IF(AND(C1436&gt;=$Z$42,C1436&lt;=$AA$42),"Vakantie",IF(AND(C1436&gt;=$Z$43,C1436&lt;=$AA$43),"Vakantie",IF(AND(C1436&gt;=$Z$44,C1436&lt;=$AA$44),"Vakantie",IF(AND(C1436&gt;=$Z$45,C1436&lt;=$AA$45),"Vakantie",""))))))))))))))))))))))))))))))))))))))))))</f>
        <v/>
      </c>
      <c r="H1436" t="str">
        <f t="shared" ref="H1436:H1499" si="297">IF(AND(C1436&gt;=$AE$4,C1436&lt;=$AF$4),"Vakantie",IF(AND(C1436&gt;=$AE$5,C1436&lt;=$AF$5),"Vakantie",IF(AND(C1436&gt;=$AE$6,C1436&lt;=$AF$6),"Vakantie",IF(AND(C1436&gt;=$AE$7,C1436&lt;=$AF$7),"Vakantie",IF(AND(C1436&gt;=$AE$8,C1436&lt;=$AF$8),"Vakantie",IF(AND(C1436&gt;=$AE$9,C1436&lt;=$AF$9),"Vakantie",IF(AND(C1436&gt;=$AE$10,C1436&lt;=$AF$10),"Vakantie",IF(AND(C1436&gt;=$AE$11,C1436&lt;=$AF$11),"Vakantie",IF(AND(C1436&gt;=$AE$12,C1436&lt;=$AF$12),"Vakantie",IF(AND(C1436&gt;=$AE$13,C1436&lt;=$AF$13),"Vakantie",IF(AND(C1436&gt;=$AE$14,C1436&lt;=$AF$14),"Vakantie",IF(AND(C1436&gt;=$AE$15,C1436&lt;=$AF$15),"Vakantie",IF(AND(C1436&gt;=$AE$16,C1436&lt;=$AF$16),"Vakantie",IF(AND(C1436&gt;=$AE$17,C1436&lt;=$AF$17),"Vakantie",IF(AND(C1436&gt;=$AE$18,C1436&lt;=$AF$18),"Vakantie",IF(AND(C1436&gt;=$AE$19,C1436&lt;=$AF$19),"Vakantie",IF(AND(C1436&gt;=$AE$20,C1436&lt;=$AF$20),"Vakantie",IF(AND(C1436&gt;=$AE$21,C1436&lt;=$AF$21),"Vakantie",IF(AND(C1436&gt;=$AE$22,C1436&lt;=$AF$22),"Vakantie",IF(AND(C1436&gt;=$AE$23,C1436&lt;=$AF$23),"Vakantie",IF(AND(C1436&gt;=$AE$24,C1436&lt;=$AF$24),"Vakantie",IF(AND(C1436&gt;=$AE$25,C1436&lt;=$AF$25),"Vakantie",IF(AND(C1436&gt;=$AE$26,C1436&lt;=$AF$26),"Vakantie",IF(AND(C1436&gt;=$AE$27,C1436&lt;=$AF$27),"Vakantie",IF(AND(C1436&gt;=$AE$28,C1436&lt;=$AF$28),"Vakantie",IF(AND(C1436&gt;=$AE$29,C1436&lt;=$AF$29),"Vakantie",IF(AND(C1436&gt;=$AE$30,C1436&lt;=$AF$30),"Vakantie",IF(AND(C1436&gt;=$AE$31,C1436&lt;=$AF$31),"Vakantie",IF(AND(C1436&gt;=$AE$32,C1436&lt;=$AF$32),"Vakantie",IF(AND(C1436&gt;=$AE$33,C1436&lt;=$AF$33),"Vakantie",IF(AND(C1436&gt;=$AE$34,C1436&lt;=$AF$34),"Vakantie",IF(AND(C1436&gt;=$AE$35,C1436&lt;=$AF$35),"Vakantie",IF(AND(C1436&gt;=$AE$36,C1436&lt;=$AF$36),"Vakantie",IF(AND(C1436&gt;=$AE$37,C1436&lt;=$AF$37),"Vakantie",IF(AND(C1436&gt;=$AE$38,C1436&lt;=$AF$38),"Vakantie",IF(AND(C1436&gt;=$AE$39,C1436&lt;=$AF$39),"Vakantie",IF(AND(C1436&gt;=$AE$40,C1436&lt;=$AF$40),"Vakantie",IF(AND(C1436&gt;=$AE$41,C1436&lt;=$AF$41),"Vakantie",IF(AND(C1436&gt;=$AE$42,C1436&lt;=$AF$42),"Vakantie",IF(AND(C1436&gt;=$AE$43,C1436&lt;=$AF$43),"Vakantie",IF(AND(C1436&gt;=$AE$44,C1436&lt;=$AF$44),"Vakantie",IF(AND(C1436&gt;=$AE$45,C1436&lt;=$AF$45),"Vakantie",""))))))))))))))))))))))))))))))))))))))))))</f>
        <v/>
      </c>
      <c r="I1436">
        <f t="shared" si="292"/>
        <v>49</v>
      </c>
      <c r="J1436" s="118">
        <f>IF(AND(Formulier!$E$44&lt;=C1436,Formulier!$O$38&gt;=C1436),"Verlof",0)</f>
        <v>0</v>
      </c>
      <c r="K1436">
        <f t="shared" ref="K1436:K1499" si="298">IF(J1436=0,0,IF(F1436="",0,1))</f>
        <v>0</v>
      </c>
      <c r="L1436">
        <f t="shared" ref="L1436:L1499" si="299">IF(J1436=0,0,IF(G1436="",0,1))</f>
        <v>0</v>
      </c>
      <c r="M1436">
        <f t="shared" ref="M1436:M1499" si="300">IF(J1436=0,0,IF(H1436="",0,1))</f>
        <v>0</v>
      </c>
      <c r="N1436" s="56">
        <f t="shared" ref="N1436:N1499" si="301">IF($N$1="Noord",K1436,IF($N$1="Midden",L1436,M1436))</f>
        <v>0</v>
      </c>
      <c r="O1436" s="56">
        <f t="shared" ref="O1436:O1499" si="302">IF(OR(D1436="za",D1436="zo"),0,N1436)</f>
        <v>0</v>
      </c>
    </row>
    <row r="1437" spans="1:15" x14ac:dyDescent="0.3">
      <c r="A1437" t="str">
        <f t="shared" si="293"/>
        <v>202650ma</v>
      </c>
      <c r="B1437">
        <f t="shared" si="291"/>
        <v>50</v>
      </c>
      <c r="C1437" s="65">
        <f t="shared" si="289"/>
        <v>46363</v>
      </c>
      <c r="D1437" t="str">
        <f t="shared" si="290"/>
        <v>ma</v>
      </c>
      <c r="E1437">
        <f t="shared" si="294"/>
        <v>2026</v>
      </c>
      <c r="F1437" t="str">
        <f t="shared" si="295"/>
        <v/>
      </c>
      <c r="G1437" t="str">
        <f t="shared" si="296"/>
        <v/>
      </c>
      <c r="H1437" t="str">
        <f t="shared" si="297"/>
        <v/>
      </c>
      <c r="I1437">
        <f t="shared" si="292"/>
        <v>50</v>
      </c>
      <c r="J1437" s="118">
        <f>IF(AND(Formulier!$E$44&lt;=C1437,Formulier!$O$38&gt;=C1437),"Verlof",0)</f>
        <v>0</v>
      </c>
      <c r="K1437">
        <f t="shared" si="298"/>
        <v>0</v>
      </c>
      <c r="L1437">
        <f t="shared" si="299"/>
        <v>0</v>
      </c>
      <c r="M1437">
        <f t="shared" si="300"/>
        <v>0</v>
      </c>
      <c r="N1437" s="56">
        <f t="shared" si="301"/>
        <v>0</v>
      </c>
      <c r="O1437" s="56">
        <f t="shared" si="302"/>
        <v>0</v>
      </c>
    </row>
    <row r="1438" spans="1:15" x14ac:dyDescent="0.3">
      <c r="A1438" t="str">
        <f t="shared" si="293"/>
        <v>202650di</v>
      </c>
      <c r="B1438">
        <f t="shared" si="291"/>
        <v>50</v>
      </c>
      <c r="C1438" s="65">
        <f t="shared" si="289"/>
        <v>46364</v>
      </c>
      <c r="D1438" t="str">
        <f t="shared" si="290"/>
        <v>di</v>
      </c>
      <c r="E1438">
        <f t="shared" si="294"/>
        <v>2026</v>
      </c>
      <c r="F1438" t="str">
        <f t="shared" si="295"/>
        <v/>
      </c>
      <c r="G1438" t="str">
        <f t="shared" si="296"/>
        <v/>
      </c>
      <c r="H1438" t="str">
        <f t="shared" si="297"/>
        <v/>
      </c>
      <c r="I1438">
        <f t="shared" si="292"/>
        <v>50</v>
      </c>
      <c r="J1438" s="118">
        <f>IF(AND(Formulier!$E$44&lt;=C1438,Formulier!$O$38&gt;=C1438),"Verlof",0)</f>
        <v>0</v>
      </c>
      <c r="K1438">
        <f t="shared" si="298"/>
        <v>0</v>
      </c>
      <c r="L1438">
        <f t="shared" si="299"/>
        <v>0</v>
      </c>
      <c r="M1438">
        <f t="shared" si="300"/>
        <v>0</v>
      </c>
      <c r="N1438" s="56">
        <f t="shared" si="301"/>
        <v>0</v>
      </c>
      <c r="O1438" s="56">
        <f t="shared" si="302"/>
        <v>0</v>
      </c>
    </row>
    <row r="1439" spans="1:15" x14ac:dyDescent="0.3">
      <c r="A1439" t="str">
        <f t="shared" si="293"/>
        <v>202650wo</v>
      </c>
      <c r="B1439">
        <f t="shared" si="291"/>
        <v>50</v>
      </c>
      <c r="C1439" s="65">
        <f t="shared" si="289"/>
        <v>46365</v>
      </c>
      <c r="D1439" t="str">
        <f t="shared" si="290"/>
        <v>wo</v>
      </c>
      <c r="E1439">
        <f t="shared" si="294"/>
        <v>2026</v>
      </c>
      <c r="F1439" t="str">
        <f t="shared" si="295"/>
        <v/>
      </c>
      <c r="G1439" t="str">
        <f t="shared" si="296"/>
        <v/>
      </c>
      <c r="H1439" t="str">
        <f t="shared" si="297"/>
        <v/>
      </c>
      <c r="I1439">
        <f t="shared" si="292"/>
        <v>50</v>
      </c>
      <c r="J1439" s="118">
        <f>IF(AND(Formulier!$E$44&lt;=C1439,Formulier!$O$38&gt;=C1439),"Verlof",0)</f>
        <v>0</v>
      </c>
      <c r="K1439">
        <f t="shared" si="298"/>
        <v>0</v>
      </c>
      <c r="L1439">
        <f t="shared" si="299"/>
        <v>0</v>
      </c>
      <c r="M1439">
        <f t="shared" si="300"/>
        <v>0</v>
      </c>
      <c r="N1439" s="56">
        <f t="shared" si="301"/>
        <v>0</v>
      </c>
      <c r="O1439" s="56">
        <f t="shared" si="302"/>
        <v>0</v>
      </c>
    </row>
    <row r="1440" spans="1:15" x14ac:dyDescent="0.3">
      <c r="A1440" t="str">
        <f t="shared" si="293"/>
        <v>202650do</v>
      </c>
      <c r="B1440">
        <f t="shared" si="291"/>
        <v>50</v>
      </c>
      <c r="C1440" s="65">
        <f t="shared" si="289"/>
        <v>46366</v>
      </c>
      <c r="D1440" t="str">
        <f t="shared" si="290"/>
        <v>do</v>
      </c>
      <c r="E1440">
        <f t="shared" si="294"/>
        <v>2026</v>
      </c>
      <c r="F1440" t="str">
        <f t="shared" si="295"/>
        <v/>
      </c>
      <c r="G1440" t="str">
        <f t="shared" si="296"/>
        <v/>
      </c>
      <c r="H1440" t="str">
        <f t="shared" si="297"/>
        <v/>
      </c>
      <c r="I1440">
        <f t="shared" si="292"/>
        <v>50</v>
      </c>
      <c r="J1440" s="118">
        <f>IF(AND(Formulier!$E$44&lt;=C1440,Formulier!$O$38&gt;=C1440),"Verlof",0)</f>
        <v>0</v>
      </c>
      <c r="K1440">
        <f t="shared" si="298"/>
        <v>0</v>
      </c>
      <c r="L1440">
        <f t="shared" si="299"/>
        <v>0</v>
      </c>
      <c r="M1440">
        <f t="shared" si="300"/>
        <v>0</v>
      </c>
      <c r="N1440" s="56">
        <f t="shared" si="301"/>
        <v>0</v>
      </c>
      <c r="O1440" s="56">
        <f t="shared" si="302"/>
        <v>0</v>
      </c>
    </row>
    <row r="1441" spans="1:15" x14ac:dyDescent="0.3">
      <c r="A1441" t="str">
        <f t="shared" si="293"/>
        <v>202650vr</v>
      </c>
      <c r="B1441">
        <f t="shared" si="291"/>
        <v>50</v>
      </c>
      <c r="C1441" s="65">
        <f t="shared" si="289"/>
        <v>46367</v>
      </c>
      <c r="D1441" t="str">
        <f t="shared" si="290"/>
        <v>vr</v>
      </c>
      <c r="E1441">
        <f t="shared" si="294"/>
        <v>2026</v>
      </c>
      <c r="F1441" t="str">
        <f t="shared" si="295"/>
        <v/>
      </c>
      <c r="G1441" t="str">
        <f t="shared" si="296"/>
        <v/>
      </c>
      <c r="H1441" t="str">
        <f t="shared" si="297"/>
        <v/>
      </c>
      <c r="I1441">
        <f t="shared" si="292"/>
        <v>50</v>
      </c>
      <c r="J1441" s="118">
        <f>IF(AND(Formulier!$E$44&lt;=C1441,Formulier!$O$38&gt;=C1441),"Verlof",0)</f>
        <v>0</v>
      </c>
      <c r="K1441">
        <f t="shared" si="298"/>
        <v>0</v>
      </c>
      <c r="L1441">
        <f t="shared" si="299"/>
        <v>0</v>
      </c>
      <c r="M1441">
        <f t="shared" si="300"/>
        <v>0</v>
      </c>
      <c r="N1441" s="56">
        <f t="shared" si="301"/>
        <v>0</v>
      </c>
      <c r="O1441" s="56">
        <f t="shared" si="302"/>
        <v>0</v>
      </c>
    </row>
    <row r="1442" spans="1:15" x14ac:dyDescent="0.3">
      <c r="A1442" t="str">
        <f t="shared" si="293"/>
        <v>202650za</v>
      </c>
      <c r="B1442">
        <f t="shared" si="291"/>
        <v>50</v>
      </c>
      <c r="C1442" s="65">
        <f t="shared" si="289"/>
        <v>46368</v>
      </c>
      <c r="D1442" t="str">
        <f t="shared" si="290"/>
        <v>za</v>
      </c>
      <c r="E1442">
        <f t="shared" si="294"/>
        <v>2026</v>
      </c>
      <c r="F1442" t="str">
        <f t="shared" si="295"/>
        <v/>
      </c>
      <c r="G1442" t="str">
        <f t="shared" si="296"/>
        <v/>
      </c>
      <c r="H1442" t="str">
        <f t="shared" si="297"/>
        <v/>
      </c>
      <c r="I1442">
        <f t="shared" si="292"/>
        <v>50</v>
      </c>
      <c r="J1442" s="118">
        <f>IF(AND(Formulier!$E$44&lt;=C1442,Formulier!$O$38&gt;=C1442),"Verlof",0)</f>
        <v>0</v>
      </c>
      <c r="K1442">
        <f t="shared" si="298"/>
        <v>0</v>
      </c>
      <c r="L1442">
        <f t="shared" si="299"/>
        <v>0</v>
      </c>
      <c r="M1442">
        <f t="shared" si="300"/>
        <v>0</v>
      </c>
      <c r="N1442" s="56">
        <f t="shared" si="301"/>
        <v>0</v>
      </c>
      <c r="O1442" s="56">
        <f t="shared" si="302"/>
        <v>0</v>
      </c>
    </row>
    <row r="1443" spans="1:15" x14ac:dyDescent="0.3">
      <c r="A1443" t="str">
        <f t="shared" si="293"/>
        <v>202650zo</v>
      </c>
      <c r="B1443">
        <f t="shared" si="291"/>
        <v>50</v>
      </c>
      <c r="C1443" s="65">
        <f t="shared" si="289"/>
        <v>46369</v>
      </c>
      <c r="D1443" t="str">
        <f t="shared" si="290"/>
        <v>zo</v>
      </c>
      <c r="E1443">
        <f t="shared" si="294"/>
        <v>2026</v>
      </c>
      <c r="F1443" t="str">
        <f t="shared" si="295"/>
        <v/>
      </c>
      <c r="G1443" t="str">
        <f t="shared" si="296"/>
        <v/>
      </c>
      <c r="H1443" t="str">
        <f t="shared" si="297"/>
        <v/>
      </c>
      <c r="I1443">
        <f t="shared" si="292"/>
        <v>50</v>
      </c>
      <c r="J1443" s="118">
        <f>IF(AND(Formulier!$E$44&lt;=C1443,Formulier!$O$38&gt;=C1443),"Verlof",0)</f>
        <v>0</v>
      </c>
      <c r="K1443">
        <f t="shared" si="298"/>
        <v>0</v>
      </c>
      <c r="L1443">
        <f t="shared" si="299"/>
        <v>0</v>
      </c>
      <c r="M1443">
        <f t="shared" si="300"/>
        <v>0</v>
      </c>
      <c r="N1443" s="56">
        <f t="shared" si="301"/>
        <v>0</v>
      </c>
      <c r="O1443" s="56">
        <f t="shared" si="302"/>
        <v>0</v>
      </c>
    </row>
    <row r="1444" spans="1:15" x14ac:dyDescent="0.3">
      <c r="A1444" t="str">
        <f t="shared" si="293"/>
        <v>202651ma</v>
      </c>
      <c r="B1444">
        <f t="shared" si="291"/>
        <v>51</v>
      </c>
      <c r="C1444" s="65">
        <f t="shared" si="289"/>
        <v>46370</v>
      </c>
      <c r="D1444" t="str">
        <f t="shared" si="290"/>
        <v>ma</v>
      </c>
      <c r="E1444">
        <f t="shared" si="294"/>
        <v>2026</v>
      </c>
      <c r="F1444" t="str">
        <f t="shared" si="295"/>
        <v/>
      </c>
      <c r="G1444" t="str">
        <f t="shared" si="296"/>
        <v/>
      </c>
      <c r="H1444" t="str">
        <f t="shared" si="297"/>
        <v/>
      </c>
      <c r="I1444">
        <f t="shared" si="292"/>
        <v>51</v>
      </c>
      <c r="J1444" s="118">
        <f>IF(AND(Formulier!$E$44&lt;=C1444,Formulier!$O$38&gt;=C1444),"Verlof",0)</f>
        <v>0</v>
      </c>
      <c r="K1444">
        <f t="shared" si="298"/>
        <v>0</v>
      </c>
      <c r="L1444">
        <f t="shared" si="299"/>
        <v>0</v>
      </c>
      <c r="M1444">
        <f t="shared" si="300"/>
        <v>0</v>
      </c>
      <c r="N1444" s="56">
        <f t="shared" si="301"/>
        <v>0</v>
      </c>
      <c r="O1444" s="56">
        <f t="shared" si="302"/>
        <v>0</v>
      </c>
    </row>
    <row r="1445" spans="1:15" x14ac:dyDescent="0.3">
      <c r="A1445" t="str">
        <f t="shared" si="293"/>
        <v>202651di</v>
      </c>
      <c r="B1445">
        <f t="shared" si="291"/>
        <v>51</v>
      </c>
      <c r="C1445" s="65">
        <f t="shared" si="289"/>
        <v>46371</v>
      </c>
      <c r="D1445" t="str">
        <f t="shared" si="290"/>
        <v>di</v>
      </c>
      <c r="E1445">
        <f t="shared" si="294"/>
        <v>2026</v>
      </c>
      <c r="F1445" t="str">
        <f t="shared" si="295"/>
        <v/>
      </c>
      <c r="G1445" t="str">
        <f t="shared" si="296"/>
        <v/>
      </c>
      <c r="H1445" t="str">
        <f t="shared" si="297"/>
        <v/>
      </c>
      <c r="I1445">
        <f t="shared" si="292"/>
        <v>51</v>
      </c>
      <c r="J1445" s="118">
        <f>IF(AND(Formulier!$E$44&lt;=C1445,Formulier!$O$38&gt;=C1445),"Verlof",0)</f>
        <v>0</v>
      </c>
      <c r="K1445">
        <f t="shared" si="298"/>
        <v>0</v>
      </c>
      <c r="L1445">
        <f t="shared" si="299"/>
        <v>0</v>
      </c>
      <c r="M1445">
        <f t="shared" si="300"/>
        <v>0</v>
      </c>
      <c r="N1445" s="56">
        <f t="shared" si="301"/>
        <v>0</v>
      </c>
      <c r="O1445" s="56">
        <f t="shared" si="302"/>
        <v>0</v>
      </c>
    </row>
    <row r="1446" spans="1:15" x14ac:dyDescent="0.3">
      <c r="A1446" t="str">
        <f t="shared" si="293"/>
        <v>202651wo</v>
      </c>
      <c r="B1446">
        <f t="shared" si="291"/>
        <v>51</v>
      </c>
      <c r="C1446" s="65">
        <f t="shared" si="289"/>
        <v>46372</v>
      </c>
      <c r="D1446" t="str">
        <f t="shared" si="290"/>
        <v>wo</v>
      </c>
      <c r="E1446">
        <f t="shared" si="294"/>
        <v>2026</v>
      </c>
      <c r="F1446" t="str">
        <f t="shared" si="295"/>
        <v/>
      </c>
      <c r="G1446" t="str">
        <f t="shared" si="296"/>
        <v/>
      </c>
      <c r="H1446" t="str">
        <f t="shared" si="297"/>
        <v/>
      </c>
      <c r="I1446">
        <f t="shared" si="292"/>
        <v>51</v>
      </c>
      <c r="J1446" s="118">
        <f>IF(AND(Formulier!$E$44&lt;=C1446,Formulier!$O$38&gt;=C1446),"Verlof",0)</f>
        <v>0</v>
      </c>
      <c r="K1446">
        <f t="shared" si="298"/>
        <v>0</v>
      </c>
      <c r="L1446">
        <f t="shared" si="299"/>
        <v>0</v>
      </c>
      <c r="M1446">
        <f t="shared" si="300"/>
        <v>0</v>
      </c>
      <c r="N1446" s="56">
        <f t="shared" si="301"/>
        <v>0</v>
      </c>
      <c r="O1446" s="56">
        <f t="shared" si="302"/>
        <v>0</v>
      </c>
    </row>
    <row r="1447" spans="1:15" x14ac:dyDescent="0.3">
      <c r="A1447" t="str">
        <f t="shared" si="293"/>
        <v>202651do</v>
      </c>
      <c r="B1447">
        <f t="shared" si="291"/>
        <v>51</v>
      </c>
      <c r="C1447" s="65">
        <f t="shared" si="289"/>
        <v>46373</v>
      </c>
      <c r="D1447" t="str">
        <f t="shared" si="290"/>
        <v>do</v>
      </c>
      <c r="E1447">
        <f t="shared" si="294"/>
        <v>2026</v>
      </c>
      <c r="F1447" t="str">
        <f t="shared" si="295"/>
        <v/>
      </c>
      <c r="G1447" t="str">
        <f t="shared" si="296"/>
        <v/>
      </c>
      <c r="H1447" t="str">
        <f t="shared" si="297"/>
        <v/>
      </c>
      <c r="I1447">
        <f t="shared" si="292"/>
        <v>51</v>
      </c>
      <c r="J1447" s="118">
        <f>IF(AND(Formulier!$E$44&lt;=C1447,Formulier!$O$38&gt;=C1447),"Verlof",0)</f>
        <v>0</v>
      </c>
      <c r="K1447">
        <f t="shared" si="298"/>
        <v>0</v>
      </c>
      <c r="L1447">
        <f t="shared" si="299"/>
        <v>0</v>
      </c>
      <c r="M1447">
        <f t="shared" si="300"/>
        <v>0</v>
      </c>
      <c r="N1447" s="56">
        <f t="shared" si="301"/>
        <v>0</v>
      </c>
      <c r="O1447" s="56">
        <f t="shared" si="302"/>
        <v>0</v>
      </c>
    </row>
    <row r="1448" spans="1:15" x14ac:dyDescent="0.3">
      <c r="A1448" t="str">
        <f t="shared" si="293"/>
        <v>202651vr</v>
      </c>
      <c r="B1448">
        <f t="shared" si="291"/>
        <v>51</v>
      </c>
      <c r="C1448" s="65">
        <f t="shared" si="289"/>
        <v>46374</v>
      </c>
      <c r="D1448" t="str">
        <f t="shared" si="290"/>
        <v>vr</v>
      </c>
      <c r="E1448">
        <f t="shared" si="294"/>
        <v>2026</v>
      </c>
      <c r="F1448" t="str">
        <f t="shared" si="295"/>
        <v/>
      </c>
      <c r="G1448" t="str">
        <f t="shared" si="296"/>
        <v/>
      </c>
      <c r="H1448" t="str">
        <f t="shared" si="297"/>
        <v/>
      </c>
      <c r="I1448">
        <f t="shared" si="292"/>
        <v>51</v>
      </c>
      <c r="J1448" s="118">
        <f>IF(AND(Formulier!$E$44&lt;=C1448,Formulier!$O$38&gt;=C1448),"Verlof",0)</f>
        <v>0</v>
      </c>
      <c r="K1448">
        <f t="shared" si="298"/>
        <v>0</v>
      </c>
      <c r="L1448">
        <f t="shared" si="299"/>
        <v>0</v>
      </c>
      <c r="M1448">
        <f t="shared" si="300"/>
        <v>0</v>
      </c>
      <c r="N1448" s="56">
        <f t="shared" si="301"/>
        <v>0</v>
      </c>
      <c r="O1448" s="56">
        <f t="shared" si="302"/>
        <v>0</v>
      </c>
    </row>
    <row r="1449" spans="1:15" x14ac:dyDescent="0.3">
      <c r="A1449" t="str">
        <f t="shared" si="293"/>
        <v>202651za</v>
      </c>
      <c r="B1449">
        <f t="shared" si="291"/>
        <v>51</v>
      </c>
      <c r="C1449" s="65">
        <f t="shared" si="289"/>
        <v>46375</v>
      </c>
      <c r="D1449" t="str">
        <f t="shared" si="290"/>
        <v>za</v>
      </c>
      <c r="E1449">
        <f t="shared" si="294"/>
        <v>2026</v>
      </c>
      <c r="F1449" t="str">
        <f t="shared" si="295"/>
        <v/>
      </c>
      <c r="G1449" t="str">
        <f t="shared" si="296"/>
        <v/>
      </c>
      <c r="H1449" t="str">
        <f t="shared" si="297"/>
        <v/>
      </c>
      <c r="I1449">
        <f t="shared" si="292"/>
        <v>51</v>
      </c>
      <c r="J1449" s="118">
        <f>IF(AND(Formulier!$E$44&lt;=C1449,Formulier!$O$38&gt;=C1449),"Verlof",0)</f>
        <v>0</v>
      </c>
      <c r="K1449">
        <f t="shared" si="298"/>
        <v>0</v>
      </c>
      <c r="L1449">
        <f t="shared" si="299"/>
        <v>0</v>
      </c>
      <c r="M1449">
        <f t="shared" si="300"/>
        <v>0</v>
      </c>
      <c r="N1449" s="56">
        <f t="shared" si="301"/>
        <v>0</v>
      </c>
      <c r="O1449" s="56">
        <f t="shared" si="302"/>
        <v>0</v>
      </c>
    </row>
    <row r="1450" spans="1:15" x14ac:dyDescent="0.3">
      <c r="A1450" t="str">
        <f t="shared" si="293"/>
        <v>202651zo</v>
      </c>
      <c r="B1450">
        <f t="shared" si="291"/>
        <v>51</v>
      </c>
      <c r="C1450" s="65">
        <f t="shared" si="289"/>
        <v>46376</v>
      </c>
      <c r="D1450" t="str">
        <f t="shared" si="290"/>
        <v>zo</v>
      </c>
      <c r="E1450">
        <f t="shared" si="294"/>
        <v>2026</v>
      </c>
      <c r="F1450" t="str">
        <f t="shared" si="295"/>
        <v/>
      </c>
      <c r="G1450" t="str">
        <f t="shared" si="296"/>
        <v/>
      </c>
      <c r="H1450" t="str">
        <f t="shared" si="297"/>
        <v/>
      </c>
      <c r="I1450">
        <f t="shared" si="292"/>
        <v>51</v>
      </c>
      <c r="J1450" s="118">
        <f>IF(AND(Formulier!$E$44&lt;=C1450,Formulier!$O$38&gt;=C1450),"Verlof",0)</f>
        <v>0</v>
      </c>
      <c r="K1450">
        <f t="shared" si="298"/>
        <v>0</v>
      </c>
      <c r="L1450">
        <f t="shared" si="299"/>
        <v>0</v>
      </c>
      <c r="M1450">
        <f t="shared" si="300"/>
        <v>0</v>
      </c>
      <c r="N1450" s="56">
        <f t="shared" si="301"/>
        <v>0</v>
      </c>
      <c r="O1450" s="56">
        <f t="shared" si="302"/>
        <v>0</v>
      </c>
    </row>
    <row r="1451" spans="1:15" x14ac:dyDescent="0.3">
      <c r="A1451" t="str">
        <f t="shared" si="293"/>
        <v>202652ma</v>
      </c>
      <c r="B1451">
        <f t="shared" si="291"/>
        <v>52</v>
      </c>
      <c r="C1451" s="65">
        <f t="shared" si="289"/>
        <v>46377</v>
      </c>
      <c r="D1451" t="str">
        <f t="shared" si="290"/>
        <v>ma</v>
      </c>
      <c r="E1451">
        <f t="shared" si="294"/>
        <v>2026</v>
      </c>
      <c r="F1451" t="str">
        <f t="shared" si="295"/>
        <v>Vakantie</v>
      </c>
      <c r="G1451" t="str">
        <f t="shared" si="296"/>
        <v>Vakantie</v>
      </c>
      <c r="H1451" t="str">
        <f t="shared" si="297"/>
        <v>Vakantie</v>
      </c>
      <c r="I1451">
        <f t="shared" si="292"/>
        <v>52</v>
      </c>
      <c r="J1451" s="118">
        <f>IF(AND(Formulier!$E$44&lt;=C1451,Formulier!$O$38&gt;=C1451),"Verlof",0)</f>
        <v>0</v>
      </c>
      <c r="K1451">
        <f t="shared" si="298"/>
        <v>0</v>
      </c>
      <c r="L1451">
        <f t="shared" si="299"/>
        <v>0</v>
      </c>
      <c r="M1451">
        <f t="shared" si="300"/>
        <v>0</v>
      </c>
      <c r="N1451" s="56">
        <f t="shared" si="301"/>
        <v>0</v>
      </c>
      <c r="O1451" s="56">
        <f t="shared" si="302"/>
        <v>0</v>
      </c>
    </row>
    <row r="1452" spans="1:15" x14ac:dyDescent="0.3">
      <c r="A1452" t="str">
        <f t="shared" si="293"/>
        <v>202652di</v>
      </c>
      <c r="B1452">
        <f t="shared" si="291"/>
        <v>52</v>
      </c>
      <c r="C1452" s="65">
        <f t="shared" si="289"/>
        <v>46378</v>
      </c>
      <c r="D1452" t="str">
        <f t="shared" si="290"/>
        <v>di</v>
      </c>
      <c r="E1452">
        <f t="shared" si="294"/>
        <v>2026</v>
      </c>
      <c r="F1452" t="str">
        <f t="shared" si="295"/>
        <v>Vakantie</v>
      </c>
      <c r="G1452" t="str">
        <f t="shared" si="296"/>
        <v>Vakantie</v>
      </c>
      <c r="H1452" t="str">
        <f t="shared" si="297"/>
        <v>Vakantie</v>
      </c>
      <c r="I1452">
        <f t="shared" si="292"/>
        <v>52</v>
      </c>
      <c r="J1452" s="118">
        <f>IF(AND(Formulier!$E$44&lt;=C1452,Formulier!$O$38&gt;=C1452),"Verlof",0)</f>
        <v>0</v>
      </c>
      <c r="K1452">
        <f t="shared" si="298"/>
        <v>0</v>
      </c>
      <c r="L1452">
        <f t="shared" si="299"/>
        <v>0</v>
      </c>
      <c r="M1452">
        <f t="shared" si="300"/>
        <v>0</v>
      </c>
      <c r="N1452" s="56">
        <f t="shared" si="301"/>
        <v>0</v>
      </c>
      <c r="O1452" s="56">
        <f t="shared" si="302"/>
        <v>0</v>
      </c>
    </row>
    <row r="1453" spans="1:15" x14ac:dyDescent="0.3">
      <c r="A1453" t="str">
        <f t="shared" si="293"/>
        <v>202652wo</v>
      </c>
      <c r="B1453">
        <f t="shared" si="291"/>
        <v>52</v>
      </c>
      <c r="C1453" s="65">
        <f t="shared" si="289"/>
        <v>46379</v>
      </c>
      <c r="D1453" t="str">
        <f t="shared" si="290"/>
        <v>wo</v>
      </c>
      <c r="E1453">
        <f t="shared" si="294"/>
        <v>2026</v>
      </c>
      <c r="F1453" t="str">
        <f t="shared" si="295"/>
        <v>Vakantie</v>
      </c>
      <c r="G1453" t="str">
        <f t="shared" si="296"/>
        <v>Vakantie</v>
      </c>
      <c r="H1453" t="str">
        <f t="shared" si="297"/>
        <v>Vakantie</v>
      </c>
      <c r="I1453">
        <f t="shared" si="292"/>
        <v>52</v>
      </c>
      <c r="J1453" s="118">
        <f>IF(AND(Formulier!$E$44&lt;=C1453,Formulier!$O$38&gt;=C1453),"Verlof",0)</f>
        <v>0</v>
      </c>
      <c r="K1453">
        <f t="shared" si="298"/>
        <v>0</v>
      </c>
      <c r="L1453">
        <f t="shared" si="299"/>
        <v>0</v>
      </c>
      <c r="M1453">
        <f t="shared" si="300"/>
        <v>0</v>
      </c>
      <c r="N1453" s="56">
        <f t="shared" si="301"/>
        <v>0</v>
      </c>
      <c r="O1453" s="56">
        <f t="shared" si="302"/>
        <v>0</v>
      </c>
    </row>
    <row r="1454" spans="1:15" x14ac:dyDescent="0.3">
      <c r="A1454" t="str">
        <f t="shared" si="293"/>
        <v>202652do</v>
      </c>
      <c r="B1454">
        <f t="shared" si="291"/>
        <v>52</v>
      </c>
      <c r="C1454" s="65">
        <f t="shared" si="289"/>
        <v>46380</v>
      </c>
      <c r="D1454" t="str">
        <f t="shared" si="290"/>
        <v>do</v>
      </c>
      <c r="E1454">
        <f t="shared" si="294"/>
        <v>2026</v>
      </c>
      <c r="F1454" t="str">
        <f t="shared" si="295"/>
        <v>Vakantie</v>
      </c>
      <c r="G1454" t="str">
        <f t="shared" si="296"/>
        <v>Vakantie</v>
      </c>
      <c r="H1454" t="str">
        <f t="shared" si="297"/>
        <v>Vakantie</v>
      </c>
      <c r="I1454">
        <f t="shared" si="292"/>
        <v>52</v>
      </c>
      <c r="J1454" s="118">
        <f>IF(AND(Formulier!$E$44&lt;=C1454,Formulier!$O$38&gt;=C1454),"Verlof",0)</f>
        <v>0</v>
      </c>
      <c r="K1454">
        <f t="shared" si="298"/>
        <v>0</v>
      </c>
      <c r="L1454">
        <f t="shared" si="299"/>
        <v>0</v>
      </c>
      <c r="M1454">
        <f t="shared" si="300"/>
        <v>0</v>
      </c>
      <c r="N1454" s="56">
        <f t="shared" si="301"/>
        <v>0</v>
      </c>
      <c r="O1454" s="56">
        <f t="shared" si="302"/>
        <v>0</v>
      </c>
    </row>
    <row r="1455" spans="1:15" x14ac:dyDescent="0.3">
      <c r="A1455" t="str">
        <f t="shared" si="293"/>
        <v>202652vr</v>
      </c>
      <c r="B1455">
        <f t="shared" si="291"/>
        <v>52</v>
      </c>
      <c r="C1455" s="65">
        <f t="shared" si="289"/>
        <v>46381</v>
      </c>
      <c r="D1455" t="str">
        <f t="shared" si="290"/>
        <v>vr</v>
      </c>
      <c r="E1455">
        <f t="shared" si="294"/>
        <v>2026</v>
      </c>
      <c r="F1455" t="str">
        <f t="shared" si="295"/>
        <v>Vakantie</v>
      </c>
      <c r="G1455" t="str">
        <f t="shared" si="296"/>
        <v>Vakantie</v>
      </c>
      <c r="H1455" t="str">
        <f t="shared" si="297"/>
        <v>Vakantie</v>
      </c>
      <c r="I1455">
        <f t="shared" si="292"/>
        <v>52</v>
      </c>
      <c r="J1455" s="118">
        <f>IF(AND(Formulier!$E$44&lt;=C1455,Formulier!$O$38&gt;=C1455),"Verlof",0)</f>
        <v>0</v>
      </c>
      <c r="K1455">
        <f t="shared" si="298"/>
        <v>0</v>
      </c>
      <c r="L1455">
        <f t="shared" si="299"/>
        <v>0</v>
      </c>
      <c r="M1455">
        <f t="shared" si="300"/>
        <v>0</v>
      </c>
      <c r="N1455" s="56">
        <f t="shared" si="301"/>
        <v>0</v>
      </c>
      <c r="O1455" s="56">
        <f t="shared" si="302"/>
        <v>0</v>
      </c>
    </row>
    <row r="1456" spans="1:15" x14ac:dyDescent="0.3">
      <c r="A1456" t="str">
        <f t="shared" si="293"/>
        <v>202652za</v>
      </c>
      <c r="B1456">
        <f t="shared" si="291"/>
        <v>52</v>
      </c>
      <c r="C1456" s="65">
        <f t="shared" si="289"/>
        <v>46382</v>
      </c>
      <c r="D1456" t="str">
        <f t="shared" si="290"/>
        <v>za</v>
      </c>
      <c r="E1456">
        <f t="shared" si="294"/>
        <v>2026</v>
      </c>
      <c r="F1456" t="str">
        <f t="shared" si="295"/>
        <v>Vakantie</v>
      </c>
      <c r="G1456" t="str">
        <f t="shared" si="296"/>
        <v>Vakantie</v>
      </c>
      <c r="H1456" t="str">
        <f t="shared" si="297"/>
        <v>Vakantie</v>
      </c>
      <c r="I1456">
        <f t="shared" si="292"/>
        <v>52</v>
      </c>
      <c r="J1456" s="118">
        <f>IF(AND(Formulier!$E$44&lt;=C1456,Formulier!$O$38&gt;=C1456),"Verlof",0)</f>
        <v>0</v>
      </c>
      <c r="K1456">
        <f t="shared" si="298"/>
        <v>0</v>
      </c>
      <c r="L1456">
        <f t="shared" si="299"/>
        <v>0</v>
      </c>
      <c r="M1456">
        <f t="shared" si="300"/>
        <v>0</v>
      </c>
      <c r="N1456" s="56">
        <f t="shared" si="301"/>
        <v>0</v>
      </c>
      <c r="O1456" s="56">
        <f t="shared" si="302"/>
        <v>0</v>
      </c>
    </row>
    <row r="1457" spans="1:15" x14ac:dyDescent="0.3">
      <c r="A1457" t="str">
        <f t="shared" si="293"/>
        <v>202652zo</v>
      </c>
      <c r="B1457">
        <f t="shared" si="291"/>
        <v>52</v>
      </c>
      <c r="C1457" s="65">
        <f t="shared" si="289"/>
        <v>46383</v>
      </c>
      <c r="D1457" t="str">
        <f t="shared" si="290"/>
        <v>zo</v>
      </c>
      <c r="E1457">
        <f t="shared" si="294"/>
        <v>2026</v>
      </c>
      <c r="F1457" t="str">
        <f t="shared" si="295"/>
        <v>Vakantie</v>
      </c>
      <c r="G1457" t="str">
        <f t="shared" si="296"/>
        <v>Vakantie</v>
      </c>
      <c r="H1457" t="str">
        <f t="shared" si="297"/>
        <v>Vakantie</v>
      </c>
      <c r="I1457">
        <f t="shared" si="292"/>
        <v>52</v>
      </c>
      <c r="J1457" s="118">
        <f>IF(AND(Formulier!$E$44&lt;=C1457,Formulier!$O$38&gt;=C1457),"Verlof",0)</f>
        <v>0</v>
      </c>
      <c r="K1457">
        <f t="shared" si="298"/>
        <v>0</v>
      </c>
      <c r="L1457">
        <f t="shared" si="299"/>
        <v>0</v>
      </c>
      <c r="M1457">
        <f t="shared" si="300"/>
        <v>0</v>
      </c>
      <c r="N1457" s="56">
        <f t="shared" si="301"/>
        <v>0</v>
      </c>
      <c r="O1457" s="56">
        <f t="shared" si="302"/>
        <v>0</v>
      </c>
    </row>
    <row r="1458" spans="1:15" x14ac:dyDescent="0.3">
      <c r="A1458" t="str">
        <f t="shared" si="293"/>
        <v>202653ma</v>
      </c>
      <c r="B1458">
        <f t="shared" si="291"/>
        <v>53</v>
      </c>
      <c r="C1458" s="65">
        <f t="shared" si="289"/>
        <v>46384</v>
      </c>
      <c r="D1458" t="str">
        <f t="shared" si="290"/>
        <v>ma</v>
      </c>
      <c r="E1458">
        <f t="shared" si="294"/>
        <v>2026</v>
      </c>
      <c r="F1458" t="str">
        <f t="shared" si="295"/>
        <v>Vakantie</v>
      </c>
      <c r="G1458" t="str">
        <f t="shared" si="296"/>
        <v>Vakantie</v>
      </c>
      <c r="H1458" t="str">
        <f t="shared" si="297"/>
        <v>Vakantie</v>
      </c>
      <c r="I1458">
        <f t="shared" si="292"/>
        <v>53</v>
      </c>
      <c r="J1458" s="118">
        <f>IF(AND(Formulier!$E$44&lt;=C1458,Formulier!$O$38&gt;=C1458),"Verlof",0)</f>
        <v>0</v>
      </c>
      <c r="K1458">
        <f t="shared" si="298"/>
        <v>0</v>
      </c>
      <c r="L1458">
        <f t="shared" si="299"/>
        <v>0</v>
      </c>
      <c r="M1458">
        <f t="shared" si="300"/>
        <v>0</v>
      </c>
      <c r="N1458" s="56">
        <f t="shared" si="301"/>
        <v>0</v>
      </c>
      <c r="O1458" s="56">
        <f t="shared" si="302"/>
        <v>0</v>
      </c>
    </row>
    <row r="1459" spans="1:15" x14ac:dyDescent="0.3">
      <c r="A1459" t="str">
        <f t="shared" si="293"/>
        <v>202653di</v>
      </c>
      <c r="B1459">
        <f t="shared" si="291"/>
        <v>53</v>
      </c>
      <c r="C1459" s="65">
        <f t="shared" si="289"/>
        <v>46385</v>
      </c>
      <c r="D1459" t="str">
        <f t="shared" si="290"/>
        <v>di</v>
      </c>
      <c r="E1459">
        <f t="shared" si="294"/>
        <v>2026</v>
      </c>
      <c r="F1459" t="str">
        <f t="shared" si="295"/>
        <v>Vakantie</v>
      </c>
      <c r="G1459" t="str">
        <f t="shared" si="296"/>
        <v>Vakantie</v>
      </c>
      <c r="H1459" t="str">
        <f t="shared" si="297"/>
        <v>Vakantie</v>
      </c>
      <c r="I1459">
        <f t="shared" si="292"/>
        <v>53</v>
      </c>
      <c r="J1459" s="118">
        <f>IF(AND(Formulier!$E$44&lt;=C1459,Formulier!$O$38&gt;=C1459),"Verlof",0)</f>
        <v>0</v>
      </c>
      <c r="K1459">
        <f t="shared" si="298"/>
        <v>0</v>
      </c>
      <c r="L1459">
        <f t="shared" si="299"/>
        <v>0</v>
      </c>
      <c r="M1459">
        <f t="shared" si="300"/>
        <v>0</v>
      </c>
      <c r="N1459" s="56">
        <f t="shared" si="301"/>
        <v>0</v>
      </c>
      <c r="O1459" s="56">
        <f t="shared" si="302"/>
        <v>0</v>
      </c>
    </row>
    <row r="1460" spans="1:15" x14ac:dyDescent="0.3">
      <c r="A1460" t="str">
        <f t="shared" si="293"/>
        <v>202653wo</v>
      </c>
      <c r="B1460">
        <f t="shared" si="291"/>
        <v>53</v>
      </c>
      <c r="C1460" s="65">
        <f t="shared" si="289"/>
        <v>46386</v>
      </c>
      <c r="D1460" t="str">
        <f t="shared" si="290"/>
        <v>wo</v>
      </c>
      <c r="E1460">
        <f t="shared" si="294"/>
        <v>2026</v>
      </c>
      <c r="F1460" t="str">
        <f t="shared" si="295"/>
        <v>Vakantie</v>
      </c>
      <c r="G1460" t="str">
        <f t="shared" si="296"/>
        <v>Vakantie</v>
      </c>
      <c r="H1460" t="str">
        <f t="shared" si="297"/>
        <v>Vakantie</v>
      </c>
      <c r="I1460">
        <f t="shared" si="292"/>
        <v>53</v>
      </c>
      <c r="J1460" s="118">
        <f>IF(AND(Formulier!$E$44&lt;=C1460,Formulier!$O$38&gt;=C1460),"Verlof",0)</f>
        <v>0</v>
      </c>
      <c r="K1460">
        <f t="shared" si="298"/>
        <v>0</v>
      </c>
      <c r="L1460">
        <f t="shared" si="299"/>
        <v>0</v>
      </c>
      <c r="M1460">
        <f t="shared" si="300"/>
        <v>0</v>
      </c>
      <c r="N1460" s="56">
        <f t="shared" si="301"/>
        <v>0</v>
      </c>
      <c r="O1460" s="56">
        <f t="shared" si="302"/>
        <v>0</v>
      </c>
    </row>
    <row r="1461" spans="1:15" x14ac:dyDescent="0.3">
      <c r="A1461" t="str">
        <f t="shared" si="293"/>
        <v>202653do</v>
      </c>
      <c r="B1461">
        <f t="shared" si="291"/>
        <v>53</v>
      </c>
      <c r="C1461" s="65">
        <f t="shared" si="289"/>
        <v>46387</v>
      </c>
      <c r="D1461" t="str">
        <f t="shared" si="290"/>
        <v>do</v>
      </c>
      <c r="E1461">
        <f t="shared" si="294"/>
        <v>2026</v>
      </c>
      <c r="F1461" t="str">
        <f t="shared" si="295"/>
        <v>Vakantie</v>
      </c>
      <c r="G1461" t="str">
        <f t="shared" si="296"/>
        <v>Vakantie</v>
      </c>
      <c r="H1461" t="str">
        <f t="shared" si="297"/>
        <v>Vakantie</v>
      </c>
      <c r="I1461">
        <f t="shared" si="292"/>
        <v>53</v>
      </c>
      <c r="J1461" s="118">
        <f>IF(AND(Formulier!$E$44&lt;=C1461,Formulier!$O$38&gt;=C1461),"Verlof",0)</f>
        <v>0</v>
      </c>
      <c r="K1461">
        <f t="shared" si="298"/>
        <v>0</v>
      </c>
      <c r="L1461">
        <f t="shared" si="299"/>
        <v>0</v>
      </c>
      <c r="M1461">
        <f t="shared" si="300"/>
        <v>0</v>
      </c>
      <c r="N1461" s="56">
        <f t="shared" si="301"/>
        <v>0</v>
      </c>
      <c r="O1461" s="56">
        <f t="shared" si="302"/>
        <v>0</v>
      </c>
    </row>
    <row r="1462" spans="1:15" x14ac:dyDescent="0.3">
      <c r="A1462" t="str">
        <f t="shared" si="293"/>
        <v>202653vr</v>
      </c>
      <c r="B1462">
        <f t="shared" si="291"/>
        <v>53</v>
      </c>
      <c r="C1462" s="65">
        <f t="shared" si="289"/>
        <v>46388</v>
      </c>
      <c r="D1462" t="str">
        <f t="shared" si="290"/>
        <v>vr</v>
      </c>
      <c r="E1462">
        <v>2026</v>
      </c>
      <c r="F1462" t="str">
        <f t="shared" si="295"/>
        <v>Vakantie</v>
      </c>
      <c r="G1462" t="str">
        <f t="shared" si="296"/>
        <v>Vakantie</v>
      </c>
      <c r="H1462" t="str">
        <f t="shared" si="297"/>
        <v>Vakantie</v>
      </c>
      <c r="I1462">
        <f t="shared" si="292"/>
        <v>53</v>
      </c>
      <c r="J1462" s="118">
        <f>IF(AND(Formulier!$E$44&lt;=C1462,Formulier!$O$38&gt;=C1462),"Verlof",0)</f>
        <v>0</v>
      </c>
      <c r="K1462">
        <f t="shared" si="298"/>
        <v>0</v>
      </c>
      <c r="L1462">
        <f t="shared" si="299"/>
        <v>0</v>
      </c>
      <c r="M1462">
        <f t="shared" si="300"/>
        <v>0</v>
      </c>
      <c r="N1462" s="56">
        <f t="shared" si="301"/>
        <v>0</v>
      </c>
      <c r="O1462" s="56">
        <f t="shared" si="302"/>
        <v>0</v>
      </c>
    </row>
    <row r="1463" spans="1:15" x14ac:dyDescent="0.3">
      <c r="A1463" t="str">
        <f t="shared" si="293"/>
        <v>202653za</v>
      </c>
      <c r="B1463">
        <f t="shared" si="291"/>
        <v>53</v>
      </c>
      <c r="C1463" s="65">
        <f t="shared" si="289"/>
        <v>46389</v>
      </c>
      <c r="D1463" t="str">
        <f t="shared" si="290"/>
        <v>za</v>
      </c>
      <c r="E1463">
        <v>2026</v>
      </c>
      <c r="F1463" t="str">
        <f t="shared" si="295"/>
        <v>Vakantie</v>
      </c>
      <c r="G1463" t="str">
        <f t="shared" si="296"/>
        <v>Vakantie</v>
      </c>
      <c r="H1463" t="str">
        <f t="shared" si="297"/>
        <v>Vakantie</v>
      </c>
      <c r="I1463">
        <f t="shared" si="292"/>
        <v>53</v>
      </c>
      <c r="J1463" s="118">
        <f>IF(AND(Formulier!$E$44&lt;=C1463,Formulier!$O$38&gt;=C1463),"Verlof",0)</f>
        <v>0</v>
      </c>
      <c r="K1463">
        <f t="shared" si="298"/>
        <v>0</v>
      </c>
      <c r="L1463">
        <f t="shared" si="299"/>
        <v>0</v>
      </c>
      <c r="M1463">
        <f t="shared" si="300"/>
        <v>0</v>
      </c>
      <c r="N1463" s="56">
        <f t="shared" si="301"/>
        <v>0</v>
      </c>
      <c r="O1463" s="56">
        <f t="shared" si="302"/>
        <v>0</v>
      </c>
    </row>
    <row r="1464" spans="1:15" x14ac:dyDescent="0.3">
      <c r="A1464" t="str">
        <f t="shared" si="293"/>
        <v>202653zo</v>
      </c>
      <c r="B1464">
        <f t="shared" si="291"/>
        <v>53</v>
      </c>
      <c r="C1464" s="65">
        <f t="shared" si="289"/>
        <v>46390</v>
      </c>
      <c r="D1464" t="str">
        <f t="shared" si="290"/>
        <v>zo</v>
      </c>
      <c r="E1464">
        <v>2026</v>
      </c>
      <c r="F1464" t="str">
        <f t="shared" si="295"/>
        <v>Vakantie</v>
      </c>
      <c r="G1464" t="str">
        <f t="shared" si="296"/>
        <v>Vakantie</v>
      </c>
      <c r="H1464" t="str">
        <f t="shared" si="297"/>
        <v>Vakantie</v>
      </c>
      <c r="I1464">
        <f t="shared" si="292"/>
        <v>53</v>
      </c>
      <c r="J1464" s="118">
        <f>IF(AND(Formulier!$E$44&lt;=C1464,Formulier!$O$38&gt;=C1464),"Verlof",0)</f>
        <v>0</v>
      </c>
      <c r="K1464">
        <f t="shared" si="298"/>
        <v>0</v>
      </c>
      <c r="L1464">
        <f t="shared" si="299"/>
        <v>0</v>
      </c>
      <c r="M1464">
        <f t="shared" si="300"/>
        <v>0</v>
      </c>
      <c r="N1464" s="56">
        <f t="shared" si="301"/>
        <v>0</v>
      </c>
      <c r="O1464" s="56">
        <f t="shared" si="302"/>
        <v>0</v>
      </c>
    </row>
    <row r="1465" spans="1:15" x14ac:dyDescent="0.3">
      <c r="A1465" t="str">
        <f t="shared" si="293"/>
        <v>20271ma</v>
      </c>
      <c r="B1465">
        <v>1</v>
      </c>
      <c r="C1465" s="65">
        <f t="shared" si="289"/>
        <v>46391</v>
      </c>
      <c r="D1465" t="str">
        <f t="shared" si="290"/>
        <v>ma</v>
      </c>
      <c r="E1465">
        <f t="shared" si="294"/>
        <v>2027</v>
      </c>
      <c r="F1465" t="str">
        <f t="shared" si="295"/>
        <v/>
      </c>
      <c r="G1465" t="str">
        <f t="shared" si="296"/>
        <v/>
      </c>
      <c r="H1465" t="str">
        <f t="shared" si="297"/>
        <v/>
      </c>
      <c r="I1465">
        <v>1</v>
      </c>
      <c r="J1465" s="118">
        <f>IF(AND(Formulier!$E$44&lt;=C1465,Formulier!$O$38&gt;=C1465),"Verlof",0)</f>
        <v>0</v>
      </c>
      <c r="K1465">
        <f t="shared" si="298"/>
        <v>0</v>
      </c>
      <c r="L1465">
        <f t="shared" si="299"/>
        <v>0</v>
      </c>
      <c r="M1465">
        <f t="shared" si="300"/>
        <v>0</v>
      </c>
      <c r="N1465" s="56">
        <f t="shared" si="301"/>
        <v>0</v>
      </c>
      <c r="O1465" s="56">
        <f t="shared" si="302"/>
        <v>0</v>
      </c>
    </row>
    <row r="1466" spans="1:15" x14ac:dyDescent="0.3">
      <c r="A1466" t="str">
        <f t="shared" si="293"/>
        <v>20271di</v>
      </c>
      <c r="B1466">
        <v>1</v>
      </c>
      <c r="C1466" s="65">
        <f t="shared" si="289"/>
        <v>46392</v>
      </c>
      <c r="D1466" t="str">
        <f t="shared" si="290"/>
        <v>di</v>
      </c>
      <c r="E1466">
        <f t="shared" si="294"/>
        <v>2027</v>
      </c>
      <c r="F1466" t="str">
        <f t="shared" si="295"/>
        <v/>
      </c>
      <c r="G1466" t="str">
        <f t="shared" si="296"/>
        <v/>
      </c>
      <c r="H1466" t="str">
        <f t="shared" si="297"/>
        <v/>
      </c>
      <c r="I1466">
        <v>1</v>
      </c>
      <c r="J1466" s="118">
        <f>IF(AND(Formulier!$E$44&lt;=C1466,Formulier!$O$38&gt;=C1466),"Verlof",0)</f>
        <v>0</v>
      </c>
      <c r="K1466">
        <f t="shared" si="298"/>
        <v>0</v>
      </c>
      <c r="L1466">
        <f t="shared" si="299"/>
        <v>0</v>
      </c>
      <c r="M1466">
        <f t="shared" si="300"/>
        <v>0</v>
      </c>
      <c r="N1466" s="56">
        <f t="shared" si="301"/>
        <v>0</v>
      </c>
      <c r="O1466" s="56">
        <f t="shared" si="302"/>
        <v>0</v>
      </c>
    </row>
    <row r="1467" spans="1:15" x14ac:dyDescent="0.3">
      <c r="A1467" t="str">
        <f t="shared" si="293"/>
        <v>20271wo</v>
      </c>
      <c r="B1467">
        <v>1</v>
      </c>
      <c r="C1467" s="65">
        <f t="shared" si="289"/>
        <v>46393</v>
      </c>
      <c r="D1467" t="str">
        <f t="shared" si="290"/>
        <v>wo</v>
      </c>
      <c r="E1467">
        <f t="shared" si="294"/>
        <v>2027</v>
      </c>
      <c r="F1467" t="str">
        <f t="shared" si="295"/>
        <v/>
      </c>
      <c r="G1467" t="str">
        <f t="shared" si="296"/>
        <v/>
      </c>
      <c r="H1467" t="str">
        <f t="shared" si="297"/>
        <v/>
      </c>
      <c r="I1467">
        <v>1</v>
      </c>
      <c r="J1467" s="118">
        <f>IF(AND(Formulier!$E$44&lt;=C1467,Formulier!$O$38&gt;=C1467),"Verlof",0)</f>
        <v>0</v>
      </c>
      <c r="K1467">
        <f t="shared" si="298"/>
        <v>0</v>
      </c>
      <c r="L1467">
        <f t="shared" si="299"/>
        <v>0</v>
      </c>
      <c r="M1467">
        <f t="shared" si="300"/>
        <v>0</v>
      </c>
      <c r="N1467" s="56">
        <f t="shared" si="301"/>
        <v>0</v>
      </c>
      <c r="O1467" s="56">
        <f t="shared" si="302"/>
        <v>0</v>
      </c>
    </row>
    <row r="1468" spans="1:15" x14ac:dyDescent="0.3">
      <c r="A1468" t="str">
        <f t="shared" si="293"/>
        <v>20271do</v>
      </c>
      <c r="B1468">
        <v>1</v>
      </c>
      <c r="C1468" s="65">
        <f t="shared" si="289"/>
        <v>46394</v>
      </c>
      <c r="D1468" t="str">
        <f t="shared" si="290"/>
        <v>do</v>
      </c>
      <c r="E1468">
        <f t="shared" si="294"/>
        <v>2027</v>
      </c>
      <c r="F1468" t="str">
        <f t="shared" si="295"/>
        <v/>
      </c>
      <c r="G1468" t="str">
        <f t="shared" si="296"/>
        <v/>
      </c>
      <c r="H1468" t="str">
        <f t="shared" si="297"/>
        <v/>
      </c>
      <c r="I1468">
        <v>1</v>
      </c>
      <c r="J1468" s="118">
        <f>IF(AND(Formulier!$E$44&lt;=C1468,Formulier!$O$38&gt;=C1468),"Verlof",0)</f>
        <v>0</v>
      </c>
      <c r="K1468">
        <f t="shared" si="298"/>
        <v>0</v>
      </c>
      <c r="L1468">
        <f t="shared" si="299"/>
        <v>0</v>
      </c>
      <c r="M1468">
        <f t="shared" si="300"/>
        <v>0</v>
      </c>
      <c r="N1468" s="56">
        <f t="shared" si="301"/>
        <v>0</v>
      </c>
      <c r="O1468" s="56">
        <f t="shared" si="302"/>
        <v>0</v>
      </c>
    </row>
    <row r="1469" spans="1:15" x14ac:dyDescent="0.3">
      <c r="A1469" t="str">
        <f t="shared" si="293"/>
        <v>20271vr</v>
      </c>
      <c r="B1469">
        <v>1</v>
      </c>
      <c r="C1469" s="65">
        <f t="shared" si="289"/>
        <v>46395</v>
      </c>
      <c r="D1469" t="str">
        <f t="shared" si="290"/>
        <v>vr</v>
      </c>
      <c r="E1469">
        <f t="shared" si="294"/>
        <v>2027</v>
      </c>
      <c r="F1469" t="str">
        <f t="shared" si="295"/>
        <v/>
      </c>
      <c r="G1469" t="str">
        <f t="shared" si="296"/>
        <v/>
      </c>
      <c r="H1469" t="str">
        <f t="shared" si="297"/>
        <v/>
      </c>
      <c r="I1469">
        <v>1</v>
      </c>
      <c r="J1469" s="118">
        <f>IF(AND(Formulier!$E$44&lt;=C1469,Formulier!$O$38&gt;=C1469),"Verlof",0)</f>
        <v>0</v>
      </c>
      <c r="K1469">
        <f t="shared" si="298"/>
        <v>0</v>
      </c>
      <c r="L1469">
        <f t="shared" si="299"/>
        <v>0</v>
      </c>
      <c r="M1469">
        <f t="shared" si="300"/>
        <v>0</v>
      </c>
      <c r="N1469" s="56">
        <f t="shared" si="301"/>
        <v>0</v>
      </c>
      <c r="O1469" s="56">
        <f t="shared" si="302"/>
        <v>0</v>
      </c>
    </row>
    <row r="1470" spans="1:15" x14ac:dyDescent="0.3">
      <c r="A1470" t="str">
        <f t="shared" si="293"/>
        <v>20271za</v>
      </c>
      <c r="B1470">
        <v>1</v>
      </c>
      <c r="C1470" s="65">
        <f t="shared" si="289"/>
        <v>46396</v>
      </c>
      <c r="D1470" t="str">
        <f t="shared" si="290"/>
        <v>za</v>
      </c>
      <c r="E1470">
        <f t="shared" si="294"/>
        <v>2027</v>
      </c>
      <c r="F1470" t="str">
        <f t="shared" si="295"/>
        <v/>
      </c>
      <c r="G1470" t="str">
        <f t="shared" si="296"/>
        <v/>
      </c>
      <c r="H1470" t="str">
        <f t="shared" si="297"/>
        <v/>
      </c>
      <c r="I1470">
        <v>1</v>
      </c>
      <c r="J1470" s="118">
        <f>IF(AND(Formulier!$E$44&lt;=C1470,Formulier!$O$38&gt;=C1470),"Verlof",0)</f>
        <v>0</v>
      </c>
      <c r="K1470">
        <f t="shared" si="298"/>
        <v>0</v>
      </c>
      <c r="L1470">
        <f t="shared" si="299"/>
        <v>0</v>
      </c>
      <c r="M1470">
        <f t="shared" si="300"/>
        <v>0</v>
      </c>
      <c r="N1470" s="56">
        <f t="shared" si="301"/>
        <v>0</v>
      </c>
      <c r="O1470" s="56">
        <f t="shared" si="302"/>
        <v>0</v>
      </c>
    </row>
    <row r="1471" spans="1:15" x14ac:dyDescent="0.3">
      <c r="A1471" t="str">
        <f t="shared" si="293"/>
        <v>20271zo</v>
      </c>
      <c r="B1471">
        <v>1</v>
      </c>
      <c r="C1471" s="65">
        <f t="shared" si="289"/>
        <v>46397</v>
      </c>
      <c r="D1471" t="str">
        <f t="shared" si="290"/>
        <v>zo</v>
      </c>
      <c r="E1471">
        <f t="shared" si="294"/>
        <v>2027</v>
      </c>
      <c r="F1471" t="str">
        <f t="shared" si="295"/>
        <v/>
      </c>
      <c r="G1471" t="str">
        <f t="shared" si="296"/>
        <v/>
      </c>
      <c r="H1471" t="str">
        <f t="shared" si="297"/>
        <v/>
      </c>
      <c r="I1471">
        <v>1</v>
      </c>
      <c r="J1471" s="118">
        <f>IF(AND(Formulier!$E$44&lt;=C1471,Formulier!$O$38&gt;=C1471),"Verlof",0)</f>
        <v>0</v>
      </c>
      <c r="K1471">
        <f t="shared" si="298"/>
        <v>0</v>
      </c>
      <c r="L1471">
        <f t="shared" si="299"/>
        <v>0</v>
      </c>
      <c r="M1471">
        <f t="shared" si="300"/>
        <v>0</v>
      </c>
      <c r="N1471" s="56">
        <f t="shared" si="301"/>
        <v>0</v>
      </c>
      <c r="O1471" s="56">
        <f t="shared" si="302"/>
        <v>0</v>
      </c>
    </row>
    <row r="1472" spans="1:15" x14ac:dyDescent="0.3">
      <c r="A1472" t="str">
        <f t="shared" si="293"/>
        <v>20272ma</v>
      </c>
      <c r="B1472">
        <f t="shared" si="291"/>
        <v>2</v>
      </c>
      <c r="C1472" s="65">
        <f t="shared" si="289"/>
        <v>46398</v>
      </c>
      <c r="D1472" t="str">
        <f t="shared" si="290"/>
        <v>ma</v>
      </c>
      <c r="E1472">
        <f t="shared" si="294"/>
        <v>2027</v>
      </c>
      <c r="F1472" t="str">
        <f t="shared" si="295"/>
        <v/>
      </c>
      <c r="G1472" t="str">
        <f t="shared" si="296"/>
        <v/>
      </c>
      <c r="H1472" t="str">
        <f t="shared" si="297"/>
        <v/>
      </c>
      <c r="I1472">
        <f t="shared" si="292"/>
        <v>2</v>
      </c>
      <c r="J1472" s="118">
        <f>IF(AND(Formulier!$E$44&lt;=C1472,Formulier!$O$38&gt;=C1472),"Verlof",0)</f>
        <v>0</v>
      </c>
      <c r="K1472">
        <f t="shared" si="298"/>
        <v>0</v>
      </c>
      <c r="L1472">
        <f t="shared" si="299"/>
        <v>0</v>
      </c>
      <c r="M1472">
        <f t="shared" si="300"/>
        <v>0</v>
      </c>
      <c r="N1472" s="56">
        <f t="shared" si="301"/>
        <v>0</v>
      </c>
      <c r="O1472" s="56">
        <f t="shared" si="302"/>
        <v>0</v>
      </c>
    </row>
    <row r="1473" spans="1:15" x14ac:dyDescent="0.3">
      <c r="A1473" t="str">
        <f t="shared" si="293"/>
        <v>20272di</v>
      </c>
      <c r="B1473">
        <f t="shared" si="291"/>
        <v>2</v>
      </c>
      <c r="C1473" s="65">
        <f t="shared" si="289"/>
        <v>46399</v>
      </c>
      <c r="D1473" t="str">
        <f t="shared" si="290"/>
        <v>di</v>
      </c>
      <c r="E1473">
        <f t="shared" si="294"/>
        <v>2027</v>
      </c>
      <c r="F1473" t="str">
        <f t="shared" si="295"/>
        <v/>
      </c>
      <c r="G1473" t="str">
        <f t="shared" si="296"/>
        <v/>
      </c>
      <c r="H1473" t="str">
        <f t="shared" si="297"/>
        <v/>
      </c>
      <c r="I1473">
        <f t="shared" si="292"/>
        <v>2</v>
      </c>
      <c r="J1473" s="118">
        <f>IF(AND(Formulier!$E$44&lt;=C1473,Formulier!$O$38&gt;=C1473),"Verlof",0)</f>
        <v>0</v>
      </c>
      <c r="K1473">
        <f t="shared" si="298"/>
        <v>0</v>
      </c>
      <c r="L1473">
        <f t="shared" si="299"/>
        <v>0</v>
      </c>
      <c r="M1473">
        <f t="shared" si="300"/>
        <v>0</v>
      </c>
      <c r="N1473" s="56">
        <f t="shared" si="301"/>
        <v>0</v>
      </c>
      <c r="O1473" s="56">
        <f t="shared" si="302"/>
        <v>0</v>
      </c>
    </row>
    <row r="1474" spans="1:15" x14ac:dyDescent="0.3">
      <c r="A1474" t="str">
        <f t="shared" si="293"/>
        <v>20272wo</v>
      </c>
      <c r="B1474">
        <f t="shared" si="291"/>
        <v>2</v>
      </c>
      <c r="C1474" s="65">
        <f t="shared" si="289"/>
        <v>46400</v>
      </c>
      <c r="D1474" t="str">
        <f t="shared" si="290"/>
        <v>wo</v>
      </c>
      <c r="E1474">
        <f t="shared" si="294"/>
        <v>2027</v>
      </c>
      <c r="F1474" t="str">
        <f t="shared" si="295"/>
        <v/>
      </c>
      <c r="G1474" t="str">
        <f t="shared" si="296"/>
        <v/>
      </c>
      <c r="H1474" t="str">
        <f t="shared" si="297"/>
        <v/>
      </c>
      <c r="I1474">
        <f t="shared" si="292"/>
        <v>2</v>
      </c>
      <c r="J1474" s="118">
        <f>IF(AND(Formulier!$E$44&lt;=C1474,Formulier!$O$38&gt;=C1474),"Verlof",0)</f>
        <v>0</v>
      </c>
      <c r="K1474">
        <f t="shared" si="298"/>
        <v>0</v>
      </c>
      <c r="L1474">
        <f t="shared" si="299"/>
        <v>0</v>
      </c>
      <c r="M1474">
        <f t="shared" si="300"/>
        <v>0</v>
      </c>
      <c r="N1474" s="56">
        <f t="shared" si="301"/>
        <v>0</v>
      </c>
      <c r="O1474" s="56">
        <f t="shared" si="302"/>
        <v>0</v>
      </c>
    </row>
    <row r="1475" spans="1:15" x14ac:dyDescent="0.3">
      <c r="A1475" t="str">
        <f t="shared" si="293"/>
        <v>20272do</v>
      </c>
      <c r="B1475">
        <f t="shared" si="291"/>
        <v>2</v>
      </c>
      <c r="C1475" s="65">
        <f t="shared" si="289"/>
        <v>46401</v>
      </c>
      <c r="D1475" t="str">
        <f t="shared" si="290"/>
        <v>do</v>
      </c>
      <c r="E1475">
        <f t="shared" si="294"/>
        <v>2027</v>
      </c>
      <c r="F1475" t="str">
        <f t="shared" si="295"/>
        <v/>
      </c>
      <c r="G1475" t="str">
        <f t="shared" si="296"/>
        <v/>
      </c>
      <c r="H1475" t="str">
        <f t="shared" si="297"/>
        <v/>
      </c>
      <c r="I1475">
        <f t="shared" si="292"/>
        <v>2</v>
      </c>
      <c r="J1475" s="118">
        <f>IF(AND(Formulier!$E$44&lt;=C1475,Formulier!$O$38&gt;=C1475),"Verlof",0)</f>
        <v>0</v>
      </c>
      <c r="K1475">
        <f t="shared" si="298"/>
        <v>0</v>
      </c>
      <c r="L1475">
        <f t="shared" si="299"/>
        <v>0</v>
      </c>
      <c r="M1475">
        <f t="shared" si="300"/>
        <v>0</v>
      </c>
      <c r="N1475" s="56">
        <f t="shared" si="301"/>
        <v>0</v>
      </c>
      <c r="O1475" s="56">
        <f t="shared" si="302"/>
        <v>0</v>
      </c>
    </row>
    <row r="1476" spans="1:15" x14ac:dyDescent="0.3">
      <c r="A1476" t="str">
        <f t="shared" si="293"/>
        <v>20272vr</v>
      </c>
      <c r="B1476">
        <f t="shared" si="291"/>
        <v>2</v>
      </c>
      <c r="C1476" s="65">
        <f t="shared" si="289"/>
        <v>46402</v>
      </c>
      <c r="D1476" t="str">
        <f t="shared" si="290"/>
        <v>vr</v>
      </c>
      <c r="E1476">
        <f t="shared" si="294"/>
        <v>2027</v>
      </c>
      <c r="F1476" t="str">
        <f t="shared" si="295"/>
        <v/>
      </c>
      <c r="G1476" t="str">
        <f t="shared" si="296"/>
        <v/>
      </c>
      <c r="H1476" t="str">
        <f t="shared" si="297"/>
        <v/>
      </c>
      <c r="I1476">
        <f t="shared" si="292"/>
        <v>2</v>
      </c>
      <c r="J1476" s="118">
        <f>IF(AND(Formulier!$E$44&lt;=C1476,Formulier!$O$38&gt;=C1476),"Verlof",0)</f>
        <v>0</v>
      </c>
      <c r="K1476">
        <f t="shared" si="298"/>
        <v>0</v>
      </c>
      <c r="L1476">
        <f t="shared" si="299"/>
        <v>0</v>
      </c>
      <c r="M1476">
        <f t="shared" si="300"/>
        <v>0</v>
      </c>
      <c r="N1476" s="56">
        <f t="shared" si="301"/>
        <v>0</v>
      </c>
      <c r="O1476" s="56">
        <f t="shared" si="302"/>
        <v>0</v>
      </c>
    </row>
    <row r="1477" spans="1:15" x14ac:dyDescent="0.3">
      <c r="A1477" t="str">
        <f t="shared" si="293"/>
        <v>20272za</v>
      </c>
      <c r="B1477">
        <f t="shared" si="291"/>
        <v>2</v>
      </c>
      <c r="C1477" s="65">
        <f t="shared" si="289"/>
        <v>46403</v>
      </c>
      <c r="D1477" t="str">
        <f t="shared" si="290"/>
        <v>za</v>
      </c>
      <c r="E1477">
        <f t="shared" si="294"/>
        <v>2027</v>
      </c>
      <c r="F1477" t="str">
        <f t="shared" si="295"/>
        <v/>
      </c>
      <c r="G1477" t="str">
        <f t="shared" si="296"/>
        <v/>
      </c>
      <c r="H1477" t="str">
        <f t="shared" si="297"/>
        <v/>
      </c>
      <c r="I1477">
        <f t="shared" si="292"/>
        <v>2</v>
      </c>
      <c r="J1477" s="118">
        <f>IF(AND(Formulier!$E$44&lt;=C1477,Formulier!$O$38&gt;=C1477),"Verlof",0)</f>
        <v>0</v>
      </c>
      <c r="K1477">
        <f t="shared" si="298"/>
        <v>0</v>
      </c>
      <c r="L1477">
        <f t="shared" si="299"/>
        <v>0</v>
      </c>
      <c r="M1477">
        <f t="shared" si="300"/>
        <v>0</v>
      </c>
      <c r="N1477" s="56">
        <f t="shared" si="301"/>
        <v>0</v>
      </c>
      <c r="O1477" s="56">
        <f t="shared" si="302"/>
        <v>0</v>
      </c>
    </row>
    <row r="1478" spans="1:15" x14ac:dyDescent="0.3">
      <c r="A1478" t="str">
        <f t="shared" si="293"/>
        <v>20272zo</v>
      </c>
      <c r="B1478">
        <f t="shared" si="291"/>
        <v>2</v>
      </c>
      <c r="C1478" s="65">
        <f t="shared" si="289"/>
        <v>46404</v>
      </c>
      <c r="D1478" t="str">
        <f t="shared" si="290"/>
        <v>zo</v>
      </c>
      <c r="E1478">
        <f t="shared" si="294"/>
        <v>2027</v>
      </c>
      <c r="F1478" t="str">
        <f t="shared" si="295"/>
        <v/>
      </c>
      <c r="G1478" t="str">
        <f t="shared" si="296"/>
        <v/>
      </c>
      <c r="H1478" t="str">
        <f t="shared" si="297"/>
        <v/>
      </c>
      <c r="I1478">
        <f t="shared" si="292"/>
        <v>2</v>
      </c>
      <c r="J1478" s="118">
        <f>IF(AND(Formulier!$E$44&lt;=C1478,Formulier!$O$38&gt;=C1478),"Verlof",0)</f>
        <v>0</v>
      </c>
      <c r="K1478">
        <f t="shared" si="298"/>
        <v>0</v>
      </c>
      <c r="L1478">
        <f t="shared" si="299"/>
        <v>0</v>
      </c>
      <c r="M1478">
        <f t="shared" si="300"/>
        <v>0</v>
      </c>
      <c r="N1478" s="56">
        <f t="shared" si="301"/>
        <v>0</v>
      </c>
      <c r="O1478" s="56">
        <f t="shared" si="302"/>
        <v>0</v>
      </c>
    </row>
    <row r="1479" spans="1:15" x14ac:dyDescent="0.3">
      <c r="A1479" t="str">
        <f t="shared" si="293"/>
        <v>20273ma</v>
      </c>
      <c r="B1479">
        <f t="shared" si="291"/>
        <v>3</v>
      </c>
      <c r="C1479" s="65">
        <f t="shared" si="289"/>
        <v>46405</v>
      </c>
      <c r="D1479" t="str">
        <f t="shared" si="290"/>
        <v>ma</v>
      </c>
      <c r="E1479">
        <f t="shared" si="294"/>
        <v>2027</v>
      </c>
      <c r="F1479" t="str">
        <f t="shared" si="295"/>
        <v/>
      </c>
      <c r="G1479" t="str">
        <f t="shared" si="296"/>
        <v/>
      </c>
      <c r="H1479" t="str">
        <f t="shared" si="297"/>
        <v/>
      </c>
      <c r="I1479">
        <f t="shared" si="292"/>
        <v>3</v>
      </c>
      <c r="J1479" s="118">
        <f>IF(AND(Formulier!$E$44&lt;=C1479,Formulier!$O$38&gt;=C1479),"Verlof",0)</f>
        <v>0</v>
      </c>
      <c r="K1479">
        <f t="shared" si="298"/>
        <v>0</v>
      </c>
      <c r="L1479">
        <f t="shared" si="299"/>
        <v>0</v>
      </c>
      <c r="M1479">
        <f t="shared" si="300"/>
        <v>0</v>
      </c>
      <c r="N1479" s="56">
        <f t="shared" si="301"/>
        <v>0</v>
      </c>
      <c r="O1479" s="56">
        <f t="shared" si="302"/>
        <v>0</v>
      </c>
    </row>
    <row r="1480" spans="1:15" x14ac:dyDescent="0.3">
      <c r="A1480" t="str">
        <f t="shared" si="293"/>
        <v>20273di</v>
      </c>
      <c r="B1480">
        <f t="shared" si="291"/>
        <v>3</v>
      </c>
      <c r="C1480" s="65">
        <f t="shared" si="289"/>
        <v>46406</v>
      </c>
      <c r="D1480" t="str">
        <f t="shared" si="290"/>
        <v>di</v>
      </c>
      <c r="E1480">
        <f t="shared" si="294"/>
        <v>2027</v>
      </c>
      <c r="F1480" t="str">
        <f t="shared" si="295"/>
        <v/>
      </c>
      <c r="G1480" t="str">
        <f t="shared" si="296"/>
        <v/>
      </c>
      <c r="H1480" t="str">
        <f t="shared" si="297"/>
        <v/>
      </c>
      <c r="I1480">
        <f t="shared" si="292"/>
        <v>3</v>
      </c>
      <c r="J1480" s="118">
        <f>IF(AND(Formulier!$E$44&lt;=C1480,Formulier!$O$38&gt;=C1480),"Verlof",0)</f>
        <v>0</v>
      </c>
      <c r="K1480">
        <f t="shared" si="298"/>
        <v>0</v>
      </c>
      <c r="L1480">
        <f t="shared" si="299"/>
        <v>0</v>
      </c>
      <c r="M1480">
        <f t="shared" si="300"/>
        <v>0</v>
      </c>
      <c r="N1480" s="56">
        <f t="shared" si="301"/>
        <v>0</v>
      </c>
      <c r="O1480" s="56">
        <f t="shared" si="302"/>
        <v>0</v>
      </c>
    </row>
    <row r="1481" spans="1:15" x14ac:dyDescent="0.3">
      <c r="A1481" t="str">
        <f t="shared" si="293"/>
        <v>20273wo</v>
      </c>
      <c r="B1481">
        <f t="shared" si="291"/>
        <v>3</v>
      </c>
      <c r="C1481" s="65">
        <f t="shared" ref="C1481:C1544" si="303">C1480+1</f>
        <v>46407</v>
      </c>
      <c r="D1481" t="str">
        <f t="shared" ref="D1481:D1544" si="304">+D1474</f>
        <v>wo</v>
      </c>
      <c r="E1481">
        <f t="shared" si="294"/>
        <v>2027</v>
      </c>
      <c r="F1481" t="str">
        <f t="shared" si="295"/>
        <v/>
      </c>
      <c r="G1481" t="str">
        <f t="shared" si="296"/>
        <v/>
      </c>
      <c r="H1481" t="str">
        <f t="shared" si="297"/>
        <v/>
      </c>
      <c r="I1481">
        <f t="shared" si="292"/>
        <v>3</v>
      </c>
      <c r="J1481" s="118">
        <f>IF(AND(Formulier!$E$44&lt;=C1481,Formulier!$O$38&gt;=C1481),"Verlof",0)</f>
        <v>0</v>
      </c>
      <c r="K1481">
        <f t="shared" si="298"/>
        <v>0</v>
      </c>
      <c r="L1481">
        <f t="shared" si="299"/>
        <v>0</v>
      </c>
      <c r="M1481">
        <f t="shared" si="300"/>
        <v>0</v>
      </c>
      <c r="N1481" s="56">
        <f t="shared" si="301"/>
        <v>0</v>
      </c>
      <c r="O1481" s="56">
        <f t="shared" si="302"/>
        <v>0</v>
      </c>
    </row>
    <row r="1482" spans="1:15" x14ac:dyDescent="0.3">
      <c r="A1482" t="str">
        <f t="shared" si="293"/>
        <v>20273do</v>
      </c>
      <c r="B1482">
        <f t="shared" si="291"/>
        <v>3</v>
      </c>
      <c r="C1482" s="65">
        <f t="shared" si="303"/>
        <v>46408</v>
      </c>
      <c r="D1482" t="str">
        <f t="shared" si="304"/>
        <v>do</v>
      </c>
      <c r="E1482">
        <f t="shared" si="294"/>
        <v>2027</v>
      </c>
      <c r="F1482" t="str">
        <f t="shared" si="295"/>
        <v/>
      </c>
      <c r="G1482" t="str">
        <f t="shared" si="296"/>
        <v/>
      </c>
      <c r="H1482" t="str">
        <f t="shared" si="297"/>
        <v/>
      </c>
      <c r="I1482">
        <f t="shared" si="292"/>
        <v>3</v>
      </c>
      <c r="J1482" s="118">
        <f>IF(AND(Formulier!$E$44&lt;=C1482,Formulier!$O$38&gt;=C1482),"Verlof",0)</f>
        <v>0</v>
      </c>
      <c r="K1482">
        <f t="shared" si="298"/>
        <v>0</v>
      </c>
      <c r="L1482">
        <f t="shared" si="299"/>
        <v>0</v>
      </c>
      <c r="M1482">
        <f t="shared" si="300"/>
        <v>0</v>
      </c>
      <c r="N1482" s="56">
        <f t="shared" si="301"/>
        <v>0</v>
      </c>
      <c r="O1482" s="56">
        <f t="shared" si="302"/>
        <v>0</v>
      </c>
    </row>
    <row r="1483" spans="1:15" x14ac:dyDescent="0.3">
      <c r="A1483" t="str">
        <f t="shared" si="293"/>
        <v>20273vr</v>
      </c>
      <c r="B1483">
        <f t="shared" si="291"/>
        <v>3</v>
      </c>
      <c r="C1483" s="65">
        <f t="shared" si="303"/>
        <v>46409</v>
      </c>
      <c r="D1483" t="str">
        <f t="shared" si="304"/>
        <v>vr</v>
      </c>
      <c r="E1483">
        <f t="shared" si="294"/>
        <v>2027</v>
      </c>
      <c r="F1483" t="str">
        <f t="shared" si="295"/>
        <v/>
      </c>
      <c r="G1483" t="str">
        <f t="shared" si="296"/>
        <v/>
      </c>
      <c r="H1483" t="str">
        <f t="shared" si="297"/>
        <v/>
      </c>
      <c r="I1483">
        <f t="shared" si="292"/>
        <v>3</v>
      </c>
      <c r="J1483" s="118">
        <f>IF(AND(Formulier!$E$44&lt;=C1483,Formulier!$O$38&gt;=C1483),"Verlof",0)</f>
        <v>0</v>
      </c>
      <c r="K1483">
        <f t="shared" si="298"/>
        <v>0</v>
      </c>
      <c r="L1483">
        <f t="shared" si="299"/>
        <v>0</v>
      </c>
      <c r="M1483">
        <f t="shared" si="300"/>
        <v>0</v>
      </c>
      <c r="N1483" s="56">
        <f t="shared" si="301"/>
        <v>0</v>
      </c>
      <c r="O1483" s="56">
        <f t="shared" si="302"/>
        <v>0</v>
      </c>
    </row>
    <row r="1484" spans="1:15" x14ac:dyDescent="0.3">
      <c r="A1484" t="str">
        <f t="shared" si="293"/>
        <v>20273za</v>
      </c>
      <c r="B1484">
        <f t="shared" si="291"/>
        <v>3</v>
      </c>
      <c r="C1484" s="65">
        <f t="shared" si="303"/>
        <v>46410</v>
      </c>
      <c r="D1484" t="str">
        <f t="shared" si="304"/>
        <v>za</v>
      </c>
      <c r="E1484">
        <f t="shared" si="294"/>
        <v>2027</v>
      </c>
      <c r="F1484" t="str">
        <f t="shared" si="295"/>
        <v/>
      </c>
      <c r="G1484" t="str">
        <f t="shared" si="296"/>
        <v/>
      </c>
      <c r="H1484" t="str">
        <f t="shared" si="297"/>
        <v/>
      </c>
      <c r="I1484">
        <f t="shared" si="292"/>
        <v>3</v>
      </c>
      <c r="J1484" s="118">
        <f>IF(AND(Formulier!$E$44&lt;=C1484,Formulier!$O$38&gt;=C1484),"Verlof",0)</f>
        <v>0</v>
      </c>
      <c r="K1484">
        <f t="shared" si="298"/>
        <v>0</v>
      </c>
      <c r="L1484">
        <f t="shared" si="299"/>
        <v>0</v>
      </c>
      <c r="M1484">
        <f t="shared" si="300"/>
        <v>0</v>
      </c>
      <c r="N1484" s="56">
        <f t="shared" si="301"/>
        <v>0</v>
      </c>
      <c r="O1484" s="56">
        <f t="shared" si="302"/>
        <v>0</v>
      </c>
    </row>
    <row r="1485" spans="1:15" x14ac:dyDescent="0.3">
      <c r="A1485" t="str">
        <f t="shared" si="293"/>
        <v>20273zo</v>
      </c>
      <c r="B1485">
        <f t="shared" ref="B1485:B1548" si="305">B1478+1</f>
        <v>3</v>
      </c>
      <c r="C1485" s="65">
        <f t="shared" si="303"/>
        <v>46411</v>
      </c>
      <c r="D1485" t="str">
        <f t="shared" si="304"/>
        <v>zo</v>
      </c>
      <c r="E1485">
        <f t="shared" si="294"/>
        <v>2027</v>
      </c>
      <c r="F1485" t="str">
        <f t="shared" si="295"/>
        <v/>
      </c>
      <c r="G1485" t="str">
        <f t="shared" si="296"/>
        <v/>
      </c>
      <c r="H1485" t="str">
        <f t="shared" si="297"/>
        <v/>
      </c>
      <c r="I1485">
        <f t="shared" ref="I1485:I1548" si="306">+I1478+1</f>
        <v>3</v>
      </c>
      <c r="J1485" s="118">
        <f>IF(AND(Formulier!$E$44&lt;=C1485,Formulier!$O$38&gt;=C1485),"Verlof",0)</f>
        <v>0</v>
      </c>
      <c r="K1485">
        <f t="shared" si="298"/>
        <v>0</v>
      </c>
      <c r="L1485">
        <f t="shared" si="299"/>
        <v>0</v>
      </c>
      <c r="M1485">
        <f t="shared" si="300"/>
        <v>0</v>
      </c>
      <c r="N1485" s="56">
        <f t="shared" si="301"/>
        <v>0</v>
      </c>
      <c r="O1485" s="56">
        <f t="shared" si="302"/>
        <v>0</v>
      </c>
    </row>
    <row r="1486" spans="1:15" x14ac:dyDescent="0.3">
      <c r="A1486" t="str">
        <f t="shared" si="293"/>
        <v>20274ma</v>
      </c>
      <c r="B1486">
        <f t="shared" si="305"/>
        <v>4</v>
      </c>
      <c r="C1486" s="65">
        <f t="shared" si="303"/>
        <v>46412</v>
      </c>
      <c r="D1486" t="str">
        <f t="shared" si="304"/>
        <v>ma</v>
      </c>
      <c r="E1486">
        <f t="shared" si="294"/>
        <v>2027</v>
      </c>
      <c r="F1486" t="str">
        <f t="shared" si="295"/>
        <v/>
      </c>
      <c r="G1486" t="str">
        <f t="shared" si="296"/>
        <v/>
      </c>
      <c r="H1486" t="str">
        <f t="shared" si="297"/>
        <v/>
      </c>
      <c r="I1486">
        <f t="shared" si="306"/>
        <v>4</v>
      </c>
      <c r="J1486" s="118">
        <f>IF(AND(Formulier!$E$44&lt;=C1486,Formulier!$O$38&gt;=C1486),"Verlof",0)</f>
        <v>0</v>
      </c>
      <c r="K1486">
        <f t="shared" si="298"/>
        <v>0</v>
      </c>
      <c r="L1486">
        <f t="shared" si="299"/>
        <v>0</v>
      </c>
      <c r="M1486">
        <f t="shared" si="300"/>
        <v>0</v>
      </c>
      <c r="N1486" s="56">
        <f t="shared" si="301"/>
        <v>0</v>
      </c>
      <c r="O1486" s="56">
        <f t="shared" si="302"/>
        <v>0</v>
      </c>
    </row>
    <row r="1487" spans="1:15" x14ac:dyDescent="0.3">
      <c r="A1487" t="str">
        <f t="shared" si="293"/>
        <v>20274di</v>
      </c>
      <c r="B1487">
        <f t="shared" si="305"/>
        <v>4</v>
      </c>
      <c r="C1487" s="65">
        <f t="shared" si="303"/>
        <v>46413</v>
      </c>
      <c r="D1487" t="str">
        <f t="shared" si="304"/>
        <v>di</v>
      </c>
      <c r="E1487">
        <f t="shared" si="294"/>
        <v>2027</v>
      </c>
      <c r="F1487" t="str">
        <f t="shared" si="295"/>
        <v/>
      </c>
      <c r="G1487" t="str">
        <f t="shared" si="296"/>
        <v/>
      </c>
      <c r="H1487" t="str">
        <f t="shared" si="297"/>
        <v/>
      </c>
      <c r="I1487">
        <f t="shared" si="306"/>
        <v>4</v>
      </c>
      <c r="J1487" s="118">
        <f>IF(AND(Formulier!$E$44&lt;=C1487,Formulier!$O$38&gt;=C1487),"Verlof",0)</f>
        <v>0</v>
      </c>
      <c r="K1487">
        <f t="shared" si="298"/>
        <v>0</v>
      </c>
      <c r="L1487">
        <f t="shared" si="299"/>
        <v>0</v>
      </c>
      <c r="M1487">
        <f t="shared" si="300"/>
        <v>0</v>
      </c>
      <c r="N1487" s="56">
        <f t="shared" si="301"/>
        <v>0</v>
      </c>
      <c r="O1487" s="56">
        <f t="shared" si="302"/>
        <v>0</v>
      </c>
    </row>
    <row r="1488" spans="1:15" x14ac:dyDescent="0.3">
      <c r="A1488" t="str">
        <f t="shared" si="293"/>
        <v>20274wo</v>
      </c>
      <c r="B1488">
        <f t="shared" si="305"/>
        <v>4</v>
      </c>
      <c r="C1488" s="65">
        <f t="shared" si="303"/>
        <v>46414</v>
      </c>
      <c r="D1488" t="str">
        <f t="shared" si="304"/>
        <v>wo</v>
      </c>
      <c r="E1488">
        <f t="shared" si="294"/>
        <v>2027</v>
      </c>
      <c r="F1488" t="str">
        <f t="shared" si="295"/>
        <v/>
      </c>
      <c r="G1488" t="str">
        <f t="shared" si="296"/>
        <v/>
      </c>
      <c r="H1488" t="str">
        <f t="shared" si="297"/>
        <v/>
      </c>
      <c r="I1488">
        <f t="shared" si="306"/>
        <v>4</v>
      </c>
      <c r="J1488" s="118">
        <f>IF(AND(Formulier!$E$44&lt;=C1488,Formulier!$O$38&gt;=C1488),"Verlof",0)</f>
        <v>0</v>
      </c>
      <c r="K1488">
        <f t="shared" si="298"/>
        <v>0</v>
      </c>
      <c r="L1488">
        <f t="shared" si="299"/>
        <v>0</v>
      </c>
      <c r="M1488">
        <f t="shared" si="300"/>
        <v>0</v>
      </c>
      <c r="N1488" s="56">
        <f t="shared" si="301"/>
        <v>0</v>
      </c>
      <c r="O1488" s="56">
        <f t="shared" si="302"/>
        <v>0</v>
      </c>
    </row>
    <row r="1489" spans="1:15" x14ac:dyDescent="0.3">
      <c r="A1489" t="str">
        <f t="shared" si="293"/>
        <v>20274do</v>
      </c>
      <c r="B1489">
        <f t="shared" si="305"/>
        <v>4</v>
      </c>
      <c r="C1489" s="65">
        <f t="shared" si="303"/>
        <v>46415</v>
      </c>
      <c r="D1489" t="str">
        <f t="shared" si="304"/>
        <v>do</v>
      </c>
      <c r="E1489">
        <f t="shared" si="294"/>
        <v>2027</v>
      </c>
      <c r="F1489" t="str">
        <f t="shared" si="295"/>
        <v/>
      </c>
      <c r="G1489" t="str">
        <f t="shared" si="296"/>
        <v/>
      </c>
      <c r="H1489" t="str">
        <f t="shared" si="297"/>
        <v/>
      </c>
      <c r="I1489">
        <f t="shared" si="306"/>
        <v>4</v>
      </c>
      <c r="J1489" s="118">
        <f>IF(AND(Formulier!$E$44&lt;=C1489,Formulier!$O$38&gt;=C1489),"Verlof",0)</f>
        <v>0</v>
      </c>
      <c r="K1489">
        <f t="shared" si="298"/>
        <v>0</v>
      </c>
      <c r="L1489">
        <f t="shared" si="299"/>
        <v>0</v>
      </c>
      <c r="M1489">
        <f t="shared" si="300"/>
        <v>0</v>
      </c>
      <c r="N1489" s="56">
        <f t="shared" si="301"/>
        <v>0</v>
      </c>
      <c r="O1489" s="56">
        <f t="shared" si="302"/>
        <v>0</v>
      </c>
    </row>
    <row r="1490" spans="1:15" x14ac:dyDescent="0.3">
      <c r="A1490" t="str">
        <f t="shared" si="293"/>
        <v>20274vr</v>
      </c>
      <c r="B1490">
        <f t="shared" si="305"/>
        <v>4</v>
      </c>
      <c r="C1490" s="65">
        <f t="shared" si="303"/>
        <v>46416</v>
      </c>
      <c r="D1490" t="str">
        <f t="shared" si="304"/>
        <v>vr</v>
      </c>
      <c r="E1490">
        <f t="shared" si="294"/>
        <v>2027</v>
      </c>
      <c r="F1490" t="str">
        <f t="shared" si="295"/>
        <v/>
      </c>
      <c r="G1490" t="str">
        <f t="shared" si="296"/>
        <v/>
      </c>
      <c r="H1490" t="str">
        <f t="shared" si="297"/>
        <v/>
      </c>
      <c r="I1490">
        <f t="shared" si="306"/>
        <v>4</v>
      </c>
      <c r="J1490" s="118">
        <f>IF(AND(Formulier!$E$44&lt;=C1490,Formulier!$O$38&gt;=C1490),"Verlof",0)</f>
        <v>0</v>
      </c>
      <c r="K1490">
        <f t="shared" si="298"/>
        <v>0</v>
      </c>
      <c r="L1490">
        <f t="shared" si="299"/>
        <v>0</v>
      </c>
      <c r="M1490">
        <f t="shared" si="300"/>
        <v>0</v>
      </c>
      <c r="N1490" s="56">
        <f t="shared" si="301"/>
        <v>0</v>
      </c>
      <c r="O1490" s="56">
        <f t="shared" si="302"/>
        <v>0</v>
      </c>
    </row>
    <row r="1491" spans="1:15" x14ac:dyDescent="0.3">
      <c r="A1491" t="str">
        <f t="shared" si="293"/>
        <v>20274za</v>
      </c>
      <c r="B1491">
        <f t="shared" si="305"/>
        <v>4</v>
      </c>
      <c r="C1491" s="65">
        <f t="shared" si="303"/>
        <v>46417</v>
      </c>
      <c r="D1491" t="str">
        <f t="shared" si="304"/>
        <v>za</v>
      </c>
      <c r="E1491">
        <f t="shared" si="294"/>
        <v>2027</v>
      </c>
      <c r="F1491" t="str">
        <f t="shared" si="295"/>
        <v/>
      </c>
      <c r="G1491" t="str">
        <f t="shared" si="296"/>
        <v/>
      </c>
      <c r="H1491" t="str">
        <f t="shared" si="297"/>
        <v/>
      </c>
      <c r="I1491">
        <f t="shared" si="306"/>
        <v>4</v>
      </c>
      <c r="J1491" s="118">
        <f>IF(AND(Formulier!$E$44&lt;=C1491,Formulier!$O$38&gt;=C1491),"Verlof",0)</f>
        <v>0</v>
      </c>
      <c r="K1491">
        <f t="shared" si="298"/>
        <v>0</v>
      </c>
      <c r="L1491">
        <f t="shared" si="299"/>
        <v>0</v>
      </c>
      <c r="M1491">
        <f t="shared" si="300"/>
        <v>0</v>
      </c>
      <c r="N1491" s="56">
        <f t="shared" si="301"/>
        <v>0</v>
      </c>
      <c r="O1491" s="56">
        <f t="shared" si="302"/>
        <v>0</v>
      </c>
    </row>
    <row r="1492" spans="1:15" x14ac:dyDescent="0.3">
      <c r="A1492" t="str">
        <f t="shared" si="293"/>
        <v>20274zo</v>
      </c>
      <c r="B1492">
        <f t="shared" si="305"/>
        <v>4</v>
      </c>
      <c r="C1492" s="65">
        <f t="shared" si="303"/>
        <v>46418</v>
      </c>
      <c r="D1492" t="str">
        <f t="shared" si="304"/>
        <v>zo</v>
      </c>
      <c r="E1492">
        <f t="shared" si="294"/>
        <v>2027</v>
      </c>
      <c r="F1492" t="str">
        <f t="shared" si="295"/>
        <v/>
      </c>
      <c r="G1492" t="str">
        <f t="shared" si="296"/>
        <v/>
      </c>
      <c r="H1492" t="str">
        <f t="shared" si="297"/>
        <v/>
      </c>
      <c r="I1492">
        <f t="shared" si="306"/>
        <v>4</v>
      </c>
      <c r="J1492" s="118">
        <f>IF(AND(Formulier!$E$44&lt;=C1492,Formulier!$O$38&gt;=C1492),"Verlof",0)</f>
        <v>0</v>
      </c>
      <c r="K1492">
        <f t="shared" si="298"/>
        <v>0</v>
      </c>
      <c r="L1492">
        <f t="shared" si="299"/>
        <v>0</v>
      </c>
      <c r="M1492">
        <f t="shared" si="300"/>
        <v>0</v>
      </c>
      <c r="N1492" s="56">
        <f t="shared" si="301"/>
        <v>0</v>
      </c>
      <c r="O1492" s="56">
        <f t="shared" si="302"/>
        <v>0</v>
      </c>
    </row>
    <row r="1493" spans="1:15" x14ac:dyDescent="0.3">
      <c r="A1493" t="str">
        <f t="shared" si="293"/>
        <v>20275ma</v>
      </c>
      <c r="B1493">
        <f t="shared" si="305"/>
        <v>5</v>
      </c>
      <c r="C1493" s="65">
        <f t="shared" si="303"/>
        <v>46419</v>
      </c>
      <c r="D1493" t="str">
        <f t="shared" si="304"/>
        <v>ma</v>
      </c>
      <c r="E1493">
        <f t="shared" si="294"/>
        <v>2027</v>
      </c>
      <c r="F1493" t="str">
        <f t="shared" si="295"/>
        <v/>
      </c>
      <c r="G1493" t="str">
        <f t="shared" si="296"/>
        <v/>
      </c>
      <c r="H1493" t="str">
        <f t="shared" si="297"/>
        <v/>
      </c>
      <c r="I1493">
        <f t="shared" si="306"/>
        <v>5</v>
      </c>
      <c r="J1493" s="118">
        <f>IF(AND(Formulier!$E$44&lt;=C1493,Formulier!$O$38&gt;=C1493),"Verlof",0)</f>
        <v>0</v>
      </c>
      <c r="K1493">
        <f t="shared" si="298"/>
        <v>0</v>
      </c>
      <c r="L1493">
        <f t="shared" si="299"/>
        <v>0</v>
      </c>
      <c r="M1493">
        <f t="shared" si="300"/>
        <v>0</v>
      </c>
      <c r="N1493" s="56">
        <f t="shared" si="301"/>
        <v>0</v>
      </c>
      <c r="O1493" s="56">
        <f t="shared" si="302"/>
        <v>0</v>
      </c>
    </row>
    <row r="1494" spans="1:15" x14ac:dyDescent="0.3">
      <c r="A1494" t="str">
        <f t="shared" si="293"/>
        <v>20275di</v>
      </c>
      <c r="B1494">
        <f t="shared" si="305"/>
        <v>5</v>
      </c>
      <c r="C1494" s="65">
        <f t="shared" si="303"/>
        <v>46420</v>
      </c>
      <c r="D1494" t="str">
        <f t="shared" si="304"/>
        <v>di</v>
      </c>
      <c r="E1494">
        <f t="shared" si="294"/>
        <v>2027</v>
      </c>
      <c r="F1494" t="str">
        <f t="shared" si="295"/>
        <v/>
      </c>
      <c r="G1494" t="str">
        <f t="shared" si="296"/>
        <v/>
      </c>
      <c r="H1494" t="str">
        <f t="shared" si="297"/>
        <v/>
      </c>
      <c r="I1494">
        <f t="shared" si="306"/>
        <v>5</v>
      </c>
      <c r="J1494" s="118">
        <f>IF(AND(Formulier!$E$44&lt;=C1494,Formulier!$O$38&gt;=C1494),"Verlof",0)</f>
        <v>0</v>
      </c>
      <c r="K1494">
        <f t="shared" si="298"/>
        <v>0</v>
      </c>
      <c r="L1494">
        <f t="shared" si="299"/>
        <v>0</v>
      </c>
      <c r="M1494">
        <f t="shared" si="300"/>
        <v>0</v>
      </c>
      <c r="N1494" s="56">
        <f t="shared" si="301"/>
        <v>0</v>
      </c>
      <c r="O1494" s="56">
        <f t="shared" si="302"/>
        <v>0</v>
      </c>
    </row>
    <row r="1495" spans="1:15" x14ac:dyDescent="0.3">
      <c r="A1495" t="str">
        <f t="shared" si="293"/>
        <v>20275wo</v>
      </c>
      <c r="B1495">
        <f t="shared" si="305"/>
        <v>5</v>
      </c>
      <c r="C1495" s="65">
        <f t="shared" si="303"/>
        <v>46421</v>
      </c>
      <c r="D1495" t="str">
        <f t="shared" si="304"/>
        <v>wo</v>
      </c>
      <c r="E1495">
        <f t="shared" si="294"/>
        <v>2027</v>
      </c>
      <c r="F1495" t="str">
        <f t="shared" si="295"/>
        <v/>
      </c>
      <c r="G1495" t="str">
        <f t="shared" si="296"/>
        <v/>
      </c>
      <c r="H1495" t="str">
        <f t="shared" si="297"/>
        <v/>
      </c>
      <c r="I1495">
        <f t="shared" si="306"/>
        <v>5</v>
      </c>
      <c r="J1495" s="118">
        <f>IF(AND(Formulier!$E$44&lt;=C1495,Formulier!$O$38&gt;=C1495),"Verlof",0)</f>
        <v>0</v>
      </c>
      <c r="K1495">
        <f t="shared" si="298"/>
        <v>0</v>
      </c>
      <c r="L1495">
        <f t="shared" si="299"/>
        <v>0</v>
      </c>
      <c r="M1495">
        <f t="shared" si="300"/>
        <v>0</v>
      </c>
      <c r="N1495" s="56">
        <f t="shared" si="301"/>
        <v>0</v>
      </c>
      <c r="O1495" s="56">
        <f t="shared" si="302"/>
        <v>0</v>
      </c>
    </row>
    <row r="1496" spans="1:15" x14ac:dyDescent="0.3">
      <c r="A1496" t="str">
        <f t="shared" si="293"/>
        <v>20275do</v>
      </c>
      <c r="B1496">
        <f t="shared" si="305"/>
        <v>5</v>
      </c>
      <c r="C1496" s="65">
        <f t="shared" si="303"/>
        <v>46422</v>
      </c>
      <c r="D1496" t="str">
        <f t="shared" si="304"/>
        <v>do</v>
      </c>
      <c r="E1496">
        <f t="shared" si="294"/>
        <v>2027</v>
      </c>
      <c r="F1496" t="str">
        <f t="shared" si="295"/>
        <v/>
      </c>
      <c r="G1496" t="str">
        <f t="shared" si="296"/>
        <v/>
      </c>
      <c r="H1496" t="str">
        <f t="shared" si="297"/>
        <v/>
      </c>
      <c r="I1496">
        <f t="shared" si="306"/>
        <v>5</v>
      </c>
      <c r="J1496" s="118">
        <f>IF(AND(Formulier!$E$44&lt;=C1496,Formulier!$O$38&gt;=C1496),"Verlof",0)</f>
        <v>0</v>
      </c>
      <c r="K1496">
        <f t="shared" si="298"/>
        <v>0</v>
      </c>
      <c r="L1496">
        <f t="shared" si="299"/>
        <v>0</v>
      </c>
      <c r="M1496">
        <f t="shared" si="300"/>
        <v>0</v>
      </c>
      <c r="N1496" s="56">
        <f t="shared" si="301"/>
        <v>0</v>
      </c>
      <c r="O1496" s="56">
        <f t="shared" si="302"/>
        <v>0</v>
      </c>
    </row>
    <row r="1497" spans="1:15" x14ac:dyDescent="0.3">
      <c r="A1497" t="str">
        <f t="shared" si="293"/>
        <v>20275vr</v>
      </c>
      <c r="B1497">
        <f t="shared" si="305"/>
        <v>5</v>
      </c>
      <c r="C1497" s="65">
        <f t="shared" si="303"/>
        <v>46423</v>
      </c>
      <c r="D1497" t="str">
        <f t="shared" si="304"/>
        <v>vr</v>
      </c>
      <c r="E1497">
        <f t="shared" si="294"/>
        <v>2027</v>
      </c>
      <c r="F1497" t="str">
        <f t="shared" si="295"/>
        <v/>
      </c>
      <c r="G1497" t="str">
        <f t="shared" si="296"/>
        <v/>
      </c>
      <c r="H1497" t="str">
        <f t="shared" si="297"/>
        <v/>
      </c>
      <c r="I1497">
        <f t="shared" si="306"/>
        <v>5</v>
      </c>
      <c r="J1497" s="118">
        <f>IF(AND(Formulier!$E$44&lt;=C1497,Formulier!$O$38&gt;=C1497),"Verlof",0)</f>
        <v>0</v>
      </c>
      <c r="K1497">
        <f t="shared" si="298"/>
        <v>0</v>
      </c>
      <c r="L1497">
        <f t="shared" si="299"/>
        <v>0</v>
      </c>
      <c r="M1497">
        <f t="shared" si="300"/>
        <v>0</v>
      </c>
      <c r="N1497" s="56">
        <f t="shared" si="301"/>
        <v>0</v>
      </c>
      <c r="O1497" s="56">
        <f t="shared" si="302"/>
        <v>0</v>
      </c>
    </row>
    <row r="1498" spans="1:15" x14ac:dyDescent="0.3">
      <c r="A1498" t="str">
        <f t="shared" si="293"/>
        <v>20275za</v>
      </c>
      <c r="B1498">
        <f t="shared" si="305"/>
        <v>5</v>
      </c>
      <c r="C1498" s="65">
        <f t="shared" si="303"/>
        <v>46424</v>
      </c>
      <c r="D1498" t="str">
        <f t="shared" si="304"/>
        <v>za</v>
      </c>
      <c r="E1498">
        <f t="shared" si="294"/>
        <v>2027</v>
      </c>
      <c r="F1498" t="str">
        <f t="shared" si="295"/>
        <v/>
      </c>
      <c r="G1498" t="str">
        <f t="shared" si="296"/>
        <v/>
      </c>
      <c r="H1498" t="str">
        <f t="shared" si="297"/>
        <v/>
      </c>
      <c r="I1498">
        <f t="shared" si="306"/>
        <v>5</v>
      </c>
      <c r="J1498" s="118">
        <f>IF(AND(Formulier!$E$44&lt;=C1498,Formulier!$O$38&gt;=C1498),"Verlof",0)</f>
        <v>0</v>
      </c>
      <c r="K1498">
        <f t="shared" si="298"/>
        <v>0</v>
      </c>
      <c r="L1498">
        <f t="shared" si="299"/>
        <v>0</v>
      </c>
      <c r="M1498">
        <f t="shared" si="300"/>
        <v>0</v>
      </c>
      <c r="N1498" s="56">
        <f t="shared" si="301"/>
        <v>0</v>
      </c>
      <c r="O1498" s="56">
        <f t="shared" si="302"/>
        <v>0</v>
      </c>
    </row>
    <row r="1499" spans="1:15" x14ac:dyDescent="0.3">
      <c r="A1499" t="str">
        <f t="shared" si="293"/>
        <v>20275zo</v>
      </c>
      <c r="B1499">
        <f t="shared" si="305"/>
        <v>5</v>
      </c>
      <c r="C1499" s="65">
        <f t="shared" si="303"/>
        <v>46425</v>
      </c>
      <c r="D1499" t="str">
        <f t="shared" si="304"/>
        <v>zo</v>
      </c>
      <c r="E1499">
        <f t="shared" si="294"/>
        <v>2027</v>
      </c>
      <c r="F1499" t="str">
        <f t="shared" si="295"/>
        <v/>
      </c>
      <c r="G1499" t="str">
        <f t="shared" si="296"/>
        <v/>
      </c>
      <c r="H1499" t="str">
        <f t="shared" si="297"/>
        <v/>
      </c>
      <c r="I1499">
        <f t="shared" si="306"/>
        <v>5</v>
      </c>
      <c r="J1499" s="118">
        <f>IF(AND(Formulier!$E$44&lt;=C1499,Formulier!$O$38&gt;=C1499),"Verlof",0)</f>
        <v>0</v>
      </c>
      <c r="K1499">
        <f t="shared" si="298"/>
        <v>0</v>
      </c>
      <c r="L1499">
        <f t="shared" si="299"/>
        <v>0</v>
      </c>
      <c r="M1499">
        <f t="shared" si="300"/>
        <v>0</v>
      </c>
      <c r="N1499" s="56">
        <f t="shared" si="301"/>
        <v>0</v>
      </c>
      <c r="O1499" s="56">
        <f t="shared" si="302"/>
        <v>0</v>
      </c>
    </row>
    <row r="1500" spans="1:15" x14ac:dyDescent="0.3">
      <c r="A1500" t="str">
        <f t="shared" ref="A1500:A1563" si="307">E1500&amp;B1500&amp;D1500</f>
        <v>20276ma</v>
      </c>
      <c r="B1500">
        <f t="shared" si="305"/>
        <v>6</v>
      </c>
      <c r="C1500" s="65">
        <f t="shared" si="303"/>
        <v>46426</v>
      </c>
      <c r="D1500" t="str">
        <f t="shared" si="304"/>
        <v>ma</v>
      </c>
      <c r="E1500">
        <f t="shared" ref="E1500:E1563" si="308">YEAR(C1500)</f>
        <v>2027</v>
      </c>
      <c r="F1500" t="str">
        <f t="shared" ref="F1500:F1563" si="309">IF(AND(C1500&gt;=$U$4,C1500&lt;=$V$4),"Vakantie",IF(AND(C1500&gt;=$U$5,C1500&lt;=$V$5),"Vakantie",IF(AND(C1500&gt;=$U$6,C1500&lt;=$V$6),"Vakantie",IF(AND(C1500&gt;=$U$7,C1500&lt;=$V$7),"Vakantie",IF(AND(C1500&gt;=$U$8,C1500&lt;=$V$8),"Vakantie",IF(AND(C1500&gt;=$U$9,C1500&lt;=$V$9),"Vakantie",IF(AND(C1500&gt;=$U$10,C1500&lt;=$V$10),"Vakantie",IF(AND(C1500&gt;=$U$11,C1500&lt;=$V$11),"Vakantie",IF(AND(C1500&gt;=$U$12,C1500&lt;=$V$12),"Vakantie",IF(AND(C1500&gt;=$U$13,C1500&lt;=$V$13),"Vakantie",IF(AND(C1500&gt;=$U$14,C1500&lt;=$V$14),"Vakantie",IF(AND(C1500&gt;=$U$15,C1500&lt;=$V$15),"Vakantie",IF(AND(C1500&gt;=$U$16,C1500&lt;=$V$16),"Vakantie",IF(AND(C1500&gt;=$U$17,C1500&lt;=$V$17),"Vakantie",IF(AND(C1500&gt;=$U$18,C1500&lt;=$V$18),"Vakantie",IF(AND(C1500&gt;=$U$19,C1500&lt;=$V$19),"Vakantie",IF(AND(C1500&gt;=$U$20,C1500&lt;=$V$20),"Vakantie",IF(AND(C1500&gt;=$U$21,C1500&lt;=$V$21),"Vakantie",IF(AND(C1500&gt;=$U$22,C1500&lt;=$V$22),"Vakantie",IF(AND(C1500&gt;=$U$23,C1500&lt;=$V$23),"Vakantie",IF(AND(C1500&gt;=$U$24,C1500&lt;=$V$24),"Vakantie",IF(AND(C1500&gt;=$U$25,C1500&lt;=$V$25),"Vakantie",IF(AND(C1500&gt;=$U$26,C1500&lt;=$V$26),"Vakantie",IF(AND(C1500&gt;=$U$27,C1500&lt;=$V$27),"Vakantie",IF(AND(C1500&gt;=$U$28,C1500&lt;=$V$28),"Vakantie",IF(AND(C1500&gt;=$U$29,C1500&lt;=$V$29),"Vakantie",IF(AND(C1500&gt;=$U$30,C1500&lt;=$V$30),"Vakantie",IF(AND(C1500&gt;=$U$31,C1500&lt;=$V$31),"Vakantie",IF(AND(C1500&gt;=$U$32,C1500&lt;=$V$32),"Vakantie",IF(AND(C1500&gt;=$U$33,C1500&lt;=$V$33),"Vakantie",IF(AND(C1500&gt;=$U$34,C1500&lt;=$V$34),"Vakantie",IF(AND(C1500&gt;=$U$35,C1500&lt;=$V$35),"Vakantie",IF(AND(C1500&gt;=$U$36,C1500&lt;=$V$36),"Vakantie",IF(AND(C1500&gt;=$U$37,C1500&lt;=$V$37),"Vakantie",IF(AND(C1500&gt;=$U$38,C1500&lt;=$V$38),"Vakantie",IF(AND(C1500&gt;=$U$39,C1500&lt;=$V$39),"Vakantie",IF(AND(C1500&gt;=$U$40,C1500&lt;=$V$40),"Vakantie",IF(AND(C1500&gt;=$U$41,C1500&lt;=$V$41),"Vakantie",IF(AND(C1500&gt;=$U$42,C1500&lt;=$V$42),"Vakantie",IF(AND(C1500&gt;=$U$43,C1500&lt;=$V$43),"Vakantie",IF(AND(C1500&gt;=$U$44,C1500&lt;=$V$44),"Vakantie",IF(AND(C1500&gt;=$U$45,C1500&lt;=$V$45),"Vakantie",""))))))))))))))))))))))))))))))))))))))))))</f>
        <v/>
      </c>
      <c r="G1500" t="str">
        <f t="shared" ref="G1500:G1563" si="310">IF(AND(C1500&gt;=$Z$4,C1500&lt;=$AA$4),"Vakantie",IF(AND(C1500&gt;=$Z$5,C1500&lt;=$AA$5),"Vakantie",IF(AND(C1500&gt;=$Z$6,C1500&lt;=$AA$6),"Vakantie",IF(AND(C1500&gt;=$Z$7,C1500&lt;=$AA$7),"Vakantie",IF(AND(C1500&gt;=$Z$8,C1500&lt;=$AA$8),"Vakantie",IF(AND(C1500&gt;=$Z$9,C1500&lt;=$AA$9),"Vakantie",IF(AND(C1500&gt;=$Z$10,C1500&lt;=$AA$10),"Vakantie",IF(AND(C1500&gt;=$Z$11,C1500&lt;=$AA$11),"Vakantie",IF(AND(C1500&gt;=$Z$12,C1500&lt;=$AA$12),"Vakantie",IF(AND(C1500&gt;=$Z$13,C1500&lt;=$AA$13),"Vakantie",IF(AND(C1500&gt;=$Z$14,C1500&lt;=$AA$14),"Vakantie",IF(AND(C1500&gt;=$Z$15,C1500&lt;=$AA$15),"Vakantie",IF(AND(C1500&gt;=$Z$16,C1500&lt;=$AA$16),"Vakantie",IF(AND(C1500&gt;=$Z$17,C1500&lt;=$AA$17),"Vakantie",IF(AND(C1500&gt;=$Z$18,C1500&lt;=$AA$18),"Vakantie",IF(AND(C1500&gt;=$Z$19,C1500&lt;=$AA$19),"Vakantie",IF(AND(C1500&gt;=$Z$20,C1500&lt;=$AA$20),"Vakantie",IF(AND(C1500&gt;=$Z$21,C1500&lt;=$AA$21),"Vakantie",IF(AND(C1500&gt;=$Z$22,C1500&lt;=$AA$22),"Vakantie",IF(AND(C1500&gt;=$Z$23,C1500&lt;=$AA$23),"Vakantie",IF(AND(C1500&gt;=$Z$24,C1500&lt;=$AA$24),"Vakantie",IF(AND(C1500&gt;=$Z$25,C1500&lt;=$AA$25),"Vakantie",IF(AND(C1500&gt;=$Z$26,C1500&lt;=$AA$26),"Vakantie",IF(AND(C1500&gt;=$Z$27,C1500&lt;=$AA$27),"Vakantie",IF(AND(C1500&gt;=$Z$28,C1500&lt;=$AA$28),"Vakantie",IF(AND(C1500&gt;=$Z$29,C1500&lt;=$AA$29),"Vakantie",IF(AND(C1500&gt;=$Z$30,C1500&lt;=$AA$30),"Vakantie",IF(AND(C1500&gt;=$Z$31,C1500&lt;=$AA$31),"Vakantie",IF(AND(C1500&gt;=$Z$32,C1500&lt;=$AA$32),"Vakantie",IF(AND(C1500&gt;=$Z$33,C1500&lt;=$AA$33),"Vakantie",IF(AND(C1500&gt;=$Z$34,C1500&lt;=$AA$34),"Vakantie",IF(AND(C1500&gt;=$Z$35,C1500&lt;=$AA$35),"Vakantie",IF(AND(C1500&gt;=$Z$36,C1500&lt;=$AA$36),"Vakantie",IF(AND(C1500&gt;=$Z$37,C1500&lt;=$AA$37),"Vakantie",IF(AND(C1500&gt;=$Z$38,C1500&lt;=$AA$38),"Vakantie",IF(AND(C1500&gt;=$Z$39,C1500&lt;=$AA$39),"Vakantie",IF(AND(C1500&gt;=$Z$40,C1500&lt;=$AA$40),"Vakantie",IF(AND(C1500&gt;=$Z$41,C1500&lt;=$AA$41),"Vakantie",IF(AND(C1500&gt;=$Z$42,C1500&lt;=$AA$42),"Vakantie",IF(AND(C1500&gt;=$Z$43,C1500&lt;=$AA$43),"Vakantie",IF(AND(C1500&gt;=$Z$44,C1500&lt;=$AA$44),"Vakantie",IF(AND(C1500&gt;=$Z$45,C1500&lt;=$AA$45),"Vakantie",""))))))))))))))))))))))))))))))))))))))))))</f>
        <v/>
      </c>
      <c r="H1500" t="str">
        <f t="shared" ref="H1500:H1563" si="311">IF(AND(C1500&gt;=$AE$4,C1500&lt;=$AF$4),"Vakantie",IF(AND(C1500&gt;=$AE$5,C1500&lt;=$AF$5),"Vakantie",IF(AND(C1500&gt;=$AE$6,C1500&lt;=$AF$6),"Vakantie",IF(AND(C1500&gt;=$AE$7,C1500&lt;=$AF$7),"Vakantie",IF(AND(C1500&gt;=$AE$8,C1500&lt;=$AF$8),"Vakantie",IF(AND(C1500&gt;=$AE$9,C1500&lt;=$AF$9),"Vakantie",IF(AND(C1500&gt;=$AE$10,C1500&lt;=$AF$10),"Vakantie",IF(AND(C1500&gt;=$AE$11,C1500&lt;=$AF$11),"Vakantie",IF(AND(C1500&gt;=$AE$12,C1500&lt;=$AF$12),"Vakantie",IF(AND(C1500&gt;=$AE$13,C1500&lt;=$AF$13),"Vakantie",IF(AND(C1500&gt;=$AE$14,C1500&lt;=$AF$14),"Vakantie",IF(AND(C1500&gt;=$AE$15,C1500&lt;=$AF$15),"Vakantie",IF(AND(C1500&gt;=$AE$16,C1500&lt;=$AF$16),"Vakantie",IF(AND(C1500&gt;=$AE$17,C1500&lt;=$AF$17),"Vakantie",IF(AND(C1500&gt;=$AE$18,C1500&lt;=$AF$18),"Vakantie",IF(AND(C1500&gt;=$AE$19,C1500&lt;=$AF$19),"Vakantie",IF(AND(C1500&gt;=$AE$20,C1500&lt;=$AF$20),"Vakantie",IF(AND(C1500&gt;=$AE$21,C1500&lt;=$AF$21),"Vakantie",IF(AND(C1500&gt;=$AE$22,C1500&lt;=$AF$22),"Vakantie",IF(AND(C1500&gt;=$AE$23,C1500&lt;=$AF$23),"Vakantie",IF(AND(C1500&gt;=$AE$24,C1500&lt;=$AF$24),"Vakantie",IF(AND(C1500&gt;=$AE$25,C1500&lt;=$AF$25),"Vakantie",IF(AND(C1500&gt;=$AE$26,C1500&lt;=$AF$26),"Vakantie",IF(AND(C1500&gt;=$AE$27,C1500&lt;=$AF$27),"Vakantie",IF(AND(C1500&gt;=$AE$28,C1500&lt;=$AF$28),"Vakantie",IF(AND(C1500&gt;=$AE$29,C1500&lt;=$AF$29),"Vakantie",IF(AND(C1500&gt;=$AE$30,C1500&lt;=$AF$30),"Vakantie",IF(AND(C1500&gt;=$AE$31,C1500&lt;=$AF$31),"Vakantie",IF(AND(C1500&gt;=$AE$32,C1500&lt;=$AF$32),"Vakantie",IF(AND(C1500&gt;=$AE$33,C1500&lt;=$AF$33),"Vakantie",IF(AND(C1500&gt;=$AE$34,C1500&lt;=$AF$34),"Vakantie",IF(AND(C1500&gt;=$AE$35,C1500&lt;=$AF$35),"Vakantie",IF(AND(C1500&gt;=$AE$36,C1500&lt;=$AF$36),"Vakantie",IF(AND(C1500&gt;=$AE$37,C1500&lt;=$AF$37),"Vakantie",IF(AND(C1500&gt;=$AE$38,C1500&lt;=$AF$38),"Vakantie",IF(AND(C1500&gt;=$AE$39,C1500&lt;=$AF$39),"Vakantie",IF(AND(C1500&gt;=$AE$40,C1500&lt;=$AF$40),"Vakantie",IF(AND(C1500&gt;=$AE$41,C1500&lt;=$AF$41),"Vakantie",IF(AND(C1500&gt;=$AE$42,C1500&lt;=$AF$42),"Vakantie",IF(AND(C1500&gt;=$AE$43,C1500&lt;=$AF$43),"Vakantie",IF(AND(C1500&gt;=$AE$44,C1500&lt;=$AF$44),"Vakantie",IF(AND(C1500&gt;=$AE$45,C1500&lt;=$AF$45),"Vakantie",""))))))))))))))))))))))))))))))))))))))))))</f>
        <v/>
      </c>
      <c r="I1500">
        <f t="shared" si="306"/>
        <v>6</v>
      </c>
      <c r="J1500" s="118">
        <f>IF(AND(Formulier!$E$44&lt;=C1500,Formulier!$O$38&gt;=C1500),"Verlof",0)</f>
        <v>0</v>
      </c>
      <c r="K1500">
        <f t="shared" ref="K1500:K1563" si="312">IF(J1500=0,0,IF(F1500="",0,1))</f>
        <v>0</v>
      </c>
      <c r="L1500">
        <f t="shared" ref="L1500:L1563" si="313">IF(J1500=0,0,IF(G1500="",0,1))</f>
        <v>0</v>
      </c>
      <c r="M1500">
        <f t="shared" ref="M1500:M1563" si="314">IF(J1500=0,0,IF(H1500="",0,1))</f>
        <v>0</v>
      </c>
      <c r="N1500" s="56">
        <f t="shared" ref="N1500:N1563" si="315">IF($N$1="Noord",K1500,IF($N$1="Midden",L1500,M1500))</f>
        <v>0</v>
      </c>
      <c r="O1500" s="56">
        <f t="shared" ref="O1500:O1563" si="316">IF(OR(D1500="za",D1500="zo"),0,N1500)</f>
        <v>0</v>
      </c>
    </row>
    <row r="1501" spans="1:15" x14ac:dyDescent="0.3">
      <c r="A1501" t="str">
        <f t="shared" si="307"/>
        <v>20276di</v>
      </c>
      <c r="B1501">
        <f t="shared" si="305"/>
        <v>6</v>
      </c>
      <c r="C1501" s="65">
        <f t="shared" si="303"/>
        <v>46427</v>
      </c>
      <c r="D1501" t="str">
        <f t="shared" si="304"/>
        <v>di</v>
      </c>
      <c r="E1501">
        <f t="shared" si="308"/>
        <v>2027</v>
      </c>
      <c r="F1501" t="str">
        <f t="shared" si="309"/>
        <v/>
      </c>
      <c r="G1501" t="str">
        <f t="shared" si="310"/>
        <v/>
      </c>
      <c r="H1501" t="str">
        <f t="shared" si="311"/>
        <v/>
      </c>
      <c r="I1501">
        <f t="shared" si="306"/>
        <v>6</v>
      </c>
      <c r="J1501" s="118">
        <f>IF(AND(Formulier!$E$44&lt;=C1501,Formulier!$O$38&gt;=C1501),"Verlof",0)</f>
        <v>0</v>
      </c>
      <c r="K1501">
        <f t="shared" si="312"/>
        <v>0</v>
      </c>
      <c r="L1501">
        <f t="shared" si="313"/>
        <v>0</v>
      </c>
      <c r="M1501">
        <f t="shared" si="314"/>
        <v>0</v>
      </c>
      <c r="N1501" s="56">
        <f t="shared" si="315"/>
        <v>0</v>
      </c>
      <c r="O1501" s="56">
        <f t="shared" si="316"/>
        <v>0</v>
      </c>
    </row>
    <row r="1502" spans="1:15" x14ac:dyDescent="0.3">
      <c r="A1502" t="str">
        <f t="shared" si="307"/>
        <v>20276wo</v>
      </c>
      <c r="B1502">
        <f t="shared" si="305"/>
        <v>6</v>
      </c>
      <c r="C1502" s="65">
        <f t="shared" si="303"/>
        <v>46428</v>
      </c>
      <c r="D1502" t="str">
        <f t="shared" si="304"/>
        <v>wo</v>
      </c>
      <c r="E1502">
        <f t="shared" si="308"/>
        <v>2027</v>
      </c>
      <c r="F1502" t="str">
        <f t="shared" si="309"/>
        <v/>
      </c>
      <c r="G1502" t="str">
        <f t="shared" si="310"/>
        <v/>
      </c>
      <c r="H1502" t="str">
        <f t="shared" si="311"/>
        <v/>
      </c>
      <c r="I1502">
        <f t="shared" si="306"/>
        <v>6</v>
      </c>
      <c r="J1502" s="118">
        <f>IF(AND(Formulier!$E$44&lt;=C1502,Formulier!$O$38&gt;=C1502),"Verlof",0)</f>
        <v>0</v>
      </c>
      <c r="K1502">
        <f t="shared" si="312"/>
        <v>0</v>
      </c>
      <c r="L1502">
        <f t="shared" si="313"/>
        <v>0</v>
      </c>
      <c r="M1502">
        <f t="shared" si="314"/>
        <v>0</v>
      </c>
      <c r="N1502" s="56">
        <f t="shared" si="315"/>
        <v>0</v>
      </c>
      <c r="O1502" s="56">
        <f t="shared" si="316"/>
        <v>0</v>
      </c>
    </row>
    <row r="1503" spans="1:15" x14ac:dyDescent="0.3">
      <c r="A1503" t="str">
        <f t="shared" si="307"/>
        <v>20276do</v>
      </c>
      <c r="B1503">
        <f t="shared" si="305"/>
        <v>6</v>
      </c>
      <c r="C1503" s="65">
        <f t="shared" si="303"/>
        <v>46429</v>
      </c>
      <c r="D1503" t="str">
        <f t="shared" si="304"/>
        <v>do</v>
      </c>
      <c r="E1503">
        <f t="shared" si="308"/>
        <v>2027</v>
      </c>
      <c r="F1503" t="str">
        <f t="shared" si="309"/>
        <v/>
      </c>
      <c r="G1503" t="str">
        <f t="shared" si="310"/>
        <v/>
      </c>
      <c r="H1503" t="str">
        <f t="shared" si="311"/>
        <v/>
      </c>
      <c r="I1503">
        <f t="shared" si="306"/>
        <v>6</v>
      </c>
      <c r="J1503" s="118">
        <f>IF(AND(Formulier!$E$44&lt;=C1503,Formulier!$O$38&gt;=C1503),"Verlof",0)</f>
        <v>0</v>
      </c>
      <c r="K1503">
        <f t="shared" si="312"/>
        <v>0</v>
      </c>
      <c r="L1503">
        <f t="shared" si="313"/>
        <v>0</v>
      </c>
      <c r="M1503">
        <f t="shared" si="314"/>
        <v>0</v>
      </c>
      <c r="N1503" s="56">
        <f t="shared" si="315"/>
        <v>0</v>
      </c>
      <c r="O1503" s="56">
        <f t="shared" si="316"/>
        <v>0</v>
      </c>
    </row>
    <row r="1504" spans="1:15" x14ac:dyDescent="0.3">
      <c r="A1504" t="str">
        <f t="shared" si="307"/>
        <v>20276vr</v>
      </c>
      <c r="B1504">
        <f t="shared" si="305"/>
        <v>6</v>
      </c>
      <c r="C1504" s="65">
        <f t="shared" si="303"/>
        <v>46430</v>
      </c>
      <c r="D1504" t="str">
        <f t="shared" si="304"/>
        <v>vr</v>
      </c>
      <c r="E1504">
        <f t="shared" si="308"/>
        <v>2027</v>
      </c>
      <c r="F1504" t="str">
        <f t="shared" si="309"/>
        <v/>
      </c>
      <c r="G1504" t="str">
        <f t="shared" si="310"/>
        <v/>
      </c>
      <c r="H1504" t="str">
        <f t="shared" si="311"/>
        <v/>
      </c>
      <c r="I1504">
        <f t="shared" si="306"/>
        <v>6</v>
      </c>
      <c r="J1504" s="118">
        <f>IF(AND(Formulier!$E$44&lt;=C1504,Formulier!$O$38&gt;=C1504),"Verlof",0)</f>
        <v>0</v>
      </c>
      <c r="K1504">
        <f t="shared" si="312"/>
        <v>0</v>
      </c>
      <c r="L1504">
        <f t="shared" si="313"/>
        <v>0</v>
      </c>
      <c r="M1504">
        <f t="shared" si="314"/>
        <v>0</v>
      </c>
      <c r="N1504" s="56">
        <f t="shared" si="315"/>
        <v>0</v>
      </c>
      <c r="O1504" s="56">
        <f t="shared" si="316"/>
        <v>0</v>
      </c>
    </row>
    <row r="1505" spans="1:15" x14ac:dyDescent="0.3">
      <c r="A1505" t="str">
        <f t="shared" si="307"/>
        <v>20276za</v>
      </c>
      <c r="B1505">
        <f t="shared" si="305"/>
        <v>6</v>
      </c>
      <c r="C1505" s="65">
        <f t="shared" si="303"/>
        <v>46431</v>
      </c>
      <c r="D1505" t="str">
        <f t="shared" si="304"/>
        <v>za</v>
      </c>
      <c r="E1505">
        <f t="shared" si="308"/>
        <v>2027</v>
      </c>
      <c r="F1505" t="str">
        <f t="shared" si="309"/>
        <v/>
      </c>
      <c r="G1505" t="str">
        <f t="shared" si="310"/>
        <v/>
      </c>
      <c r="H1505" t="str">
        <f t="shared" si="311"/>
        <v/>
      </c>
      <c r="I1505">
        <f t="shared" si="306"/>
        <v>6</v>
      </c>
      <c r="J1505" s="118">
        <f>IF(AND(Formulier!$E$44&lt;=C1505,Formulier!$O$38&gt;=C1505),"Verlof",0)</f>
        <v>0</v>
      </c>
      <c r="K1505">
        <f t="shared" si="312"/>
        <v>0</v>
      </c>
      <c r="L1505">
        <f t="shared" si="313"/>
        <v>0</v>
      </c>
      <c r="M1505">
        <f t="shared" si="314"/>
        <v>0</v>
      </c>
      <c r="N1505" s="56">
        <f t="shared" si="315"/>
        <v>0</v>
      </c>
      <c r="O1505" s="56">
        <f t="shared" si="316"/>
        <v>0</v>
      </c>
    </row>
    <row r="1506" spans="1:15" x14ac:dyDescent="0.3">
      <c r="A1506" t="str">
        <f t="shared" si="307"/>
        <v>20276zo</v>
      </c>
      <c r="B1506">
        <f t="shared" si="305"/>
        <v>6</v>
      </c>
      <c r="C1506" s="65">
        <f t="shared" si="303"/>
        <v>46432</v>
      </c>
      <c r="D1506" t="str">
        <f t="shared" si="304"/>
        <v>zo</v>
      </c>
      <c r="E1506">
        <f t="shared" si="308"/>
        <v>2027</v>
      </c>
      <c r="F1506" t="str">
        <f t="shared" si="309"/>
        <v/>
      </c>
      <c r="G1506" t="str">
        <f t="shared" si="310"/>
        <v/>
      </c>
      <c r="H1506" t="str">
        <f t="shared" si="311"/>
        <v/>
      </c>
      <c r="I1506">
        <f t="shared" si="306"/>
        <v>6</v>
      </c>
      <c r="J1506" s="118">
        <f>IF(AND(Formulier!$E$44&lt;=C1506,Formulier!$O$38&gt;=C1506),"Verlof",0)</f>
        <v>0</v>
      </c>
      <c r="K1506">
        <f t="shared" si="312"/>
        <v>0</v>
      </c>
      <c r="L1506">
        <f t="shared" si="313"/>
        <v>0</v>
      </c>
      <c r="M1506">
        <f t="shared" si="314"/>
        <v>0</v>
      </c>
      <c r="N1506" s="56">
        <f t="shared" si="315"/>
        <v>0</v>
      </c>
      <c r="O1506" s="56">
        <f t="shared" si="316"/>
        <v>0</v>
      </c>
    </row>
    <row r="1507" spans="1:15" x14ac:dyDescent="0.3">
      <c r="A1507" t="str">
        <f t="shared" si="307"/>
        <v>20277ma</v>
      </c>
      <c r="B1507">
        <f t="shared" si="305"/>
        <v>7</v>
      </c>
      <c r="C1507" s="65">
        <f t="shared" si="303"/>
        <v>46433</v>
      </c>
      <c r="D1507" t="str">
        <f t="shared" si="304"/>
        <v>ma</v>
      </c>
      <c r="E1507">
        <f t="shared" si="308"/>
        <v>2027</v>
      </c>
      <c r="F1507" t="str">
        <f t="shared" si="309"/>
        <v/>
      </c>
      <c r="G1507" t="str">
        <f t="shared" si="310"/>
        <v/>
      </c>
      <c r="H1507" t="str">
        <f t="shared" si="311"/>
        <v>Vakantie</v>
      </c>
      <c r="I1507">
        <f t="shared" si="306"/>
        <v>7</v>
      </c>
      <c r="J1507" s="118">
        <f>IF(AND(Formulier!$E$44&lt;=C1507,Formulier!$O$38&gt;=C1507),"Verlof",0)</f>
        <v>0</v>
      </c>
      <c r="K1507">
        <f t="shared" si="312"/>
        <v>0</v>
      </c>
      <c r="L1507">
        <f t="shared" si="313"/>
        <v>0</v>
      </c>
      <c r="M1507">
        <f t="shared" si="314"/>
        <v>0</v>
      </c>
      <c r="N1507" s="56">
        <f t="shared" si="315"/>
        <v>0</v>
      </c>
      <c r="O1507" s="56">
        <f t="shared" si="316"/>
        <v>0</v>
      </c>
    </row>
    <row r="1508" spans="1:15" x14ac:dyDescent="0.3">
      <c r="A1508" t="str">
        <f t="shared" si="307"/>
        <v>20277di</v>
      </c>
      <c r="B1508">
        <f t="shared" si="305"/>
        <v>7</v>
      </c>
      <c r="C1508" s="65">
        <f t="shared" si="303"/>
        <v>46434</v>
      </c>
      <c r="D1508" t="str">
        <f t="shared" si="304"/>
        <v>di</v>
      </c>
      <c r="E1508">
        <f t="shared" si="308"/>
        <v>2027</v>
      </c>
      <c r="F1508" t="str">
        <f t="shared" si="309"/>
        <v/>
      </c>
      <c r="G1508" t="str">
        <f t="shared" si="310"/>
        <v/>
      </c>
      <c r="H1508" t="str">
        <f t="shared" si="311"/>
        <v>Vakantie</v>
      </c>
      <c r="I1508">
        <f t="shared" si="306"/>
        <v>7</v>
      </c>
      <c r="J1508" s="118">
        <f>IF(AND(Formulier!$E$44&lt;=C1508,Formulier!$O$38&gt;=C1508),"Verlof",0)</f>
        <v>0</v>
      </c>
      <c r="K1508">
        <f t="shared" si="312"/>
        <v>0</v>
      </c>
      <c r="L1508">
        <f t="shared" si="313"/>
        <v>0</v>
      </c>
      <c r="M1508">
        <f t="shared" si="314"/>
        <v>0</v>
      </c>
      <c r="N1508" s="56">
        <f t="shared" si="315"/>
        <v>0</v>
      </c>
      <c r="O1508" s="56">
        <f t="shared" si="316"/>
        <v>0</v>
      </c>
    </row>
    <row r="1509" spans="1:15" x14ac:dyDescent="0.3">
      <c r="A1509" t="str">
        <f t="shared" si="307"/>
        <v>20277wo</v>
      </c>
      <c r="B1509">
        <f t="shared" si="305"/>
        <v>7</v>
      </c>
      <c r="C1509" s="65">
        <f t="shared" si="303"/>
        <v>46435</v>
      </c>
      <c r="D1509" t="str">
        <f t="shared" si="304"/>
        <v>wo</v>
      </c>
      <c r="E1509">
        <f t="shared" si="308"/>
        <v>2027</v>
      </c>
      <c r="F1509" t="str">
        <f t="shared" si="309"/>
        <v/>
      </c>
      <c r="G1509" t="str">
        <f t="shared" si="310"/>
        <v/>
      </c>
      <c r="H1509" t="str">
        <f t="shared" si="311"/>
        <v>Vakantie</v>
      </c>
      <c r="I1509">
        <f t="shared" si="306"/>
        <v>7</v>
      </c>
      <c r="J1509" s="118">
        <f>IF(AND(Formulier!$E$44&lt;=C1509,Formulier!$O$38&gt;=C1509),"Verlof",0)</f>
        <v>0</v>
      </c>
      <c r="K1509">
        <f t="shared" si="312"/>
        <v>0</v>
      </c>
      <c r="L1509">
        <f t="shared" si="313"/>
        <v>0</v>
      </c>
      <c r="M1509">
        <f t="shared" si="314"/>
        <v>0</v>
      </c>
      <c r="N1509" s="56">
        <f t="shared" si="315"/>
        <v>0</v>
      </c>
      <c r="O1509" s="56">
        <f t="shared" si="316"/>
        <v>0</v>
      </c>
    </row>
    <row r="1510" spans="1:15" x14ac:dyDescent="0.3">
      <c r="A1510" t="str">
        <f t="shared" si="307"/>
        <v>20277do</v>
      </c>
      <c r="B1510">
        <f t="shared" si="305"/>
        <v>7</v>
      </c>
      <c r="C1510" s="65">
        <f t="shared" si="303"/>
        <v>46436</v>
      </c>
      <c r="D1510" t="str">
        <f t="shared" si="304"/>
        <v>do</v>
      </c>
      <c r="E1510">
        <f t="shared" si="308"/>
        <v>2027</v>
      </c>
      <c r="F1510" t="str">
        <f t="shared" si="309"/>
        <v/>
      </c>
      <c r="G1510" t="str">
        <f t="shared" si="310"/>
        <v/>
      </c>
      <c r="H1510" t="str">
        <f t="shared" si="311"/>
        <v>Vakantie</v>
      </c>
      <c r="I1510">
        <f t="shared" si="306"/>
        <v>7</v>
      </c>
      <c r="J1510" s="118">
        <f>IF(AND(Formulier!$E$44&lt;=C1510,Formulier!$O$38&gt;=C1510),"Verlof",0)</f>
        <v>0</v>
      </c>
      <c r="K1510">
        <f t="shared" si="312"/>
        <v>0</v>
      </c>
      <c r="L1510">
        <f t="shared" si="313"/>
        <v>0</v>
      </c>
      <c r="M1510">
        <f t="shared" si="314"/>
        <v>0</v>
      </c>
      <c r="N1510" s="56">
        <f t="shared" si="315"/>
        <v>0</v>
      </c>
      <c r="O1510" s="56">
        <f t="shared" si="316"/>
        <v>0</v>
      </c>
    </row>
    <row r="1511" spans="1:15" x14ac:dyDescent="0.3">
      <c r="A1511" t="str">
        <f t="shared" si="307"/>
        <v>20277vr</v>
      </c>
      <c r="B1511">
        <f t="shared" si="305"/>
        <v>7</v>
      </c>
      <c r="C1511" s="65">
        <f t="shared" si="303"/>
        <v>46437</v>
      </c>
      <c r="D1511" t="str">
        <f t="shared" si="304"/>
        <v>vr</v>
      </c>
      <c r="E1511">
        <f t="shared" si="308"/>
        <v>2027</v>
      </c>
      <c r="F1511" t="str">
        <f t="shared" si="309"/>
        <v/>
      </c>
      <c r="G1511" t="str">
        <f t="shared" si="310"/>
        <v/>
      </c>
      <c r="H1511" t="str">
        <f t="shared" si="311"/>
        <v>Vakantie</v>
      </c>
      <c r="I1511">
        <f t="shared" si="306"/>
        <v>7</v>
      </c>
      <c r="J1511" s="118">
        <f>IF(AND(Formulier!$E$44&lt;=C1511,Formulier!$O$38&gt;=C1511),"Verlof",0)</f>
        <v>0</v>
      </c>
      <c r="K1511">
        <f t="shared" si="312"/>
        <v>0</v>
      </c>
      <c r="L1511">
        <f t="shared" si="313"/>
        <v>0</v>
      </c>
      <c r="M1511">
        <f t="shared" si="314"/>
        <v>0</v>
      </c>
      <c r="N1511" s="56">
        <f t="shared" si="315"/>
        <v>0</v>
      </c>
      <c r="O1511" s="56">
        <f t="shared" si="316"/>
        <v>0</v>
      </c>
    </row>
    <row r="1512" spans="1:15" x14ac:dyDescent="0.3">
      <c r="A1512" t="str">
        <f t="shared" si="307"/>
        <v>20277za</v>
      </c>
      <c r="B1512">
        <f t="shared" si="305"/>
        <v>7</v>
      </c>
      <c r="C1512" s="65">
        <f t="shared" si="303"/>
        <v>46438</v>
      </c>
      <c r="D1512" t="str">
        <f t="shared" si="304"/>
        <v>za</v>
      </c>
      <c r="E1512">
        <f t="shared" si="308"/>
        <v>2027</v>
      </c>
      <c r="F1512" t="str">
        <f t="shared" si="309"/>
        <v/>
      </c>
      <c r="G1512" t="str">
        <f t="shared" si="310"/>
        <v/>
      </c>
      <c r="H1512" t="str">
        <f t="shared" si="311"/>
        <v>Vakantie</v>
      </c>
      <c r="I1512">
        <f t="shared" si="306"/>
        <v>7</v>
      </c>
      <c r="J1512" s="118">
        <f>IF(AND(Formulier!$E$44&lt;=C1512,Formulier!$O$38&gt;=C1512),"Verlof",0)</f>
        <v>0</v>
      </c>
      <c r="K1512">
        <f t="shared" si="312"/>
        <v>0</v>
      </c>
      <c r="L1512">
        <f t="shared" si="313"/>
        <v>0</v>
      </c>
      <c r="M1512">
        <f t="shared" si="314"/>
        <v>0</v>
      </c>
      <c r="N1512" s="56">
        <f t="shared" si="315"/>
        <v>0</v>
      </c>
      <c r="O1512" s="56">
        <f t="shared" si="316"/>
        <v>0</v>
      </c>
    </row>
    <row r="1513" spans="1:15" x14ac:dyDescent="0.3">
      <c r="A1513" t="str">
        <f t="shared" si="307"/>
        <v>20277zo</v>
      </c>
      <c r="B1513">
        <f t="shared" si="305"/>
        <v>7</v>
      </c>
      <c r="C1513" s="65">
        <f t="shared" si="303"/>
        <v>46439</v>
      </c>
      <c r="D1513" t="str">
        <f t="shared" si="304"/>
        <v>zo</v>
      </c>
      <c r="E1513">
        <f t="shared" si="308"/>
        <v>2027</v>
      </c>
      <c r="F1513" t="str">
        <f t="shared" si="309"/>
        <v/>
      </c>
      <c r="G1513" t="str">
        <f t="shared" si="310"/>
        <v/>
      </c>
      <c r="H1513" t="str">
        <f t="shared" si="311"/>
        <v>Vakantie</v>
      </c>
      <c r="I1513">
        <f t="shared" si="306"/>
        <v>7</v>
      </c>
      <c r="J1513" s="118">
        <f>IF(AND(Formulier!$E$44&lt;=C1513,Formulier!$O$38&gt;=C1513),"Verlof",0)</f>
        <v>0</v>
      </c>
      <c r="K1513">
        <f t="shared" si="312"/>
        <v>0</v>
      </c>
      <c r="L1513">
        <f t="shared" si="313"/>
        <v>0</v>
      </c>
      <c r="M1513">
        <f t="shared" si="314"/>
        <v>0</v>
      </c>
      <c r="N1513" s="56">
        <f t="shared" si="315"/>
        <v>0</v>
      </c>
      <c r="O1513" s="56">
        <f t="shared" si="316"/>
        <v>0</v>
      </c>
    </row>
    <row r="1514" spans="1:15" x14ac:dyDescent="0.3">
      <c r="A1514" t="str">
        <f t="shared" si="307"/>
        <v>20278ma</v>
      </c>
      <c r="B1514">
        <f t="shared" si="305"/>
        <v>8</v>
      </c>
      <c r="C1514" s="65">
        <f t="shared" si="303"/>
        <v>46440</v>
      </c>
      <c r="D1514" t="str">
        <f t="shared" si="304"/>
        <v>ma</v>
      </c>
      <c r="E1514">
        <f t="shared" si="308"/>
        <v>2027</v>
      </c>
      <c r="F1514" t="str">
        <f t="shared" si="309"/>
        <v>Vakantie</v>
      </c>
      <c r="G1514" t="str">
        <f t="shared" si="310"/>
        <v>Vakantie</v>
      </c>
      <c r="H1514" t="str">
        <f t="shared" si="311"/>
        <v/>
      </c>
      <c r="I1514">
        <f t="shared" si="306"/>
        <v>8</v>
      </c>
      <c r="J1514" s="118">
        <f>IF(AND(Formulier!$E$44&lt;=C1514,Formulier!$O$38&gt;=C1514),"Verlof",0)</f>
        <v>0</v>
      </c>
      <c r="K1514">
        <f t="shared" si="312"/>
        <v>0</v>
      </c>
      <c r="L1514">
        <f t="shared" si="313"/>
        <v>0</v>
      </c>
      <c r="M1514">
        <f t="shared" si="314"/>
        <v>0</v>
      </c>
      <c r="N1514" s="56">
        <f t="shared" si="315"/>
        <v>0</v>
      </c>
      <c r="O1514" s="56">
        <f t="shared" si="316"/>
        <v>0</v>
      </c>
    </row>
    <row r="1515" spans="1:15" x14ac:dyDescent="0.3">
      <c r="A1515" t="str">
        <f t="shared" si="307"/>
        <v>20278di</v>
      </c>
      <c r="B1515">
        <f t="shared" si="305"/>
        <v>8</v>
      </c>
      <c r="C1515" s="65">
        <f t="shared" si="303"/>
        <v>46441</v>
      </c>
      <c r="D1515" t="str">
        <f t="shared" si="304"/>
        <v>di</v>
      </c>
      <c r="E1515">
        <f t="shared" si="308"/>
        <v>2027</v>
      </c>
      <c r="F1515" t="str">
        <f t="shared" si="309"/>
        <v>Vakantie</v>
      </c>
      <c r="G1515" t="str">
        <f t="shared" si="310"/>
        <v>Vakantie</v>
      </c>
      <c r="H1515" t="str">
        <f t="shared" si="311"/>
        <v/>
      </c>
      <c r="I1515">
        <f t="shared" si="306"/>
        <v>8</v>
      </c>
      <c r="J1515" s="118">
        <f>IF(AND(Formulier!$E$44&lt;=C1515,Formulier!$O$38&gt;=C1515),"Verlof",0)</f>
        <v>0</v>
      </c>
      <c r="K1515">
        <f t="shared" si="312"/>
        <v>0</v>
      </c>
      <c r="L1515">
        <f t="shared" si="313"/>
        <v>0</v>
      </c>
      <c r="M1515">
        <f t="shared" si="314"/>
        <v>0</v>
      </c>
      <c r="N1515" s="56">
        <f t="shared" si="315"/>
        <v>0</v>
      </c>
      <c r="O1515" s="56">
        <f t="shared" si="316"/>
        <v>0</v>
      </c>
    </row>
    <row r="1516" spans="1:15" x14ac:dyDescent="0.3">
      <c r="A1516" t="str">
        <f t="shared" si="307"/>
        <v>20278wo</v>
      </c>
      <c r="B1516">
        <f t="shared" si="305"/>
        <v>8</v>
      </c>
      <c r="C1516" s="65">
        <f t="shared" si="303"/>
        <v>46442</v>
      </c>
      <c r="D1516" t="str">
        <f t="shared" si="304"/>
        <v>wo</v>
      </c>
      <c r="E1516">
        <f t="shared" si="308"/>
        <v>2027</v>
      </c>
      <c r="F1516" t="str">
        <f t="shared" si="309"/>
        <v>Vakantie</v>
      </c>
      <c r="G1516" t="str">
        <f t="shared" si="310"/>
        <v>Vakantie</v>
      </c>
      <c r="H1516" t="str">
        <f t="shared" si="311"/>
        <v/>
      </c>
      <c r="I1516">
        <f t="shared" si="306"/>
        <v>8</v>
      </c>
      <c r="J1516" s="118">
        <f>IF(AND(Formulier!$E$44&lt;=C1516,Formulier!$O$38&gt;=C1516),"Verlof",0)</f>
        <v>0</v>
      </c>
      <c r="K1516">
        <f t="shared" si="312"/>
        <v>0</v>
      </c>
      <c r="L1516">
        <f t="shared" si="313"/>
        <v>0</v>
      </c>
      <c r="M1516">
        <f t="shared" si="314"/>
        <v>0</v>
      </c>
      <c r="N1516" s="56">
        <f t="shared" si="315"/>
        <v>0</v>
      </c>
      <c r="O1516" s="56">
        <f t="shared" si="316"/>
        <v>0</v>
      </c>
    </row>
    <row r="1517" spans="1:15" x14ac:dyDescent="0.3">
      <c r="A1517" t="str">
        <f t="shared" si="307"/>
        <v>20278do</v>
      </c>
      <c r="B1517">
        <f t="shared" si="305"/>
        <v>8</v>
      </c>
      <c r="C1517" s="65">
        <f t="shared" si="303"/>
        <v>46443</v>
      </c>
      <c r="D1517" t="str">
        <f t="shared" si="304"/>
        <v>do</v>
      </c>
      <c r="E1517">
        <f t="shared" si="308"/>
        <v>2027</v>
      </c>
      <c r="F1517" t="str">
        <f t="shared" si="309"/>
        <v>Vakantie</v>
      </c>
      <c r="G1517" t="str">
        <f t="shared" si="310"/>
        <v>Vakantie</v>
      </c>
      <c r="H1517" t="str">
        <f t="shared" si="311"/>
        <v/>
      </c>
      <c r="I1517">
        <f t="shared" si="306"/>
        <v>8</v>
      </c>
      <c r="J1517" s="118">
        <f>IF(AND(Formulier!$E$44&lt;=C1517,Formulier!$O$38&gt;=C1517),"Verlof",0)</f>
        <v>0</v>
      </c>
      <c r="K1517">
        <f t="shared" si="312"/>
        <v>0</v>
      </c>
      <c r="L1517">
        <f t="shared" si="313"/>
        <v>0</v>
      </c>
      <c r="M1517">
        <f t="shared" si="314"/>
        <v>0</v>
      </c>
      <c r="N1517" s="56">
        <f t="shared" si="315"/>
        <v>0</v>
      </c>
      <c r="O1517" s="56">
        <f t="shared" si="316"/>
        <v>0</v>
      </c>
    </row>
    <row r="1518" spans="1:15" x14ac:dyDescent="0.3">
      <c r="A1518" t="str">
        <f t="shared" si="307"/>
        <v>20278vr</v>
      </c>
      <c r="B1518">
        <f t="shared" si="305"/>
        <v>8</v>
      </c>
      <c r="C1518" s="65">
        <f t="shared" si="303"/>
        <v>46444</v>
      </c>
      <c r="D1518" t="str">
        <f t="shared" si="304"/>
        <v>vr</v>
      </c>
      <c r="E1518">
        <f t="shared" si="308"/>
        <v>2027</v>
      </c>
      <c r="F1518" t="str">
        <f t="shared" si="309"/>
        <v>Vakantie</v>
      </c>
      <c r="G1518" t="str">
        <f t="shared" si="310"/>
        <v>Vakantie</v>
      </c>
      <c r="H1518" t="str">
        <f t="shared" si="311"/>
        <v/>
      </c>
      <c r="I1518">
        <f t="shared" si="306"/>
        <v>8</v>
      </c>
      <c r="J1518" s="118">
        <f>IF(AND(Formulier!$E$44&lt;=C1518,Formulier!$O$38&gt;=C1518),"Verlof",0)</f>
        <v>0</v>
      </c>
      <c r="K1518">
        <f t="shared" si="312"/>
        <v>0</v>
      </c>
      <c r="L1518">
        <f t="shared" si="313"/>
        <v>0</v>
      </c>
      <c r="M1518">
        <f t="shared" si="314"/>
        <v>0</v>
      </c>
      <c r="N1518" s="56">
        <f t="shared" si="315"/>
        <v>0</v>
      </c>
      <c r="O1518" s="56">
        <f t="shared" si="316"/>
        <v>0</v>
      </c>
    </row>
    <row r="1519" spans="1:15" x14ac:dyDescent="0.3">
      <c r="A1519" t="str">
        <f t="shared" si="307"/>
        <v>20278za</v>
      </c>
      <c r="B1519">
        <f t="shared" si="305"/>
        <v>8</v>
      </c>
      <c r="C1519" s="65">
        <f t="shared" si="303"/>
        <v>46445</v>
      </c>
      <c r="D1519" t="str">
        <f t="shared" si="304"/>
        <v>za</v>
      </c>
      <c r="E1519">
        <f t="shared" si="308"/>
        <v>2027</v>
      </c>
      <c r="F1519" t="str">
        <f t="shared" si="309"/>
        <v>Vakantie</v>
      </c>
      <c r="G1519" t="str">
        <f t="shared" si="310"/>
        <v>Vakantie</v>
      </c>
      <c r="H1519" t="str">
        <f t="shared" si="311"/>
        <v/>
      </c>
      <c r="I1519">
        <f t="shared" si="306"/>
        <v>8</v>
      </c>
      <c r="J1519" s="118">
        <f>IF(AND(Formulier!$E$44&lt;=C1519,Formulier!$O$38&gt;=C1519),"Verlof",0)</f>
        <v>0</v>
      </c>
      <c r="K1519">
        <f t="shared" si="312"/>
        <v>0</v>
      </c>
      <c r="L1519">
        <f t="shared" si="313"/>
        <v>0</v>
      </c>
      <c r="M1519">
        <f t="shared" si="314"/>
        <v>0</v>
      </c>
      <c r="N1519" s="56">
        <f t="shared" si="315"/>
        <v>0</v>
      </c>
      <c r="O1519" s="56">
        <f t="shared" si="316"/>
        <v>0</v>
      </c>
    </row>
    <row r="1520" spans="1:15" x14ac:dyDescent="0.3">
      <c r="A1520" t="str">
        <f t="shared" si="307"/>
        <v>20278zo</v>
      </c>
      <c r="B1520">
        <f t="shared" si="305"/>
        <v>8</v>
      </c>
      <c r="C1520" s="65">
        <f t="shared" si="303"/>
        <v>46446</v>
      </c>
      <c r="D1520" t="str">
        <f t="shared" si="304"/>
        <v>zo</v>
      </c>
      <c r="E1520">
        <f t="shared" si="308"/>
        <v>2027</v>
      </c>
      <c r="F1520" t="str">
        <f t="shared" si="309"/>
        <v>Vakantie</v>
      </c>
      <c r="G1520" t="str">
        <f t="shared" si="310"/>
        <v>Vakantie</v>
      </c>
      <c r="H1520" t="str">
        <f t="shared" si="311"/>
        <v/>
      </c>
      <c r="I1520">
        <f t="shared" si="306"/>
        <v>8</v>
      </c>
      <c r="J1520" s="118">
        <f>IF(AND(Formulier!$E$44&lt;=C1520,Formulier!$O$38&gt;=C1520),"Verlof",0)</f>
        <v>0</v>
      </c>
      <c r="K1520">
        <f t="shared" si="312"/>
        <v>0</v>
      </c>
      <c r="L1520">
        <f t="shared" si="313"/>
        <v>0</v>
      </c>
      <c r="M1520">
        <f t="shared" si="314"/>
        <v>0</v>
      </c>
      <c r="N1520" s="56">
        <f t="shared" si="315"/>
        <v>0</v>
      </c>
      <c r="O1520" s="56">
        <f t="shared" si="316"/>
        <v>0</v>
      </c>
    </row>
    <row r="1521" spans="1:15" x14ac:dyDescent="0.3">
      <c r="A1521" t="str">
        <f t="shared" si="307"/>
        <v>20279ma</v>
      </c>
      <c r="B1521">
        <f t="shared" si="305"/>
        <v>9</v>
      </c>
      <c r="C1521" s="65">
        <f t="shared" si="303"/>
        <v>46447</v>
      </c>
      <c r="D1521" t="str">
        <f t="shared" si="304"/>
        <v>ma</v>
      </c>
      <c r="E1521">
        <f t="shared" si="308"/>
        <v>2027</v>
      </c>
      <c r="F1521" t="str">
        <f t="shared" si="309"/>
        <v/>
      </c>
      <c r="G1521" t="str">
        <f t="shared" si="310"/>
        <v/>
      </c>
      <c r="H1521" t="str">
        <f t="shared" si="311"/>
        <v/>
      </c>
      <c r="I1521">
        <f t="shared" si="306"/>
        <v>9</v>
      </c>
      <c r="J1521" s="118">
        <f>IF(AND(Formulier!$E$44&lt;=C1521,Formulier!$O$38&gt;=C1521),"Verlof",0)</f>
        <v>0</v>
      </c>
      <c r="K1521">
        <f t="shared" si="312"/>
        <v>0</v>
      </c>
      <c r="L1521">
        <f t="shared" si="313"/>
        <v>0</v>
      </c>
      <c r="M1521">
        <f t="shared" si="314"/>
        <v>0</v>
      </c>
      <c r="N1521" s="56">
        <f t="shared" si="315"/>
        <v>0</v>
      </c>
      <c r="O1521" s="56">
        <f t="shared" si="316"/>
        <v>0</v>
      </c>
    </row>
    <row r="1522" spans="1:15" x14ac:dyDescent="0.3">
      <c r="A1522" t="str">
        <f t="shared" si="307"/>
        <v>20279di</v>
      </c>
      <c r="B1522">
        <f t="shared" si="305"/>
        <v>9</v>
      </c>
      <c r="C1522" s="65">
        <f t="shared" si="303"/>
        <v>46448</v>
      </c>
      <c r="D1522" t="str">
        <f t="shared" si="304"/>
        <v>di</v>
      </c>
      <c r="E1522">
        <f t="shared" si="308"/>
        <v>2027</v>
      </c>
      <c r="F1522" t="str">
        <f t="shared" si="309"/>
        <v/>
      </c>
      <c r="G1522" t="str">
        <f t="shared" si="310"/>
        <v/>
      </c>
      <c r="H1522" t="str">
        <f t="shared" si="311"/>
        <v/>
      </c>
      <c r="I1522">
        <f t="shared" si="306"/>
        <v>9</v>
      </c>
      <c r="J1522" s="118">
        <f>IF(AND(Formulier!$E$44&lt;=C1522,Formulier!$O$38&gt;=C1522),"Verlof",0)</f>
        <v>0</v>
      </c>
      <c r="K1522">
        <f t="shared" si="312"/>
        <v>0</v>
      </c>
      <c r="L1522">
        <f t="shared" si="313"/>
        <v>0</v>
      </c>
      <c r="M1522">
        <f t="shared" si="314"/>
        <v>0</v>
      </c>
      <c r="N1522" s="56">
        <f t="shared" si="315"/>
        <v>0</v>
      </c>
      <c r="O1522" s="56">
        <f t="shared" si="316"/>
        <v>0</v>
      </c>
    </row>
    <row r="1523" spans="1:15" x14ac:dyDescent="0.3">
      <c r="A1523" t="str">
        <f t="shared" si="307"/>
        <v>20279wo</v>
      </c>
      <c r="B1523">
        <f t="shared" si="305"/>
        <v>9</v>
      </c>
      <c r="C1523" s="65">
        <f t="shared" si="303"/>
        <v>46449</v>
      </c>
      <c r="D1523" t="str">
        <f t="shared" si="304"/>
        <v>wo</v>
      </c>
      <c r="E1523">
        <f t="shared" si="308"/>
        <v>2027</v>
      </c>
      <c r="F1523" t="str">
        <f t="shared" si="309"/>
        <v/>
      </c>
      <c r="G1523" t="str">
        <f t="shared" si="310"/>
        <v/>
      </c>
      <c r="H1523" t="str">
        <f t="shared" si="311"/>
        <v/>
      </c>
      <c r="I1523">
        <f t="shared" si="306"/>
        <v>9</v>
      </c>
      <c r="J1523" s="118">
        <f>IF(AND(Formulier!$E$44&lt;=C1523,Formulier!$O$38&gt;=C1523),"Verlof",0)</f>
        <v>0</v>
      </c>
      <c r="K1523">
        <f t="shared" si="312"/>
        <v>0</v>
      </c>
      <c r="L1523">
        <f t="shared" si="313"/>
        <v>0</v>
      </c>
      <c r="M1523">
        <f t="shared" si="314"/>
        <v>0</v>
      </c>
      <c r="N1523" s="56">
        <f t="shared" si="315"/>
        <v>0</v>
      </c>
      <c r="O1523" s="56">
        <f t="shared" si="316"/>
        <v>0</v>
      </c>
    </row>
    <row r="1524" spans="1:15" x14ac:dyDescent="0.3">
      <c r="A1524" t="str">
        <f t="shared" si="307"/>
        <v>20279do</v>
      </c>
      <c r="B1524">
        <f t="shared" si="305"/>
        <v>9</v>
      </c>
      <c r="C1524" s="65">
        <f t="shared" si="303"/>
        <v>46450</v>
      </c>
      <c r="D1524" t="str">
        <f t="shared" si="304"/>
        <v>do</v>
      </c>
      <c r="E1524">
        <f t="shared" si="308"/>
        <v>2027</v>
      </c>
      <c r="F1524" t="str">
        <f t="shared" si="309"/>
        <v/>
      </c>
      <c r="G1524" t="str">
        <f t="shared" si="310"/>
        <v/>
      </c>
      <c r="H1524" t="str">
        <f t="shared" si="311"/>
        <v/>
      </c>
      <c r="I1524">
        <f t="shared" si="306"/>
        <v>9</v>
      </c>
      <c r="J1524" s="118">
        <f>IF(AND(Formulier!$E$44&lt;=C1524,Formulier!$O$38&gt;=C1524),"Verlof",0)</f>
        <v>0</v>
      </c>
      <c r="K1524">
        <f t="shared" si="312"/>
        <v>0</v>
      </c>
      <c r="L1524">
        <f t="shared" si="313"/>
        <v>0</v>
      </c>
      <c r="M1524">
        <f t="shared" si="314"/>
        <v>0</v>
      </c>
      <c r="N1524" s="56">
        <f t="shared" si="315"/>
        <v>0</v>
      </c>
      <c r="O1524" s="56">
        <f t="shared" si="316"/>
        <v>0</v>
      </c>
    </row>
    <row r="1525" spans="1:15" x14ac:dyDescent="0.3">
      <c r="A1525" t="str">
        <f t="shared" si="307"/>
        <v>20279vr</v>
      </c>
      <c r="B1525">
        <f t="shared" si="305"/>
        <v>9</v>
      </c>
      <c r="C1525" s="65">
        <f t="shared" si="303"/>
        <v>46451</v>
      </c>
      <c r="D1525" t="str">
        <f t="shared" si="304"/>
        <v>vr</v>
      </c>
      <c r="E1525">
        <f t="shared" si="308"/>
        <v>2027</v>
      </c>
      <c r="F1525" t="str">
        <f t="shared" si="309"/>
        <v/>
      </c>
      <c r="G1525" t="str">
        <f t="shared" si="310"/>
        <v/>
      </c>
      <c r="H1525" t="str">
        <f t="shared" si="311"/>
        <v/>
      </c>
      <c r="I1525">
        <f t="shared" si="306"/>
        <v>9</v>
      </c>
      <c r="J1525" s="118">
        <f>IF(AND(Formulier!$E$44&lt;=C1525,Formulier!$O$38&gt;=C1525),"Verlof",0)</f>
        <v>0</v>
      </c>
      <c r="K1525">
        <f t="shared" si="312"/>
        <v>0</v>
      </c>
      <c r="L1525">
        <f t="shared" si="313"/>
        <v>0</v>
      </c>
      <c r="M1525">
        <f t="shared" si="314"/>
        <v>0</v>
      </c>
      <c r="N1525" s="56">
        <f t="shared" si="315"/>
        <v>0</v>
      </c>
      <c r="O1525" s="56">
        <f t="shared" si="316"/>
        <v>0</v>
      </c>
    </row>
    <row r="1526" spans="1:15" x14ac:dyDescent="0.3">
      <c r="A1526" t="str">
        <f t="shared" si="307"/>
        <v>20279za</v>
      </c>
      <c r="B1526">
        <f t="shared" si="305"/>
        <v>9</v>
      </c>
      <c r="C1526" s="65">
        <f t="shared" si="303"/>
        <v>46452</v>
      </c>
      <c r="D1526" t="str">
        <f t="shared" si="304"/>
        <v>za</v>
      </c>
      <c r="E1526">
        <f t="shared" si="308"/>
        <v>2027</v>
      </c>
      <c r="F1526" t="str">
        <f t="shared" si="309"/>
        <v/>
      </c>
      <c r="G1526" t="str">
        <f t="shared" si="310"/>
        <v/>
      </c>
      <c r="H1526" t="str">
        <f t="shared" si="311"/>
        <v/>
      </c>
      <c r="I1526">
        <f t="shared" si="306"/>
        <v>9</v>
      </c>
      <c r="J1526" s="118">
        <f>IF(AND(Formulier!$E$44&lt;=C1526,Formulier!$O$38&gt;=C1526),"Verlof",0)</f>
        <v>0</v>
      </c>
      <c r="K1526">
        <f t="shared" si="312"/>
        <v>0</v>
      </c>
      <c r="L1526">
        <f t="shared" si="313"/>
        <v>0</v>
      </c>
      <c r="M1526">
        <f t="shared" si="314"/>
        <v>0</v>
      </c>
      <c r="N1526" s="56">
        <f t="shared" si="315"/>
        <v>0</v>
      </c>
      <c r="O1526" s="56">
        <f t="shared" si="316"/>
        <v>0</v>
      </c>
    </row>
    <row r="1527" spans="1:15" x14ac:dyDescent="0.3">
      <c r="A1527" t="str">
        <f t="shared" si="307"/>
        <v>20279zo</v>
      </c>
      <c r="B1527">
        <f t="shared" si="305"/>
        <v>9</v>
      </c>
      <c r="C1527" s="65">
        <f t="shared" si="303"/>
        <v>46453</v>
      </c>
      <c r="D1527" t="str">
        <f t="shared" si="304"/>
        <v>zo</v>
      </c>
      <c r="E1527">
        <f t="shared" si="308"/>
        <v>2027</v>
      </c>
      <c r="F1527" t="str">
        <f t="shared" si="309"/>
        <v/>
      </c>
      <c r="G1527" t="str">
        <f t="shared" si="310"/>
        <v/>
      </c>
      <c r="H1527" t="str">
        <f t="shared" si="311"/>
        <v/>
      </c>
      <c r="I1527">
        <f t="shared" si="306"/>
        <v>9</v>
      </c>
      <c r="J1527" s="118">
        <f>IF(AND(Formulier!$E$44&lt;=C1527,Formulier!$O$38&gt;=C1527),"Verlof",0)</f>
        <v>0</v>
      </c>
      <c r="K1527">
        <f t="shared" si="312"/>
        <v>0</v>
      </c>
      <c r="L1527">
        <f t="shared" si="313"/>
        <v>0</v>
      </c>
      <c r="M1527">
        <f t="shared" si="314"/>
        <v>0</v>
      </c>
      <c r="N1527" s="56">
        <f t="shared" si="315"/>
        <v>0</v>
      </c>
      <c r="O1527" s="56">
        <f t="shared" si="316"/>
        <v>0</v>
      </c>
    </row>
    <row r="1528" spans="1:15" x14ac:dyDescent="0.3">
      <c r="A1528" t="str">
        <f t="shared" si="307"/>
        <v>202710ma</v>
      </c>
      <c r="B1528">
        <f t="shared" si="305"/>
        <v>10</v>
      </c>
      <c r="C1528" s="65">
        <f t="shared" si="303"/>
        <v>46454</v>
      </c>
      <c r="D1528" t="str">
        <f t="shared" si="304"/>
        <v>ma</v>
      </c>
      <c r="E1528">
        <f t="shared" si="308"/>
        <v>2027</v>
      </c>
      <c r="F1528" t="str">
        <f t="shared" si="309"/>
        <v/>
      </c>
      <c r="G1528" t="str">
        <f t="shared" si="310"/>
        <v/>
      </c>
      <c r="H1528" t="str">
        <f t="shared" si="311"/>
        <v/>
      </c>
      <c r="I1528">
        <f t="shared" si="306"/>
        <v>10</v>
      </c>
      <c r="J1528" s="118">
        <f>IF(AND(Formulier!$E$44&lt;=C1528,Formulier!$O$38&gt;=C1528),"Verlof",0)</f>
        <v>0</v>
      </c>
      <c r="K1528">
        <f t="shared" si="312"/>
        <v>0</v>
      </c>
      <c r="L1528">
        <f t="shared" si="313"/>
        <v>0</v>
      </c>
      <c r="M1528">
        <f t="shared" si="314"/>
        <v>0</v>
      </c>
      <c r="N1528" s="56">
        <f t="shared" si="315"/>
        <v>0</v>
      </c>
      <c r="O1528" s="56">
        <f t="shared" si="316"/>
        <v>0</v>
      </c>
    </row>
    <row r="1529" spans="1:15" x14ac:dyDescent="0.3">
      <c r="A1529" t="str">
        <f t="shared" si="307"/>
        <v>202710di</v>
      </c>
      <c r="B1529">
        <f t="shared" si="305"/>
        <v>10</v>
      </c>
      <c r="C1529" s="65">
        <f t="shared" si="303"/>
        <v>46455</v>
      </c>
      <c r="D1529" t="str">
        <f t="shared" si="304"/>
        <v>di</v>
      </c>
      <c r="E1529">
        <f t="shared" si="308"/>
        <v>2027</v>
      </c>
      <c r="F1529" t="str">
        <f t="shared" si="309"/>
        <v/>
      </c>
      <c r="G1529" t="str">
        <f t="shared" si="310"/>
        <v/>
      </c>
      <c r="H1529" t="str">
        <f t="shared" si="311"/>
        <v/>
      </c>
      <c r="I1529">
        <f t="shared" si="306"/>
        <v>10</v>
      </c>
      <c r="J1529" s="118">
        <f>IF(AND(Formulier!$E$44&lt;=C1529,Formulier!$O$38&gt;=C1529),"Verlof",0)</f>
        <v>0</v>
      </c>
      <c r="K1529">
        <f t="shared" si="312"/>
        <v>0</v>
      </c>
      <c r="L1529">
        <f t="shared" si="313"/>
        <v>0</v>
      </c>
      <c r="M1529">
        <f t="shared" si="314"/>
        <v>0</v>
      </c>
      <c r="N1529" s="56">
        <f t="shared" si="315"/>
        <v>0</v>
      </c>
      <c r="O1529" s="56">
        <f t="shared" si="316"/>
        <v>0</v>
      </c>
    </row>
    <row r="1530" spans="1:15" x14ac:dyDescent="0.3">
      <c r="A1530" t="str">
        <f t="shared" si="307"/>
        <v>202710wo</v>
      </c>
      <c r="B1530">
        <f t="shared" si="305"/>
        <v>10</v>
      </c>
      <c r="C1530" s="65">
        <f t="shared" si="303"/>
        <v>46456</v>
      </c>
      <c r="D1530" t="str">
        <f t="shared" si="304"/>
        <v>wo</v>
      </c>
      <c r="E1530">
        <f t="shared" si="308"/>
        <v>2027</v>
      </c>
      <c r="F1530" t="str">
        <f t="shared" si="309"/>
        <v/>
      </c>
      <c r="G1530" t="str">
        <f t="shared" si="310"/>
        <v/>
      </c>
      <c r="H1530" t="str">
        <f t="shared" si="311"/>
        <v/>
      </c>
      <c r="I1530">
        <f t="shared" si="306"/>
        <v>10</v>
      </c>
      <c r="J1530" s="118">
        <f>IF(AND(Formulier!$E$44&lt;=C1530,Formulier!$O$38&gt;=C1530),"Verlof",0)</f>
        <v>0</v>
      </c>
      <c r="K1530">
        <f t="shared" si="312"/>
        <v>0</v>
      </c>
      <c r="L1530">
        <f t="shared" si="313"/>
        <v>0</v>
      </c>
      <c r="M1530">
        <f t="shared" si="314"/>
        <v>0</v>
      </c>
      <c r="N1530" s="56">
        <f t="shared" si="315"/>
        <v>0</v>
      </c>
      <c r="O1530" s="56">
        <f t="shared" si="316"/>
        <v>0</v>
      </c>
    </row>
    <row r="1531" spans="1:15" x14ac:dyDescent="0.3">
      <c r="A1531" t="str">
        <f t="shared" si="307"/>
        <v>202710do</v>
      </c>
      <c r="B1531">
        <f t="shared" si="305"/>
        <v>10</v>
      </c>
      <c r="C1531" s="65">
        <f t="shared" si="303"/>
        <v>46457</v>
      </c>
      <c r="D1531" t="str">
        <f t="shared" si="304"/>
        <v>do</v>
      </c>
      <c r="E1531">
        <f t="shared" si="308"/>
        <v>2027</v>
      </c>
      <c r="F1531" t="str">
        <f t="shared" si="309"/>
        <v/>
      </c>
      <c r="G1531" t="str">
        <f t="shared" si="310"/>
        <v/>
      </c>
      <c r="H1531" t="str">
        <f t="shared" si="311"/>
        <v/>
      </c>
      <c r="I1531">
        <f t="shared" si="306"/>
        <v>10</v>
      </c>
      <c r="J1531" s="118">
        <f>IF(AND(Formulier!$E$44&lt;=C1531,Formulier!$O$38&gt;=C1531),"Verlof",0)</f>
        <v>0</v>
      </c>
      <c r="K1531">
        <f t="shared" si="312"/>
        <v>0</v>
      </c>
      <c r="L1531">
        <f t="shared" si="313"/>
        <v>0</v>
      </c>
      <c r="M1531">
        <f t="shared" si="314"/>
        <v>0</v>
      </c>
      <c r="N1531" s="56">
        <f t="shared" si="315"/>
        <v>0</v>
      </c>
      <c r="O1531" s="56">
        <f t="shared" si="316"/>
        <v>0</v>
      </c>
    </row>
    <row r="1532" spans="1:15" x14ac:dyDescent="0.3">
      <c r="A1532" t="str">
        <f t="shared" si="307"/>
        <v>202710vr</v>
      </c>
      <c r="B1532">
        <f t="shared" si="305"/>
        <v>10</v>
      </c>
      <c r="C1532" s="65">
        <f t="shared" si="303"/>
        <v>46458</v>
      </c>
      <c r="D1532" t="str">
        <f t="shared" si="304"/>
        <v>vr</v>
      </c>
      <c r="E1532">
        <f t="shared" si="308"/>
        <v>2027</v>
      </c>
      <c r="F1532" t="str">
        <f t="shared" si="309"/>
        <v/>
      </c>
      <c r="G1532" t="str">
        <f t="shared" si="310"/>
        <v/>
      </c>
      <c r="H1532" t="str">
        <f t="shared" si="311"/>
        <v/>
      </c>
      <c r="I1532">
        <f t="shared" si="306"/>
        <v>10</v>
      </c>
      <c r="J1532" s="118">
        <f>IF(AND(Formulier!$E$44&lt;=C1532,Formulier!$O$38&gt;=C1532),"Verlof",0)</f>
        <v>0</v>
      </c>
      <c r="K1532">
        <f t="shared" si="312"/>
        <v>0</v>
      </c>
      <c r="L1532">
        <f t="shared" si="313"/>
        <v>0</v>
      </c>
      <c r="M1532">
        <f t="shared" si="314"/>
        <v>0</v>
      </c>
      <c r="N1532" s="56">
        <f t="shared" si="315"/>
        <v>0</v>
      </c>
      <c r="O1532" s="56">
        <f t="shared" si="316"/>
        <v>0</v>
      </c>
    </row>
    <row r="1533" spans="1:15" x14ac:dyDescent="0.3">
      <c r="A1533" t="str">
        <f t="shared" si="307"/>
        <v>202710za</v>
      </c>
      <c r="B1533">
        <f t="shared" si="305"/>
        <v>10</v>
      </c>
      <c r="C1533" s="65">
        <f t="shared" si="303"/>
        <v>46459</v>
      </c>
      <c r="D1533" t="str">
        <f t="shared" si="304"/>
        <v>za</v>
      </c>
      <c r="E1533">
        <f t="shared" si="308"/>
        <v>2027</v>
      </c>
      <c r="F1533" t="str">
        <f t="shared" si="309"/>
        <v/>
      </c>
      <c r="G1533" t="str">
        <f t="shared" si="310"/>
        <v/>
      </c>
      <c r="H1533" t="str">
        <f t="shared" si="311"/>
        <v/>
      </c>
      <c r="I1533">
        <f t="shared" si="306"/>
        <v>10</v>
      </c>
      <c r="J1533" s="118">
        <f>IF(AND(Formulier!$E$44&lt;=C1533,Formulier!$O$38&gt;=C1533),"Verlof",0)</f>
        <v>0</v>
      </c>
      <c r="K1533">
        <f t="shared" si="312"/>
        <v>0</v>
      </c>
      <c r="L1533">
        <f t="shared" si="313"/>
        <v>0</v>
      </c>
      <c r="M1533">
        <f t="shared" si="314"/>
        <v>0</v>
      </c>
      <c r="N1533" s="56">
        <f t="shared" si="315"/>
        <v>0</v>
      </c>
      <c r="O1533" s="56">
        <f t="shared" si="316"/>
        <v>0</v>
      </c>
    </row>
    <row r="1534" spans="1:15" x14ac:dyDescent="0.3">
      <c r="A1534" t="str">
        <f t="shared" si="307"/>
        <v>202710zo</v>
      </c>
      <c r="B1534">
        <f t="shared" si="305"/>
        <v>10</v>
      </c>
      <c r="C1534" s="65">
        <f t="shared" si="303"/>
        <v>46460</v>
      </c>
      <c r="D1534" t="str">
        <f t="shared" si="304"/>
        <v>zo</v>
      </c>
      <c r="E1534">
        <f t="shared" si="308"/>
        <v>2027</v>
      </c>
      <c r="F1534" t="str">
        <f t="shared" si="309"/>
        <v/>
      </c>
      <c r="G1534" t="str">
        <f t="shared" si="310"/>
        <v/>
      </c>
      <c r="H1534" t="str">
        <f t="shared" si="311"/>
        <v/>
      </c>
      <c r="I1534">
        <f t="shared" si="306"/>
        <v>10</v>
      </c>
      <c r="J1534" s="118">
        <f>IF(AND(Formulier!$E$44&lt;=C1534,Formulier!$O$38&gt;=C1534),"Verlof",0)</f>
        <v>0</v>
      </c>
      <c r="K1534">
        <f t="shared" si="312"/>
        <v>0</v>
      </c>
      <c r="L1534">
        <f t="shared" si="313"/>
        <v>0</v>
      </c>
      <c r="M1534">
        <f t="shared" si="314"/>
        <v>0</v>
      </c>
      <c r="N1534" s="56">
        <f t="shared" si="315"/>
        <v>0</v>
      </c>
      <c r="O1534" s="56">
        <f t="shared" si="316"/>
        <v>0</v>
      </c>
    </row>
    <row r="1535" spans="1:15" x14ac:dyDescent="0.3">
      <c r="A1535" t="str">
        <f t="shared" si="307"/>
        <v>202711ma</v>
      </c>
      <c r="B1535">
        <f t="shared" si="305"/>
        <v>11</v>
      </c>
      <c r="C1535" s="65">
        <f t="shared" si="303"/>
        <v>46461</v>
      </c>
      <c r="D1535" t="str">
        <f t="shared" si="304"/>
        <v>ma</v>
      </c>
      <c r="E1535">
        <f t="shared" si="308"/>
        <v>2027</v>
      </c>
      <c r="F1535" t="str">
        <f t="shared" si="309"/>
        <v/>
      </c>
      <c r="G1535" t="str">
        <f t="shared" si="310"/>
        <v/>
      </c>
      <c r="H1535" t="str">
        <f t="shared" si="311"/>
        <v/>
      </c>
      <c r="I1535">
        <f t="shared" si="306"/>
        <v>11</v>
      </c>
      <c r="J1535" s="118">
        <f>IF(AND(Formulier!$E$44&lt;=C1535,Formulier!$O$38&gt;=C1535),"Verlof",0)</f>
        <v>0</v>
      </c>
      <c r="K1535">
        <f t="shared" si="312"/>
        <v>0</v>
      </c>
      <c r="L1535">
        <f t="shared" si="313"/>
        <v>0</v>
      </c>
      <c r="M1535">
        <f t="shared" si="314"/>
        <v>0</v>
      </c>
      <c r="N1535" s="56">
        <f t="shared" si="315"/>
        <v>0</v>
      </c>
      <c r="O1535" s="56">
        <f t="shared" si="316"/>
        <v>0</v>
      </c>
    </row>
    <row r="1536" spans="1:15" x14ac:dyDescent="0.3">
      <c r="A1536" t="str">
        <f t="shared" si="307"/>
        <v>202711di</v>
      </c>
      <c r="B1536">
        <f t="shared" si="305"/>
        <v>11</v>
      </c>
      <c r="C1536" s="65">
        <f t="shared" si="303"/>
        <v>46462</v>
      </c>
      <c r="D1536" t="str">
        <f t="shared" si="304"/>
        <v>di</v>
      </c>
      <c r="E1536">
        <f t="shared" si="308"/>
        <v>2027</v>
      </c>
      <c r="F1536" t="str">
        <f t="shared" si="309"/>
        <v/>
      </c>
      <c r="G1536" t="str">
        <f t="shared" si="310"/>
        <v/>
      </c>
      <c r="H1536" t="str">
        <f t="shared" si="311"/>
        <v/>
      </c>
      <c r="I1536">
        <f t="shared" si="306"/>
        <v>11</v>
      </c>
      <c r="J1536" s="118">
        <f>IF(AND(Formulier!$E$44&lt;=C1536,Formulier!$O$38&gt;=C1536),"Verlof",0)</f>
        <v>0</v>
      </c>
      <c r="K1536">
        <f t="shared" si="312"/>
        <v>0</v>
      </c>
      <c r="L1536">
        <f t="shared" si="313"/>
        <v>0</v>
      </c>
      <c r="M1536">
        <f t="shared" si="314"/>
        <v>0</v>
      </c>
      <c r="N1536" s="56">
        <f t="shared" si="315"/>
        <v>0</v>
      </c>
      <c r="O1536" s="56">
        <f t="shared" si="316"/>
        <v>0</v>
      </c>
    </row>
    <row r="1537" spans="1:15" x14ac:dyDescent="0.3">
      <c r="A1537" t="str">
        <f t="shared" si="307"/>
        <v>202711wo</v>
      </c>
      <c r="B1537">
        <f t="shared" si="305"/>
        <v>11</v>
      </c>
      <c r="C1537" s="65">
        <f t="shared" si="303"/>
        <v>46463</v>
      </c>
      <c r="D1537" t="str">
        <f t="shared" si="304"/>
        <v>wo</v>
      </c>
      <c r="E1537">
        <f t="shared" si="308"/>
        <v>2027</v>
      </c>
      <c r="F1537" t="str">
        <f t="shared" si="309"/>
        <v/>
      </c>
      <c r="G1537" t="str">
        <f t="shared" si="310"/>
        <v/>
      </c>
      <c r="H1537" t="str">
        <f t="shared" si="311"/>
        <v/>
      </c>
      <c r="I1537">
        <f t="shared" si="306"/>
        <v>11</v>
      </c>
      <c r="J1537" s="118">
        <f>IF(AND(Formulier!$E$44&lt;=C1537,Formulier!$O$38&gt;=C1537),"Verlof",0)</f>
        <v>0</v>
      </c>
      <c r="K1537">
        <f t="shared" si="312"/>
        <v>0</v>
      </c>
      <c r="L1537">
        <f t="shared" si="313"/>
        <v>0</v>
      </c>
      <c r="M1537">
        <f t="shared" si="314"/>
        <v>0</v>
      </c>
      <c r="N1537" s="56">
        <f t="shared" si="315"/>
        <v>0</v>
      </c>
      <c r="O1537" s="56">
        <f t="shared" si="316"/>
        <v>0</v>
      </c>
    </row>
    <row r="1538" spans="1:15" x14ac:dyDescent="0.3">
      <c r="A1538" t="str">
        <f t="shared" si="307"/>
        <v>202711do</v>
      </c>
      <c r="B1538">
        <f t="shared" si="305"/>
        <v>11</v>
      </c>
      <c r="C1538" s="65">
        <f t="shared" si="303"/>
        <v>46464</v>
      </c>
      <c r="D1538" t="str">
        <f t="shared" si="304"/>
        <v>do</v>
      </c>
      <c r="E1538">
        <f t="shared" si="308"/>
        <v>2027</v>
      </c>
      <c r="F1538" t="str">
        <f t="shared" si="309"/>
        <v/>
      </c>
      <c r="G1538" t="str">
        <f t="shared" si="310"/>
        <v/>
      </c>
      <c r="H1538" t="str">
        <f t="shared" si="311"/>
        <v/>
      </c>
      <c r="I1538">
        <f t="shared" si="306"/>
        <v>11</v>
      </c>
      <c r="J1538" s="118">
        <f>IF(AND(Formulier!$E$44&lt;=C1538,Formulier!$O$38&gt;=C1538),"Verlof",0)</f>
        <v>0</v>
      </c>
      <c r="K1538">
        <f t="shared" si="312"/>
        <v>0</v>
      </c>
      <c r="L1538">
        <f t="shared" si="313"/>
        <v>0</v>
      </c>
      <c r="M1538">
        <f t="shared" si="314"/>
        <v>0</v>
      </c>
      <c r="N1538" s="56">
        <f t="shared" si="315"/>
        <v>0</v>
      </c>
      <c r="O1538" s="56">
        <f t="shared" si="316"/>
        <v>0</v>
      </c>
    </row>
    <row r="1539" spans="1:15" x14ac:dyDescent="0.3">
      <c r="A1539" t="str">
        <f t="shared" si="307"/>
        <v>202711vr</v>
      </c>
      <c r="B1539">
        <f t="shared" si="305"/>
        <v>11</v>
      </c>
      <c r="C1539" s="65">
        <f t="shared" si="303"/>
        <v>46465</v>
      </c>
      <c r="D1539" t="str">
        <f t="shared" si="304"/>
        <v>vr</v>
      </c>
      <c r="E1539">
        <f t="shared" si="308"/>
        <v>2027</v>
      </c>
      <c r="F1539" t="str">
        <f t="shared" si="309"/>
        <v/>
      </c>
      <c r="G1539" t="str">
        <f t="shared" si="310"/>
        <v/>
      </c>
      <c r="H1539" t="str">
        <f t="shared" si="311"/>
        <v/>
      </c>
      <c r="I1539">
        <f t="shared" si="306"/>
        <v>11</v>
      </c>
      <c r="J1539" s="118">
        <f>IF(AND(Formulier!$E$44&lt;=C1539,Formulier!$O$38&gt;=C1539),"Verlof",0)</f>
        <v>0</v>
      </c>
      <c r="K1539">
        <f t="shared" si="312"/>
        <v>0</v>
      </c>
      <c r="L1539">
        <f t="shared" si="313"/>
        <v>0</v>
      </c>
      <c r="M1539">
        <f t="shared" si="314"/>
        <v>0</v>
      </c>
      <c r="N1539" s="56">
        <f t="shared" si="315"/>
        <v>0</v>
      </c>
      <c r="O1539" s="56">
        <f t="shared" si="316"/>
        <v>0</v>
      </c>
    </row>
    <row r="1540" spans="1:15" x14ac:dyDescent="0.3">
      <c r="A1540" t="str">
        <f t="shared" si="307"/>
        <v>202711za</v>
      </c>
      <c r="B1540">
        <f t="shared" si="305"/>
        <v>11</v>
      </c>
      <c r="C1540" s="65">
        <f t="shared" si="303"/>
        <v>46466</v>
      </c>
      <c r="D1540" t="str">
        <f t="shared" si="304"/>
        <v>za</v>
      </c>
      <c r="E1540">
        <f t="shared" si="308"/>
        <v>2027</v>
      </c>
      <c r="F1540" t="str">
        <f t="shared" si="309"/>
        <v/>
      </c>
      <c r="G1540" t="str">
        <f t="shared" si="310"/>
        <v/>
      </c>
      <c r="H1540" t="str">
        <f t="shared" si="311"/>
        <v/>
      </c>
      <c r="I1540">
        <f t="shared" si="306"/>
        <v>11</v>
      </c>
      <c r="J1540" s="118">
        <f>IF(AND(Formulier!$E$44&lt;=C1540,Formulier!$O$38&gt;=C1540),"Verlof",0)</f>
        <v>0</v>
      </c>
      <c r="K1540">
        <f t="shared" si="312"/>
        <v>0</v>
      </c>
      <c r="L1540">
        <f t="shared" si="313"/>
        <v>0</v>
      </c>
      <c r="M1540">
        <f t="shared" si="314"/>
        <v>0</v>
      </c>
      <c r="N1540" s="56">
        <f t="shared" si="315"/>
        <v>0</v>
      </c>
      <c r="O1540" s="56">
        <f t="shared" si="316"/>
        <v>0</v>
      </c>
    </row>
    <row r="1541" spans="1:15" x14ac:dyDescent="0.3">
      <c r="A1541" t="str">
        <f t="shared" si="307"/>
        <v>202711zo</v>
      </c>
      <c r="B1541">
        <f t="shared" si="305"/>
        <v>11</v>
      </c>
      <c r="C1541" s="65">
        <f t="shared" si="303"/>
        <v>46467</v>
      </c>
      <c r="D1541" t="str">
        <f t="shared" si="304"/>
        <v>zo</v>
      </c>
      <c r="E1541">
        <f t="shared" si="308"/>
        <v>2027</v>
      </c>
      <c r="F1541" t="str">
        <f t="shared" si="309"/>
        <v/>
      </c>
      <c r="G1541" t="str">
        <f t="shared" si="310"/>
        <v/>
      </c>
      <c r="H1541" t="str">
        <f t="shared" si="311"/>
        <v/>
      </c>
      <c r="I1541">
        <f t="shared" si="306"/>
        <v>11</v>
      </c>
      <c r="J1541" s="118">
        <f>IF(AND(Formulier!$E$44&lt;=C1541,Formulier!$O$38&gt;=C1541),"Verlof",0)</f>
        <v>0</v>
      </c>
      <c r="K1541">
        <f t="shared" si="312"/>
        <v>0</v>
      </c>
      <c r="L1541">
        <f t="shared" si="313"/>
        <v>0</v>
      </c>
      <c r="M1541">
        <f t="shared" si="314"/>
        <v>0</v>
      </c>
      <c r="N1541" s="56">
        <f t="shared" si="315"/>
        <v>0</v>
      </c>
      <c r="O1541" s="56">
        <f t="shared" si="316"/>
        <v>0</v>
      </c>
    </row>
    <row r="1542" spans="1:15" x14ac:dyDescent="0.3">
      <c r="A1542" t="str">
        <f t="shared" si="307"/>
        <v>202712ma</v>
      </c>
      <c r="B1542">
        <f t="shared" si="305"/>
        <v>12</v>
      </c>
      <c r="C1542" s="65">
        <f t="shared" si="303"/>
        <v>46468</v>
      </c>
      <c r="D1542" t="str">
        <f t="shared" si="304"/>
        <v>ma</v>
      </c>
      <c r="E1542">
        <f t="shared" si="308"/>
        <v>2027</v>
      </c>
      <c r="F1542" t="str">
        <f t="shared" si="309"/>
        <v/>
      </c>
      <c r="G1542" t="str">
        <f t="shared" si="310"/>
        <v/>
      </c>
      <c r="H1542" t="str">
        <f t="shared" si="311"/>
        <v/>
      </c>
      <c r="I1542">
        <f t="shared" si="306"/>
        <v>12</v>
      </c>
      <c r="J1542" s="118">
        <f>IF(AND(Formulier!$E$44&lt;=C1542,Formulier!$O$38&gt;=C1542),"Verlof",0)</f>
        <v>0</v>
      </c>
      <c r="K1542">
        <f t="shared" si="312"/>
        <v>0</v>
      </c>
      <c r="L1542">
        <f t="shared" si="313"/>
        <v>0</v>
      </c>
      <c r="M1542">
        <f t="shared" si="314"/>
        <v>0</v>
      </c>
      <c r="N1542" s="56">
        <f t="shared" si="315"/>
        <v>0</v>
      </c>
      <c r="O1542" s="56">
        <f t="shared" si="316"/>
        <v>0</v>
      </c>
    </row>
    <row r="1543" spans="1:15" x14ac:dyDescent="0.3">
      <c r="A1543" t="str">
        <f t="shared" si="307"/>
        <v>202712di</v>
      </c>
      <c r="B1543">
        <f t="shared" si="305"/>
        <v>12</v>
      </c>
      <c r="C1543" s="65">
        <f t="shared" si="303"/>
        <v>46469</v>
      </c>
      <c r="D1543" t="str">
        <f t="shared" si="304"/>
        <v>di</v>
      </c>
      <c r="E1543">
        <f t="shared" si="308"/>
        <v>2027</v>
      </c>
      <c r="F1543" t="str">
        <f t="shared" si="309"/>
        <v/>
      </c>
      <c r="G1543" t="str">
        <f t="shared" si="310"/>
        <v/>
      </c>
      <c r="H1543" t="str">
        <f t="shared" si="311"/>
        <v/>
      </c>
      <c r="I1543">
        <f t="shared" si="306"/>
        <v>12</v>
      </c>
      <c r="J1543" s="118">
        <f>IF(AND(Formulier!$E$44&lt;=C1543,Formulier!$O$38&gt;=C1543),"Verlof",0)</f>
        <v>0</v>
      </c>
      <c r="K1543">
        <f t="shared" si="312"/>
        <v>0</v>
      </c>
      <c r="L1543">
        <f t="shared" si="313"/>
        <v>0</v>
      </c>
      <c r="M1543">
        <f t="shared" si="314"/>
        <v>0</v>
      </c>
      <c r="N1543" s="56">
        <f t="shared" si="315"/>
        <v>0</v>
      </c>
      <c r="O1543" s="56">
        <f t="shared" si="316"/>
        <v>0</v>
      </c>
    </row>
    <row r="1544" spans="1:15" x14ac:dyDescent="0.3">
      <c r="A1544" t="str">
        <f t="shared" si="307"/>
        <v>202712wo</v>
      </c>
      <c r="B1544">
        <f t="shared" si="305"/>
        <v>12</v>
      </c>
      <c r="C1544" s="65">
        <f t="shared" si="303"/>
        <v>46470</v>
      </c>
      <c r="D1544" t="str">
        <f t="shared" si="304"/>
        <v>wo</v>
      </c>
      <c r="E1544">
        <f t="shared" si="308"/>
        <v>2027</v>
      </c>
      <c r="F1544" t="str">
        <f t="shared" si="309"/>
        <v/>
      </c>
      <c r="G1544" t="str">
        <f t="shared" si="310"/>
        <v/>
      </c>
      <c r="H1544" t="str">
        <f t="shared" si="311"/>
        <v/>
      </c>
      <c r="I1544">
        <f t="shared" si="306"/>
        <v>12</v>
      </c>
      <c r="J1544" s="118">
        <f>IF(AND(Formulier!$E$44&lt;=C1544,Formulier!$O$38&gt;=C1544),"Verlof",0)</f>
        <v>0</v>
      </c>
      <c r="K1544">
        <f t="shared" si="312"/>
        <v>0</v>
      </c>
      <c r="L1544">
        <f t="shared" si="313"/>
        <v>0</v>
      </c>
      <c r="M1544">
        <f t="shared" si="314"/>
        <v>0</v>
      </c>
      <c r="N1544" s="56">
        <f t="shared" si="315"/>
        <v>0</v>
      </c>
      <c r="O1544" s="56">
        <f t="shared" si="316"/>
        <v>0</v>
      </c>
    </row>
    <row r="1545" spans="1:15" x14ac:dyDescent="0.3">
      <c r="A1545" t="str">
        <f t="shared" si="307"/>
        <v>202712do</v>
      </c>
      <c r="B1545">
        <f t="shared" si="305"/>
        <v>12</v>
      </c>
      <c r="C1545" s="65">
        <f t="shared" ref="C1545:C1608" si="317">C1544+1</f>
        <v>46471</v>
      </c>
      <c r="D1545" t="str">
        <f t="shared" ref="D1545:D1608" si="318">+D1538</f>
        <v>do</v>
      </c>
      <c r="E1545">
        <f t="shared" si="308"/>
        <v>2027</v>
      </c>
      <c r="F1545" t="str">
        <f t="shared" si="309"/>
        <v/>
      </c>
      <c r="G1545" t="str">
        <f t="shared" si="310"/>
        <v/>
      </c>
      <c r="H1545" t="str">
        <f t="shared" si="311"/>
        <v/>
      </c>
      <c r="I1545">
        <f t="shared" si="306"/>
        <v>12</v>
      </c>
      <c r="J1545" s="118">
        <f>IF(AND(Formulier!$E$44&lt;=C1545,Formulier!$O$38&gt;=C1545),"Verlof",0)</f>
        <v>0</v>
      </c>
      <c r="K1545">
        <f t="shared" si="312"/>
        <v>0</v>
      </c>
      <c r="L1545">
        <f t="shared" si="313"/>
        <v>0</v>
      </c>
      <c r="M1545">
        <f t="shared" si="314"/>
        <v>0</v>
      </c>
      <c r="N1545" s="56">
        <f t="shared" si="315"/>
        <v>0</v>
      </c>
      <c r="O1545" s="56">
        <f t="shared" si="316"/>
        <v>0</v>
      </c>
    </row>
    <row r="1546" spans="1:15" x14ac:dyDescent="0.3">
      <c r="A1546" t="str">
        <f t="shared" si="307"/>
        <v>202712vr</v>
      </c>
      <c r="B1546">
        <f t="shared" si="305"/>
        <v>12</v>
      </c>
      <c r="C1546" s="65">
        <f t="shared" si="317"/>
        <v>46472</v>
      </c>
      <c r="D1546" t="str">
        <f t="shared" si="318"/>
        <v>vr</v>
      </c>
      <c r="E1546">
        <f t="shared" si="308"/>
        <v>2027</v>
      </c>
      <c r="F1546" t="str">
        <f t="shared" si="309"/>
        <v>Vakantie</v>
      </c>
      <c r="G1546" t="str">
        <f t="shared" si="310"/>
        <v>Vakantie</v>
      </c>
      <c r="H1546" t="str">
        <f t="shared" si="311"/>
        <v>Vakantie</v>
      </c>
      <c r="I1546">
        <f t="shared" si="306"/>
        <v>12</v>
      </c>
      <c r="J1546" s="118">
        <f>IF(AND(Formulier!$E$44&lt;=C1546,Formulier!$O$38&gt;=C1546),"Verlof",0)</f>
        <v>0</v>
      </c>
      <c r="K1546">
        <f t="shared" si="312"/>
        <v>0</v>
      </c>
      <c r="L1546">
        <f t="shared" si="313"/>
        <v>0</v>
      </c>
      <c r="M1546">
        <f t="shared" si="314"/>
        <v>0</v>
      </c>
      <c r="N1546" s="56">
        <f t="shared" si="315"/>
        <v>0</v>
      </c>
      <c r="O1546" s="56">
        <f t="shared" si="316"/>
        <v>0</v>
      </c>
    </row>
    <row r="1547" spans="1:15" x14ac:dyDescent="0.3">
      <c r="A1547" t="str">
        <f t="shared" si="307"/>
        <v>202712za</v>
      </c>
      <c r="B1547">
        <f t="shared" si="305"/>
        <v>12</v>
      </c>
      <c r="C1547" s="65">
        <f t="shared" si="317"/>
        <v>46473</v>
      </c>
      <c r="D1547" t="str">
        <f t="shared" si="318"/>
        <v>za</v>
      </c>
      <c r="E1547">
        <f t="shared" si="308"/>
        <v>2027</v>
      </c>
      <c r="F1547" t="str">
        <f t="shared" si="309"/>
        <v/>
      </c>
      <c r="G1547" t="str">
        <f t="shared" si="310"/>
        <v/>
      </c>
      <c r="H1547" t="str">
        <f t="shared" si="311"/>
        <v/>
      </c>
      <c r="I1547">
        <f t="shared" si="306"/>
        <v>12</v>
      </c>
      <c r="J1547" s="118">
        <f>IF(AND(Formulier!$E$44&lt;=C1547,Formulier!$O$38&gt;=C1547),"Verlof",0)</f>
        <v>0</v>
      </c>
      <c r="K1547">
        <f t="shared" si="312"/>
        <v>0</v>
      </c>
      <c r="L1547">
        <f t="shared" si="313"/>
        <v>0</v>
      </c>
      <c r="M1547">
        <f t="shared" si="314"/>
        <v>0</v>
      </c>
      <c r="N1547" s="56">
        <f t="shared" si="315"/>
        <v>0</v>
      </c>
      <c r="O1547" s="56">
        <f t="shared" si="316"/>
        <v>0</v>
      </c>
    </row>
    <row r="1548" spans="1:15" x14ac:dyDescent="0.3">
      <c r="A1548" t="str">
        <f t="shared" si="307"/>
        <v>202712zo</v>
      </c>
      <c r="B1548">
        <f t="shared" si="305"/>
        <v>12</v>
      </c>
      <c r="C1548" s="65">
        <f t="shared" si="317"/>
        <v>46474</v>
      </c>
      <c r="D1548" t="str">
        <f t="shared" si="318"/>
        <v>zo</v>
      </c>
      <c r="E1548">
        <f t="shared" si="308"/>
        <v>2027</v>
      </c>
      <c r="F1548" t="str">
        <f t="shared" si="309"/>
        <v/>
      </c>
      <c r="G1548" t="str">
        <f t="shared" si="310"/>
        <v/>
      </c>
      <c r="H1548" t="str">
        <f t="shared" si="311"/>
        <v/>
      </c>
      <c r="I1548">
        <f t="shared" si="306"/>
        <v>12</v>
      </c>
      <c r="J1548" s="118">
        <f>IF(AND(Formulier!$E$44&lt;=C1548,Formulier!$O$38&gt;=C1548),"Verlof",0)</f>
        <v>0</v>
      </c>
      <c r="K1548">
        <f t="shared" si="312"/>
        <v>0</v>
      </c>
      <c r="L1548">
        <f t="shared" si="313"/>
        <v>0</v>
      </c>
      <c r="M1548">
        <f t="shared" si="314"/>
        <v>0</v>
      </c>
      <c r="N1548" s="56">
        <f t="shared" si="315"/>
        <v>0</v>
      </c>
      <c r="O1548" s="56">
        <f t="shared" si="316"/>
        <v>0</v>
      </c>
    </row>
    <row r="1549" spans="1:15" x14ac:dyDescent="0.3">
      <c r="A1549" t="str">
        <f t="shared" si="307"/>
        <v>202713ma</v>
      </c>
      <c r="B1549">
        <f t="shared" ref="B1549:B1612" si="319">B1542+1</f>
        <v>13</v>
      </c>
      <c r="C1549" s="65">
        <f t="shared" si="317"/>
        <v>46475</v>
      </c>
      <c r="D1549" t="str">
        <f t="shared" si="318"/>
        <v>ma</v>
      </c>
      <c r="E1549">
        <f t="shared" si="308"/>
        <v>2027</v>
      </c>
      <c r="F1549" t="str">
        <f t="shared" si="309"/>
        <v>Vakantie</v>
      </c>
      <c r="G1549" t="str">
        <f t="shared" si="310"/>
        <v>Vakantie</v>
      </c>
      <c r="H1549" t="str">
        <f t="shared" si="311"/>
        <v>Vakantie</v>
      </c>
      <c r="I1549">
        <f t="shared" ref="I1549:I1612" si="320">+I1542+1</f>
        <v>13</v>
      </c>
      <c r="J1549" s="118">
        <f>IF(AND(Formulier!$E$44&lt;=C1549,Formulier!$O$38&gt;=C1549),"Verlof",0)</f>
        <v>0</v>
      </c>
      <c r="K1549">
        <f t="shared" si="312"/>
        <v>0</v>
      </c>
      <c r="L1549">
        <f t="shared" si="313"/>
        <v>0</v>
      </c>
      <c r="M1549">
        <f t="shared" si="314"/>
        <v>0</v>
      </c>
      <c r="N1549" s="56">
        <f t="shared" si="315"/>
        <v>0</v>
      </c>
      <c r="O1549" s="56">
        <f t="shared" si="316"/>
        <v>0</v>
      </c>
    </row>
    <row r="1550" spans="1:15" x14ac:dyDescent="0.3">
      <c r="A1550" t="str">
        <f t="shared" si="307"/>
        <v>202713di</v>
      </c>
      <c r="B1550">
        <f t="shared" si="319"/>
        <v>13</v>
      </c>
      <c r="C1550" s="65">
        <f t="shared" si="317"/>
        <v>46476</v>
      </c>
      <c r="D1550" t="str">
        <f t="shared" si="318"/>
        <v>di</v>
      </c>
      <c r="E1550">
        <f t="shared" si="308"/>
        <v>2027</v>
      </c>
      <c r="F1550" t="str">
        <f t="shared" si="309"/>
        <v/>
      </c>
      <c r="G1550" t="str">
        <f t="shared" si="310"/>
        <v/>
      </c>
      <c r="H1550" t="str">
        <f t="shared" si="311"/>
        <v/>
      </c>
      <c r="I1550">
        <f t="shared" si="320"/>
        <v>13</v>
      </c>
      <c r="J1550" s="118">
        <f>IF(AND(Formulier!$E$44&lt;=C1550,Formulier!$O$38&gt;=C1550),"Verlof",0)</f>
        <v>0</v>
      </c>
      <c r="K1550">
        <f t="shared" si="312"/>
        <v>0</v>
      </c>
      <c r="L1550">
        <f t="shared" si="313"/>
        <v>0</v>
      </c>
      <c r="M1550">
        <f t="shared" si="314"/>
        <v>0</v>
      </c>
      <c r="N1550" s="56">
        <f t="shared" si="315"/>
        <v>0</v>
      </c>
      <c r="O1550" s="56">
        <f t="shared" si="316"/>
        <v>0</v>
      </c>
    </row>
    <row r="1551" spans="1:15" x14ac:dyDescent="0.3">
      <c r="A1551" t="str">
        <f t="shared" si="307"/>
        <v>202713wo</v>
      </c>
      <c r="B1551">
        <f t="shared" si="319"/>
        <v>13</v>
      </c>
      <c r="C1551" s="65">
        <f t="shared" si="317"/>
        <v>46477</v>
      </c>
      <c r="D1551" t="str">
        <f t="shared" si="318"/>
        <v>wo</v>
      </c>
      <c r="E1551">
        <f t="shared" si="308"/>
        <v>2027</v>
      </c>
      <c r="F1551" t="str">
        <f t="shared" si="309"/>
        <v/>
      </c>
      <c r="G1551" t="str">
        <f t="shared" si="310"/>
        <v/>
      </c>
      <c r="H1551" t="str">
        <f t="shared" si="311"/>
        <v/>
      </c>
      <c r="I1551">
        <f t="shared" si="320"/>
        <v>13</v>
      </c>
      <c r="J1551" s="118">
        <f>IF(AND(Formulier!$E$44&lt;=C1551,Formulier!$O$38&gt;=C1551),"Verlof",0)</f>
        <v>0</v>
      </c>
      <c r="K1551">
        <f t="shared" si="312"/>
        <v>0</v>
      </c>
      <c r="L1551">
        <f t="shared" si="313"/>
        <v>0</v>
      </c>
      <c r="M1551">
        <f t="shared" si="314"/>
        <v>0</v>
      </c>
      <c r="N1551" s="56">
        <f t="shared" si="315"/>
        <v>0</v>
      </c>
      <c r="O1551" s="56">
        <f t="shared" si="316"/>
        <v>0</v>
      </c>
    </row>
    <row r="1552" spans="1:15" x14ac:dyDescent="0.3">
      <c r="A1552" t="str">
        <f t="shared" si="307"/>
        <v>202713do</v>
      </c>
      <c r="B1552">
        <f t="shared" si="319"/>
        <v>13</v>
      </c>
      <c r="C1552" s="65">
        <f t="shared" si="317"/>
        <v>46478</v>
      </c>
      <c r="D1552" t="str">
        <f t="shared" si="318"/>
        <v>do</v>
      </c>
      <c r="E1552">
        <f t="shared" si="308"/>
        <v>2027</v>
      </c>
      <c r="F1552" t="str">
        <f t="shared" si="309"/>
        <v/>
      </c>
      <c r="G1552" t="str">
        <f t="shared" si="310"/>
        <v/>
      </c>
      <c r="H1552" t="str">
        <f t="shared" si="311"/>
        <v/>
      </c>
      <c r="I1552">
        <f t="shared" si="320"/>
        <v>13</v>
      </c>
      <c r="J1552" s="118">
        <f>IF(AND(Formulier!$E$44&lt;=C1552,Formulier!$O$38&gt;=C1552),"Verlof",0)</f>
        <v>0</v>
      </c>
      <c r="K1552">
        <f t="shared" si="312"/>
        <v>0</v>
      </c>
      <c r="L1552">
        <f t="shared" si="313"/>
        <v>0</v>
      </c>
      <c r="M1552">
        <f t="shared" si="314"/>
        <v>0</v>
      </c>
      <c r="N1552" s="56">
        <f t="shared" si="315"/>
        <v>0</v>
      </c>
      <c r="O1552" s="56">
        <f t="shared" si="316"/>
        <v>0</v>
      </c>
    </row>
    <row r="1553" spans="1:15" x14ac:dyDescent="0.3">
      <c r="A1553" t="str">
        <f t="shared" si="307"/>
        <v>202713vr</v>
      </c>
      <c r="B1553">
        <f t="shared" si="319"/>
        <v>13</v>
      </c>
      <c r="C1553" s="65">
        <f t="shared" si="317"/>
        <v>46479</v>
      </c>
      <c r="D1553" t="str">
        <f t="shared" si="318"/>
        <v>vr</v>
      </c>
      <c r="E1553">
        <f t="shared" si="308"/>
        <v>2027</v>
      </c>
      <c r="F1553" t="str">
        <f t="shared" si="309"/>
        <v/>
      </c>
      <c r="G1553" t="str">
        <f t="shared" si="310"/>
        <v/>
      </c>
      <c r="H1553" t="str">
        <f t="shared" si="311"/>
        <v/>
      </c>
      <c r="I1553">
        <f t="shared" si="320"/>
        <v>13</v>
      </c>
      <c r="J1553" s="118">
        <f>IF(AND(Formulier!$E$44&lt;=C1553,Formulier!$O$38&gt;=C1553),"Verlof",0)</f>
        <v>0</v>
      </c>
      <c r="K1553">
        <f t="shared" si="312"/>
        <v>0</v>
      </c>
      <c r="L1553">
        <f t="shared" si="313"/>
        <v>0</v>
      </c>
      <c r="M1553">
        <f t="shared" si="314"/>
        <v>0</v>
      </c>
      <c r="N1553" s="56">
        <f t="shared" si="315"/>
        <v>0</v>
      </c>
      <c r="O1553" s="56">
        <f t="shared" si="316"/>
        <v>0</v>
      </c>
    </row>
    <row r="1554" spans="1:15" x14ac:dyDescent="0.3">
      <c r="A1554" t="str">
        <f t="shared" si="307"/>
        <v>202713za</v>
      </c>
      <c r="B1554">
        <f t="shared" si="319"/>
        <v>13</v>
      </c>
      <c r="C1554" s="65">
        <f t="shared" si="317"/>
        <v>46480</v>
      </c>
      <c r="D1554" t="str">
        <f t="shared" si="318"/>
        <v>za</v>
      </c>
      <c r="E1554">
        <f t="shared" si="308"/>
        <v>2027</v>
      </c>
      <c r="F1554" t="str">
        <f t="shared" si="309"/>
        <v/>
      </c>
      <c r="G1554" t="str">
        <f t="shared" si="310"/>
        <v/>
      </c>
      <c r="H1554" t="str">
        <f t="shared" si="311"/>
        <v/>
      </c>
      <c r="I1554">
        <f t="shared" si="320"/>
        <v>13</v>
      </c>
      <c r="J1554" s="118">
        <f>IF(AND(Formulier!$E$44&lt;=C1554,Formulier!$O$38&gt;=C1554),"Verlof",0)</f>
        <v>0</v>
      </c>
      <c r="K1554">
        <f t="shared" si="312"/>
        <v>0</v>
      </c>
      <c r="L1554">
        <f t="shared" si="313"/>
        <v>0</v>
      </c>
      <c r="M1554">
        <f t="shared" si="314"/>
        <v>0</v>
      </c>
      <c r="N1554" s="56">
        <f t="shared" si="315"/>
        <v>0</v>
      </c>
      <c r="O1554" s="56">
        <f t="shared" si="316"/>
        <v>0</v>
      </c>
    </row>
    <row r="1555" spans="1:15" x14ac:dyDescent="0.3">
      <c r="A1555" t="str">
        <f t="shared" si="307"/>
        <v>202713zo</v>
      </c>
      <c r="B1555">
        <f t="shared" si="319"/>
        <v>13</v>
      </c>
      <c r="C1555" s="65">
        <f t="shared" si="317"/>
        <v>46481</v>
      </c>
      <c r="D1555" t="str">
        <f t="shared" si="318"/>
        <v>zo</v>
      </c>
      <c r="E1555">
        <f t="shared" si="308"/>
        <v>2027</v>
      </c>
      <c r="F1555" t="str">
        <f t="shared" si="309"/>
        <v/>
      </c>
      <c r="G1555" t="str">
        <f t="shared" si="310"/>
        <v/>
      </c>
      <c r="H1555" t="str">
        <f t="shared" si="311"/>
        <v/>
      </c>
      <c r="I1555">
        <f t="shared" si="320"/>
        <v>13</v>
      </c>
      <c r="J1555" s="118">
        <f>IF(AND(Formulier!$E$44&lt;=C1555,Formulier!$O$38&gt;=C1555),"Verlof",0)</f>
        <v>0</v>
      </c>
      <c r="K1555">
        <f t="shared" si="312"/>
        <v>0</v>
      </c>
      <c r="L1555">
        <f t="shared" si="313"/>
        <v>0</v>
      </c>
      <c r="M1555">
        <f t="shared" si="314"/>
        <v>0</v>
      </c>
      <c r="N1555" s="56">
        <f t="shared" si="315"/>
        <v>0</v>
      </c>
      <c r="O1555" s="56">
        <f t="shared" si="316"/>
        <v>0</v>
      </c>
    </row>
    <row r="1556" spans="1:15" x14ac:dyDescent="0.3">
      <c r="A1556" t="str">
        <f t="shared" si="307"/>
        <v>202714ma</v>
      </c>
      <c r="B1556">
        <f t="shared" si="319"/>
        <v>14</v>
      </c>
      <c r="C1556" s="65">
        <f t="shared" si="317"/>
        <v>46482</v>
      </c>
      <c r="D1556" t="str">
        <f t="shared" si="318"/>
        <v>ma</v>
      </c>
      <c r="E1556">
        <f t="shared" si="308"/>
        <v>2027</v>
      </c>
      <c r="F1556" t="str">
        <f t="shared" si="309"/>
        <v/>
      </c>
      <c r="G1556" t="str">
        <f t="shared" si="310"/>
        <v/>
      </c>
      <c r="H1556" t="str">
        <f t="shared" si="311"/>
        <v/>
      </c>
      <c r="I1556">
        <f t="shared" si="320"/>
        <v>14</v>
      </c>
      <c r="J1556" s="118">
        <f>IF(AND(Formulier!$E$44&lt;=C1556,Formulier!$O$38&gt;=C1556),"Verlof",0)</f>
        <v>0</v>
      </c>
      <c r="K1556">
        <f t="shared" si="312"/>
        <v>0</v>
      </c>
      <c r="L1556">
        <f t="shared" si="313"/>
        <v>0</v>
      </c>
      <c r="M1556">
        <f t="shared" si="314"/>
        <v>0</v>
      </c>
      <c r="N1556" s="56">
        <f t="shared" si="315"/>
        <v>0</v>
      </c>
      <c r="O1556" s="56">
        <f t="shared" si="316"/>
        <v>0</v>
      </c>
    </row>
    <row r="1557" spans="1:15" x14ac:dyDescent="0.3">
      <c r="A1557" t="str">
        <f t="shared" si="307"/>
        <v>202714di</v>
      </c>
      <c r="B1557">
        <f t="shared" si="319"/>
        <v>14</v>
      </c>
      <c r="C1557" s="65">
        <f t="shared" si="317"/>
        <v>46483</v>
      </c>
      <c r="D1557" t="str">
        <f t="shared" si="318"/>
        <v>di</v>
      </c>
      <c r="E1557">
        <f t="shared" si="308"/>
        <v>2027</v>
      </c>
      <c r="F1557" t="str">
        <f t="shared" si="309"/>
        <v/>
      </c>
      <c r="G1557" t="str">
        <f t="shared" si="310"/>
        <v/>
      </c>
      <c r="H1557" t="str">
        <f t="shared" si="311"/>
        <v/>
      </c>
      <c r="I1557">
        <f t="shared" si="320"/>
        <v>14</v>
      </c>
      <c r="J1557" s="118">
        <f>IF(AND(Formulier!$E$44&lt;=C1557,Formulier!$O$38&gt;=C1557),"Verlof",0)</f>
        <v>0</v>
      </c>
      <c r="K1557">
        <f t="shared" si="312"/>
        <v>0</v>
      </c>
      <c r="L1557">
        <f t="shared" si="313"/>
        <v>0</v>
      </c>
      <c r="M1557">
        <f t="shared" si="314"/>
        <v>0</v>
      </c>
      <c r="N1557" s="56">
        <f t="shared" si="315"/>
        <v>0</v>
      </c>
      <c r="O1557" s="56">
        <f t="shared" si="316"/>
        <v>0</v>
      </c>
    </row>
    <row r="1558" spans="1:15" x14ac:dyDescent="0.3">
      <c r="A1558" t="str">
        <f t="shared" si="307"/>
        <v>202714wo</v>
      </c>
      <c r="B1558">
        <f t="shared" si="319"/>
        <v>14</v>
      </c>
      <c r="C1558" s="65">
        <f t="shared" si="317"/>
        <v>46484</v>
      </c>
      <c r="D1558" t="str">
        <f t="shared" si="318"/>
        <v>wo</v>
      </c>
      <c r="E1558">
        <f t="shared" si="308"/>
        <v>2027</v>
      </c>
      <c r="F1558" t="str">
        <f t="shared" si="309"/>
        <v/>
      </c>
      <c r="G1558" t="str">
        <f t="shared" si="310"/>
        <v/>
      </c>
      <c r="H1558" t="str">
        <f t="shared" si="311"/>
        <v/>
      </c>
      <c r="I1558">
        <f t="shared" si="320"/>
        <v>14</v>
      </c>
      <c r="J1558" s="118">
        <f>IF(AND(Formulier!$E$44&lt;=C1558,Formulier!$O$38&gt;=C1558),"Verlof",0)</f>
        <v>0</v>
      </c>
      <c r="K1558">
        <f t="shared" si="312"/>
        <v>0</v>
      </c>
      <c r="L1558">
        <f t="shared" si="313"/>
        <v>0</v>
      </c>
      <c r="M1558">
        <f t="shared" si="314"/>
        <v>0</v>
      </c>
      <c r="N1558" s="56">
        <f t="shared" si="315"/>
        <v>0</v>
      </c>
      <c r="O1558" s="56">
        <f t="shared" si="316"/>
        <v>0</v>
      </c>
    </row>
    <row r="1559" spans="1:15" x14ac:dyDescent="0.3">
      <c r="A1559" t="str">
        <f t="shared" si="307"/>
        <v>202714do</v>
      </c>
      <c r="B1559">
        <f t="shared" si="319"/>
        <v>14</v>
      </c>
      <c r="C1559" s="65">
        <f t="shared" si="317"/>
        <v>46485</v>
      </c>
      <c r="D1559" t="str">
        <f t="shared" si="318"/>
        <v>do</v>
      </c>
      <c r="E1559">
        <f t="shared" si="308"/>
        <v>2027</v>
      </c>
      <c r="F1559" t="str">
        <f t="shared" si="309"/>
        <v/>
      </c>
      <c r="G1559" t="str">
        <f t="shared" si="310"/>
        <v/>
      </c>
      <c r="H1559" t="str">
        <f t="shared" si="311"/>
        <v/>
      </c>
      <c r="I1559">
        <f t="shared" si="320"/>
        <v>14</v>
      </c>
      <c r="J1559" s="118">
        <f>IF(AND(Formulier!$E$44&lt;=C1559,Formulier!$O$38&gt;=C1559),"Verlof",0)</f>
        <v>0</v>
      </c>
      <c r="K1559">
        <f t="shared" si="312"/>
        <v>0</v>
      </c>
      <c r="L1559">
        <f t="shared" si="313"/>
        <v>0</v>
      </c>
      <c r="M1559">
        <f t="shared" si="314"/>
        <v>0</v>
      </c>
      <c r="N1559" s="56">
        <f t="shared" si="315"/>
        <v>0</v>
      </c>
      <c r="O1559" s="56">
        <f t="shared" si="316"/>
        <v>0</v>
      </c>
    </row>
    <row r="1560" spans="1:15" x14ac:dyDescent="0.3">
      <c r="A1560" t="str">
        <f t="shared" si="307"/>
        <v>202714vr</v>
      </c>
      <c r="B1560">
        <f t="shared" si="319"/>
        <v>14</v>
      </c>
      <c r="C1560" s="65">
        <f t="shared" si="317"/>
        <v>46486</v>
      </c>
      <c r="D1560" t="str">
        <f t="shared" si="318"/>
        <v>vr</v>
      </c>
      <c r="E1560">
        <f t="shared" si="308"/>
        <v>2027</v>
      </c>
      <c r="F1560" t="str">
        <f t="shared" si="309"/>
        <v/>
      </c>
      <c r="G1560" t="str">
        <f t="shared" si="310"/>
        <v/>
      </c>
      <c r="H1560" t="str">
        <f t="shared" si="311"/>
        <v/>
      </c>
      <c r="I1560">
        <f t="shared" si="320"/>
        <v>14</v>
      </c>
      <c r="J1560" s="118">
        <f>IF(AND(Formulier!$E$44&lt;=C1560,Formulier!$O$38&gt;=C1560),"Verlof",0)</f>
        <v>0</v>
      </c>
      <c r="K1560">
        <f t="shared" si="312"/>
        <v>0</v>
      </c>
      <c r="L1560">
        <f t="shared" si="313"/>
        <v>0</v>
      </c>
      <c r="M1560">
        <f t="shared" si="314"/>
        <v>0</v>
      </c>
      <c r="N1560" s="56">
        <f t="shared" si="315"/>
        <v>0</v>
      </c>
      <c r="O1560" s="56">
        <f t="shared" si="316"/>
        <v>0</v>
      </c>
    </row>
    <row r="1561" spans="1:15" x14ac:dyDescent="0.3">
      <c r="A1561" t="str">
        <f t="shared" si="307"/>
        <v>202714za</v>
      </c>
      <c r="B1561">
        <f t="shared" si="319"/>
        <v>14</v>
      </c>
      <c r="C1561" s="65">
        <f t="shared" si="317"/>
        <v>46487</v>
      </c>
      <c r="D1561" t="str">
        <f t="shared" si="318"/>
        <v>za</v>
      </c>
      <c r="E1561">
        <f t="shared" si="308"/>
        <v>2027</v>
      </c>
      <c r="F1561" t="str">
        <f t="shared" si="309"/>
        <v/>
      </c>
      <c r="G1561" t="str">
        <f t="shared" si="310"/>
        <v/>
      </c>
      <c r="H1561" t="str">
        <f t="shared" si="311"/>
        <v/>
      </c>
      <c r="I1561">
        <f t="shared" si="320"/>
        <v>14</v>
      </c>
      <c r="J1561" s="118">
        <f>IF(AND(Formulier!$E$44&lt;=C1561,Formulier!$O$38&gt;=C1561),"Verlof",0)</f>
        <v>0</v>
      </c>
      <c r="K1561">
        <f t="shared" si="312"/>
        <v>0</v>
      </c>
      <c r="L1561">
        <f t="shared" si="313"/>
        <v>0</v>
      </c>
      <c r="M1561">
        <f t="shared" si="314"/>
        <v>0</v>
      </c>
      <c r="N1561" s="56">
        <f t="shared" si="315"/>
        <v>0</v>
      </c>
      <c r="O1561" s="56">
        <f t="shared" si="316"/>
        <v>0</v>
      </c>
    </row>
    <row r="1562" spans="1:15" x14ac:dyDescent="0.3">
      <c r="A1562" t="str">
        <f t="shared" si="307"/>
        <v>202714zo</v>
      </c>
      <c r="B1562">
        <f t="shared" si="319"/>
        <v>14</v>
      </c>
      <c r="C1562" s="65">
        <f t="shared" si="317"/>
        <v>46488</v>
      </c>
      <c r="D1562" t="str">
        <f t="shared" si="318"/>
        <v>zo</v>
      </c>
      <c r="E1562">
        <f t="shared" si="308"/>
        <v>2027</v>
      </c>
      <c r="F1562" t="str">
        <f t="shared" si="309"/>
        <v/>
      </c>
      <c r="G1562" t="str">
        <f t="shared" si="310"/>
        <v/>
      </c>
      <c r="H1562" t="str">
        <f t="shared" si="311"/>
        <v/>
      </c>
      <c r="I1562">
        <f t="shared" si="320"/>
        <v>14</v>
      </c>
      <c r="J1562" s="118">
        <f>IF(AND(Formulier!$E$44&lt;=C1562,Formulier!$O$38&gt;=C1562),"Verlof",0)</f>
        <v>0</v>
      </c>
      <c r="K1562">
        <f t="shared" si="312"/>
        <v>0</v>
      </c>
      <c r="L1562">
        <f t="shared" si="313"/>
        <v>0</v>
      </c>
      <c r="M1562">
        <f t="shared" si="314"/>
        <v>0</v>
      </c>
      <c r="N1562" s="56">
        <f t="shared" si="315"/>
        <v>0</v>
      </c>
      <c r="O1562" s="56">
        <f t="shared" si="316"/>
        <v>0</v>
      </c>
    </row>
    <row r="1563" spans="1:15" x14ac:dyDescent="0.3">
      <c r="A1563" t="str">
        <f t="shared" si="307"/>
        <v>202715ma</v>
      </c>
      <c r="B1563">
        <f t="shared" si="319"/>
        <v>15</v>
      </c>
      <c r="C1563" s="65">
        <f t="shared" si="317"/>
        <v>46489</v>
      </c>
      <c r="D1563" t="str">
        <f t="shared" si="318"/>
        <v>ma</v>
      </c>
      <c r="E1563">
        <f t="shared" si="308"/>
        <v>2027</v>
      </c>
      <c r="F1563" t="str">
        <f t="shared" si="309"/>
        <v/>
      </c>
      <c r="G1563" t="str">
        <f t="shared" si="310"/>
        <v/>
      </c>
      <c r="H1563" t="str">
        <f t="shared" si="311"/>
        <v/>
      </c>
      <c r="I1563">
        <f t="shared" si="320"/>
        <v>15</v>
      </c>
      <c r="J1563" s="118">
        <f>IF(AND(Formulier!$E$44&lt;=C1563,Formulier!$O$38&gt;=C1563),"Verlof",0)</f>
        <v>0</v>
      </c>
      <c r="K1563">
        <f t="shared" si="312"/>
        <v>0</v>
      </c>
      <c r="L1563">
        <f t="shared" si="313"/>
        <v>0</v>
      </c>
      <c r="M1563">
        <f t="shared" si="314"/>
        <v>0</v>
      </c>
      <c r="N1563" s="56">
        <f t="shared" si="315"/>
        <v>0</v>
      </c>
      <c r="O1563" s="56">
        <f t="shared" si="316"/>
        <v>0</v>
      </c>
    </row>
    <row r="1564" spans="1:15" x14ac:dyDescent="0.3">
      <c r="A1564" t="str">
        <f t="shared" ref="A1564:A1627" si="321">E1564&amp;B1564&amp;D1564</f>
        <v>202715di</v>
      </c>
      <c r="B1564">
        <f t="shared" si="319"/>
        <v>15</v>
      </c>
      <c r="C1564" s="65">
        <f t="shared" si="317"/>
        <v>46490</v>
      </c>
      <c r="D1564" t="str">
        <f t="shared" si="318"/>
        <v>di</v>
      </c>
      <c r="E1564">
        <f t="shared" ref="E1564:E1627" si="322">YEAR(C1564)</f>
        <v>2027</v>
      </c>
      <c r="F1564" t="str">
        <f t="shared" ref="F1564:F1627" si="323">IF(AND(C1564&gt;=$U$4,C1564&lt;=$V$4),"Vakantie",IF(AND(C1564&gt;=$U$5,C1564&lt;=$V$5),"Vakantie",IF(AND(C1564&gt;=$U$6,C1564&lt;=$V$6),"Vakantie",IF(AND(C1564&gt;=$U$7,C1564&lt;=$V$7),"Vakantie",IF(AND(C1564&gt;=$U$8,C1564&lt;=$V$8),"Vakantie",IF(AND(C1564&gt;=$U$9,C1564&lt;=$V$9),"Vakantie",IF(AND(C1564&gt;=$U$10,C1564&lt;=$V$10),"Vakantie",IF(AND(C1564&gt;=$U$11,C1564&lt;=$V$11),"Vakantie",IF(AND(C1564&gt;=$U$12,C1564&lt;=$V$12),"Vakantie",IF(AND(C1564&gt;=$U$13,C1564&lt;=$V$13),"Vakantie",IF(AND(C1564&gt;=$U$14,C1564&lt;=$V$14),"Vakantie",IF(AND(C1564&gt;=$U$15,C1564&lt;=$V$15),"Vakantie",IF(AND(C1564&gt;=$U$16,C1564&lt;=$V$16),"Vakantie",IF(AND(C1564&gt;=$U$17,C1564&lt;=$V$17),"Vakantie",IF(AND(C1564&gt;=$U$18,C1564&lt;=$V$18),"Vakantie",IF(AND(C1564&gt;=$U$19,C1564&lt;=$V$19),"Vakantie",IF(AND(C1564&gt;=$U$20,C1564&lt;=$V$20),"Vakantie",IF(AND(C1564&gt;=$U$21,C1564&lt;=$V$21),"Vakantie",IF(AND(C1564&gt;=$U$22,C1564&lt;=$V$22),"Vakantie",IF(AND(C1564&gt;=$U$23,C1564&lt;=$V$23),"Vakantie",IF(AND(C1564&gt;=$U$24,C1564&lt;=$V$24),"Vakantie",IF(AND(C1564&gt;=$U$25,C1564&lt;=$V$25),"Vakantie",IF(AND(C1564&gt;=$U$26,C1564&lt;=$V$26),"Vakantie",IF(AND(C1564&gt;=$U$27,C1564&lt;=$V$27),"Vakantie",IF(AND(C1564&gt;=$U$28,C1564&lt;=$V$28),"Vakantie",IF(AND(C1564&gt;=$U$29,C1564&lt;=$V$29),"Vakantie",IF(AND(C1564&gt;=$U$30,C1564&lt;=$V$30),"Vakantie",IF(AND(C1564&gt;=$U$31,C1564&lt;=$V$31),"Vakantie",IF(AND(C1564&gt;=$U$32,C1564&lt;=$V$32),"Vakantie",IF(AND(C1564&gt;=$U$33,C1564&lt;=$V$33),"Vakantie",IF(AND(C1564&gt;=$U$34,C1564&lt;=$V$34),"Vakantie",IF(AND(C1564&gt;=$U$35,C1564&lt;=$V$35),"Vakantie",IF(AND(C1564&gt;=$U$36,C1564&lt;=$V$36),"Vakantie",IF(AND(C1564&gt;=$U$37,C1564&lt;=$V$37),"Vakantie",IF(AND(C1564&gt;=$U$38,C1564&lt;=$V$38),"Vakantie",IF(AND(C1564&gt;=$U$39,C1564&lt;=$V$39),"Vakantie",IF(AND(C1564&gt;=$U$40,C1564&lt;=$V$40),"Vakantie",IF(AND(C1564&gt;=$U$41,C1564&lt;=$V$41),"Vakantie",IF(AND(C1564&gt;=$U$42,C1564&lt;=$V$42),"Vakantie",IF(AND(C1564&gt;=$U$43,C1564&lt;=$V$43),"Vakantie",IF(AND(C1564&gt;=$U$44,C1564&lt;=$V$44),"Vakantie",IF(AND(C1564&gt;=$U$45,C1564&lt;=$V$45),"Vakantie",""))))))))))))))))))))))))))))))))))))))))))</f>
        <v/>
      </c>
      <c r="G1564" t="str">
        <f t="shared" ref="G1564:G1627" si="324">IF(AND(C1564&gt;=$Z$4,C1564&lt;=$AA$4),"Vakantie",IF(AND(C1564&gt;=$Z$5,C1564&lt;=$AA$5),"Vakantie",IF(AND(C1564&gt;=$Z$6,C1564&lt;=$AA$6),"Vakantie",IF(AND(C1564&gt;=$Z$7,C1564&lt;=$AA$7),"Vakantie",IF(AND(C1564&gt;=$Z$8,C1564&lt;=$AA$8),"Vakantie",IF(AND(C1564&gt;=$Z$9,C1564&lt;=$AA$9),"Vakantie",IF(AND(C1564&gt;=$Z$10,C1564&lt;=$AA$10),"Vakantie",IF(AND(C1564&gt;=$Z$11,C1564&lt;=$AA$11),"Vakantie",IF(AND(C1564&gt;=$Z$12,C1564&lt;=$AA$12),"Vakantie",IF(AND(C1564&gt;=$Z$13,C1564&lt;=$AA$13),"Vakantie",IF(AND(C1564&gt;=$Z$14,C1564&lt;=$AA$14),"Vakantie",IF(AND(C1564&gt;=$Z$15,C1564&lt;=$AA$15),"Vakantie",IF(AND(C1564&gt;=$Z$16,C1564&lt;=$AA$16),"Vakantie",IF(AND(C1564&gt;=$Z$17,C1564&lt;=$AA$17),"Vakantie",IF(AND(C1564&gt;=$Z$18,C1564&lt;=$AA$18),"Vakantie",IF(AND(C1564&gt;=$Z$19,C1564&lt;=$AA$19),"Vakantie",IF(AND(C1564&gt;=$Z$20,C1564&lt;=$AA$20),"Vakantie",IF(AND(C1564&gt;=$Z$21,C1564&lt;=$AA$21),"Vakantie",IF(AND(C1564&gt;=$Z$22,C1564&lt;=$AA$22),"Vakantie",IF(AND(C1564&gt;=$Z$23,C1564&lt;=$AA$23),"Vakantie",IF(AND(C1564&gt;=$Z$24,C1564&lt;=$AA$24),"Vakantie",IF(AND(C1564&gt;=$Z$25,C1564&lt;=$AA$25),"Vakantie",IF(AND(C1564&gt;=$Z$26,C1564&lt;=$AA$26),"Vakantie",IF(AND(C1564&gt;=$Z$27,C1564&lt;=$AA$27),"Vakantie",IF(AND(C1564&gt;=$Z$28,C1564&lt;=$AA$28),"Vakantie",IF(AND(C1564&gt;=$Z$29,C1564&lt;=$AA$29),"Vakantie",IF(AND(C1564&gt;=$Z$30,C1564&lt;=$AA$30),"Vakantie",IF(AND(C1564&gt;=$Z$31,C1564&lt;=$AA$31),"Vakantie",IF(AND(C1564&gt;=$Z$32,C1564&lt;=$AA$32),"Vakantie",IF(AND(C1564&gt;=$Z$33,C1564&lt;=$AA$33),"Vakantie",IF(AND(C1564&gt;=$Z$34,C1564&lt;=$AA$34),"Vakantie",IF(AND(C1564&gt;=$Z$35,C1564&lt;=$AA$35),"Vakantie",IF(AND(C1564&gt;=$Z$36,C1564&lt;=$AA$36),"Vakantie",IF(AND(C1564&gt;=$Z$37,C1564&lt;=$AA$37),"Vakantie",IF(AND(C1564&gt;=$Z$38,C1564&lt;=$AA$38),"Vakantie",IF(AND(C1564&gt;=$Z$39,C1564&lt;=$AA$39),"Vakantie",IF(AND(C1564&gt;=$Z$40,C1564&lt;=$AA$40),"Vakantie",IF(AND(C1564&gt;=$Z$41,C1564&lt;=$AA$41),"Vakantie",IF(AND(C1564&gt;=$Z$42,C1564&lt;=$AA$42),"Vakantie",IF(AND(C1564&gt;=$Z$43,C1564&lt;=$AA$43),"Vakantie",IF(AND(C1564&gt;=$Z$44,C1564&lt;=$AA$44),"Vakantie",IF(AND(C1564&gt;=$Z$45,C1564&lt;=$AA$45),"Vakantie",""))))))))))))))))))))))))))))))))))))))))))</f>
        <v/>
      </c>
      <c r="H1564" t="str">
        <f t="shared" ref="H1564:H1627" si="325">IF(AND(C1564&gt;=$AE$4,C1564&lt;=$AF$4),"Vakantie",IF(AND(C1564&gt;=$AE$5,C1564&lt;=$AF$5),"Vakantie",IF(AND(C1564&gt;=$AE$6,C1564&lt;=$AF$6),"Vakantie",IF(AND(C1564&gt;=$AE$7,C1564&lt;=$AF$7),"Vakantie",IF(AND(C1564&gt;=$AE$8,C1564&lt;=$AF$8),"Vakantie",IF(AND(C1564&gt;=$AE$9,C1564&lt;=$AF$9),"Vakantie",IF(AND(C1564&gt;=$AE$10,C1564&lt;=$AF$10),"Vakantie",IF(AND(C1564&gt;=$AE$11,C1564&lt;=$AF$11),"Vakantie",IF(AND(C1564&gt;=$AE$12,C1564&lt;=$AF$12),"Vakantie",IF(AND(C1564&gt;=$AE$13,C1564&lt;=$AF$13),"Vakantie",IF(AND(C1564&gt;=$AE$14,C1564&lt;=$AF$14),"Vakantie",IF(AND(C1564&gt;=$AE$15,C1564&lt;=$AF$15),"Vakantie",IF(AND(C1564&gt;=$AE$16,C1564&lt;=$AF$16),"Vakantie",IF(AND(C1564&gt;=$AE$17,C1564&lt;=$AF$17),"Vakantie",IF(AND(C1564&gt;=$AE$18,C1564&lt;=$AF$18),"Vakantie",IF(AND(C1564&gt;=$AE$19,C1564&lt;=$AF$19),"Vakantie",IF(AND(C1564&gt;=$AE$20,C1564&lt;=$AF$20),"Vakantie",IF(AND(C1564&gt;=$AE$21,C1564&lt;=$AF$21),"Vakantie",IF(AND(C1564&gt;=$AE$22,C1564&lt;=$AF$22),"Vakantie",IF(AND(C1564&gt;=$AE$23,C1564&lt;=$AF$23),"Vakantie",IF(AND(C1564&gt;=$AE$24,C1564&lt;=$AF$24),"Vakantie",IF(AND(C1564&gt;=$AE$25,C1564&lt;=$AF$25),"Vakantie",IF(AND(C1564&gt;=$AE$26,C1564&lt;=$AF$26),"Vakantie",IF(AND(C1564&gt;=$AE$27,C1564&lt;=$AF$27),"Vakantie",IF(AND(C1564&gt;=$AE$28,C1564&lt;=$AF$28),"Vakantie",IF(AND(C1564&gt;=$AE$29,C1564&lt;=$AF$29),"Vakantie",IF(AND(C1564&gt;=$AE$30,C1564&lt;=$AF$30),"Vakantie",IF(AND(C1564&gt;=$AE$31,C1564&lt;=$AF$31),"Vakantie",IF(AND(C1564&gt;=$AE$32,C1564&lt;=$AF$32),"Vakantie",IF(AND(C1564&gt;=$AE$33,C1564&lt;=$AF$33),"Vakantie",IF(AND(C1564&gt;=$AE$34,C1564&lt;=$AF$34),"Vakantie",IF(AND(C1564&gt;=$AE$35,C1564&lt;=$AF$35),"Vakantie",IF(AND(C1564&gt;=$AE$36,C1564&lt;=$AF$36),"Vakantie",IF(AND(C1564&gt;=$AE$37,C1564&lt;=$AF$37),"Vakantie",IF(AND(C1564&gt;=$AE$38,C1564&lt;=$AF$38),"Vakantie",IF(AND(C1564&gt;=$AE$39,C1564&lt;=$AF$39),"Vakantie",IF(AND(C1564&gt;=$AE$40,C1564&lt;=$AF$40),"Vakantie",IF(AND(C1564&gt;=$AE$41,C1564&lt;=$AF$41),"Vakantie",IF(AND(C1564&gt;=$AE$42,C1564&lt;=$AF$42),"Vakantie",IF(AND(C1564&gt;=$AE$43,C1564&lt;=$AF$43),"Vakantie",IF(AND(C1564&gt;=$AE$44,C1564&lt;=$AF$44),"Vakantie",IF(AND(C1564&gt;=$AE$45,C1564&lt;=$AF$45),"Vakantie",""))))))))))))))))))))))))))))))))))))))))))</f>
        <v/>
      </c>
      <c r="I1564">
        <f t="shared" si="320"/>
        <v>15</v>
      </c>
      <c r="J1564" s="118">
        <f>IF(AND(Formulier!$E$44&lt;=C1564,Formulier!$O$38&gt;=C1564),"Verlof",0)</f>
        <v>0</v>
      </c>
      <c r="K1564">
        <f t="shared" ref="K1564:K1627" si="326">IF(J1564=0,0,IF(F1564="",0,1))</f>
        <v>0</v>
      </c>
      <c r="L1564">
        <f t="shared" ref="L1564:L1627" si="327">IF(J1564=0,0,IF(G1564="",0,1))</f>
        <v>0</v>
      </c>
      <c r="M1564">
        <f t="shared" ref="M1564:M1627" si="328">IF(J1564=0,0,IF(H1564="",0,1))</f>
        <v>0</v>
      </c>
      <c r="N1564" s="56">
        <f t="shared" ref="N1564:N1627" si="329">IF($N$1="Noord",K1564,IF($N$1="Midden",L1564,M1564))</f>
        <v>0</v>
      </c>
      <c r="O1564" s="56">
        <f t="shared" ref="O1564:O1627" si="330">IF(OR(D1564="za",D1564="zo"),0,N1564)</f>
        <v>0</v>
      </c>
    </row>
    <row r="1565" spans="1:15" x14ac:dyDescent="0.3">
      <c r="A1565" t="str">
        <f t="shared" si="321"/>
        <v>202715wo</v>
      </c>
      <c r="B1565">
        <f t="shared" si="319"/>
        <v>15</v>
      </c>
      <c r="C1565" s="65">
        <f t="shared" si="317"/>
        <v>46491</v>
      </c>
      <c r="D1565" t="str">
        <f t="shared" si="318"/>
        <v>wo</v>
      </c>
      <c r="E1565">
        <f t="shared" si="322"/>
        <v>2027</v>
      </c>
      <c r="F1565" t="str">
        <f t="shared" si="323"/>
        <v/>
      </c>
      <c r="G1565" t="str">
        <f t="shared" si="324"/>
        <v/>
      </c>
      <c r="H1565" t="str">
        <f t="shared" si="325"/>
        <v/>
      </c>
      <c r="I1565">
        <f t="shared" si="320"/>
        <v>15</v>
      </c>
      <c r="J1565" s="118">
        <f>IF(AND(Formulier!$E$44&lt;=C1565,Formulier!$O$38&gt;=C1565),"Verlof",0)</f>
        <v>0</v>
      </c>
      <c r="K1565">
        <f t="shared" si="326"/>
        <v>0</v>
      </c>
      <c r="L1565">
        <f t="shared" si="327"/>
        <v>0</v>
      </c>
      <c r="M1565">
        <f t="shared" si="328"/>
        <v>0</v>
      </c>
      <c r="N1565" s="56">
        <f t="shared" si="329"/>
        <v>0</v>
      </c>
      <c r="O1565" s="56">
        <f t="shared" si="330"/>
        <v>0</v>
      </c>
    </row>
    <row r="1566" spans="1:15" x14ac:dyDescent="0.3">
      <c r="A1566" t="str">
        <f t="shared" si="321"/>
        <v>202715do</v>
      </c>
      <c r="B1566">
        <f t="shared" si="319"/>
        <v>15</v>
      </c>
      <c r="C1566" s="65">
        <f t="shared" si="317"/>
        <v>46492</v>
      </c>
      <c r="D1566" t="str">
        <f t="shared" si="318"/>
        <v>do</v>
      </c>
      <c r="E1566">
        <f t="shared" si="322"/>
        <v>2027</v>
      </c>
      <c r="F1566" t="str">
        <f t="shared" si="323"/>
        <v/>
      </c>
      <c r="G1566" t="str">
        <f t="shared" si="324"/>
        <v/>
      </c>
      <c r="H1566" t="str">
        <f t="shared" si="325"/>
        <v/>
      </c>
      <c r="I1566">
        <f t="shared" si="320"/>
        <v>15</v>
      </c>
      <c r="J1566" s="118">
        <f>IF(AND(Formulier!$E$44&lt;=C1566,Formulier!$O$38&gt;=C1566),"Verlof",0)</f>
        <v>0</v>
      </c>
      <c r="K1566">
        <f t="shared" si="326"/>
        <v>0</v>
      </c>
      <c r="L1566">
        <f t="shared" si="327"/>
        <v>0</v>
      </c>
      <c r="M1566">
        <f t="shared" si="328"/>
        <v>0</v>
      </c>
      <c r="N1566" s="56">
        <f t="shared" si="329"/>
        <v>0</v>
      </c>
      <c r="O1566" s="56">
        <f t="shared" si="330"/>
        <v>0</v>
      </c>
    </row>
    <row r="1567" spans="1:15" x14ac:dyDescent="0.3">
      <c r="A1567" t="str">
        <f t="shared" si="321"/>
        <v>202715vr</v>
      </c>
      <c r="B1567">
        <f t="shared" si="319"/>
        <v>15</v>
      </c>
      <c r="C1567" s="65">
        <f t="shared" si="317"/>
        <v>46493</v>
      </c>
      <c r="D1567" t="str">
        <f t="shared" si="318"/>
        <v>vr</v>
      </c>
      <c r="E1567">
        <f t="shared" si="322"/>
        <v>2027</v>
      </c>
      <c r="F1567" t="str">
        <f t="shared" si="323"/>
        <v/>
      </c>
      <c r="G1567" t="str">
        <f t="shared" si="324"/>
        <v/>
      </c>
      <c r="H1567" t="str">
        <f t="shared" si="325"/>
        <v/>
      </c>
      <c r="I1567">
        <f t="shared" si="320"/>
        <v>15</v>
      </c>
      <c r="J1567" s="118">
        <f>IF(AND(Formulier!$E$44&lt;=C1567,Formulier!$O$38&gt;=C1567),"Verlof",0)</f>
        <v>0</v>
      </c>
      <c r="K1567">
        <f t="shared" si="326"/>
        <v>0</v>
      </c>
      <c r="L1567">
        <f t="shared" si="327"/>
        <v>0</v>
      </c>
      <c r="M1567">
        <f t="shared" si="328"/>
        <v>0</v>
      </c>
      <c r="N1567" s="56">
        <f t="shared" si="329"/>
        <v>0</v>
      </c>
      <c r="O1567" s="56">
        <f t="shared" si="330"/>
        <v>0</v>
      </c>
    </row>
    <row r="1568" spans="1:15" x14ac:dyDescent="0.3">
      <c r="A1568" t="str">
        <f t="shared" si="321"/>
        <v>202715za</v>
      </c>
      <c r="B1568">
        <f t="shared" si="319"/>
        <v>15</v>
      </c>
      <c r="C1568" s="65">
        <f t="shared" si="317"/>
        <v>46494</v>
      </c>
      <c r="D1568" t="str">
        <f t="shared" si="318"/>
        <v>za</v>
      </c>
      <c r="E1568">
        <f t="shared" si="322"/>
        <v>2027</v>
      </c>
      <c r="F1568" t="str">
        <f t="shared" si="323"/>
        <v/>
      </c>
      <c r="G1568" t="str">
        <f t="shared" si="324"/>
        <v/>
      </c>
      <c r="H1568" t="str">
        <f t="shared" si="325"/>
        <v/>
      </c>
      <c r="I1568">
        <f t="shared" si="320"/>
        <v>15</v>
      </c>
      <c r="J1568" s="118">
        <f>IF(AND(Formulier!$E$44&lt;=C1568,Formulier!$O$38&gt;=C1568),"Verlof",0)</f>
        <v>0</v>
      </c>
      <c r="K1568">
        <f t="shared" si="326"/>
        <v>0</v>
      </c>
      <c r="L1568">
        <f t="shared" si="327"/>
        <v>0</v>
      </c>
      <c r="M1568">
        <f t="shared" si="328"/>
        <v>0</v>
      </c>
      <c r="N1568" s="56">
        <f t="shared" si="329"/>
        <v>0</v>
      </c>
      <c r="O1568" s="56">
        <f t="shared" si="330"/>
        <v>0</v>
      </c>
    </row>
    <row r="1569" spans="1:15" x14ac:dyDescent="0.3">
      <c r="A1569" t="str">
        <f t="shared" si="321"/>
        <v>202715zo</v>
      </c>
      <c r="B1569">
        <f t="shared" si="319"/>
        <v>15</v>
      </c>
      <c r="C1569" s="65">
        <f t="shared" si="317"/>
        <v>46495</v>
      </c>
      <c r="D1569" t="str">
        <f t="shared" si="318"/>
        <v>zo</v>
      </c>
      <c r="E1569">
        <f t="shared" si="322"/>
        <v>2027</v>
      </c>
      <c r="F1569" t="str">
        <f t="shared" si="323"/>
        <v/>
      </c>
      <c r="G1569" t="str">
        <f t="shared" si="324"/>
        <v/>
      </c>
      <c r="H1569" t="str">
        <f t="shared" si="325"/>
        <v/>
      </c>
      <c r="I1569">
        <f t="shared" si="320"/>
        <v>15</v>
      </c>
      <c r="J1569" s="118">
        <f>IF(AND(Formulier!$E$44&lt;=C1569,Formulier!$O$38&gt;=C1569),"Verlof",0)</f>
        <v>0</v>
      </c>
      <c r="K1569">
        <f t="shared" si="326"/>
        <v>0</v>
      </c>
      <c r="L1569">
        <f t="shared" si="327"/>
        <v>0</v>
      </c>
      <c r="M1569">
        <f t="shared" si="328"/>
        <v>0</v>
      </c>
      <c r="N1569" s="56">
        <f t="shared" si="329"/>
        <v>0</v>
      </c>
      <c r="O1569" s="56">
        <f t="shared" si="330"/>
        <v>0</v>
      </c>
    </row>
    <row r="1570" spans="1:15" x14ac:dyDescent="0.3">
      <c r="A1570" t="str">
        <f t="shared" si="321"/>
        <v>202716ma</v>
      </c>
      <c r="B1570">
        <f t="shared" si="319"/>
        <v>16</v>
      </c>
      <c r="C1570" s="65">
        <f t="shared" si="317"/>
        <v>46496</v>
      </c>
      <c r="D1570" t="str">
        <f t="shared" si="318"/>
        <v>ma</v>
      </c>
      <c r="E1570">
        <f t="shared" si="322"/>
        <v>2027</v>
      </c>
      <c r="F1570" t="str">
        <f t="shared" si="323"/>
        <v/>
      </c>
      <c r="G1570" t="str">
        <f t="shared" si="324"/>
        <v/>
      </c>
      <c r="H1570" t="str">
        <f t="shared" si="325"/>
        <v/>
      </c>
      <c r="I1570">
        <f t="shared" si="320"/>
        <v>16</v>
      </c>
      <c r="J1570" s="118">
        <f>IF(AND(Formulier!$E$44&lt;=C1570,Formulier!$O$38&gt;=C1570),"Verlof",0)</f>
        <v>0</v>
      </c>
      <c r="K1570">
        <f t="shared" si="326"/>
        <v>0</v>
      </c>
      <c r="L1570">
        <f t="shared" si="327"/>
        <v>0</v>
      </c>
      <c r="M1570">
        <f t="shared" si="328"/>
        <v>0</v>
      </c>
      <c r="N1570" s="56">
        <f t="shared" si="329"/>
        <v>0</v>
      </c>
      <c r="O1570" s="56">
        <f t="shared" si="330"/>
        <v>0</v>
      </c>
    </row>
    <row r="1571" spans="1:15" x14ac:dyDescent="0.3">
      <c r="A1571" t="str">
        <f t="shared" si="321"/>
        <v>202716di</v>
      </c>
      <c r="B1571">
        <f t="shared" si="319"/>
        <v>16</v>
      </c>
      <c r="C1571" s="65">
        <f t="shared" si="317"/>
        <v>46497</v>
      </c>
      <c r="D1571" t="str">
        <f t="shared" si="318"/>
        <v>di</v>
      </c>
      <c r="E1571">
        <f t="shared" si="322"/>
        <v>2027</v>
      </c>
      <c r="F1571" t="str">
        <f t="shared" si="323"/>
        <v/>
      </c>
      <c r="G1571" t="str">
        <f t="shared" si="324"/>
        <v/>
      </c>
      <c r="H1571" t="str">
        <f t="shared" si="325"/>
        <v/>
      </c>
      <c r="I1571">
        <f t="shared" si="320"/>
        <v>16</v>
      </c>
      <c r="J1571" s="118">
        <f>IF(AND(Formulier!$E$44&lt;=C1571,Formulier!$O$38&gt;=C1571),"Verlof",0)</f>
        <v>0</v>
      </c>
      <c r="K1571">
        <f t="shared" si="326"/>
        <v>0</v>
      </c>
      <c r="L1571">
        <f t="shared" si="327"/>
        <v>0</v>
      </c>
      <c r="M1571">
        <f t="shared" si="328"/>
        <v>0</v>
      </c>
      <c r="N1571" s="56">
        <f t="shared" si="329"/>
        <v>0</v>
      </c>
      <c r="O1571" s="56">
        <f t="shared" si="330"/>
        <v>0</v>
      </c>
    </row>
    <row r="1572" spans="1:15" x14ac:dyDescent="0.3">
      <c r="A1572" t="str">
        <f t="shared" si="321"/>
        <v>202716wo</v>
      </c>
      <c r="B1572">
        <f t="shared" si="319"/>
        <v>16</v>
      </c>
      <c r="C1572" s="65">
        <f t="shared" si="317"/>
        <v>46498</v>
      </c>
      <c r="D1572" t="str">
        <f t="shared" si="318"/>
        <v>wo</v>
      </c>
      <c r="E1572">
        <f t="shared" si="322"/>
        <v>2027</v>
      </c>
      <c r="F1572" t="str">
        <f t="shared" si="323"/>
        <v/>
      </c>
      <c r="G1572" t="str">
        <f t="shared" si="324"/>
        <v/>
      </c>
      <c r="H1572" t="str">
        <f t="shared" si="325"/>
        <v/>
      </c>
      <c r="I1572">
        <f t="shared" si="320"/>
        <v>16</v>
      </c>
      <c r="J1572" s="118">
        <f>IF(AND(Formulier!$E$44&lt;=C1572,Formulier!$O$38&gt;=C1572),"Verlof",0)</f>
        <v>0</v>
      </c>
      <c r="K1572">
        <f t="shared" si="326"/>
        <v>0</v>
      </c>
      <c r="L1572">
        <f t="shared" si="327"/>
        <v>0</v>
      </c>
      <c r="M1572">
        <f t="shared" si="328"/>
        <v>0</v>
      </c>
      <c r="N1572" s="56">
        <f t="shared" si="329"/>
        <v>0</v>
      </c>
      <c r="O1572" s="56">
        <f t="shared" si="330"/>
        <v>0</v>
      </c>
    </row>
    <row r="1573" spans="1:15" x14ac:dyDescent="0.3">
      <c r="A1573" t="str">
        <f t="shared" si="321"/>
        <v>202716do</v>
      </c>
      <c r="B1573">
        <f t="shared" si="319"/>
        <v>16</v>
      </c>
      <c r="C1573" s="65">
        <f t="shared" si="317"/>
        <v>46499</v>
      </c>
      <c r="D1573" t="str">
        <f t="shared" si="318"/>
        <v>do</v>
      </c>
      <c r="E1573">
        <f t="shared" si="322"/>
        <v>2027</v>
      </c>
      <c r="F1573" t="str">
        <f t="shared" si="323"/>
        <v/>
      </c>
      <c r="G1573" t="str">
        <f t="shared" si="324"/>
        <v/>
      </c>
      <c r="H1573" t="str">
        <f t="shared" si="325"/>
        <v/>
      </c>
      <c r="I1573">
        <f t="shared" si="320"/>
        <v>16</v>
      </c>
      <c r="J1573" s="118">
        <f>IF(AND(Formulier!$E$44&lt;=C1573,Formulier!$O$38&gt;=C1573),"Verlof",0)</f>
        <v>0</v>
      </c>
      <c r="K1573">
        <f t="shared" si="326"/>
        <v>0</v>
      </c>
      <c r="L1573">
        <f t="shared" si="327"/>
        <v>0</v>
      </c>
      <c r="M1573">
        <f t="shared" si="328"/>
        <v>0</v>
      </c>
      <c r="N1573" s="56">
        <f t="shared" si="329"/>
        <v>0</v>
      </c>
      <c r="O1573" s="56">
        <f t="shared" si="330"/>
        <v>0</v>
      </c>
    </row>
    <row r="1574" spans="1:15" x14ac:dyDescent="0.3">
      <c r="A1574" t="str">
        <f t="shared" si="321"/>
        <v>202716vr</v>
      </c>
      <c r="B1574">
        <f t="shared" si="319"/>
        <v>16</v>
      </c>
      <c r="C1574" s="65">
        <f t="shared" si="317"/>
        <v>46500</v>
      </c>
      <c r="D1574" t="str">
        <f t="shared" si="318"/>
        <v>vr</v>
      </c>
      <c r="E1574">
        <f t="shared" si="322"/>
        <v>2027</v>
      </c>
      <c r="F1574" t="str">
        <f t="shared" si="323"/>
        <v/>
      </c>
      <c r="G1574" t="str">
        <f t="shared" si="324"/>
        <v/>
      </c>
      <c r="H1574" t="str">
        <f t="shared" si="325"/>
        <v/>
      </c>
      <c r="I1574">
        <f t="shared" si="320"/>
        <v>16</v>
      </c>
      <c r="J1574" s="118">
        <f>IF(AND(Formulier!$E$44&lt;=C1574,Formulier!$O$38&gt;=C1574),"Verlof",0)</f>
        <v>0</v>
      </c>
      <c r="K1574">
        <f t="shared" si="326"/>
        <v>0</v>
      </c>
      <c r="L1574">
        <f t="shared" si="327"/>
        <v>0</v>
      </c>
      <c r="M1574">
        <f t="shared" si="328"/>
        <v>0</v>
      </c>
      <c r="N1574" s="56">
        <f t="shared" si="329"/>
        <v>0</v>
      </c>
      <c r="O1574" s="56">
        <f t="shared" si="330"/>
        <v>0</v>
      </c>
    </row>
    <row r="1575" spans="1:15" x14ac:dyDescent="0.3">
      <c r="A1575" t="str">
        <f t="shared" si="321"/>
        <v>202716za</v>
      </c>
      <c r="B1575">
        <f t="shared" si="319"/>
        <v>16</v>
      </c>
      <c r="C1575" s="65">
        <f t="shared" si="317"/>
        <v>46501</v>
      </c>
      <c r="D1575" t="str">
        <f t="shared" si="318"/>
        <v>za</v>
      </c>
      <c r="E1575">
        <f t="shared" si="322"/>
        <v>2027</v>
      </c>
      <c r="F1575" t="str">
        <f t="shared" si="323"/>
        <v/>
      </c>
      <c r="G1575" t="str">
        <f t="shared" si="324"/>
        <v/>
      </c>
      <c r="H1575" t="str">
        <f t="shared" si="325"/>
        <v/>
      </c>
      <c r="I1575">
        <f t="shared" si="320"/>
        <v>16</v>
      </c>
      <c r="J1575" s="118">
        <f>IF(AND(Formulier!$E$44&lt;=C1575,Formulier!$O$38&gt;=C1575),"Verlof",0)</f>
        <v>0</v>
      </c>
      <c r="K1575">
        <f t="shared" si="326"/>
        <v>0</v>
      </c>
      <c r="L1575">
        <f t="shared" si="327"/>
        <v>0</v>
      </c>
      <c r="M1575">
        <f t="shared" si="328"/>
        <v>0</v>
      </c>
      <c r="N1575" s="56">
        <f t="shared" si="329"/>
        <v>0</v>
      </c>
      <c r="O1575" s="56">
        <f t="shared" si="330"/>
        <v>0</v>
      </c>
    </row>
    <row r="1576" spans="1:15" x14ac:dyDescent="0.3">
      <c r="A1576" t="str">
        <f t="shared" si="321"/>
        <v>202716zo</v>
      </c>
      <c r="B1576">
        <f t="shared" si="319"/>
        <v>16</v>
      </c>
      <c r="C1576" s="65">
        <f t="shared" si="317"/>
        <v>46502</v>
      </c>
      <c r="D1576" t="str">
        <f t="shared" si="318"/>
        <v>zo</v>
      </c>
      <c r="E1576">
        <f t="shared" si="322"/>
        <v>2027</v>
      </c>
      <c r="F1576" t="str">
        <f t="shared" si="323"/>
        <v/>
      </c>
      <c r="G1576" t="str">
        <f t="shared" si="324"/>
        <v/>
      </c>
      <c r="H1576" t="str">
        <f t="shared" si="325"/>
        <v/>
      </c>
      <c r="I1576">
        <f t="shared" si="320"/>
        <v>16</v>
      </c>
      <c r="J1576" s="118">
        <f>IF(AND(Formulier!$E$44&lt;=C1576,Formulier!$O$38&gt;=C1576),"Verlof",0)</f>
        <v>0</v>
      </c>
      <c r="K1576">
        <f t="shared" si="326"/>
        <v>0</v>
      </c>
      <c r="L1576">
        <f t="shared" si="327"/>
        <v>0</v>
      </c>
      <c r="M1576">
        <f t="shared" si="328"/>
        <v>0</v>
      </c>
      <c r="N1576" s="56">
        <f t="shared" si="329"/>
        <v>0</v>
      </c>
      <c r="O1576" s="56">
        <f t="shared" si="330"/>
        <v>0</v>
      </c>
    </row>
    <row r="1577" spans="1:15" x14ac:dyDescent="0.3">
      <c r="A1577" t="str">
        <f t="shared" si="321"/>
        <v>202717ma</v>
      </c>
      <c r="B1577">
        <f t="shared" si="319"/>
        <v>17</v>
      </c>
      <c r="C1577" s="65">
        <f t="shared" si="317"/>
        <v>46503</v>
      </c>
      <c r="D1577" t="str">
        <f t="shared" si="318"/>
        <v>ma</v>
      </c>
      <c r="E1577">
        <f t="shared" si="322"/>
        <v>2027</v>
      </c>
      <c r="F1577" t="str">
        <f t="shared" si="323"/>
        <v>Vakantie</v>
      </c>
      <c r="G1577" t="str">
        <f t="shared" si="324"/>
        <v>Vakantie</v>
      </c>
      <c r="H1577" t="str">
        <f t="shared" si="325"/>
        <v>Vakantie</v>
      </c>
      <c r="I1577">
        <f t="shared" si="320"/>
        <v>17</v>
      </c>
      <c r="J1577" s="118">
        <f>IF(AND(Formulier!$E$44&lt;=C1577,Formulier!$O$38&gt;=C1577),"Verlof",0)</f>
        <v>0</v>
      </c>
      <c r="K1577">
        <f t="shared" si="326"/>
        <v>0</v>
      </c>
      <c r="L1577">
        <f t="shared" si="327"/>
        <v>0</v>
      </c>
      <c r="M1577">
        <f t="shared" si="328"/>
        <v>0</v>
      </c>
      <c r="N1577" s="56">
        <f t="shared" si="329"/>
        <v>0</v>
      </c>
      <c r="O1577" s="56">
        <f t="shared" si="330"/>
        <v>0</v>
      </c>
    </row>
    <row r="1578" spans="1:15" x14ac:dyDescent="0.3">
      <c r="A1578" t="str">
        <f t="shared" si="321"/>
        <v>202717di</v>
      </c>
      <c r="B1578">
        <f t="shared" si="319"/>
        <v>17</v>
      </c>
      <c r="C1578" s="65">
        <f t="shared" si="317"/>
        <v>46504</v>
      </c>
      <c r="D1578" t="str">
        <f t="shared" si="318"/>
        <v>di</v>
      </c>
      <c r="E1578">
        <f t="shared" si="322"/>
        <v>2027</v>
      </c>
      <c r="F1578" t="str">
        <f t="shared" si="323"/>
        <v>Vakantie</v>
      </c>
      <c r="G1578" t="str">
        <f t="shared" si="324"/>
        <v>Vakantie</v>
      </c>
      <c r="H1578" t="str">
        <f t="shared" si="325"/>
        <v>Vakantie</v>
      </c>
      <c r="I1578">
        <f t="shared" si="320"/>
        <v>17</v>
      </c>
      <c r="J1578" s="118">
        <f>IF(AND(Formulier!$E$44&lt;=C1578,Formulier!$O$38&gt;=C1578),"Verlof",0)</f>
        <v>0</v>
      </c>
      <c r="K1578">
        <f t="shared" si="326"/>
        <v>0</v>
      </c>
      <c r="L1578">
        <f t="shared" si="327"/>
        <v>0</v>
      </c>
      <c r="M1578">
        <f t="shared" si="328"/>
        <v>0</v>
      </c>
      <c r="N1578" s="56">
        <f t="shared" si="329"/>
        <v>0</v>
      </c>
      <c r="O1578" s="56">
        <f t="shared" si="330"/>
        <v>0</v>
      </c>
    </row>
    <row r="1579" spans="1:15" x14ac:dyDescent="0.3">
      <c r="A1579" t="str">
        <f t="shared" si="321"/>
        <v>202717wo</v>
      </c>
      <c r="B1579">
        <f t="shared" si="319"/>
        <v>17</v>
      </c>
      <c r="C1579" s="65">
        <f t="shared" si="317"/>
        <v>46505</v>
      </c>
      <c r="D1579" t="str">
        <f t="shared" si="318"/>
        <v>wo</v>
      </c>
      <c r="E1579">
        <f t="shared" si="322"/>
        <v>2027</v>
      </c>
      <c r="F1579" t="str">
        <f t="shared" si="323"/>
        <v>Vakantie</v>
      </c>
      <c r="G1579" t="str">
        <f t="shared" si="324"/>
        <v>Vakantie</v>
      </c>
      <c r="H1579" t="str">
        <f t="shared" si="325"/>
        <v>Vakantie</v>
      </c>
      <c r="I1579">
        <f t="shared" si="320"/>
        <v>17</v>
      </c>
      <c r="J1579" s="118">
        <f>IF(AND(Formulier!$E$44&lt;=C1579,Formulier!$O$38&gt;=C1579),"Verlof",0)</f>
        <v>0</v>
      </c>
      <c r="K1579">
        <f t="shared" si="326"/>
        <v>0</v>
      </c>
      <c r="L1579">
        <f t="shared" si="327"/>
        <v>0</v>
      </c>
      <c r="M1579">
        <f t="shared" si="328"/>
        <v>0</v>
      </c>
      <c r="N1579" s="56">
        <f t="shared" si="329"/>
        <v>0</v>
      </c>
      <c r="O1579" s="56">
        <f t="shared" si="330"/>
        <v>0</v>
      </c>
    </row>
    <row r="1580" spans="1:15" x14ac:dyDescent="0.3">
      <c r="A1580" t="str">
        <f t="shared" si="321"/>
        <v>202717do</v>
      </c>
      <c r="B1580">
        <f t="shared" si="319"/>
        <v>17</v>
      </c>
      <c r="C1580" s="65">
        <f t="shared" si="317"/>
        <v>46506</v>
      </c>
      <c r="D1580" t="str">
        <f t="shared" si="318"/>
        <v>do</v>
      </c>
      <c r="E1580">
        <f t="shared" si="322"/>
        <v>2027</v>
      </c>
      <c r="F1580" t="str">
        <f t="shared" si="323"/>
        <v>Vakantie</v>
      </c>
      <c r="G1580" t="str">
        <f t="shared" si="324"/>
        <v>Vakantie</v>
      </c>
      <c r="H1580" t="str">
        <f t="shared" si="325"/>
        <v>Vakantie</v>
      </c>
      <c r="I1580">
        <f t="shared" si="320"/>
        <v>17</v>
      </c>
      <c r="J1580" s="118">
        <f>IF(AND(Formulier!$E$44&lt;=C1580,Formulier!$O$38&gt;=C1580),"Verlof",0)</f>
        <v>0</v>
      </c>
      <c r="K1580">
        <f t="shared" si="326"/>
        <v>0</v>
      </c>
      <c r="L1580">
        <f t="shared" si="327"/>
        <v>0</v>
      </c>
      <c r="M1580">
        <f t="shared" si="328"/>
        <v>0</v>
      </c>
      <c r="N1580" s="56">
        <f t="shared" si="329"/>
        <v>0</v>
      </c>
      <c r="O1580" s="56">
        <f t="shared" si="330"/>
        <v>0</v>
      </c>
    </row>
    <row r="1581" spans="1:15" x14ac:dyDescent="0.3">
      <c r="A1581" t="str">
        <f t="shared" si="321"/>
        <v>202717vr</v>
      </c>
      <c r="B1581">
        <f t="shared" si="319"/>
        <v>17</v>
      </c>
      <c r="C1581" s="65">
        <f t="shared" si="317"/>
        <v>46507</v>
      </c>
      <c r="D1581" t="str">
        <f t="shared" si="318"/>
        <v>vr</v>
      </c>
      <c r="E1581">
        <f t="shared" si="322"/>
        <v>2027</v>
      </c>
      <c r="F1581" t="str">
        <f t="shared" si="323"/>
        <v>Vakantie</v>
      </c>
      <c r="G1581" t="str">
        <f t="shared" si="324"/>
        <v>Vakantie</v>
      </c>
      <c r="H1581" t="str">
        <f t="shared" si="325"/>
        <v>Vakantie</v>
      </c>
      <c r="I1581">
        <f t="shared" si="320"/>
        <v>17</v>
      </c>
      <c r="J1581" s="118">
        <f>IF(AND(Formulier!$E$44&lt;=C1581,Formulier!$O$38&gt;=C1581),"Verlof",0)</f>
        <v>0</v>
      </c>
      <c r="K1581">
        <f t="shared" si="326"/>
        <v>0</v>
      </c>
      <c r="L1581">
        <f t="shared" si="327"/>
        <v>0</v>
      </c>
      <c r="M1581">
        <f t="shared" si="328"/>
        <v>0</v>
      </c>
      <c r="N1581" s="56">
        <f t="shared" si="329"/>
        <v>0</v>
      </c>
      <c r="O1581" s="56">
        <f t="shared" si="330"/>
        <v>0</v>
      </c>
    </row>
    <row r="1582" spans="1:15" x14ac:dyDescent="0.3">
      <c r="A1582" t="str">
        <f t="shared" si="321"/>
        <v>202717za</v>
      </c>
      <c r="B1582">
        <f t="shared" si="319"/>
        <v>17</v>
      </c>
      <c r="C1582" s="65">
        <f t="shared" si="317"/>
        <v>46508</v>
      </c>
      <c r="D1582" t="str">
        <f t="shared" si="318"/>
        <v>za</v>
      </c>
      <c r="E1582">
        <f t="shared" si="322"/>
        <v>2027</v>
      </c>
      <c r="F1582" t="str">
        <f t="shared" si="323"/>
        <v>Vakantie</v>
      </c>
      <c r="G1582" t="str">
        <f t="shared" si="324"/>
        <v>Vakantie</v>
      </c>
      <c r="H1582" t="str">
        <f t="shared" si="325"/>
        <v>Vakantie</v>
      </c>
      <c r="I1582">
        <f t="shared" si="320"/>
        <v>17</v>
      </c>
      <c r="J1582" s="118">
        <f>IF(AND(Formulier!$E$44&lt;=C1582,Formulier!$O$38&gt;=C1582),"Verlof",0)</f>
        <v>0</v>
      </c>
      <c r="K1582">
        <f t="shared" si="326"/>
        <v>0</v>
      </c>
      <c r="L1582">
        <f t="shared" si="327"/>
        <v>0</v>
      </c>
      <c r="M1582">
        <f t="shared" si="328"/>
        <v>0</v>
      </c>
      <c r="N1582" s="56">
        <f t="shared" si="329"/>
        <v>0</v>
      </c>
      <c r="O1582" s="56">
        <f t="shared" si="330"/>
        <v>0</v>
      </c>
    </row>
    <row r="1583" spans="1:15" x14ac:dyDescent="0.3">
      <c r="A1583" t="str">
        <f t="shared" si="321"/>
        <v>202717zo</v>
      </c>
      <c r="B1583">
        <f t="shared" si="319"/>
        <v>17</v>
      </c>
      <c r="C1583" s="65">
        <f t="shared" si="317"/>
        <v>46509</v>
      </c>
      <c r="D1583" t="str">
        <f t="shared" si="318"/>
        <v>zo</v>
      </c>
      <c r="E1583">
        <f t="shared" si="322"/>
        <v>2027</v>
      </c>
      <c r="F1583" t="str">
        <f t="shared" si="323"/>
        <v>Vakantie</v>
      </c>
      <c r="G1583" t="str">
        <f t="shared" si="324"/>
        <v>Vakantie</v>
      </c>
      <c r="H1583" t="str">
        <f t="shared" si="325"/>
        <v>Vakantie</v>
      </c>
      <c r="I1583">
        <f t="shared" si="320"/>
        <v>17</v>
      </c>
      <c r="J1583" s="118">
        <f>IF(AND(Formulier!$E$44&lt;=C1583,Formulier!$O$38&gt;=C1583),"Verlof",0)</f>
        <v>0</v>
      </c>
      <c r="K1583">
        <f t="shared" si="326"/>
        <v>0</v>
      </c>
      <c r="L1583">
        <f t="shared" si="327"/>
        <v>0</v>
      </c>
      <c r="M1583">
        <f t="shared" si="328"/>
        <v>0</v>
      </c>
      <c r="N1583" s="56">
        <f t="shared" si="329"/>
        <v>0</v>
      </c>
      <c r="O1583" s="56">
        <f t="shared" si="330"/>
        <v>0</v>
      </c>
    </row>
    <row r="1584" spans="1:15" x14ac:dyDescent="0.3">
      <c r="A1584" t="str">
        <f t="shared" si="321"/>
        <v>202718ma</v>
      </c>
      <c r="B1584">
        <f t="shared" si="319"/>
        <v>18</v>
      </c>
      <c r="C1584" s="65">
        <f t="shared" si="317"/>
        <v>46510</v>
      </c>
      <c r="D1584" t="str">
        <f t="shared" si="318"/>
        <v>ma</v>
      </c>
      <c r="E1584">
        <f t="shared" si="322"/>
        <v>2027</v>
      </c>
      <c r="F1584" t="str">
        <f t="shared" si="323"/>
        <v/>
      </c>
      <c r="G1584" t="str">
        <f t="shared" si="324"/>
        <v/>
      </c>
      <c r="H1584" t="str">
        <f t="shared" si="325"/>
        <v/>
      </c>
      <c r="I1584">
        <f t="shared" si="320"/>
        <v>18</v>
      </c>
      <c r="J1584" s="118">
        <f>IF(AND(Formulier!$E$44&lt;=C1584,Formulier!$O$38&gt;=C1584),"Verlof",0)</f>
        <v>0</v>
      </c>
      <c r="K1584">
        <f t="shared" si="326"/>
        <v>0</v>
      </c>
      <c r="L1584">
        <f t="shared" si="327"/>
        <v>0</v>
      </c>
      <c r="M1584">
        <f t="shared" si="328"/>
        <v>0</v>
      </c>
      <c r="N1584" s="56">
        <f t="shared" si="329"/>
        <v>0</v>
      </c>
      <c r="O1584" s="56">
        <f t="shared" si="330"/>
        <v>0</v>
      </c>
    </row>
    <row r="1585" spans="1:15" x14ac:dyDescent="0.3">
      <c r="A1585" t="str">
        <f t="shared" si="321"/>
        <v>202718di</v>
      </c>
      <c r="B1585">
        <f t="shared" si="319"/>
        <v>18</v>
      </c>
      <c r="C1585" s="65">
        <f t="shared" si="317"/>
        <v>46511</v>
      </c>
      <c r="D1585" t="str">
        <f t="shared" si="318"/>
        <v>di</v>
      </c>
      <c r="E1585">
        <f t="shared" si="322"/>
        <v>2027</v>
      </c>
      <c r="F1585" t="str">
        <f t="shared" si="323"/>
        <v/>
      </c>
      <c r="G1585" t="str">
        <f t="shared" si="324"/>
        <v/>
      </c>
      <c r="H1585" t="str">
        <f t="shared" si="325"/>
        <v/>
      </c>
      <c r="I1585">
        <f t="shared" si="320"/>
        <v>18</v>
      </c>
      <c r="J1585" s="118">
        <f>IF(AND(Formulier!$E$44&lt;=C1585,Formulier!$O$38&gt;=C1585),"Verlof",0)</f>
        <v>0</v>
      </c>
      <c r="K1585">
        <f t="shared" si="326"/>
        <v>0</v>
      </c>
      <c r="L1585">
        <f t="shared" si="327"/>
        <v>0</v>
      </c>
      <c r="M1585">
        <f t="shared" si="328"/>
        <v>0</v>
      </c>
      <c r="N1585" s="56">
        <f t="shared" si="329"/>
        <v>0</v>
      </c>
      <c r="O1585" s="56">
        <f t="shared" si="330"/>
        <v>0</v>
      </c>
    </row>
    <row r="1586" spans="1:15" x14ac:dyDescent="0.3">
      <c r="A1586" t="str">
        <f t="shared" si="321"/>
        <v>202718wo</v>
      </c>
      <c r="B1586">
        <f t="shared" si="319"/>
        <v>18</v>
      </c>
      <c r="C1586" s="65">
        <f t="shared" si="317"/>
        <v>46512</v>
      </c>
      <c r="D1586" t="str">
        <f t="shared" si="318"/>
        <v>wo</v>
      </c>
      <c r="E1586">
        <f t="shared" si="322"/>
        <v>2027</v>
      </c>
      <c r="F1586" t="str">
        <f t="shared" si="323"/>
        <v>Vakantie</v>
      </c>
      <c r="G1586" t="str">
        <f t="shared" si="324"/>
        <v>Vakantie</v>
      </c>
      <c r="H1586" t="str">
        <f t="shared" si="325"/>
        <v>Vakantie</v>
      </c>
      <c r="I1586">
        <f t="shared" si="320"/>
        <v>18</v>
      </c>
      <c r="J1586" s="118">
        <f>IF(AND(Formulier!$E$44&lt;=C1586,Formulier!$O$38&gt;=C1586),"Verlof",0)</f>
        <v>0</v>
      </c>
      <c r="K1586">
        <f t="shared" si="326"/>
        <v>0</v>
      </c>
      <c r="L1586">
        <f t="shared" si="327"/>
        <v>0</v>
      </c>
      <c r="M1586">
        <f t="shared" si="328"/>
        <v>0</v>
      </c>
      <c r="N1586" s="56">
        <f t="shared" si="329"/>
        <v>0</v>
      </c>
      <c r="O1586" s="56">
        <f t="shared" si="330"/>
        <v>0</v>
      </c>
    </row>
    <row r="1587" spans="1:15" x14ac:dyDescent="0.3">
      <c r="A1587" t="str">
        <f t="shared" si="321"/>
        <v>202718do</v>
      </c>
      <c r="B1587">
        <f t="shared" si="319"/>
        <v>18</v>
      </c>
      <c r="C1587" s="65">
        <f t="shared" si="317"/>
        <v>46513</v>
      </c>
      <c r="D1587" t="str">
        <f t="shared" si="318"/>
        <v>do</v>
      </c>
      <c r="E1587">
        <f t="shared" si="322"/>
        <v>2027</v>
      </c>
      <c r="F1587" t="str">
        <f t="shared" si="323"/>
        <v>Vakantie</v>
      </c>
      <c r="G1587" t="str">
        <f t="shared" si="324"/>
        <v>Vakantie</v>
      </c>
      <c r="H1587" t="str">
        <f t="shared" si="325"/>
        <v>Vakantie</v>
      </c>
      <c r="I1587">
        <f t="shared" si="320"/>
        <v>18</v>
      </c>
      <c r="J1587" s="118">
        <f>IF(AND(Formulier!$E$44&lt;=C1587,Formulier!$O$38&gt;=C1587),"Verlof",0)</f>
        <v>0</v>
      </c>
      <c r="K1587">
        <f t="shared" si="326"/>
        <v>0</v>
      </c>
      <c r="L1587">
        <f t="shared" si="327"/>
        <v>0</v>
      </c>
      <c r="M1587">
        <f t="shared" si="328"/>
        <v>0</v>
      </c>
      <c r="N1587" s="56">
        <f t="shared" si="329"/>
        <v>0</v>
      </c>
      <c r="O1587" s="56">
        <f t="shared" si="330"/>
        <v>0</v>
      </c>
    </row>
    <row r="1588" spans="1:15" x14ac:dyDescent="0.3">
      <c r="A1588" t="str">
        <f t="shared" si="321"/>
        <v>202718vr</v>
      </c>
      <c r="B1588">
        <f t="shared" si="319"/>
        <v>18</v>
      </c>
      <c r="C1588" s="65">
        <f t="shared" si="317"/>
        <v>46514</v>
      </c>
      <c r="D1588" t="str">
        <f t="shared" si="318"/>
        <v>vr</v>
      </c>
      <c r="E1588">
        <f t="shared" si="322"/>
        <v>2027</v>
      </c>
      <c r="F1588" t="str">
        <f t="shared" si="323"/>
        <v/>
      </c>
      <c r="G1588" t="str">
        <f t="shared" si="324"/>
        <v/>
      </c>
      <c r="H1588" t="str">
        <f t="shared" si="325"/>
        <v/>
      </c>
      <c r="I1588">
        <f t="shared" si="320"/>
        <v>18</v>
      </c>
      <c r="J1588" s="118">
        <f>IF(AND(Formulier!$E$44&lt;=C1588,Formulier!$O$38&gt;=C1588),"Verlof",0)</f>
        <v>0</v>
      </c>
      <c r="K1588">
        <f t="shared" si="326"/>
        <v>0</v>
      </c>
      <c r="L1588">
        <f t="shared" si="327"/>
        <v>0</v>
      </c>
      <c r="M1588">
        <f t="shared" si="328"/>
        <v>0</v>
      </c>
      <c r="N1588" s="56">
        <f t="shared" si="329"/>
        <v>0</v>
      </c>
      <c r="O1588" s="56">
        <f t="shared" si="330"/>
        <v>0</v>
      </c>
    </row>
    <row r="1589" spans="1:15" x14ac:dyDescent="0.3">
      <c r="A1589" t="str">
        <f t="shared" si="321"/>
        <v>202718za</v>
      </c>
      <c r="B1589">
        <f t="shared" si="319"/>
        <v>18</v>
      </c>
      <c r="C1589" s="65">
        <f t="shared" si="317"/>
        <v>46515</v>
      </c>
      <c r="D1589" t="str">
        <f t="shared" si="318"/>
        <v>za</v>
      </c>
      <c r="E1589">
        <f t="shared" si="322"/>
        <v>2027</v>
      </c>
      <c r="F1589" t="str">
        <f t="shared" si="323"/>
        <v/>
      </c>
      <c r="G1589" t="str">
        <f t="shared" si="324"/>
        <v/>
      </c>
      <c r="H1589" t="str">
        <f t="shared" si="325"/>
        <v/>
      </c>
      <c r="I1589">
        <f t="shared" si="320"/>
        <v>18</v>
      </c>
      <c r="J1589" s="118">
        <f>IF(AND(Formulier!$E$44&lt;=C1589,Formulier!$O$38&gt;=C1589),"Verlof",0)</f>
        <v>0</v>
      </c>
      <c r="K1589">
        <f t="shared" si="326"/>
        <v>0</v>
      </c>
      <c r="L1589">
        <f t="shared" si="327"/>
        <v>0</v>
      </c>
      <c r="M1589">
        <f t="shared" si="328"/>
        <v>0</v>
      </c>
      <c r="N1589" s="56">
        <f t="shared" si="329"/>
        <v>0</v>
      </c>
      <c r="O1589" s="56">
        <f t="shared" si="330"/>
        <v>0</v>
      </c>
    </row>
    <row r="1590" spans="1:15" x14ac:dyDescent="0.3">
      <c r="A1590" t="str">
        <f t="shared" si="321"/>
        <v>202718zo</v>
      </c>
      <c r="B1590">
        <f t="shared" si="319"/>
        <v>18</v>
      </c>
      <c r="C1590" s="65">
        <f t="shared" si="317"/>
        <v>46516</v>
      </c>
      <c r="D1590" t="str">
        <f t="shared" si="318"/>
        <v>zo</v>
      </c>
      <c r="E1590">
        <f t="shared" si="322"/>
        <v>2027</v>
      </c>
      <c r="F1590" t="str">
        <f t="shared" si="323"/>
        <v/>
      </c>
      <c r="G1590" t="str">
        <f t="shared" si="324"/>
        <v/>
      </c>
      <c r="H1590" t="str">
        <f t="shared" si="325"/>
        <v/>
      </c>
      <c r="I1590">
        <f t="shared" si="320"/>
        <v>18</v>
      </c>
      <c r="J1590" s="118">
        <f>IF(AND(Formulier!$E$44&lt;=C1590,Formulier!$O$38&gt;=C1590),"Verlof",0)</f>
        <v>0</v>
      </c>
      <c r="K1590">
        <f t="shared" si="326"/>
        <v>0</v>
      </c>
      <c r="L1590">
        <f t="shared" si="327"/>
        <v>0</v>
      </c>
      <c r="M1590">
        <f t="shared" si="328"/>
        <v>0</v>
      </c>
      <c r="N1590" s="56">
        <f t="shared" si="329"/>
        <v>0</v>
      </c>
      <c r="O1590" s="56">
        <f t="shared" si="330"/>
        <v>0</v>
      </c>
    </row>
    <row r="1591" spans="1:15" x14ac:dyDescent="0.3">
      <c r="A1591" t="str">
        <f t="shared" si="321"/>
        <v>202719ma</v>
      </c>
      <c r="B1591">
        <f t="shared" si="319"/>
        <v>19</v>
      </c>
      <c r="C1591" s="65">
        <f t="shared" si="317"/>
        <v>46517</v>
      </c>
      <c r="D1591" t="str">
        <f t="shared" si="318"/>
        <v>ma</v>
      </c>
      <c r="E1591">
        <f t="shared" si="322"/>
        <v>2027</v>
      </c>
      <c r="F1591" t="str">
        <f t="shared" si="323"/>
        <v/>
      </c>
      <c r="G1591" t="str">
        <f t="shared" si="324"/>
        <v/>
      </c>
      <c r="H1591" t="str">
        <f t="shared" si="325"/>
        <v/>
      </c>
      <c r="I1591">
        <f t="shared" si="320"/>
        <v>19</v>
      </c>
      <c r="J1591" s="118">
        <f>IF(AND(Formulier!$E$44&lt;=C1591,Formulier!$O$38&gt;=C1591),"Verlof",0)</f>
        <v>0</v>
      </c>
      <c r="K1591">
        <f t="shared" si="326"/>
        <v>0</v>
      </c>
      <c r="L1591">
        <f t="shared" si="327"/>
        <v>0</v>
      </c>
      <c r="M1591">
        <f t="shared" si="328"/>
        <v>0</v>
      </c>
      <c r="N1591" s="56">
        <f t="shared" si="329"/>
        <v>0</v>
      </c>
      <c r="O1591" s="56">
        <f t="shared" si="330"/>
        <v>0</v>
      </c>
    </row>
    <row r="1592" spans="1:15" x14ac:dyDescent="0.3">
      <c r="A1592" t="str">
        <f t="shared" si="321"/>
        <v>202719di</v>
      </c>
      <c r="B1592">
        <f t="shared" si="319"/>
        <v>19</v>
      </c>
      <c r="C1592" s="65">
        <f t="shared" si="317"/>
        <v>46518</v>
      </c>
      <c r="D1592" t="str">
        <f t="shared" si="318"/>
        <v>di</v>
      </c>
      <c r="E1592">
        <f t="shared" si="322"/>
        <v>2027</v>
      </c>
      <c r="F1592" t="str">
        <f t="shared" si="323"/>
        <v/>
      </c>
      <c r="G1592" t="str">
        <f t="shared" si="324"/>
        <v/>
      </c>
      <c r="H1592" t="str">
        <f t="shared" si="325"/>
        <v/>
      </c>
      <c r="I1592">
        <f t="shared" si="320"/>
        <v>19</v>
      </c>
      <c r="J1592" s="118">
        <f>IF(AND(Formulier!$E$44&lt;=C1592,Formulier!$O$38&gt;=C1592),"Verlof",0)</f>
        <v>0</v>
      </c>
      <c r="K1592">
        <f t="shared" si="326"/>
        <v>0</v>
      </c>
      <c r="L1592">
        <f t="shared" si="327"/>
        <v>0</v>
      </c>
      <c r="M1592">
        <f t="shared" si="328"/>
        <v>0</v>
      </c>
      <c r="N1592" s="56">
        <f t="shared" si="329"/>
        <v>0</v>
      </c>
      <c r="O1592" s="56">
        <f t="shared" si="330"/>
        <v>0</v>
      </c>
    </row>
    <row r="1593" spans="1:15" x14ac:dyDescent="0.3">
      <c r="A1593" t="str">
        <f t="shared" si="321"/>
        <v>202719wo</v>
      </c>
      <c r="B1593">
        <f t="shared" si="319"/>
        <v>19</v>
      </c>
      <c r="C1593" s="65">
        <f t="shared" si="317"/>
        <v>46519</v>
      </c>
      <c r="D1593" t="str">
        <f t="shared" si="318"/>
        <v>wo</v>
      </c>
      <c r="E1593">
        <f t="shared" si="322"/>
        <v>2027</v>
      </c>
      <c r="F1593" t="str">
        <f t="shared" si="323"/>
        <v/>
      </c>
      <c r="G1593" t="str">
        <f t="shared" si="324"/>
        <v/>
      </c>
      <c r="H1593" t="str">
        <f t="shared" si="325"/>
        <v/>
      </c>
      <c r="I1593">
        <f t="shared" si="320"/>
        <v>19</v>
      </c>
      <c r="J1593" s="118">
        <f>IF(AND(Formulier!$E$44&lt;=C1593,Formulier!$O$38&gt;=C1593),"Verlof",0)</f>
        <v>0</v>
      </c>
      <c r="K1593">
        <f t="shared" si="326"/>
        <v>0</v>
      </c>
      <c r="L1593">
        <f t="shared" si="327"/>
        <v>0</v>
      </c>
      <c r="M1593">
        <f t="shared" si="328"/>
        <v>0</v>
      </c>
      <c r="N1593" s="56">
        <f t="shared" si="329"/>
        <v>0</v>
      </c>
      <c r="O1593" s="56">
        <f t="shared" si="330"/>
        <v>0</v>
      </c>
    </row>
    <row r="1594" spans="1:15" x14ac:dyDescent="0.3">
      <c r="A1594" t="str">
        <f t="shared" si="321"/>
        <v>202719do</v>
      </c>
      <c r="B1594">
        <f t="shared" si="319"/>
        <v>19</v>
      </c>
      <c r="C1594" s="65">
        <f t="shared" si="317"/>
        <v>46520</v>
      </c>
      <c r="D1594" t="str">
        <f t="shared" si="318"/>
        <v>do</v>
      </c>
      <c r="E1594">
        <f t="shared" si="322"/>
        <v>2027</v>
      </c>
      <c r="F1594" t="str">
        <f t="shared" si="323"/>
        <v/>
      </c>
      <c r="G1594" t="str">
        <f t="shared" si="324"/>
        <v/>
      </c>
      <c r="H1594" t="str">
        <f t="shared" si="325"/>
        <v/>
      </c>
      <c r="I1594">
        <f t="shared" si="320"/>
        <v>19</v>
      </c>
      <c r="J1594" s="118">
        <f>IF(AND(Formulier!$E$44&lt;=C1594,Formulier!$O$38&gt;=C1594),"Verlof",0)</f>
        <v>0</v>
      </c>
      <c r="K1594">
        <f t="shared" si="326"/>
        <v>0</v>
      </c>
      <c r="L1594">
        <f t="shared" si="327"/>
        <v>0</v>
      </c>
      <c r="M1594">
        <f t="shared" si="328"/>
        <v>0</v>
      </c>
      <c r="N1594" s="56">
        <f t="shared" si="329"/>
        <v>0</v>
      </c>
      <c r="O1594" s="56">
        <f t="shared" si="330"/>
        <v>0</v>
      </c>
    </row>
    <row r="1595" spans="1:15" x14ac:dyDescent="0.3">
      <c r="A1595" t="str">
        <f t="shared" si="321"/>
        <v>202719vr</v>
      </c>
      <c r="B1595">
        <f t="shared" si="319"/>
        <v>19</v>
      </c>
      <c r="C1595" s="65">
        <f t="shared" si="317"/>
        <v>46521</v>
      </c>
      <c r="D1595" t="str">
        <f t="shared" si="318"/>
        <v>vr</v>
      </c>
      <c r="E1595">
        <f t="shared" si="322"/>
        <v>2027</v>
      </c>
      <c r="F1595" t="str">
        <f t="shared" si="323"/>
        <v/>
      </c>
      <c r="G1595" t="str">
        <f t="shared" si="324"/>
        <v/>
      </c>
      <c r="H1595" t="str">
        <f t="shared" si="325"/>
        <v/>
      </c>
      <c r="I1595">
        <f t="shared" si="320"/>
        <v>19</v>
      </c>
      <c r="J1595" s="118">
        <f>IF(AND(Formulier!$E$44&lt;=C1595,Formulier!$O$38&gt;=C1595),"Verlof",0)</f>
        <v>0</v>
      </c>
      <c r="K1595">
        <f t="shared" si="326"/>
        <v>0</v>
      </c>
      <c r="L1595">
        <f t="shared" si="327"/>
        <v>0</v>
      </c>
      <c r="M1595">
        <f t="shared" si="328"/>
        <v>0</v>
      </c>
      <c r="N1595" s="56">
        <f t="shared" si="329"/>
        <v>0</v>
      </c>
      <c r="O1595" s="56">
        <f t="shared" si="330"/>
        <v>0</v>
      </c>
    </row>
    <row r="1596" spans="1:15" x14ac:dyDescent="0.3">
      <c r="A1596" t="str">
        <f t="shared" si="321"/>
        <v>202719za</v>
      </c>
      <c r="B1596">
        <f t="shared" si="319"/>
        <v>19</v>
      </c>
      <c r="C1596" s="65">
        <f t="shared" si="317"/>
        <v>46522</v>
      </c>
      <c r="D1596" t="str">
        <f t="shared" si="318"/>
        <v>za</v>
      </c>
      <c r="E1596">
        <f t="shared" si="322"/>
        <v>2027</v>
      </c>
      <c r="F1596" t="str">
        <f t="shared" si="323"/>
        <v/>
      </c>
      <c r="G1596" t="str">
        <f t="shared" si="324"/>
        <v/>
      </c>
      <c r="H1596" t="str">
        <f t="shared" si="325"/>
        <v/>
      </c>
      <c r="I1596">
        <f t="shared" si="320"/>
        <v>19</v>
      </c>
      <c r="J1596" s="118">
        <f>IF(AND(Formulier!$E$44&lt;=C1596,Formulier!$O$38&gt;=C1596),"Verlof",0)</f>
        <v>0</v>
      </c>
      <c r="K1596">
        <f t="shared" si="326"/>
        <v>0</v>
      </c>
      <c r="L1596">
        <f t="shared" si="327"/>
        <v>0</v>
      </c>
      <c r="M1596">
        <f t="shared" si="328"/>
        <v>0</v>
      </c>
      <c r="N1596" s="56">
        <f t="shared" si="329"/>
        <v>0</v>
      </c>
      <c r="O1596" s="56">
        <f t="shared" si="330"/>
        <v>0</v>
      </c>
    </row>
    <row r="1597" spans="1:15" x14ac:dyDescent="0.3">
      <c r="A1597" t="str">
        <f t="shared" si="321"/>
        <v>202719zo</v>
      </c>
      <c r="B1597">
        <f t="shared" si="319"/>
        <v>19</v>
      </c>
      <c r="C1597" s="65">
        <f t="shared" si="317"/>
        <v>46523</v>
      </c>
      <c r="D1597" t="str">
        <f t="shared" si="318"/>
        <v>zo</v>
      </c>
      <c r="E1597">
        <f t="shared" si="322"/>
        <v>2027</v>
      </c>
      <c r="F1597" t="str">
        <f t="shared" si="323"/>
        <v/>
      </c>
      <c r="G1597" t="str">
        <f t="shared" si="324"/>
        <v/>
      </c>
      <c r="H1597" t="str">
        <f t="shared" si="325"/>
        <v/>
      </c>
      <c r="I1597">
        <f t="shared" si="320"/>
        <v>19</v>
      </c>
      <c r="J1597" s="118">
        <f>IF(AND(Formulier!$E$44&lt;=C1597,Formulier!$O$38&gt;=C1597),"Verlof",0)</f>
        <v>0</v>
      </c>
      <c r="K1597">
        <f t="shared" si="326"/>
        <v>0</v>
      </c>
      <c r="L1597">
        <f t="shared" si="327"/>
        <v>0</v>
      </c>
      <c r="M1597">
        <f t="shared" si="328"/>
        <v>0</v>
      </c>
      <c r="N1597" s="56">
        <f t="shared" si="329"/>
        <v>0</v>
      </c>
      <c r="O1597" s="56">
        <f t="shared" si="330"/>
        <v>0</v>
      </c>
    </row>
    <row r="1598" spans="1:15" x14ac:dyDescent="0.3">
      <c r="A1598" t="str">
        <f t="shared" si="321"/>
        <v>202720ma</v>
      </c>
      <c r="B1598">
        <f t="shared" si="319"/>
        <v>20</v>
      </c>
      <c r="C1598" s="65">
        <f t="shared" si="317"/>
        <v>46524</v>
      </c>
      <c r="D1598" t="str">
        <f t="shared" si="318"/>
        <v>ma</v>
      </c>
      <c r="E1598">
        <f t="shared" si="322"/>
        <v>2027</v>
      </c>
      <c r="F1598" t="str">
        <f t="shared" si="323"/>
        <v>Vakantie</v>
      </c>
      <c r="G1598" t="str">
        <f t="shared" si="324"/>
        <v>Vakantie</v>
      </c>
      <c r="H1598" t="str">
        <f t="shared" si="325"/>
        <v>Vakantie</v>
      </c>
      <c r="I1598">
        <f t="shared" si="320"/>
        <v>20</v>
      </c>
      <c r="J1598" s="118">
        <f>IF(AND(Formulier!$E$44&lt;=C1598,Formulier!$O$38&gt;=C1598),"Verlof",0)</f>
        <v>0</v>
      </c>
      <c r="K1598">
        <f t="shared" si="326"/>
        <v>0</v>
      </c>
      <c r="L1598">
        <f t="shared" si="327"/>
        <v>0</v>
      </c>
      <c r="M1598">
        <f t="shared" si="328"/>
        <v>0</v>
      </c>
      <c r="N1598" s="56">
        <f t="shared" si="329"/>
        <v>0</v>
      </c>
      <c r="O1598" s="56">
        <f t="shared" si="330"/>
        <v>0</v>
      </c>
    </row>
    <row r="1599" spans="1:15" x14ac:dyDescent="0.3">
      <c r="A1599" t="str">
        <f t="shared" si="321"/>
        <v>202720di</v>
      </c>
      <c r="B1599">
        <f t="shared" si="319"/>
        <v>20</v>
      </c>
      <c r="C1599" s="65">
        <f t="shared" si="317"/>
        <v>46525</v>
      </c>
      <c r="D1599" t="str">
        <f t="shared" si="318"/>
        <v>di</v>
      </c>
      <c r="E1599">
        <f t="shared" si="322"/>
        <v>2027</v>
      </c>
      <c r="F1599" t="str">
        <f t="shared" si="323"/>
        <v/>
      </c>
      <c r="G1599" t="str">
        <f t="shared" si="324"/>
        <v/>
      </c>
      <c r="H1599" t="str">
        <f t="shared" si="325"/>
        <v/>
      </c>
      <c r="I1599">
        <f t="shared" si="320"/>
        <v>20</v>
      </c>
      <c r="J1599" s="118">
        <f>IF(AND(Formulier!$E$44&lt;=C1599,Formulier!$O$38&gt;=C1599),"Verlof",0)</f>
        <v>0</v>
      </c>
      <c r="K1599">
        <f t="shared" si="326"/>
        <v>0</v>
      </c>
      <c r="L1599">
        <f t="shared" si="327"/>
        <v>0</v>
      </c>
      <c r="M1599">
        <f t="shared" si="328"/>
        <v>0</v>
      </c>
      <c r="N1599" s="56">
        <f t="shared" si="329"/>
        <v>0</v>
      </c>
      <c r="O1599" s="56">
        <f t="shared" si="330"/>
        <v>0</v>
      </c>
    </row>
    <row r="1600" spans="1:15" x14ac:dyDescent="0.3">
      <c r="A1600" t="str">
        <f t="shared" si="321"/>
        <v>202720wo</v>
      </c>
      <c r="B1600">
        <f t="shared" si="319"/>
        <v>20</v>
      </c>
      <c r="C1600" s="65">
        <f t="shared" si="317"/>
        <v>46526</v>
      </c>
      <c r="D1600" t="str">
        <f t="shared" si="318"/>
        <v>wo</v>
      </c>
      <c r="E1600">
        <f t="shared" si="322"/>
        <v>2027</v>
      </c>
      <c r="F1600" t="str">
        <f t="shared" si="323"/>
        <v/>
      </c>
      <c r="G1600" t="str">
        <f t="shared" si="324"/>
        <v/>
      </c>
      <c r="H1600" t="str">
        <f t="shared" si="325"/>
        <v/>
      </c>
      <c r="I1600">
        <f t="shared" si="320"/>
        <v>20</v>
      </c>
      <c r="J1600" s="118">
        <f>IF(AND(Formulier!$E$44&lt;=C1600,Formulier!$O$38&gt;=C1600),"Verlof",0)</f>
        <v>0</v>
      </c>
      <c r="K1600">
        <f t="shared" si="326"/>
        <v>0</v>
      </c>
      <c r="L1600">
        <f t="shared" si="327"/>
        <v>0</v>
      </c>
      <c r="M1600">
        <f t="shared" si="328"/>
        <v>0</v>
      </c>
      <c r="N1600" s="56">
        <f t="shared" si="329"/>
        <v>0</v>
      </c>
      <c r="O1600" s="56">
        <f t="shared" si="330"/>
        <v>0</v>
      </c>
    </row>
    <row r="1601" spans="1:15" x14ac:dyDescent="0.3">
      <c r="A1601" t="str">
        <f t="shared" si="321"/>
        <v>202720do</v>
      </c>
      <c r="B1601">
        <f t="shared" si="319"/>
        <v>20</v>
      </c>
      <c r="C1601" s="65">
        <f t="shared" si="317"/>
        <v>46527</v>
      </c>
      <c r="D1601" t="str">
        <f t="shared" si="318"/>
        <v>do</v>
      </c>
      <c r="E1601">
        <f t="shared" si="322"/>
        <v>2027</v>
      </c>
      <c r="F1601" t="str">
        <f t="shared" si="323"/>
        <v/>
      </c>
      <c r="G1601" t="str">
        <f t="shared" si="324"/>
        <v/>
      </c>
      <c r="H1601" t="str">
        <f t="shared" si="325"/>
        <v/>
      </c>
      <c r="I1601">
        <f t="shared" si="320"/>
        <v>20</v>
      </c>
      <c r="J1601" s="118">
        <f>IF(AND(Formulier!$E$44&lt;=C1601,Formulier!$O$38&gt;=C1601),"Verlof",0)</f>
        <v>0</v>
      </c>
      <c r="K1601">
        <f t="shared" si="326"/>
        <v>0</v>
      </c>
      <c r="L1601">
        <f t="shared" si="327"/>
        <v>0</v>
      </c>
      <c r="M1601">
        <f t="shared" si="328"/>
        <v>0</v>
      </c>
      <c r="N1601" s="56">
        <f t="shared" si="329"/>
        <v>0</v>
      </c>
      <c r="O1601" s="56">
        <f t="shared" si="330"/>
        <v>0</v>
      </c>
    </row>
    <row r="1602" spans="1:15" x14ac:dyDescent="0.3">
      <c r="A1602" t="str">
        <f t="shared" si="321"/>
        <v>202720vr</v>
      </c>
      <c r="B1602">
        <f t="shared" si="319"/>
        <v>20</v>
      </c>
      <c r="C1602" s="65">
        <f t="shared" si="317"/>
        <v>46528</v>
      </c>
      <c r="D1602" t="str">
        <f t="shared" si="318"/>
        <v>vr</v>
      </c>
      <c r="E1602">
        <f t="shared" si="322"/>
        <v>2027</v>
      </c>
      <c r="F1602" t="str">
        <f t="shared" si="323"/>
        <v/>
      </c>
      <c r="G1602" t="str">
        <f t="shared" si="324"/>
        <v/>
      </c>
      <c r="H1602" t="str">
        <f t="shared" si="325"/>
        <v/>
      </c>
      <c r="I1602">
        <f t="shared" si="320"/>
        <v>20</v>
      </c>
      <c r="J1602" s="118">
        <f>IF(AND(Formulier!$E$44&lt;=C1602,Formulier!$O$38&gt;=C1602),"Verlof",0)</f>
        <v>0</v>
      </c>
      <c r="K1602">
        <f t="shared" si="326"/>
        <v>0</v>
      </c>
      <c r="L1602">
        <f t="shared" si="327"/>
        <v>0</v>
      </c>
      <c r="M1602">
        <f t="shared" si="328"/>
        <v>0</v>
      </c>
      <c r="N1602" s="56">
        <f t="shared" si="329"/>
        <v>0</v>
      </c>
      <c r="O1602" s="56">
        <f t="shared" si="330"/>
        <v>0</v>
      </c>
    </row>
    <row r="1603" spans="1:15" x14ac:dyDescent="0.3">
      <c r="A1603" t="str">
        <f t="shared" si="321"/>
        <v>202720za</v>
      </c>
      <c r="B1603">
        <f t="shared" si="319"/>
        <v>20</v>
      </c>
      <c r="C1603" s="65">
        <f t="shared" si="317"/>
        <v>46529</v>
      </c>
      <c r="D1603" t="str">
        <f t="shared" si="318"/>
        <v>za</v>
      </c>
      <c r="E1603">
        <f t="shared" si="322"/>
        <v>2027</v>
      </c>
      <c r="F1603" t="str">
        <f t="shared" si="323"/>
        <v/>
      </c>
      <c r="G1603" t="str">
        <f t="shared" si="324"/>
        <v/>
      </c>
      <c r="H1603" t="str">
        <f t="shared" si="325"/>
        <v/>
      </c>
      <c r="I1603">
        <f t="shared" si="320"/>
        <v>20</v>
      </c>
      <c r="J1603" s="118">
        <f>IF(AND(Formulier!$E$44&lt;=C1603,Formulier!$O$38&gt;=C1603),"Verlof",0)</f>
        <v>0</v>
      </c>
      <c r="K1603">
        <f t="shared" si="326"/>
        <v>0</v>
      </c>
      <c r="L1603">
        <f t="shared" si="327"/>
        <v>0</v>
      </c>
      <c r="M1603">
        <f t="shared" si="328"/>
        <v>0</v>
      </c>
      <c r="N1603" s="56">
        <f t="shared" si="329"/>
        <v>0</v>
      </c>
      <c r="O1603" s="56">
        <f t="shared" si="330"/>
        <v>0</v>
      </c>
    </row>
    <row r="1604" spans="1:15" x14ac:dyDescent="0.3">
      <c r="A1604" t="str">
        <f t="shared" si="321"/>
        <v>202720zo</v>
      </c>
      <c r="B1604">
        <f t="shared" si="319"/>
        <v>20</v>
      </c>
      <c r="C1604" s="65">
        <f t="shared" si="317"/>
        <v>46530</v>
      </c>
      <c r="D1604" t="str">
        <f t="shared" si="318"/>
        <v>zo</v>
      </c>
      <c r="E1604">
        <f t="shared" si="322"/>
        <v>2027</v>
      </c>
      <c r="F1604" t="str">
        <f t="shared" si="323"/>
        <v/>
      </c>
      <c r="G1604" t="str">
        <f t="shared" si="324"/>
        <v/>
      </c>
      <c r="H1604" t="str">
        <f t="shared" si="325"/>
        <v/>
      </c>
      <c r="I1604">
        <f t="shared" si="320"/>
        <v>20</v>
      </c>
      <c r="J1604" s="118">
        <f>IF(AND(Formulier!$E$44&lt;=C1604,Formulier!$O$38&gt;=C1604),"Verlof",0)</f>
        <v>0</v>
      </c>
      <c r="K1604">
        <f t="shared" si="326"/>
        <v>0</v>
      </c>
      <c r="L1604">
        <f t="shared" si="327"/>
        <v>0</v>
      </c>
      <c r="M1604">
        <f t="shared" si="328"/>
        <v>0</v>
      </c>
      <c r="N1604" s="56">
        <f t="shared" si="329"/>
        <v>0</v>
      </c>
      <c r="O1604" s="56">
        <f t="shared" si="330"/>
        <v>0</v>
      </c>
    </row>
    <row r="1605" spans="1:15" x14ac:dyDescent="0.3">
      <c r="A1605" t="str">
        <f t="shared" si="321"/>
        <v>202721ma</v>
      </c>
      <c r="B1605">
        <f t="shared" si="319"/>
        <v>21</v>
      </c>
      <c r="C1605" s="65">
        <f t="shared" si="317"/>
        <v>46531</v>
      </c>
      <c r="D1605" t="str">
        <f t="shared" si="318"/>
        <v>ma</v>
      </c>
      <c r="E1605">
        <f t="shared" si="322"/>
        <v>2027</v>
      </c>
      <c r="F1605" t="str">
        <f t="shared" si="323"/>
        <v/>
      </c>
      <c r="G1605" t="str">
        <f t="shared" si="324"/>
        <v/>
      </c>
      <c r="H1605" t="str">
        <f t="shared" si="325"/>
        <v/>
      </c>
      <c r="I1605">
        <f t="shared" si="320"/>
        <v>21</v>
      </c>
      <c r="J1605" s="118">
        <f>IF(AND(Formulier!$E$44&lt;=C1605,Formulier!$O$38&gt;=C1605),"Verlof",0)</f>
        <v>0</v>
      </c>
      <c r="K1605">
        <f t="shared" si="326"/>
        <v>0</v>
      </c>
      <c r="L1605">
        <f t="shared" si="327"/>
        <v>0</v>
      </c>
      <c r="M1605">
        <f t="shared" si="328"/>
        <v>0</v>
      </c>
      <c r="N1605" s="56">
        <f t="shared" si="329"/>
        <v>0</v>
      </c>
      <c r="O1605" s="56">
        <f t="shared" si="330"/>
        <v>0</v>
      </c>
    </row>
    <row r="1606" spans="1:15" x14ac:dyDescent="0.3">
      <c r="A1606" t="str">
        <f t="shared" si="321"/>
        <v>202721di</v>
      </c>
      <c r="B1606">
        <f t="shared" si="319"/>
        <v>21</v>
      </c>
      <c r="C1606" s="65">
        <f t="shared" si="317"/>
        <v>46532</v>
      </c>
      <c r="D1606" t="str">
        <f t="shared" si="318"/>
        <v>di</v>
      </c>
      <c r="E1606">
        <f t="shared" si="322"/>
        <v>2027</v>
      </c>
      <c r="F1606" t="str">
        <f t="shared" si="323"/>
        <v/>
      </c>
      <c r="G1606" t="str">
        <f t="shared" si="324"/>
        <v/>
      </c>
      <c r="H1606" t="str">
        <f t="shared" si="325"/>
        <v/>
      </c>
      <c r="I1606">
        <f t="shared" si="320"/>
        <v>21</v>
      </c>
      <c r="J1606" s="118">
        <f>IF(AND(Formulier!$E$44&lt;=C1606,Formulier!$O$38&gt;=C1606),"Verlof",0)</f>
        <v>0</v>
      </c>
      <c r="K1606">
        <f t="shared" si="326"/>
        <v>0</v>
      </c>
      <c r="L1606">
        <f t="shared" si="327"/>
        <v>0</v>
      </c>
      <c r="M1606">
        <f t="shared" si="328"/>
        <v>0</v>
      </c>
      <c r="N1606" s="56">
        <f t="shared" si="329"/>
        <v>0</v>
      </c>
      <c r="O1606" s="56">
        <f t="shared" si="330"/>
        <v>0</v>
      </c>
    </row>
    <row r="1607" spans="1:15" x14ac:dyDescent="0.3">
      <c r="A1607" t="str">
        <f t="shared" si="321"/>
        <v>202721wo</v>
      </c>
      <c r="B1607">
        <f t="shared" si="319"/>
        <v>21</v>
      </c>
      <c r="C1607" s="65">
        <f t="shared" si="317"/>
        <v>46533</v>
      </c>
      <c r="D1607" t="str">
        <f t="shared" si="318"/>
        <v>wo</v>
      </c>
      <c r="E1607">
        <f t="shared" si="322"/>
        <v>2027</v>
      </c>
      <c r="F1607" t="str">
        <f t="shared" si="323"/>
        <v/>
      </c>
      <c r="G1607" t="str">
        <f t="shared" si="324"/>
        <v/>
      </c>
      <c r="H1607" t="str">
        <f t="shared" si="325"/>
        <v/>
      </c>
      <c r="I1607">
        <f t="shared" si="320"/>
        <v>21</v>
      </c>
      <c r="J1607" s="118">
        <f>IF(AND(Formulier!$E$44&lt;=C1607,Formulier!$O$38&gt;=C1607),"Verlof",0)</f>
        <v>0</v>
      </c>
      <c r="K1607">
        <f t="shared" si="326"/>
        <v>0</v>
      </c>
      <c r="L1607">
        <f t="shared" si="327"/>
        <v>0</v>
      </c>
      <c r="M1607">
        <f t="shared" si="328"/>
        <v>0</v>
      </c>
      <c r="N1607" s="56">
        <f t="shared" si="329"/>
        <v>0</v>
      </c>
      <c r="O1607" s="56">
        <f t="shared" si="330"/>
        <v>0</v>
      </c>
    </row>
    <row r="1608" spans="1:15" x14ac:dyDescent="0.3">
      <c r="A1608" t="str">
        <f t="shared" si="321"/>
        <v>202721do</v>
      </c>
      <c r="B1608">
        <f t="shared" si="319"/>
        <v>21</v>
      </c>
      <c r="C1608" s="65">
        <f t="shared" si="317"/>
        <v>46534</v>
      </c>
      <c r="D1608" t="str">
        <f t="shared" si="318"/>
        <v>do</v>
      </c>
      <c r="E1608">
        <f t="shared" si="322"/>
        <v>2027</v>
      </c>
      <c r="F1608" t="str">
        <f t="shared" si="323"/>
        <v/>
      </c>
      <c r="G1608" t="str">
        <f t="shared" si="324"/>
        <v/>
      </c>
      <c r="H1608" t="str">
        <f t="shared" si="325"/>
        <v/>
      </c>
      <c r="I1608">
        <f t="shared" si="320"/>
        <v>21</v>
      </c>
      <c r="J1608" s="118">
        <f>IF(AND(Formulier!$E$44&lt;=C1608,Formulier!$O$38&gt;=C1608),"Verlof",0)</f>
        <v>0</v>
      </c>
      <c r="K1608">
        <f t="shared" si="326"/>
        <v>0</v>
      </c>
      <c r="L1608">
        <f t="shared" si="327"/>
        <v>0</v>
      </c>
      <c r="M1608">
        <f t="shared" si="328"/>
        <v>0</v>
      </c>
      <c r="N1608" s="56">
        <f t="shared" si="329"/>
        <v>0</v>
      </c>
      <c r="O1608" s="56">
        <f t="shared" si="330"/>
        <v>0</v>
      </c>
    </row>
    <row r="1609" spans="1:15" x14ac:dyDescent="0.3">
      <c r="A1609" t="str">
        <f t="shared" si="321"/>
        <v>202721vr</v>
      </c>
      <c r="B1609">
        <f t="shared" si="319"/>
        <v>21</v>
      </c>
      <c r="C1609" s="65">
        <f t="shared" ref="C1609:C1672" si="331">C1608+1</f>
        <v>46535</v>
      </c>
      <c r="D1609" t="str">
        <f t="shared" ref="D1609:D1672" si="332">+D1602</f>
        <v>vr</v>
      </c>
      <c r="E1609">
        <f t="shared" si="322"/>
        <v>2027</v>
      </c>
      <c r="F1609" t="str">
        <f t="shared" si="323"/>
        <v/>
      </c>
      <c r="G1609" t="str">
        <f t="shared" si="324"/>
        <v/>
      </c>
      <c r="H1609" t="str">
        <f t="shared" si="325"/>
        <v/>
      </c>
      <c r="I1609">
        <f t="shared" si="320"/>
        <v>21</v>
      </c>
      <c r="J1609" s="118">
        <f>IF(AND(Formulier!$E$44&lt;=C1609,Formulier!$O$38&gt;=C1609),"Verlof",0)</f>
        <v>0</v>
      </c>
      <c r="K1609">
        <f t="shared" si="326"/>
        <v>0</v>
      </c>
      <c r="L1609">
        <f t="shared" si="327"/>
        <v>0</v>
      </c>
      <c r="M1609">
        <f t="shared" si="328"/>
        <v>0</v>
      </c>
      <c r="N1609" s="56">
        <f t="shared" si="329"/>
        <v>0</v>
      </c>
      <c r="O1609" s="56">
        <f t="shared" si="330"/>
        <v>0</v>
      </c>
    </row>
    <row r="1610" spans="1:15" x14ac:dyDescent="0.3">
      <c r="A1610" t="str">
        <f t="shared" si="321"/>
        <v>202721za</v>
      </c>
      <c r="B1610">
        <f t="shared" si="319"/>
        <v>21</v>
      </c>
      <c r="C1610" s="65">
        <f t="shared" si="331"/>
        <v>46536</v>
      </c>
      <c r="D1610" t="str">
        <f t="shared" si="332"/>
        <v>za</v>
      </c>
      <c r="E1610">
        <f t="shared" si="322"/>
        <v>2027</v>
      </c>
      <c r="F1610" t="str">
        <f t="shared" si="323"/>
        <v/>
      </c>
      <c r="G1610" t="str">
        <f t="shared" si="324"/>
        <v/>
      </c>
      <c r="H1610" t="str">
        <f t="shared" si="325"/>
        <v/>
      </c>
      <c r="I1610">
        <f t="shared" si="320"/>
        <v>21</v>
      </c>
      <c r="J1610" s="118">
        <f>IF(AND(Formulier!$E$44&lt;=C1610,Formulier!$O$38&gt;=C1610),"Verlof",0)</f>
        <v>0</v>
      </c>
      <c r="K1610">
        <f t="shared" si="326"/>
        <v>0</v>
      </c>
      <c r="L1610">
        <f t="shared" si="327"/>
        <v>0</v>
      </c>
      <c r="M1610">
        <f t="shared" si="328"/>
        <v>0</v>
      </c>
      <c r="N1610" s="56">
        <f t="shared" si="329"/>
        <v>0</v>
      </c>
      <c r="O1610" s="56">
        <f t="shared" si="330"/>
        <v>0</v>
      </c>
    </row>
    <row r="1611" spans="1:15" x14ac:dyDescent="0.3">
      <c r="A1611" t="str">
        <f t="shared" si="321"/>
        <v>202721zo</v>
      </c>
      <c r="B1611">
        <f t="shared" si="319"/>
        <v>21</v>
      </c>
      <c r="C1611" s="65">
        <f t="shared" si="331"/>
        <v>46537</v>
      </c>
      <c r="D1611" t="str">
        <f t="shared" si="332"/>
        <v>zo</v>
      </c>
      <c r="E1611">
        <f t="shared" si="322"/>
        <v>2027</v>
      </c>
      <c r="F1611" t="str">
        <f t="shared" si="323"/>
        <v/>
      </c>
      <c r="G1611" t="str">
        <f t="shared" si="324"/>
        <v/>
      </c>
      <c r="H1611" t="str">
        <f t="shared" si="325"/>
        <v/>
      </c>
      <c r="I1611">
        <f t="shared" si="320"/>
        <v>21</v>
      </c>
      <c r="J1611" s="118">
        <f>IF(AND(Formulier!$E$44&lt;=C1611,Formulier!$O$38&gt;=C1611),"Verlof",0)</f>
        <v>0</v>
      </c>
      <c r="K1611">
        <f t="shared" si="326"/>
        <v>0</v>
      </c>
      <c r="L1611">
        <f t="shared" si="327"/>
        <v>0</v>
      </c>
      <c r="M1611">
        <f t="shared" si="328"/>
        <v>0</v>
      </c>
      <c r="N1611" s="56">
        <f t="shared" si="329"/>
        <v>0</v>
      </c>
      <c r="O1611" s="56">
        <f t="shared" si="330"/>
        <v>0</v>
      </c>
    </row>
    <row r="1612" spans="1:15" x14ac:dyDescent="0.3">
      <c r="A1612" t="str">
        <f t="shared" si="321"/>
        <v>202722ma</v>
      </c>
      <c r="B1612">
        <f t="shared" si="319"/>
        <v>22</v>
      </c>
      <c r="C1612" s="65">
        <f t="shared" si="331"/>
        <v>46538</v>
      </c>
      <c r="D1612" t="str">
        <f t="shared" si="332"/>
        <v>ma</v>
      </c>
      <c r="E1612">
        <f t="shared" si="322"/>
        <v>2027</v>
      </c>
      <c r="F1612" t="str">
        <f t="shared" si="323"/>
        <v/>
      </c>
      <c r="G1612" t="str">
        <f t="shared" si="324"/>
        <v/>
      </c>
      <c r="H1612" t="str">
        <f t="shared" si="325"/>
        <v/>
      </c>
      <c r="I1612">
        <f t="shared" si="320"/>
        <v>22</v>
      </c>
      <c r="J1612" s="118">
        <f>IF(AND(Formulier!$E$44&lt;=C1612,Formulier!$O$38&gt;=C1612),"Verlof",0)</f>
        <v>0</v>
      </c>
      <c r="K1612">
        <f t="shared" si="326"/>
        <v>0</v>
      </c>
      <c r="L1612">
        <f t="shared" si="327"/>
        <v>0</v>
      </c>
      <c r="M1612">
        <f t="shared" si="328"/>
        <v>0</v>
      </c>
      <c r="N1612" s="56">
        <f t="shared" si="329"/>
        <v>0</v>
      </c>
      <c r="O1612" s="56">
        <f t="shared" si="330"/>
        <v>0</v>
      </c>
    </row>
    <row r="1613" spans="1:15" x14ac:dyDescent="0.3">
      <c r="A1613" t="str">
        <f t="shared" si="321"/>
        <v>202722di</v>
      </c>
      <c r="B1613">
        <f t="shared" ref="B1613:B1676" si="333">B1606+1</f>
        <v>22</v>
      </c>
      <c r="C1613" s="65">
        <f t="shared" si="331"/>
        <v>46539</v>
      </c>
      <c r="D1613" t="str">
        <f t="shared" si="332"/>
        <v>di</v>
      </c>
      <c r="E1613">
        <f t="shared" si="322"/>
        <v>2027</v>
      </c>
      <c r="F1613" t="str">
        <f t="shared" si="323"/>
        <v/>
      </c>
      <c r="G1613" t="str">
        <f t="shared" si="324"/>
        <v/>
      </c>
      <c r="H1613" t="str">
        <f t="shared" si="325"/>
        <v/>
      </c>
      <c r="I1613">
        <f t="shared" ref="I1613:I1676" si="334">+I1606+1</f>
        <v>22</v>
      </c>
      <c r="J1613" s="118">
        <f>IF(AND(Formulier!$E$44&lt;=C1613,Formulier!$O$38&gt;=C1613),"Verlof",0)</f>
        <v>0</v>
      </c>
      <c r="K1613">
        <f t="shared" si="326"/>
        <v>0</v>
      </c>
      <c r="L1613">
        <f t="shared" si="327"/>
        <v>0</v>
      </c>
      <c r="M1613">
        <f t="shared" si="328"/>
        <v>0</v>
      </c>
      <c r="N1613" s="56">
        <f t="shared" si="329"/>
        <v>0</v>
      </c>
      <c r="O1613" s="56">
        <f t="shared" si="330"/>
        <v>0</v>
      </c>
    </row>
    <row r="1614" spans="1:15" x14ac:dyDescent="0.3">
      <c r="A1614" t="str">
        <f t="shared" si="321"/>
        <v>202722wo</v>
      </c>
      <c r="B1614">
        <f t="shared" si="333"/>
        <v>22</v>
      </c>
      <c r="C1614" s="65">
        <f t="shared" si="331"/>
        <v>46540</v>
      </c>
      <c r="D1614" t="str">
        <f t="shared" si="332"/>
        <v>wo</v>
      </c>
      <c r="E1614">
        <f t="shared" si="322"/>
        <v>2027</v>
      </c>
      <c r="F1614" t="str">
        <f t="shared" si="323"/>
        <v/>
      </c>
      <c r="G1614" t="str">
        <f t="shared" si="324"/>
        <v/>
      </c>
      <c r="H1614" t="str">
        <f t="shared" si="325"/>
        <v/>
      </c>
      <c r="I1614">
        <f t="shared" si="334"/>
        <v>22</v>
      </c>
      <c r="J1614" s="118">
        <f>IF(AND(Formulier!$E$44&lt;=C1614,Formulier!$O$38&gt;=C1614),"Verlof",0)</f>
        <v>0</v>
      </c>
      <c r="K1614">
        <f t="shared" si="326"/>
        <v>0</v>
      </c>
      <c r="L1614">
        <f t="shared" si="327"/>
        <v>0</v>
      </c>
      <c r="M1614">
        <f t="shared" si="328"/>
        <v>0</v>
      </c>
      <c r="N1614" s="56">
        <f t="shared" si="329"/>
        <v>0</v>
      </c>
      <c r="O1614" s="56">
        <f t="shared" si="330"/>
        <v>0</v>
      </c>
    </row>
    <row r="1615" spans="1:15" x14ac:dyDescent="0.3">
      <c r="A1615" t="str">
        <f t="shared" si="321"/>
        <v>202722do</v>
      </c>
      <c r="B1615">
        <f t="shared" si="333"/>
        <v>22</v>
      </c>
      <c r="C1615" s="65">
        <f t="shared" si="331"/>
        <v>46541</v>
      </c>
      <c r="D1615" t="str">
        <f t="shared" si="332"/>
        <v>do</v>
      </c>
      <c r="E1615">
        <f t="shared" si="322"/>
        <v>2027</v>
      </c>
      <c r="F1615" t="str">
        <f t="shared" si="323"/>
        <v/>
      </c>
      <c r="G1615" t="str">
        <f t="shared" si="324"/>
        <v/>
      </c>
      <c r="H1615" t="str">
        <f t="shared" si="325"/>
        <v/>
      </c>
      <c r="I1615">
        <f t="shared" si="334"/>
        <v>22</v>
      </c>
      <c r="J1615" s="118">
        <f>IF(AND(Formulier!$E$44&lt;=C1615,Formulier!$O$38&gt;=C1615),"Verlof",0)</f>
        <v>0</v>
      </c>
      <c r="K1615">
        <f t="shared" si="326"/>
        <v>0</v>
      </c>
      <c r="L1615">
        <f t="shared" si="327"/>
        <v>0</v>
      </c>
      <c r="M1615">
        <f t="shared" si="328"/>
        <v>0</v>
      </c>
      <c r="N1615" s="56">
        <f t="shared" si="329"/>
        <v>0</v>
      </c>
      <c r="O1615" s="56">
        <f t="shared" si="330"/>
        <v>0</v>
      </c>
    </row>
    <row r="1616" spans="1:15" x14ac:dyDescent="0.3">
      <c r="A1616" t="str">
        <f t="shared" si="321"/>
        <v>202722vr</v>
      </c>
      <c r="B1616">
        <f t="shared" si="333"/>
        <v>22</v>
      </c>
      <c r="C1616" s="65">
        <f t="shared" si="331"/>
        <v>46542</v>
      </c>
      <c r="D1616" t="str">
        <f t="shared" si="332"/>
        <v>vr</v>
      </c>
      <c r="E1616">
        <f t="shared" si="322"/>
        <v>2027</v>
      </c>
      <c r="F1616" t="str">
        <f t="shared" si="323"/>
        <v/>
      </c>
      <c r="G1616" t="str">
        <f t="shared" si="324"/>
        <v/>
      </c>
      <c r="H1616" t="str">
        <f t="shared" si="325"/>
        <v/>
      </c>
      <c r="I1616">
        <f t="shared" si="334"/>
        <v>22</v>
      </c>
      <c r="J1616" s="118">
        <f>IF(AND(Formulier!$E$44&lt;=C1616,Formulier!$O$38&gt;=C1616),"Verlof",0)</f>
        <v>0</v>
      </c>
      <c r="K1616">
        <f t="shared" si="326"/>
        <v>0</v>
      </c>
      <c r="L1616">
        <f t="shared" si="327"/>
        <v>0</v>
      </c>
      <c r="M1616">
        <f t="shared" si="328"/>
        <v>0</v>
      </c>
      <c r="N1616" s="56">
        <f t="shared" si="329"/>
        <v>0</v>
      </c>
      <c r="O1616" s="56">
        <f t="shared" si="330"/>
        <v>0</v>
      </c>
    </row>
    <row r="1617" spans="1:15" x14ac:dyDescent="0.3">
      <c r="A1617" t="str">
        <f t="shared" si="321"/>
        <v>202722za</v>
      </c>
      <c r="B1617">
        <f t="shared" si="333"/>
        <v>22</v>
      </c>
      <c r="C1617" s="65">
        <f t="shared" si="331"/>
        <v>46543</v>
      </c>
      <c r="D1617" t="str">
        <f t="shared" si="332"/>
        <v>za</v>
      </c>
      <c r="E1617">
        <f t="shared" si="322"/>
        <v>2027</v>
      </c>
      <c r="F1617" t="str">
        <f t="shared" si="323"/>
        <v/>
      </c>
      <c r="G1617" t="str">
        <f t="shared" si="324"/>
        <v/>
      </c>
      <c r="H1617" t="str">
        <f t="shared" si="325"/>
        <v/>
      </c>
      <c r="I1617">
        <f t="shared" si="334"/>
        <v>22</v>
      </c>
      <c r="J1617" s="118">
        <f>IF(AND(Formulier!$E$44&lt;=C1617,Formulier!$O$38&gt;=C1617),"Verlof",0)</f>
        <v>0</v>
      </c>
      <c r="K1617">
        <f t="shared" si="326"/>
        <v>0</v>
      </c>
      <c r="L1617">
        <f t="shared" si="327"/>
        <v>0</v>
      </c>
      <c r="M1617">
        <f t="shared" si="328"/>
        <v>0</v>
      </c>
      <c r="N1617" s="56">
        <f t="shared" si="329"/>
        <v>0</v>
      </c>
      <c r="O1617" s="56">
        <f t="shared" si="330"/>
        <v>0</v>
      </c>
    </row>
    <row r="1618" spans="1:15" x14ac:dyDescent="0.3">
      <c r="A1618" t="str">
        <f t="shared" si="321"/>
        <v>202722zo</v>
      </c>
      <c r="B1618">
        <f t="shared" si="333"/>
        <v>22</v>
      </c>
      <c r="C1618" s="65">
        <f t="shared" si="331"/>
        <v>46544</v>
      </c>
      <c r="D1618" t="str">
        <f t="shared" si="332"/>
        <v>zo</v>
      </c>
      <c r="E1618">
        <f t="shared" si="322"/>
        <v>2027</v>
      </c>
      <c r="F1618" t="str">
        <f t="shared" si="323"/>
        <v/>
      </c>
      <c r="G1618" t="str">
        <f t="shared" si="324"/>
        <v/>
      </c>
      <c r="H1618" t="str">
        <f t="shared" si="325"/>
        <v/>
      </c>
      <c r="I1618">
        <f t="shared" si="334"/>
        <v>22</v>
      </c>
      <c r="J1618" s="118">
        <f>IF(AND(Formulier!$E$44&lt;=C1618,Formulier!$O$38&gt;=C1618),"Verlof",0)</f>
        <v>0</v>
      </c>
      <c r="K1618">
        <f t="shared" si="326"/>
        <v>0</v>
      </c>
      <c r="L1618">
        <f t="shared" si="327"/>
        <v>0</v>
      </c>
      <c r="M1618">
        <f t="shared" si="328"/>
        <v>0</v>
      </c>
      <c r="N1618" s="56">
        <f t="shared" si="329"/>
        <v>0</v>
      </c>
      <c r="O1618" s="56">
        <f t="shared" si="330"/>
        <v>0</v>
      </c>
    </row>
    <row r="1619" spans="1:15" x14ac:dyDescent="0.3">
      <c r="A1619" t="str">
        <f t="shared" si="321"/>
        <v>202723ma</v>
      </c>
      <c r="B1619">
        <f t="shared" si="333"/>
        <v>23</v>
      </c>
      <c r="C1619" s="65">
        <f t="shared" si="331"/>
        <v>46545</v>
      </c>
      <c r="D1619" t="str">
        <f t="shared" si="332"/>
        <v>ma</v>
      </c>
      <c r="E1619">
        <f t="shared" si="322"/>
        <v>2027</v>
      </c>
      <c r="F1619" t="str">
        <f t="shared" si="323"/>
        <v/>
      </c>
      <c r="G1619" t="str">
        <f t="shared" si="324"/>
        <v/>
      </c>
      <c r="H1619" t="str">
        <f t="shared" si="325"/>
        <v/>
      </c>
      <c r="I1619">
        <f t="shared" si="334"/>
        <v>23</v>
      </c>
      <c r="J1619" s="118">
        <f>IF(AND(Formulier!$E$44&lt;=C1619,Formulier!$O$38&gt;=C1619),"Verlof",0)</f>
        <v>0</v>
      </c>
      <c r="K1619">
        <f t="shared" si="326"/>
        <v>0</v>
      </c>
      <c r="L1619">
        <f t="shared" si="327"/>
        <v>0</v>
      </c>
      <c r="M1619">
        <f t="shared" si="328"/>
        <v>0</v>
      </c>
      <c r="N1619" s="56">
        <f t="shared" si="329"/>
        <v>0</v>
      </c>
      <c r="O1619" s="56">
        <f t="shared" si="330"/>
        <v>0</v>
      </c>
    </row>
    <row r="1620" spans="1:15" x14ac:dyDescent="0.3">
      <c r="A1620" t="str">
        <f t="shared" si="321"/>
        <v>202723di</v>
      </c>
      <c r="B1620">
        <f t="shared" si="333"/>
        <v>23</v>
      </c>
      <c r="C1620" s="65">
        <f t="shared" si="331"/>
        <v>46546</v>
      </c>
      <c r="D1620" t="str">
        <f t="shared" si="332"/>
        <v>di</v>
      </c>
      <c r="E1620">
        <f t="shared" si="322"/>
        <v>2027</v>
      </c>
      <c r="F1620" t="str">
        <f t="shared" si="323"/>
        <v/>
      </c>
      <c r="G1620" t="str">
        <f t="shared" si="324"/>
        <v/>
      </c>
      <c r="H1620" t="str">
        <f t="shared" si="325"/>
        <v/>
      </c>
      <c r="I1620">
        <f t="shared" si="334"/>
        <v>23</v>
      </c>
      <c r="J1620" s="118">
        <f>IF(AND(Formulier!$E$44&lt;=C1620,Formulier!$O$38&gt;=C1620),"Verlof",0)</f>
        <v>0</v>
      </c>
      <c r="K1620">
        <f t="shared" si="326"/>
        <v>0</v>
      </c>
      <c r="L1620">
        <f t="shared" si="327"/>
        <v>0</v>
      </c>
      <c r="M1620">
        <f t="shared" si="328"/>
        <v>0</v>
      </c>
      <c r="N1620" s="56">
        <f t="shared" si="329"/>
        <v>0</v>
      </c>
      <c r="O1620" s="56">
        <f t="shared" si="330"/>
        <v>0</v>
      </c>
    </row>
    <row r="1621" spans="1:15" x14ac:dyDescent="0.3">
      <c r="A1621" t="str">
        <f t="shared" si="321"/>
        <v>202723wo</v>
      </c>
      <c r="B1621">
        <f t="shared" si="333"/>
        <v>23</v>
      </c>
      <c r="C1621" s="65">
        <f t="shared" si="331"/>
        <v>46547</v>
      </c>
      <c r="D1621" t="str">
        <f t="shared" si="332"/>
        <v>wo</v>
      </c>
      <c r="E1621">
        <f t="shared" si="322"/>
        <v>2027</v>
      </c>
      <c r="F1621" t="str">
        <f t="shared" si="323"/>
        <v/>
      </c>
      <c r="G1621" t="str">
        <f t="shared" si="324"/>
        <v/>
      </c>
      <c r="H1621" t="str">
        <f t="shared" si="325"/>
        <v/>
      </c>
      <c r="I1621">
        <f t="shared" si="334"/>
        <v>23</v>
      </c>
      <c r="J1621" s="118">
        <f>IF(AND(Formulier!$E$44&lt;=C1621,Formulier!$O$38&gt;=C1621),"Verlof",0)</f>
        <v>0</v>
      </c>
      <c r="K1621">
        <f t="shared" si="326"/>
        <v>0</v>
      </c>
      <c r="L1621">
        <f t="shared" si="327"/>
        <v>0</v>
      </c>
      <c r="M1621">
        <f t="shared" si="328"/>
        <v>0</v>
      </c>
      <c r="N1621" s="56">
        <f t="shared" si="329"/>
        <v>0</v>
      </c>
      <c r="O1621" s="56">
        <f t="shared" si="330"/>
        <v>0</v>
      </c>
    </row>
    <row r="1622" spans="1:15" x14ac:dyDescent="0.3">
      <c r="A1622" t="str">
        <f t="shared" si="321"/>
        <v>202723do</v>
      </c>
      <c r="B1622">
        <f t="shared" si="333"/>
        <v>23</v>
      </c>
      <c r="C1622" s="65">
        <f t="shared" si="331"/>
        <v>46548</v>
      </c>
      <c r="D1622" t="str">
        <f t="shared" si="332"/>
        <v>do</v>
      </c>
      <c r="E1622">
        <f t="shared" si="322"/>
        <v>2027</v>
      </c>
      <c r="F1622" t="str">
        <f t="shared" si="323"/>
        <v/>
      </c>
      <c r="G1622" t="str">
        <f t="shared" si="324"/>
        <v/>
      </c>
      <c r="H1622" t="str">
        <f t="shared" si="325"/>
        <v/>
      </c>
      <c r="I1622">
        <f t="shared" si="334"/>
        <v>23</v>
      </c>
      <c r="J1622" s="118">
        <f>IF(AND(Formulier!$E$44&lt;=C1622,Formulier!$O$38&gt;=C1622),"Verlof",0)</f>
        <v>0</v>
      </c>
      <c r="K1622">
        <f t="shared" si="326"/>
        <v>0</v>
      </c>
      <c r="L1622">
        <f t="shared" si="327"/>
        <v>0</v>
      </c>
      <c r="M1622">
        <f t="shared" si="328"/>
        <v>0</v>
      </c>
      <c r="N1622" s="56">
        <f t="shared" si="329"/>
        <v>0</v>
      </c>
      <c r="O1622" s="56">
        <f t="shared" si="330"/>
        <v>0</v>
      </c>
    </row>
    <row r="1623" spans="1:15" x14ac:dyDescent="0.3">
      <c r="A1623" t="str">
        <f t="shared" si="321"/>
        <v>202723vr</v>
      </c>
      <c r="B1623">
        <f t="shared" si="333"/>
        <v>23</v>
      </c>
      <c r="C1623" s="65">
        <f t="shared" si="331"/>
        <v>46549</v>
      </c>
      <c r="D1623" t="str">
        <f t="shared" si="332"/>
        <v>vr</v>
      </c>
      <c r="E1623">
        <f t="shared" si="322"/>
        <v>2027</v>
      </c>
      <c r="F1623" t="str">
        <f t="shared" si="323"/>
        <v/>
      </c>
      <c r="G1623" t="str">
        <f t="shared" si="324"/>
        <v/>
      </c>
      <c r="H1623" t="str">
        <f t="shared" si="325"/>
        <v/>
      </c>
      <c r="I1623">
        <f t="shared" si="334"/>
        <v>23</v>
      </c>
      <c r="J1623" s="118">
        <f>IF(AND(Formulier!$E$44&lt;=C1623,Formulier!$O$38&gt;=C1623),"Verlof",0)</f>
        <v>0</v>
      </c>
      <c r="K1623">
        <f t="shared" si="326"/>
        <v>0</v>
      </c>
      <c r="L1623">
        <f t="shared" si="327"/>
        <v>0</v>
      </c>
      <c r="M1623">
        <f t="shared" si="328"/>
        <v>0</v>
      </c>
      <c r="N1623" s="56">
        <f t="shared" si="329"/>
        <v>0</v>
      </c>
      <c r="O1623" s="56">
        <f t="shared" si="330"/>
        <v>0</v>
      </c>
    </row>
    <row r="1624" spans="1:15" x14ac:dyDescent="0.3">
      <c r="A1624" t="str">
        <f t="shared" si="321"/>
        <v>202723za</v>
      </c>
      <c r="B1624">
        <f t="shared" si="333"/>
        <v>23</v>
      </c>
      <c r="C1624" s="65">
        <f t="shared" si="331"/>
        <v>46550</v>
      </c>
      <c r="D1624" t="str">
        <f t="shared" si="332"/>
        <v>za</v>
      </c>
      <c r="E1624">
        <f t="shared" si="322"/>
        <v>2027</v>
      </c>
      <c r="F1624" t="str">
        <f t="shared" si="323"/>
        <v/>
      </c>
      <c r="G1624" t="str">
        <f t="shared" si="324"/>
        <v/>
      </c>
      <c r="H1624" t="str">
        <f t="shared" si="325"/>
        <v/>
      </c>
      <c r="I1624">
        <f t="shared" si="334"/>
        <v>23</v>
      </c>
      <c r="J1624" s="118">
        <f>IF(AND(Formulier!$E$44&lt;=C1624,Formulier!$O$38&gt;=C1624),"Verlof",0)</f>
        <v>0</v>
      </c>
      <c r="K1624">
        <f t="shared" si="326"/>
        <v>0</v>
      </c>
      <c r="L1624">
        <f t="shared" si="327"/>
        <v>0</v>
      </c>
      <c r="M1624">
        <f t="shared" si="328"/>
        <v>0</v>
      </c>
      <c r="N1624" s="56">
        <f t="shared" si="329"/>
        <v>0</v>
      </c>
      <c r="O1624" s="56">
        <f t="shared" si="330"/>
        <v>0</v>
      </c>
    </row>
    <row r="1625" spans="1:15" x14ac:dyDescent="0.3">
      <c r="A1625" t="str">
        <f t="shared" si="321"/>
        <v>202723zo</v>
      </c>
      <c r="B1625">
        <f t="shared" si="333"/>
        <v>23</v>
      </c>
      <c r="C1625" s="65">
        <f t="shared" si="331"/>
        <v>46551</v>
      </c>
      <c r="D1625" t="str">
        <f t="shared" si="332"/>
        <v>zo</v>
      </c>
      <c r="E1625">
        <f t="shared" si="322"/>
        <v>2027</v>
      </c>
      <c r="F1625" t="str">
        <f t="shared" si="323"/>
        <v/>
      </c>
      <c r="G1625" t="str">
        <f t="shared" si="324"/>
        <v/>
      </c>
      <c r="H1625" t="str">
        <f t="shared" si="325"/>
        <v/>
      </c>
      <c r="I1625">
        <f t="shared" si="334"/>
        <v>23</v>
      </c>
      <c r="J1625" s="118">
        <f>IF(AND(Formulier!$E$44&lt;=C1625,Formulier!$O$38&gt;=C1625),"Verlof",0)</f>
        <v>0</v>
      </c>
      <c r="K1625">
        <f t="shared" si="326"/>
        <v>0</v>
      </c>
      <c r="L1625">
        <f t="shared" si="327"/>
        <v>0</v>
      </c>
      <c r="M1625">
        <f t="shared" si="328"/>
        <v>0</v>
      </c>
      <c r="N1625" s="56">
        <f t="shared" si="329"/>
        <v>0</v>
      </c>
      <c r="O1625" s="56">
        <f t="shared" si="330"/>
        <v>0</v>
      </c>
    </row>
    <row r="1626" spans="1:15" x14ac:dyDescent="0.3">
      <c r="A1626" t="str">
        <f t="shared" si="321"/>
        <v>202724ma</v>
      </c>
      <c r="B1626">
        <f t="shared" si="333"/>
        <v>24</v>
      </c>
      <c r="C1626" s="65">
        <f t="shared" si="331"/>
        <v>46552</v>
      </c>
      <c r="D1626" t="str">
        <f t="shared" si="332"/>
        <v>ma</v>
      </c>
      <c r="E1626">
        <f t="shared" si="322"/>
        <v>2027</v>
      </c>
      <c r="F1626" t="str">
        <f t="shared" si="323"/>
        <v/>
      </c>
      <c r="G1626" t="str">
        <f t="shared" si="324"/>
        <v/>
      </c>
      <c r="H1626" t="str">
        <f t="shared" si="325"/>
        <v/>
      </c>
      <c r="I1626">
        <f t="shared" si="334"/>
        <v>24</v>
      </c>
      <c r="J1626" s="118">
        <f>IF(AND(Formulier!$E$44&lt;=C1626,Formulier!$O$38&gt;=C1626),"Verlof",0)</f>
        <v>0</v>
      </c>
      <c r="K1626">
        <f t="shared" si="326"/>
        <v>0</v>
      </c>
      <c r="L1626">
        <f t="shared" si="327"/>
        <v>0</v>
      </c>
      <c r="M1626">
        <f t="shared" si="328"/>
        <v>0</v>
      </c>
      <c r="N1626" s="56">
        <f t="shared" si="329"/>
        <v>0</v>
      </c>
      <c r="O1626" s="56">
        <f t="shared" si="330"/>
        <v>0</v>
      </c>
    </row>
    <row r="1627" spans="1:15" x14ac:dyDescent="0.3">
      <c r="A1627" t="str">
        <f t="shared" si="321"/>
        <v>202724di</v>
      </c>
      <c r="B1627">
        <f t="shared" si="333"/>
        <v>24</v>
      </c>
      <c r="C1627" s="65">
        <f t="shared" si="331"/>
        <v>46553</v>
      </c>
      <c r="D1627" t="str">
        <f t="shared" si="332"/>
        <v>di</v>
      </c>
      <c r="E1627">
        <f t="shared" si="322"/>
        <v>2027</v>
      </c>
      <c r="F1627" t="str">
        <f t="shared" si="323"/>
        <v/>
      </c>
      <c r="G1627" t="str">
        <f t="shared" si="324"/>
        <v/>
      </c>
      <c r="H1627" t="str">
        <f t="shared" si="325"/>
        <v/>
      </c>
      <c r="I1627">
        <f t="shared" si="334"/>
        <v>24</v>
      </c>
      <c r="J1627" s="118">
        <f>IF(AND(Formulier!$E$44&lt;=C1627,Formulier!$O$38&gt;=C1627),"Verlof",0)</f>
        <v>0</v>
      </c>
      <c r="K1627">
        <f t="shared" si="326"/>
        <v>0</v>
      </c>
      <c r="L1627">
        <f t="shared" si="327"/>
        <v>0</v>
      </c>
      <c r="M1627">
        <f t="shared" si="328"/>
        <v>0</v>
      </c>
      <c r="N1627" s="56">
        <f t="shared" si="329"/>
        <v>0</v>
      </c>
      <c r="O1627" s="56">
        <f t="shared" si="330"/>
        <v>0</v>
      </c>
    </row>
    <row r="1628" spans="1:15" x14ac:dyDescent="0.3">
      <c r="A1628" t="str">
        <f t="shared" ref="A1628:A1691" si="335">E1628&amp;B1628&amp;D1628</f>
        <v>202724wo</v>
      </c>
      <c r="B1628">
        <f t="shared" si="333"/>
        <v>24</v>
      </c>
      <c r="C1628" s="65">
        <f t="shared" si="331"/>
        <v>46554</v>
      </c>
      <c r="D1628" t="str">
        <f t="shared" si="332"/>
        <v>wo</v>
      </c>
      <c r="E1628">
        <f t="shared" ref="E1628:E1691" si="336">YEAR(C1628)</f>
        <v>2027</v>
      </c>
      <c r="F1628" t="str">
        <f t="shared" ref="F1628:F1691" si="337">IF(AND(C1628&gt;=$U$4,C1628&lt;=$V$4),"Vakantie",IF(AND(C1628&gt;=$U$5,C1628&lt;=$V$5),"Vakantie",IF(AND(C1628&gt;=$U$6,C1628&lt;=$V$6),"Vakantie",IF(AND(C1628&gt;=$U$7,C1628&lt;=$V$7),"Vakantie",IF(AND(C1628&gt;=$U$8,C1628&lt;=$V$8),"Vakantie",IF(AND(C1628&gt;=$U$9,C1628&lt;=$V$9),"Vakantie",IF(AND(C1628&gt;=$U$10,C1628&lt;=$V$10),"Vakantie",IF(AND(C1628&gt;=$U$11,C1628&lt;=$V$11),"Vakantie",IF(AND(C1628&gt;=$U$12,C1628&lt;=$V$12),"Vakantie",IF(AND(C1628&gt;=$U$13,C1628&lt;=$V$13),"Vakantie",IF(AND(C1628&gt;=$U$14,C1628&lt;=$V$14),"Vakantie",IF(AND(C1628&gt;=$U$15,C1628&lt;=$V$15),"Vakantie",IF(AND(C1628&gt;=$U$16,C1628&lt;=$V$16),"Vakantie",IF(AND(C1628&gt;=$U$17,C1628&lt;=$V$17),"Vakantie",IF(AND(C1628&gt;=$U$18,C1628&lt;=$V$18),"Vakantie",IF(AND(C1628&gt;=$U$19,C1628&lt;=$V$19),"Vakantie",IF(AND(C1628&gt;=$U$20,C1628&lt;=$V$20),"Vakantie",IF(AND(C1628&gt;=$U$21,C1628&lt;=$V$21),"Vakantie",IF(AND(C1628&gt;=$U$22,C1628&lt;=$V$22),"Vakantie",IF(AND(C1628&gt;=$U$23,C1628&lt;=$V$23),"Vakantie",IF(AND(C1628&gt;=$U$24,C1628&lt;=$V$24),"Vakantie",IF(AND(C1628&gt;=$U$25,C1628&lt;=$V$25),"Vakantie",IF(AND(C1628&gt;=$U$26,C1628&lt;=$V$26),"Vakantie",IF(AND(C1628&gt;=$U$27,C1628&lt;=$V$27),"Vakantie",IF(AND(C1628&gt;=$U$28,C1628&lt;=$V$28),"Vakantie",IF(AND(C1628&gt;=$U$29,C1628&lt;=$V$29),"Vakantie",IF(AND(C1628&gt;=$U$30,C1628&lt;=$V$30),"Vakantie",IF(AND(C1628&gt;=$U$31,C1628&lt;=$V$31),"Vakantie",IF(AND(C1628&gt;=$U$32,C1628&lt;=$V$32),"Vakantie",IF(AND(C1628&gt;=$U$33,C1628&lt;=$V$33),"Vakantie",IF(AND(C1628&gt;=$U$34,C1628&lt;=$V$34),"Vakantie",IF(AND(C1628&gt;=$U$35,C1628&lt;=$V$35),"Vakantie",IF(AND(C1628&gt;=$U$36,C1628&lt;=$V$36),"Vakantie",IF(AND(C1628&gt;=$U$37,C1628&lt;=$V$37),"Vakantie",IF(AND(C1628&gt;=$U$38,C1628&lt;=$V$38),"Vakantie",IF(AND(C1628&gt;=$U$39,C1628&lt;=$V$39),"Vakantie",IF(AND(C1628&gt;=$U$40,C1628&lt;=$V$40),"Vakantie",IF(AND(C1628&gt;=$U$41,C1628&lt;=$V$41),"Vakantie",IF(AND(C1628&gt;=$U$42,C1628&lt;=$V$42),"Vakantie",IF(AND(C1628&gt;=$U$43,C1628&lt;=$V$43),"Vakantie",IF(AND(C1628&gt;=$U$44,C1628&lt;=$V$44),"Vakantie",IF(AND(C1628&gt;=$U$45,C1628&lt;=$V$45),"Vakantie",""))))))))))))))))))))))))))))))))))))))))))</f>
        <v/>
      </c>
      <c r="G1628" t="str">
        <f t="shared" ref="G1628:G1691" si="338">IF(AND(C1628&gt;=$Z$4,C1628&lt;=$AA$4),"Vakantie",IF(AND(C1628&gt;=$Z$5,C1628&lt;=$AA$5),"Vakantie",IF(AND(C1628&gt;=$Z$6,C1628&lt;=$AA$6),"Vakantie",IF(AND(C1628&gt;=$Z$7,C1628&lt;=$AA$7),"Vakantie",IF(AND(C1628&gt;=$Z$8,C1628&lt;=$AA$8),"Vakantie",IF(AND(C1628&gt;=$Z$9,C1628&lt;=$AA$9),"Vakantie",IF(AND(C1628&gt;=$Z$10,C1628&lt;=$AA$10),"Vakantie",IF(AND(C1628&gt;=$Z$11,C1628&lt;=$AA$11),"Vakantie",IF(AND(C1628&gt;=$Z$12,C1628&lt;=$AA$12),"Vakantie",IF(AND(C1628&gt;=$Z$13,C1628&lt;=$AA$13),"Vakantie",IF(AND(C1628&gt;=$Z$14,C1628&lt;=$AA$14),"Vakantie",IF(AND(C1628&gt;=$Z$15,C1628&lt;=$AA$15),"Vakantie",IF(AND(C1628&gt;=$Z$16,C1628&lt;=$AA$16),"Vakantie",IF(AND(C1628&gt;=$Z$17,C1628&lt;=$AA$17),"Vakantie",IF(AND(C1628&gt;=$Z$18,C1628&lt;=$AA$18),"Vakantie",IF(AND(C1628&gt;=$Z$19,C1628&lt;=$AA$19),"Vakantie",IF(AND(C1628&gt;=$Z$20,C1628&lt;=$AA$20),"Vakantie",IF(AND(C1628&gt;=$Z$21,C1628&lt;=$AA$21),"Vakantie",IF(AND(C1628&gt;=$Z$22,C1628&lt;=$AA$22),"Vakantie",IF(AND(C1628&gt;=$Z$23,C1628&lt;=$AA$23),"Vakantie",IF(AND(C1628&gt;=$Z$24,C1628&lt;=$AA$24),"Vakantie",IF(AND(C1628&gt;=$Z$25,C1628&lt;=$AA$25),"Vakantie",IF(AND(C1628&gt;=$Z$26,C1628&lt;=$AA$26),"Vakantie",IF(AND(C1628&gt;=$Z$27,C1628&lt;=$AA$27),"Vakantie",IF(AND(C1628&gt;=$Z$28,C1628&lt;=$AA$28),"Vakantie",IF(AND(C1628&gt;=$Z$29,C1628&lt;=$AA$29),"Vakantie",IF(AND(C1628&gt;=$Z$30,C1628&lt;=$AA$30),"Vakantie",IF(AND(C1628&gt;=$Z$31,C1628&lt;=$AA$31),"Vakantie",IF(AND(C1628&gt;=$Z$32,C1628&lt;=$AA$32),"Vakantie",IF(AND(C1628&gt;=$Z$33,C1628&lt;=$AA$33),"Vakantie",IF(AND(C1628&gt;=$Z$34,C1628&lt;=$AA$34),"Vakantie",IF(AND(C1628&gt;=$Z$35,C1628&lt;=$AA$35),"Vakantie",IF(AND(C1628&gt;=$Z$36,C1628&lt;=$AA$36),"Vakantie",IF(AND(C1628&gt;=$Z$37,C1628&lt;=$AA$37),"Vakantie",IF(AND(C1628&gt;=$Z$38,C1628&lt;=$AA$38),"Vakantie",IF(AND(C1628&gt;=$Z$39,C1628&lt;=$AA$39),"Vakantie",IF(AND(C1628&gt;=$Z$40,C1628&lt;=$AA$40),"Vakantie",IF(AND(C1628&gt;=$Z$41,C1628&lt;=$AA$41),"Vakantie",IF(AND(C1628&gt;=$Z$42,C1628&lt;=$AA$42),"Vakantie",IF(AND(C1628&gt;=$Z$43,C1628&lt;=$AA$43),"Vakantie",IF(AND(C1628&gt;=$Z$44,C1628&lt;=$AA$44),"Vakantie",IF(AND(C1628&gt;=$Z$45,C1628&lt;=$AA$45),"Vakantie",""))))))))))))))))))))))))))))))))))))))))))</f>
        <v/>
      </c>
      <c r="H1628" t="str">
        <f t="shared" ref="H1628:H1691" si="339">IF(AND(C1628&gt;=$AE$4,C1628&lt;=$AF$4),"Vakantie",IF(AND(C1628&gt;=$AE$5,C1628&lt;=$AF$5),"Vakantie",IF(AND(C1628&gt;=$AE$6,C1628&lt;=$AF$6),"Vakantie",IF(AND(C1628&gt;=$AE$7,C1628&lt;=$AF$7),"Vakantie",IF(AND(C1628&gt;=$AE$8,C1628&lt;=$AF$8),"Vakantie",IF(AND(C1628&gt;=$AE$9,C1628&lt;=$AF$9),"Vakantie",IF(AND(C1628&gt;=$AE$10,C1628&lt;=$AF$10),"Vakantie",IF(AND(C1628&gt;=$AE$11,C1628&lt;=$AF$11),"Vakantie",IF(AND(C1628&gt;=$AE$12,C1628&lt;=$AF$12),"Vakantie",IF(AND(C1628&gt;=$AE$13,C1628&lt;=$AF$13),"Vakantie",IF(AND(C1628&gt;=$AE$14,C1628&lt;=$AF$14),"Vakantie",IF(AND(C1628&gt;=$AE$15,C1628&lt;=$AF$15),"Vakantie",IF(AND(C1628&gt;=$AE$16,C1628&lt;=$AF$16),"Vakantie",IF(AND(C1628&gt;=$AE$17,C1628&lt;=$AF$17),"Vakantie",IF(AND(C1628&gt;=$AE$18,C1628&lt;=$AF$18),"Vakantie",IF(AND(C1628&gt;=$AE$19,C1628&lt;=$AF$19),"Vakantie",IF(AND(C1628&gt;=$AE$20,C1628&lt;=$AF$20),"Vakantie",IF(AND(C1628&gt;=$AE$21,C1628&lt;=$AF$21),"Vakantie",IF(AND(C1628&gt;=$AE$22,C1628&lt;=$AF$22),"Vakantie",IF(AND(C1628&gt;=$AE$23,C1628&lt;=$AF$23),"Vakantie",IF(AND(C1628&gt;=$AE$24,C1628&lt;=$AF$24),"Vakantie",IF(AND(C1628&gt;=$AE$25,C1628&lt;=$AF$25),"Vakantie",IF(AND(C1628&gt;=$AE$26,C1628&lt;=$AF$26),"Vakantie",IF(AND(C1628&gt;=$AE$27,C1628&lt;=$AF$27),"Vakantie",IF(AND(C1628&gt;=$AE$28,C1628&lt;=$AF$28),"Vakantie",IF(AND(C1628&gt;=$AE$29,C1628&lt;=$AF$29),"Vakantie",IF(AND(C1628&gt;=$AE$30,C1628&lt;=$AF$30),"Vakantie",IF(AND(C1628&gt;=$AE$31,C1628&lt;=$AF$31),"Vakantie",IF(AND(C1628&gt;=$AE$32,C1628&lt;=$AF$32),"Vakantie",IF(AND(C1628&gt;=$AE$33,C1628&lt;=$AF$33),"Vakantie",IF(AND(C1628&gt;=$AE$34,C1628&lt;=$AF$34),"Vakantie",IF(AND(C1628&gt;=$AE$35,C1628&lt;=$AF$35),"Vakantie",IF(AND(C1628&gt;=$AE$36,C1628&lt;=$AF$36),"Vakantie",IF(AND(C1628&gt;=$AE$37,C1628&lt;=$AF$37),"Vakantie",IF(AND(C1628&gt;=$AE$38,C1628&lt;=$AF$38),"Vakantie",IF(AND(C1628&gt;=$AE$39,C1628&lt;=$AF$39),"Vakantie",IF(AND(C1628&gt;=$AE$40,C1628&lt;=$AF$40),"Vakantie",IF(AND(C1628&gt;=$AE$41,C1628&lt;=$AF$41),"Vakantie",IF(AND(C1628&gt;=$AE$42,C1628&lt;=$AF$42),"Vakantie",IF(AND(C1628&gt;=$AE$43,C1628&lt;=$AF$43),"Vakantie",IF(AND(C1628&gt;=$AE$44,C1628&lt;=$AF$44),"Vakantie",IF(AND(C1628&gt;=$AE$45,C1628&lt;=$AF$45),"Vakantie",""))))))))))))))))))))))))))))))))))))))))))</f>
        <v/>
      </c>
      <c r="I1628">
        <f t="shared" si="334"/>
        <v>24</v>
      </c>
      <c r="J1628" s="118">
        <f>IF(AND(Formulier!$E$44&lt;=C1628,Formulier!$O$38&gt;=C1628),"Verlof",0)</f>
        <v>0</v>
      </c>
      <c r="K1628">
        <f t="shared" ref="K1628:K1691" si="340">IF(J1628=0,0,IF(F1628="",0,1))</f>
        <v>0</v>
      </c>
      <c r="L1628">
        <f t="shared" ref="L1628:L1691" si="341">IF(J1628=0,0,IF(G1628="",0,1))</f>
        <v>0</v>
      </c>
      <c r="M1628">
        <f t="shared" ref="M1628:M1691" si="342">IF(J1628=0,0,IF(H1628="",0,1))</f>
        <v>0</v>
      </c>
      <c r="N1628" s="56">
        <f t="shared" ref="N1628:N1691" si="343">IF($N$1="Noord",K1628,IF($N$1="Midden",L1628,M1628))</f>
        <v>0</v>
      </c>
      <c r="O1628" s="56">
        <f t="shared" ref="O1628:O1691" si="344">IF(OR(D1628="za",D1628="zo"),0,N1628)</f>
        <v>0</v>
      </c>
    </row>
    <row r="1629" spans="1:15" x14ac:dyDescent="0.3">
      <c r="A1629" t="str">
        <f t="shared" si="335"/>
        <v>202724do</v>
      </c>
      <c r="B1629">
        <f t="shared" si="333"/>
        <v>24</v>
      </c>
      <c r="C1629" s="65">
        <f t="shared" si="331"/>
        <v>46555</v>
      </c>
      <c r="D1629" t="str">
        <f t="shared" si="332"/>
        <v>do</v>
      </c>
      <c r="E1629">
        <f t="shared" si="336"/>
        <v>2027</v>
      </c>
      <c r="F1629" t="str">
        <f t="shared" si="337"/>
        <v/>
      </c>
      <c r="G1629" t="str">
        <f t="shared" si="338"/>
        <v/>
      </c>
      <c r="H1629" t="str">
        <f t="shared" si="339"/>
        <v/>
      </c>
      <c r="I1629">
        <f t="shared" si="334"/>
        <v>24</v>
      </c>
      <c r="J1629" s="118">
        <f>IF(AND(Formulier!$E$44&lt;=C1629,Formulier!$O$38&gt;=C1629),"Verlof",0)</f>
        <v>0</v>
      </c>
      <c r="K1629">
        <f t="shared" si="340"/>
        <v>0</v>
      </c>
      <c r="L1629">
        <f t="shared" si="341"/>
        <v>0</v>
      </c>
      <c r="M1629">
        <f t="shared" si="342"/>
        <v>0</v>
      </c>
      <c r="N1629" s="56">
        <f t="shared" si="343"/>
        <v>0</v>
      </c>
      <c r="O1629" s="56">
        <f t="shared" si="344"/>
        <v>0</v>
      </c>
    </row>
    <row r="1630" spans="1:15" x14ac:dyDescent="0.3">
      <c r="A1630" t="str">
        <f t="shared" si="335"/>
        <v>202724vr</v>
      </c>
      <c r="B1630">
        <f t="shared" si="333"/>
        <v>24</v>
      </c>
      <c r="C1630" s="65">
        <f t="shared" si="331"/>
        <v>46556</v>
      </c>
      <c r="D1630" t="str">
        <f t="shared" si="332"/>
        <v>vr</v>
      </c>
      <c r="E1630">
        <f t="shared" si="336"/>
        <v>2027</v>
      </c>
      <c r="F1630" t="str">
        <f t="shared" si="337"/>
        <v/>
      </c>
      <c r="G1630" t="str">
        <f t="shared" si="338"/>
        <v/>
      </c>
      <c r="H1630" t="str">
        <f t="shared" si="339"/>
        <v/>
      </c>
      <c r="I1630">
        <f t="shared" si="334"/>
        <v>24</v>
      </c>
      <c r="J1630" s="118">
        <f>IF(AND(Formulier!$E$44&lt;=C1630,Formulier!$O$38&gt;=C1630),"Verlof",0)</f>
        <v>0</v>
      </c>
      <c r="K1630">
        <f t="shared" si="340"/>
        <v>0</v>
      </c>
      <c r="L1630">
        <f t="shared" si="341"/>
        <v>0</v>
      </c>
      <c r="M1630">
        <f t="shared" si="342"/>
        <v>0</v>
      </c>
      <c r="N1630" s="56">
        <f t="shared" si="343"/>
        <v>0</v>
      </c>
      <c r="O1630" s="56">
        <f t="shared" si="344"/>
        <v>0</v>
      </c>
    </row>
    <row r="1631" spans="1:15" x14ac:dyDescent="0.3">
      <c r="A1631" t="str">
        <f t="shared" si="335"/>
        <v>202724za</v>
      </c>
      <c r="B1631">
        <f t="shared" si="333"/>
        <v>24</v>
      </c>
      <c r="C1631" s="65">
        <f t="shared" si="331"/>
        <v>46557</v>
      </c>
      <c r="D1631" t="str">
        <f t="shared" si="332"/>
        <v>za</v>
      </c>
      <c r="E1631">
        <f t="shared" si="336"/>
        <v>2027</v>
      </c>
      <c r="F1631" t="str">
        <f t="shared" si="337"/>
        <v/>
      </c>
      <c r="G1631" t="str">
        <f t="shared" si="338"/>
        <v/>
      </c>
      <c r="H1631" t="str">
        <f t="shared" si="339"/>
        <v/>
      </c>
      <c r="I1631">
        <f t="shared" si="334"/>
        <v>24</v>
      </c>
      <c r="J1631" s="118">
        <f>IF(AND(Formulier!$E$44&lt;=C1631,Formulier!$O$38&gt;=C1631),"Verlof",0)</f>
        <v>0</v>
      </c>
      <c r="K1631">
        <f t="shared" si="340"/>
        <v>0</v>
      </c>
      <c r="L1631">
        <f t="shared" si="341"/>
        <v>0</v>
      </c>
      <c r="M1631">
        <f t="shared" si="342"/>
        <v>0</v>
      </c>
      <c r="N1631" s="56">
        <f t="shared" si="343"/>
        <v>0</v>
      </c>
      <c r="O1631" s="56">
        <f t="shared" si="344"/>
        <v>0</v>
      </c>
    </row>
    <row r="1632" spans="1:15" x14ac:dyDescent="0.3">
      <c r="A1632" t="str">
        <f t="shared" si="335"/>
        <v>202724zo</v>
      </c>
      <c r="B1632">
        <f t="shared" si="333"/>
        <v>24</v>
      </c>
      <c r="C1632" s="65">
        <f t="shared" si="331"/>
        <v>46558</v>
      </c>
      <c r="D1632" t="str">
        <f t="shared" si="332"/>
        <v>zo</v>
      </c>
      <c r="E1632">
        <f t="shared" si="336"/>
        <v>2027</v>
      </c>
      <c r="F1632" t="str">
        <f t="shared" si="337"/>
        <v/>
      </c>
      <c r="G1632" t="str">
        <f t="shared" si="338"/>
        <v/>
      </c>
      <c r="H1632" t="str">
        <f t="shared" si="339"/>
        <v/>
      </c>
      <c r="I1632">
        <f t="shared" si="334"/>
        <v>24</v>
      </c>
      <c r="J1632" s="118">
        <f>IF(AND(Formulier!$E$44&lt;=C1632,Formulier!$O$38&gt;=C1632),"Verlof",0)</f>
        <v>0</v>
      </c>
      <c r="K1632">
        <f t="shared" si="340"/>
        <v>0</v>
      </c>
      <c r="L1632">
        <f t="shared" si="341"/>
        <v>0</v>
      </c>
      <c r="M1632">
        <f t="shared" si="342"/>
        <v>0</v>
      </c>
      <c r="N1632" s="56">
        <f t="shared" si="343"/>
        <v>0</v>
      </c>
      <c r="O1632" s="56">
        <f t="shared" si="344"/>
        <v>0</v>
      </c>
    </row>
    <row r="1633" spans="1:15" x14ac:dyDescent="0.3">
      <c r="A1633" t="str">
        <f t="shared" si="335"/>
        <v>202725ma</v>
      </c>
      <c r="B1633">
        <f t="shared" si="333"/>
        <v>25</v>
      </c>
      <c r="C1633" s="65">
        <f t="shared" si="331"/>
        <v>46559</v>
      </c>
      <c r="D1633" t="str">
        <f t="shared" si="332"/>
        <v>ma</v>
      </c>
      <c r="E1633">
        <f t="shared" si="336"/>
        <v>2027</v>
      </c>
      <c r="F1633" t="str">
        <f t="shared" si="337"/>
        <v/>
      </c>
      <c r="G1633" t="str">
        <f t="shared" si="338"/>
        <v/>
      </c>
      <c r="H1633" t="str">
        <f t="shared" si="339"/>
        <v/>
      </c>
      <c r="I1633">
        <f t="shared" si="334"/>
        <v>25</v>
      </c>
      <c r="J1633" s="118">
        <f>IF(AND(Formulier!$E$44&lt;=C1633,Formulier!$O$38&gt;=C1633),"Verlof",0)</f>
        <v>0</v>
      </c>
      <c r="K1633">
        <f t="shared" si="340"/>
        <v>0</v>
      </c>
      <c r="L1633">
        <f t="shared" si="341"/>
        <v>0</v>
      </c>
      <c r="M1633">
        <f t="shared" si="342"/>
        <v>0</v>
      </c>
      <c r="N1633" s="56">
        <f t="shared" si="343"/>
        <v>0</v>
      </c>
      <c r="O1633" s="56">
        <f t="shared" si="344"/>
        <v>0</v>
      </c>
    </row>
    <row r="1634" spans="1:15" x14ac:dyDescent="0.3">
      <c r="A1634" t="str">
        <f t="shared" si="335"/>
        <v>202725di</v>
      </c>
      <c r="B1634">
        <f t="shared" si="333"/>
        <v>25</v>
      </c>
      <c r="C1634" s="65">
        <f t="shared" si="331"/>
        <v>46560</v>
      </c>
      <c r="D1634" t="str">
        <f t="shared" si="332"/>
        <v>di</v>
      </c>
      <c r="E1634">
        <f t="shared" si="336"/>
        <v>2027</v>
      </c>
      <c r="F1634" t="str">
        <f t="shared" si="337"/>
        <v/>
      </c>
      <c r="G1634" t="str">
        <f t="shared" si="338"/>
        <v/>
      </c>
      <c r="H1634" t="str">
        <f t="shared" si="339"/>
        <v/>
      </c>
      <c r="I1634">
        <f t="shared" si="334"/>
        <v>25</v>
      </c>
      <c r="J1634" s="118">
        <f>IF(AND(Formulier!$E$44&lt;=C1634,Formulier!$O$38&gt;=C1634),"Verlof",0)</f>
        <v>0</v>
      </c>
      <c r="K1634">
        <f t="shared" si="340"/>
        <v>0</v>
      </c>
      <c r="L1634">
        <f t="shared" si="341"/>
        <v>0</v>
      </c>
      <c r="M1634">
        <f t="shared" si="342"/>
        <v>0</v>
      </c>
      <c r="N1634" s="56">
        <f t="shared" si="343"/>
        <v>0</v>
      </c>
      <c r="O1634" s="56">
        <f t="shared" si="344"/>
        <v>0</v>
      </c>
    </row>
    <row r="1635" spans="1:15" x14ac:dyDescent="0.3">
      <c r="A1635" t="str">
        <f t="shared" si="335"/>
        <v>202725wo</v>
      </c>
      <c r="B1635">
        <f t="shared" si="333"/>
        <v>25</v>
      </c>
      <c r="C1635" s="65">
        <f t="shared" si="331"/>
        <v>46561</v>
      </c>
      <c r="D1635" t="str">
        <f t="shared" si="332"/>
        <v>wo</v>
      </c>
      <c r="E1635">
        <f t="shared" si="336"/>
        <v>2027</v>
      </c>
      <c r="F1635" t="str">
        <f t="shared" si="337"/>
        <v/>
      </c>
      <c r="G1635" t="str">
        <f t="shared" si="338"/>
        <v/>
      </c>
      <c r="H1635" t="str">
        <f t="shared" si="339"/>
        <v/>
      </c>
      <c r="I1635">
        <f t="shared" si="334"/>
        <v>25</v>
      </c>
      <c r="J1635" s="118">
        <f>IF(AND(Formulier!$E$44&lt;=C1635,Formulier!$O$38&gt;=C1635),"Verlof",0)</f>
        <v>0</v>
      </c>
      <c r="K1635">
        <f t="shared" si="340"/>
        <v>0</v>
      </c>
      <c r="L1635">
        <f t="shared" si="341"/>
        <v>0</v>
      </c>
      <c r="M1635">
        <f t="shared" si="342"/>
        <v>0</v>
      </c>
      <c r="N1635" s="56">
        <f t="shared" si="343"/>
        <v>0</v>
      </c>
      <c r="O1635" s="56">
        <f t="shared" si="344"/>
        <v>0</v>
      </c>
    </row>
    <row r="1636" spans="1:15" x14ac:dyDescent="0.3">
      <c r="A1636" t="str">
        <f t="shared" si="335"/>
        <v>202725do</v>
      </c>
      <c r="B1636">
        <f t="shared" si="333"/>
        <v>25</v>
      </c>
      <c r="C1636" s="65">
        <f t="shared" si="331"/>
        <v>46562</v>
      </c>
      <c r="D1636" t="str">
        <f t="shared" si="332"/>
        <v>do</v>
      </c>
      <c r="E1636">
        <f t="shared" si="336"/>
        <v>2027</v>
      </c>
      <c r="F1636" t="str">
        <f t="shared" si="337"/>
        <v/>
      </c>
      <c r="G1636" t="str">
        <f t="shared" si="338"/>
        <v/>
      </c>
      <c r="H1636" t="str">
        <f t="shared" si="339"/>
        <v/>
      </c>
      <c r="I1636">
        <f t="shared" si="334"/>
        <v>25</v>
      </c>
      <c r="J1636" s="118">
        <f>IF(AND(Formulier!$E$44&lt;=C1636,Formulier!$O$38&gt;=C1636),"Verlof",0)</f>
        <v>0</v>
      </c>
      <c r="K1636">
        <f t="shared" si="340"/>
        <v>0</v>
      </c>
      <c r="L1636">
        <f t="shared" si="341"/>
        <v>0</v>
      </c>
      <c r="M1636">
        <f t="shared" si="342"/>
        <v>0</v>
      </c>
      <c r="N1636" s="56">
        <f t="shared" si="343"/>
        <v>0</v>
      </c>
      <c r="O1636" s="56">
        <f t="shared" si="344"/>
        <v>0</v>
      </c>
    </row>
    <row r="1637" spans="1:15" x14ac:dyDescent="0.3">
      <c r="A1637" t="str">
        <f t="shared" si="335"/>
        <v>202725vr</v>
      </c>
      <c r="B1637">
        <f t="shared" si="333"/>
        <v>25</v>
      </c>
      <c r="C1637" s="65">
        <f t="shared" si="331"/>
        <v>46563</v>
      </c>
      <c r="D1637" t="str">
        <f t="shared" si="332"/>
        <v>vr</v>
      </c>
      <c r="E1637">
        <f t="shared" si="336"/>
        <v>2027</v>
      </c>
      <c r="F1637" t="str">
        <f t="shared" si="337"/>
        <v/>
      </c>
      <c r="G1637" t="str">
        <f t="shared" si="338"/>
        <v/>
      </c>
      <c r="H1637" t="str">
        <f t="shared" si="339"/>
        <v/>
      </c>
      <c r="I1637">
        <f t="shared" si="334"/>
        <v>25</v>
      </c>
      <c r="J1637" s="118">
        <f>IF(AND(Formulier!$E$44&lt;=C1637,Formulier!$O$38&gt;=C1637),"Verlof",0)</f>
        <v>0</v>
      </c>
      <c r="K1637">
        <f t="shared" si="340"/>
        <v>0</v>
      </c>
      <c r="L1637">
        <f t="shared" si="341"/>
        <v>0</v>
      </c>
      <c r="M1637">
        <f t="shared" si="342"/>
        <v>0</v>
      </c>
      <c r="N1637" s="56">
        <f t="shared" si="343"/>
        <v>0</v>
      </c>
      <c r="O1637" s="56">
        <f t="shared" si="344"/>
        <v>0</v>
      </c>
    </row>
    <row r="1638" spans="1:15" x14ac:dyDescent="0.3">
      <c r="A1638" t="str">
        <f t="shared" si="335"/>
        <v>202725za</v>
      </c>
      <c r="B1638">
        <f t="shared" si="333"/>
        <v>25</v>
      </c>
      <c r="C1638" s="65">
        <f t="shared" si="331"/>
        <v>46564</v>
      </c>
      <c r="D1638" t="str">
        <f t="shared" si="332"/>
        <v>za</v>
      </c>
      <c r="E1638">
        <f t="shared" si="336"/>
        <v>2027</v>
      </c>
      <c r="F1638" t="str">
        <f t="shared" si="337"/>
        <v/>
      </c>
      <c r="G1638" t="str">
        <f t="shared" si="338"/>
        <v/>
      </c>
      <c r="H1638" t="str">
        <f t="shared" si="339"/>
        <v/>
      </c>
      <c r="I1638">
        <f t="shared" si="334"/>
        <v>25</v>
      </c>
      <c r="J1638" s="118">
        <f>IF(AND(Formulier!$E$44&lt;=C1638,Formulier!$O$38&gt;=C1638),"Verlof",0)</f>
        <v>0</v>
      </c>
      <c r="K1638">
        <f t="shared" si="340"/>
        <v>0</v>
      </c>
      <c r="L1638">
        <f t="shared" si="341"/>
        <v>0</v>
      </c>
      <c r="M1638">
        <f t="shared" si="342"/>
        <v>0</v>
      </c>
      <c r="N1638" s="56">
        <f t="shared" si="343"/>
        <v>0</v>
      </c>
      <c r="O1638" s="56">
        <f t="shared" si="344"/>
        <v>0</v>
      </c>
    </row>
    <row r="1639" spans="1:15" x14ac:dyDescent="0.3">
      <c r="A1639" t="str">
        <f t="shared" si="335"/>
        <v>202725zo</v>
      </c>
      <c r="B1639">
        <f t="shared" si="333"/>
        <v>25</v>
      </c>
      <c r="C1639" s="65">
        <f t="shared" si="331"/>
        <v>46565</v>
      </c>
      <c r="D1639" t="str">
        <f t="shared" si="332"/>
        <v>zo</v>
      </c>
      <c r="E1639">
        <f t="shared" si="336"/>
        <v>2027</v>
      </c>
      <c r="F1639" t="str">
        <f t="shared" si="337"/>
        <v/>
      </c>
      <c r="G1639" t="str">
        <f t="shared" si="338"/>
        <v/>
      </c>
      <c r="H1639" t="str">
        <f t="shared" si="339"/>
        <v/>
      </c>
      <c r="I1639">
        <f t="shared" si="334"/>
        <v>25</v>
      </c>
      <c r="J1639" s="118">
        <f>IF(AND(Formulier!$E$44&lt;=C1639,Formulier!$O$38&gt;=C1639),"Verlof",0)</f>
        <v>0</v>
      </c>
      <c r="K1639">
        <f t="shared" si="340"/>
        <v>0</v>
      </c>
      <c r="L1639">
        <f t="shared" si="341"/>
        <v>0</v>
      </c>
      <c r="M1639">
        <f t="shared" si="342"/>
        <v>0</v>
      </c>
      <c r="N1639" s="56">
        <f t="shared" si="343"/>
        <v>0</v>
      </c>
      <c r="O1639" s="56">
        <f t="shared" si="344"/>
        <v>0</v>
      </c>
    </row>
    <row r="1640" spans="1:15" x14ac:dyDescent="0.3">
      <c r="A1640" t="str">
        <f t="shared" si="335"/>
        <v>202726ma</v>
      </c>
      <c r="B1640">
        <f t="shared" si="333"/>
        <v>26</v>
      </c>
      <c r="C1640" s="65">
        <f t="shared" si="331"/>
        <v>46566</v>
      </c>
      <c r="D1640" t="str">
        <f t="shared" si="332"/>
        <v>ma</v>
      </c>
      <c r="E1640">
        <f t="shared" si="336"/>
        <v>2027</v>
      </c>
      <c r="F1640" t="str">
        <f t="shared" si="337"/>
        <v/>
      </c>
      <c r="G1640" t="str">
        <f t="shared" si="338"/>
        <v/>
      </c>
      <c r="H1640" t="str">
        <f t="shared" si="339"/>
        <v/>
      </c>
      <c r="I1640">
        <f t="shared" si="334"/>
        <v>26</v>
      </c>
      <c r="J1640" s="118">
        <f>IF(AND(Formulier!$E$44&lt;=C1640,Formulier!$O$38&gt;=C1640),"Verlof",0)</f>
        <v>0</v>
      </c>
      <c r="K1640">
        <f t="shared" si="340"/>
        <v>0</v>
      </c>
      <c r="L1640">
        <f t="shared" si="341"/>
        <v>0</v>
      </c>
      <c r="M1640">
        <f t="shared" si="342"/>
        <v>0</v>
      </c>
      <c r="N1640" s="56">
        <f t="shared" si="343"/>
        <v>0</v>
      </c>
      <c r="O1640" s="56">
        <f t="shared" si="344"/>
        <v>0</v>
      </c>
    </row>
    <row r="1641" spans="1:15" x14ac:dyDescent="0.3">
      <c r="A1641" t="str">
        <f t="shared" si="335"/>
        <v>202726di</v>
      </c>
      <c r="B1641">
        <f t="shared" si="333"/>
        <v>26</v>
      </c>
      <c r="C1641" s="65">
        <f t="shared" si="331"/>
        <v>46567</v>
      </c>
      <c r="D1641" t="str">
        <f t="shared" si="332"/>
        <v>di</v>
      </c>
      <c r="E1641">
        <f t="shared" si="336"/>
        <v>2027</v>
      </c>
      <c r="F1641" t="str">
        <f t="shared" si="337"/>
        <v/>
      </c>
      <c r="G1641" t="str">
        <f t="shared" si="338"/>
        <v/>
      </c>
      <c r="H1641" t="str">
        <f t="shared" si="339"/>
        <v/>
      </c>
      <c r="I1641">
        <f t="shared" si="334"/>
        <v>26</v>
      </c>
      <c r="J1641" s="118">
        <f>IF(AND(Formulier!$E$44&lt;=C1641,Formulier!$O$38&gt;=C1641),"Verlof",0)</f>
        <v>0</v>
      </c>
      <c r="K1641">
        <f t="shared" si="340"/>
        <v>0</v>
      </c>
      <c r="L1641">
        <f t="shared" si="341"/>
        <v>0</v>
      </c>
      <c r="M1641">
        <f t="shared" si="342"/>
        <v>0</v>
      </c>
      <c r="N1641" s="56">
        <f t="shared" si="343"/>
        <v>0</v>
      </c>
      <c r="O1641" s="56">
        <f t="shared" si="344"/>
        <v>0</v>
      </c>
    </row>
    <row r="1642" spans="1:15" x14ac:dyDescent="0.3">
      <c r="A1642" t="str">
        <f t="shared" si="335"/>
        <v>202726wo</v>
      </c>
      <c r="B1642">
        <f t="shared" si="333"/>
        <v>26</v>
      </c>
      <c r="C1642" s="65">
        <f t="shared" si="331"/>
        <v>46568</v>
      </c>
      <c r="D1642" t="str">
        <f t="shared" si="332"/>
        <v>wo</v>
      </c>
      <c r="E1642">
        <f t="shared" si="336"/>
        <v>2027</v>
      </c>
      <c r="F1642" t="str">
        <f t="shared" si="337"/>
        <v/>
      </c>
      <c r="G1642" t="str">
        <f t="shared" si="338"/>
        <v/>
      </c>
      <c r="H1642" t="str">
        <f t="shared" si="339"/>
        <v/>
      </c>
      <c r="I1642">
        <f t="shared" si="334"/>
        <v>26</v>
      </c>
      <c r="J1642" s="118">
        <f>IF(AND(Formulier!$E$44&lt;=C1642,Formulier!$O$38&gt;=C1642),"Verlof",0)</f>
        <v>0</v>
      </c>
      <c r="K1642">
        <f t="shared" si="340"/>
        <v>0</v>
      </c>
      <c r="L1642">
        <f t="shared" si="341"/>
        <v>0</v>
      </c>
      <c r="M1642">
        <f t="shared" si="342"/>
        <v>0</v>
      </c>
      <c r="N1642" s="56">
        <f t="shared" si="343"/>
        <v>0</v>
      </c>
      <c r="O1642" s="56">
        <f t="shared" si="344"/>
        <v>0</v>
      </c>
    </row>
    <row r="1643" spans="1:15" x14ac:dyDescent="0.3">
      <c r="A1643" t="str">
        <f t="shared" si="335"/>
        <v>202726do</v>
      </c>
      <c r="B1643">
        <f t="shared" si="333"/>
        <v>26</v>
      </c>
      <c r="C1643" s="65">
        <f t="shared" si="331"/>
        <v>46569</v>
      </c>
      <c r="D1643" t="str">
        <f t="shared" si="332"/>
        <v>do</v>
      </c>
      <c r="E1643">
        <f t="shared" si="336"/>
        <v>2027</v>
      </c>
      <c r="F1643" t="str">
        <f t="shared" si="337"/>
        <v/>
      </c>
      <c r="G1643" t="str">
        <f t="shared" si="338"/>
        <v/>
      </c>
      <c r="H1643" t="str">
        <f t="shared" si="339"/>
        <v/>
      </c>
      <c r="I1643">
        <f t="shared" si="334"/>
        <v>26</v>
      </c>
      <c r="J1643" s="118">
        <f>IF(AND(Formulier!$E$44&lt;=C1643,Formulier!$O$38&gt;=C1643),"Verlof",0)</f>
        <v>0</v>
      </c>
      <c r="K1643">
        <f t="shared" si="340"/>
        <v>0</v>
      </c>
      <c r="L1643">
        <f t="shared" si="341"/>
        <v>0</v>
      </c>
      <c r="M1643">
        <f t="shared" si="342"/>
        <v>0</v>
      </c>
      <c r="N1643" s="56">
        <f t="shared" si="343"/>
        <v>0</v>
      </c>
      <c r="O1643" s="56">
        <f t="shared" si="344"/>
        <v>0</v>
      </c>
    </row>
    <row r="1644" spans="1:15" x14ac:dyDescent="0.3">
      <c r="A1644" t="str">
        <f t="shared" si="335"/>
        <v>202726vr</v>
      </c>
      <c r="B1644">
        <f t="shared" si="333"/>
        <v>26</v>
      </c>
      <c r="C1644" s="65">
        <f t="shared" si="331"/>
        <v>46570</v>
      </c>
      <c r="D1644" t="str">
        <f t="shared" si="332"/>
        <v>vr</v>
      </c>
      <c r="E1644">
        <f t="shared" si="336"/>
        <v>2027</v>
      </c>
      <c r="F1644" t="str">
        <f t="shared" si="337"/>
        <v/>
      </c>
      <c r="G1644" t="str">
        <f t="shared" si="338"/>
        <v/>
      </c>
      <c r="H1644" t="str">
        <f t="shared" si="339"/>
        <v/>
      </c>
      <c r="I1644">
        <f t="shared" si="334"/>
        <v>26</v>
      </c>
      <c r="J1644" s="118">
        <f>IF(AND(Formulier!$E$44&lt;=C1644,Formulier!$O$38&gt;=C1644),"Verlof",0)</f>
        <v>0</v>
      </c>
      <c r="K1644">
        <f t="shared" si="340"/>
        <v>0</v>
      </c>
      <c r="L1644">
        <f t="shared" si="341"/>
        <v>0</v>
      </c>
      <c r="M1644">
        <f t="shared" si="342"/>
        <v>0</v>
      </c>
      <c r="N1644" s="56">
        <f t="shared" si="343"/>
        <v>0</v>
      </c>
      <c r="O1644" s="56">
        <f t="shared" si="344"/>
        <v>0</v>
      </c>
    </row>
    <row r="1645" spans="1:15" x14ac:dyDescent="0.3">
      <c r="A1645" t="str">
        <f t="shared" si="335"/>
        <v>202726za</v>
      </c>
      <c r="B1645">
        <f t="shared" si="333"/>
        <v>26</v>
      </c>
      <c r="C1645" s="65">
        <f t="shared" si="331"/>
        <v>46571</v>
      </c>
      <c r="D1645" t="str">
        <f t="shared" si="332"/>
        <v>za</v>
      </c>
      <c r="E1645">
        <f t="shared" si="336"/>
        <v>2027</v>
      </c>
      <c r="F1645" t="str">
        <f t="shared" si="337"/>
        <v/>
      </c>
      <c r="G1645" t="str">
        <f t="shared" si="338"/>
        <v/>
      </c>
      <c r="H1645" t="str">
        <f t="shared" si="339"/>
        <v/>
      </c>
      <c r="I1645">
        <f t="shared" si="334"/>
        <v>26</v>
      </c>
      <c r="J1645" s="118">
        <f>IF(AND(Formulier!$E$44&lt;=C1645,Formulier!$O$38&gt;=C1645),"Verlof",0)</f>
        <v>0</v>
      </c>
      <c r="K1645">
        <f t="shared" si="340"/>
        <v>0</v>
      </c>
      <c r="L1645">
        <f t="shared" si="341"/>
        <v>0</v>
      </c>
      <c r="M1645">
        <f t="shared" si="342"/>
        <v>0</v>
      </c>
      <c r="N1645" s="56">
        <f t="shared" si="343"/>
        <v>0</v>
      </c>
      <c r="O1645" s="56">
        <f t="shared" si="344"/>
        <v>0</v>
      </c>
    </row>
    <row r="1646" spans="1:15" x14ac:dyDescent="0.3">
      <c r="A1646" t="str">
        <f t="shared" si="335"/>
        <v>202726zo</v>
      </c>
      <c r="B1646">
        <f t="shared" si="333"/>
        <v>26</v>
      </c>
      <c r="C1646" s="65">
        <f t="shared" si="331"/>
        <v>46572</v>
      </c>
      <c r="D1646" t="str">
        <f t="shared" si="332"/>
        <v>zo</v>
      </c>
      <c r="E1646">
        <f t="shared" si="336"/>
        <v>2027</v>
      </c>
      <c r="F1646" t="str">
        <f t="shared" si="337"/>
        <v/>
      </c>
      <c r="G1646" t="str">
        <f t="shared" si="338"/>
        <v/>
      </c>
      <c r="H1646" t="str">
        <f t="shared" si="339"/>
        <v/>
      </c>
      <c r="I1646">
        <f t="shared" si="334"/>
        <v>26</v>
      </c>
      <c r="J1646" s="118">
        <f>IF(AND(Formulier!$E$44&lt;=C1646,Formulier!$O$38&gt;=C1646),"Verlof",0)</f>
        <v>0</v>
      </c>
      <c r="K1646">
        <f t="shared" si="340"/>
        <v>0</v>
      </c>
      <c r="L1646">
        <f t="shared" si="341"/>
        <v>0</v>
      </c>
      <c r="M1646">
        <f t="shared" si="342"/>
        <v>0</v>
      </c>
      <c r="N1646" s="56">
        <f t="shared" si="343"/>
        <v>0</v>
      </c>
      <c r="O1646" s="56">
        <f t="shared" si="344"/>
        <v>0</v>
      </c>
    </row>
    <row r="1647" spans="1:15" x14ac:dyDescent="0.3">
      <c r="A1647" t="str">
        <f t="shared" si="335"/>
        <v>202727ma</v>
      </c>
      <c r="B1647">
        <f t="shared" si="333"/>
        <v>27</v>
      </c>
      <c r="C1647" s="65">
        <f t="shared" si="331"/>
        <v>46573</v>
      </c>
      <c r="D1647" t="str">
        <f t="shared" si="332"/>
        <v>ma</v>
      </c>
      <c r="E1647">
        <f t="shared" si="336"/>
        <v>2027</v>
      </c>
      <c r="F1647" t="str">
        <f t="shared" si="337"/>
        <v/>
      </c>
      <c r="G1647" t="str">
        <f t="shared" si="338"/>
        <v/>
      </c>
      <c r="H1647" t="str">
        <f t="shared" si="339"/>
        <v/>
      </c>
      <c r="I1647">
        <f t="shared" si="334"/>
        <v>27</v>
      </c>
      <c r="J1647" s="118">
        <f>IF(AND(Formulier!$E$44&lt;=C1647,Formulier!$O$38&gt;=C1647),"Verlof",0)</f>
        <v>0</v>
      </c>
      <c r="K1647">
        <f t="shared" si="340"/>
        <v>0</v>
      </c>
      <c r="L1647">
        <f t="shared" si="341"/>
        <v>0</v>
      </c>
      <c r="M1647">
        <f t="shared" si="342"/>
        <v>0</v>
      </c>
      <c r="N1647" s="56">
        <f t="shared" si="343"/>
        <v>0</v>
      </c>
      <c r="O1647" s="56">
        <f t="shared" si="344"/>
        <v>0</v>
      </c>
    </row>
    <row r="1648" spans="1:15" x14ac:dyDescent="0.3">
      <c r="A1648" t="str">
        <f t="shared" si="335"/>
        <v>202727di</v>
      </c>
      <c r="B1648">
        <f t="shared" si="333"/>
        <v>27</v>
      </c>
      <c r="C1648" s="65">
        <f t="shared" si="331"/>
        <v>46574</v>
      </c>
      <c r="D1648" t="str">
        <f t="shared" si="332"/>
        <v>di</v>
      </c>
      <c r="E1648">
        <f t="shared" si="336"/>
        <v>2027</v>
      </c>
      <c r="F1648" t="str">
        <f t="shared" si="337"/>
        <v/>
      </c>
      <c r="G1648" t="str">
        <f t="shared" si="338"/>
        <v/>
      </c>
      <c r="H1648" t="str">
        <f t="shared" si="339"/>
        <v/>
      </c>
      <c r="I1648">
        <f t="shared" si="334"/>
        <v>27</v>
      </c>
      <c r="J1648" s="118">
        <f>IF(AND(Formulier!$E$44&lt;=C1648,Formulier!$O$38&gt;=C1648),"Verlof",0)</f>
        <v>0</v>
      </c>
      <c r="K1648">
        <f t="shared" si="340"/>
        <v>0</v>
      </c>
      <c r="L1648">
        <f t="shared" si="341"/>
        <v>0</v>
      </c>
      <c r="M1648">
        <f t="shared" si="342"/>
        <v>0</v>
      </c>
      <c r="N1648" s="56">
        <f t="shared" si="343"/>
        <v>0</v>
      </c>
      <c r="O1648" s="56">
        <f t="shared" si="344"/>
        <v>0</v>
      </c>
    </row>
    <row r="1649" spans="1:15" x14ac:dyDescent="0.3">
      <c r="A1649" t="str">
        <f t="shared" si="335"/>
        <v>202727wo</v>
      </c>
      <c r="B1649">
        <f t="shared" si="333"/>
        <v>27</v>
      </c>
      <c r="C1649" s="65">
        <f t="shared" si="331"/>
        <v>46575</v>
      </c>
      <c r="D1649" t="str">
        <f t="shared" si="332"/>
        <v>wo</v>
      </c>
      <c r="E1649">
        <f t="shared" si="336"/>
        <v>2027</v>
      </c>
      <c r="F1649" t="str">
        <f t="shared" si="337"/>
        <v/>
      </c>
      <c r="G1649" t="str">
        <f t="shared" si="338"/>
        <v/>
      </c>
      <c r="H1649" t="str">
        <f t="shared" si="339"/>
        <v/>
      </c>
      <c r="I1649">
        <f t="shared" si="334"/>
        <v>27</v>
      </c>
      <c r="J1649" s="118">
        <f>IF(AND(Formulier!$E$44&lt;=C1649,Formulier!$O$38&gt;=C1649),"Verlof",0)</f>
        <v>0</v>
      </c>
      <c r="K1649">
        <f t="shared" si="340"/>
        <v>0</v>
      </c>
      <c r="L1649">
        <f t="shared" si="341"/>
        <v>0</v>
      </c>
      <c r="M1649">
        <f t="shared" si="342"/>
        <v>0</v>
      </c>
      <c r="N1649" s="56">
        <f t="shared" si="343"/>
        <v>0</v>
      </c>
      <c r="O1649" s="56">
        <f t="shared" si="344"/>
        <v>0</v>
      </c>
    </row>
    <row r="1650" spans="1:15" x14ac:dyDescent="0.3">
      <c r="A1650" t="str">
        <f t="shared" si="335"/>
        <v>202727do</v>
      </c>
      <c r="B1650">
        <f t="shared" si="333"/>
        <v>27</v>
      </c>
      <c r="C1650" s="65">
        <f t="shared" si="331"/>
        <v>46576</v>
      </c>
      <c r="D1650" t="str">
        <f t="shared" si="332"/>
        <v>do</v>
      </c>
      <c r="E1650">
        <f t="shared" si="336"/>
        <v>2027</v>
      </c>
      <c r="F1650" t="str">
        <f t="shared" si="337"/>
        <v/>
      </c>
      <c r="G1650" t="str">
        <f t="shared" si="338"/>
        <v/>
      </c>
      <c r="H1650" t="str">
        <f t="shared" si="339"/>
        <v/>
      </c>
      <c r="I1650">
        <f t="shared" si="334"/>
        <v>27</v>
      </c>
      <c r="J1650" s="118">
        <f>IF(AND(Formulier!$E$44&lt;=C1650,Formulier!$O$38&gt;=C1650),"Verlof",0)</f>
        <v>0</v>
      </c>
      <c r="K1650">
        <f t="shared" si="340"/>
        <v>0</v>
      </c>
      <c r="L1650">
        <f t="shared" si="341"/>
        <v>0</v>
      </c>
      <c r="M1650">
        <f t="shared" si="342"/>
        <v>0</v>
      </c>
      <c r="N1650" s="56">
        <f t="shared" si="343"/>
        <v>0</v>
      </c>
      <c r="O1650" s="56">
        <f t="shared" si="344"/>
        <v>0</v>
      </c>
    </row>
    <row r="1651" spans="1:15" x14ac:dyDescent="0.3">
      <c r="A1651" t="str">
        <f t="shared" si="335"/>
        <v>202727vr</v>
      </c>
      <c r="B1651">
        <f t="shared" si="333"/>
        <v>27</v>
      </c>
      <c r="C1651" s="65">
        <f t="shared" si="331"/>
        <v>46577</v>
      </c>
      <c r="D1651" t="str">
        <f t="shared" si="332"/>
        <v>vr</v>
      </c>
      <c r="E1651">
        <f t="shared" si="336"/>
        <v>2027</v>
      </c>
      <c r="F1651" t="str">
        <f t="shared" si="337"/>
        <v/>
      </c>
      <c r="G1651" t="str">
        <f t="shared" si="338"/>
        <v/>
      </c>
      <c r="H1651" t="str">
        <f t="shared" si="339"/>
        <v/>
      </c>
      <c r="I1651">
        <f t="shared" si="334"/>
        <v>27</v>
      </c>
      <c r="J1651" s="118">
        <f>IF(AND(Formulier!$E$44&lt;=C1651,Formulier!$O$38&gt;=C1651),"Verlof",0)</f>
        <v>0</v>
      </c>
      <c r="K1651">
        <f t="shared" si="340"/>
        <v>0</v>
      </c>
      <c r="L1651">
        <f t="shared" si="341"/>
        <v>0</v>
      </c>
      <c r="M1651">
        <f t="shared" si="342"/>
        <v>0</v>
      </c>
      <c r="N1651" s="56">
        <f t="shared" si="343"/>
        <v>0</v>
      </c>
      <c r="O1651" s="56">
        <f t="shared" si="344"/>
        <v>0</v>
      </c>
    </row>
    <row r="1652" spans="1:15" x14ac:dyDescent="0.3">
      <c r="A1652" t="str">
        <f t="shared" si="335"/>
        <v>202727za</v>
      </c>
      <c r="B1652">
        <f t="shared" si="333"/>
        <v>27</v>
      </c>
      <c r="C1652" s="65">
        <f t="shared" si="331"/>
        <v>46578</v>
      </c>
      <c r="D1652" t="str">
        <f t="shared" si="332"/>
        <v>za</v>
      </c>
      <c r="E1652">
        <f t="shared" si="336"/>
        <v>2027</v>
      </c>
      <c r="F1652" t="str">
        <f t="shared" si="337"/>
        <v/>
      </c>
      <c r="G1652" t="str">
        <f t="shared" si="338"/>
        <v/>
      </c>
      <c r="H1652" t="str">
        <f t="shared" si="339"/>
        <v/>
      </c>
      <c r="I1652">
        <f t="shared" si="334"/>
        <v>27</v>
      </c>
      <c r="J1652" s="118">
        <f>IF(AND(Formulier!$E$44&lt;=C1652,Formulier!$O$38&gt;=C1652),"Verlof",0)</f>
        <v>0</v>
      </c>
      <c r="K1652">
        <f t="shared" si="340"/>
        <v>0</v>
      </c>
      <c r="L1652">
        <f t="shared" si="341"/>
        <v>0</v>
      </c>
      <c r="M1652">
        <f t="shared" si="342"/>
        <v>0</v>
      </c>
      <c r="N1652" s="56">
        <f t="shared" si="343"/>
        <v>0</v>
      </c>
      <c r="O1652" s="56">
        <f t="shared" si="344"/>
        <v>0</v>
      </c>
    </row>
    <row r="1653" spans="1:15" x14ac:dyDescent="0.3">
      <c r="A1653" t="str">
        <f t="shared" si="335"/>
        <v>202727zo</v>
      </c>
      <c r="B1653">
        <f t="shared" si="333"/>
        <v>27</v>
      </c>
      <c r="C1653" s="65">
        <f t="shared" si="331"/>
        <v>46579</v>
      </c>
      <c r="D1653" t="str">
        <f t="shared" si="332"/>
        <v>zo</v>
      </c>
      <c r="E1653">
        <f t="shared" si="336"/>
        <v>2027</v>
      </c>
      <c r="F1653" t="str">
        <f t="shared" si="337"/>
        <v/>
      </c>
      <c r="G1653" t="str">
        <f t="shared" si="338"/>
        <v/>
      </c>
      <c r="H1653" t="str">
        <f t="shared" si="339"/>
        <v/>
      </c>
      <c r="I1653">
        <f t="shared" si="334"/>
        <v>27</v>
      </c>
      <c r="J1653" s="118">
        <f>IF(AND(Formulier!$E$44&lt;=C1653,Formulier!$O$38&gt;=C1653),"Verlof",0)</f>
        <v>0</v>
      </c>
      <c r="K1653">
        <f t="shared" si="340"/>
        <v>0</v>
      </c>
      <c r="L1653">
        <f t="shared" si="341"/>
        <v>0</v>
      </c>
      <c r="M1653">
        <f t="shared" si="342"/>
        <v>0</v>
      </c>
      <c r="N1653" s="56">
        <f t="shared" si="343"/>
        <v>0</v>
      </c>
      <c r="O1653" s="56">
        <f t="shared" si="344"/>
        <v>0</v>
      </c>
    </row>
    <row r="1654" spans="1:15" x14ac:dyDescent="0.3">
      <c r="A1654" t="str">
        <f t="shared" si="335"/>
        <v>202728ma</v>
      </c>
      <c r="B1654">
        <f t="shared" si="333"/>
        <v>28</v>
      </c>
      <c r="C1654" s="65">
        <f t="shared" si="331"/>
        <v>46580</v>
      </c>
      <c r="D1654" t="str">
        <f t="shared" si="332"/>
        <v>ma</v>
      </c>
      <c r="E1654">
        <f t="shared" si="336"/>
        <v>2027</v>
      </c>
      <c r="F1654" t="str">
        <f t="shared" si="337"/>
        <v>Vakantie</v>
      </c>
      <c r="G1654" t="str">
        <f t="shared" si="338"/>
        <v/>
      </c>
      <c r="H1654" t="str">
        <f t="shared" si="339"/>
        <v/>
      </c>
      <c r="I1654">
        <f t="shared" si="334"/>
        <v>28</v>
      </c>
      <c r="J1654" s="118">
        <f>IF(AND(Formulier!$E$44&lt;=C1654,Formulier!$O$38&gt;=C1654),"Verlof",0)</f>
        <v>0</v>
      </c>
      <c r="K1654">
        <f t="shared" si="340"/>
        <v>0</v>
      </c>
      <c r="L1654">
        <f t="shared" si="341"/>
        <v>0</v>
      </c>
      <c r="M1654">
        <f t="shared" si="342"/>
        <v>0</v>
      </c>
      <c r="N1654" s="56">
        <f t="shared" si="343"/>
        <v>0</v>
      </c>
      <c r="O1654" s="56">
        <f t="shared" si="344"/>
        <v>0</v>
      </c>
    </row>
    <row r="1655" spans="1:15" x14ac:dyDescent="0.3">
      <c r="A1655" t="str">
        <f t="shared" si="335"/>
        <v>202728di</v>
      </c>
      <c r="B1655">
        <f t="shared" si="333"/>
        <v>28</v>
      </c>
      <c r="C1655" s="65">
        <f t="shared" si="331"/>
        <v>46581</v>
      </c>
      <c r="D1655" t="str">
        <f t="shared" si="332"/>
        <v>di</v>
      </c>
      <c r="E1655">
        <f t="shared" si="336"/>
        <v>2027</v>
      </c>
      <c r="F1655" t="str">
        <f t="shared" si="337"/>
        <v>Vakantie</v>
      </c>
      <c r="G1655" t="str">
        <f t="shared" si="338"/>
        <v/>
      </c>
      <c r="H1655" t="str">
        <f t="shared" si="339"/>
        <v/>
      </c>
      <c r="I1655">
        <f t="shared" si="334"/>
        <v>28</v>
      </c>
      <c r="J1655" s="118">
        <f>IF(AND(Formulier!$E$44&lt;=C1655,Formulier!$O$38&gt;=C1655),"Verlof",0)</f>
        <v>0</v>
      </c>
      <c r="K1655">
        <f t="shared" si="340"/>
        <v>0</v>
      </c>
      <c r="L1655">
        <f t="shared" si="341"/>
        <v>0</v>
      </c>
      <c r="M1655">
        <f t="shared" si="342"/>
        <v>0</v>
      </c>
      <c r="N1655" s="56">
        <f t="shared" si="343"/>
        <v>0</v>
      </c>
      <c r="O1655" s="56">
        <f t="shared" si="344"/>
        <v>0</v>
      </c>
    </row>
    <row r="1656" spans="1:15" x14ac:dyDescent="0.3">
      <c r="A1656" t="str">
        <f t="shared" si="335"/>
        <v>202728wo</v>
      </c>
      <c r="B1656">
        <f t="shared" si="333"/>
        <v>28</v>
      </c>
      <c r="C1656" s="65">
        <f t="shared" si="331"/>
        <v>46582</v>
      </c>
      <c r="D1656" t="str">
        <f t="shared" si="332"/>
        <v>wo</v>
      </c>
      <c r="E1656">
        <f t="shared" si="336"/>
        <v>2027</v>
      </c>
      <c r="F1656" t="str">
        <f t="shared" si="337"/>
        <v>Vakantie</v>
      </c>
      <c r="G1656" t="str">
        <f t="shared" si="338"/>
        <v/>
      </c>
      <c r="H1656" t="str">
        <f t="shared" si="339"/>
        <v/>
      </c>
      <c r="I1656">
        <f t="shared" si="334"/>
        <v>28</v>
      </c>
      <c r="J1656" s="118">
        <f>IF(AND(Formulier!$E$44&lt;=C1656,Formulier!$O$38&gt;=C1656),"Verlof",0)</f>
        <v>0</v>
      </c>
      <c r="K1656">
        <f t="shared" si="340"/>
        <v>0</v>
      </c>
      <c r="L1656">
        <f t="shared" si="341"/>
        <v>0</v>
      </c>
      <c r="M1656">
        <f t="shared" si="342"/>
        <v>0</v>
      </c>
      <c r="N1656" s="56">
        <f t="shared" si="343"/>
        <v>0</v>
      </c>
      <c r="O1656" s="56">
        <f t="shared" si="344"/>
        <v>0</v>
      </c>
    </row>
    <row r="1657" spans="1:15" x14ac:dyDescent="0.3">
      <c r="A1657" t="str">
        <f t="shared" si="335"/>
        <v>202728do</v>
      </c>
      <c r="B1657">
        <f t="shared" si="333"/>
        <v>28</v>
      </c>
      <c r="C1657" s="65">
        <f t="shared" si="331"/>
        <v>46583</v>
      </c>
      <c r="D1657" t="str">
        <f t="shared" si="332"/>
        <v>do</v>
      </c>
      <c r="E1657">
        <f t="shared" si="336"/>
        <v>2027</v>
      </c>
      <c r="F1657" t="str">
        <f t="shared" si="337"/>
        <v>Vakantie</v>
      </c>
      <c r="G1657" t="str">
        <f t="shared" si="338"/>
        <v/>
      </c>
      <c r="H1657" t="str">
        <f t="shared" si="339"/>
        <v/>
      </c>
      <c r="I1657">
        <f t="shared" si="334"/>
        <v>28</v>
      </c>
      <c r="J1657" s="118">
        <f>IF(AND(Formulier!$E$44&lt;=C1657,Formulier!$O$38&gt;=C1657),"Verlof",0)</f>
        <v>0</v>
      </c>
      <c r="K1657">
        <f t="shared" si="340"/>
        <v>0</v>
      </c>
      <c r="L1657">
        <f t="shared" si="341"/>
        <v>0</v>
      </c>
      <c r="M1657">
        <f t="shared" si="342"/>
        <v>0</v>
      </c>
      <c r="N1657" s="56">
        <f t="shared" si="343"/>
        <v>0</v>
      </c>
      <c r="O1657" s="56">
        <f t="shared" si="344"/>
        <v>0</v>
      </c>
    </row>
    <row r="1658" spans="1:15" x14ac:dyDescent="0.3">
      <c r="A1658" t="str">
        <f t="shared" si="335"/>
        <v>202728vr</v>
      </c>
      <c r="B1658">
        <f t="shared" si="333"/>
        <v>28</v>
      </c>
      <c r="C1658" s="65">
        <f t="shared" si="331"/>
        <v>46584</v>
      </c>
      <c r="D1658" t="str">
        <f t="shared" si="332"/>
        <v>vr</v>
      </c>
      <c r="E1658">
        <f t="shared" si="336"/>
        <v>2027</v>
      </c>
      <c r="F1658" t="str">
        <f t="shared" si="337"/>
        <v>Vakantie</v>
      </c>
      <c r="G1658" t="str">
        <f t="shared" si="338"/>
        <v/>
      </c>
      <c r="H1658" t="str">
        <f t="shared" si="339"/>
        <v/>
      </c>
      <c r="I1658">
        <f t="shared" si="334"/>
        <v>28</v>
      </c>
      <c r="J1658" s="118">
        <f>IF(AND(Formulier!$E$44&lt;=C1658,Formulier!$O$38&gt;=C1658),"Verlof",0)</f>
        <v>0</v>
      </c>
      <c r="K1658">
        <f t="shared" si="340"/>
        <v>0</v>
      </c>
      <c r="L1658">
        <f t="shared" si="341"/>
        <v>0</v>
      </c>
      <c r="M1658">
        <f t="shared" si="342"/>
        <v>0</v>
      </c>
      <c r="N1658" s="56">
        <f t="shared" si="343"/>
        <v>0</v>
      </c>
      <c r="O1658" s="56">
        <f t="shared" si="344"/>
        <v>0</v>
      </c>
    </row>
    <row r="1659" spans="1:15" x14ac:dyDescent="0.3">
      <c r="A1659" t="str">
        <f t="shared" si="335"/>
        <v>202728za</v>
      </c>
      <c r="B1659">
        <f t="shared" si="333"/>
        <v>28</v>
      </c>
      <c r="C1659" s="65">
        <f t="shared" si="331"/>
        <v>46585</v>
      </c>
      <c r="D1659" t="str">
        <f t="shared" si="332"/>
        <v>za</v>
      </c>
      <c r="E1659">
        <f t="shared" si="336"/>
        <v>2027</v>
      </c>
      <c r="F1659" t="str">
        <f t="shared" si="337"/>
        <v>Vakantie</v>
      </c>
      <c r="G1659" t="str">
        <f t="shared" si="338"/>
        <v/>
      </c>
      <c r="H1659" t="str">
        <f t="shared" si="339"/>
        <v/>
      </c>
      <c r="I1659">
        <f t="shared" si="334"/>
        <v>28</v>
      </c>
      <c r="J1659" s="118">
        <f>IF(AND(Formulier!$E$44&lt;=C1659,Formulier!$O$38&gt;=C1659),"Verlof",0)</f>
        <v>0</v>
      </c>
      <c r="K1659">
        <f t="shared" si="340"/>
        <v>0</v>
      </c>
      <c r="L1659">
        <f t="shared" si="341"/>
        <v>0</v>
      </c>
      <c r="M1659">
        <f t="shared" si="342"/>
        <v>0</v>
      </c>
      <c r="N1659" s="56">
        <f t="shared" si="343"/>
        <v>0</v>
      </c>
      <c r="O1659" s="56">
        <f t="shared" si="344"/>
        <v>0</v>
      </c>
    </row>
    <row r="1660" spans="1:15" x14ac:dyDescent="0.3">
      <c r="A1660" t="str">
        <f t="shared" si="335"/>
        <v>202728zo</v>
      </c>
      <c r="B1660">
        <f t="shared" si="333"/>
        <v>28</v>
      </c>
      <c r="C1660" s="65">
        <f t="shared" si="331"/>
        <v>46586</v>
      </c>
      <c r="D1660" t="str">
        <f t="shared" si="332"/>
        <v>zo</v>
      </c>
      <c r="E1660">
        <f t="shared" si="336"/>
        <v>2027</v>
      </c>
      <c r="F1660" t="str">
        <f t="shared" si="337"/>
        <v>Vakantie</v>
      </c>
      <c r="G1660" t="str">
        <f t="shared" si="338"/>
        <v/>
      </c>
      <c r="H1660" t="str">
        <f t="shared" si="339"/>
        <v/>
      </c>
      <c r="I1660">
        <f t="shared" si="334"/>
        <v>28</v>
      </c>
      <c r="J1660" s="118">
        <f>IF(AND(Formulier!$E$44&lt;=C1660,Formulier!$O$38&gt;=C1660),"Verlof",0)</f>
        <v>0</v>
      </c>
      <c r="K1660">
        <f t="shared" si="340"/>
        <v>0</v>
      </c>
      <c r="L1660">
        <f t="shared" si="341"/>
        <v>0</v>
      </c>
      <c r="M1660">
        <f t="shared" si="342"/>
        <v>0</v>
      </c>
      <c r="N1660" s="56">
        <f t="shared" si="343"/>
        <v>0</v>
      </c>
      <c r="O1660" s="56">
        <f t="shared" si="344"/>
        <v>0</v>
      </c>
    </row>
    <row r="1661" spans="1:15" x14ac:dyDescent="0.3">
      <c r="A1661" t="str">
        <f t="shared" si="335"/>
        <v>202729ma</v>
      </c>
      <c r="B1661">
        <f t="shared" si="333"/>
        <v>29</v>
      </c>
      <c r="C1661" s="65">
        <f t="shared" si="331"/>
        <v>46587</v>
      </c>
      <c r="D1661" t="str">
        <f t="shared" si="332"/>
        <v>ma</v>
      </c>
      <c r="E1661">
        <f t="shared" si="336"/>
        <v>2027</v>
      </c>
      <c r="F1661" t="str">
        <f t="shared" si="337"/>
        <v>Vakantie</v>
      </c>
      <c r="G1661" t="str">
        <f t="shared" si="338"/>
        <v>Vakantie</v>
      </c>
      <c r="H1661" t="str">
        <f t="shared" si="339"/>
        <v/>
      </c>
      <c r="I1661">
        <f t="shared" si="334"/>
        <v>29</v>
      </c>
      <c r="J1661" s="118">
        <f>IF(AND(Formulier!$E$44&lt;=C1661,Formulier!$O$38&gt;=C1661),"Verlof",0)</f>
        <v>0</v>
      </c>
      <c r="K1661">
        <f t="shared" si="340"/>
        <v>0</v>
      </c>
      <c r="L1661">
        <f t="shared" si="341"/>
        <v>0</v>
      </c>
      <c r="M1661">
        <f t="shared" si="342"/>
        <v>0</v>
      </c>
      <c r="N1661" s="56">
        <f t="shared" si="343"/>
        <v>0</v>
      </c>
      <c r="O1661" s="56">
        <f t="shared" si="344"/>
        <v>0</v>
      </c>
    </row>
    <row r="1662" spans="1:15" x14ac:dyDescent="0.3">
      <c r="A1662" t="str">
        <f t="shared" si="335"/>
        <v>202729di</v>
      </c>
      <c r="B1662">
        <f t="shared" si="333"/>
        <v>29</v>
      </c>
      <c r="C1662" s="65">
        <f t="shared" si="331"/>
        <v>46588</v>
      </c>
      <c r="D1662" t="str">
        <f t="shared" si="332"/>
        <v>di</v>
      </c>
      <c r="E1662">
        <f t="shared" si="336"/>
        <v>2027</v>
      </c>
      <c r="F1662" t="str">
        <f t="shared" si="337"/>
        <v>Vakantie</v>
      </c>
      <c r="G1662" t="str">
        <f t="shared" si="338"/>
        <v>Vakantie</v>
      </c>
      <c r="H1662" t="str">
        <f t="shared" si="339"/>
        <v/>
      </c>
      <c r="I1662">
        <f t="shared" si="334"/>
        <v>29</v>
      </c>
      <c r="J1662" s="118">
        <f>IF(AND(Formulier!$E$44&lt;=C1662,Formulier!$O$38&gt;=C1662),"Verlof",0)</f>
        <v>0</v>
      </c>
      <c r="K1662">
        <f t="shared" si="340"/>
        <v>0</v>
      </c>
      <c r="L1662">
        <f t="shared" si="341"/>
        <v>0</v>
      </c>
      <c r="M1662">
        <f t="shared" si="342"/>
        <v>0</v>
      </c>
      <c r="N1662" s="56">
        <f t="shared" si="343"/>
        <v>0</v>
      </c>
      <c r="O1662" s="56">
        <f t="shared" si="344"/>
        <v>0</v>
      </c>
    </row>
    <row r="1663" spans="1:15" x14ac:dyDescent="0.3">
      <c r="A1663" t="str">
        <f t="shared" si="335"/>
        <v>202729wo</v>
      </c>
      <c r="B1663">
        <f t="shared" si="333"/>
        <v>29</v>
      </c>
      <c r="C1663" s="65">
        <f t="shared" si="331"/>
        <v>46589</v>
      </c>
      <c r="D1663" t="str">
        <f t="shared" si="332"/>
        <v>wo</v>
      </c>
      <c r="E1663">
        <f t="shared" si="336"/>
        <v>2027</v>
      </c>
      <c r="F1663" t="str">
        <f t="shared" si="337"/>
        <v>Vakantie</v>
      </c>
      <c r="G1663" t="str">
        <f t="shared" si="338"/>
        <v>Vakantie</v>
      </c>
      <c r="H1663" t="str">
        <f t="shared" si="339"/>
        <v/>
      </c>
      <c r="I1663">
        <f t="shared" si="334"/>
        <v>29</v>
      </c>
      <c r="J1663" s="118">
        <f>IF(AND(Formulier!$E$44&lt;=C1663,Formulier!$O$38&gt;=C1663),"Verlof",0)</f>
        <v>0</v>
      </c>
      <c r="K1663">
        <f t="shared" si="340"/>
        <v>0</v>
      </c>
      <c r="L1663">
        <f t="shared" si="341"/>
        <v>0</v>
      </c>
      <c r="M1663">
        <f t="shared" si="342"/>
        <v>0</v>
      </c>
      <c r="N1663" s="56">
        <f t="shared" si="343"/>
        <v>0</v>
      </c>
      <c r="O1663" s="56">
        <f t="shared" si="344"/>
        <v>0</v>
      </c>
    </row>
    <row r="1664" spans="1:15" x14ac:dyDescent="0.3">
      <c r="A1664" t="str">
        <f t="shared" si="335"/>
        <v>202729do</v>
      </c>
      <c r="B1664">
        <f t="shared" si="333"/>
        <v>29</v>
      </c>
      <c r="C1664" s="65">
        <f t="shared" si="331"/>
        <v>46590</v>
      </c>
      <c r="D1664" t="str">
        <f t="shared" si="332"/>
        <v>do</v>
      </c>
      <c r="E1664">
        <f t="shared" si="336"/>
        <v>2027</v>
      </c>
      <c r="F1664" t="str">
        <f t="shared" si="337"/>
        <v>Vakantie</v>
      </c>
      <c r="G1664" t="str">
        <f t="shared" si="338"/>
        <v>Vakantie</v>
      </c>
      <c r="H1664" t="str">
        <f t="shared" si="339"/>
        <v/>
      </c>
      <c r="I1664">
        <f t="shared" si="334"/>
        <v>29</v>
      </c>
      <c r="J1664" s="118">
        <f>IF(AND(Formulier!$E$44&lt;=C1664,Formulier!$O$38&gt;=C1664),"Verlof",0)</f>
        <v>0</v>
      </c>
      <c r="K1664">
        <f t="shared" si="340"/>
        <v>0</v>
      </c>
      <c r="L1664">
        <f t="shared" si="341"/>
        <v>0</v>
      </c>
      <c r="M1664">
        <f t="shared" si="342"/>
        <v>0</v>
      </c>
      <c r="N1664" s="56">
        <f t="shared" si="343"/>
        <v>0</v>
      </c>
      <c r="O1664" s="56">
        <f t="shared" si="344"/>
        <v>0</v>
      </c>
    </row>
    <row r="1665" spans="1:15" x14ac:dyDescent="0.3">
      <c r="A1665" t="str">
        <f t="shared" si="335"/>
        <v>202729vr</v>
      </c>
      <c r="B1665">
        <f t="shared" si="333"/>
        <v>29</v>
      </c>
      <c r="C1665" s="65">
        <f t="shared" si="331"/>
        <v>46591</v>
      </c>
      <c r="D1665" t="str">
        <f t="shared" si="332"/>
        <v>vr</v>
      </c>
      <c r="E1665">
        <f t="shared" si="336"/>
        <v>2027</v>
      </c>
      <c r="F1665" t="str">
        <f t="shared" si="337"/>
        <v>Vakantie</v>
      </c>
      <c r="G1665" t="str">
        <f t="shared" si="338"/>
        <v>Vakantie</v>
      </c>
      <c r="H1665" t="str">
        <f t="shared" si="339"/>
        <v/>
      </c>
      <c r="I1665">
        <f t="shared" si="334"/>
        <v>29</v>
      </c>
      <c r="J1665" s="118">
        <f>IF(AND(Formulier!$E$44&lt;=C1665,Formulier!$O$38&gt;=C1665),"Verlof",0)</f>
        <v>0</v>
      </c>
      <c r="K1665">
        <f t="shared" si="340"/>
        <v>0</v>
      </c>
      <c r="L1665">
        <f t="shared" si="341"/>
        <v>0</v>
      </c>
      <c r="M1665">
        <f t="shared" si="342"/>
        <v>0</v>
      </c>
      <c r="N1665" s="56">
        <f t="shared" si="343"/>
        <v>0</v>
      </c>
      <c r="O1665" s="56">
        <f t="shared" si="344"/>
        <v>0</v>
      </c>
    </row>
    <row r="1666" spans="1:15" x14ac:dyDescent="0.3">
      <c r="A1666" t="str">
        <f t="shared" si="335"/>
        <v>202729za</v>
      </c>
      <c r="B1666">
        <f t="shared" si="333"/>
        <v>29</v>
      </c>
      <c r="C1666" s="65">
        <f t="shared" si="331"/>
        <v>46592</v>
      </c>
      <c r="D1666" t="str">
        <f t="shared" si="332"/>
        <v>za</v>
      </c>
      <c r="E1666">
        <f t="shared" si="336"/>
        <v>2027</v>
      </c>
      <c r="F1666" t="str">
        <f t="shared" si="337"/>
        <v>Vakantie</v>
      </c>
      <c r="G1666" t="str">
        <f t="shared" si="338"/>
        <v>Vakantie</v>
      </c>
      <c r="H1666" t="str">
        <f t="shared" si="339"/>
        <v/>
      </c>
      <c r="I1666">
        <f t="shared" si="334"/>
        <v>29</v>
      </c>
      <c r="J1666" s="118">
        <f>IF(AND(Formulier!$E$44&lt;=C1666,Formulier!$O$38&gt;=C1666),"Verlof",0)</f>
        <v>0</v>
      </c>
      <c r="K1666">
        <f t="shared" si="340"/>
        <v>0</v>
      </c>
      <c r="L1666">
        <f t="shared" si="341"/>
        <v>0</v>
      </c>
      <c r="M1666">
        <f t="shared" si="342"/>
        <v>0</v>
      </c>
      <c r="N1666" s="56">
        <f t="shared" si="343"/>
        <v>0</v>
      </c>
      <c r="O1666" s="56">
        <f t="shared" si="344"/>
        <v>0</v>
      </c>
    </row>
    <row r="1667" spans="1:15" x14ac:dyDescent="0.3">
      <c r="A1667" t="str">
        <f t="shared" si="335"/>
        <v>202729zo</v>
      </c>
      <c r="B1667">
        <f t="shared" si="333"/>
        <v>29</v>
      </c>
      <c r="C1667" s="65">
        <f t="shared" si="331"/>
        <v>46593</v>
      </c>
      <c r="D1667" t="str">
        <f t="shared" si="332"/>
        <v>zo</v>
      </c>
      <c r="E1667">
        <f t="shared" si="336"/>
        <v>2027</v>
      </c>
      <c r="F1667" t="str">
        <f t="shared" si="337"/>
        <v>Vakantie</v>
      </c>
      <c r="G1667" t="str">
        <f t="shared" si="338"/>
        <v>Vakantie</v>
      </c>
      <c r="H1667" t="str">
        <f t="shared" si="339"/>
        <v/>
      </c>
      <c r="I1667">
        <f t="shared" si="334"/>
        <v>29</v>
      </c>
      <c r="J1667" s="118">
        <f>IF(AND(Formulier!$E$44&lt;=C1667,Formulier!$O$38&gt;=C1667),"Verlof",0)</f>
        <v>0</v>
      </c>
      <c r="K1667">
        <f t="shared" si="340"/>
        <v>0</v>
      </c>
      <c r="L1667">
        <f t="shared" si="341"/>
        <v>0</v>
      </c>
      <c r="M1667">
        <f t="shared" si="342"/>
        <v>0</v>
      </c>
      <c r="N1667" s="56">
        <f t="shared" si="343"/>
        <v>0</v>
      </c>
      <c r="O1667" s="56">
        <f t="shared" si="344"/>
        <v>0</v>
      </c>
    </row>
    <row r="1668" spans="1:15" x14ac:dyDescent="0.3">
      <c r="A1668" t="str">
        <f t="shared" si="335"/>
        <v>202730ma</v>
      </c>
      <c r="B1668">
        <f t="shared" si="333"/>
        <v>30</v>
      </c>
      <c r="C1668" s="65">
        <f t="shared" si="331"/>
        <v>46594</v>
      </c>
      <c r="D1668" t="str">
        <f t="shared" si="332"/>
        <v>ma</v>
      </c>
      <c r="E1668">
        <f t="shared" si="336"/>
        <v>2027</v>
      </c>
      <c r="F1668" t="str">
        <f t="shared" si="337"/>
        <v>Vakantie</v>
      </c>
      <c r="G1668" t="str">
        <f t="shared" si="338"/>
        <v>Vakantie</v>
      </c>
      <c r="H1668" t="str">
        <f t="shared" si="339"/>
        <v>Vakantie</v>
      </c>
      <c r="I1668">
        <f t="shared" si="334"/>
        <v>30</v>
      </c>
      <c r="J1668" s="118">
        <f>IF(AND(Formulier!$E$44&lt;=C1668,Formulier!$O$38&gt;=C1668),"Verlof",0)</f>
        <v>0</v>
      </c>
      <c r="K1668">
        <f t="shared" si="340"/>
        <v>0</v>
      </c>
      <c r="L1668">
        <f t="shared" si="341"/>
        <v>0</v>
      </c>
      <c r="M1668">
        <f t="shared" si="342"/>
        <v>0</v>
      </c>
      <c r="N1668" s="56">
        <f t="shared" si="343"/>
        <v>0</v>
      </c>
      <c r="O1668" s="56">
        <f t="shared" si="344"/>
        <v>0</v>
      </c>
    </row>
    <row r="1669" spans="1:15" x14ac:dyDescent="0.3">
      <c r="A1669" t="str">
        <f t="shared" si="335"/>
        <v>202730di</v>
      </c>
      <c r="B1669">
        <f t="shared" si="333"/>
        <v>30</v>
      </c>
      <c r="C1669" s="65">
        <f t="shared" si="331"/>
        <v>46595</v>
      </c>
      <c r="D1669" t="str">
        <f t="shared" si="332"/>
        <v>di</v>
      </c>
      <c r="E1669">
        <f t="shared" si="336"/>
        <v>2027</v>
      </c>
      <c r="F1669" t="str">
        <f t="shared" si="337"/>
        <v>Vakantie</v>
      </c>
      <c r="G1669" t="str">
        <f t="shared" si="338"/>
        <v>Vakantie</v>
      </c>
      <c r="H1669" t="str">
        <f t="shared" si="339"/>
        <v>Vakantie</v>
      </c>
      <c r="I1669">
        <f t="shared" si="334"/>
        <v>30</v>
      </c>
      <c r="J1669" s="118">
        <f>IF(AND(Formulier!$E$44&lt;=C1669,Formulier!$O$38&gt;=C1669),"Verlof",0)</f>
        <v>0</v>
      </c>
      <c r="K1669">
        <f t="shared" si="340"/>
        <v>0</v>
      </c>
      <c r="L1669">
        <f t="shared" si="341"/>
        <v>0</v>
      </c>
      <c r="M1669">
        <f t="shared" si="342"/>
        <v>0</v>
      </c>
      <c r="N1669" s="56">
        <f t="shared" si="343"/>
        <v>0</v>
      </c>
      <c r="O1669" s="56">
        <f t="shared" si="344"/>
        <v>0</v>
      </c>
    </row>
    <row r="1670" spans="1:15" x14ac:dyDescent="0.3">
      <c r="A1670" t="str">
        <f t="shared" si="335"/>
        <v>202730wo</v>
      </c>
      <c r="B1670">
        <f t="shared" si="333"/>
        <v>30</v>
      </c>
      <c r="C1670" s="65">
        <f t="shared" si="331"/>
        <v>46596</v>
      </c>
      <c r="D1670" t="str">
        <f t="shared" si="332"/>
        <v>wo</v>
      </c>
      <c r="E1670">
        <f t="shared" si="336"/>
        <v>2027</v>
      </c>
      <c r="F1670" t="str">
        <f t="shared" si="337"/>
        <v>Vakantie</v>
      </c>
      <c r="G1670" t="str">
        <f t="shared" si="338"/>
        <v>Vakantie</v>
      </c>
      <c r="H1670" t="str">
        <f t="shared" si="339"/>
        <v>Vakantie</v>
      </c>
      <c r="I1670">
        <f t="shared" si="334"/>
        <v>30</v>
      </c>
      <c r="J1670" s="118">
        <f>IF(AND(Formulier!$E$44&lt;=C1670,Formulier!$O$38&gt;=C1670),"Verlof",0)</f>
        <v>0</v>
      </c>
      <c r="K1670">
        <f t="shared" si="340"/>
        <v>0</v>
      </c>
      <c r="L1670">
        <f t="shared" si="341"/>
        <v>0</v>
      </c>
      <c r="M1670">
        <f t="shared" si="342"/>
        <v>0</v>
      </c>
      <c r="N1670" s="56">
        <f t="shared" si="343"/>
        <v>0</v>
      </c>
      <c r="O1670" s="56">
        <f t="shared" si="344"/>
        <v>0</v>
      </c>
    </row>
    <row r="1671" spans="1:15" x14ac:dyDescent="0.3">
      <c r="A1671" t="str">
        <f t="shared" si="335"/>
        <v>202730do</v>
      </c>
      <c r="B1671">
        <f t="shared" si="333"/>
        <v>30</v>
      </c>
      <c r="C1671" s="65">
        <f t="shared" si="331"/>
        <v>46597</v>
      </c>
      <c r="D1671" t="str">
        <f t="shared" si="332"/>
        <v>do</v>
      </c>
      <c r="E1671">
        <f t="shared" si="336"/>
        <v>2027</v>
      </c>
      <c r="F1671" t="str">
        <f t="shared" si="337"/>
        <v>Vakantie</v>
      </c>
      <c r="G1671" t="str">
        <f t="shared" si="338"/>
        <v>Vakantie</v>
      </c>
      <c r="H1671" t="str">
        <f t="shared" si="339"/>
        <v>Vakantie</v>
      </c>
      <c r="I1671">
        <f t="shared" si="334"/>
        <v>30</v>
      </c>
      <c r="J1671" s="118">
        <f>IF(AND(Formulier!$E$44&lt;=C1671,Formulier!$O$38&gt;=C1671),"Verlof",0)</f>
        <v>0</v>
      </c>
      <c r="K1671">
        <f t="shared" si="340"/>
        <v>0</v>
      </c>
      <c r="L1671">
        <f t="shared" si="341"/>
        <v>0</v>
      </c>
      <c r="M1671">
        <f t="shared" si="342"/>
        <v>0</v>
      </c>
      <c r="N1671" s="56">
        <f t="shared" si="343"/>
        <v>0</v>
      </c>
      <c r="O1671" s="56">
        <f t="shared" si="344"/>
        <v>0</v>
      </c>
    </row>
    <row r="1672" spans="1:15" x14ac:dyDescent="0.3">
      <c r="A1672" t="str">
        <f t="shared" si="335"/>
        <v>202730vr</v>
      </c>
      <c r="B1672">
        <f t="shared" si="333"/>
        <v>30</v>
      </c>
      <c r="C1672" s="65">
        <f t="shared" si="331"/>
        <v>46598</v>
      </c>
      <c r="D1672" t="str">
        <f t="shared" si="332"/>
        <v>vr</v>
      </c>
      <c r="E1672">
        <f t="shared" si="336"/>
        <v>2027</v>
      </c>
      <c r="F1672" t="str">
        <f t="shared" si="337"/>
        <v>Vakantie</v>
      </c>
      <c r="G1672" t="str">
        <f t="shared" si="338"/>
        <v>Vakantie</v>
      </c>
      <c r="H1672" t="str">
        <f t="shared" si="339"/>
        <v>Vakantie</v>
      </c>
      <c r="I1672">
        <f t="shared" si="334"/>
        <v>30</v>
      </c>
      <c r="J1672" s="118">
        <f>IF(AND(Formulier!$E$44&lt;=C1672,Formulier!$O$38&gt;=C1672),"Verlof",0)</f>
        <v>0</v>
      </c>
      <c r="K1672">
        <f t="shared" si="340"/>
        <v>0</v>
      </c>
      <c r="L1672">
        <f t="shared" si="341"/>
        <v>0</v>
      </c>
      <c r="M1672">
        <f t="shared" si="342"/>
        <v>0</v>
      </c>
      <c r="N1672" s="56">
        <f t="shared" si="343"/>
        <v>0</v>
      </c>
      <c r="O1672" s="56">
        <f t="shared" si="344"/>
        <v>0</v>
      </c>
    </row>
    <row r="1673" spans="1:15" x14ac:dyDescent="0.3">
      <c r="A1673" t="str">
        <f t="shared" si="335"/>
        <v>202730za</v>
      </c>
      <c r="B1673">
        <f t="shared" si="333"/>
        <v>30</v>
      </c>
      <c r="C1673" s="65">
        <f t="shared" ref="C1673:C1736" si="345">C1672+1</f>
        <v>46599</v>
      </c>
      <c r="D1673" t="str">
        <f t="shared" ref="D1673:D1736" si="346">+D1666</f>
        <v>za</v>
      </c>
      <c r="E1673">
        <f t="shared" si="336"/>
        <v>2027</v>
      </c>
      <c r="F1673" t="str">
        <f t="shared" si="337"/>
        <v>Vakantie</v>
      </c>
      <c r="G1673" t="str">
        <f t="shared" si="338"/>
        <v>Vakantie</v>
      </c>
      <c r="H1673" t="str">
        <f t="shared" si="339"/>
        <v>Vakantie</v>
      </c>
      <c r="I1673">
        <f t="shared" si="334"/>
        <v>30</v>
      </c>
      <c r="J1673" s="118">
        <f>IF(AND(Formulier!$E$44&lt;=C1673,Formulier!$O$38&gt;=C1673),"Verlof",0)</f>
        <v>0</v>
      </c>
      <c r="K1673">
        <f t="shared" si="340"/>
        <v>0</v>
      </c>
      <c r="L1673">
        <f t="shared" si="341"/>
        <v>0</v>
      </c>
      <c r="M1673">
        <f t="shared" si="342"/>
        <v>0</v>
      </c>
      <c r="N1673" s="56">
        <f t="shared" si="343"/>
        <v>0</v>
      </c>
      <c r="O1673" s="56">
        <f t="shared" si="344"/>
        <v>0</v>
      </c>
    </row>
    <row r="1674" spans="1:15" x14ac:dyDescent="0.3">
      <c r="A1674" t="str">
        <f t="shared" si="335"/>
        <v>202730zo</v>
      </c>
      <c r="B1674">
        <f t="shared" si="333"/>
        <v>30</v>
      </c>
      <c r="C1674" s="65">
        <f t="shared" si="345"/>
        <v>46600</v>
      </c>
      <c r="D1674" t="str">
        <f t="shared" si="346"/>
        <v>zo</v>
      </c>
      <c r="E1674">
        <f t="shared" si="336"/>
        <v>2027</v>
      </c>
      <c r="F1674" t="str">
        <f t="shared" si="337"/>
        <v>Vakantie</v>
      </c>
      <c r="G1674" t="str">
        <f t="shared" si="338"/>
        <v>Vakantie</v>
      </c>
      <c r="H1674" t="str">
        <f t="shared" si="339"/>
        <v>Vakantie</v>
      </c>
      <c r="I1674">
        <f t="shared" si="334"/>
        <v>30</v>
      </c>
      <c r="J1674" s="118">
        <f>IF(AND(Formulier!$E$44&lt;=C1674,Formulier!$O$38&gt;=C1674),"Verlof",0)</f>
        <v>0</v>
      </c>
      <c r="K1674">
        <f t="shared" si="340"/>
        <v>0</v>
      </c>
      <c r="L1674">
        <f t="shared" si="341"/>
        <v>0</v>
      </c>
      <c r="M1674">
        <f t="shared" si="342"/>
        <v>0</v>
      </c>
      <c r="N1674" s="56">
        <f t="shared" si="343"/>
        <v>0</v>
      </c>
      <c r="O1674" s="56">
        <f t="shared" si="344"/>
        <v>0</v>
      </c>
    </row>
    <row r="1675" spans="1:15" x14ac:dyDescent="0.3">
      <c r="A1675" t="str">
        <f t="shared" si="335"/>
        <v>202731ma</v>
      </c>
      <c r="B1675">
        <f t="shared" si="333"/>
        <v>31</v>
      </c>
      <c r="C1675" s="65">
        <f t="shared" si="345"/>
        <v>46601</v>
      </c>
      <c r="D1675" t="str">
        <f t="shared" si="346"/>
        <v>ma</v>
      </c>
      <c r="E1675">
        <f t="shared" si="336"/>
        <v>2027</v>
      </c>
      <c r="F1675" t="str">
        <f t="shared" si="337"/>
        <v>Vakantie</v>
      </c>
      <c r="G1675" t="str">
        <f t="shared" si="338"/>
        <v>Vakantie</v>
      </c>
      <c r="H1675" t="str">
        <f t="shared" si="339"/>
        <v>Vakantie</v>
      </c>
      <c r="I1675">
        <f t="shared" si="334"/>
        <v>31</v>
      </c>
      <c r="J1675" s="118">
        <f>IF(AND(Formulier!$E$44&lt;=C1675,Formulier!$O$38&gt;=C1675),"Verlof",0)</f>
        <v>0</v>
      </c>
      <c r="K1675">
        <f t="shared" si="340"/>
        <v>0</v>
      </c>
      <c r="L1675">
        <f t="shared" si="341"/>
        <v>0</v>
      </c>
      <c r="M1675">
        <f t="shared" si="342"/>
        <v>0</v>
      </c>
      <c r="N1675" s="56">
        <f t="shared" si="343"/>
        <v>0</v>
      </c>
      <c r="O1675" s="56">
        <f t="shared" si="344"/>
        <v>0</v>
      </c>
    </row>
    <row r="1676" spans="1:15" x14ac:dyDescent="0.3">
      <c r="A1676" t="str">
        <f t="shared" si="335"/>
        <v>202731di</v>
      </c>
      <c r="B1676">
        <f t="shared" si="333"/>
        <v>31</v>
      </c>
      <c r="C1676" s="65">
        <f t="shared" si="345"/>
        <v>46602</v>
      </c>
      <c r="D1676" t="str">
        <f t="shared" si="346"/>
        <v>di</v>
      </c>
      <c r="E1676">
        <f t="shared" si="336"/>
        <v>2027</v>
      </c>
      <c r="F1676" t="str">
        <f t="shared" si="337"/>
        <v>Vakantie</v>
      </c>
      <c r="G1676" t="str">
        <f t="shared" si="338"/>
        <v>Vakantie</v>
      </c>
      <c r="H1676" t="str">
        <f t="shared" si="339"/>
        <v>Vakantie</v>
      </c>
      <c r="I1676">
        <f t="shared" si="334"/>
        <v>31</v>
      </c>
      <c r="J1676" s="118">
        <f>IF(AND(Formulier!$E$44&lt;=C1676,Formulier!$O$38&gt;=C1676),"Verlof",0)</f>
        <v>0</v>
      </c>
      <c r="K1676">
        <f t="shared" si="340"/>
        <v>0</v>
      </c>
      <c r="L1676">
        <f t="shared" si="341"/>
        <v>0</v>
      </c>
      <c r="M1676">
        <f t="shared" si="342"/>
        <v>0</v>
      </c>
      <c r="N1676" s="56">
        <f t="shared" si="343"/>
        <v>0</v>
      </c>
      <c r="O1676" s="56">
        <f t="shared" si="344"/>
        <v>0</v>
      </c>
    </row>
    <row r="1677" spans="1:15" x14ac:dyDescent="0.3">
      <c r="A1677" t="str">
        <f t="shared" si="335"/>
        <v>202731wo</v>
      </c>
      <c r="B1677">
        <f t="shared" ref="B1677:B1740" si="347">B1670+1</f>
        <v>31</v>
      </c>
      <c r="C1677" s="65">
        <f t="shared" si="345"/>
        <v>46603</v>
      </c>
      <c r="D1677" t="str">
        <f t="shared" si="346"/>
        <v>wo</v>
      </c>
      <c r="E1677">
        <f t="shared" si="336"/>
        <v>2027</v>
      </c>
      <c r="F1677" t="str">
        <f t="shared" si="337"/>
        <v>Vakantie</v>
      </c>
      <c r="G1677" t="str">
        <f t="shared" si="338"/>
        <v>Vakantie</v>
      </c>
      <c r="H1677" t="str">
        <f t="shared" si="339"/>
        <v>Vakantie</v>
      </c>
      <c r="I1677">
        <f t="shared" ref="I1677:I1740" si="348">+I1670+1</f>
        <v>31</v>
      </c>
      <c r="J1677" s="118">
        <f>IF(AND(Formulier!$E$44&lt;=C1677,Formulier!$O$38&gt;=C1677),"Verlof",0)</f>
        <v>0</v>
      </c>
      <c r="K1677">
        <f t="shared" si="340"/>
        <v>0</v>
      </c>
      <c r="L1677">
        <f t="shared" si="341"/>
        <v>0</v>
      </c>
      <c r="M1677">
        <f t="shared" si="342"/>
        <v>0</v>
      </c>
      <c r="N1677" s="56">
        <f t="shared" si="343"/>
        <v>0</v>
      </c>
      <c r="O1677" s="56">
        <f t="shared" si="344"/>
        <v>0</v>
      </c>
    </row>
    <row r="1678" spans="1:15" x14ac:dyDescent="0.3">
      <c r="A1678" t="str">
        <f t="shared" si="335"/>
        <v>202731do</v>
      </c>
      <c r="B1678">
        <f t="shared" si="347"/>
        <v>31</v>
      </c>
      <c r="C1678" s="65">
        <f t="shared" si="345"/>
        <v>46604</v>
      </c>
      <c r="D1678" t="str">
        <f t="shared" si="346"/>
        <v>do</v>
      </c>
      <c r="E1678">
        <f t="shared" si="336"/>
        <v>2027</v>
      </c>
      <c r="F1678" t="str">
        <f t="shared" si="337"/>
        <v>Vakantie</v>
      </c>
      <c r="G1678" t="str">
        <f t="shared" si="338"/>
        <v>Vakantie</v>
      </c>
      <c r="H1678" t="str">
        <f t="shared" si="339"/>
        <v>Vakantie</v>
      </c>
      <c r="I1678">
        <f t="shared" si="348"/>
        <v>31</v>
      </c>
      <c r="J1678" s="118">
        <f>IF(AND(Formulier!$E$44&lt;=C1678,Formulier!$O$38&gt;=C1678),"Verlof",0)</f>
        <v>0</v>
      </c>
      <c r="K1678">
        <f t="shared" si="340"/>
        <v>0</v>
      </c>
      <c r="L1678">
        <f t="shared" si="341"/>
        <v>0</v>
      </c>
      <c r="M1678">
        <f t="shared" si="342"/>
        <v>0</v>
      </c>
      <c r="N1678" s="56">
        <f t="shared" si="343"/>
        <v>0</v>
      </c>
      <c r="O1678" s="56">
        <f t="shared" si="344"/>
        <v>0</v>
      </c>
    </row>
    <row r="1679" spans="1:15" x14ac:dyDescent="0.3">
      <c r="A1679" t="str">
        <f t="shared" si="335"/>
        <v>202731vr</v>
      </c>
      <c r="B1679">
        <f t="shared" si="347"/>
        <v>31</v>
      </c>
      <c r="C1679" s="65">
        <f t="shared" si="345"/>
        <v>46605</v>
      </c>
      <c r="D1679" t="str">
        <f t="shared" si="346"/>
        <v>vr</v>
      </c>
      <c r="E1679">
        <f t="shared" si="336"/>
        <v>2027</v>
      </c>
      <c r="F1679" t="str">
        <f t="shared" si="337"/>
        <v>Vakantie</v>
      </c>
      <c r="G1679" t="str">
        <f t="shared" si="338"/>
        <v>Vakantie</v>
      </c>
      <c r="H1679" t="str">
        <f t="shared" si="339"/>
        <v>Vakantie</v>
      </c>
      <c r="I1679">
        <f t="shared" si="348"/>
        <v>31</v>
      </c>
      <c r="J1679" s="118">
        <f>IF(AND(Formulier!$E$44&lt;=C1679,Formulier!$O$38&gt;=C1679),"Verlof",0)</f>
        <v>0</v>
      </c>
      <c r="K1679">
        <f t="shared" si="340"/>
        <v>0</v>
      </c>
      <c r="L1679">
        <f t="shared" si="341"/>
        <v>0</v>
      </c>
      <c r="M1679">
        <f t="shared" si="342"/>
        <v>0</v>
      </c>
      <c r="N1679" s="56">
        <f t="shared" si="343"/>
        <v>0</v>
      </c>
      <c r="O1679" s="56">
        <f t="shared" si="344"/>
        <v>0</v>
      </c>
    </row>
    <row r="1680" spans="1:15" x14ac:dyDescent="0.3">
      <c r="A1680" t="str">
        <f t="shared" si="335"/>
        <v>202731za</v>
      </c>
      <c r="B1680">
        <f t="shared" si="347"/>
        <v>31</v>
      </c>
      <c r="C1680" s="65">
        <f t="shared" si="345"/>
        <v>46606</v>
      </c>
      <c r="D1680" t="str">
        <f t="shared" si="346"/>
        <v>za</v>
      </c>
      <c r="E1680">
        <f t="shared" si="336"/>
        <v>2027</v>
      </c>
      <c r="F1680" t="str">
        <f t="shared" si="337"/>
        <v>Vakantie</v>
      </c>
      <c r="G1680" t="str">
        <f t="shared" si="338"/>
        <v>Vakantie</v>
      </c>
      <c r="H1680" t="str">
        <f t="shared" si="339"/>
        <v>Vakantie</v>
      </c>
      <c r="I1680">
        <f t="shared" si="348"/>
        <v>31</v>
      </c>
      <c r="J1680" s="118">
        <f>IF(AND(Formulier!$E$44&lt;=C1680,Formulier!$O$38&gt;=C1680),"Verlof",0)</f>
        <v>0</v>
      </c>
      <c r="K1680">
        <f t="shared" si="340"/>
        <v>0</v>
      </c>
      <c r="L1680">
        <f t="shared" si="341"/>
        <v>0</v>
      </c>
      <c r="M1680">
        <f t="shared" si="342"/>
        <v>0</v>
      </c>
      <c r="N1680" s="56">
        <f t="shared" si="343"/>
        <v>0</v>
      </c>
      <c r="O1680" s="56">
        <f t="shared" si="344"/>
        <v>0</v>
      </c>
    </row>
    <row r="1681" spans="1:15" x14ac:dyDescent="0.3">
      <c r="A1681" t="str">
        <f t="shared" si="335"/>
        <v>202731zo</v>
      </c>
      <c r="B1681">
        <f t="shared" si="347"/>
        <v>31</v>
      </c>
      <c r="C1681" s="65">
        <f t="shared" si="345"/>
        <v>46607</v>
      </c>
      <c r="D1681" t="str">
        <f t="shared" si="346"/>
        <v>zo</v>
      </c>
      <c r="E1681">
        <f t="shared" si="336"/>
        <v>2027</v>
      </c>
      <c r="F1681" t="str">
        <f t="shared" si="337"/>
        <v>Vakantie</v>
      </c>
      <c r="G1681" t="str">
        <f t="shared" si="338"/>
        <v>Vakantie</v>
      </c>
      <c r="H1681" t="str">
        <f t="shared" si="339"/>
        <v>Vakantie</v>
      </c>
      <c r="I1681">
        <f t="shared" si="348"/>
        <v>31</v>
      </c>
      <c r="J1681" s="118">
        <f>IF(AND(Formulier!$E$44&lt;=C1681,Formulier!$O$38&gt;=C1681),"Verlof",0)</f>
        <v>0</v>
      </c>
      <c r="K1681">
        <f t="shared" si="340"/>
        <v>0</v>
      </c>
      <c r="L1681">
        <f t="shared" si="341"/>
        <v>0</v>
      </c>
      <c r="M1681">
        <f t="shared" si="342"/>
        <v>0</v>
      </c>
      <c r="N1681" s="56">
        <f t="shared" si="343"/>
        <v>0</v>
      </c>
      <c r="O1681" s="56">
        <f t="shared" si="344"/>
        <v>0</v>
      </c>
    </row>
    <row r="1682" spans="1:15" x14ac:dyDescent="0.3">
      <c r="A1682" t="str">
        <f t="shared" si="335"/>
        <v>202732ma</v>
      </c>
      <c r="B1682">
        <f t="shared" si="347"/>
        <v>32</v>
      </c>
      <c r="C1682" s="65">
        <f t="shared" si="345"/>
        <v>46608</v>
      </c>
      <c r="D1682" t="str">
        <f t="shared" si="346"/>
        <v>ma</v>
      </c>
      <c r="E1682">
        <f t="shared" si="336"/>
        <v>2027</v>
      </c>
      <c r="F1682" t="str">
        <f t="shared" si="337"/>
        <v>Vakantie</v>
      </c>
      <c r="G1682" t="str">
        <f t="shared" si="338"/>
        <v>Vakantie</v>
      </c>
      <c r="H1682" t="str">
        <f t="shared" si="339"/>
        <v>Vakantie</v>
      </c>
      <c r="I1682">
        <f t="shared" si="348"/>
        <v>32</v>
      </c>
      <c r="J1682" s="118">
        <f>IF(AND(Formulier!$E$44&lt;=C1682,Formulier!$O$38&gt;=C1682),"Verlof",0)</f>
        <v>0</v>
      </c>
      <c r="K1682">
        <f t="shared" si="340"/>
        <v>0</v>
      </c>
      <c r="L1682">
        <f t="shared" si="341"/>
        <v>0</v>
      </c>
      <c r="M1682">
        <f t="shared" si="342"/>
        <v>0</v>
      </c>
      <c r="N1682" s="56">
        <f t="shared" si="343"/>
        <v>0</v>
      </c>
      <c r="O1682" s="56">
        <f t="shared" si="344"/>
        <v>0</v>
      </c>
    </row>
    <row r="1683" spans="1:15" x14ac:dyDescent="0.3">
      <c r="A1683" t="str">
        <f t="shared" si="335"/>
        <v>202732di</v>
      </c>
      <c r="B1683">
        <f t="shared" si="347"/>
        <v>32</v>
      </c>
      <c r="C1683" s="65">
        <f t="shared" si="345"/>
        <v>46609</v>
      </c>
      <c r="D1683" t="str">
        <f t="shared" si="346"/>
        <v>di</v>
      </c>
      <c r="E1683">
        <f t="shared" si="336"/>
        <v>2027</v>
      </c>
      <c r="F1683" t="str">
        <f t="shared" si="337"/>
        <v>Vakantie</v>
      </c>
      <c r="G1683" t="str">
        <f t="shared" si="338"/>
        <v>Vakantie</v>
      </c>
      <c r="H1683" t="str">
        <f t="shared" si="339"/>
        <v>Vakantie</v>
      </c>
      <c r="I1683">
        <f t="shared" si="348"/>
        <v>32</v>
      </c>
      <c r="J1683" s="118">
        <f>IF(AND(Formulier!$E$44&lt;=C1683,Formulier!$O$38&gt;=C1683),"Verlof",0)</f>
        <v>0</v>
      </c>
      <c r="K1683">
        <f t="shared" si="340"/>
        <v>0</v>
      </c>
      <c r="L1683">
        <f t="shared" si="341"/>
        <v>0</v>
      </c>
      <c r="M1683">
        <f t="shared" si="342"/>
        <v>0</v>
      </c>
      <c r="N1683" s="56">
        <f t="shared" si="343"/>
        <v>0</v>
      </c>
      <c r="O1683" s="56">
        <f t="shared" si="344"/>
        <v>0</v>
      </c>
    </row>
    <row r="1684" spans="1:15" x14ac:dyDescent="0.3">
      <c r="A1684" t="str">
        <f t="shared" si="335"/>
        <v>202732wo</v>
      </c>
      <c r="B1684">
        <f t="shared" si="347"/>
        <v>32</v>
      </c>
      <c r="C1684" s="65">
        <f t="shared" si="345"/>
        <v>46610</v>
      </c>
      <c r="D1684" t="str">
        <f t="shared" si="346"/>
        <v>wo</v>
      </c>
      <c r="E1684">
        <f t="shared" si="336"/>
        <v>2027</v>
      </c>
      <c r="F1684" t="str">
        <f t="shared" si="337"/>
        <v>Vakantie</v>
      </c>
      <c r="G1684" t="str">
        <f t="shared" si="338"/>
        <v>Vakantie</v>
      </c>
      <c r="H1684" t="str">
        <f t="shared" si="339"/>
        <v>Vakantie</v>
      </c>
      <c r="I1684">
        <f t="shared" si="348"/>
        <v>32</v>
      </c>
      <c r="J1684" s="118">
        <f>IF(AND(Formulier!$E$44&lt;=C1684,Formulier!$O$38&gt;=C1684),"Verlof",0)</f>
        <v>0</v>
      </c>
      <c r="K1684">
        <f t="shared" si="340"/>
        <v>0</v>
      </c>
      <c r="L1684">
        <f t="shared" si="341"/>
        <v>0</v>
      </c>
      <c r="M1684">
        <f t="shared" si="342"/>
        <v>0</v>
      </c>
      <c r="N1684" s="56">
        <f t="shared" si="343"/>
        <v>0</v>
      </c>
      <c r="O1684" s="56">
        <f t="shared" si="344"/>
        <v>0</v>
      </c>
    </row>
    <row r="1685" spans="1:15" x14ac:dyDescent="0.3">
      <c r="A1685" t="str">
        <f t="shared" si="335"/>
        <v>202732do</v>
      </c>
      <c r="B1685">
        <f t="shared" si="347"/>
        <v>32</v>
      </c>
      <c r="C1685" s="65">
        <f t="shared" si="345"/>
        <v>46611</v>
      </c>
      <c r="D1685" t="str">
        <f t="shared" si="346"/>
        <v>do</v>
      </c>
      <c r="E1685">
        <f t="shared" si="336"/>
        <v>2027</v>
      </c>
      <c r="F1685" t="str">
        <f t="shared" si="337"/>
        <v>Vakantie</v>
      </c>
      <c r="G1685" t="str">
        <f t="shared" si="338"/>
        <v>Vakantie</v>
      </c>
      <c r="H1685" t="str">
        <f t="shared" si="339"/>
        <v>Vakantie</v>
      </c>
      <c r="I1685">
        <f t="shared" si="348"/>
        <v>32</v>
      </c>
      <c r="J1685" s="118">
        <f>IF(AND(Formulier!$E$44&lt;=C1685,Formulier!$O$38&gt;=C1685),"Verlof",0)</f>
        <v>0</v>
      </c>
      <c r="K1685">
        <f t="shared" si="340"/>
        <v>0</v>
      </c>
      <c r="L1685">
        <f t="shared" si="341"/>
        <v>0</v>
      </c>
      <c r="M1685">
        <f t="shared" si="342"/>
        <v>0</v>
      </c>
      <c r="N1685" s="56">
        <f t="shared" si="343"/>
        <v>0</v>
      </c>
      <c r="O1685" s="56">
        <f t="shared" si="344"/>
        <v>0</v>
      </c>
    </row>
    <row r="1686" spans="1:15" x14ac:dyDescent="0.3">
      <c r="A1686" t="str">
        <f t="shared" si="335"/>
        <v>202732vr</v>
      </c>
      <c r="B1686">
        <f t="shared" si="347"/>
        <v>32</v>
      </c>
      <c r="C1686" s="65">
        <f t="shared" si="345"/>
        <v>46612</v>
      </c>
      <c r="D1686" t="str">
        <f t="shared" si="346"/>
        <v>vr</v>
      </c>
      <c r="E1686">
        <f t="shared" si="336"/>
        <v>2027</v>
      </c>
      <c r="F1686" t="str">
        <f t="shared" si="337"/>
        <v>Vakantie</v>
      </c>
      <c r="G1686" t="str">
        <f t="shared" si="338"/>
        <v>Vakantie</v>
      </c>
      <c r="H1686" t="str">
        <f t="shared" si="339"/>
        <v>Vakantie</v>
      </c>
      <c r="I1686">
        <f t="shared" si="348"/>
        <v>32</v>
      </c>
      <c r="J1686" s="118">
        <f>IF(AND(Formulier!$E$44&lt;=C1686,Formulier!$O$38&gt;=C1686),"Verlof",0)</f>
        <v>0</v>
      </c>
      <c r="K1686">
        <f t="shared" si="340"/>
        <v>0</v>
      </c>
      <c r="L1686">
        <f t="shared" si="341"/>
        <v>0</v>
      </c>
      <c r="M1686">
        <f t="shared" si="342"/>
        <v>0</v>
      </c>
      <c r="N1686" s="56">
        <f t="shared" si="343"/>
        <v>0</v>
      </c>
      <c r="O1686" s="56">
        <f t="shared" si="344"/>
        <v>0</v>
      </c>
    </row>
    <row r="1687" spans="1:15" x14ac:dyDescent="0.3">
      <c r="A1687" t="str">
        <f t="shared" si="335"/>
        <v>202732za</v>
      </c>
      <c r="B1687">
        <f t="shared" si="347"/>
        <v>32</v>
      </c>
      <c r="C1687" s="65">
        <f t="shared" si="345"/>
        <v>46613</v>
      </c>
      <c r="D1687" t="str">
        <f t="shared" si="346"/>
        <v>za</v>
      </c>
      <c r="E1687">
        <f t="shared" si="336"/>
        <v>2027</v>
      </c>
      <c r="F1687" t="str">
        <f t="shared" si="337"/>
        <v>Vakantie</v>
      </c>
      <c r="G1687" t="str">
        <f t="shared" si="338"/>
        <v>Vakantie</v>
      </c>
      <c r="H1687" t="str">
        <f t="shared" si="339"/>
        <v>Vakantie</v>
      </c>
      <c r="I1687">
        <f t="shared" si="348"/>
        <v>32</v>
      </c>
      <c r="J1687" s="118">
        <f>IF(AND(Formulier!$E$44&lt;=C1687,Formulier!$O$38&gt;=C1687),"Verlof",0)</f>
        <v>0</v>
      </c>
      <c r="K1687">
        <f t="shared" si="340"/>
        <v>0</v>
      </c>
      <c r="L1687">
        <f t="shared" si="341"/>
        <v>0</v>
      </c>
      <c r="M1687">
        <f t="shared" si="342"/>
        <v>0</v>
      </c>
      <c r="N1687" s="56">
        <f t="shared" si="343"/>
        <v>0</v>
      </c>
      <c r="O1687" s="56">
        <f t="shared" si="344"/>
        <v>0</v>
      </c>
    </row>
    <row r="1688" spans="1:15" x14ac:dyDescent="0.3">
      <c r="A1688" t="str">
        <f t="shared" si="335"/>
        <v>202732zo</v>
      </c>
      <c r="B1688">
        <f t="shared" si="347"/>
        <v>32</v>
      </c>
      <c r="C1688" s="65">
        <f t="shared" si="345"/>
        <v>46614</v>
      </c>
      <c r="D1688" t="str">
        <f t="shared" si="346"/>
        <v>zo</v>
      </c>
      <c r="E1688">
        <f t="shared" si="336"/>
        <v>2027</v>
      </c>
      <c r="F1688" t="str">
        <f t="shared" si="337"/>
        <v>Vakantie</v>
      </c>
      <c r="G1688" t="str">
        <f t="shared" si="338"/>
        <v>Vakantie</v>
      </c>
      <c r="H1688" t="str">
        <f t="shared" si="339"/>
        <v>Vakantie</v>
      </c>
      <c r="I1688">
        <f t="shared" si="348"/>
        <v>32</v>
      </c>
      <c r="J1688" s="118">
        <f>IF(AND(Formulier!$E$44&lt;=C1688,Formulier!$O$38&gt;=C1688),"Verlof",0)</f>
        <v>0</v>
      </c>
      <c r="K1688">
        <f t="shared" si="340"/>
        <v>0</v>
      </c>
      <c r="L1688">
        <f t="shared" si="341"/>
        <v>0</v>
      </c>
      <c r="M1688">
        <f t="shared" si="342"/>
        <v>0</v>
      </c>
      <c r="N1688" s="56">
        <f t="shared" si="343"/>
        <v>0</v>
      </c>
      <c r="O1688" s="56">
        <f t="shared" si="344"/>
        <v>0</v>
      </c>
    </row>
    <row r="1689" spans="1:15" x14ac:dyDescent="0.3">
      <c r="A1689" t="str">
        <f t="shared" si="335"/>
        <v>202733ma</v>
      </c>
      <c r="B1689">
        <f t="shared" si="347"/>
        <v>33</v>
      </c>
      <c r="C1689" s="65">
        <f t="shared" si="345"/>
        <v>46615</v>
      </c>
      <c r="D1689" t="str">
        <f t="shared" si="346"/>
        <v>ma</v>
      </c>
      <c r="E1689">
        <f t="shared" si="336"/>
        <v>2027</v>
      </c>
      <c r="F1689" t="str">
        <f t="shared" si="337"/>
        <v>Vakantie</v>
      </c>
      <c r="G1689" t="str">
        <f t="shared" si="338"/>
        <v>Vakantie</v>
      </c>
      <c r="H1689" t="str">
        <f t="shared" si="339"/>
        <v>Vakantie</v>
      </c>
      <c r="I1689">
        <f t="shared" si="348"/>
        <v>33</v>
      </c>
      <c r="J1689" s="118">
        <f>IF(AND(Formulier!$E$44&lt;=C1689,Formulier!$O$38&gt;=C1689),"Verlof",0)</f>
        <v>0</v>
      </c>
      <c r="K1689">
        <f t="shared" si="340"/>
        <v>0</v>
      </c>
      <c r="L1689">
        <f t="shared" si="341"/>
        <v>0</v>
      </c>
      <c r="M1689">
        <f t="shared" si="342"/>
        <v>0</v>
      </c>
      <c r="N1689" s="56">
        <f t="shared" si="343"/>
        <v>0</v>
      </c>
      <c r="O1689" s="56">
        <f t="shared" si="344"/>
        <v>0</v>
      </c>
    </row>
    <row r="1690" spans="1:15" x14ac:dyDescent="0.3">
      <c r="A1690" t="str">
        <f t="shared" si="335"/>
        <v>202733di</v>
      </c>
      <c r="B1690">
        <f t="shared" si="347"/>
        <v>33</v>
      </c>
      <c r="C1690" s="65">
        <f t="shared" si="345"/>
        <v>46616</v>
      </c>
      <c r="D1690" t="str">
        <f t="shared" si="346"/>
        <v>di</v>
      </c>
      <c r="E1690">
        <f t="shared" si="336"/>
        <v>2027</v>
      </c>
      <c r="F1690" t="str">
        <f t="shared" si="337"/>
        <v>Vakantie</v>
      </c>
      <c r="G1690" t="str">
        <f t="shared" si="338"/>
        <v>Vakantie</v>
      </c>
      <c r="H1690" t="str">
        <f t="shared" si="339"/>
        <v>Vakantie</v>
      </c>
      <c r="I1690">
        <f t="shared" si="348"/>
        <v>33</v>
      </c>
      <c r="J1690" s="118">
        <f>IF(AND(Formulier!$E$44&lt;=C1690,Formulier!$O$38&gt;=C1690),"Verlof",0)</f>
        <v>0</v>
      </c>
      <c r="K1690">
        <f t="shared" si="340"/>
        <v>0</v>
      </c>
      <c r="L1690">
        <f t="shared" si="341"/>
        <v>0</v>
      </c>
      <c r="M1690">
        <f t="shared" si="342"/>
        <v>0</v>
      </c>
      <c r="N1690" s="56">
        <f t="shared" si="343"/>
        <v>0</v>
      </c>
      <c r="O1690" s="56">
        <f t="shared" si="344"/>
        <v>0</v>
      </c>
    </row>
    <row r="1691" spans="1:15" x14ac:dyDescent="0.3">
      <c r="A1691" t="str">
        <f t="shared" si="335"/>
        <v>202733wo</v>
      </c>
      <c r="B1691">
        <f t="shared" si="347"/>
        <v>33</v>
      </c>
      <c r="C1691" s="65">
        <f t="shared" si="345"/>
        <v>46617</v>
      </c>
      <c r="D1691" t="str">
        <f t="shared" si="346"/>
        <v>wo</v>
      </c>
      <c r="E1691">
        <f t="shared" si="336"/>
        <v>2027</v>
      </c>
      <c r="F1691" t="str">
        <f t="shared" si="337"/>
        <v>Vakantie</v>
      </c>
      <c r="G1691" t="str">
        <f t="shared" si="338"/>
        <v>Vakantie</v>
      </c>
      <c r="H1691" t="str">
        <f t="shared" si="339"/>
        <v>Vakantie</v>
      </c>
      <c r="I1691">
        <f t="shared" si="348"/>
        <v>33</v>
      </c>
      <c r="J1691" s="118">
        <f>IF(AND(Formulier!$E$44&lt;=C1691,Formulier!$O$38&gt;=C1691),"Verlof",0)</f>
        <v>0</v>
      </c>
      <c r="K1691">
        <f t="shared" si="340"/>
        <v>0</v>
      </c>
      <c r="L1691">
        <f t="shared" si="341"/>
        <v>0</v>
      </c>
      <c r="M1691">
        <f t="shared" si="342"/>
        <v>0</v>
      </c>
      <c r="N1691" s="56">
        <f t="shared" si="343"/>
        <v>0</v>
      </c>
      <c r="O1691" s="56">
        <f t="shared" si="344"/>
        <v>0</v>
      </c>
    </row>
    <row r="1692" spans="1:15" x14ac:dyDescent="0.3">
      <c r="A1692" t="str">
        <f t="shared" ref="A1692:A1755" si="349">E1692&amp;B1692&amp;D1692</f>
        <v>202733do</v>
      </c>
      <c r="B1692">
        <f t="shared" si="347"/>
        <v>33</v>
      </c>
      <c r="C1692" s="65">
        <f t="shared" si="345"/>
        <v>46618</v>
      </c>
      <c r="D1692" t="str">
        <f t="shared" si="346"/>
        <v>do</v>
      </c>
      <c r="E1692">
        <f t="shared" ref="E1692:E1755" si="350">YEAR(C1692)</f>
        <v>2027</v>
      </c>
      <c r="F1692" t="str">
        <f t="shared" ref="F1692:F1755" si="351">IF(AND(C1692&gt;=$U$4,C1692&lt;=$V$4),"Vakantie",IF(AND(C1692&gt;=$U$5,C1692&lt;=$V$5),"Vakantie",IF(AND(C1692&gt;=$U$6,C1692&lt;=$V$6),"Vakantie",IF(AND(C1692&gt;=$U$7,C1692&lt;=$V$7),"Vakantie",IF(AND(C1692&gt;=$U$8,C1692&lt;=$V$8),"Vakantie",IF(AND(C1692&gt;=$U$9,C1692&lt;=$V$9),"Vakantie",IF(AND(C1692&gt;=$U$10,C1692&lt;=$V$10),"Vakantie",IF(AND(C1692&gt;=$U$11,C1692&lt;=$V$11),"Vakantie",IF(AND(C1692&gt;=$U$12,C1692&lt;=$V$12),"Vakantie",IF(AND(C1692&gt;=$U$13,C1692&lt;=$V$13),"Vakantie",IF(AND(C1692&gt;=$U$14,C1692&lt;=$V$14),"Vakantie",IF(AND(C1692&gt;=$U$15,C1692&lt;=$V$15),"Vakantie",IF(AND(C1692&gt;=$U$16,C1692&lt;=$V$16),"Vakantie",IF(AND(C1692&gt;=$U$17,C1692&lt;=$V$17),"Vakantie",IF(AND(C1692&gt;=$U$18,C1692&lt;=$V$18),"Vakantie",IF(AND(C1692&gt;=$U$19,C1692&lt;=$V$19),"Vakantie",IF(AND(C1692&gt;=$U$20,C1692&lt;=$V$20),"Vakantie",IF(AND(C1692&gt;=$U$21,C1692&lt;=$V$21),"Vakantie",IF(AND(C1692&gt;=$U$22,C1692&lt;=$V$22),"Vakantie",IF(AND(C1692&gt;=$U$23,C1692&lt;=$V$23),"Vakantie",IF(AND(C1692&gt;=$U$24,C1692&lt;=$V$24),"Vakantie",IF(AND(C1692&gt;=$U$25,C1692&lt;=$V$25),"Vakantie",IF(AND(C1692&gt;=$U$26,C1692&lt;=$V$26),"Vakantie",IF(AND(C1692&gt;=$U$27,C1692&lt;=$V$27),"Vakantie",IF(AND(C1692&gt;=$U$28,C1692&lt;=$V$28),"Vakantie",IF(AND(C1692&gt;=$U$29,C1692&lt;=$V$29),"Vakantie",IF(AND(C1692&gt;=$U$30,C1692&lt;=$V$30),"Vakantie",IF(AND(C1692&gt;=$U$31,C1692&lt;=$V$31),"Vakantie",IF(AND(C1692&gt;=$U$32,C1692&lt;=$V$32),"Vakantie",IF(AND(C1692&gt;=$U$33,C1692&lt;=$V$33),"Vakantie",IF(AND(C1692&gt;=$U$34,C1692&lt;=$V$34),"Vakantie",IF(AND(C1692&gt;=$U$35,C1692&lt;=$V$35),"Vakantie",IF(AND(C1692&gt;=$U$36,C1692&lt;=$V$36),"Vakantie",IF(AND(C1692&gt;=$U$37,C1692&lt;=$V$37),"Vakantie",IF(AND(C1692&gt;=$U$38,C1692&lt;=$V$38),"Vakantie",IF(AND(C1692&gt;=$U$39,C1692&lt;=$V$39),"Vakantie",IF(AND(C1692&gt;=$U$40,C1692&lt;=$V$40),"Vakantie",IF(AND(C1692&gt;=$U$41,C1692&lt;=$V$41),"Vakantie",IF(AND(C1692&gt;=$U$42,C1692&lt;=$V$42),"Vakantie",IF(AND(C1692&gt;=$U$43,C1692&lt;=$V$43),"Vakantie",IF(AND(C1692&gt;=$U$44,C1692&lt;=$V$44),"Vakantie",IF(AND(C1692&gt;=$U$45,C1692&lt;=$V$45),"Vakantie",""))))))))))))))))))))))))))))))))))))))))))</f>
        <v>Vakantie</v>
      </c>
      <c r="G1692" t="str">
        <f t="shared" ref="G1692:G1755" si="352">IF(AND(C1692&gt;=$Z$4,C1692&lt;=$AA$4),"Vakantie",IF(AND(C1692&gt;=$Z$5,C1692&lt;=$AA$5),"Vakantie",IF(AND(C1692&gt;=$Z$6,C1692&lt;=$AA$6),"Vakantie",IF(AND(C1692&gt;=$Z$7,C1692&lt;=$AA$7),"Vakantie",IF(AND(C1692&gt;=$Z$8,C1692&lt;=$AA$8),"Vakantie",IF(AND(C1692&gt;=$Z$9,C1692&lt;=$AA$9),"Vakantie",IF(AND(C1692&gt;=$Z$10,C1692&lt;=$AA$10),"Vakantie",IF(AND(C1692&gt;=$Z$11,C1692&lt;=$AA$11),"Vakantie",IF(AND(C1692&gt;=$Z$12,C1692&lt;=$AA$12),"Vakantie",IF(AND(C1692&gt;=$Z$13,C1692&lt;=$AA$13),"Vakantie",IF(AND(C1692&gt;=$Z$14,C1692&lt;=$AA$14),"Vakantie",IF(AND(C1692&gt;=$Z$15,C1692&lt;=$AA$15),"Vakantie",IF(AND(C1692&gt;=$Z$16,C1692&lt;=$AA$16),"Vakantie",IF(AND(C1692&gt;=$Z$17,C1692&lt;=$AA$17),"Vakantie",IF(AND(C1692&gt;=$Z$18,C1692&lt;=$AA$18),"Vakantie",IF(AND(C1692&gt;=$Z$19,C1692&lt;=$AA$19),"Vakantie",IF(AND(C1692&gt;=$Z$20,C1692&lt;=$AA$20),"Vakantie",IF(AND(C1692&gt;=$Z$21,C1692&lt;=$AA$21),"Vakantie",IF(AND(C1692&gt;=$Z$22,C1692&lt;=$AA$22),"Vakantie",IF(AND(C1692&gt;=$Z$23,C1692&lt;=$AA$23),"Vakantie",IF(AND(C1692&gt;=$Z$24,C1692&lt;=$AA$24),"Vakantie",IF(AND(C1692&gt;=$Z$25,C1692&lt;=$AA$25),"Vakantie",IF(AND(C1692&gt;=$Z$26,C1692&lt;=$AA$26),"Vakantie",IF(AND(C1692&gt;=$Z$27,C1692&lt;=$AA$27),"Vakantie",IF(AND(C1692&gt;=$Z$28,C1692&lt;=$AA$28),"Vakantie",IF(AND(C1692&gt;=$Z$29,C1692&lt;=$AA$29),"Vakantie",IF(AND(C1692&gt;=$Z$30,C1692&lt;=$AA$30),"Vakantie",IF(AND(C1692&gt;=$Z$31,C1692&lt;=$AA$31),"Vakantie",IF(AND(C1692&gt;=$Z$32,C1692&lt;=$AA$32),"Vakantie",IF(AND(C1692&gt;=$Z$33,C1692&lt;=$AA$33),"Vakantie",IF(AND(C1692&gt;=$Z$34,C1692&lt;=$AA$34),"Vakantie",IF(AND(C1692&gt;=$Z$35,C1692&lt;=$AA$35),"Vakantie",IF(AND(C1692&gt;=$Z$36,C1692&lt;=$AA$36),"Vakantie",IF(AND(C1692&gt;=$Z$37,C1692&lt;=$AA$37),"Vakantie",IF(AND(C1692&gt;=$Z$38,C1692&lt;=$AA$38),"Vakantie",IF(AND(C1692&gt;=$Z$39,C1692&lt;=$AA$39),"Vakantie",IF(AND(C1692&gt;=$Z$40,C1692&lt;=$AA$40),"Vakantie",IF(AND(C1692&gt;=$Z$41,C1692&lt;=$AA$41),"Vakantie",IF(AND(C1692&gt;=$Z$42,C1692&lt;=$AA$42),"Vakantie",IF(AND(C1692&gt;=$Z$43,C1692&lt;=$AA$43),"Vakantie",IF(AND(C1692&gt;=$Z$44,C1692&lt;=$AA$44),"Vakantie",IF(AND(C1692&gt;=$Z$45,C1692&lt;=$AA$45),"Vakantie",""))))))))))))))))))))))))))))))))))))))))))</f>
        <v>Vakantie</v>
      </c>
      <c r="H1692" t="str">
        <f t="shared" ref="H1692:H1755" si="353">IF(AND(C1692&gt;=$AE$4,C1692&lt;=$AF$4),"Vakantie",IF(AND(C1692&gt;=$AE$5,C1692&lt;=$AF$5),"Vakantie",IF(AND(C1692&gt;=$AE$6,C1692&lt;=$AF$6),"Vakantie",IF(AND(C1692&gt;=$AE$7,C1692&lt;=$AF$7),"Vakantie",IF(AND(C1692&gt;=$AE$8,C1692&lt;=$AF$8),"Vakantie",IF(AND(C1692&gt;=$AE$9,C1692&lt;=$AF$9),"Vakantie",IF(AND(C1692&gt;=$AE$10,C1692&lt;=$AF$10),"Vakantie",IF(AND(C1692&gt;=$AE$11,C1692&lt;=$AF$11),"Vakantie",IF(AND(C1692&gt;=$AE$12,C1692&lt;=$AF$12),"Vakantie",IF(AND(C1692&gt;=$AE$13,C1692&lt;=$AF$13),"Vakantie",IF(AND(C1692&gt;=$AE$14,C1692&lt;=$AF$14),"Vakantie",IF(AND(C1692&gt;=$AE$15,C1692&lt;=$AF$15),"Vakantie",IF(AND(C1692&gt;=$AE$16,C1692&lt;=$AF$16),"Vakantie",IF(AND(C1692&gt;=$AE$17,C1692&lt;=$AF$17),"Vakantie",IF(AND(C1692&gt;=$AE$18,C1692&lt;=$AF$18),"Vakantie",IF(AND(C1692&gt;=$AE$19,C1692&lt;=$AF$19),"Vakantie",IF(AND(C1692&gt;=$AE$20,C1692&lt;=$AF$20),"Vakantie",IF(AND(C1692&gt;=$AE$21,C1692&lt;=$AF$21),"Vakantie",IF(AND(C1692&gt;=$AE$22,C1692&lt;=$AF$22),"Vakantie",IF(AND(C1692&gt;=$AE$23,C1692&lt;=$AF$23),"Vakantie",IF(AND(C1692&gt;=$AE$24,C1692&lt;=$AF$24),"Vakantie",IF(AND(C1692&gt;=$AE$25,C1692&lt;=$AF$25),"Vakantie",IF(AND(C1692&gt;=$AE$26,C1692&lt;=$AF$26),"Vakantie",IF(AND(C1692&gt;=$AE$27,C1692&lt;=$AF$27),"Vakantie",IF(AND(C1692&gt;=$AE$28,C1692&lt;=$AF$28),"Vakantie",IF(AND(C1692&gt;=$AE$29,C1692&lt;=$AF$29),"Vakantie",IF(AND(C1692&gt;=$AE$30,C1692&lt;=$AF$30),"Vakantie",IF(AND(C1692&gt;=$AE$31,C1692&lt;=$AF$31),"Vakantie",IF(AND(C1692&gt;=$AE$32,C1692&lt;=$AF$32),"Vakantie",IF(AND(C1692&gt;=$AE$33,C1692&lt;=$AF$33),"Vakantie",IF(AND(C1692&gt;=$AE$34,C1692&lt;=$AF$34),"Vakantie",IF(AND(C1692&gt;=$AE$35,C1692&lt;=$AF$35),"Vakantie",IF(AND(C1692&gt;=$AE$36,C1692&lt;=$AF$36),"Vakantie",IF(AND(C1692&gt;=$AE$37,C1692&lt;=$AF$37),"Vakantie",IF(AND(C1692&gt;=$AE$38,C1692&lt;=$AF$38),"Vakantie",IF(AND(C1692&gt;=$AE$39,C1692&lt;=$AF$39),"Vakantie",IF(AND(C1692&gt;=$AE$40,C1692&lt;=$AF$40),"Vakantie",IF(AND(C1692&gt;=$AE$41,C1692&lt;=$AF$41),"Vakantie",IF(AND(C1692&gt;=$AE$42,C1692&lt;=$AF$42),"Vakantie",IF(AND(C1692&gt;=$AE$43,C1692&lt;=$AF$43),"Vakantie",IF(AND(C1692&gt;=$AE$44,C1692&lt;=$AF$44),"Vakantie",IF(AND(C1692&gt;=$AE$45,C1692&lt;=$AF$45),"Vakantie",""))))))))))))))))))))))))))))))))))))))))))</f>
        <v>Vakantie</v>
      </c>
      <c r="I1692">
        <f t="shared" si="348"/>
        <v>33</v>
      </c>
      <c r="J1692" s="118">
        <f>IF(AND(Formulier!$E$44&lt;=C1692,Formulier!$O$38&gt;=C1692),"Verlof",0)</f>
        <v>0</v>
      </c>
      <c r="K1692">
        <f t="shared" ref="K1692:K1755" si="354">IF(J1692=0,0,IF(F1692="",0,1))</f>
        <v>0</v>
      </c>
      <c r="L1692">
        <f t="shared" ref="L1692:L1755" si="355">IF(J1692=0,0,IF(G1692="",0,1))</f>
        <v>0</v>
      </c>
      <c r="M1692">
        <f t="shared" ref="M1692:M1755" si="356">IF(J1692=0,0,IF(H1692="",0,1))</f>
        <v>0</v>
      </c>
      <c r="N1692" s="56">
        <f t="shared" ref="N1692:N1755" si="357">IF($N$1="Noord",K1692,IF($N$1="Midden",L1692,M1692))</f>
        <v>0</v>
      </c>
      <c r="O1692" s="56">
        <f t="shared" ref="O1692:O1755" si="358">IF(OR(D1692="za",D1692="zo"),0,N1692)</f>
        <v>0</v>
      </c>
    </row>
    <row r="1693" spans="1:15" x14ac:dyDescent="0.3">
      <c r="A1693" t="str">
        <f t="shared" si="349"/>
        <v>202733vr</v>
      </c>
      <c r="B1693">
        <f t="shared" si="347"/>
        <v>33</v>
      </c>
      <c r="C1693" s="65">
        <f t="shared" si="345"/>
        <v>46619</v>
      </c>
      <c r="D1693" t="str">
        <f t="shared" si="346"/>
        <v>vr</v>
      </c>
      <c r="E1693">
        <f t="shared" si="350"/>
        <v>2027</v>
      </c>
      <c r="F1693" t="str">
        <f t="shared" si="351"/>
        <v>Vakantie</v>
      </c>
      <c r="G1693" t="str">
        <f t="shared" si="352"/>
        <v>Vakantie</v>
      </c>
      <c r="H1693" t="str">
        <f t="shared" si="353"/>
        <v>Vakantie</v>
      </c>
      <c r="I1693">
        <f t="shared" si="348"/>
        <v>33</v>
      </c>
      <c r="J1693" s="118">
        <f>IF(AND(Formulier!$E$44&lt;=C1693,Formulier!$O$38&gt;=C1693),"Verlof",0)</f>
        <v>0</v>
      </c>
      <c r="K1693">
        <f t="shared" si="354"/>
        <v>0</v>
      </c>
      <c r="L1693">
        <f t="shared" si="355"/>
        <v>0</v>
      </c>
      <c r="M1693">
        <f t="shared" si="356"/>
        <v>0</v>
      </c>
      <c r="N1693" s="56">
        <f t="shared" si="357"/>
        <v>0</v>
      </c>
      <c r="O1693" s="56">
        <f t="shared" si="358"/>
        <v>0</v>
      </c>
    </row>
    <row r="1694" spans="1:15" x14ac:dyDescent="0.3">
      <c r="A1694" t="str">
        <f t="shared" si="349"/>
        <v>202733za</v>
      </c>
      <c r="B1694">
        <f t="shared" si="347"/>
        <v>33</v>
      </c>
      <c r="C1694" s="65">
        <f t="shared" si="345"/>
        <v>46620</v>
      </c>
      <c r="D1694" t="str">
        <f t="shared" si="346"/>
        <v>za</v>
      </c>
      <c r="E1694">
        <f t="shared" si="350"/>
        <v>2027</v>
      </c>
      <c r="F1694" t="str">
        <f t="shared" si="351"/>
        <v>Vakantie</v>
      </c>
      <c r="G1694" t="str">
        <f t="shared" si="352"/>
        <v>Vakantie</v>
      </c>
      <c r="H1694" t="str">
        <f t="shared" si="353"/>
        <v>Vakantie</v>
      </c>
      <c r="I1694">
        <f t="shared" si="348"/>
        <v>33</v>
      </c>
      <c r="J1694" s="118">
        <f>IF(AND(Formulier!$E$44&lt;=C1694,Formulier!$O$38&gt;=C1694),"Verlof",0)</f>
        <v>0</v>
      </c>
      <c r="K1694">
        <f t="shared" si="354"/>
        <v>0</v>
      </c>
      <c r="L1694">
        <f t="shared" si="355"/>
        <v>0</v>
      </c>
      <c r="M1694">
        <f t="shared" si="356"/>
        <v>0</v>
      </c>
      <c r="N1694" s="56">
        <f t="shared" si="357"/>
        <v>0</v>
      </c>
      <c r="O1694" s="56">
        <f t="shared" si="358"/>
        <v>0</v>
      </c>
    </row>
    <row r="1695" spans="1:15" x14ac:dyDescent="0.3">
      <c r="A1695" t="str">
        <f t="shared" si="349"/>
        <v>202733zo</v>
      </c>
      <c r="B1695">
        <f t="shared" si="347"/>
        <v>33</v>
      </c>
      <c r="C1695" s="65">
        <f t="shared" si="345"/>
        <v>46621</v>
      </c>
      <c r="D1695" t="str">
        <f t="shared" si="346"/>
        <v>zo</v>
      </c>
      <c r="E1695">
        <f t="shared" si="350"/>
        <v>2027</v>
      </c>
      <c r="F1695" t="str">
        <f t="shared" si="351"/>
        <v>Vakantie</v>
      </c>
      <c r="G1695" t="str">
        <f t="shared" si="352"/>
        <v>Vakantie</v>
      </c>
      <c r="H1695" t="str">
        <f t="shared" si="353"/>
        <v>Vakantie</v>
      </c>
      <c r="I1695">
        <f t="shared" si="348"/>
        <v>33</v>
      </c>
      <c r="J1695" s="118">
        <f>IF(AND(Formulier!$E$44&lt;=C1695,Formulier!$O$38&gt;=C1695),"Verlof",0)</f>
        <v>0</v>
      </c>
      <c r="K1695">
        <f t="shared" si="354"/>
        <v>0</v>
      </c>
      <c r="L1695">
        <f t="shared" si="355"/>
        <v>0</v>
      </c>
      <c r="M1695">
        <f t="shared" si="356"/>
        <v>0</v>
      </c>
      <c r="N1695" s="56">
        <f t="shared" si="357"/>
        <v>0</v>
      </c>
      <c r="O1695" s="56">
        <f t="shared" si="358"/>
        <v>0</v>
      </c>
    </row>
    <row r="1696" spans="1:15" x14ac:dyDescent="0.3">
      <c r="A1696" t="str">
        <f t="shared" si="349"/>
        <v>202734ma</v>
      </c>
      <c r="B1696">
        <f t="shared" si="347"/>
        <v>34</v>
      </c>
      <c r="C1696" s="65">
        <f t="shared" si="345"/>
        <v>46622</v>
      </c>
      <c r="D1696" t="str">
        <f t="shared" si="346"/>
        <v>ma</v>
      </c>
      <c r="E1696">
        <f t="shared" si="350"/>
        <v>2027</v>
      </c>
      <c r="F1696" t="str">
        <f t="shared" si="351"/>
        <v/>
      </c>
      <c r="G1696" t="str">
        <f t="shared" si="352"/>
        <v>Vakantie</v>
      </c>
      <c r="H1696" t="str">
        <f t="shared" si="353"/>
        <v>Vakantie</v>
      </c>
      <c r="I1696">
        <f t="shared" si="348"/>
        <v>34</v>
      </c>
      <c r="J1696" s="118">
        <f>IF(AND(Formulier!$E$44&lt;=C1696,Formulier!$O$38&gt;=C1696),"Verlof",0)</f>
        <v>0</v>
      </c>
      <c r="K1696">
        <f t="shared" si="354"/>
        <v>0</v>
      </c>
      <c r="L1696">
        <f t="shared" si="355"/>
        <v>0</v>
      </c>
      <c r="M1696">
        <f t="shared" si="356"/>
        <v>0</v>
      </c>
      <c r="N1696" s="56">
        <f t="shared" si="357"/>
        <v>0</v>
      </c>
      <c r="O1696" s="56">
        <f t="shared" si="358"/>
        <v>0</v>
      </c>
    </row>
    <row r="1697" spans="1:15" x14ac:dyDescent="0.3">
      <c r="A1697" t="str">
        <f t="shared" si="349"/>
        <v>202734di</v>
      </c>
      <c r="B1697">
        <f t="shared" si="347"/>
        <v>34</v>
      </c>
      <c r="C1697" s="65">
        <f t="shared" si="345"/>
        <v>46623</v>
      </c>
      <c r="D1697" t="str">
        <f t="shared" si="346"/>
        <v>di</v>
      </c>
      <c r="E1697">
        <f t="shared" si="350"/>
        <v>2027</v>
      </c>
      <c r="F1697" t="str">
        <f t="shared" si="351"/>
        <v/>
      </c>
      <c r="G1697" t="str">
        <f t="shared" si="352"/>
        <v>Vakantie</v>
      </c>
      <c r="H1697" t="str">
        <f t="shared" si="353"/>
        <v>Vakantie</v>
      </c>
      <c r="I1697">
        <f t="shared" si="348"/>
        <v>34</v>
      </c>
      <c r="J1697" s="118">
        <f>IF(AND(Formulier!$E$44&lt;=C1697,Formulier!$O$38&gt;=C1697),"Verlof",0)</f>
        <v>0</v>
      </c>
      <c r="K1697">
        <f t="shared" si="354"/>
        <v>0</v>
      </c>
      <c r="L1697">
        <f t="shared" si="355"/>
        <v>0</v>
      </c>
      <c r="M1697">
        <f t="shared" si="356"/>
        <v>0</v>
      </c>
      <c r="N1697" s="56">
        <f t="shared" si="357"/>
        <v>0</v>
      </c>
      <c r="O1697" s="56">
        <f t="shared" si="358"/>
        <v>0</v>
      </c>
    </row>
    <row r="1698" spans="1:15" x14ac:dyDescent="0.3">
      <c r="A1698" t="str">
        <f t="shared" si="349"/>
        <v>202734wo</v>
      </c>
      <c r="B1698">
        <f t="shared" si="347"/>
        <v>34</v>
      </c>
      <c r="C1698" s="65">
        <f t="shared" si="345"/>
        <v>46624</v>
      </c>
      <c r="D1698" t="str">
        <f t="shared" si="346"/>
        <v>wo</v>
      </c>
      <c r="E1698">
        <f t="shared" si="350"/>
        <v>2027</v>
      </c>
      <c r="F1698" t="str">
        <f t="shared" si="351"/>
        <v/>
      </c>
      <c r="G1698" t="str">
        <f t="shared" si="352"/>
        <v>Vakantie</v>
      </c>
      <c r="H1698" t="str">
        <f t="shared" si="353"/>
        <v>Vakantie</v>
      </c>
      <c r="I1698">
        <f t="shared" si="348"/>
        <v>34</v>
      </c>
      <c r="J1698" s="118">
        <f>IF(AND(Formulier!$E$44&lt;=C1698,Formulier!$O$38&gt;=C1698),"Verlof",0)</f>
        <v>0</v>
      </c>
      <c r="K1698">
        <f t="shared" si="354"/>
        <v>0</v>
      </c>
      <c r="L1698">
        <f t="shared" si="355"/>
        <v>0</v>
      </c>
      <c r="M1698">
        <f t="shared" si="356"/>
        <v>0</v>
      </c>
      <c r="N1698" s="56">
        <f t="shared" si="357"/>
        <v>0</v>
      </c>
      <c r="O1698" s="56">
        <f t="shared" si="358"/>
        <v>0</v>
      </c>
    </row>
    <row r="1699" spans="1:15" x14ac:dyDescent="0.3">
      <c r="A1699" t="str">
        <f t="shared" si="349"/>
        <v>202734do</v>
      </c>
      <c r="B1699">
        <f t="shared" si="347"/>
        <v>34</v>
      </c>
      <c r="C1699" s="65">
        <f t="shared" si="345"/>
        <v>46625</v>
      </c>
      <c r="D1699" t="str">
        <f t="shared" si="346"/>
        <v>do</v>
      </c>
      <c r="E1699">
        <f t="shared" si="350"/>
        <v>2027</v>
      </c>
      <c r="F1699" t="str">
        <f t="shared" si="351"/>
        <v/>
      </c>
      <c r="G1699" t="str">
        <f t="shared" si="352"/>
        <v>Vakantie</v>
      </c>
      <c r="H1699" t="str">
        <f t="shared" si="353"/>
        <v>Vakantie</v>
      </c>
      <c r="I1699">
        <f t="shared" si="348"/>
        <v>34</v>
      </c>
      <c r="J1699" s="118">
        <f>IF(AND(Formulier!$E$44&lt;=C1699,Formulier!$O$38&gt;=C1699),"Verlof",0)</f>
        <v>0</v>
      </c>
      <c r="K1699">
        <f t="shared" si="354"/>
        <v>0</v>
      </c>
      <c r="L1699">
        <f t="shared" si="355"/>
        <v>0</v>
      </c>
      <c r="M1699">
        <f t="shared" si="356"/>
        <v>0</v>
      </c>
      <c r="N1699" s="56">
        <f t="shared" si="357"/>
        <v>0</v>
      </c>
      <c r="O1699" s="56">
        <f t="shared" si="358"/>
        <v>0</v>
      </c>
    </row>
    <row r="1700" spans="1:15" x14ac:dyDescent="0.3">
      <c r="A1700" t="str">
        <f t="shared" si="349"/>
        <v>202734vr</v>
      </c>
      <c r="B1700">
        <f t="shared" si="347"/>
        <v>34</v>
      </c>
      <c r="C1700" s="65">
        <f t="shared" si="345"/>
        <v>46626</v>
      </c>
      <c r="D1700" t="str">
        <f t="shared" si="346"/>
        <v>vr</v>
      </c>
      <c r="E1700">
        <f t="shared" si="350"/>
        <v>2027</v>
      </c>
      <c r="F1700" t="str">
        <f t="shared" si="351"/>
        <v/>
      </c>
      <c r="G1700" t="str">
        <f t="shared" si="352"/>
        <v>Vakantie</v>
      </c>
      <c r="H1700" t="str">
        <f t="shared" si="353"/>
        <v>Vakantie</v>
      </c>
      <c r="I1700">
        <f t="shared" si="348"/>
        <v>34</v>
      </c>
      <c r="J1700" s="118">
        <f>IF(AND(Formulier!$E$44&lt;=C1700,Formulier!$O$38&gt;=C1700),"Verlof",0)</f>
        <v>0</v>
      </c>
      <c r="K1700">
        <f t="shared" si="354"/>
        <v>0</v>
      </c>
      <c r="L1700">
        <f t="shared" si="355"/>
        <v>0</v>
      </c>
      <c r="M1700">
        <f t="shared" si="356"/>
        <v>0</v>
      </c>
      <c r="N1700" s="56">
        <f t="shared" si="357"/>
        <v>0</v>
      </c>
      <c r="O1700" s="56">
        <f t="shared" si="358"/>
        <v>0</v>
      </c>
    </row>
    <row r="1701" spans="1:15" x14ac:dyDescent="0.3">
      <c r="A1701" t="str">
        <f t="shared" si="349"/>
        <v>202734za</v>
      </c>
      <c r="B1701">
        <f t="shared" si="347"/>
        <v>34</v>
      </c>
      <c r="C1701" s="65">
        <f t="shared" si="345"/>
        <v>46627</v>
      </c>
      <c r="D1701" t="str">
        <f t="shared" si="346"/>
        <v>za</v>
      </c>
      <c r="E1701">
        <f t="shared" si="350"/>
        <v>2027</v>
      </c>
      <c r="F1701" t="str">
        <f t="shared" si="351"/>
        <v/>
      </c>
      <c r="G1701" t="str">
        <f t="shared" si="352"/>
        <v>Vakantie</v>
      </c>
      <c r="H1701" t="str">
        <f t="shared" si="353"/>
        <v>Vakantie</v>
      </c>
      <c r="I1701">
        <f t="shared" si="348"/>
        <v>34</v>
      </c>
      <c r="J1701" s="118">
        <f>IF(AND(Formulier!$E$44&lt;=C1701,Formulier!$O$38&gt;=C1701),"Verlof",0)</f>
        <v>0</v>
      </c>
      <c r="K1701">
        <f t="shared" si="354"/>
        <v>0</v>
      </c>
      <c r="L1701">
        <f t="shared" si="355"/>
        <v>0</v>
      </c>
      <c r="M1701">
        <f t="shared" si="356"/>
        <v>0</v>
      </c>
      <c r="N1701" s="56">
        <f t="shared" si="357"/>
        <v>0</v>
      </c>
      <c r="O1701" s="56">
        <f t="shared" si="358"/>
        <v>0</v>
      </c>
    </row>
    <row r="1702" spans="1:15" x14ac:dyDescent="0.3">
      <c r="A1702" t="str">
        <f t="shared" si="349"/>
        <v>202734zo</v>
      </c>
      <c r="B1702">
        <f t="shared" si="347"/>
        <v>34</v>
      </c>
      <c r="C1702" s="65">
        <f t="shared" si="345"/>
        <v>46628</v>
      </c>
      <c r="D1702" t="str">
        <f t="shared" si="346"/>
        <v>zo</v>
      </c>
      <c r="E1702">
        <f t="shared" si="350"/>
        <v>2027</v>
      </c>
      <c r="F1702" t="str">
        <f t="shared" si="351"/>
        <v/>
      </c>
      <c r="G1702" t="str">
        <f t="shared" si="352"/>
        <v>Vakantie</v>
      </c>
      <c r="H1702" t="str">
        <f t="shared" si="353"/>
        <v>Vakantie</v>
      </c>
      <c r="I1702">
        <f t="shared" si="348"/>
        <v>34</v>
      </c>
      <c r="J1702" s="118">
        <f>IF(AND(Formulier!$E$44&lt;=C1702,Formulier!$O$38&gt;=C1702),"Verlof",0)</f>
        <v>0</v>
      </c>
      <c r="K1702">
        <f t="shared" si="354"/>
        <v>0</v>
      </c>
      <c r="L1702">
        <f t="shared" si="355"/>
        <v>0</v>
      </c>
      <c r="M1702">
        <f t="shared" si="356"/>
        <v>0</v>
      </c>
      <c r="N1702" s="56">
        <f t="shared" si="357"/>
        <v>0</v>
      </c>
      <c r="O1702" s="56">
        <f t="shared" si="358"/>
        <v>0</v>
      </c>
    </row>
    <row r="1703" spans="1:15" x14ac:dyDescent="0.3">
      <c r="A1703" t="str">
        <f t="shared" si="349"/>
        <v>202735ma</v>
      </c>
      <c r="B1703">
        <f t="shared" si="347"/>
        <v>35</v>
      </c>
      <c r="C1703" s="65">
        <f t="shared" si="345"/>
        <v>46629</v>
      </c>
      <c r="D1703" t="str">
        <f t="shared" si="346"/>
        <v>ma</v>
      </c>
      <c r="E1703">
        <f t="shared" si="350"/>
        <v>2027</v>
      </c>
      <c r="F1703" t="str">
        <f t="shared" si="351"/>
        <v/>
      </c>
      <c r="G1703" t="str">
        <f t="shared" si="352"/>
        <v/>
      </c>
      <c r="H1703" t="str">
        <f t="shared" si="353"/>
        <v>Vakantie</v>
      </c>
      <c r="I1703">
        <f t="shared" si="348"/>
        <v>35</v>
      </c>
      <c r="J1703" s="118">
        <f>IF(AND(Formulier!$E$44&lt;=C1703,Formulier!$O$38&gt;=C1703),"Verlof",0)</f>
        <v>0</v>
      </c>
      <c r="K1703">
        <f t="shared" si="354"/>
        <v>0</v>
      </c>
      <c r="L1703">
        <f t="shared" si="355"/>
        <v>0</v>
      </c>
      <c r="M1703">
        <f t="shared" si="356"/>
        <v>0</v>
      </c>
      <c r="N1703" s="56">
        <f t="shared" si="357"/>
        <v>0</v>
      </c>
      <c r="O1703" s="56">
        <f t="shared" si="358"/>
        <v>0</v>
      </c>
    </row>
    <row r="1704" spans="1:15" x14ac:dyDescent="0.3">
      <c r="A1704" t="str">
        <f t="shared" si="349"/>
        <v>202735di</v>
      </c>
      <c r="B1704">
        <f t="shared" si="347"/>
        <v>35</v>
      </c>
      <c r="C1704" s="65">
        <f t="shared" si="345"/>
        <v>46630</v>
      </c>
      <c r="D1704" t="str">
        <f t="shared" si="346"/>
        <v>di</v>
      </c>
      <c r="E1704">
        <f t="shared" si="350"/>
        <v>2027</v>
      </c>
      <c r="F1704" t="str">
        <f t="shared" si="351"/>
        <v/>
      </c>
      <c r="G1704" t="str">
        <f t="shared" si="352"/>
        <v/>
      </c>
      <c r="H1704" t="str">
        <f t="shared" si="353"/>
        <v>Vakantie</v>
      </c>
      <c r="I1704">
        <f t="shared" si="348"/>
        <v>35</v>
      </c>
      <c r="J1704" s="118">
        <f>IF(AND(Formulier!$E$44&lt;=C1704,Formulier!$O$38&gt;=C1704),"Verlof",0)</f>
        <v>0</v>
      </c>
      <c r="K1704">
        <f t="shared" si="354"/>
        <v>0</v>
      </c>
      <c r="L1704">
        <f t="shared" si="355"/>
        <v>0</v>
      </c>
      <c r="M1704">
        <f t="shared" si="356"/>
        <v>0</v>
      </c>
      <c r="N1704" s="56">
        <f t="shared" si="357"/>
        <v>0</v>
      </c>
      <c r="O1704" s="56">
        <f t="shared" si="358"/>
        <v>0</v>
      </c>
    </row>
    <row r="1705" spans="1:15" x14ac:dyDescent="0.3">
      <c r="A1705" t="str">
        <f t="shared" si="349"/>
        <v>202735wo</v>
      </c>
      <c r="B1705">
        <f t="shared" si="347"/>
        <v>35</v>
      </c>
      <c r="C1705" s="65">
        <f t="shared" si="345"/>
        <v>46631</v>
      </c>
      <c r="D1705" t="str">
        <f t="shared" si="346"/>
        <v>wo</v>
      </c>
      <c r="E1705">
        <f t="shared" si="350"/>
        <v>2027</v>
      </c>
      <c r="F1705" t="str">
        <f t="shared" si="351"/>
        <v/>
      </c>
      <c r="G1705" t="str">
        <f t="shared" si="352"/>
        <v/>
      </c>
      <c r="H1705" t="str">
        <f t="shared" si="353"/>
        <v>Vakantie</v>
      </c>
      <c r="I1705">
        <f t="shared" si="348"/>
        <v>35</v>
      </c>
      <c r="J1705" s="118">
        <f>IF(AND(Formulier!$E$44&lt;=C1705,Formulier!$O$38&gt;=C1705),"Verlof",0)</f>
        <v>0</v>
      </c>
      <c r="K1705">
        <f t="shared" si="354"/>
        <v>0</v>
      </c>
      <c r="L1705">
        <f t="shared" si="355"/>
        <v>0</v>
      </c>
      <c r="M1705">
        <f t="shared" si="356"/>
        <v>0</v>
      </c>
      <c r="N1705" s="56">
        <f t="shared" si="357"/>
        <v>0</v>
      </c>
      <c r="O1705" s="56">
        <f t="shared" si="358"/>
        <v>0</v>
      </c>
    </row>
    <row r="1706" spans="1:15" x14ac:dyDescent="0.3">
      <c r="A1706" t="str">
        <f t="shared" si="349"/>
        <v>202735do</v>
      </c>
      <c r="B1706">
        <f t="shared" si="347"/>
        <v>35</v>
      </c>
      <c r="C1706" s="65">
        <f t="shared" si="345"/>
        <v>46632</v>
      </c>
      <c r="D1706" t="str">
        <f t="shared" si="346"/>
        <v>do</v>
      </c>
      <c r="E1706">
        <f t="shared" si="350"/>
        <v>2027</v>
      </c>
      <c r="F1706" t="str">
        <f t="shared" si="351"/>
        <v/>
      </c>
      <c r="G1706" t="str">
        <f t="shared" si="352"/>
        <v/>
      </c>
      <c r="H1706" t="str">
        <f t="shared" si="353"/>
        <v>Vakantie</v>
      </c>
      <c r="I1706">
        <f t="shared" si="348"/>
        <v>35</v>
      </c>
      <c r="J1706" s="118">
        <f>IF(AND(Formulier!$E$44&lt;=C1706,Formulier!$O$38&gt;=C1706),"Verlof",0)</f>
        <v>0</v>
      </c>
      <c r="K1706">
        <f t="shared" si="354"/>
        <v>0</v>
      </c>
      <c r="L1706">
        <f t="shared" si="355"/>
        <v>0</v>
      </c>
      <c r="M1706">
        <f t="shared" si="356"/>
        <v>0</v>
      </c>
      <c r="N1706" s="56">
        <f t="shared" si="357"/>
        <v>0</v>
      </c>
      <c r="O1706" s="56">
        <f t="shared" si="358"/>
        <v>0</v>
      </c>
    </row>
    <row r="1707" spans="1:15" x14ac:dyDescent="0.3">
      <c r="A1707" t="str">
        <f t="shared" si="349"/>
        <v>202735vr</v>
      </c>
      <c r="B1707">
        <f t="shared" si="347"/>
        <v>35</v>
      </c>
      <c r="C1707" s="65">
        <f t="shared" si="345"/>
        <v>46633</v>
      </c>
      <c r="D1707" t="str">
        <f t="shared" si="346"/>
        <v>vr</v>
      </c>
      <c r="E1707">
        <f t="shared" si="350"/>
        <v>2027</v>
      </c>
      <c r="F1707" t="str">
        <f t="shared" si="351"/>
        <v/>
      </c>
      <c r="G1707" t="str">
        <f t="shared" si="352"/>
        <v/>
      </c>
      <c r="H1707" t="str">
        <f t="shared" si="353"/>
        <v>Vakantie</v>
      </c>
      <c r="I1707">
        <f t="shared" si="348"/>
        <v>35</v>
      </c>
      <c r="J1707" s="118">
        <f>IF(AND(Formulier!$E$44&lt;=C1707,Formulier!$O$38&gt;=C1707),"Verlof",0)</f>
        <v>0</v>
      </c>
      <c r="K1707">
        <f t="shared" si="354"/>
        <v>0</v>
      </c>
      <c r="L1707">
        <f t="shared" si="355"/>
        <v>0</v>
      </c>
      <c r="M1707">
        <f t="shared" si="356"/>
        <v>0</v>
      </c>
      <c r="N1707" s="56">
        <f t="shared" si="357"/>
        <v>0</v>
      </c>
      <c r="O1707" s="56">
        <f t="shared" si="358"/>
        <v>0</v>
      </c>
    </row>
    <row r="1708" spans="1:15" x14ac:dyDescent="0.3">
      <c r="A1708" t="str">
        <f t="shared" si="349"/>
        <v>202735za</v>
      </c>
      <c r="B1708">
        <f t="shared" si="347"/>
        <v>35</v>
      </c>
      <c r="C1708" s="65">
        <f t="shared" si="345"/>
        <v>46634</v>
      </c>
      <c r="D1708" t="str">
        <f t="shared" si="346"/>
        <v>za</v>
      </c>
      <c r="E1708">
        <f t="shared" si="350"/>
        <v>2027</v>
      </c>
      <c r="F1708" t="str">
        <f t="shared" si="351"/>
        <v/>
      </c>
      <c r="G1708" t="str">
        <f t="shared" si="352"/>
        <v/>
      </c>
      <c r="H1708" t="str">
        <f t="shared" si="353"/>
        <v>Vakantie</v>
      </c>
      <c r="I1708">
        <f t="shared" si="348"/>
        <v>35</v>
      </c>
      <c r="J1708" s="118">
        <f>IF(AND(Formulier!$E$44&lt;=C1708,Formulier!$O$38&gt;=C1708),"Verlof",0)</f>
        <v>0</v>
      </c>
      <c r="K1708">
        <f t="shared" si="354"/>
        <v>0</v>
      </c>
      <c r="L1708">
        <f t="shared" si="355"/>
        <v>0</v>
      </c>
      <c r="M1708">
        <f t="shared" si="356"/>
        <v>0</v>
      </c>
      <c r="N1708" s="56">
        <f t="shared" si="357"/>
        <v>0</v>
      </c>
      <c r="O1708" s="56">
        <f t="shared" si="358"/>
        <v>0</v>
      </c>
    </row>
    <row r="1709" spans="1:15" x14ac:dyDescent="0.3">
      <c r="A1709" t="str">
        <f t="shared" si="349"/>
        <v>202735zo</v>
      </c>
      <c r="B1709">
        <f t="shared" si="347"/>
        <v>35</v>
      </c>
      <c r="C1709" s="65">
        <f t="shared" si="345"/>
        <v>46635</v>
      </c>
      <c r="D1709" t="str">
        <f t="shared" si="346"/>
        <v>zo</v>
      </c>
      <c r="E1709">
        <f t="shared" si="350"/>
        <v>2027</v>
      </c>
      <c r="F1709" t="str">
        <f t="shared" si="351"/>
        <v/>
      </c>
      <c r="G1709" t="str">
        <f t="shared" si="352"/>
        <v/>
      </c>
      <c r="H1709" t="str">
        <f t="shared" si="353"/>
        <v>Vakantie</v>
      </c>
      <c r="I1709">
        <f t="shared" si="348"/>
        <v>35</v>
      </c>
      <c r="J1709" s="118">
        <f>IF(AND(Formulier!$E$44&lt;=C1709,Formulier!$O$38&gt;=C1709),"Verlof",0)</f>
        <v>0</v>
      </c>
      <c r="K1709">
        <f t="shared" si="354"/>
        <v>0</v>
      </c>
      <c r="L1709">
        <f t="shared" si="355"/>
        <v>0</v>
      </c>
      <c r="M1709">
        <f t="shared" si="356"/>
        <v>0</v>
      </c>
      <c r="N1709" s="56">
        <f t="shared" si="357"/>
        <v>0</v>
      </c>
      <c r="O1709" s="56">
        <f t="shared" si="358"/>
        <v>0</v>
      </c>
    </row>
    <row r="1710" spans="1:15" x14ac:dyDescent="0.3">
      <c r="A1710" t="str">
        <f t="shared" si="349"/>
        <v>202736ma</v>
      </c>
      <c r="B1710">
        <f t="shared" si="347"/>
        <v>36</v>
      </c>
      <c r="C1710" s="65">
        <f t="shared" si="345"/>
        <v>46636</v>
      </c>
      <c r="D1710" t="str">
        <f t="shared" si="346"/>
        <v>ma</v>
      </c>
      <c r="E1710">
        <f t="shared" si="350"/>
        <v>2027</v>
      </c>
      <c r="F1710" t="str">
        <f t="shared" si="351"/>
        <v/>
      </c>
      <c r="G1710" t="str">
        <f t="shared" si="352"/>
        <v/>
      </c>
      <c r="H1710" t="str">
        <f t="shared" si="353"/>
        <v/>
      </c>
      <c r="I1710">
        <f t="shared" si="348"/>
        <v>36</v>
      </c>
      <c r="J1710" s="118">
        <f>IF(AND(Formulier!$E$44&lt;=C1710,Formulier!$O$38&gt;=C1710),"Verlof",0)</f>
        <v>0</v>
      </c>
      <c r="K1710">
        <f t="shared" si="354"/>
        <v>0</v>
      </c>
      <c r="L1710">
        <f t="shared" si="355"/>
        <v>0</v>
      </c>
      <c r="M1710">
        <f t="shared" si="356"/>
        <v>0</v>
      </c>
      <c r="N1710" s="56">
        <f t="shared" si="357"/>
        <v>0</v>
      </c>
      <c r="O1710" s="56">
        <f t="shared" si="358"/>
        <v>0</v>
      </c>
    </row>
    <row r="1711" spans="1:15" x14ac:dyDescent="0.3">
      <c r="A1711" t="str">
        <f t="shared" si="349"/>
        <v>202736di</v>
      </c>
      <c r="B1711">
        <f t="shared" si="347"/>
        <v>36</v>
      </c>
      <c r="C1711" s="65">
        <f t="shared" si="345"/>
        <v>46637</v>
      </c>
      <c r="D1711" t="str">
        <f t="shared" si="346"/>
        <v>di</v>
      </c>
      <c r="E1711">
        <f t="shared" si="350"/>
        <v>2027</v>
      </c>
      <c r="F1711" t="str">
        <f t="shared" si="351"/>
        <v/>
      </c>
      <c r="G1711" t="str">
        <f t="shared" si="352"/>
        <v/>
      </c>
      <c r="H1711" t="str">
        <f t="shared" si="353"/>
        <v/>
      </c>
      <c r="I1711">
        <f t="shared" si="348"/>
        <v>36</v>
      </c>
      <c r="J1711" s="118">
        <f>IF(AND(Formulier!$E$44&lt;=C1711,Formulier!$O$38&gt;=C1711),"Verlof",0)</f>
        <v>0</v>
      </c>
      <c r="K1711">
        <f t="shared" si="354"/>
        <v>0</v>
      </c>
      <c r="L1711">
        <f t="shared" si="355"/>
        <v>0</v>
      </c>
      <c r="M1711">
        <f t="shared" si="356"/>
        <v>0</v>
      </c>
      <c r="N1711" s="56">
        <f t="shared" si="357"/>
        <v>0</v>
      </c>
      <c r="O1711" s="56">
        <f t="shared" si="358"/>
        <v>0</v>
      </c>
    </row>
    <row r="1712" spans="1:15" x14ac:dyDescent="0.3">
      <c r="A1712" t="str">
        <f t="shared" si="349"/>
        <v>202736wo</v>
      </c>
      <c r="B1712">
        <f t="shared" si="347"/>
        <v>36</v>
      </c>
      <c r="C1712" s="65">
        <f t="shared" si="345"/>
        <v>46638</v>
      </c>
      <c r="D1712" t="str">
        <f t="shared" si="346"/>
        <v>wo</v>
      </c>
      <c r="E1712">
        <f t="shared" si="350"/>
        <v>2027</v>
      </c>
      <c r="F1712" t="str">
        <f t="shared" si="351"/>
        <v/>
      </c>
      <c r="G1712" t="str">
        <f t="shared" si="352"/>
        <v/>
      </c>
      <c r="H1712" t="str">
        <f t="shared" si="353"/>
        <v/>
      </c>
      <c r="I1712">
        <f t="shared" si="348"/>
        <v>36</v>
      </c>
      <c r="J1712" s="118">
        <f>IF(AND(Formulier!$E$44&lt;=C1712,Formulier!$O$38&gt;=C1712),"Verlof",0)</f>
        <v>0</v>
      </c>
      <c r="K1712">
        <f t="shared" si="354"/>
        <v>0</v>
      </c>
      <c r="L1712">
        <f t="shared" si="355"/>
        <v>0</v>
      </c>
      <c r="M1712">
        <f t="shared" si="356"/>
        <v>0</v>
      </c>
      <c r="N1712" s="56">
        <f t="shared" si="357"/>
        <v>0</v>
      </c>
      <c r="O1712" s="56">
        <f t="shared" si="358"/>
        <v>0</v>
      </c>
    </row>
    <row r="1713" spans="1:15" x14ac:dyDescent="0.3">
      <c r="A1713" t="str">
        <f t="shared" si="349"/>
        <v>202736do</v>
      </c>
      <c r="B1713">
        <f t="shared" si="347"/>
        <v>36</v>
      </c>
      <c r="C1713" s="65">
        <f t="shared" si="345"/>
        <v>46639</v>
      </c>
      <c r="D1713" t="str">
        <f t="shared" si="346"/>
        <v>do</v>
      </c>
      <c r="E1713">
        <f t="shared" si="350"/>
        <v>2027</v>
      </c>
      <c r="F1713" t="str">
        <f t="shared" si="351"/>
        <v/>
      </c>
      <c r="G1713" t="str">
        <f t="shared" si="352"/>
        <v/>
      </c>
      <c r="H1713" t="str">
        <f t="shared" si="353"/>
        <v/>
      </c>
      <c r="I1713">
        <f t="shared" si="348"/>
        <v>36</v>
      </c>
      <c r="J1713" s="118">
        <f>IF(AND(Formulier!$E$44&lt;=C1713,Formulier!$O$38&gt;=C1713),"Verlof",0)</f>
        <v>0</v>
      </c>
      <c r="K1713">
        <f t="shared" si="354"/>
        <v>0</v>
      </c>
      <c r="L1713">
        <f t="shared" si="355"/>
        <v>0</v>
      </c>
      <c r="M1713">
        <f t="shared" si="356"/>
        <v>0</v>
      </c>
      <c r="N1713" s="56">
        <f t="shared" si="357"/>
        <v>0</v>
      </c>
      <c r="O1713" s="56">
        <f t="shared" si="358"/>
        <v>0</v>
      </c>
    </row>
    <row r="1714" spans="1:15" x14ac:dyDescent="0.3">
      <c r="A1714" t="str">
        <f t="shared" si="349"/>
        <v>202736vr</v>
      </c>
      <c r="B1714">
        <f t="shared" si="347"/>
        <v>36</v>
      </c>
      <c r="C1714" s="65">
        <f t="shared" si="345"/>
        <v>46640</v>
      </c>
      <c r="D1714" t="str">
        <f t="shared" si="346"/>
        <v>vr</v>
      </c>
      <c r="E1714">
        <f t="shared" si="350"/>
        <v>2027</v>
      </c>
      <c r="F1714" t="str">
        <f t="shared" si="351"/>
        <v/>
      </c>
      <c r="G1714" t="str">
        <f t="shared" si="352"/>
        <v/>
      </c>
      <c r="H1714" t="str">
        <f t="shared" si="353"/>
        <v/>
      </c>
      <c r="I1714">
        <f t="shared" si="348"/>
        <v>36</v>
      </c>
      <c r="J1714" s="118">
        <f>IF(AND(Formulier!$E$44&lt;=C1714,Formulier!$O$38&gt;=C1714),"Verlof",0)</f>
        <v>0</v>
      </c>
      <c r="K1714">
        <f t="shared" si="354"/>
        <v>0</v>
      </c>
      <c r="L1714">
        <f t="shared" si="355"/>
        <v>0</v>
      </c>
      <c r="M1714">
        <f t="shared" si="356"/>
        <v>0</v>
      </c>
      <c r="N1714" s="56">
        <f t="shared" si="357"/>
        <v>0</v>
      </c>
      <c r="O1714" s="56">
        <f t="shared" si="358"/>
        <v>0</v>
      </c>
    </row>
    <row r="1715" spans="1:15" x14ac:dyDescent="0.3">
      <c r="A1715" t="str">
        <f t="shared" si="349"/>
        <v>202736za</v>
      </c>
      <c r="B1715">
        <f t="shared" si="347"/>
        <v>36</v>
      </c>
      <c r="C1715" s="65">
        <f t="shared" si="345"/>
        <v>46641</v>
      </c>
      <c r="D1715" t="str">
        <f t="shared" si="346"/>
        <v>za</v>
      </c>
      <c r="E1715">
        <f t="shared" si="350"/>
        <v>2027</v>
      </c>
      <c r="F1715" t="str">
        <f t="shared" si="351"/>
        <v/>
      </c>
      <c r="G1715" t="str">
        <f t="shared" si="352"/>
        <v/>
      </c>
      <c r="H1715" t="str">
        <f t="shared" si="353"/>
        <v/>
      </c>
      <c r="I1715">
        <f t="shared" si="348"/>
        <v>36</v>
      </c>
      <c r="J1715" s="118">
        <f>IF(AND(Formulier!$E$44&lt;=C1715,Formulier!$O$38&gt;=C1715),"Verlof",0)</f>
        <v>0</v>
      </c>
      <c r="K1715">
        <f t="shared" si="354"/>
        <v>0</v>
      </c>
      <c r="L1715">
        <f t="shared" si="355"/>
        <v>0</v>
      </c>
      <c r="M1715">
        <f t="shared" si="356"/>
        <v>0</v>
      </c>
      <c r="N1715" s="56">
        <f t="shared" si="357"/>
        <v>0</v>
      </c>
      <c r="O1715" s="56">
        <f t="shared" si="358"/>
        <v>0</v>
      </c>
    </row>
    <row r="1716" spans="1:15" x14ac:dyDescent="0.3">
      <c r="A1716" t="str">
        <f t="shared" si="349"/>
        <v>202736zo</v>
      </c>
      <c r="B1716">
        <f t="shared" si="347"/>
        <v>36</v>
      </c>
      <c r="C1716" s="65">
        <f t="shared" si="345"/>
        <v>46642</v>
      </c>
      <c r="D1716" t="str">
        <f t="shared" si="346"/>
        <v>zo</v>
      </c>
      <c r="E1716">
        <f t="shared" si="350"/>
        <v>2027</v>
      </c>
      <c r="F1716" t="str">
        <f t="shared" si="351"/>
        <v/>
      </c>
      <c r="G1716" t="str">
        <f t="shared" si="352"/>
        <v/>
      </c>
      <c r="H1716" t="str">
        <f t="shared" si="353"/>
        <v/>
      </c>
      <c r="I1716">
        <f t="shared" si="348"/>
        <v>36</v>
      </c>
      <c r="J1716" s="118">
        <f>IF(AND(Formulier!$E$44&lt;=C1716,Formulier!$O$38&gt;=C1716),"Verlof",0)</f>
        <v>0</v>
      </c>
      <c r="K1716">
        <f t="shared" si="354"/>
        <v>0</v>
      </c>
      <c r="L1716">
        <f t="shared" si="355"/>
        <v>0</v>
      </c>
      <c r="M1716">
        <f t="shared" si="356"/>
        <v>0</v>
      </c>
      <c r="N1716" s="56">
        <f t="shared" si="357"/>
        <v>0</v>
      </c>
      <c r="O1716" s="56">
        <f t="shared" si="358"/>
        <v>0</v>
      </c>
    </row>
    <row r="1717" spans="1:15" x14ac:dyDescent="0.3">
      <c r="A1717" t="str">
        <f t="shared" si="349"/>
        <v>202737ma</v>
      </c>
      <c r="B1717">
        <f t="shared" si="347"/>
        <v>37</v>
      </c>
      <c r="C1717" s="65">
        <f t="shared" si="345"/>
        <v>46643</v>
      </c>
      <c r="D1717" t="str">
        <f t="shared" si="346"/>
        <v>ma</v>
      </c>
      <c r="E1717">
        <f t="shared" si="350"/>
        <v>2027</v>
      </c>
      <c r="F1717" t="str">
        <f t="shared" si="351"/>
        <v/>
      </c>
      <c r="G1717" t="str">
        <f t="shared" si="352"/>
        <v/>
      </c>
      <c r="H1717" t="str">
        <f t="shared" si="353"/>
        <v/>
      </c>
      <c r="I1717">
        <f t="shared" si="348"/>
        <v>37</v>
      </c>
      <c r="J1717" s="118">
        <f>IF(AND(Formulier!$E$44&lt;=C1717,Formulier!$O$38&gt;=C1717),"Verlof",0)</f>
        <v>0</v>
      </c>
      <c r="K1717">
        <f t="shared" si="354"/>
        <v>0</v>
      </c>
      <c r="L1717">
        <f t="shared" si="355"/>
        <v>0</v>
      </c>
      <c r="M1717">
        <f t="shared" si="356"/>
        <v>0</v>
      </c>
      <c r="N1717" s="56">
        <f t="shared" si="357"/>
        <v>0</v>
      </c>
      <c r="O1717" s="56">
        <f t="shared" si="358"/>
        <v>0</v>
      </c>
    </row>
    <row r="1718" spans="1:15" x14ac:dyDescent="0.3">
      <c r="A1718" t="str">
        <f t="shared" si="349"/>
        <v>202737di</v>
      </c>
      <c r="B1718">
        <f t="shared" si="347"/>
        <v>37</v>
      </c>
      <c r="C1718" s="65">
        <f t="shared" si="345"/>
        <v>46644</v>
      </c>
      <c r="D1718" t="str">
        <f t="shared" si="346"/>
        <v>di</v>
      </c>
      <c r="E1718">
        <f t="shared" si="350"/>
        <v>2027</v>
      </c>
      <c r="F1718" t="str">
        <f t="shared" si="351"/>
        <v/>
      </c>
      <c r="G1718" t="str">
        <f t="shared" si="352"/>
        <v/>
      </c>
      <c r="H1718" t="str">
        <f t="shared" si="353"/>
        <v/>
      </c>
      <c r="I1718">
        <f t="shared" si="348"/>
        <v>37</v>
      </c>
      <c r="J1718" s="118">
        <f>IF(AND(Formulier!$E$44&lt;=C1718,Formulier!$O$38&gt;=C1718),"Verlof",0)</f>
        <v>0</v>
      </c>
      <c r="K1718">
        <f t="shared" si="354"/>
        <v>0</v>
      </c>
      <c r="L1718">
        <f t="shared" si="355"/>
        <v>0</v>
      </c>
      <c r="M1718">
        <f t="shared" si="356"/>
        <v>0</v>
      </c>
      <c r="N1718" s="56">
        <f t="shared" si="357"/>
        <v>0</v>
      </c>
      <c r="O1718" s="56">
        <f t="shared" si="358"/>
        <v>0</v>
      </c>
    </row>
    <row r="1719" spans="1:15" x14ac:dyDescent="0.3">
      <c r="A1719" t="str">
        <f t="shared" si="349"/>
        <v>202737wo</v>
      </c>
      <c r="B1719">
        <f t="shared" si="347"/>
        <v>37</v>
      </c>
      <c r="C1719" s="65">
        <f t="shared" si="345"/>
        <v>46645</v>
      </c>
      <c r="D1719" t="str">
        <f t="shared" si="346"/>
        <v>wo</v>
      </c>
      <c r="E1719">
        <f t="shared" si="350"/>
        <v>2027</v>
      </c>
      <c r="F1719" t="str">
        <f t="shared" si="351"/>
        <v/>
      </c>
      <c r="G1719" t="str">
        <f t="shared" si="352"/>
        <v/>
      </c>
      <c r="H1719" t="str">
        <f t="shared" si="353"/>
        <v/>
      </c>
      <c r="I1719">
        <f t="shared" si="348"/>
        <v>37</v>
      </c>
      <c r="J1719" s="118">
        <f>IF(AND(Formulier!$E$44&lt;=C1719,Formulier!$O$38&gt;=C1719),"Verlof",0)</f>
        <v>0</v>
      </c>
      <c r="K1719">
        <f t="shared" si="354"/>
        <v>0</v>
      </c>
      <c r="L1719">
        <f t="shared" si="355"/>
        <v>0</v>
      </c>
      <c r="M1719">
        <f t="shared" si="356"/>
        <v>0</v>
      </c>
      <c r="N1719" s="56">
        <f t="shared" si="357"/>
        <v>0</v>
      </c>
      <c r="O1719" s="56">
        <f t="shared" si="358"/>
        <v>0</v>
      </c>
    </row>
    <row r="1720" spans="1:15" x14ac:dyDescent="0.3">
      <c r="A1720" t="str">
        <f t="shared" si="349"/>
        <v>202737do</v>
      </c>
      <c r="B1720">
        <f t="shared" si="347"/>
        <v>37</v>
      </c>
      <c r="C1720" s="65">
        <f t="shared" si="345"/>
        <v>46646</v>
      </c>
      <c r="D1720" t="str">
        <f t="shared" si="346"/>
        <v>do</v>
      </c>
      <c r="E1720">
        <f t="shared" si="350"/>
        <v>2027</v>
      </c>
      <c r="F1720" t="str">
        <f t="shared" si="351"/>
        <v/>
      </c>
      <c r="G1720" t="str">
        <f t="shared" si="352"/>
        <v/>
      </c>
      <c r="H1720" t="str">
        <f t="shared" si="353"/>
        <v/>
      </c>
      <c r="I1720">
        <f t="shared" si="348"/>
        <v>37</v>
      </c>
      <c r="J1720" s="118">
        <f>IF(AND(Formulier!$E$44&lt;=C1720,Formulier!$O$38&gt;=C1720),"Verlof",0)</f>
        <v>0</v>
      </c>
      <c r="K1720">
        <f t="shared" si="354"/>
        <v>0</v>
      </c>
      <c r="L1720">
        <f t="shared" si="355"/>
        <v>0</v>
      </c>
      <c r="M1720">
        <f t="shared" si="356"/>
        <v>0</v>
      </c>
      <c r="N1720" s="56">
        <f t="shared" si="357"/>
        <v>0</v>
      </c>
      <c r="O1720" s="56">
        <f t="shared" si="358"/>
        <v>0</v>
      </c>
    </row>
    <row r="1721" spans="1:15" x14ac:dyDescent="0.3">
      <c r="A1721" t="str">
        <f t="shared" si="349"/>
        <v>202737vr</v>
      </c>
      <c r="B1721">
        <f t="shared" si="347"/>
        <v>37</v>
      </c>
      <c r="C1721" s="65">
        <f t="shared" si="345"/>
        <v>46647</v>
      </c>
      <c r="D1721" t="str">
        <f t="shared" si="346"/>
        <v>vr</v>
      </c>
      <c r="E1721">
        <f t="shared" si="350"/>
        <v>2027</v>
      </c>
      <c r="F1721" t="str">
        <f t="shared" si="351"/>
        <v/>
      </c>
      <c r="G1721" t="str">
        <f t="shared" si="352"/>
        <v/>
      </c>
      <c r="H1721" t="str">
        <f t="shared" si="353"/>
        <v/>
      </c>
      <c r="I1721">
        <f t="shared" si="348"/>
        <v>37</v>
      </c>
      <c r="J1721" s="118">
        <f>IF(AND(Formulier!$E$44&lt;=C1721,Formulier!$O$38&gt;=C1721),"Verlof",0)</f>
        <v>0</v>
      </c>
      <c r="K1721">
        <f t="shared" si="354"/>
        <v>0</v>
      </c>
      <c r="L1721">
        <f t="shared" si="355"/>
        <v>0</v>
      </c>
      <c r="M1721">
        <f t="shared" si="356"/>
        <v>0</v>
      </c>
      <c r="N1721" s="56">
        <f t="shared" si="357"/>
        <v>0</v>
      </c>
      <c r="O1721" s="56">
        <f t="shared" si="358"/>
        <v>0</v>
      </c>
    </row>
    <row r="1722" spans="1:15" x14ac:dyDescent="0.3">
      <c r="A1722" t="str">
        <f t="shared" si="349"/>
        <v>202737za</v>
      </c>
      <c r="B1722">
        <f t="shared" si="347"/>
        <v>37</v>
      </c>
      <c r="C1722" s="65">
        <f t="shared" si="345"/>
        <v>46648</v>
      </c>
      <c r="D1722" t="str">
        <f t="shared" si="346"/>
        <v>za</v>
      </c>
      <c r="E1722">
        <f t="shared" si="350"/>
        <v>2027</v>
      </c>
      <c r="F1722" t="str">
        <f t="shared" si="351"/>
        <v/>
      </c>
      <c r="G1722" t="str">
        <f t="shared" si="352"/>
        <v/>
      </c>
      <c r="H1722" t="str">
        <f t="shared" si="353"/>
        <v/>
      </c>
      <c r="I1722">
        <f t="shared" si="348"/>
        <v>37</v>
      </c>
      <c r="J1722" s="118">
        <f>IF(AND(Formulier!$E$44&lt;=C1722,Formulier!$O$38&gt;=C1722),"Verlof",0)</f>
        <v>0</v>
      </c>
      <c r="K1722">
        <f t="shared" si="354"/>
        <v>0</v>
      </c>
      <c r="L1722">
        <f t="shared" si="355"/>
        <v>0</v>
      </c>
      <c r="M1722">
        <f t="shared" si="356"/>
        <v>0</v>
      </c>
      <c r="N1722" s="56">
        <f t="shared" si="357"/>
        <v>0</v>
      </c>
      <c r="O1722" s="56">
        <f t="shared" si="358"/>
        <v>0</v>
      </c>
    </row>
    <row r="1723" spans="1:15" x14ac:dyDescent="0.3">
      <c r="A1723" t="str">
        <f t="shared" si="349"/>
        <v>202737zo</v>
      </c>
      <c r="B1723">
        <f t="shared" si="347"/>
        <v>37</v>
      </c>
      <c r="C1723" s="65">
        <f t="shared" si="345"/>
        <v>46649</v>
      </c>
      <c r="D1723" t="str">
        <f t="shared" si="346"/>
        <v>zo</v>
      </c>
      <c r="E1723">
        <f t="shared" si="350"/>
        <v>2027</v>
      </c>
      <c r="F1723" t="str">
        <f t="shared" si="351"/>
        <v/>
      </c>
      <c r="G1723" t="str">
        <f t="shared" si="352"/>
        <v/>
      </c>
      <c r="H1723" t="str">
        <f t="shared" si="353"/>
        <v/>
      </c>
      <c r="I1723">
        <f t="shared" si="348"/>
        <v>37</v>
      </c>
      <c r="J1723" s="118">
        <f>IF(AND(Formulier!$E$44&lt;=C1723,Formulier!$O$38&gt;=C1723),"Verlof",0)</f>
        <v>0</v>
      </c>
      <c r="K1723">
        <f t="shared" si="354"/>
        <v>0</v>
      </c>
      <c r="L1723">
        <f t="shared" si="355"/>
        <v>0</v>
      </c>
      <c r="M1723">
        <f t="shared" si="356"/>
        <v>0</v>
      </c>
      <c r="N1723" s="56">
        <f t="shared" si="357"/>
        <v>0</v>
      </c>
      <c r="O1723" s="56">
        <f t="shared" si="358"/>
        <v>0</v>
      </c>
    </row>
    <row r="1724" spans="1:15" x14ac:dyDescent="0.3">
      <c r="A1724" t="str">
        <f t="shared" si="349"/>
        <v>202738ma</v>
      </c>
      <c r="B1724">
        <f t="shared" si="347"/>
        <v>38</v>
      </c>
      <c r="C1724" s="65">
        <f t="shared" si="345"/>
        <v>46650</v>
      </c>
      <c r="D1724" t="str">
        <f t="shared" si="346"/>
        <v>ma</v>
      </c>
      <c r="E1724">
        <f t="shared" si="350"/>
        <v>2027</v>
      </c>
      <c r="F1724" t="str">
        <f t="shared" si="351"/>
        <v/>
      </c>
      <c r="G1724" t="str">
        <f t="shared" si="352"/>
        <v/>
      </c>
      <c r="H1724" t="str">
        <f t="shared" si="353"/>
        <v/>
      </c>
      <c r="I1724">
        <f t="shared" si="348"/>
        <v>38</v>
      </c>
      <c r="J1724" s="118">
        <f>IF(AND(Formulier!$E$44&lt;=C1724,Formulier!$O$38&gt;=C1724),"Verlof",0)</f>
        <v>0</v>
      </c>
      <c r="K1724">
        <f t="shared" si="354"/>
        <v>0</v>
      </c>
      <c r="L1724">
        <f t="shared" si="355"/>
        <v>0</v>
      </c>
      <c r="M1724">
        <f t="shared" si="356"/>
        <v>0</v>
      </c>
      <c r="N1724" s="56">
        <f t="shared" si="357"/>
        <v>0</v>
      </c>
      <c r="O1724" s="56">
        <f t="shared" si="358"/>
        <v>0</v>
      </c>
    </row>
    <row r="1725" spans="1:15" x14ac:dyDescent="0.3">
      <c r="A1725" t="str">
        <f t="shared" si="349"/>
        <v>202738di</v>
      </c>
      <c r="B1725">
        <f t="shared" si="347"/>
        <v>38</v>
      </c>
      <c r="C1725" s="65">
        <f t="shared" si="345"/>
        <v>46651</v>
      </c>
      <c r="D1725" t="str">
        <f t="shared" si="346"/>
        <v>di</v>
      </c>
      <c r="E1725">
        <f t="shared" si="350"/>
        <v>2027</v>
      </c>
      <c r="F1725" t="str">
        <f t="shared" si="351"/>
        <v/>
      </c>
      <c r="G1725" t="str">
        <f t="shared" si="352"/>
        <v/>
      </c>
      <c r="H1725" t="str">
        <f t="shared" si="353"/>
        <v/>
      </c>
      <c r="I1725">
        <f t="shared" si="348"/>
        <v>38</v>
      </c>
      <c r="J1725" s="118">
        <f>IF(AND(Formulier!$E$44&lt;=C1725,Formulier!$O$38&gt;=C1725),"Verlof",0)</f>
        <v>0</v>
      </c>
      <c r="K1725">
        <f t="shared" si="354"/>
        <v>0</v>
      </c>
      <c r="L1725">
        <f t="shared" si="355"/>
        <v>0</v>
      </c>
      <c r="M1725">
        <f t="shared" si="356"/>
        <v>0</v>
      </c>
      <c r="N1725" s="56">
        <f t="shared" si="357"/>
        <v>0</v>
      </c>
      <c r="O1725" s="56">
        <f t="shared" si="358"/>
        <v>0</v>
      </c>
    </row>
    <row r="1726" spans="1:15" x14ac:dyDescent="0.3">
      <c r="A1726" t="str">
        <f t="shared" si="349"/>
        <v>202738wo</v>
      </c>
      <c r="B1726">
        <f t="shared" si="347"/>
        <v>38</v>
      </c>
      <c r="C1726" s="65">
        <f t="shared" si="345"/>
        <v>46652</v>
      </c>
      <c r="D1726" t="str">
        <f t="shared" si="346"/>
        <v>wo</v>
      </c>
      <c r="E1726">
        <f t="shared" si="350"/>
        <v>2027</v>
      </c>
      <c r="F1726" t="str">
        <f t="shared" si="351"/>
        <v/>
      </c>
      <c r="G1726" t="str">
        <f t="shared" si="352"/>
        <v/>
      </c>
      <c r="H1726" t="str">
        <f t="shared" si="353"/>
        <v/>
      </c>
      <c r="I1726">
        <f t="shared" si="348"/>
        <v>38</v>
      </c>
      <c r="J1726" s="118">
        <f>IF(AND(Formulier!$E$44&lt;=C1726,Formulier!$O$38&gt;=C1726),"Verlof",0)</f>
        <v>0</v>
      </c>
      <c r="K1726">
        <f t="shared" si="354"/>
        <v>0</v>
      </c>
      <c r="L1726">
        <f t="shared" si="355"/>
        <v>0</v>
      </c>
      <c r="M1726">
        <f t="shared" si="356"/>
        <v>0</v>
      </c>
      <c r="N1726" s="56">
        <f t="shared" si="357"/>
        <v>0</v>
      </c>
      <c r="O1726" s="56">
        <f t="shared" si="358"/>
        <v>0</v>
      </c>
    </row>
    <row r="1727" spans="1:15" x14ac:dyDescent="0.3">
      <c r="A1727" t="str">
        <f t="shared" si="349"/>
        <v>202738do</v>
      </c>
      <c r="B1727">
        <f t="shared" si="347"/>
        <v>38</v>
      </c>
      <c r="C1727" s="65">
        <f t="shared" si="345"/>
        <v>46653</v>
      </c>
      <c r="D1727" t="str">
        <f t="shared" si="346"/>
        <v>do</v>
      </c>
      <c r="E1727">
        <f t="shared" si="350"/>
        <v>2027</v>
      </c>
      <c r="F1727" t="str">
        <f t="shared" si="351"/>
        <v/>
      </c>
      <c r="G1727" t="str">
        <f t="shared" si="352"/>
        <v/>
      </c>
      <c r="H1727" t="str">
        <f t="shared" si="353"/>
        <v/>
      </c>
      <c r="I1727">
        <f t="shared" si="348"/>
        <v>38</v>
      </c>
      <c r="J1727" s="118">
        <f>IF(AND(Formulier!$E$44&lt;=C1727,Formulier!$O$38&gt;=C1727),"Verlof",0)</f>
        <v>0</v>
      </c>
      <c r="K1727">
        <f t="shared" si="354"/>
        <v>0</v>
      </c>
      <c r="L1727">
        <f t="shared" si="355"/>
        <v>0</v>
      </c>
      <c r="M1727">
        <f t="shared" si="356"/>
        <v>0</v>
      </c>
      <c r="N1727" s="56">
        <f t="shared" si="357"/>
        <v>0</v>
      </c>
      <c r="O1727" s="56">
        <f t="shared" si="358"/>
        <v>0</v>
      </c>
    </row>
    <row r="1728" spans="1:15" x14ac:dyDescent="0.3">
      <c r="A1728" t="str">
        <f t="shared" si="349"/>
        <v>202738vr</v>
      </c>
      <c r="B1728">
        <f t="shared" si="347"/>
        <v>38</v>
      </c>
      <c r="C1728" s="65">
        <f t="shared" si="345"/>
        <v>46654</v>
      </c>
      <c r="D1728" t="str">
        <f t="shared" si="346"/>
        <v>vr</v>
      </c>
      <c r="E1728">
        <f t="shared" si="350"/>
        <v>2027</v>
      </c>
      <c r="F1728" t="str">
        <f t="shared" si="351"/>
        <v/>
      </c>
      <c r="G1728" t="str">
        <f t="shared" si="352"/>
        <v/>
      </c>
      <c r="H1728" t="str">
        <f t="shared" si="353"/>
        <v/>
      </c>
      <c r="I1728">
        <f t="shared" si="348"/>
        <v>38</v>
      </c>
      <c r="J1728" s="118">
        <f>IF(AND(Formulier!$E$44&lt;=C1728,Formulier!$O$38&gt;=C1728),"Verlof",0)</f>
        <v>0</v>
      </c>
      <c r="K1728">
        <f t="shared" si="354"/>
        <v>0</v>
      </c>
      <c r="L1728">
        <f t="shared" si="355"/>
        <v>0</v>
      </c>
      <c r="M1728">
        <f t="shared" si="356"/>
        <v>0</v>
      </c>
      <c r="N1728" s="56">
        <f t="shared" si="357"/>
        <v>0</v>
      </c>
      <c r="O1728" s="56">
        <f t="shared" si="358"/>
        <v>0</v>
      </c>
    </row>
    <row r="1729" spans="1:15" x14ac:dyDescent="0.3">
      <c r="A1729" t="str">
        <f t="shared" si="349"/>
        <v>202738za</v>
      </c>
      <c r="B1729">
        <f t="shared" si="347"/>
        <v>38</v>
      </c>
      <c r="C1729" s="65">
        <f t="shared" si="345"/>
        <v>46655</v>
      </c>
      <c r="D1729" t="str">
        <f t="shared" si="346"/>
        <v>za</v>
      </c>
      <c r="E1729">
        <f t="shared" si="350"/>
        <v>2027</v>
      </c>
      <c r="F1729" t="str">
        <f t="shared" si="351"/>
        <v/>
      </c>
      <c r="G1729" t="str">
        <f t="shared" si="352"/>
        <v/>
      </c>
      <c r="H1729" t="str">
        <f t="shared" si="353"/>
        <v/>
      </c>
      <c r="I1729">
        <f t="shared" si="348"/>
        <v>38</v>
      </c>
      <c r="J1729" s="118">
        <f>IF(AND(Formulier!$E$44&lt;=C1729,Formulier!$O$38&gt;=C1729),"Verlof",0)</f>
        <v>0</v>
      </c>
      <c r="K1729">
        <f t="shared" si="354"/>
        <v>0</v>
      </c>
      <c r="L1729">
        <f t="shared" si="355"/>
        <v>0</v>
      </c>
      <c r="M1729">
        <f t="shared" si="356"/>
        <v>0</v>
      </c>
      <c r="N1729" s="56">
        <f t="shared" si="357"/>
        <v>0</v>
      </c>
      <c r="O1729" s="56">
        <f t="shared" si="358"/>
        <v>0</v>
      </c>
    </row>
    <row r="1730" spans="1:15" x14ac:dyDescent="0.3">
      <c r="A1730" t="str">
        <f t="shared" si="349"/>
        <v>202738zo</v>
      </c>
      <c r="B1730">
        <f t="shared" si="347"/>
        <v>38</v>
      </c>
      <c r="C1730" s="65">
        <f t="shared" si="345"/>
        <v>46656</v>
      </c>
      <c r="D1730" t="str">
        <f t="shared" si="346"/>
        <v>zo</v>
      </c>
      <c r="E1730">
        <f t="shared" si="350"/>
        <v>2027</v>
      </c>
      <c r="F1730" t="str">
        <f t="shared" si="351"/>
        <v/>
      </c>
      <c r="G1730" t="str">
        <f t="shared" si="352"/>
        <v/>
      </c>
      <c r="H1730" t="str">
        <f t="shared" si="353"/>
        <v/>
      </c>
      <c r="I1730">
        <f t="shared" si="348"/>
        <v>38</v>
      </c>
      <c r="J1730" s="118">
        <f>IF(AND(Formulier!$E$44&lt;=C1730,Formulier!$O$38&gt;=C1730),"Verlof",0)</f>
        <v>0</v>
      </c>
      <c r="K1730">
        <f t="shared" si="354"/>
        <v>0</v>
      </c>
      <c r="L1730">
        <f t="shared" si="355"/>
        <v>0</v>
      </c>
      <c r="M1730">
        <f t="shared" si="356"/>
        <v>0</v>
      </c>
      <c r="N1730" s="56">
        <f t="shared" si="357"/>
        <v>0</v>
      </c>
      <c r="O1730" s="56">
        <f t="shared" si="358"/>
        <v>0</v>
      </c>
    </row>
    <row r="1731" spans="1:15" x14ac:dyDescent="0.3">
      <c r="A1731" t="str">
        <f t="shared" si="349"/>
        <v>202739ma</v>
      </c>
      <c r="B1731">
        <f t="shared" si="347"/>
        <v>39</v>
      </c>
      <c r="C1731" s="65">
        <f t="shared" si="345"/>
        <v>46657</v>
      </c>
      <c r="D1731" t="str">
        <f t="shared" si="346"/>
        <v>ma</v>
      </c>
      <c r="E1731">
        <f t="shared" si="350"/>
        <v>2027</v>
      </c>
      <c r="F1731" t="str">
        <f t="shared" si="351"/>
        <v/>
      </c>
      <c r="G1731" t="str">
        <f t="shared" si="352"/>
        <v/>
      </c>
      <c r="H1731" t="str">
        <f t="shared" si="353"/>
        <v/>
      </c>
      <c r="I1731">
        <f t="shared" si="348"/>
        <v>39</v>
      </c>
      <c r="J1731" s="118">
        <f>IF(AND(Formulier!$E$44&lt;=C1731,Formulier!$O$38&gt;=C1731),"Verlof",0)</f>
        <v>0</v>
      </c>
      <c r="K1731">
        <f t="shared" si="354"/>
        <v>0</v>
      </c>
      <c r="L1731">
        <f t="shared" si="355"/>
        <v>0</v>
      </c>
      <c r="M1731">
        <f t="shared" si="356"/>
        <v>0</v>
      </c>
      <c r="N1731" s="56">
        <f t="shared" si="357"/>
        <v>0</v>
      </c>
      <c r="O1731" s="56">
        <f t="shared" si="358"/>
        <v>0</v>
      </c>
    </row>
    <row r="1732" spans="1:15" x14ac:dyDescent="0.3">
      <c r="A1732" t="str">
        <f t="shared" si="349"/>
        <v>202739di</v>
      </c>
      <c r="B1732">
        <f t="shared" si="347"/>
        <v>39</v>
      </c>
      <c r="C1732" s="65">
        <f t="shared" si="345"/>
        <v>46658</v>
      </c>
      <c r="D1732" t="str">
        <f t="shared" si="346"/>
        <v>di</v>
      </c>
      <c r="E1732">
        <f t="shared" si="350"/>
        <v>2027</v>
      </c>
      <c r="F1732" t="str">
        <f t="shared" si="351"/>
        <v/>
      </c>
      <c r="G1732" t="str">
        <f t="shared" si="352"/>
        <v/>
      </c>
      <c r="H1732" t="str">
        <f t="shared" si="353"/>
        <v/>
      </c>
      <c r="I1732">
        <f t="shared" si="348"/>
        <v>39</v>
      </c>
      <c r="J1732" s="118">
        <f>IF(AND(Formulier!$E$44&lt;=C1732,Formulier!$O$38&gt;=C1732),"Verlof",0)</f>
        <v>0</v>
      </c>
      <c r="K1732">
        <f t="shared" si="354"/>
        <v>0</v>
      </c>
      <c r="L1732">
        <f t="shared" si="355"/>
        <v>0</v>
      </c>
      <c r="M1732">
        <f t="shared" si="356"/>
        <v>0</v>
      </c>
      <c r="N1732" s="56">
        <f t="shared" si="357"/>
        <v>0</v>
      </c>
      <c r="O1732" s="56">
        <f t="shared" si="358"/>
        <v>0</v>
      </c>
    </row>
    <row r="1733" spans="1:15" x14ac:dyDescent="0.3">
      <c r="A1733" t="str">
        <f t="shared" si="349"/>
        <v>202739wo</v>
      </c>
      <c r="B1733">
        <f t="shared" si="347"/>
        <v>39</v>
      </c>
      <c r="C1733" s="65">
        <f t="shared" si="345"/>
        <v>46659</v>
      </c>
      <c r="D1733" t="str">
        <f t="shared" si="346"/>
        <v>wo</v>
      </c>
      <c r="E1733">
        <f t="shared" si="350"/>
        <v>2027</v>
      </c>
      <c r="F1733" t="str">
        <f t="shared" si="351"/>
        <v/>
      </c>
      <c r="G1733" t="str">
        <f t="shared" si="352"/>
        <v/>
      </c>
      <c r="H1733" t="str">
        <f t="shared" si="353"/>
        <v/>
      </c>
      <c r="I1733">
        <f t="shared" si="348"/>
        <v>39</v>
      </c>
      <c r="J1733" s="118">
        <f>IF(AND(Formulier!$E$44&lt;=C1733,Formulier!$O$38&gt;=C1733),"Verlof",0)</f>
        <v>0</v>
      </c>
      <c r="K1733">
        <f t="shared" si="354"/>
        <v>0</v>
      </c>
      <c r="L1733">
        <f t="shared" si="355"/>
        <v>0</v>
      </c>
      <c r="M1733">
        <f t="shared" si="356"/>
        <v>0</v>
      </c>
      <c r="N1733" s="56">
        <f t="shared" si="357"/>
        <v>0</v>
      </c>
      <c r="O1733" s="56">
        <f t="shared" si="358"/>
        <v>0</v>
      </c>
    </row>
    <row r="1734" spans="1:15" x14ac:dyDescent="0.3">
      <c r="A1734" t="str">
        <f t="shared" si="349"/>
        <v>202739do</v>
      </c>
      <c r="B1734">
        <f t="shared" si="347"/>
        <v>39</v>
      </c>
      <c r="C1734" s="65">
        <f t="shared" si="345"/>
        <v>46660</v>
      </c>
      <c r="D1734" t="str">
        <f t="shared" si="346"/>
        <v>do</v>
      </c>
      <c r="E1734">
        <f t="shared" si="350"/>
        <v>2027</v>
      </c>
      <c r="F1734" t="str">
        <f t="shared" si="351"/>
        <v/>
      </c>
      <c r="G1734" t="str">
        <f t="shared" si="352"/>
        <v/>
      </c>
      <c r="H1734" t="str">
        <f t="shared" si="353"/>
        <v/>
      </c>
      <c r="I1734">
        <f t="shared" si="348"/>
        <v>39</v>
      </c>
      <c r="J1734" s="118">
        <f>IF(AND(Formulier!$E$44&lt;=C1734,Formulier!$O$38&gt;=C1734),"Verlof",0)</f>
        <v>0</v>
      </c>
      <c r="K1734">
        <f t="shared" si="354"/>
        <v>0</v>
      </c>
      <c r="L1734">
        <f t="shared" si="355"/>
        <v>0</v>
      </c>
      <c r="M1734">
        <f t="shared" si="356"/>
        <v>0</v>
      </c>
      <c r="N1734" s="56">
        <f t="shared" si="357"/>
        <v>0</v>
      </c>
      <c r="O1734" s="56">
        <f t="shared" si="358"/>
        <v>0</v>
      </c>
    </row>
    <row r="1735" spans="1:15" x14ac:dyDescent="0.3">
      <c r="A1735" t="str">
        <f t="shared" si="349"/>
        <v>202739vr</v>
      </c>
      <c r="B1735">
        <f t="shared" si="347"/>
        <v>39</v>
      </c>
      <c r="C1735" s="65">
        <f t="shared" si="345"/>
        <v>46661</v>
      </c>
      <c r="D1735" t="str">
        <f t="shared" si="346"/>
        <v>vr</v>
      </c>
      <c r="E1735">
        <f t="shared" si="350"/>
        <v>2027</v>
      </c>
      <c r="F1735" t="str">
        <f t="shared" si="351"/>
        <v/>
      </c>
      <c r="G1735" t="str">
        <f t="shared" si="352"/>
        <v/>
      </c>
      <c r="H1735" t="str">
        <f t="shared" si="353"/>
        <v/>
      </c>
      <c r="I1735">
        <f t="shared" si="348"/>
        <v>39</v>
      </c>
      <c r="J1735" s="118">
        <f>IF(AND(Formulier!$E$44&lt;=C1735,Formulier!$O$38&gt;=C1735),"Verlof",0)</f>
        <v>0</v>
      </c>
      <c r="K1735">
        <f t="shared" si="354"/>
        <v>0</v>
      </c>
      <c r="L1735">
        <f t="shared" si="355"/>
        <v>0</v>
      </c>
      <c r="M1735">
        <f t="shared" si="356"/>
        <v>0</v>
      </c>
      <c r="N1735" s="56">
        <f t="shared" si="357"/>
        <v>0</v>
      </c>
      <c r="O1735" s="56">
        <f t="shared" si="358"/>
        <v>0</v>
      </c>
    </row>
    <row r="1736" spans="1:15" x14ac:dyDescent="0.3">
      <c r="A1736" t="str">
        <f t="shared" si="349"/>
        <v>202739za</v>
      </c>
      <c r="B1736">
        <f t="shared" si="347"/>
        <v>39</v>
      </c>
      <c r="C1736" s="65">
        <f t="shared" si="345"/>
        <v>46662</v>
      </c>
      <c r="D1736" t="str">
        <f t="shared" si="346"/>
        <v>za</v>
      </c>
      <c r="E1736">
        <f t="shared" si="350"/>
        <v>2027</v>
      </c>
      <c r="F1736" t="str">
        <f t="shared" si="351"/>
        <v/>
      </c>
      <c r="G1736" t="str">
        <f t="shared" si="352"/>
        <v/>
      </c>
      <c r="H1736" t="str">
        <f t="shared" si="353"/>
        <v/>
      </c>
      <c r="I1736">
        <f t="shared" si="348"/>
        <v>39</v>
      </c>
      <c r="J1736" s="118">
        <f>IF(AND(Formulier!$E$44&lt;=C1736,Formulier!$O$38&gt;=C1736),"Verlof",0)</f>
        <v>0</v>
      </c>
      <c r="K1736">
        <f t="shared" si="354"/>
        <v>0</v>
      </c>
      <c r="L1736">
        <f t="shared" si="355"/>
        <v>0</v>
      </c>
      <c r="M1736">
        <f t="shared" si="356"/>
        <v>0</v>
      </c>
      <c r="N1736" s="56">
        <f t="shared" si="357"/>
        <v>0</v>
      </c>
      <c r="O1736" s="56">
        <f t="shared" si="358"/>
        <v>0</v>
      </c>
    </row>
    <row r="1737" spans="1:15" x14ac:dyDescent="0.3">
      <c r="A1737" t="str">
        <f t="shared" si="349"/>
        <v>202739zo</v>
      </c>
      <c r="B1737">
        <f t="shared" si="347"/>
        <v>39</v>
      </c>
      <c r="C1737" s="65">
        <f t="shared" ref="C1737:C1800" si="359">C1736+1</f>
        <v>46663</v>
      </c>
      <c r="D1737" t="str">
        <f t="shared" ref="D1737:D1800" si="360">+D1730</f>
        <v>zo</v>
      </c>
      <c r="E1737">
        <f t="shared" si="350"/>
        <v>2027</v>
      </c>
      <c r="F1737" t="str">
        <f t="shared" si="351"/>
        <v/>
      </c>
      <c r="G1737" t="str">
        <f t="shared" si="352"/>
        <v/>
      </c>
      <c r="H1737" t="str">
        <f t="shared" si="353"/>
        <v/>
      </c>
      <c r="I1737">
        <f t="shared" si="348"/>
        <v>39</v>
      </c>
      <c r="J1737" s="118">
        <f>IF(AND(Formulier!$E$44&lt;=C1737,Formulier!$O$38&gt;=C1737),"Verlof",0)</f>
        <v>0</v>
      </c>
      <c r="K1737">
        <f t="shared" si="354"/>
        <v>0</v>
      </c>
      <c r="L1737">
        <f t="shared" si="355"/>
        <v>0</v>
      </c>
      <c r="M1737">
        <f t="shared" si="356"/>
        <v>0</v>
      </c>
      <c r="N1737" s="56">
        <f t="shared" si="357"/>
        <v>0</v>
      </c>
      <c r="O1737" s="56">
        <f t="shared" si="358"/>
        <v>0</v>
      </c>
    </row>
    <row r="1738" spans="1:15" x14ac:dyDescent="0.3">
      <c r="A1738" t="str">
        <f t="shared" si="349"/>
        <v>202740ma</v>
      </c>
      <c r="B1738">
        <f t="shared" si="347"/>
        <v>40</v>
      </c>
      <c r="C1738" s="65">
        <f t="shared" si="359"/>
        <v>46664</v>
      </c>
      <c r="D1738" t="str">
        <f t="shared" si="360"/>
        <v>ma</v>
      </c>
      <c r="E1738">
        <f t="shared" si="350"/>
        <v>2027</v>
      </c>
      <c r="F1738" t="str">
        <f t="shared" si="351"/>
        <v/>
      </c>
      <c r="G1738" t="str">
        <f t="shared" si="352"/>
        <v/>
      </c>
      <c r="H1738" t="str">
        <f t="shared" si="353"/>
        <v/>
      </c>
      <c r="I1738">
        <f t="shared" si="348"/>
        <v>40</v>
      </c>
      <c r="J1738" s="118">
        <f>IF(AND(Formulier!$E$44&lt;=C1738,Formulier!$O$38&gt;=C1738),"Verlof",0)</f>
        <v>0</v>
      </c>
      <c r="K1738">
        <f t="shared" si="354"/>
        <v>0</v>
      </c>
      <c r="L1738">
        <f t="shared" si="355"/>
        <v>0</v>
      </c>
      <c r="M1738">
        <f t="shared" si="356"/>
        <v>0</v>
      </c>
      <c r="N1738" s="56">
        <f t="shared" si="357"/>
        <v>0</v>
      </c>
      <c r="O1738" s="56">
        <f t="shared" si="358"/>
        <v>0</v>
      </c>
    </row>
    <row r="1739" spans="1:15" x14ac:dyDescent="0.3">
      <c r="A1739" t="str">
        <f t="shared" si="349"/>
        <v>202740di</v>
      </c>
      <c r="B1739">
        <f t="shared" si="347"/>
        <v>40</v>
      </c>
      <c r="C1739" s="65">
        <f t="shared" si="359"/>
        <v>46665</v>
      </c>
      <c r="D1739" t="str">
        <f t="shared" si="360"/>
        <v>di</v>
      </c>
      <c r="E1739">
        <f t="shared" si="350"/>
        <v>2027</v>
      </c>
      <c r="F1739" t="str">
        <f t="shared" si="351"/>
        <v/>
      </c>
      <c r="G1739" t="str">
        <f t="shared" si="352"/>
        <v/>
      </c>
      <c r="H1739" t="str">
        <f t="shared" si="353"/>
        <v/>
      </c>
      <c r="I1739">
        <f t="shared" si="348"/>
        <v>40</v>
      </c>
      <c r="J1739" s="118">
        <f>IF(AND(Formulier!$E$44&lt;=C1739,Formulier!$O$38&gt;=C1739),"Verlof",0)</f>
        <v>0</v>
      </c>
      <c r="K1739">
        <f t="shared" si="354"/>
        <v>0</v>
      </c>
      <c r="L1739">
        <f t="shared" si="355"/>
        <v>0</v>
      </c>
      <c r="M1739">
        <f t="shared" si="356"/>
        <v>0</v>
      </c>
      <c r="N1739" s="56">
        <f t="shared" si="357"/>
        <v>0</v>
      </c>
      <c r="O1739" s="56">
        <f t="shared" si="358"/>
        <v>0</v>
      </c>
    </row>
    <row r="1740" spans="1:15" x14ac:dyDescent="0.3">
      <c r="A1740" t="str">
        <f t="shared" si="349"/>
        <v>202740wo</v>
      </c>
      <c r="B1740">
        <f t="shared" si="347"/>
        <v>40</v>
      </c>
      <c r="C1740" s="65">
        <f t="shared" si="359"/>
        <v>46666</v>
      </c>
      <c r="D1740" t="str">
        <f t="shared" si="360"/>
        <v>wo</v>
      </c>
      <c r="E1740">
        <f t="shared" si="350"/>
        <v>2027</v>
      </c>
      <c r="F1740" t="str">
        <f t="shared" si="351"/>
        <v/>
      </c>
      <c r="G1740" t="str">
        <f t="shared" si="352"/>
        <v/>
      </c>
      <c r="H1740" t="str">
        <f t="shared" si="353"/>
        <v/>
      </c>
      <c r="I1740">
        <f t="shared" si="348"/>
        <v>40</v>
      </c>
      <c r="J1740" s="118">
        <f>IF(AND(Formulier!$E$44&lt;=C1740,Formulier!$O$38&gt;=C1740),"Verlof",0)</f>
        <v>0</v>
      </c>
      <c r="K1740">
        <f t="shared" si="354"/>
        <v>0</v>
      </c>
      <c r="L1740">
        <f t="shared" si="355"/>
        <v>0</v>
      </c>
      <c r="M1740">
        <f t="shared" si="356"/>
        <v>0</v>
      </c>
      <c r="N1740" s="56">
        <f t="shared" si="357"/>
        <v>0</v>
      </c>
      <c r="O1740" s="56">
        <f t="shared" si="358"/>
        <v>0</v>
      </c>
    </row>
    <row r="1741" spans="1:15" x14ac:dyDescent="0.3">
      <c r="A1741" t="str">
        <f t="shared" si="349"/>
        <v>202740do</v>
      </c>
      <c r="B1741">
        <f t="shared" ref="B1741:B1804" si="361">B1734+1</f>
        <v>40</v>
      </c>
      <c r="C1741" s="65">
        <f t="shared" si="359"/>
        <v>46667</v>
      </c>
      <c r="D1741" t="str">
        <f t="shared" si="360"/>
        <v>do</v>
      </c>
      <c r="E1741">
        <f t="shared" si="350"/>
        <v>2027</v>
      </c>
      <c r="F1741" t="str">
        <f t="shared" si="351"/>
        <v/>
      </c>
      <c r="G1741" t="str">
        <f t="shared" si="352"/>
        <v/>
      </c>
      <c r="H1741" t="str">
        <f t="shared" si="353"/>
        <v/>
      </c>
      <c r="I1741">
        <f t="shared" ref="I1741:I1804" si="362">+I1734+1</f>
        <v>40</v>
      </c>
      <c r="J1741" s="118">
        <f>IF(AND(Formulier!$E$44&lt;=C1741,Formulier!$O$38&gt;=C1741),"Verlof",0)</f>
        <v>0</v>
      </c>
      <c r="K1741">
        <f t="shared" si="354"/>
        <v>0</v>
      </c>
      <c r="L1741">
        <f t="shared" si="355"/>
        <v>0</v>
      </c>
      <c r="M1741">
        <f t="shared" si="356"/>
        <v>0</v>
      </c>
      <c r="N1741" s="56">
        <f t="shared" si="357"/>
        <v>0</v>
      </c>
      <c r="O1741" s="56">
        <f t="shared" si="358"/>
        <v>0</v>
      </c>
    </row>
    <row r="1742" spans="1:15" x14ac:dyDescent="0.3">
      <c r="A1742" t="str">
        <f t="shared" si="349"/>
        <v>202740vr</v>
      </c>
      <c r="B1742">
        <f t="shared" si="361"/>
        <v>40</v>
      </c>
      <c r="C1742" s="65">
        <f t="shared" si="359"/>
        <v>46668</v>
      </c>
      <c r="D1742" t="str">
        <f t="shared" si="360"/>
        <v>vr</v>
      </c>
      <c r="E1742">
        <f t="shared" si="350"/>
        <v>2027</v>
      </c>
      <c r="F1742" t="str">
        <f t="shared" si="351"/>
        <v/>
      </c>
      <c r="G1742" t="str">
        <f t="shared" si="352"/>
        <v/>
      </c>
      <c r="H1742" t="str">
        <f t="shared" si="353"/>
        <v/>
      </c>
      <c r="I1742">
        <f t="shared" si="362"/>
        <v>40</v>
      </c>
      <c r="J1742" s="118">
        <f>IF(AND(Formulier!$E$44&lt;=C1742,Formulier!$O$38&gt;=C1742),"Verlof",0)</f>
        <v>0</v>
      </c>
      <c r="K1742">
        <f t="shared" si="354"/>
        <v>0</v>
      </c>
      <c r="L1742">
        <f t="shared" si="355"/>
        <v>0</v>
      </c>
      <c r="M1742">
        <f t="shared" si="356"/>
        <v>0</v>
      </c>
      <c r="N1742" s="56">
        <f t="shared" si="357"/>
        <v>0</v>
      </c>
      <c r="O1742" s="56">
        <f t="shared" si="358"/>
        <v>0</v>
      </c>
    </row>
    <row r="1743" spans="1:15" x14ac:dyDescent="0.3">
      <c r="A1743" t="str">
        <f t="shared" si="349"/>
        <v>202740za</v>
      </c>
      <c r="B1743">
        <f t="shared" si="361"/>
        <v>40</v>
      </c>
      <c r="C1743" s="65">
        <f t="shared" si="359"/>
        <v>46669</v>
      </c>
      <c r="D1743" t="str">
        <f t="shared" si="360"/>
        <v>za</v>
      </c>
      <c r="E1743">
        <f t="shared" si="350"/>
        <v>2027</v>
      </c>
      <c r="F1743" t="str">
        <f t="shared" si="351"/>
        <v/>
      </c>
      <c r="G1743" t="str">
        <f t="shared" si="352"/>
        <v/>
      </c>
      <c r="H1743" t="str">
        <f t="shared" si="353"/>
        <v/>
      </c>
      <c r="I1743">
        <f t="shared" si="362"/>
        <v>40</v>
      </c>
      <c r="J1743" s="118">
        <f>IF(AND(Formulier!$E$44&lt;=C1743,Formulier!$O$38&gt;=C1743),"Verlof",0)</f>
        <v>0</v>
      </c>
      <c r="K1743">
        <f t="shared" si="354"/>
        <v>0</v>
      </c>
      <c r="L1743">
        <f t="shared" si="355"/>
        <v>0</v>
      </c>
      <c r="M1743">
        <f t="shared" si="356"/>
        <v>0</v>
      </c>
      <c r="N1743" s="56">
        <f t="shared" si="357"/>
        <v>0</v>
      </c>
      <c r="O1743" s="56">
        <f t="shared" si="358"/>
        <v>0</v>
      </c>
    </row>
    <row r="1744" spans="1:15" x14ac:dyDescent="0.3">
      <c r="A1744" t="str">
        <f t="shared" si="349"/>
        <v>202740zo</v>
      </c>
      <c r="B1744">
        <f t="shared" si="361"/>
        <v>40</v>
      </c>
      <c r="C1744" s="65">
        <f t="shared" si="359"/>
        <v>46670</v>
      </c>
      <c r="D1744" t="str">
        <f t="shared" si="360"/>
        <v>zo</v>
      </c>
      <c r="E1744">
        <f t="shared" si="350"/>
        <v>2027</v>
      </c>
      <c r="F1744" t="str">
        <f t="shared" si="351"/>
        <v/>
      </c>
      <c r="G1744" t="str">
        <f t="shared" si="352"/>
        <v/>
      </c>
      <c r="H1744" t="str">
        <f t="shared" si="353"/>
        <v/>
      </c>
      <c r="I1744">
        <f t="shared" si="362"/>
        <v>40</v>
      </c>
      <c r="J1744" s="118">
        <f>IF(AND(Formulier!$E$44&lt;=C1744,Formulier!$O$38&gt;=C1744),"Verlof",0)</f>
        <v>0</v>
      </c>
      <c r="K1744">
        <f t="shared" si="354"/>
        <v>0</v>
      </c>
      <c r="L1744">
        <f t="shared" si="355"/>
        <v>0</v>
      </c>
      <c r="M1744">
        <f t="shared" si="356"/>
        <v>0</v>
      </c>
      <c r="N1744" s="56">
        <f t="shared" si="357"/>
        <v>0</v>
      </c>
      <c r="O1744" s="56">
        <f t="shared" si="358"/>
        <v>0</v>
      </c>
    </row>
    <row r="1745" spans="1:15" x14ac:dyDescent="0.3">
      <c r="A1745" t="str">
        <f t="shared" si="349"/>
        <v>202741ma</v>
      </c>
      <c r="B1745">
        <f t="shared" si="361"/>
        <v>41</v>
      </c>
      <c r="C1745" s="65">
        <f t="shared" si="359"/>
        <v>46671</v>
      </c>
      <c r="D1745" t="str">
        <f t="shared" si="360"/>
        <v>ma</v>
      </c>
      <c r="E1745">
        <f t="shared" si="350"/>
        <v>2027</v>
      </c>
      <c r="F1745" t="str">
        <f t="shared" si="351"/>
        <v/>
      </c>
      <c r="G1745" t="str">
        <f t="shared" si="352"/>
        <v/>
      </c>
      <c r="H1745" t="str">
        <f t="shared" si="353"/>
        <v/>
      </c>
      <c r="I1745">
        <f t="shared" si="362"/>
        <v>41</v>
      </c>
      <c r="J1745" s="118">
        <f>IF(AND(Formulier!$E$44&lt;=C1745,Formulier!$O$38&gt;=C1745),"Verlof",0)</f>
        <v>0</v>
      </c>
      <c r="K1745">
        <f t="shared" si="354"/>
        <v>0</v>
      </c>
      <c r="L1745">
        <f t="shared" si="355"/>
        <v>0</v>
      </c>
      <c r="M1745">
        <f t="shared" si="356"/>
        <v>0</v>
      </c>
      <c r="N1745" s="56">
        <f t="shared" si="357"/>
        <v>0</v>
      </c>
      <c r="O1745" s="56">
        <f t="shared" si="358"/>
        <v>0</v>
      </c>
    </row>
    <row r="1746" spans="1:15" x14ac:dyDescent="0.3">
      <c r="A1746" t="str">
        <f t="shared" si="349"/>
        <v>202741di</v>
      </c>
      <c r="B1746">
        <f t="shared" si="361"/>
        <v>41</v>
      </c>
      <c r="C1746" s="65">
        <f t="shared" si="359"/>
        <v>46672</v>
      </c>
      <c r="D1746" t="str">
        <f t="shared" si="360"/>
        <v>di</v>
      </c>
      <c r="E1746">
        <f t="shared" si="350"/>
        <v>2027</v>
      </c>
      <c r="F1746" t="str">
        <f t="shared" si="351"/>
        <v/>
      </c>
      <c r="G1746" t="str">
        <f t="shared" si="352"/>
        <v/>
      </c>
      <c r="H1746" t="str">
        <f t="shared" si="353"/>
        <v/>
      </c>
      <c r="I1746">
        <f t="shared" si="362"/>
        <v>41</v>
      </c>
      <c r="J1746" s="118">
        <f>IF(AND(Formulier!$E$44&lt;=C1746,Formulier!$O$38&gt;=C1746),"Verlof",0)</f>
        <v>0</v>
      </c>
      <c r="K1746">
        <f t="shared" si="354"/>
        <v>0</v>
      </c>
      <c r="L1746">
        <f t="shared" si="355"/>
        <v>0</v>
      </c>
      <c r="M1746">
        <f t="shared" si="356"/>
        <v>0</v>
      </c>
      <c r="N1746" s="56">
        <f t="shared" si="357"/>
        <v>0</v>
      </c>
      <c r="O1746" s="56">
        <f t="shared" si="358"/>
        <v>0</v>
      </c>
    </row>
    <row r="1747" spans="1:15" x14ac:dyDescent="0.3">
      <c r="A1747" t="str">
        <f t="shared" si="349"/>
        <v>202741wo</v>
      </c>
      <c r="B1747">
        <f t="shared" si="361"/>
        <v>41</v>
      </c>
      <c r="C1747" s="65">
        <f t="shared" si="359"/>
        <v>46673</v>
      </c>
      <c r="D1747" t="str">
        <f t="shared" si="360"/>
        <v>wo</v>
      </c>
      <c r="E1747">
        <f t="shared" si="350"/>
        <v>2027</v>
      </c>
      <c r="F1747" t="str">
        <f t="shared" si="351"/>
        <v/>
      </c>
      <c r="G1747" t="str">
        <f t="shared" si="352"/>
        <v/>
      </c>
      <c r="H1747" t="str">
        <f t="shared" si="353"/>
        <v/>
      </c>
      <c r="I1747">
        <f t="shared" si="362"/>
        <v>41</v>
      </c>
      <c r="J1747" s="118">
        <f>IF(AND(Formulier!$E$44&lt;=C1747,Formulier!$O$38&gt;=C1747),"Verlof",0)</f>
        <v>0</v>
      </c>
      <c r="K1747">
        <f t="shared" si="354"/>
        <v>0</v>
      </c>
      <c r="L1747">
        <f t="shared" si="355"/>
        <v>0</v>
      </c>
      <c r="M1747">
        <f t="shared" si="356"/>
        <v>0</v>
      </c>
      <c r="N1747" s="56">
        <f t="shared" si="357"/>
        <v>0</v>
      </c>
      <c r="O1747" s="56">
        <f t="shared" si="358"/>
        <v>0</v>
      </c>
    </row>
    <row r="1748" spans="1:15" x14ac:dyDescent="0.3">
      <c r="A1748" t="str">
        <f t="shared" si="349"/>
        <v>202741do</v>
      </c>
      <c r="B1748">
        <f t="shared" si="361"/>
        <v>41</v>
      </c>
      <c r="C1748" s="65">
        <f t="shared" si="359"/>
        <v>46674</v>
      </c>
      <c r="D1748" t="str">
        <f t="shared" si="360"/>
        <v>do</v>
      </c>
      <c r="E1748">
        <f t="shared" si="350"/>
        <v>2027</v>
      </c>
      <c r="F1748" t="str">
        <f t="shared" si="351"/>
        <v/>
      </c>
      <c r="G1748" t="str">
        <f t="shared" si="352"/>
        <v/>
      </c>
      <c r="H1748" t="str">
        <f t="shared" si="353"/>
        <v/>
      </c>
      <c r="I1748">
        <f t="shared" si="362"/>
        <v>41</v>
      </c>
      <c r="J1748" s="118">
        <f>IF(AND(Formulier!$E$44&lt;=C1748,Formulier!$O$38&gt;=C1748),"Verlof",0)</f>
        <v>0</v>
      </c>
      <c r="K1748">
        <f t="shared" si="354"/>
        <v>0</v>
      </c>
      <c r="L1748">
        <f t="shared" si="355"/>
        <v>0</v>
      </c>
      <c r="M1748">
        <f t="shared" si="356"/>
        <v>0</v>
      </c>
      <c r="N1748" s="56">
        <f t="shared" si="357"/>
        <v>0</v>
      </c>
      <c r="O1748" s="56">
        <f t="shared" si="358"/>
        <v>0</v>
      </c>
    </row>
    <row r="1749" spans="1:15" x14ac:dyDescent="0.3">
      <c r="A1749" t="str">
        <f t="shared" si="349"/>
        <v>202741vr</v>
      </c>
      <c r="B1749">
        <f t="shared" si="361"/>
        <v>41</v>
      </c>
      <c r="C1749" s="65">
        <f t="shared" si="359"/>
        <v>46675</v>
      </c>
      <c r="D1749" t="str">
        <f t="shared" si="360"/>
        <v>vr</v>
      </c>
      <c r="E1749">
        <f t="shared" si="350"/>
        <v>2027</v>
      </c>
      <c r="F1749" t="str">
        <f t="shared" si="351"/>
        <v/>
      </c>
      <c r="G1749" t="str">
        <f t="shared" si="352"/>
        <v/>
      </c>
      <c r="H1749" t="str">
        <f t="shared" si="353"/>
        <v/>
      </c>
      <c r="I1749">
        <f t="shared" si="362"/>
        <v>41</v>
      </c>
      <c r="J1749" s="118">
        <f>IF(AND(Formulier!$E$44&lt;=C1749,Formulier!$O$38&gt;=C1749),"Verlof",0)</f>
        <v>0</v>
      </c>
      <c r="K1749">
        <f t="shared" si="354"/>
        <v>0</v>
      </c>
      <c r="L1749">
        <f t="shared" si="355"/>
        <v>0</v>
      </c>
      <c r="M1749">
        <f t="shared" si="356"/>
        <v>0</v>
      </c>
      <c r="N1749" s="56">
        <f t="shared" si="357"/>
        <v>0</v>
      </c>
      <c r="O1749" s="56">
        <f t="shared" si="358"/>
        <v>0</v>
      </c>
    </row>
    <row r="1750" spans="1:15" x14ac:dyDescent="0.3">
      <c r="A1750" t="str">
        <f t="shared" si="349"/>
        <v>202741za</v>
      </c>
      <c r="B1750">
        <f t="shared" si="361"/>
        <v>41</v>
      </c>
      <c r="C1750" s="65">
        <f t="shared" si="359"/>
        <v>46676</v>
      </c>
      <c r="D1750" t="str">
        <f t="shared" si="360"/>
        <v>za</v>
      </c>
      <c r="E1750">
        <f t="shared" si="350"/>
        <v>2027</v>
      </c>
      <c r="F1750" t="str">
        <f t="shared" si="351"/>
        <v/>
      </c>
      <c r="G1750" t="str">
        <f t="shared" si="352"/>
        <v/>
      </c>
      <c r="H1750" t="str">
        <f t="shared" si="353"/>
        <v/>
      </c>
      <c r="I1750">
        <f t="shared" si="362"/>
        <v>41</v>
      </c>
      <c r="J1750" s="118">
        <f>IF(AND(Formulier!$E$44&lt;=C1750,Formulier!$O$38&gt;=C1750),"Verlof",0)</f>
        <v>0</v>
      </c>
      <c r="K1750">
        <f t="shared" si="354"/>
        <v>0</v>
      </c>
      <c r="L1750">
        <f t="shared" si="355"/>
        <v>0</v>
      </c>
      <c r="M1750">
        <f t="shared" si="356"/>
        <v>0</v>
      </c>
      <c r="N1750" s="56">
        <f t="shared" si="357"/>
        <v>0</v>
      </c>
      <c r="O1750" s="56">
        <f t="shared" si="358"/>
        <v>0</v>
      </c>
    </row>
    <row r="1751" spans="1:15" x14ac:dyDescent="0.3">
      <c r="A1751" t="str">
        <f t="shared" si="349"/>
        <v>202741zo</v>
      </c>
      <c r="B1751">
        <f t="shared" si="361"/>
        <v>41</v>
      </c>
      <c r="C1751" s="65">
        <f t="shared" si="359"/>
        <v>46677</v>
      </c>
      <c r="D1751" t="str">
        <f t="shared" si="360"/>
        <v>zo</v>
      </c>
      <c r="E1751">
        <f t="shared" si="350"/>
        <v>2027</v>
      </c>
      <c r="F1751" t="str">
        <f t="shared" si="351"/>
        <v/>
      </c>
      <c r="G1751" t="str">
        <f t="shared" si="352"/>
        <v/>
      </c>
      <c r="H1751" t="str">
        <f t="shared" si="353"/>
        <v/>
      </c>
      <c r="I1751">
        <f t="shared" si="362"/>
        <v>41</v>
      </c>
      <c r="J1751" s="118">
        <f>IF(AND(Formulier!$E$44&lt;=C1751,Formulier!$O$38&gt;=C1751),"Verlof",0)</f>
        <v>0</v>
      </c>
      <c r="K1751">
        <f t="shared" si="354"/>
        <v>0</v>
      </c>
      <c r="L1751">
        <f t="shared" si="355"/>
        <v>0</v>
      </c>
      <c r="M1751">
        <f t="shared" si="356"/>
        <v>0</v>
      </c>
      <c r="N1751" s="56">
        <f t="shared" si="357"/>
        <v>0</v>
      </c>
      <c r="O1751" s="56">
        <f t="shared" si="358"/>
        <v>0</v>
      </c>
    </row>
    <row r="1752" spans="1:15" x14ac:dyDescent="0.3">
      <c r="A1752" t="str">
        <f t="shared" si="349"/>
        <v>202742ma</v>
      </c>
      <c r="B1752">
        <f t="shared" si="361"/>
        <v>42</v>
      </c>
      <c r="C1752" s="65">
        <f t="shared" si="359"/>
        <v>46678</v>
      </c>
      <c r="D1752" t="str">
        <f t="shared" si="360"/>
        <v>ma</v>
      </c>
      <c r="E1752">
        <f t="shared" si="350"/>
        <v>2027</v>
      </c>
      <c r="F1752" t="str">
        <f t="shared" si="351"/>
        <v>Vakantie</v>
      </c>
      <c r="G1752" t="str">
        <f t="shared" si="352"/>
        <v>Vakantie</v>
      </c>
      <c r="H1752" t="str">
        <f t="shared" si="353"/>
        <v/>
      </c>
      <c r="I1752">
        <f t="shared" si="362"/>
        <v>42</v>
      </c>
      <c r="J1752" s="118">
        <f>IF(AND(Formulier!$E$44&lt;=C1752,Formulier!$O$38&gt;=C1752),"Verlof",0)</f>
        <v>0</v>
      </c>
      <c r="K1752">
        <f t="shared" si="354"/>
        <v>0</v>
      </c>
      <c r="L1752">
        <f t="shared" si="355"/>
        <v>0</v>
      </c>
      <c r="M1752">
        <f t="shared" si="356"/>
        <v>0</v>
      </c>
      <c r="N1752" s="56">
        <f t="shared" si="357"/>
        <v>0</v>
      </c>
      <c r="O1752" s="56">
        <f t="shared" si="358"/>
        <v>0</v>
      </c>
    </row>
    <row r="1753" spans="1:15" x14ac:dyDescent="0.3">
      <c r="A1753" t="str">
        <f t="shared" si="349"/>
        <v>202742di</v>
      </c>
      <c r="B1753">
        <f t="shared" si="361"/>
        <v>42</v>
      </c>
      <c r="C1753" s="65">
        <f t="shared" si="359"/>
        <v>46679</v>
      </c>
      <c r="D1753" t="str">
        <f t="shared" si="360"/>
        <v>di</v>
      </c>
      <c r="E1753">
        <f t="shared" si="350"/>
        <v>2027</v>
      </c>
      <c r="F1753" t="str">
        <f t="shared" si="351"/>
        <v>Vakantie</v>
      </c>
      <c r="G1753" t="str">
        <f t="shared" si="352"/>
        <v>Vakantie</v>
      </c>
      <c r="H1753" t="str">
        <f t="shared" si="353"/>
        <v/>
      </c>
      <c r="I1753">
        <f t="shared" si="362"/>
        <v>42</v>
      </c>
      <c r="J1753" s="118">
        <f>IF(AND(Formulier!$E$44&lt;=C1753,Formulier!$O$38&gt;=C1753),"Verlof",0)</f>
        <v>0</v>
      </c>
      <c r="K1753">
        <f t="shared" si="354"/>
        <v>0</v>
      </c>
      <c r="L1753">
        <f t="shared" si="355"/>
        <v>0</v>
      </c>
      <c r="M1753">
        <f t="shared" si="356"/>
        <v>0</v>
      </c>
      <c r="N1753" s="56">
        <f t="shared" si="357"/>
        <v>0</v>
      </c>
      <c r="O1753" s="56">
        <f t="shared" si="358"/>
        <v>0</v>
      </c>
    </row>
    <row r="1754" spans="1:15" x14ac:dyDescent="0.3">
      <c r="A1754" t="str">
        <f t="shared" si="349"/>
        <v>202742wo</v>
      </c>
      <c r="B1754">
        <f t="shared" si="361"/>
        <v>42</v>
      </c>
      <c r="C1754" s="65">
        <f t="shared" si="359"/>
        <v>46680</v>
      </c>
      <c r="D1754" t="str">
        <f t="shared" si="360"/>
        <v>wo</v>
      </c>
      <c r="E1754">
        <f t="shared" si="350"/>
        <v>2027</v>
      </c>
      <c r="F1754" t="str">
        <f t="shared" si="351"/>
        <v>Vakantie</v>
      </c>
      <c r="G1754" t="str">
        <f t="shared" si="352"/>
        <v>Vakantie</v>
      </c>
      <c r="H1754" t="str">
        <f t="shared" si="353"/>
        <v/>
      </c>
      <c r="I1754">
        <f t="shared" si="362"/>
        <v>42</v>
      </c>
      <c r="J1754" s="118">
        <f>IF(AND(Formulier!$E$44&lt;=C1754,Formulier!$O$38&gt;=C1754),"Verlof",0)</f>
        <v>0</v>
      </c>
      <c r="K1754">
        <f t="shared" si="354"/>
        <v>0</v>
      </c>
      <c r="L1754">
        <f t="shared" si="355"/>
        <v>0</v>
      </c>
      <c r="M1754">
        <f t="shared" si="356"/>
        <v>0</v>
      </c>
      <c r="N1754" s="56">
        <f t="shared" si="357"/>
        <v>0</v>
      </c>
      <c r="O1754" s="56">
        <f t="shared" si="358"/>
        <v>0</v>
      </c>
    </row>
    <row r="1755" spans="1:15" x14ac:dyDescent="0.3">
      <c r="A1755" t="str">
        <f t="shared" si="349"/>
        <v>202742do</v>
      </c>
      <c r="B1755">
        <f t="shared" si="361"/>
        <v>42</v>
      </c>
      <c r="C1755" s="65">
        <f t="shared" si="359"/>
        <v>46681</v>
      </c>
      <c r="D1755" t="str">
        <f t="shared" si="360"/>
        <v>do</v>
      </c>
      <c r="E1755">
        <f t="shared" si="350"/>
        <v>2027</v>
      </c>
      <c r="F1755" t="str">
        <f t="shared" si="351"/>
        <v>Vakantie</v>
      </c>
      <c r="G1755" t="str">
        <f t="shared" si="352"/>
        <v>Vakantie</v>
      </c>
      <c r="H1755" t="str">
        <f t="shared" si="353"/>
        <v/>
      </c>
      <c r="I1755">
        <f t="shared" si="362"/>
        <v>42</v>
      </c>
      <c r="J1755" s="118">
        <f>IF(AND(Formulier!$E$44&lt;=C1755,Formulier!$O$38&gt;=C1755),"Verlof",0)</f>
        <v>0</v>
      </c>
      <c r="K1755">
        <f t="shared" si="354"/>
        <v>0</v>
      </c>
      <c r="L1755">
        <f t="shared" si="355"/>
        <v>0</v>
      </c>
      <c r="M1755">
        <f t="shared" si="356"/>
        <v>0</v>
      </c>
      <c r="N1755" s="56">
        <f t="shared" si="357"/>
        <v>0</v>
      </c>
      <c r="O1755" s="56">
        <f t="shared" si="358"/>
        <v>0</v>
      </c>
    </row>
    <row r="1756" spans="1:15" x14ac:dyDescent="0.3">
      <c r="A1756" t="str">
        <f t="shared" ref="A1756:A1819" si="363">E1756&amp;B1756&amp;D1756</f>
        <v>202742vr</v>
      </c>
      <c r="B1756">
        <f t="shared" si="361"/>
        <v>42</v>
      </c>
      <c r="C1756" s="65">
        <f t="shared" si="359"/>
        <v>46682</v>
      </c>
      <c r="D1756" t="str">
        <f t="shared" si="360"/>
        <v>vr</v>
      </c>
      <c r="E1756">
        <f t="shared" ref="E1756:E1819" si="364">YEAR(C1756)</f>
        <v>2027</v>
      </c>
      <c r="F1756" t="str">
        <f t="shared" ref="F1756:F1819" si="365">IF(AND(C1756&gt;=$U$4,C1756&lt;=$V$4),"Vakantie",IF(AND(C1756&gt;=$U$5,C1756&lt;=$V$5),"Vakantie",IF(AND(C1756&gt;=$U$6,C1756&lt;=$V$6),"Vakantie",IF(AND(C1756&gt;=$U$7,C1756&lt;=$V$7),"Vakantie",IF(AND(C1756&gt;=$U$8,C1756&lt;=$V$8),"Vakantie",IF(AND(C1756&gt;=$U$9,C1756&lt;=$V$9),"Vakantie",IF(AND(C1756&gt;=$U$10,C1756&lt;=$V$10),"Vakantie",IF(AND(C1756&gt;=$U$11,C1756&lt;=$V$11),"Vakantie",IF(AND(C1756&gt;=$U$12,C1756&lt;=$V$12),"Vakantie",IF(AND(C1756&gt;=$U$13,C1756&lt;=$V$13),"Vakantie",IF(AND(C1756&gt;=$U$14,C1756&lt;=$V$14),"Vakantie",IF(AND(C1756&gt;=$U$15,C1756&lt;=$V$15),"Vakantie",IF(AND(C1756&gt;=$U$16,C1756&lt;=$V$16),"Vakantie",IF(AND(C1756&gt;=$U$17,C1756&lt;=$V$17),"Vakantie",IF(AND(C1756&gt;=$U$18,C1756&lt;=$V$18),"Vakantie",IF(AND(C1756&gt;=$U$19,C1756&lt;=$V$19),"Vakantie",IF(AND(C1756&gt;=$U$20,C1756&lt;=$V$20),"Vakantie",IF(AND(C1756&gt;=$U$21,C1756&lt;=$V$21),"Vakantie",IF(AND(C1756&gt;=$U$22,C1756&lt;=$V$22),"Vakantie",IF(AND(C1756&gt;=$U$23,C1756&lt;=$V$23),"Vakantie",IF(AND(C1756&gt;=$U$24,C1756&lt;=$V$24),"Vakantie",IF(AND(C1756&gt;=$U$25,C1756&lt;=$V$25),"Vakantie",IF(AND(C1756&gt;=$U$26,C1756&lt;=$V$26),"Vakantie",IF(AND(C1756&gt;=$U$27,C1756&lt;=$V$27),"Vakantie",IF(AND(C1756&gt;=$U$28,C1756&lt;=$V$28),"Vakantie",IF(AND(C1756&gt;=$U$29,C1756&lt;=$V$29),"Vakantie",IF(AND(C1756&gt;=$U$30,C1756&lt;=$V$30),"Vakantie",IF(AND(C1756&gt;=$U$31,C1756&lt;=$V$31),"Vakantie",IF(AND(C1756&gt;=$U$32,C1756&lt;=$V$32),"Vakantie",IF(AND(C1756&gt;=$U$33,C1756&lt;=$V$33),"Vakantie",IF(AND(C1756&gt;=$U$34,C1756&lt;=$V$34),"Vakantie",IF(AND(C1756&gt;=$U$35,C1756&lt;=$V$35),"Vakantie",IF(AND(C1756&gt;=$U$36,C1756&lt;=$V$36),"Vakantie",IF(AND(C1756&gt;=$U$37,C1756&lt;=$V$37),"Vakantie",IF(AND(C1756&gt;=$U$38,C1756&lt;=$V$38),"Vakantie",IF(AND(C1756&gt;=$U$39,C1756&lt;=$V$39),"Vakantie",IF(AND(C1756&gt;=$U$40,C1756&lt;=$V$40),"Vakantie",IF(AND(C1756&gt;=$U$41,C1756&lt;=$V$41),"Vakantie",IF(AND(C1756&gt;=$U$42,C1756&lt;=$V$42),"Vakantie",IF(AND(C1756&gt;=$U$43,C1756&lt;=$V$43),"Vakantie",IF(AND(C1756&gt;=$U$44,C1756&lt;=$V$44),"Vakantie",IF(AND(C1756&gt;=$U$45,C1756&lt;=$V$45),"Vakantie",""))))))))))))))))))))))))))))))))))))))))))</f>
        <v>Vakantie</v>
      </c>
      <c r="G1756" t="str">
        <f t="shared" ref="G1756:G1819" si="366">IF(AND(C1756&gt;=$Z$4,C1756&lt;=$AA$4),"Vakantie",IF(AND(C1756&gt;=$Z$5,C1756&lt;=$AA$5),"Vakantie",IF(AND(C1756&gt;=$Z$6,C1756&lt;=$AA$6),"Vakantie",IF(AND(C1756&gt;=$Z$7,C1756&lt;=$AA$7),"Vakantie",IF(AND(C1756&gt;=$Z$8,C1756&lt;=$AA$8),"Vakantie",IF(AND(C1756&gt;=$Z$9,C1756&lt;=$AA$9),"Vakantie",IF(AND(C1756&gt;=$Z$10,C1756&lt;=$AA$10),"Vakantie",IF(AND(C1756&gt;=$Z$11,C1756&lt;=$AA$11),"Vakantie",IF(AND(C1756&gt;=$Z$12,C1756&lt;=$AA$12),"Vakantie",IF(AND(C1756&gt;=$Z$13,C1756&lt;=$AA$13),"Vakantie",IF(AND(C1756&gt;=$Z$14,C1756&lt;=$AA$14),"Vakantie",IF(AND(C1756&gt;=$Z$15,C1756&lt;=$AA$15),"Vakantie",IF(AND(C1756&gt;=$Z$16,C1756&lt;=$AA$16),"Vakantie",IF(AND(C1756&gt;=$Z$17,C1756&lt;=$AA$17),"Vakantie",IF(AND(C1756&gt;=$Z$18,C1756&lt;=$AA$18),"Vakantie",IF(AND(C1756&gt;=$Z$19,C1756&lt;=$AA$19),"Vakantie",IF(AND(C1756&gt;=$Z$20,C1756&lt;=$AA$20),"Vakantie",IF(AND(C1756&gt;=$Z$21,C1756&lt;=$AA$21),"Vakantie",IF(AND(C1756&gt;=$Z$22,C1756&lt;=$AA$22),"Vakantie",IF(AND(C1756&gt;=$Z$23,C1756&lt;=$AA$23),"Vakantie",IF(AND(C1756&gt;=$Z$24,C1756&lt;=$AA$24),"Vakantie",IF(AND(C1756&gt;=$Z$25,C1756&lt;=$AA$25),"Vakantie",IF(AND(C1756&gt;=$Z$26,C1756&lt;=$AA$26),"Vakantie",IF(AND(C1756&gt;=$Z$27,C1756&lt;=$AA$27),"Vakantie",IF(AND(C1756&gt;=$Z$28,C1756&lt;=$AA$28),"Vakantie",IF(AND(C1756&gt;=$Z$29,C1756&lt;=$AA$29),"Vakantie",IF(AND(C1756&gt;=$Z$30,C1756&lt;=$AA$30),"Vakantie",IF(AND(C1756&gt;=$Z$31,C1756&lt;=$AA$31),"Vakantie",IF(AND(C1756&gt;=$Z$32,C1756&lt;=$AA$32),"Vakantie",IF(AND(C1756&gt;=$Z$33,C1756&lt;=$AA$33),"Vakantie",IF(AND(C1756&gt;=$Z$34,C1756&lt;=$AA$34),"Vakantie",IF(AND(C1756&gt;=$Z$35,C1756&lt;=$AA$35),"Vakantie",IF(AND(C1756&gt;=$Z$36,C1756&lt;=$AA$36),"Vakantie",IF(AND(C1756&gt;=$Z$37,C1756&lt;=$AA$37),"Vakantie",IF(AND(C1756&gt;=$Z$38,C1756&lt;=$AA$38),"Vakantie",IF(AND(C1756&gt;=$Z$39,C1756&lt;=$AA$39),"Vakantie",IF(AND(C1756&gt;=$Z$40,C1756&lt;=$AA$40),"Vakantie",IF(AND(C1756&gt;=$Z$41,C1756&lt;=$AA$41),"Vakantie",IF(AND(C1756&gt;=$Z$42,C1756&lt;=$AA$42),"Vakantie",IF(AND(C1756&gt;=$Z$43,C1756&lt;=$AA$43),"Vakantie",IF(AND(C1756&gt;=$Z$44,C1756&lt;=$AA$44),"Vakantie",IF(AND(C1756&gt;=$Z$45,C1756&lt;=$AA$45),"Vakantie",""))))))))))))))))))))))))))))))))))))))))))</f>
        <v>Vakantie</v>
      </c>
      <c r="H1756" t="str">
        <f t="shared" ref="H1756:H1819" si="367">IF(AND(C1756&gt;=$AE$4,C1756&lt;=$AF$4),"Vakantie",IF(AND(C1756&gt;=$AE$5,C1756&lt;=$AF$5),"Vakantie",IF(AND(C1756&gt;=$AE$6,C1756&lt;=$AF$6),"Vakantie",IF(AND(C1756&gt;=$AE$7,C1756&lt;=$AF$7),"Vakantie",IF(AND(C1756&gt;=$AE$8,C1756&lt;=$AF$8),"Vakantie",IF(AND(C1756&gt;=$AE$9,C1756&lt;=$AF$9),"Vakantie",IF(AND(C1756&gt;=$AE$10,C1756&lt;=$AF$10),"Vakantie",IF(AND(C1756&gt;=$AE$11,C1756&lt;=$AF$11),"Vakantie",IF(AND(C1756&gt;=$AE$12,C1756&lt;=$AF$12),"Vakantie",IF(AND(C1756&gt;=$AE$13,C1756&lt;=$AF$13),"Vakantie",IF(AND(C1756&gt;=$AE$14,C1756&lt;=$AF$14),"Vakantie",IF(AND(C1756&gt;=$AE$15,C1756&lt;=$AF$15),"Vakantie",IF(AND(C1756&gt;=$AE$16,C1756&lt;=$AF$16),"Vakantie",IF(AND(C1756&gt;=$AE$17,C1756&lt;=$AF$17),"Vakantie",IF(AND(C1756&gt;=$AE$18,C1756&lt;=$AF$18),"Vakantie",IF(AND(C1756&gt;=$AE$19,C1756&lt;=$AF$19),"Vakantie",IF(AND(C1756&gt;=$AE$20,C1756&lt;=$AF$20),"Vakantie",IF(AND(C1756&gt;=$AE$21,C1756&lt;=$AF$21),"Vakantie",IF(AND(C1756&gt;=$AE$22,C1756&lt;=$AF$22),"Vakantie",IF(AND(C1756&gt;=$AE$23,C1756&lt;=$AF$23),"Vakantie",IF(AND(C1756&gt;=$AE$24,C1756&lt;=$AF$24),"Vakantie",IF(AND(C1756&gt;=$AE$25,C1756&lt;=$AF$25),"Vakantie",IF(AND(C1756&gt;=$AE$26,C1756&lt;=$AF$26),"Vakantie",IF(AND(C1756&gt;=$AE$27,C1756&lt;=$AF$27),"Vakantie",IF(AND(C1756&gt;=$AE$28,C1756&lt;=$AF$28),"Vakantie",IF(AND(C1756&gt;=$AE$29,C1756&lt;=$AF$29),"Vakantie",IF(AND(C1756&gt;=$AE$30,C1756&lt;=$AF$30),"Vakantie",IF(AND(C1756&gt;=$AE$31,C1756&lt;=$AF$31),"Vakantie",IF(AND(C1756&gt;=$AE$32,C1756&lt;=$AF$32),"Vakantie",IF(AND(C1756&gt;=$AE$33,C1756&lt;=$AF$33),"Vakantie",IF(AND(C1756&gt;=$AE$34,C1756&lt;=$AF$34),"Vakantie",IF(AND(C1756&gt;=$AE$35,C1756&lt;=$AF$35),"Vakantie",IF(AND(C1756&gt;=$AE$36,C1756&lt;=$AF$36),"Vakantie",IF(AND(C1756&gt;=$AE$37,C1756&lt;=$AF$37),"Vakantie",IF(AND(C1756&gt;=$AE$38,C1756&lt;=$AF$38),"Vakantie",IF(AND(C1756&gt;=$AE$39,C1756&lt;=$AF$39),"Vakantie",IF(AND(C1756&gt;=$AE$40,C1756&lt;=$AF$40),"Vakantie",IF(AND(C1756&gt;=$AE$41,C1756&lt;=$AF$41),"Vakantie",IF(AND(C1756&gt;=$AE$42,C1756&lt;=$AF$42),"Vakantie",IF(AND(C1756&gt;=$AE$43,C1756&lt;=$AF$43),"Vakantie",IF(AND(C1756&gt;=$AE$44,C1756&lt;=$AF$44),"Vakantie",IF(AND(C1756&gt;=$AE$45,C1756&lt;=$AF$45),"Vakantie",""))))))))))))))))))))))))))))))))))))))))))</f>
        <v/>
      </c>
      <c r="I1756">
        <f t="shared" si="362"/>
        <v>42</v>
      </c>
      <c r="J1756" s="118">
        <f>IF(AND(Formulier!$E$44&lt;=C1756,Formulier!$O$38&gt;=C1756),"Verlof",0)</f>
        <v>0</v>
      </c>
      <c r="K1756">
        <f t="shared" ref="K1756:K1819" si="368">IF(J1756=0,0,IF(F1756="",0,1))</f>
        <v>0</v>
      </c>
      <c r="L1756">
        <f t="shared" ref="L1756:L1819" si="369">IF(J1756=0,0,IF(G1756="",0,1))</f>
        <v>0</v>
      </c>
      <c r="M1756">
        <f t="shared" ref="M1756:M1819" si="370">IF(J1756=0,0,IF(H1756="",0,1))</f>
        <v>0</v>
      </c>
      <c r="N1756" s="56">
        <f t="shared" ref="N1756:N1819" si="371">IF($N$1="Noord",K1756,IF($N$1="Midden",L1756,M1756))</f>
        <v>0</v>
      </c>
      <c r="O1756" s="56">
        <f t="shared" ref="O1756:O1819" si="372">IF(OR(D1756="za",D1756="zo"),0,N1756)</f>
        <v>0</v>
      </c>
    </row>
    <row r="1757" spans="1:15" x14ac:dyDescent="0.3">
      <c r="A1757" t="str">
        <f t="shared" si="363"/>
        <v>202742za</v>
      </c>
      <c r="B1757">
        <f t="shared" si="361"/>
        <v>42</v>
      </c>
      <c r="C1757" s="65">
        <f t="shared" si="359"/>
        <v>46683</v>
      </c>
      <c r="D1757" t="str">
        <f t="shared" si="360"/>
        <v>za</v>
      </c>
      <c r="E1757">
        <f t="shared" si="364"/>
        <v>2027</v>
      </c>
      <c r="F1757" t="str">
        <f t="shared" si="365"/>
        <v>Vakantie</v>
      </c>
      <c r="G1757" t="str">
        <f t="shared" si="366"/>
        <v>Vakantie</v>
      </c>
      <c r="H1757" t="str">
        <f t="shared" si="367"/>
        <v/>
      </c>
      <c r="I1757">
        <f t="shared" si="362"/>
        <v>42</v>
      </c>
      <c r="J1757" s="118">
        <f>IF(AND(Formulier!$E$44&lt;=C1757,Formulier!$O$38&gt;=C1757),"Verlof",0)</f>
        <v>0</v>
      </c>
      <c r="K1757">
        <f t="shared" si="368"/>
        <v>0</v>
      </c>
      <c r="L1757">
        <f t="shared" si="369"/>
        <v>0</v>
      </c>
      <c r="M1757">
        <f t="shared" si="370"/>
        <v>0</v>
      </c>
      <c r="N1757" s="56">
        <f t="shared" si="371"/>
        <v>0</v>
      </c>
      <c r="O1757" s="56">
        <f t="shared" si="372"/>
        <v>0</v>
      </c>
    </row>
    <row r="1758" spans="1:15" x14ac:dyDescent="0.3">
      <c r="A1758" t="str">
        <f t="shared" si="363"/>
        <v>202742zo</v>
      </c>
      <c r="B1758">
        <f t="shared" si="361"/>
        <v>42</v>
      </c>
      <c r="C1758" s="65">
        <f t="shared" si="359"/>
        <v>46684</v>
      </c>
      <c r="D1758" t="str">
        <f t="shared" si="360"/>
        <v>zo</v>
      </c>
      <c r="E1758">
        <f t="shared" si="364"/>
        <v>2027</v>
      </c>
      <c r="F1758" t="str">
        <f t="shared" si="365"/>
        <v>Vakantie</v>
      </c>
      <c r="G1758" t="str">
        <f t="shared" si="366"/>
        <v>Vakantie</v>
      </c>
      <c r="H1758" t="str">
        <f t="shared" si="367"/>
        <v/>
      </c>
      <c r="I1758">
        <f t="shared" si="362"/>
        <v>42</v>
      </c>
      <c r="J1758" s="118">
        <f>IF(AND(Formulier!$E$44&lt;=C1758,Formulier!$O$38&gt;=C1758),"Verlof",0)</f>
        <v>0</v>
      </c>
      <c r="K1758">
        <f t="shared" si="368"/>
        <v>0</v>
      </c>
      <c r="L1758">
        <f t="shared" si="369"/>
        <v>0</v>
      </c>
      <c r="M1758">
        <f t="shared" si="370"/>
        <v>0</v>
      </c>
      <c r="N1758" s="56">
        <f t="shared" si="371"/>
        <v>0</v>
      </c>
      <c r="O1758" s="56">
        <f t="shared" si="372"/>
        <v>0</v>
      </c>
    </row>
    <row r="1759" spans="1:15" x14ac:dyDescent="0.3">
      <c r="A1759" t="str">
        <f t="shared" si="363"/>
        <v>202743ma</v>
      </c>
      <c r="B1759">
        <f t="shared" si="361"/>
        <v>43</v>
      </c>
      <c r="C1759" s="65">
        <f t="shared" si="359"/>
        <v>46685</v>
      </c>
      <c r="D1759" t="str">
        <f t="shared" si="360"/>
        <v>ma</v>
      </c>
      <c r="E1759">
        <f t="shared" si="364"/>
        <v>2027</v>
      </c>
      <c r="F1759" t="str">
        <f t="shared" si="365"/>
        <v/>
      </c>
      <c r="G1759" t="str">
        <f t="shared" si="366"/>
        <v/>
      </c>
      <c r="H1759" t="str">
        <f t="shared" si="367"/>
        <v>Vakantie</v>
      </c>
      <c r="I1759">
        <f t="shared" si="362"/>
        <v>43</v>
      </c>
      <c r="J1759" s="118">
        <f>IF(AND(Formulier!$E$44&lt;=C1759,Formulier!$O$38&gt;=C1759),"Verlof",0)</f>
        <v>0</v>
      </c>
      <c r="K1759">
        <f t="shared" si="368"/>
        <v>0</v>
      </c>
      <c r="L1759">
        <f t="shared" si="369"/>
        <v>0</v>
      </c>
      <c r="M1759">
        <f t="shared" si="370"/>
        <v>0</v>
      </c>
      <c r="N1759" s="56">
        <f t="shared" si="371"/>
        <v>0</v>
      </c>
      <c r="O1759" s="56">
        <f t="shared" si="372"/>
        <v>0</v>
      </c>
    </row>
    <row r="1760" spans="1:15" x14ac:dyDescent="0.3">
      <c r="A1760" t="str">
        <f t="shared" si="363"/>
        <v>202743di</v>
      </c>
      <c r="B1760">
        <f t="shared" si="361"/>
        <v>43</v>
      </c>
      <c r="C1760" s="65">
        <f t="shared" si="359"/>
        <v>46686</v>
      </c>
      <c r="D1760" t="str">
        <f t="shared" si="360"/>
        <v>di</v>
      </c>
      <c r="E1760">
        <f t="shared" si="364"/>
        <v>2027</v>
      </c>
      <c r="F1760" t="str">
        <f t="shared" si="365"/>
        <v/>
      </c>
      <c r="G1760" t="str">
        <f t="shared" si="366"/>
        <v/>
      </c>
      <c r="H1760" t="str">
        <f t="shared" si="367"/>
        <v>Vakantie</v>
      </c>
      <c r="I1760">
        <f t="shared" si="362"/>
        <v>43</v>
      </c>
      <c r="J1760" s="118">
        <f>IF(AND(Formulier!$E$44&lt;=C1760,Formulier!$O$38&gt;=C1760),"Verlof",0)</f>
        <v>0</v>
      </c>
      <c r="K1760">
        <f t="shared" si="368"/>
        <v>0</v>
      </c>
      <c r="L1760">
        <f t="shared" si="369"/>
        <v>0</v>
      </c>
      <c r="M1760">
        <f t="shared" si="370"/>
        <v>0</v>
      </c>
      <c r="N1760" s="56">
        <f t="shared" si="371"/>
        <v>0</v>
      </c>
      <c r="O1760" s="56">
        <f t="shared" si="372"/>
        <v>0</v>
      </c>
    </row>
    <row r="1761" spans="1:15" x14ac:dyDescent="0.3">
      <c r="A1761" t="str">
        <f t="shared" si="363"/>
        <v>202743wo</v>
      </c>
      <c r="B1761">
        <f t="shared" si="361"/>
        <v>43</v>
      </c>
      <c r="C1761" s="65">
        <f t="shared" si="359"/>
        <v>46687</v>
      </c>
      <c r="D1761" t="str">
        <f t="shared" si="360"/>
        <v>wo</v>
      </c>
      <c r="E1761">
        <f t="shared" si="364"/>
        <v>2027</v>
      </c>
      <c r="F1761" t="str">
        <f t="shared" si="365"/>
        <v/>
      </c>
      <c r="G1761" t="str">
        <f t="shared" si="366"/>
        <v/>
      </c>
      <c r="H1761" t="str">
        <f t="shared" si="367"/>
        <v>Vakantie</v>
      </c>
      <c r="I1761">
        <f t="shared" si="362"/>
        <v>43</v>
      </c>
      <c r="J1761" s="118">
        <f>IF(AND(Formulier!$E$44&lt;=C1761,Formulier!$O$38&gt;=C1761),"Verlof",0)</f>
        <v>0</v>
      </c>
      <c r="K1761">
        <f t="shared" si="368"/>
        <v>0</v>
      </c>
      <c r="L1761">
        <f t="shared" si="369"/>
        <v>0</v>
      </c>
      <c r="M1761">
        <f t="shared" si="370"/>
        <v>0</v>
      </c>
      <c r="N1761" s="56">
        <f t="shared" si="371"/>
        <v>0</v>
      </c>
      <c r="O1761" s="56">
        <f t="shared" si="372"/>
        <v>0</v>
      </c>
    </row>
    <row r="1762" spans="1:15" x14ac:dyDescent="0.3">
      <c r="A1762" t="str">
        <f t="shared" si="363"/>
        <v>202743do</v>
      </c>
      <c r="B1762">
        <f t="shared" si="361"/>
        <v>43</v>
      </c>
      <c r="C1762" s="65">
        <f t="shared" si="359"/>
        <v>46688</v>
      </c>
      <c r="D1762" t="str">
        <f t="shared" si="360"/>
        <v>do</v>
      </c>
      <c r="E1762">
        <f t="shared" si="364"/>
        <v>2027</v>
      </c>
      <c r="F1762" t="str">
        <f t="shared" si="365"/>
        <v/>
      </c>
      <c r="G1762" t="str">
        <f t="shared" si="366"/>
        <v/>
      </c>
      <c r="H1762" t="str">
        <f t="shared" si="367"/>
        <v>Vakantie</v>
      </c>
      <c r="I1762">
        <f t="shared" si="362"/>
        <v>43</v>
      </c>
      <c r="J1762" s="118">
        <f>IF(AND(Formulier!$E$44&lt;=C1762,Formulier!$O$38&gt;=C1762),"Verlof",0)</f>
        <v>0</v>
      </c>
      <c r="K1762">
        <f t="shared" si="368"/>
        <v>0</v>
      </c>
      <c r="L1762">
        <f t="shared" si="369"/>
        <v>0</v>
      </c>
      <c r="M1762">
        <f t="shared" si="370"/>
        <v>0</v>
      </c>
      <c r="N1762" s="56">
        <f t="shared" si="371"/>
        <v>0</v>
      </c>
      <c r="O1762" s="56">
        <f t="shared" si="372"/>
        <v>0</v>
      </c>
    </row>
    <row r="1763" spans="1:15" x14ac:dyDescent="0.3">
      <c r="A1763" t="str">
        <f t="shared" si="363"/>
        <v>202743vr</v>
      </c>
      <c r="B1763">
        <f t="shared" si="361"/>
        <v>43</v>
      </c>
      <c r="C1763" s="65">
        <f t="shared" si="359"/>
        <v>46689</v>
      </c>
      <c r="D1763" t="str">
        <f t="shared" si="360"/>
        <v>vr</v>
      </c>
      <c r="E1763">
        <f t="shared" si="364"/>
        <v>2027</v>
      </c>
      <c r="F1763" t="str">
        <f t="shared" si="365"/>
        <v/>
      </c>
      <c r="G1763" t="str">
        <f t="shared" si="366"/>
        <v/>
      </c>
      <c r="H1763" t="str">
        <f t="shared" si="367"/>
        <v>Vakantie</v>
      </c>
      <c r="I1763">
        <f t="shared" si="362"/>
        <v>43</v>
      </c>
      <c r="J1763" s="118">
        <f>IF(AND(Formulier!$E$44&lt;=C1763,Formulier!$O$38&gt;=C1763),"Verlof",0)</f>
        <v>0</v>
      </c>
      <c r="K1763">
        <f t="shared" si="368"/>
        <v>0</v>
      </c>
      <c r="L1763">
        <f t="shared" si="369"/>
        <v>0</v>
      </c>
      <c r="M1763">
        <f t="shared" si="370"/>
        <v>0</v>
      </c>
      <c r="N1763" s="56">
        <f t="shared" si="371"/>
        <v>0</v>
      </c>
      <c r="O1763" s="56">
        <f t="shared" si="372"/>
        <v>0</v>
      </c>
    </row>
    <row r="1764" spans="1:15" x14ac:dyDescent="0.3">
      <c r="A1764" t="str">
        <f t="shared" si="363"/>
        <v>202743za</v>
      </c>
      <c r="B1764">
        <f t="shared" si="361"/>
        <v>43</v>
      </c>
      <c r="C1764" s="65">
        <f t="shared" si="359"/>
        <v>46690</v>
      </c>
      <c r="D1764" t="str">
        <f t="shared" si="360"/>
        <v>za</v>
      </c>
      <c r="E1764">
        <f t="shared" si="364"/>
        <v>2027</v>
      </c>
      <c r="F1764" t="str">
        <f t="shared" si="365"/>
        <v/>
      </c>
      <c r="G1764" t="str">
        <f t="shared" si="366"/>
        <v/>
      </c>
      <c r="H1764" t="str">
        <f t="shared" si="367"/>
        <v>Vakantie</v>
      </c>
      <c r="I1764">
        <f t="shared" si="362"/>
        <v>43</v>
      </c>
      <c r="J1764" s="118">
        <f>IF(AND(Formulier!$E$44&lt;=C1764,Formulier!$O$38&gt;=C1764),"Verlof",0)</f>
        <v>0</v>
      </c>
      <c r="K1764">
        <f t="shared" si="368"/>
        <v>0</v>
      </c>
      <c r="L1764">
        <f t="shared" si="369"/>
        <v>0</v>
      </c>
      <c r="M1764">
        <f t="shared" si="370"/>
        <v>0</v>
      </c>
      <c r="N1764" s="56">
        <f t="shared" si="371"/>
        <v>0</v>
      </c>
      <c r="O1764" s="56">
        <f t="shared" si="372"/>
        <v>0</v>
      </c>
    </row>
    <row r="1765" spans="1:15" x14ac:dyDescent="0.3">
      <c r="A1765" t="str">
        <f t="shared" si="363"/>
        <v>202743zo</v>
      </c>
      <c r="B1765">
        <f t="shared" si="361"/>
        <v>43</v>
      </c>
      <c r="C1765" s="65">
        <f t="shared" si="359"/>
        <v>46691</v>
      </c>
      <c r="D1765" t="str">
        <f t="shared" si="360"/>
        <v>zo</v>
      </c>
      <c r="E1765">
        <f t="shared" si="364"/>
        <v>2027</v>
      </c>
      <c r="F1765" t="str">
        <f t="shared" si="365"/>
        <v/>
      </c>
      <c r="G1765" t="str">
        <f t="shared" si="366"/>
        <v/>
      </c>
      <c r="H1765" t="str">
        <f t="shared" si="367"/>
        <v>Vakantie</v>
      </c>
      <c r="I1765">
        <f t="shared" si="362"/>
        <v>43</v>
      </c>
      <c r="J1765" s="118">
        <f>IF(AND(Formulier!$E$44&lt;=C1765,Formulier!$O$38&gt;=C1765),"Verlof",0)</f>
        <v>0</v>
      </c>
      <c r="K1765">
        <f t="shared" si="368"/>
        <v>0</v>
      </c>
      <c r="L1765">
        <f t="shared" si="369"/>
        <v>0</v>
      </c>
      <c r="M1765">
        <f t="shared" si="370"/>
        <v>0</v>
      </c>
      <c r="N1765" s="56">
        <f t="shared" si="371"/>
        <v>0</v>
      </c>
      <c r="O1765" s="56">
        <f t="shared" si="372"/>
        <v>0</v>
      </c>
    </row>
    <row r="1766" spans="1:15" x14ac:dyDescent="0.3">
      <c r="A1766" t="str">
        <f t="shared" si="363"/>
        <v>202744ma</v>
      </c>
      <c r="B1766">
        <f t="shared" si="361"/>
        <v>44</v>
      </c>
      <c r="C1766" s="65">
        <f t="shared" si="359"/>
        <v>46692</v>
      </c>
      <c r="D1766" t="str">
        <f t="shared" si="360"/>
        <v>ma</v>
      </c>
      <c r="E1766">
        <f t="shared" si="364"/>
        <v>2027</v>
      </c>
      <c r="F1766" t="str">
        <f t="shared" si="365"/>
        <v/>
      </c>
      <c r="G1766" t="str">
        <f t="shared" si="366"/>
        <v/>
      </c>
      <c r="H1766" t="str">
        <f t="shared" si="367"/>
        <v/>
      </c>
      <c r="I1766">
        <f t="shared" si="362"/>
        <v>44</v>
      </c>
      <c r="J1766" s="118">
        <f>IF(AND(Formulier!$E$44&lt;=C1766,Formulier!$O$38&gt;=C1766),"Verlof",0)</f>
        <v>0</v>
      </c>
      <c r="K1766">
        <f t="shared" si="368"/>
        <v>0</v>
      </c>
      <c r="L1766">
        <f t="shared" si="369"/>
        <v>0</v>
      </c>
      <c r="M1766">
        <f t="shared" si="370"/>
        <v>0</v>
      </c>
      <c r="N1766" s="56">
        <f t="shared" si="371"/>
        <v>0</v>
      </c>
      <c r="O1766" s="56">
        <f t="shared" si="372"/>
        <v>0</v>
      </c>
    </row>
    <row r="1767" spans="1:15" x14ac:dyDescent="0.3">
      <c r="A1767" t="str">
        <f t="shared" si="363"/>
        <v>202744di</v>
      </c>
      <c r="B1767">
        <f t="shared" si="361"/>
        <v>44</v>
      </c>
      <c r="C1767" s="65">
        <f t="shared" si="359"/>
        <v>46693</v>
      </c>
      <c r="D1767" t="str">
        <f t="shared" si="360"/>
        <v>di</v>
      </c>
      <c r="E1767">
        <f t="shared" si="364"/>
        <v>2027</v>
      </c>
      <c r="F1767" t="str">
        <f t="shared" si="365"/>
        <v/>
      </c>
      <c r="G1767" t="str">
        <f t="shared" si="366"/>
        <v/>
      </c>
      <c r="H1767" t="str">
        <f t="shared" si="367"/>
        <v/>
      </c>
      <c r="I1767">
        <f t="shared" si="362"/>
        <v>44</v>
      </c>
      <c r="J1767" s="118">
        <f>IF(AND(Formulier!$E$44&lt;=C1767,Formulier!$O$38&gt;=C1767),"Verlof",0)</f>
        <v>0</v>
      </c>
      <c r="K1767">
        <f t="shared" si="368"/>
        <v>0</v>
      </c>
      <c r="L1767">
        <f t="shared" si="369"/>
        <v>0</v>
      </c>
      <c r="M1767">
        <f t="shared" si="370"/>
        <v>0</v>
      </c>
      <c r="N1767" s="56">
        <f t="shared" si="371"/>
        <v>0</v>
      </c>
      <c r="O1767" s="56">
        <f t="shared" si="372"/>
        <v>0</v>
      </c>
    </row>
    <row r="1768" spans="1:15" x14ac:dyDescent="0.3">
      <c r="A1768" t="str">
        <f t="shared" si="363"/>
        <v>202744wo</v>
      </c>
      <c r="B1768">
        <f t="shared" si="361"/>
        <v>44</v>
      </c>
      <c r="C1768" s="65">
        <f t="shared" si="359"/>
        <v>46694</v>
      </c>
      <c r="D1768" t="str">
        <f t="shared" si="360"/>
        <v>wo</v>
      </c>
      <c r="E1768">
        <f t="shared" si="364"/>
        <v>2027</v>
      </c>
      <c r="F1768" t="str">
        <f t="shared" si="365"/>
        <v/>
      </c>
      <c r="G1768" t="str">
        <f t="shared" si="366"/>
        <v/>
      </c>
      <c r="H1768" t="str">
        <f t="shared" si="367"/>
        <v/>
      </c>
      <c r="I1768">
        <f t="shared" si="362"/>
        <v>44</v>
      </c>
      <c r="J1768" s="118">
        <f>IF(AND(Formulier!$E$44&lt;=C1768,Formulier!$O$38&gt;=C1768),"Verlof",0)</f>
        <v>0</v>
      </c>
      <c r="K1768">
        <f t="shared" si="368"/>
        <v>0</v>
      </c>
      <c r="L1768">
        <f t="shared" si="369"/>
        <v>0</v>
      </c>
      <c r="M1768">
        <f t="shared" si="370"/>
        <v>0</v>
      </c>
      <c r="N1768" s="56">
        <f t="shared" si="371"/>
        <v>0</v>
      </c>
      <c r="O1768" s="56">
        <f t="shared" si="372"/>
        <v>0</v>
      </c>
    </row>
    <row r="1769" spans="1:15" x14ac:dyDescent="0.3">
      <c r="A1769" t="str">
        <f t="shared" si="363"/>
        <v>202744do</v>
      </c>
      <c r="B1769">
        <f t="shared" si="361"/>
        <v>44</v>
      </c>
      <c r="C1769" s="65">
        <f t="shared" si="359"/>
        <v>46695</v>
      </c>
      <c r="D1769" t="str">
        <f t="shared" si="360"/>
        <v>do</v>
      </c>
      <c r="E1769">
        <f t="shared" si="364"/>
        <v>2027</v>
      </c>
      <c r="F1769" t="str">
        <f t="shared" si="365"/>
        <v/>
      </c>
      <c r="G1769" t="str">
        <f t="shared" si="366"/>
        <v/>
      </c>
      <c r="H1769" t="str">
        <f t="shared" si="367"/>
        <v/>
      </c>
      <c r="I1769">
        <f t="shared" si="362"/>
        <v>44</v>
      </c>
      <c r="J1769" s="118">
        <f>IF(AND(Formulier!$E$44&lt;=C1769,Formulier!$O$38&gt;=C1769),"Verlof",0)</f>
        <v>0</v>
      </c>
      <c r="K1769">
        <f t="shared" si="368"/>
        <v>0</v>
      </c>
      <c r="L1769">
        <f t="shared" si="369"/>
        <v>0</v>
      </c>
      <c r="M1769">
        <f t="shared" si="370"/>
        <v>0</v>
      </c>
      <c r="N1769" s="56">
        <f t="shared" si="371"/>
        <v>0</v>
      </c>
      <c r="O1769" s="56">
        <f t="shared" si="372"/>
        <v>0</v>
      </c>
    </row>
    <row r="1770" spans="1:15" x14ac:dyDescent="0.3">
      <c r="A1770" t="str">
        <f t="shared" si="363"/>
        <v>202744vr</v>
      </c>
      <c r="B1770">
        <f t="shared" si="361"/>
        <v>44</v>
      </c>
      <c r="C1770" s="65">
        <f t="shared" si="359"/>
        <v>46696</v>
      </c>
      <c r="D1770" t="str">
        <f t="shared" si="360"/>
        <v>vr</v>
      </c>
      <c r="E1770">
        <f t="shared" si="364"/>
        <v>2027</v>
      </c>
      <c r="F1770" t="str">
        <f t="shared" si="365"/>
        <v/>
      </c>
      <c r="G1770" t="str">
        <f t="shared" si="366"/>
        <v/>
      </c>
      <c r="H1770" t="str">
        <f t="shared" si="367"/>
        <v/>
      </c>
      <c r="I1770">
        <f t="shared" si="362"/>
        <v>44</v>
      </c>
      <c r="J1770" s="118">
        <f>IF(AND(Formulier!$E$44&lt;=C1770,Formulier!$O$38&gt;=C1770),"Verlof",0)</f>
        <v>0</v>
      </c>
      <c r="K1770">
        <f t="shared" si="368"/>
        <v>0</v>
      </c>
      <c r="L1770">
        <f t="shared" si="369"/>
        <v>0</v>
      </c>
      <c r="M1770">
        <f t="shared" si="370"/>
        <v>0</v>
      </c>
      <c r="N1770" s="56">
        <f t="shared" si="371"/>
        <v>0</v>
      </c>
      <c r="O1770" s="56">
        <f t="shared" si="372"/>
        <v>0</v>
      </c>
    </row>
    <row r="1771" spans="1:15" x14ac:dyDescent="0.3">
      <c r="A1771" t="str">
        <f t="shared" si="363"/>
        <v>202744za</v>
      </c>
      <c r="B1771">
        <f t="shared" si="361"/>
        <v>44</v>
      </c>
      <c r="C1771" s="65">
        <f t="shared" si="359"/>
        <v>46697</v>
      </c>
      <c r="D1771" t="str">
        <f t="shared" si="360"/>
        <v>za</v>
      </c>
      <c r="E1771">
        <f t="shared" si="364"/>
        <v>2027</v>
      </c>
      <c r="F1771" t="str">
        <f t="shared" si="365"/>
        <v/>
      </c>
      <c r="G1771" t="str">
        <f t="shared" si="366"/>
        <v/>
      </c>
      <c r="H1771" t="str">
        <f t="shared" si="367"/>
        <v/>
      </c>
      <c r="I1771">
        <f t="shared" si="362"/>
        <v>44</v>
      </c>
      <c r="J1771" s="118">
        <f>IF(AND(Formulier!$E$44&lt;=C1771,Formulier!$O$38&gt;=C1771),"Verlof",0)</f>
        <v>0</v>
      </c>
      <c r="K1771">
        <f t="shared" si="368"/>
        <v>0</v>
      </c>
      <c r="L1771">
        <f t="shared" si="369"/>
        <v>0</v>
      </c>
      <c r="M1771">
        <f t="shared" si="370"/>
        <v>0</v>
      </c>
      <c r="N1771" s="56">
        <f t="shared" si="371"/>
        <v>0</v>
      </c>
      <c r="O1771" s="56">
        <f t="shared" si="372"/>
        <v>0</v>
      </c>
    </row>
    <row r="1772" spans="1:15" x14ac:dyDescent="0.3">
      <c r="A1772" t="str">
        <f t="shared" si="363"/>
        <v>202744zo</v>
      </c>
      <c r="B1772">
        <f t="shared" si="361"/>
        <v>44</v>
      </c>
      <c r="C1772" s="65">
        <f t="shared" si="359"/>
        <v>46698</v>
      </c>
      <c r="D1772" t="str">
        <f t="shared" si="360"/>
        <v>zo</v>
      </c>
      <c r="E1772">
        <f t="shared" si="364"/>
        <v>2027</v>
      </c>
      <c r="F1772" t="str">
        <f t="shared" si="365"/>
        <v/>
      </c>
      <c r="G1772" t="str">
        <f t="shared" si="366"/>
        <v/>
      </c>
      <c r="H1772" t="str">
        <f t="shared" si="367"/>
        <v/>
      </c>
      <c r="I1772">
        <f t="shared" si="362"/>
        <v>44</v>
      </c>
      <c r="J1772" s="118">
        <f>IF(AND(Formulier!$E$44&lt;=C1772,Formulier!$O$38&gt;=C1772),"Verlof",0)</f>
        <v>0</v>
      </c>
      <c r="K1772">
        <f t="shared" si="368"/>
        <v>0</v>
      </c>
      <c r="L1772">
        <f t="shared" si="369"/>
        <v>0</v>
      </c>
      <c r="M1772">
        <f t="shared" si="370"/>
        <v>0</v>
      </c>
      <c r="N1772" s="56">
        <f t="shared" si="371"/>
        <v>0</v>
      </c>
      <c r="O1772" s="56">
        <f t="shared" si="372"/>
        <v>0</v>
      </c>
    </row>
    <row r="1773" spans="1:15" x14ac:dyDescent="0.3">
      <c r="A1773" t="str">
        <f t="shared" si="363"/>
        <v>202745ma</v>
      </c>
      <c r="B1773">
        <f t="shared" si="361"/>
        <v>45</v>
      </c>
      <c r="C1773" s="65">
        <f t="shared" si="359"/>
        <v>46699</v>
      </c>
      <c r="D1773" t="str">
        <f t="shared" si="360"/>
        <v>ma</v>
      </c>
      <c r="E1773">
        <f t="shared" si="364"/>
        <v>2027</v>
      </c>
      <c r="F1773" t="str">
        <f t="shared" si="365"/>
        <v/>
      </c>
      <c r="G1773" t="str">
        <f t="shared" si="366"/>
        <v/>
      </c>
      <c r="H1773" t="str">
        <f t="shared" si="367"/>
        <v/>
      </c>
      <c r="I1773">
        <f t="shared" si="362"/>
        <v>45</v>
      </c>
      <c r="J1773" s="118">
        <f>IF(AND(Formulier!$E$44&lt;=C1773,Formulier!$O$38&gt;=C1773),"Verlof",0)</f>
        <v>0</v>
      </c>
      <c r="K1773">
        <f t="shared" si="368"/>
        <v>0</v>
      </c>
      <c r="L1773">
        <f t="shared" si="369"/>
        <v>0</v>
      </c>
      <c r="M1773">
        <f t="shared" si="370"/>
        <v>0</v>
      </c>
      <c r="N1773" s="56">
        <f t="shared" si="371"/>
        <v>0</v>
      </c>
      <c r="O1773" s="56">
        <f t="shared" si="372"/>
        <v>0</v>
      </c>
    </row>
    <row r="1774" spans="1:15" x14ac:dyDescent="0.3">
      <c r="A1774" t="str">
        <f t="shared" si="363"/>
        <v>202745di</v>
      </c>
      <c r="B1774">
        <f t="shared" si="361"/>
        <v>45</v>
      </c>
      <c r="C1774" s="65">
        <f t="shared" si="359"/>
        <v>46700</v>
      </c>
      <c r="D1774" t="str">
        <f t="shared" si="360"/>
        <v>di</v>
      </c>
      <c r="E1774">
        <f t="shared" si="364"/>
        <v>2027</v>
      </c>
      <c r="F1774" t="str">
        <f t="shared" si="365"/>
        <v/>
      </c>
      <c r="G1774" t="str">
        <f t="shared" si="366"/>
        <v/>
      </c>
      <c r="H1774" t="str">
        <f t="shared" si="367"/>
        <v/>
      </c>
      <c r="I1774">
        <f t="shared" si="362"/>
        <v>45</v>
      </c>
      <c r="J1774" s="118">
        <f>IF(AND(Formulier!$E$44&lt;=C1774,Formulier!$O$38&gt;=C1774),"Verlof",0)</f>
        <v>0</v>
      </c>
      <c r="K1774">
        <f t="shared" si="368"/>
        <v>0</v>
      </c>
      <c r="L1774">
        <f t="shared" si="369"/>
        <v>0</v>
      </c>
      <c r="M1774">
        <f t="shared" si="370"/>
        <v>0</v>
      </c>
      <c r="N1774" s="56">
        <f t="shared" si="371"/>
        <v>0</v>
      </c>
      <c r="O1774" s="56">
        <f t="shared" si="372"/>
        <v>0</v>
      </c>
    </row>
    <row r="1775" spans="1:15" x14ac:dyDescent="0.3">
      <c r="A1775" t="str">
        <f t="shared" si="363"/>
        <v>202745wo</v>
      </c>
      <c r="B1775">
        <f t="shared" si="361"/>
        <v>45</v>
      </c>
      <c r="C1775" s="65">
        <f t="shared" si="359"/>
        <v>46701</v>
      </c>
      <c r="D1775" t="str">
        <f t="shared" si="360"/>
        <v>wo</v>
      </c>
      <c r="E1775">
        <f t="shared" si="364"/>
        <v>2027</v>
      </c>
      <c r="F1775" t="str">
        <f t="shared" si="365"/>
        <v/>
      </c>
      <c r="G1775" t="str">
        <f t="shared" si="366"/>
        <v/>
      </c>
      <c r="H1775" t="str">
        <f t="shared" si="367"/>
        <v/>
      </c>
      <c r="I1775">
        <f t="shared" si="362"/>
        <v>45</v>
      </c>
      <c r="J1775" s="118">
        <f>IF(AND(Formulier!$E$44&lt;=C1775,Formulier!$O$38&gt;=C1775),"Verlof",0)</f>
        <v>0</v>
      </c>
      <c r="K1775">
        <f t="shared" si="368"/>
        <v>0</v>
      </c>
      <c r="L1775">
        <f t="shared" si="369"/>
        <v>0</v>
      </c>
      <c r="M1775">
        <f t="shared" si="370"/>
        <v>0</v>
      </c>
      <c r="N1775" s="56">
        <f t="shared" si="371"/>
        <v>0</v>
      </c>
      <c r="O1775" s="56">
        <f t="shared" si="372"/>
        <v>0</v>
      </c>
    </row>
    <row r="1776" spans="1:15" x14ac:dyDescent="0.3">
      <c r="A1776" t="str">
        <f t="shared" si="363"/>
        <v>202745do</v>
      </c>
      <c r="B1776">
        <f t="shared" si="361"/>
        <v>45</v>
      </c>
      <c r="C1776" s="65">
        <f t="shared" si="359"/>
        <v>46702</v>
      </c>
      <c r="D1776" t="str">
        <f t="shared" si="360"/>
        <v>do</v>
      </c>
      <c r="E1776">
        <f t="shared" si="364"/>
        <v>2027</v>
      </c>
      <c r="F1776" t="str">
        <f t="shared" si="365"/>
        <v/>
      </c>
      <c r="G1776" t="str">
        <f t="shared" si="366"/>
        <v/>
      </c>
      <c r="H1776" t="str">
        <f t="shared" si="367"/>
        <v/>
      </c>
      <c r="I1776">
        <f t="shared" si="362"/>
        <v>45</v>
      </c>
      <c r="J1776" s="118">
        <f>IF(AND(Formulier!$E$44&lt;=C1776,Formulier!$O$38&gt;=C1776),"Verlof",0)</f>
        <v>0</v>
      </c>
      <c r="K1776">
        <f t="shared" si="368"/>
        <v>0</v>
      </c>
      <c r="L1776">
        <f t="shared" si="369"/>
        <v>0</v>
      </c>
      <c r="M1776">
        <f t="shared" si="370"/>
        <v>0</v>
      </c>
      <c r="N1776" s="56">
        <f t="shared" si="371"/>
        <v>0</v>
      </c>
      <c r="O1776" s="56">
        <f t="shared" si="372"/>
        <v>0</v>
      </c>
    </row>
    <row r="1777" spans="1:15" x14ac:dyDescent="0.3">
      <c r="A1777" t="str">
        <f t="shared" si="363"/>
        <v>202745vr</v>
      </c>
      <c r="B1777">
        <f t="shared" si="361"/>
        <v>45</v>
      </c>
      <c r="C1777" s="65">
        <f t="shared" si="359"/>
        <v>46703</v>
      </c>
      <c r="D1777" t="str">
        <f t="shared" si="360"/>
        <v>vr</v>
      </c>
      <c r="E1777">
        <f t="shared" si="364"/>
        <v>2027</v>
      </c>
      <c r="F1777" t="str">
        <f t="shared" si="365"/>
        <v/>
      </c>
      <c r="G1777" t="str">
        <f t="shared" si="366"/>
        <v/>
      </c>
      <c r="H1777" t="str">
        <f t="shared" si="367"/>
        <v/>
      </c>
      <c r="I1777">
        <f t="shared" si="362"/>
        <v>45</v>
      </c>
      <c r="J1777" s="118">
        <f>IF(AND(Formulier!$E$44&lt;=C1777,Formulier!$O$38&gt;=C1777),"Verlof",0)</f>
        <v>0</v>
      </c>
      <c r="K1777">
        <f t="shared" si="368"/>
        <v>0</v>
      </c>
      <c r="L1777">
        <f t="shared" si="369"/>
        <v>0</v>
      </c>
      <c r="M1777">
        <f t="shared" si="370"/>
        <v>0</v>
      </c>
      <c r="N1777" s="56">
        <f t="shared" si="371"/>
        <v>0</v>
      </c>
      <c r="O1777" s="56">
        <f t="shared" si="372"/>
        <v>0</v>
      </c>
    </row>
    <row r="1778" spans="1:15" x14ac:dyDescent="0.3">
      <c r="A1778" t="str">
        <f t="shared" si="363"/>
        <v>202745za</v>
      </c>
      <c r="B1778">
        <f t="shared" si="361"/>
        <v>45</v>
      </c>
      <c r="C1778" s="65">
        <f t="shared" si="359"/>
        <v>46704</v>
      </c>
      <c r="D1778" t="str">
        <f t="shared" si="360"/>
        <v>za</v>
      </c>
      <c r="E1778">
        <f t="shared" si="364"/>
        <v>2027</v>
      </c>
      <c r="F1778" t="str">
        <f t="shared" si="365"/>
        <v/>
      </c>
      <c r="G1778" t="str">
        <f t="shared" si="366"/>
        <v/>
      </c>
      <c r="H1778" t="str">
        <f t="shared" si="367"/>
        <v/>
      </c>
      <c r="I1778">
        <f t="shared" si="362"/>
        <v>45</v>
      </c>
      <c r="J1778" s="118">
        <f>IF(AND(Formulier!$E$44&lt;=C1778,Formulier!$O$38&gt;=C1778),"Verlof",0)</f>
        <v>0</v>
      </c>
      <c r="K1778">
        <f t="shared" si="368"/>
        <v>0</v>
      </c>
      <c r="L1778">
        <f t="shared" si="369"/>
        <v>0</v>
      </c>
      <c r="M1778">
        <f t="shared" si="370"/>
        <v>0</v>
      </c>
      <c r="N1778" s="56">
        <f t="shared" si="371"/>
        <v>0</v>
      </c>
      <c r="O1778" s="56">
        <f t="shared" si="372"/>
        <v>0</v>
      </c>
    </row>
    <row r="1779" spans="1:15" x14ac:dyDescent="0.3">
      <c r="A1779" t="str">
        <f t="shared" si="363"/>
        <v>202745zo</v>
      </c>
      <c r="B1779">
        <f t="shared" si="361"/>
        <v>45</v>
      </c>
      <c r="C1779" s="65">
        <f t="shared" si="359"/>
        <v>46705</v>
      </c>
      <c r="D1779" t="str">
        <f t="shared" si="360"/>
        <v>zo</v>
      </c>
      <c r="E1779">
        <f t="shared" si="364"/>
        <v>2027</v>
      </c>
      <c r="F1779" t="str">
        <f t="shared" si="365"/>
        <v/>
      </c>
      <c r="G1779" t="str">
        <f t="shared" si="366"/>
        <v/>
      </c>
      <c r="H1779" t="str">
        <f t="shared" si="367"/>
        <v/>
      </c>
      <c r="I1779">
        <f t="shared" si="362"/>
        <v>45</v>
      </c>
      <c r="J1779" s="118">
        <f>IF(AND(Formulier!$E$44&lt;=C1779,Formulier!$O$38&gt;=C1779),"Verlof",0)</f>
        <v>0</v>
      </c>
      <c r="K1779">
        <f t="shared" si="368"/>
        <v>0</v>
      </c>
      <c r="L1779">
        <f t="shared" si="369"/>
        <v>0</v>
      </c>
      <c r="M1779">
        <f t="shared" si="370"/>
        <v>0</v>
      </c>
      <c r="N1779" s="56">
        <f t="shared" si="371"/>
        <v>0</v>
      </c>
      <c r="O1779" s="56">
        <f t="shared" si="372"/>
        <v>0</v>
      </c>
    </row>
    <row r="1780" spans="1:15" x14ac:dyDescent="0.3">
      <c r="A1780" t="str">
        <f t="shared" si="363"/>
        <v>202746ma</v>
      </c>
      <c r="B1780">
        <f t="shared" si="361"/>
        <v>46</v>
      </c>
      <c r="C1780" s="65">
        <f t="shared" si="359"/>
        <v>46706</v>
      </c>
      <c r="D1780" t="str">
        <f t="shared" si="360"/>
        <v>ma</v>
      </c>
      <c r="E1780">
        <f t="shared" si="364"/>
        <v>2027</v>
      </c>
      <c r="F1780" t="str">
        <f t="shared" si="365"/>
        <v/>
      </c>
      <c r="G1780" t="str">
        <f t="shared" si="366"/>
        <v/>
      </c>
      <c r="H1780" t="str">
        <f t="shared" si="367"/>
        <v/>
      </c>
      <c r="I1780">
        <f t="shared" si="362"/>
        <v>46</v>
      </c>
      <c r="J1780" s="118">
        <f>IF(AND(Formulier!$E$44&lt;=C1780,Formulier!$O$38&gt;=C1780),"Verlof",0)</f>
        <v>0</v>
      </c>
      <c r="K1780">
        <f t="shared" si="368"/>
        <v>0</v>
      </c>
      <c r="L1780">
        <f t="shared" si="369"/>
        <v>0</v>
      </c>
      <c r="M1780">
        <f t="shared" si="370"/>
        <v>0</v>
      </c>
      <c r="N1780" s="56">
        <f t="shared" si="371"/>
        <v>0</v>
      </c>
      <c r="O1780" s="56">
        <f t="shared" si="372"/>
        <v>0</v>
      </c>
    </row>
    <row r="1781" spans="1:15" x14ac:dyDescent="0.3">
      <c r="A1781" t="str">
        <f t="shared" si="363"/>
        <v>202746di</v>
      </c>
      <c r="B1781">
        <f t="shared" si="361"/>
        <v>46</v>
      </c>
      <c r="C1781" s="65">
        <f t="shared" si="359"/>
        <v>46707</v>
      </c>
      <c r="D1781" t="str">
        <f t="shared" si="360"/>
        <v>di</v>
      </c>
      <c r="E1781">
        <f t="shared" si="364"/>
        <v>2027</v>
      </c>
      <c r="F1781" t="str">
        <f t="shared" si="365"/>
        <v/>
      </c>
      <c r="G1781" t="str">
        <f t="shared" si="366"/>
        <v/>
      </c>
      <c r="H1781" t="str">
        <f t="shared" si="367"/>
        <v/>
      </c>
      <c r="I1781">
        <f t="shared" si="362"/>
        <v>46</v>
      </c>
      <c r="J1781" s="118">
        <f>IF(AND(Formulier!$E$44&lt;=C1781,Formulier!$O$38&gt;=C1781),"Verlof",0)</f>
        <v>0</v>
      </c>
      <c r="K1781">
        <f t="shared" si="368"/>
        <v>0</v>
      </c>
      <c r="L1781">
        <f t="shared" si="369"/>
        <v>0</v>
      </c>
      <c r="M1781">
        <f t="shared" si="370"/>
        <v>0</v>
      </c>
      <c r="N1781" s="56">
        <f t="shared" si="371"/>
        <v>0</v>
      </c>
      <c r="O1781" s="56">
        <f t="shared" si="372"/>
        <v>0</v>
      </c>
    </row>
    <row r="1782" spans="1:15" x14ac:dyDescent="0.3">
      <c r="A1782" t="str">
        <f t="shared" si="363"/>
        <v>202746wo</v>
      </c>
      <c r="B1782">
        <f t="shared" si="361"/>
        <v>46</v>
      </c>
      <c r="C1782" s="65">
        <f t="shared" si="359"/>
        <v>46708</v>
      </c>
      <c r="D1782" t="str">
        <f t="shared" si="360"/>
        <v>wo</v>
      </c>
      <c r="E1782">
        <f t="shared" si="364"/>
        <v>2027</v>
      </c>
      <c r="F1782" t="str">
        <f t="shared" si="365"/>
        <v/>
      </c>
      <c r="G1782" t="str">
        <f t="shared" si="366"/>
        <v/>
      </c>
      <c r="H1782" t="str">
        <f t="shared" si="367"/>
        <v/>
      </c>
      <c r="I1782">
        <f t="shared" si="362"/>
        <v>46</v>
      </c>
      <c r="J1782" s="118">
        <f>IF(AND(Formulier!$E$44&lt;=C1782,Formulier!$O$38&gt;=C1782),"Verlof",0)</f>
        <v>0</v>
      </c>
      <c r="K1782">
        <f t="shared" si="368"/>
        <v>0</v>
      </c>
      <c r="L1782">
        <f t="shared" si="369"/>
        <v>0</v>
      </c>
      <c r="M1782">
        <f t="shared" si="370"/>
        <v>0</v>
      </c>
      <c r="N1782" s="56">
        <f t="shared" si="371"/>
        <v>0</v>
      </c>
      <c r="O1782" s="56">
        <f t="shared" si="372"/>
        <v>0</v>
      </c>
    </row>
    <row r="1783" spans="1:15" x14ac:dyDescent="0.3">
      <c r="A1783" t="str">
        <f t="shared" si="363"/>
        <v>202746do</v>
      </c>
      <c r="B1783">
        <f t="shared" si="361"/>
        <v>46</v>
      </c>
      <c r="C1783" s="65">
        <f t="shared" si="359"/>
        <v>46709</v>
      </c>
      <c r="D1783" t="str">
        <f t="shared" si="360"/>
        <v>do</v>
      </c>
      <c r="E1783">
        <f t="shared" si="364"/>
        <v>2027</v>
      </c>
      <c r="F1783" t="str">
        <f t="shared" si="365"/>
        <v/>
      </c>
      <c r="G1783" t="str">
        <f t="shared" si="366"/>
        <v/>
      </c>
      <c r="H1783" t="str">
        <f t="shared" si="367"/>
        <v/>
      </c>
      <c r="I1783">
        <f t="shared" si="362"/>
        <v>46</v>
      </c>
      <c r="J1783" s="118">
        <f>IF(AND(Formulier!$E$44&lt;=C1783,Formulier!$O$38&gt;=C1783),"Verlof",0)</f>
        <v>0</v>
      </c>
      <c r="K1783">
        <f t="shared" si="368"/>
        <v>0</v>
      </c>
      <c r="L1783">
        <f t="shared" si="369"/>
        <v>0</v>
      </c>
      <c r="M1783">
        <f t="shared" si="370"/>
        <v>0</v>
      </c>
      <c r="N1783" s="56">
        <f t="shared" si="371"/>
        <v>0</v>
      </c>
      <c r="O1783" s="56">
        <f t="shared" si="372"/>
        <v>0</v>
      </c>
    </row>
    <row r="1784" spans="1:15" x14ac:dyDescent="0.3">
      <c r="A1784" t="str">
        <f t="shared" si="363"/>
        <v>202746vr</v>
      </c>
      <c r="B1784">
        <f t="shared" si="361"/>
        <v>46</v>
      </c>
      <c r="C1784" s="65">
        <f t="shared" si="359"/>
        <v>46710</v>
      </c>
      <c r="D1784" t="str">
        <f t="shared" si="360"/>
        <v>vr</v>
      </c>
      <c r="E1784">
        <f t="shared" si="364"/>
        <v>2027</v>
      </c>
      <c r="F1784" t="str">
        <f t="shared" si="365"/>
        <v/>
      </c>
      <c r="G1784" t="str">
        <f t="shared" si="366"/>
        <v/>
      </c>
      <c r="H1784" t="str">
        <f t="shared" si="367"/>
        <v/>
      </c>
      <c r="I1784">
        <f t="shared" si="362"/>
        <v>46</v>
      </c>
      <c r="J1784" s="118">
        <f>IF(AND(Formulier!$E$44&lt;=C1784,Formulier!$O$38&gt;=C1784),"Verlof",0)</f>
        <v>0</v>
      </c>
      <c r="K1784">
        <f t="shared" si="368"/>
        <v>0</v>
      </c>
      <c r="L1784">
        <f t="shared" si="369"/>
        <v>0</v>
      </c>
      <c r="M1784">
        <f t="shared" si="370"/>
        <v>0</v>
      </c>
      <c r="N1784" s="56">
        <f t="shared" si="371"/>
        <v>0</v>
      </c>
      <c r="O1784" s="56">
        <f t="shared" si="372"/>
        <v>0</v>
      </c>
    </row>
    <row r="1785" spans="1:15" x14ac:dyDescent="0.3">
      <c r="A1785" t="str">
        <f t="shared" si="363"/>
        <v>202746za</v>
      </c>
      <c r="B1785">
        <f t="shared" si="361"/>
        <v>46</v>
      </c>
      <c r="C1785" s="65">
        <f t="shared" si="359"/>
        <v>46711</v>
      </c>
      <c r="D1785" t="str">
        <f t="shared" si="360"/>
        <v>za</v>
      </c>
      <c r="E1785">
        <f t="shared" si="364"/>
        <v>2027</v>
      </c>
      <c r="F1785" t="str">
        <f t="shared" si="365"/>
        <v/>
      </c>
      <c r="G1785" t="str">
        <f t="shared" si="366"/>
        <v/>
      </c>
      <c r="H1785" t="str">
        <f t="shared" si="367"/>
        <v/>
      </c>
      <c r="I1785">
        <f t="shared" si="362"/>
        <v>46</v>
      </c>
      <c r="J1785" s="118">
        <f>IF(AND(Formulier!$E$44&lt;=C1785,Formulier!$O$38&gt;=C1785),"Verlof",0)</f>
        <v>0</v>
      </c>
      <c r="K1785">
        <f t="shared" si="368"/>
        <v>0</v>
      </c>
      <c r="L1785">
        <f t="shared" si="369"/>
        <v>0</v>
      </c>
      <c r="M1785">
        <f t="shared" si="370"/>
        <v>0</v>
      </c>
      <c r="N1785" s="56">
        <f t="shared" si="371"/>
        <v>0</v>
      </c>
      <c r="O1785" s="56">
        <f t="shared" si="372"/>
        <v>0</v>
      </c>
    </row>
    <row r="1786" spans="1:15" x14ac:dyDescent="0.3">
      <c r="A1786" t="str">
        <f t="shared" si="363"/>
        <v>202746zo</v>
      </c>
      <c r="B1786">
        <f t="shared" si="361"/>
        <v>46</v>
      </c>
      <c r="C1786" s="65">
        <f t="shared" si="359"/>
        <v>46712</v>
      </c>
      <c r="D1786" t="str">
        <f t="shared" si="360"/>
        <v>zo</v>
      </c>
      <c r="E1786">
        <f t="shared" si="364"/>
        <v>2027</v>
      </c>
      <c r="F1786" t="str">
        <f t="shared" si="365"/>
        <v/>
      </c>
      <c r="G1786" t="str">
        <f t="shared" si="366"/>
        <v/>
      </c>
      <c r="H1786" t="str">
        <f t="shared" si="367"/>
        <v/>
      </c>
      <c r="I1786">
        <f t="shared" si="362"/>
        <v>46</v>
      </c>
      <c r="J1786" s="118">
        <f>IF(AND(Formulier!$E$44&lt;=C1786,Formulier!$O$38&gt;=C1786),"Verlof",0)</f>
        <v>0</v>
      </c>
      <c r="K1786">
        <f t="shared" si="368"/>
        <v>0</v>
      </c>
      <c r="L1786">
        <f t="shared" si="369"/>
        <v>0</v>
      </c>
      <c r="M1786">
        <f t="shared" si="370"/>
        <v>0</v>
      </c>
      <c r="N1786" s="56">
        <f t="shared" si="371"/>
        <v>0</v>
      </c>
      <c r="O1786" s="56">
        <f t="shared" si="372"/>
        <v>0</v>
      </c>
    </row>
    <row r="1787" spans="1:15" x14ac:dyDescent="0.3">
      <c r="A1787" t="str">
        <f t="shared" si="363"/>
        <v>202747ma</v>
      </c>
      <c r="B1787">
        <f t="shared" si="361"/>
        <v>47</v>
      </c>
      <c r="C1787" s="65">
        <f t="shared" si="359"/>
        <v>46713</v>
      </c>
      <c r="D1787" t="str">
        <f t="shared" si="360"/>
        <v>ma</v>
      </c>
      <c r="E1787">
        <f t="shared" si="364"/>
        <v>2027</v>
      </c>
      <c r="F1787" t="str">
        <f t="shared" si="365"/>
        <v/>
      </c>
      <c r="G1787" t="str">
        <f t="shared" si="366"/>
        <v/>
      </c>
      <c r="H1787" t="str">
        <f t="shared" si="367"/>
        <v/>
      </c>
      <c r="I1787">
        <f t="shared" si="362"/>
        <v>47</v>
      </c>
      <c r="J1787" s="118">
        <f>IF(AND(Formulier!$E$44&lt;=C1787,Formulier!$O$38&gt;=C1787),"Verlof",0)</f>
        <v>0</v>
      </c>
      <c r="K1787">
        <f t="shared" si="368"/>
        <v>0</v>
      </c>
      <c r="L1787">
        <f t="shared" si="369"/>
        <v>0</v>
      </c>
      <c r="M1787">
        <f t="shared" si="370"/>
        <v>0</v>
      </c>
      <c r="N1787" s="56">
        <f t="shared" si="371"/>
        <v>0</v>
      </c>
      <c r="O1787" s="56">
        <f t="shared" si="372"/>
        <v>0</v>
      </c>
    </row>
    <row r="1788" spans="1:15" x14ac:dyDescent="0.3">
      <c r="A1788" t="str">
        <f t="shared" si="363"/>
        <v>202747di</v>
      </c>
      <c r="B1788">
        <f t="shared" si="361"/>
        <v>47</v>
      </c>
      <c r="C1788" s="65">
        <f t="shared" si="359"/>
        <v>46714</v>
      </c>
      <c r="D1788" t="str">
        <f t="shared" si="360"/>
        <v>di</v>
      </c>
      <c r="E1788">
        <f t="shared" si="364"/>
        <v>2027</v>
      </c>
      <c r="F1788" t="str">
        <f t="shared" si="365"/>
        <v/>
      </c>
      <c r="G1788" t="str">
        <f t="shared" si="366"/>
        <v/>
      </c>
      <c r="H1788" t="str">
        <f t="shared" si="367"/>
        <v/>
      </c>
      <c r="I1788">
        <f t="shared" si="362"/>
        <v>47</v>
      </c>
      <c r="J1788" s="118">
        <f>IF(AND(Formulier!$E$44&lt;=C1788,Formulier!$O$38&gt;=C1788),"Verlof",0)</f>
        <v>0</v>
      </c>
      <c r="K1788">
        <f t="shared" si="368"/>
        <v>0</v>
      </c>
      <c r="L1788">
        <f t="shared" si="369"/>
        <v>0</v>
      </c>
      <c r="M1788">
        <f t="shared" si="370"/>
        <v>0</v>
      </c>
      <c r="N1788" s="56">
        <f t="shared" si="371"/>
        <v>0</v>
      </c>
      <c r="O1788" s="56">
        <f t="shared" si="372"/>
        <v>0</v>
      </c>
    </row>
    <row r="1789" spans="1:15" x14ac:dyDescent="0.3">
      <c r="A1789" t="str">
        <f t="shared" si="363"/>
        <v>202747wo</v>
      </c>
      <c r="B1789">
        <f t="shared" si="361"/>
        <v>47</v>
      </c>
      <c r="C1789" s="65">
        <f t="shared" si="359"/>
        <v>46715</v>
      </c>
      <c r="D1789" t="str">
        <f t="shared" si="360"/>
        <v>wo</v>
      </c>
      <c r="E1789">
        <f t="shared" si="364"/>
        <v>2027</v>
      </c>
      <c r="F1789" t="str">
        <f t="shared" si="365"/>
        <v/>
      </c>
      <c r="G1789" t="str">
        <f t="shared" si="366"/>
        <v/>
      </c>
      <c r="H1789" t="str">
        <f t="shared" si="367"/>
        <v/>
      </c>
      <c r="I1789">
        <f t="shared" si="362"/>
        <v>47</v>
      </c>
      <c r="J1789" s="118">
        <f>IF(AND(Formulier!$E$44&lt;=C1789,Formulier!$O$38&gt;=C1789),"Verlof",0)</f>
        <v>0</v>
      </c>
      <c r="K1789">
        <f t="shared" si="368"/>
        <v>0</v>
      </c>
      <c r="L1789">
        <f t="shared" si="369"/>
        <v>0</v>
      </c>
      <c r="M1789">
        <f t="shared" si="370"/>
        <v>0</v>
      </c>
      <c r="N1789" s="56">
        <f t="shared" si="371"/>
        <v>0</v>
      </c>
      <c r="O1789" s="56">
        <f t="shared" si="372"/>
        <v>0</v>
      </c>
    </row>
    <row r="1790" spans="1:15" x14ac:dyDescent="0.3">
      <c r="A1790" t="str">
        <f t="shared" si="363"/>
        <v>202747do</v>
      </c>
      <c r="B1790">
        <f t="shared" si="361"/>
        <v>47</v>
      </c>
      <c r="C1790" s="65">
        <f t="shared" si="359"/>
        <v>46716</v>
      </c>
      <c r="D1790" t="str">
        <f t="shared" si="360"/>
        <v>do</v>
      </c>
      <c r="E1790">
        <f t="shared" si="364"/>
        <v>2027</v>
      </c>
      <c r="F1790" t="str">
        <f t="shared" si="365"/>
        <v/>
      </c>
      <c r="G1790" t="str">
        <f t="shared" si="366"/>
        <v/>
      </c>
      <c r="H1790" t="str">
        <f t="shared" si="367"/>
        <v/>
      </c>
      <c r="I1790">
        <f t="shared" si="362"/>
        <v>47</v>
      </c>
      <c r="J1790" s="118">
        <f>IF(AND(Formulier!$E$44&lt;=C1790,Formulier!$O$38&gt;=C1790),"Verlof",0)</f>
        <v>0</v>
      </c>
      <c r="K1790">
        <f t="shared" si="368"/>
        <v>0</v>
      </c>
      <c r="L1790">
        <f t="shared" si="369"/>
        <v>0</v>
      </c>
      <c r="M1790">
        <f t="shared" si="370"/>
        <v>0</v>
      </c>
      <c r="N1790" s="56">
        <f t="shared" si="371"/>
        <v>0</v>
      </c>
      <c r="O1790" s="56">
        <f t="shared" si="372"/>
        <v>0</v>
      </c>
    </row>
    <row r="1791" spans="1:15" x14ac:dyDescent="0.3">
      <c r="A1791" t="str">
        <f t="shared" si="363"/>
        <v>202747vr</v>
      </c>
      <c r="B1791">
        <f t="shared" si="361"/>
        <v>47</v>
      </c>
      <c r="C1791" s="65">
        <f t="shared" si="359"/>
        <v>46717</v>
      </c>
      <c r="D1791" t="str">
        <f t="shared" si="360"/>
        <v>vr</v>
      </c>
      <c r="E1791">
        <f t="shared" si="364"/>
        <v>2027</v>
      </c>
      <c r="F1791" t="str">
        <f t="shared" si="365"/>
        <v/>
      </c>
      <c r="G1791" t="str">
        <f t="shared" si="366"/>
        <v/>
      </c>
      <c r="H1791" t="str">
        <f t="shared" si="367"/>
        <v/>
      </c>
      <c r="I1791">
        <f t="shared" si="362"/>
        <v>47</v>
      </c>
      <c r="J1791" s="118">
        <f>IF(AND(Formulier!$E$44&lt;=C1791,Formulier!$O$38&gt;=C1791),"Verlof",0)</f>
        <v>0</v>
      </c>
      <c r="K1791">
        <f t="shared" si="368"/>
        <v>0</v>
      </c>
      <c r="L1791">
        <f t="shared" si="369"/>
        <v>0</v>
      </c>
      <c r="M1791">
        <f t="shared" si="370"/>
        <v>0</v>
      </c>
      <c r="N1791" s="56">
        <f t="shared" si="371"/>
        <v>0</v>
      </c>
      <c r="O1791" s="56">
        <f t="shared" si="372"/>
        <v>0</v>
      </c>
    </row>
    <row r="1792" spans="1:15" x14ac:dyDescent="0.3">
      <c r="A1792" t="str">
        <f t="shared" si="363"/>
        <v>202747za</v>
      </c>
      <c r="B1792">
        <f t="shared" si="361"/>
        <v>47</v>
      </c>
      <c r="C1792" s="65">
        <f t="shared" si="359"/>
        <v>46718</v>
      </c>
      <c r="D1792" t="str">
        <f t="shared" si="360"/>
        <v>za</v>
      </c>
      <c r="E1792">
        <f t="shared" si="364"/>
        <v>2027</v>
      </c>
      <c r="F1792" t="str">
        <f t="shared" si="365"/>
        <v/>
      </c>
      <c r="G1792" t="str">
        <f t="shared" si="366"/>
        <v/>
      </c>
      <c r="H1792" t="str">
        <f t="shared" si="367"/>
        <v/>
      </c>
      <c r="I1792">
        <f t="shared" si="362"/>
        <v>47</v>
      </c>
      <c r="J1792" s="118">
        <f>IF(AND(Formulier!$E$44&lt;=C1792,Formulier!$O$38&gt;=C1792),"Verlof",0)</f>
        <v>0</v>
      </c>
      <c r="K1792">
        <f t="shared" si="368"/>
        <v>0</v>
      </c>
      <c r="L1792">
        <f t="shared" si="369"/>
        <v>0</v>
      </c>
      <c r="M1792">
        <f t="shared" si="370"/>
        <v>0</v>
      </c>
      <c r="N1792" s="56">
        <f t="shared" si="371"/>
        <v>0</v>
      </c>
      <c r="O1792" s="56">
        <f t="shared" si="372"/>
        <v>0</v>
      </c>
    </row>
    <row r="1793" spans="1:15" x14ac:dyDescent="0.3">
      <c r="A1793" t="str">
        <f t="shared" si="363"/>
        <v>202747zo</v>
      </c>
      <c r="B1793">
        <f t="shared" si="361"/>
        <v>47</v>
      </c>
      <c r="C1793" s="65">
        <f t="shared" si="359"/>
        <v>46719</v>
      </c>
      <c r="D1793" t="str">
        <f t="shared" si="360"/>
        <v>zo</v>
      </c>
      <c r="E1793">
        <f t="shared" si="364"/>
        <v>2027</v>
      </c>
      <c r="F1793" t="str">
        <f t="shared" si="365"/>
        <v/>
      </c>
      <c r="G1793" t="str">
        <f t="shared" si="366"/>
        <v/>
      </c>
      <c r="H1793" t="str">
        <f t="shared" si="367"/>
        <v/>
      </c>
      <c r="I1793">
        <f t="shared" si="362"/>
        <v>47</v>
      </c>
      <c r="J1793" s="118">
        <f>IF(AND(Formulier!$E$44&lt;=C1793,Formulier!$O$38&gt;=C1793),"Verlof",0)</f>
        <v>0</v>
      </c>
      <c r="K1793">
        <f t="shared" si="368"/>
        <v>0</v>
      </c>
      <c r="L1793">
        <f t="shared" si="369"/>
        <v>0</v>
      </c>
      <c r="M1793">
        <f t="shared" si="370"/>
        <v>0</v>
      </c>
      <c r="N1793" s="56">
        <f t="shared" si="371"/>
        <v>0</v>
      </c>
      <c r="O1793" s="56">
        <f t="shared" si="372"/>
        <v>0</v>
      </c>
    </row>
    <row r="1794" spans="1:15" x14ac:dyDescent="0.3">
      <c r="A1794" t="str">
        <f t="shared" si="363"/>
        <v>202748ma</v>
      </c>
      <c r="B1794">
        <f t="shared" si="361"/>
        <v>48</v>
      </c>
      <c r="C1794" s="65">
        <f t="shared" si="359"/>
        <v>46720</v>
      </c>
      <c r="D1794" t="str">
        <f t="shared" si="360"/>
        <v>ma</v>
      </c>
      <c r="E1794">
        <f t="shared" si="364"/>
        <v>2027</v>
      </c>
      <c r="F1794" t="str">
        <f t="shared" si="365"/>
        <v/>
      </c>
      <c r="G1794" t="str">
        <f t="shared" si="366"/>
        <v/>
      </c>
      <c r="H1794" t="str">
        <f t="shared" si="367"/>
        <v/>
      </c>
      <c r="I1794">
        <f t="shared" si="362"/>
        <v>48</v>
      </c>
      <c r="J1794" s="118">
        <f>IF(AND(Formulier!$E$44&lt;=C1794,Formulier!$O$38&gt;=C1794),"Verlof",0)</f>
        <v>0</v>
      </c>
      <c r="K1794">
        <f t="shared" si="368"/>
        <v>0</v>
      </c>
      <c r="L1794">
        <f t="shared" si="369"/>
        <v>0</v>
      </c>
      <c r="M1794">
        <f t="shared" si="370"/>
        <v>0</v>
      </c>
      <c r="N1794" s="56">
        <f t="shared" si="371"/>
        <v>0</v>
      </c>
      <c r="O1794" s="56">
        <f t="shared" si="372"/>
        <v>0</v>
      </c>
    </row>
    <row r="1795" spans="1:15" x14ac:dyDescent="0.3">
      <c r="A1795" t="str">
        <f t="shared" si="363"/>
        <v>202748di</v>
      </c>
      <c r="B1795">
        <f t="shared" si="361"/>
        <v>48</v>
      </c>
      <c r="C1795" s="65">
        <f t="shared" si="359"/>
        <v>46721</v>
      </c>
      <c r="D1795" t="str">
        <f t="shared" si="360"/>
        <v>di</v>
      </c>
      <c r="E1795">
        <f t="shared" si="364"/>
        <v>2027</v>
      </c>
      <c r="F1795" t="str">
        <f t="shared" si="365"/>
        <v/>
      </c>
      <c r="G1795" t="str">
        <f t="shared" si="366"/>
        <v/>
      </c>
      <c r="H1795" t="str">
        <f t="shared" si="367"/>
        <v/>
      </c>
      <c r="I1795">
        <f t="shared" si="362"/>
        <v>48</v>
      </c>
      <c r="J1795" s="118">
        <f>IF(AND(Formulier!$E$44&lt;=C1795,Formulier!$O$38&gt;=C1795),"Verlof",0)</f>
        <v>0</v>
      </c>
      <c r="K1795">
        <f t="shared" si="368"/>
        <v>0</v>
      </c>
      <c r="L1795">
        <f t="shared" si="369"/>
        <v>0</v>
      </c>
      <c r="M1795">
        <f t="shared" si="370"/>
        <v>0</v>
      </c>
      <c r="N1795" s="56">
        <f t="shared" si="371"/>
        <v>0</v>
      </c>
      <c r="O1795" s="56">
        <f t="shared" si="372"/>
        <v>0</v>
      </c>
    </row>
    <row r="1796" spans="1:15" x14ac:dyDescent="0.3">
      <c r="A1796" t="str">
        <f t="shared" si="363"/>
        <v>202748wo</v>
      </c>
      <c r="B1796">
        <f t="shared" si="361"/>
        <v>48</v>
      </c>
      <c r="C1796" s="65">
        <f t="shared" si="359"/>
        <v>46722</v>
      </c>
      <c r="D1796" t="str">
        <f t="shared" si="360"/>
        <v>wo</v>
      </c>
      <c r="E1796">
        <f t="shared" si="364"/>
        <v>2027</v>
      </c>
      <c r="F1796" t="str">
        <f t="shared" si="365"/>
        <v/>
      </c>
      <c r="G1796" t="str">
        <f t="shared" si="366"/>
        <v/>
      </c>
      <c r="H1796" t="str">
        <f t="shared" si="367"/>
        <v/>
      </c>
      <c r="I1796">
        <f t="shared" si="362"/>
        <v>48</v>
      </c>
      <c r="J1796" s="118">
        <f>IF(AND(Formulier!$E$44&lt;=C1796,Formulier!$O$38&gt;=C1796),"Verlof",0)</f>
        <v>0</v>
      </c>
      <c r="K1796">
        <f t="shared" si="368"/>
        <v>0</v>
      </c>
      <c r="L1796">
        <f t="shared" si="369"/>
        <v>0</v>
      </c>
      <c r="M1796">
        <f t="shared" si="370"/>
        <v>0</v>
      </c>
      <c r="N1796" s="56">
        <f t="shared" si="371"/>
        <v>0</v>
      </c>
      <c r="O1796" s="56">
        <f t="shared" si="372"/>
        <v>0</v>
      </c>
    </row>
    <row r="1797" spans="1:15" x14ac:dyDescent="0.3">
      <c r="A1797" t="str">
        <f t="shared" si="363"/>
        <v>202748do</v>
      </c>
      <c r="B1797">
        <f t="shared" si="361"/>
        <v>48</v>
      </c>
      <c r="C1797" s="65">
        <f t="shared" si="359"/>
        <v>46723</v>
      </c>
      <c r="D1797" t="str">
        <f t="shared" si="360"/>
        <v>do</v>
      </c>
      <c r="E1797">
        <f t="shared" si="364"/>
        <v>2027</v>
      </c>
      <c r="F1797" t="str">
        <f t="shared" si="365"/>
        <v/>
      </c>
      <c r="G1797" t="str">
        <f t="shared" si="366"/>
        <v/>
      </c>
      <c r="H1797" t="str">
        <f t="shared" si="367"/>
        <v/>
      </c>
      <c r="I1797">
        <f t="shared" si="362"/>
        <v>48</v>
      </c>
      <c r="J1797" s="118">
        <f>IF(AND(Formulier!$E$44&lt;=C1797,Formulier!$O$38&gt;=C1797),"Verlof",0)</f>
        <v>0</v>
      </c>
      <c r="K1797">
        <f t="shared" si="368"/>
        <v>0</v>
      </c>
      <c r="L1797">
        <f t="shared" si="369"/>
        <v>0</v>
      </c>
      <c r="M1797">
        <f t="shared" si="370"/>
        <v>0</v>
      </c>
      <c r="N1797" s="56">
        <f t="shared" si="371"/>
        <v>0</v>
      </c>
      <c r="O1797" s="56">
        <f t="shared" si="372"/>
        <v>0</v>
      </c>
    </row>
    <row r="1798" spans="1:15" x14ac:dyDescent="0.3">
      <c r="A1798" t="str">
        <f t="shared" si="363"/>
        <v>202748vr</v>
      </c>
      <c r="B1798">
        <f t="shared" si="361"/>
        <v>48</v>
      </c>
      <c r="C1798" s="65">
        <f t="shared" si="359"/>
        <v>46724</v>
      </c>
      <c r="D1798" t="str">
        <f t="shared" si="360"/>
        <v>vr</v>
      </c>
      <c r="E1798">
        <f t="shared" si="364"/>
        <v>2027</v>
      </c>
      <c r="F1798" t="str">
        <f t="shared" si="365"/>
        <v/>
      </c>
      <c r="G1798" t="str">
        <f t="shared" si="366"/>
        <v/>
      </c>
      <c r="H1798" t="str">
        <f t="shared" si="367"/>
        <v/>
      </c>
      <c r="I1798">
        <f t="shared" si="362"/>
        <v>48</v>
      </c>
      <c r="J1798" s="118">
        <f>IF(AND(Formulier!$E$44&lt;=C1798,Formulier!$O$38&gt;=C1798),"Verlof",0)</f>
        <v>0</v>
      </c>
      <c r="K1798">
        <f t="shared" si="368"/>
        <v>0</v>
      </c>
      <c r="L1798">
        <f t="shared" si="369"/>
        <v>0</v>
      </c>
      <c r="M1798">
        <f t="shared" si="370"/>
        <v>0</v>
      </c>
      <c r="N1798" s="56">
        <f t="shared" si="371"/>
        <v>0</v>
      </c>
      <c r="O1798" s="56">
        <f t="shared" si="372"/>
        <v>0</v>
      </c>
    </row>
    <row r="1799" spans="1:15" x14ac:dyDescent="0.3">
      <c r="A1799" t="str">
        <f t="shared" si="363"/>
        <v>202748za</v>
      </c>
      <c r="B1799">
        <f t="shared" si="361"/>
        <v>48</v>
      </c>
      <c r="C1799" s="65">
        <f t="shared" si="359"/>
        <v>46725</v>
      </c>
      <c r="D1799" t="str">
        <f t="shared" si="360"/>
        <v>za</v>
      </c>
      <c r="E1799">
        <f t="shared" si="364"/>
        <v>2027</v>
      </c>
      <c r="F1799" t="str">
        <f t="shared" si="365"/>
        <v/>
      </c>
      <c r="G1799" t="str">
        <f t="shared" si="366"/>
        <v/>
      </c>
      <c r="H1799" t="str">
        <f t="shared" si="367"/>
        <v/>
      </c>
      <c r="I1799">
        <f t="shared" si="362"/>
        <v>48</v>
      </c>
      <c r="J1799" s="118">
        <f>IF(AND(Formulier!$E$44&lt;=C1799,Formulier!$O$38&gt;=C1799),"Verlof",0)</f>
        <v>0</v>
      </c>
      <c r="K1799">
        <f t="shared" si="368"/>
        <v>0</v>
      </c>
      <c r="L1799">
        <f t="shared" si="369"/>
        <v>0</v>
      </c>
      <c r="M1799">
        <f t="shared" si="370"/>
        <v>0</v>
      </c>
      <c r="N1799" s="56">
        <f t="shared" si="371"/>
        <v>0</v>
      </c>
      <c r="O1799" s="56">
        <f t="shared" si="372"/>
        <v>0</v>
      </c>
    </row>
    <row r="1800" spans="1:15" x14ac:dyDescent="0.3">
      <c r="A1800" t="str">
        <f t="shared" si="363"/>
        <v>202748zo</v>
      </c>
      <c r="B1800">
        <f t="shared" si="361"/>
        <v>48</v>
      </c>
      <c r="C1800" s="65">
        <f t="shared" si="359"/>
        <v>46726</v>
      </c>
      <c r="D1800" t="str">
        <f t="shared" si="360"/>
        <v>zo</v>
      </c>
      <c r="E1800">
        <f t="shared" si="364"/>
        <v>2027</v>
      </c>
      <c r="F1800" t="str">
        <f t="shared" si="365"/>
        <v/>
      </c>
      <c r="G1800" t="str">
        <f t="shared" si="366"/>
        <v/>
      </c>
      <c r="H1800" t="str">
        <f t="shared" si="367"/>
        <v/>
      </c>
      <c r="I1800">
        <f t="shared" si="362"/>
        <v>48</v>
      </c>
      <c r="J1800" s="118">
        <f>IF(AND(Formulier!$E$44&lt;=C1800,Formulier!$O$38&gt;=C1800),"Verlof",0)</f>
        <v>0</v>
      </c>
      <c r="K1800">
        <f t="shared" si="368"/>
        <v>0</v>
      </c>
      <c r="L1800">
        <f t="shared" si="369"/>
        <v>0</v>
      </c>
      <c r="M1800">
        <f t="shared" si="370"/>
        <v>0</v>
      </c>
      <c r="N1800" s="56">
        <f t="shared" si="371"/>
        <v>0</v>
      </c>
      <c r="O1800" s="56">
        <f t="shared" si="372"/>
        <v>0</v>
      </c>
    </row>
    <row r="1801" spans="1:15" x14ac:dyDescent="0.3">
      <c r="A1801" t="str">
        <f t="shared" si="363"/>
        <v>202749ma</v>
      </c>
      <c r="B1801">
        <f t="shared" si="361"/>
        <v>49</v>
      </c>
      <c r="C1801" s="65">
        <f t="shared" ref="C1801:C1844" si="373">C1800+1</f>
        <v>46727</v>
      </c>
      <c r="D1801" t="str">
        <f t="shared" ref="D1801:D1844" si="374">+D1794</f>
        <v>ma</v>
      </c>
      <c r="E1801">
        <f t="shared" si="364"/>
        <v>2027</v>
      </c>
      <c r="F1801" t="str">
        <f t="shared" si="365"/>
        <v/>
      </c>
      <c r="G1801" t="str">
        <f t="shared" si="366"/>
        <v/>
      </c>
      <c r="H1801" t="str">
        <f t="shared" si="367"/>
        <v/>
      </c>
      <c r="I1801">
        <f t="shared" si="362"/>
        <v>49</v>
      </c>
      <c r="J1801" s="118">
        <f>IF(AND(Formulier!$E$44&lt;=C1801,Formulier!$O$38&gt;=C1801),"Verlof",0)</f>
        <v>0</v>
      </c>
      <c r="K1801">
        <f t="shared" si="368"/>
        <v>0</v>
      </c>
      <c r="L1801">
        <f t="shared" si="369"/>
        <v>0</v>
      </c>
      <c r="M1801">
        <f t="shared" si="370"/>
        <v>0</v>
      </c>
      <c r="N1801" s="56">
        <f t="shared" si="371"/>
        <v>0</v>
      </c>
      <c r="O1801" s="56">
        <f t="shared" si="372"/>
        <v>0</v>
      </c>
    </row>
    <row r="1802" spans="1:15" x14ac:dyDescent="0.3">
      <c r="A1802" t="str">
        <f t="shared" si="363"/>
        <v>202749di</v>
      </c>
      <c r="B1802">
        <f t="shared" si="361"/>
        <v>49</v>
      </c>
      <c r="C1802" s="65">
        <f t="shared" si="373"/>
        <v>46728</v>
      </c>
      <c r="D1802" t="str">
        <f t="shared" si="374"/>
        <v>di</v>
      </c>
      <c r="E1802">
        <f t="shared" si="364"/>
        <v>2027</v>
      </c>
      <c r="F1802" t="str">
        <f t="shared" si="365"/>
        <v/>
      </c>
      <c r="G1802" t="str">
        <f t="shared" si="366"/>
        <v/>
      </c>
      <c r="H1802" t="str">
        <f t="shared" si="367"/>
        <v/>
      </c>
      <c r="I1802">
        <f t="shared" si="362"/>
        <v>49</v>
      </c>
      <c r="J1802" s="118">
        <f>IF(AND(Formulier!$E$44&lt;=C1802,Formulier!$O$38&gt;=C1802),"Verlof",0)</f>
        <v>0</v>
      </c>
      <c r="K1802">
        <f t="shared" si="368"/>
        <v>0</v>
      </c>
      <c r="L1802">
        <f t="shared" si="369"/>
        <v>0</v>
      </c>
      <c r="M1802">
        <f t="shared" si="370"/>
        <v>0</v>
      </c>
      <c r="N1802" s="56">
        <f t="shared" si="371"/>
        <v>0</v>
      </c>
      <c r="O1802" s="56">
        <f t="shared" si="372"/>
        <v>0</v>
      </c>
    </row>
    <row r="1803" spans="1:15" x14ac:dyDescent="0.3">
      <c r="A1803" t="str">
        <f t="shared" si="363"/>
        <v>202749wo</v>
      </c>
      <c r="B1803">
        <f t="shared" si="361"/>
        <v>49</v>
      </c>
      <c r="C1803" s="65">
        <f t="shared" si="373"/>
        <v>46729</v>
      </c>
      <c r="D1803" t="str">
        <f t="shared" si="374"/>
        <v>wo</v>
      </c>
      <c r="E1803">
        <f t="shared" si="364"/>
        <v>2027</v>
      </c>
      <c r="F1803" t="str">
        <f t="shared" si="365"/>
        <v/>
      </c>
      <c r="G1803" t="str">
        <f t="shared" si="366"/>
        <v/>
      </c>
      <c r="H1803" t="str">
        <f t="shared" si="367"/>
        <v/>
      </c>
      <c r="I1803">
        <f t="shared" si="362"/>
        <v>49</v>
      </c>
      <c r="J1803" s="118">
        <f>IF(AND(Formulier!$E$44&lt;=C1803,Formulier!$O$38&gt;=C1803),"Verlof",0)</f>
        <v>0</v>
      </c>
      <c r="K1803">
        <f t="shared" si="368"/>
        <v>0</v>
      </c>
      <c r="L1803">
        <f t="shared" si="369"/>
        <v>0</v>
      </c>
      <c r="M1803">
        <f t="shared" si="370"/>
        <v>0</v>
      </c>
      <c r="N1803" s="56">
        <f t="shared" si="371"/>
        <v>0</v>
      </c>
      <c r="O1803" s="56">
        <f t="shared" si="372"/>
        <v>0</v>
      </c>
    </row>
    <row r="1804" spans="1:15" x14ac:dyDescent="0.3">
      <c r="A1804" t="str">
        <f t="shared" si="363"/>
        <v>202749do</v>
      </c>
      <c r="B1804">
        <f t="shared" si="361"/>
        <v>49</v>
      </c>
      <c r="C1804" s="65">
        <f t="shared" si="373"/>
        <v>46730</v>
      </c>
      <c r="D1804" t="str">
        <f t="shared" si="374"/>
        <v>do</v>
      </c>
      <c r="E1804">
        <f t="shared" si="364"/>
        <v>2027</v>
      </c>
      <c r="F1804" t="str">
        <f t="shared" si="365"/>
        <v/>
      </c>
      <c r="G1804" t="str">
        <f t="shared" si="366"/>
        <v/>
      </c>
      <c r="H1804" t="str">
        <f t="shared" si="367"/>
        <v/>
      </c>
      <c r="I1804">
        <f t="shared" si="362"/>
        <v>49</v>
      </c>
      <c r="J1804" s="118">
        <f>IF(AND(Formulier!$E$44&lt;=C1804,Formulier!$O$38&gt;=C1804),"Verlof",0)</f>
        <v>0</v>
      </c>
      <c r="K1804">
        <f t="shared" si="368"/>
        <v>0</v>
      </c>
      <c r="L1804">
        <f t="shared" si="369"/>
        <v>0</v>
      </c>
      <c r="M1804">
        <f t="shared" si="370"/>
        <v>0</v>
      </c>
      <c r="N1804" s="56">
        <f t="shared" si="371"/>
        <v>0</v>
      </c>
      <c r="O1804" s="56">
        <f t="shared" si="372"/>
        <v>0</v>
      </c>
    </row>
    <row r="1805" spans="1:15" x14ac:dyDescent="0.3">
      <c r="A1805" t="str">
        <f t="shared" si="363"/>
        <v>202749vr</v>
      </c>
      <c r="B1805">
        <f t="shared" ref="B1805:B1844" si="375">B1798+1</f>
        <v>49</v>
      </c>
      <c r="C1805" s="65">
        <f t="shared" si="373"/>
        <v>46731</v>
      </c>
      <c r="D1805" t="str">
        <f t="shared" si="374"/>
        <v>vr</v>
      </c>
      <c r="E1805">
        <f t="shared" si="364"/>
        <v>2027</v>
      </c>
      <c r="F1805" t="str">
        <f t="shared" si="365"/>
        <v/>
      </c>
      <c r="G1805" t="str">
        <f t="shared" si="366"/>
        <v/>
      </c>
      <c r="H1805" t="str">
        <f t="shared" si="367"/>
        <v/>
      </c>
      <c r="I1805">
        <f t="shared" ref="I1805:I1844" si="376">+I1798+1</f>
        <v>49</v>
      </c>
      <c r="J1805" s="118">
        <f>IF(AND(Formulier!$E$44&lt;=C1805,Formulier!$O$38&gt;=C1805),"Verlof",0)</f>
        <v>0</v>
      </c>
      <c r="K1805">
        <f t="shared" si="368"/>
        <v>0</v>
      </c>
      <c r="L1805">
        <f t="shared" si="369"/>
        <v>0</v>
      </c>
      <c r="M1805">
        <f t="shared" si="370"/>
        <v>0</v>
      </c>
      <c r="N1805" s="56">
        <f t="shared" si="371"/>
        <v>0</v>
      </c>
      <c r="O1805" s="56">
        <f t="shared" si="372"/>
        <v>0</v>
      </c>
    </row>
    <row r="1806" spans="1:15" x14ac:dyDescent="0.3">
      <c r="A1806" t="str">
        <f t="shared" si="363"/>
        <v>202749za</v>
      </c>
      <c r="B1806">
        <f t="shared" si="375"/>
        <v>49</v>
      </c>
      <c r="C1806" s="65">
        <f t="shared" si="373"/>
        <v>46732</v>
      </c>
      <c r="D1806" t="str">
        <f t="shared" si="374"/>
        <v>za</v>
      </c>
      <c r="E1806">
        <f t="shared" si="364"/>
        <v>2027</v>
      </c>
      <c r="F1806" t="str">
        <f t="shared" si="365"/>
        <v/>
      </c>
      <c r="G1806" t="str">
        <f t="shared" si="366"/>
        <v/>
      </c>
      <c r="H1806" t="str">
        <f t="shared" si="367"/>
        <v/>
      </c>
      <c r="I1806">
        <f t="shared" si="376"/>
        <v>49</v>
      </c>
      <c r="J1806" s="118">
        <f>IF(AND(Formulier!$E$44&lt;=C1806,Formulier!$O$38&gt;=C1806),"Verlof",0)</f>
        <v>0</v>
      </c>
      <c r="K1806">
        <f t="shared" si="368"/>
        <v>0</v>
      </c>
      <c r="L1806">
        <f t="shared" si="369"/>
        <v>0</v>
      </c>
      <c r="M1806">
        <f t="shared" si="370"/>
        <v>0</v>
      </c>
      <c r="N1806" s="56">
        <f t="shared" si="371"/>
        <v>0</v>
      </c>
      <c r="O1806" s="56">
        <f t="shared" si="372"/>
        <v>0</v>
      </c>
    </row>
    <row r="1807" spans="1:15" x14ac:dyDescent="0.3">
      <c r="A1807" t="str">
        <f t="shared" si="363"/>
        <v>202749zo</v>
      </c>
      <c r="B1807">
        <f t="shared" si="375"/>
        <v>49</v>
      </c>
      <c r="C1807" s="65">
        <f t="shared" si="373"/>
        <v>46733</v>
      </c>
      <c r="D1807" t="str">
        <f t="shared" si="374"/>
        <v>zo</v>
      </c>
      <c r="E1807">
        <f t="shared" si="364"/>
        <v>2027</v>
      </c>
      <c r="F1807" t="str">
        <f t="shared" si="365"/>
        <v/>
      </c>
      <c r="G1807" t="str">
        <f t="shared" si="366"/>
        <v/>
      </c>
      <c r="H1807" t="str">
        <f t="shared" si="367"/>
        <v/>
      </c>
      <c r="I1807">
        <f t="shared" si="376"/>
        <v>49</v>
      </c>
      <c r="J1807" s="118">
        <f>IF(AND(Formulier!$E$44&lt;=C1807,Formulier!$O$38&gt;=C1807),"Verlof",0)</f>
        <v>0</v>
      </c>
      <c r="K1807">
        <f t="shared" si="368"/>
        <v>0</v>
      </c>
      <c r="L1807">
        <f t="shared" si="369"/>
        <v>0</v>
      </c>
      <c r="M1807">
        <f t="shared" si="370"/>
        <v>0</v>
      </c>
      <c r="N1807" s="56">
        <f t="shared" si="371"/>
        <v>0</v>
      </c>
      <c r="O1807" s="56">
        <f t="shared" si="372"/>
        <v>0</v>
      </c>
    </row>
    <row r="1808" spans="1:15" x14ac:dyDescent="0.3">
      <c r="A1808" t="str">
        <f t="shared" si="363"/>
        <v>202750ma</v>
      </c>
      <c r="B1808">
        <f t="shared" si="375"/>
        <v>50</v>
      </c>
      <c r="C1808" s="65">
        <f t="shared" si="373"/>
        <v>46734</v>
      </c>
      <c r="D1808" t="str">
        <f t="shared" si="374"/>
        <v>ma</v>
      </c>
      <c r="E1808">
        <f t="shared" si="364"/>
        <v>2027</v>
      </c>
      <c r="F1808" t="str">
        <f t="shared" si="365"/>
        <v/>
      </c>
      <c r="G1808" t="str">
        <f t="shared" si="366"/>
        <v/>
      </c>
      <c r="H1808" t="str">
        <f t="shared" si="367"/>
        <v/>
      </c>
      <c r="I1808">
        <f t="shared" si="376"/>
        <v>50</v>
      </c>
      <c r="J1808" s="118">
        <f>IF(AND(Formulier!$E$44&lt;=C1808,Formulier!$O$38&gt;=C1808),"Verlof",0)</f>
        <v>0</v>
      </c>
      <c r="K1808">
        <f t="shared" si="368"/>
        <v>0</v>
      </c>
      <c r="L1808">
        <f t="shared" si="369"/>
        <v>0</v>
      </c>
      <c r="M1808">
        <f t="shared" si="370"/>
        <v>0</v>
      </c>
      <c r="N1808" s="56">
        <f t="shared" si="371"/>
        <v>0</v>
      </c>
      <c r="O1808" s="56">
        <f t="shared" si="372"/>
        <v>0</v>
      </c>
    </row>
    <row r="1809" spans="1:15" x14ac:dyDescent="0.3">
      <c r="A1809" t="str">
        <f t="shared" si="363"/>
        <v>202750di</v>
      </c>
      <c r="B1809">
        <f t="shared" si="375"/>
        <v>50</v>
      </c>
      <c r="C1809" s="65">
        <f t="shared" si="373"/>
        <v>46735</v>
      </c>
      <c r="D1809" t="str">
        <f t="shared" si="374"/>
        <v>di</v>
      </c>
      <c r="E1809">
        <f t="shared" si="364"/>
        <v>2027</v>
      </c>
      <c r="F1809" t="str">
        <f t="shared" si="365"/>
        <v/>
      </c>
      <c r="G1809" t="str">
        <f t="shared" si="366"/>
        <v/>
      </c>
      <c r="H1809" t="str">
        <f t="shared" si="367"/>
        <v/>
      </c>
      <c r="I1809">
        <f t="shared" si="376"/>
        <v>50</v>
      </c>
      <c r="J1809" s="118">
        <f>IF(AND(Formulier!$E$44&lt;=C1809,Formulier!$O$38&gt;=C1809),"Verlof",0)</f>
        <v>0</v>
      </c>
      <c r="K1809">
        <f t="shared" si="368"/>
        <v>0</v>
      </c>
      <c r="L1809">
        <f t="shared" si="369"/>
        <v>0</v>
      </c>
      <c r="M1809">
        <f t="shared" si="370"/>
        <v>0</v>
      </c>
      <c r="N1809" s="56">
        <f t="shared" si="371"/>
        <v>0</v>
      </c>
      <c r="O1809" s="56">
        <f t="shared" si="372"/>
        <v>0</v>
      </c>
    </row>
    <row r="1810" spans="1:15" x14ac:dyDescent="0.3">
      <c r="A1810" t="str">
        <f t="shared" si="363"/>
        <v>202750wo</v>
      </c>
      <c r="B1810">
        <f t="shared" si="375"/>
        <v>50</v>
      </c>
      <c r="C1810" s="65">
        <f t="shared" si="373"/>
        <v>46736</v>
      </c>
      <c r="D1810" t="str">
        <f t="shared" si="374"/>
        <v>wo</v>
      </c>
      <c r="E1810">
        <f t="shared" si="364"/>
        <v>2027</v>
      </c>
      <c r="F1810" t="str">
        <f t="shared" si="365"/>
        <v/>
      </c>
      <c r="G1810" t="str">
        <f t="shared" si="366"/>
        <v/>
      </c>
      <c r="H1810" t="str">
        <f t="shared" si="367"/>
        <v/>
      </c>
      <c r="I1810">
        <f t="shared" si="376"/>
        <v>50</v>
      </c>
      <c r="J1810" s="118">
        <f>IF(AND(Formulier!$E$44&lt;=C1810,Formulier!$O$38&gt;=C1810),"Verlof",0)</f>
        <v>0</v>
      </c>
      <c r="K1810">
        <f t="shared" si="368"/>
        <v>0</v>
      </c>
      <c r="L1810">
        <f t="shared" si="369"/>
        <v>0</v>
      </c>
      <c r="M1810">
        <f t="shared" si="370"/>
        <v>0</v>
      </c>
      <c r="N1810" s="56">
        <f t="shared" si="371"/>
        <v>0</v>
      </c>
      <c r="O1810" s="56">
        <f t="shared" si="372"/>
        <v>0</v>
      </c>
    </row>
    <row r="1811" spans="1:15" x14ac:dyDescent="0.3">
      <c r="A1811" t="str">
        <f t="shared" si="363"/>
        <v>202750do</v>
      </c>
      <c r="B1811">
        <f t="shared" si="375"/>
        <v>50</v>
      </c>
      <c r="C1811" s="65">
        <f t="shared" si="373"/>
        <v>46737</v>
      </c>
      <c r="D1811" t="str">
        <f t="shared" si="374"/>
        <v>do</v>
      </c>
      <c r="E1811">
        <f t="shared" si="364"/>
        <v>2027</v>
      </c>
      <c r="F1811" t="str">
        <f t="shared" si="365"/>
        <v/>
      </c>
      <c r="G1811" t="str">
        <f t="shared" si="366"/>
        <v/>
      </c>
      <c r="H1811" t="str">
        <f t="shared" si="367"/>
        <v/>
      </c>
      <c r="I1811">
        <f t="shared" si="376"/>
        <v>50</v>
      </c>
      <c r="J1811" s="118">
        <f>IF(AND(Formulier!$E$44&lt;=C1811,Formulier!$O$38&gt;=C1811),"Verlof",0)</f>
        <v>0</v>
      </c>
      <c r="K1811">
        <f t="shared" si="368"/>
        <v>0</v>
      </c>
      <c r="L1811">
        <f t="shared" si="369"/>
        <v>0</v>
      </c>
      <c r="M1811">
        <f t="shared" si="370"/>
        <v>0</v>
      </c>
      <c r="N1811" s="56">
        <f t="shared" si="371"/>
        <v>0</v>
      </c>
      <c r="O1811" s="56">
        <f t="shared" si="372"/>
        <v>0</v>
      </c>
    </row>
    <row r="1812" spans="1:15" x14ac:dyDescent="0.3">
      <c r="A1812" t="str">
        <f t="shared" si="363"/>
        <v>202750vr</v>
      </c>
      <c r="B1812">
        <f t="shared" si="375"/>
        <v>50</v>
      </c>
      <c r="C1812" s="65">
        <f t="shared" si="373"/>
        <v>46738</v>
      </c>
      <c r="D1812" t="str">
        <f t="shared" si="374"/>
        <v>vr</v>
      </c>
      <c r="E1812">
        <f t="shared" si="364"/>
        <v>2027</v>
      </c>
      <c r="F1812" t="str">
        <f t="shared" si="365"/>
        <v/>
      </c>
      <c r="G1812" t="str">
        <f t="shared" si="366"/>
        <v/>
      </c>
      <c r="H1812" t="str">
        <f t="shared" si="367"/>
        <v/>
      </c>
      <c r="I1812">
        <f t="shared" si="376"/>
        <v>50</v>
      </c>
      <c r="J1812" s="118">
        <f>IF(AND(Formulier!$E$44&lt;=C1812,Formulier!$O$38&gt;=C1812),"Verlof",0)</f>
        <v>0</v>
      </c>
      <c r="K1812">
        <f t="shared" si="368"/>
        <v>0</v>
      </c>
      <c r="L1812">
        <f t="shared" si="369"/>
        <v>0</v>
      </c>
      <c r="M1812">
        <f t="shared" si="370"/>
        <v>0</v>
      </c>
      <c r="N1812" s="56">
        <f t="shared" si="371"/>
        <v>0</v>
      </c>
      <c r="O1812" s="56">
        <f t="shared" si="372"/>
        <v>0</v>
      </c>
    </row>
    <row r="1813" spans="1:15" x14ac:dyDescent="0.3">
      <c r="A1813" t="str">
        <f t="shared" si="363"/>
        <v>202750za</v>
      </c>
      <c r="B1813">
        <f t="shared" si="375"/>
        <v>50</v>
      </c>
      <c r="C1813" s="65">
        <f t="shared" si="373"/>
        <v>46739</v>
      </c>
      <c r="D1813" t="str">
        <f t="shared" si="374"/>
        <v>za</v>
      </c>
      <c r="E1813">
        <f t="shared" si="364"/>
        <v>2027</v>
      </c>
      <c r="F1813" t="str">
        <f t="shared" si="365"/>
        <v/>
      </c>
      <c r="G1813" t="str">
        <f t="shared" si="366"/>
        <v/>
      </c>
      <c r="H1813" t="str">
        <f t="shared" si="367"/>
        <v/>
      </c>
      <c r="I1813">
        <f t="shared" si="376"/>
        <v>50</v>
      </c>
      <c r="J1813" s="118">
        <f>IF(AND(Formulier!$E$44&lt;=C1813,Formulier!$O$38&gt;=C1813),"Verlof",0)</f>
        <v>0</v>
      </c>
      <c r="K1813">
        <f t="shared" si="368"/>
        <v>0</v>
      </c>
      <c r="L1813">
        <f t="shared" si="369"/>
        <v>0</v>
      </c>
      <c r="M1813">
        <f t="shared" si="370"/>
        <v>0</v>
      </c>
      <c r="N1813" s="56">
        <f t="shared" si="371"/>
        <v>0</v>
      </c>
      <c r="O1813" s="56">
        <f t="shared" si="372"/>
        <v>0</v>
      </c>
    </row>
    <row r="1814" spans="1:15" x14ac:dyDescent="0.3">
      <c r="A1814" t="str">
        <f t="shared" si="363"/>
        <v>202750zo</v>
      </c>
      <c r="B1814">
        <f t="shared" si="375"/>
        <v>50</v>
      </c>
      <c r="C1814" s="65">
        <f t="shared" si="373"/>
        <v>46740</v>
      </c>
      <c r="D1814" t="str">
        <f t="shared" si="374"/>
        <v>zo</v>
      </c>
      <c r="E1814">
        <f t="shared" si="364"/>
        <v>2027</v>
      </c>
      <c r="F1814" t="str">
        <f t="shared" si="365"/>
        <v/>
      </c>
      <c r="G1814" t="str">
        <f t="shared" si="366"/>
        <v/>
      </c>
      <c r="H1814" t="str">
        <f t="shared" si="367"/>
        <v/>
      </c>
      <c r="I1814">
        <f t="shared" si="376"/>
        <v>50</v>
      </c>
      <c r="J1814" s="118">
        <f>IF(AND(Formulier!$E$44&lt;=C1814,Formulier!$O$38&gt;=C1814),"Verlof",0)</f>
        <v>0</v>
      </c>
      <c r="K1814">
        <f t="shared" si="368"/>
        <v>0</v>
      </c>
      <c r="L1814">
        <f t="shared" si="369"/>
        <v>0</v>
      </c>
      <c r="M1814">
        <f t="shared" si="370"/>
        <v>0</v>
      </c>
      <c r="N1814" s="56">
        <f t="shared" si="371"/>
        <v>0</v>
      </c>
      <c r="O1814" s="56">
        <f t="shared" si="372"/>
        <v>0</v>
      </c>
    </row>
    <row r="1815" spans="1:15" x14ac:dyDescent="0.3">
      <c r="A1815" t="str">
        <f t="shared" si="363"/>
        <v>202751ma</v>
      </c>
      <c r="B1815">
        <f t="shared" si="375"/>
        <v>51</v>
      </c>
      <c r="C1815" s="65">
        <f t="shared" si="373"/>
        <v>46741</v>
      </c>
      <c r="D1815" t="str">
        <f t="shared" si="374"/>
        <v>ma</v>
      </c>
      <c r="E1815">
        <f t="shared" si="364"/>
        <v>2027</v>
      </c>
      <c r="F1815" t="str">
        <f t="shared" si="365"/>
        <v/>
      </c>
      <c r="G1815" t="str">
        <f t="shared" si="366"/>
        <v/>
      </c>
      <c r="H1815" t="str">
        <f t="shared" si="367"/>
        <v/>
      </c>
      <c r="I1815">
        <f t="shared" si="376"/>
        <v>51</v>
      </c>
      <c r="J1815" s="118">
        <f>IF(AND(Formulier!$E$44&lt;=C1815,Formulier!$O$38&gt;=C1815),"Verlof",0)</f>
        <v>0</v>
      </c>
      <c r="K1815">
        <f t="shared" si="368"/>
        <v>0</v>
      </c>
      <c r="L1815">
        <f t="shared" si="369"/>
        <v>0</v>
      </c>
      <c r="M1815">
        <f t="shared" si="370"/>
        <v>0</v>
      </c>
      <c r="N1815" s="56">
        <f t="shared" si="371"/>
        <v>0</v>
      </c>
      <c r="O1815" s="56">
        <f t="shared" si="372"/>
        <v>0</v>
      </c>
    </row>
    <row r="1816" spans="1:15" x14ac:dyDescent="0.3">
      <c r="A1816" t="str">
        <f t="shared" si="363"/>
        <v>202751di</v>
      </c>
      <c r="B1816">
        <f t="shared" si="375"/>
        <v>51</v>
      </c>
      <c r="C1816" s="65">
        <f t="shared" si="373"/>
        <v>46742</v>
      </c>
      <c r="D1816" t="str">
        <f t="shared" si="374"/>
        <v>di</v>
      </c>
      <c r="E1816">
        <f t="shared" si="364"/>
        <v>2027</v>
      </c>
      <c r="F1816" t="str">
        <f t="shared" si="365"/>
        <v/>
      </c>
      <c r="G1816" t="str">
        <f t="shared" si="366"/>
        <v/>
      </c>
      <c r="H1816" t="str">
        <f t="shared" si="367"/>
        <v/>
      </c>
      <c r="I1816">
        <f t="shared" si="376"/>
        <v>51</v>
      </c>
      <c r="J1816" s="118">
        <f>IF(AND(Formulier!$E$44&lt;=C1816,Formulier!$O$38&gt;=C1816),"Verlof",0)</f>
        <v>0</v>
      </c>
      <c r="K1816">
        <f t="shared" si="368"/>
        <v>0</v>
      </c>
      <c r="L1816">
        <f t="shared" si="369"/>
        <v>0</v>
      </c>
      <c r="M1816">
        <f t="shared" si="370"/>
        <v>0</v>
      </c>
      <c r="N1816" s="56">
        <f t="shared" si="371"/>
        <v>0</v>
      </c>
      <c r="O1816" s="56">
        <f t="shared" si="372"/>
        <v>0</v>
      </c>
    </row>
    <row r="1817" spans="1:15" x14ac:dyDescent="0.3">
      <c r="A1817" t="str">
        <f t="shared" si="363"/>
        <v>202751wo</v>
      </c>
      <c r="B1817">
        <f t="shared" si="375"/>
        <v>51</v>
      </c>
      <c r="C1817" s="65">
        <f t="shared" si="373"/>
        <v>46743</v>
      </c>
      <c r="D1817" t="str">
        <f t="shared" si="374"/>
        <v>wo</v>
      </c>
      <c r="E1817">
        <f t="shared" si="364"/>
        <v>2027</v>
      </c>
      <c r="F1817" t="str">
        <f t="shared" si="365"/>
        <v/>
      </c>
      <c r="G1817" t="str">
        <f t="shared" si="366"/>
        <v/>
      </c>
      <c r="H1817" t="str">
        <f t="shared" si="367"/>
        <v/>
      </c>
      <c r="I1817">
        <f t="shared" si="376"/>
        <v>51</v>
      </c>
      <c r="J1817" s="118">
        <f>IF(AND(Formulier!$E$44&lt;=C1817,Formulier!$O$38&gt;=C1817),"Verlof",0)</f>
        <v>0</v>
      </c>
      <c r="K1817">
        <f t="shared" si="368"/>
        <v>0</v>
      </c>
      <c r="L1817">
        <f t="shared" si="369"/>
        <v>0</v>
      </c>
      <c r="M1817">
        <f t="shared" si="370"/>
        <v>0</v>
      </c>
      <c r="N1817" s="56">
        <f t="shared" si="371"/>
        <v>0</v>
      </c>
      <c r="O1817" s="56">
        <f t="shared" si="372"/>
        <v>0</v>
      </c>
    </row>
    <row r="1818" spans="1:15" x14ac:dyDescent="0.3">
      <c r="A1818" t="str">
        <f t="shared" si="363"/>
        <v>202751do</v>
      </c>
      <c r="B1818">
        <f t="shared" si="375"/>
        <v>51</v>
      </c>
      <c r="C1818" s="65">
        <f t="shared" si="373"/>
        <v>46744</v>
      </c>
      <c r="D1818" t="str">
        <f t="shared" si="374"/>
        <v>do</v>
      </c>
      <c r="E1818">
        <f t="shared" si="364"/>
        <v>2027</v>
      </c>
      <c r="F1818" t="str">
        <f t="shared" si="365"/>
        <v/>
      </c>
      <c r="G1818" t="str">
        <f t="shared" si="366"/>
        <v/>
      </c>
      <c r="H1818" t="str">
        <f t="shared" si="367"/>
        <v/>
      </c>
      <c r="I1818">
        <f t="shared" si="376"/>
        <v>51</v>
      </c>
      <c r="J1818" s="118">
        <f>IF(AND(Formulier!$E$44&lt;=C1818,Formulier!$O$38&gt;=C1818),"Verlof",0)</f>
        <v>0</v>
      </c>
      <c r="K1818">
        <f t="shared" si="368"/>
        <v>0</v>
      </c>
      <c r="L1818">
        <f t="shared" si="369"/>
        <v>0</v>
      </c>
      <c r="M1818">
        <f t="shared" si="370"/>
        <v>0</v>
      </c>
      <c r="N1818" s="56">
        <f t="shared" si="371"/>
        <v>0</v>
      </c>
      <c r="O1818" s="56">
        <f t="shared" si="372"/>
        <v>0</v>
      </c>
    </row>
    <row r="1819" spans="1:15" x14ac:dyDescent="0.3">
      <c r="A1819" t="str">
        <f t="shared" si="363"/>
        <v>202751vr</v>
      </c>
      <c r="B1819">
        <f t="shared" si="375"/>
        <v>51</v>
      </c>
      <c r="C1819" s="65">
        <f t="shared" si="373"/>
        <v>46745</v>
      </c>
      <c r="D1819" t="str">
        <f t="shared" si="374"/>
        <v>vr</v>
      </c>
      <c r="E1819">
        <f t="shared" si="364"/>
        <v>2027</v>
      </c>
      <c r="F1819" t="str">
        <f t="shared" si="365"/>
        <v/>
      </c>
      <c r="G1819" t="str">
        <f t="shared" si="366"/>
        <v/>
      </c>
      <c r="H1819" t="str">
        <f t="shared" si="367"/>
        <v/>
      </c>
      <c r="I1819">
        <f t="shared" si="376"/>
        <v>51</v>
      </c>
      <c r="J1819" s="118">
        <f>IF(AND(Formulier!$E$44&lt;=C1819,Formulier!$O$38&gt;=C1819),"Verlof",0)</f>
        <v>0</v>
      </c>
      <c r="K1819">
        <f t="shared" si="368"/>
        <v>0</v>
      </c>
      <c r="L1819">
        <f t="shared" si="369"/>
        <v>0</v>
      </c>
      <c r="M1819">
        <f t="shared" si="370"/>
        <v>0</v>
      </c>
      <c r="N1819" s="56">
        <f t="shared" si="371"/>
        <v>0</v>
      </c>
      <c r="O1819" s="56">
        <f t="shared" si="372"/>
        <v>0</v>
      </c>
    </row>
    <row r="1820" spans="1:15" x14ac:dyDescent="0.3">
      <c r="A1820" t="str">
        <f t="shared" ref="A1820:A1844" si="377">E1820&amp;B1820&amp;D1820</f>
        <v>202751za</v>
      </c>
      <c r="B1820">
        <f t="shared" si="375"/>
        <v>51</v>
      </c>
      <c r="C1820" s="65">
        <f t="shared" si="373"/>
        <v>46746</v>
      </c>
      <c r="D1820" t="str">
        <f t="shared" si="374"/>
        <v>za</v>
      </c>
      <c r="E1820">
        <f t="shared" ref="E1820:E1844" si="378">YEAR(C1820)</f>
        <v>2027</v>
      </c>
      <c r="F1820" t="str">
        <f t="shared" ref="F1820:F1844" si="379">IF(AND(C1820&gt;=$U$4,C1820&lt;=$V$4),"Vakantie",IF(AND(C1820&gt;=$U$5,C1820&lt;=$V$5),"Vakantie",IF(AND(C1820&gt;=$U$6,C1820&lt;=$V$6),"Vakantie",IF(AND(C1820&gt;=$U$7,C1820&lt;=$V$7),"Vakantie",IF(AND(C1820&gt;=$U$8,C1820&lt;=$V$8),"Vakantie",IF(AND(C1820&gt;=$U$9,C1820&lt;=$V$9),"Vakantie",IF(AND(C1820&gt;=$U$10,C1820&lt;=$V$10),"Vakantie",IF(AND(C1820&gt;=$U$11,C1820&lt;=$V$11),"Vakantie",IF(AND(C1820&gt;=$U$12,C1820&lt;=$V$12),"Vakantie",IF(AND(C1820&gt;=$U$13,C1820&lt;=$V$13),"Vakantie",IF(AND(C1820&gt;=$U$14,C1820&lt;=$V$14),"Vakantie",IF(AND(C1820&gt;=$U$15,C1820&lt;=$V$15),"Vakantie",IF(AND(C1820&gt;=$U$16,C1820&lt;=$V$16),"Vakantie",IF(AND(C1820&gt;=$U$17,C1820&lt;=$V$17),"Vakantie",IF(AND(C1820&gt;=$U$18,C1820&lt;=$V$18),"Vakantie",IF(AND(C1820&gt;=$U$19,C1820&lt;=$V$19),"Vakantie",IF(AND(C1820&gt;=$U$20,C1820&lt;=$V$20),"Vakantie",IF(AND(C1820&gt;=$U$21,C1820&lt;=$V$21),"Vakantie",IF(AND(C1820&gt;=$U$22,C1820&lt;=$V$22),"Vakantie",IF(AND(C1820&gt;=$U$23,C1820&lt;=$V$23),"Vakantie",IF(AND(C1820&gt;=$U$24,C1820&lt;=$V$24),"Vakantie",IF(AND(C1820&gt;=$U$25,C1820&lt;=$V$25),"Vakantie",IF(AND(C1820&gt;=$U$26,C1820&lt;=$V$26),"Vakantie",IF(AND(C1820&gt;=$U$27,C1820&lt;=$V$27),"Vakantie",IF(AND(C1820&gt;=$U$28,C1820&lt;=$V$28),"Vakantie",IF(AND(C1820&gt;=$U$29,C1820&lt;=$V$29),"Vakantie",IF(AND(C1820&gt;=$U$30,C1820&lt;=$V$30),"Vakantie",IF(AND(C1820&gt;=$U$31,C1820&lt;=$V$31),"Vakantie",IF(AND(C1820&gt;=$U$32,C1820&lt;=$V$32),"Vakantie",IF(AND(C1820&gt;=$U$33,C1820&lt;=$V$33),"Vakantie",IF(AND(C1820&gt;=$U$34,C1820&lt;=$V$34),"Vakantie",IF(AND(C1820&gt;=$U$35,C1820&lt;=$V$35),"Vakantie",IF(AND(C1820&gt;=$U$36,C1820&lt;=$V$36),"Vakantie",IF(AND(C1820&gt;=$U$37,C1820&lt;=$V$37),"Vakantie",IF(AND(C1820&gt;=$U$38,C1820&lt;=$V$38),"Vakantie",IF(AND(C1820&gt;=$U$39,C1820&lt;=$V$39),"Vakantie",IF(AND(C1820&gt;=$U$40,C1820&lt;=$V$40),"Vakantie",IF(AND(C1820&gt;=$U$41,C1820&lt;=$V$41),"Vakantie",IF(AND(C1820&gt;=$U$42,C1820&lt;=$V$42),"Vakantie",IF(AND(C1820&gt;=$U$43,C1820&lt;=$V$43),"Vakantie",IF(AND(C1820&gt;=$U$44,C1820&lt;=$V$44),"Vakantie",IF(AND(C1820&gt;=$U$45,C1820&lt;=$V$45),"Vakantie",""))))))))))))))))))))))))))))))))))))))))))</f>
        <v/>
      </c>
      <c r="G1820" t="str">
        <f t="shared" ref="G1820:G1844" si="380">IF(AND(C1820&gt;=$Z$4,C1820&lt;=$AA$4),"Vakantie",IF(AND(C1820&gt;=$Z$5,C1820&lt;=$AA$5),"Vakantie",IF(AND(C1820&gt;=$Z$6,C1820&lt;=$AA$6),"Vakantie",IF(AND(C1820&gt;=$Z$7,C1820&lt;=$AA$7),"Vakantie",IF(AND(C1820&gt;=$Z$8,C1820&lt;=$AA$8),"Vakantie",IF(AND(C1820&gt;=$Z$9,C1820&lt;=$AA$9),"Vakantie",IF(AND(C1820&gt;=$Z$10,C1820&lt;=$AA$10),"Vakantie",IF(AND(C1820&gt;=$Z$11,C1820&lt;=$AA$11),"Vakantie",IF(AND(C1820&gt;=$Z$12,C1820&lt;=$AA$12),"Vakantie",IF(AND(C1820&gt;=$Z$13,C1820&lt;=$AA$13),"Vakantie",IF(AND(C1820&gt;=$Z$14,C1820&lt;=$AA$14),"Vakantie",IF(AND(C1820&gt;=$Z$15,C1820&lt;=$AA$15),"Vakantie",IF(AND(C1820&gt;=$Z$16,C1820&lt;=$AA$16),"Vakantie",IF(AND(C1820&gt;=$Z$17,C1820&lt;=$AA$17),"Vakantie",IF(AND(C1820&gt;=$Z$18,C1820&lt;=$AA$18),"Vakantie",IF(AND(C1820&gt;=$Z$19,C1820&lt;=$AA$19),"Vakantie",IF(AND(C1820&gt;=$Z$20,C1820&lt;=$AA$20),"Vakantie",IF(AND(C1820&gt;=$Z$21,C1820&lt;=$AA$21),"Vakantie",IF(AND(C1820&gt;=$Z$22,C1820&lt;=$AA$22),"Vakantie",IF(AND(C1820&gt;=$Z$23,C1820&lt;=$AA$23),"Vakantie",IF(AND(C1820&gt;=$Z$24,C1820&lt;=$AA$24),"Vakantie",IF(AND(C1820&gt;=$Z$25,C1820&lt;=$AA$25),"Vakantie",IF(AND(C1820&gt;=$Z$26,C1820&lt;=$AA$26),"Vakantie",IF(AND(C1820&gt;=$Z$27,C1820&lt;=$AA$27),"Vakantie",IF(AND(C1820&gt;=$Z$28,C1820&lt;=$AA$28),"Vakantie",IF(AND(C1820&gt;=$Z$29,C1820&lt;=$AA$29),"Vakantie",IF(AND(C1820&gt;=$Z$30,C1820&lt;=$AA$30),"Vakantie",IF(AND(C1820&gt;=$Z$31,C1820&lt;=$AA$31),"Vakantie",IF(AND(C1820&gt;=$Z$32,C1820&lt;=$AA$32),"Vakantie",IF(AND(C1820&gt;=$Z$33,C1820&lt;=$AA$33),"Vakantie",IF(AND(C1820&gt;=$Z$34,C1820&lt;=$AA$34),"Vakantie",IF(AND(C1820&gt;=$Z$35,C1820&lt;=$AA$35),"Vakantie",IF(AND(C1820&gt;=$Z$36,C1820&lt;=$AA$36),"Vakantie",IF(AND(C1820&gt;=$Z$37,C1820&lt;=$AA$37),"Vakantie",IF(AND(C1820&gt;=$Z$38,C1820&lt;=$AA$38),"Vakantie",IF(AND(C1820&gt;=$Z$39,C1820&lt;=$AA$39),"Vakantie",IF(AND(C1820&gt;=$Z$40,C1820&lt;=$AA$40),"Vakantie",IF(AND(C1820&gt;=$Z$41,C1820&lt;=$AA$41),"Vakantie",IF(AND(C1820&gt;=$Z$42,C1820&lt;=$AA$42),"Vakantie",IF(AND(C1820&gt;=$Z$43,C1820&lt;=$AA$43),"Vakantie",IF(AND(C1820&gt;=$Z$44,C1820&lt;=$AA$44),"Vakantie",IF(AND(C1820&gt;=$Z$45,C1820&lt;=$AA$45),"Vakantie",""))))))))))))))))))))))))))))))))))))))))))</f>
        <v/>
      </c>
      <c r="H1820" t="str">
        <f t="shared" ref="H1820:H1844" si="381">IF(AND(C1820&gt;=$AE$4,C1820&lt;=$AF$4),"Vakantie",IF(AND(C1820&gt;=$AE$5,C1820&lt;=$AF$5),"Vakantie",IF(AND(C1820&gt;=$AE$6,C1820&lt;=$AF$6),"Vakantie",IF(AND(C1820&gt;=$AE$7,C1820&lt;=$AF$7),"Vakantie",IF(AND(C1820&gt;=$AE$8,C1820&lt;=$AF$8),"Vakantie",IF(AND(C1820&gt;=$AE$9,C1820&lt;=$AF$9),"Vakantie",IF(AND(C1820&gt;=$AE$10,C1820&lt;=$AF$10),"Vakantie",IF(AND(C1820&gt;=$AE$11,C1820&lt;=$AF$11),"Vakantie",IF(AND(C1820&gt;=$AE$12,C1820&lt;=$AF$12),"Vakantie",IF(AND(C1820&gt;=$AE$13,C1820&lt;=$AF$13),"Vakantie",IF(AND(C1820&gt;=$AE$14,C1820&lt;=$AF$14),"Vakantie",IF(AND(C1820&gt;=$AE$15,C1820&lt;=$AF$15),"Vakantie",IF(AND(C1820&gt;=$AE$16,C1820&lt;=$AF$16),"Vakantie",IF(AND(C1820&gt;=$AE$17,C1820&lt;=$AF$17),"Vakantie",IF(AND(C1820&gt;=$AE$18,C1820&lt;=$AF$18),"Vakantie",IF(AND(C1820&gt;=$AE$19,C1820&lt;=$AF$19),"Vakantie",IF(AND(C1820&gt;=$AE$20,C1820&lt;=$AF$20),"Vakantie",IF(AND(C1820&gt;=$AE$21,C1820&lt;=$AF$21),"Vakantie",IF(AND(C1820&gt;=$AE$22,C1820&lt;=$AF$22),"Vakantie",IF(AND(C1820&gt;=$AE$23,C1820&lt;=$AF$23),"Vakantie",IF(AND(C1820&gt;=$AE$24,C1820&lt;=$AF$24),"Vakantie",IF(AND(C1820&gt;=$AE$25,C1820&lt;=$AF$25),"Vakantie",IF(AND(C1820&gt;=$AE$26,C1820&lt;=$AF$26),"Vakantie",IF(AND(C1820&gt;=$AE$27,C1820&lt;=$AF$27),"Vakantie",IF(AND(C1820&gt;=$AE$28,C1820&lt;=$AF$28),"Vakantie",IF(AND(C1820&gt;=$AE$29,C1820&lt;=$AF$29),"Vakantie",IF(AND(C1820&gt;=$AE$30,C1820&lt;=$AF$30),"Vakantie",IF(AND(C1820&gt;=$AE$31,C1820&lt;=$AF$31),"Vakantie",IF(AND(C1820&gt;=$AE$32,C1820&lt;=$AF$32),"Vakantie",IF(AND(C1820&gt;=$AE$33,C1820&lt;=$AF$33),"Vakantie",IF(AND(C1820&gt;=$AE$34,C1820&lt;=$AF$34),"Vakantie",IF(AND(C1820&gt;=$AE$35,C1820&lt;=$AF$35),"Vakantie",IF(AND(C1820&gt;=$AE$36,C1820&lt;=$AF$36),"Vakantie",IF(AND(C1820&gt;=$AE$37,C1820&lt;=$AF$37),"Vakantie",IF(AND(C1820&gt;=$AE$38,C1820&lt;=$AF$38),"Vakantie",IF(AND(C1820&gt;=$AE$39,C1820&lt;=$AF$39),"Vakantie",IF(AND(C1820&gt;=$AE$40,C1820&lt;=$AF$40),"Vakantie",IF(AND(C1820&gt;=$AE$41,C1820&lt;=$AF$41),"Vakantie",IF(AND(C1820&gt;=$AE$42,C1820&lt;=$AF$42),"Vakantie",IF(AND(C1820&gt;=$AE$43,C1820&lt;=$AF$43),"Vakantie",IF(AND(C1820&gt;=$AE$44,C1820&lt;=$AF$44),"Vakantie",IF(AND(C1820&gt;=$AE$45,C1820&lt;=$AF$45),"Vakantie",""))))))))))))))))))))))))))))))))))))))))))</f>
        <v/>
      </c>
      <c r="I1820">
        <f t="shared" si="376"/>
        <v>51</v>
      </c>
      <c r="J1820" s="118">
        <f>IF(AND(Formulier!$E$44&lt;=C1820,Formulier!$O$38&gt;=C1820),"Verlof",0)</f>
        <v>0</v>
      </c>
      <c r="K1820">
        <f t="shared" ref="K1820:K1844" si="382">IF(J1820=0,0,IF(F1820="",0,1))</f>
        <v>0</v>
      </c>
      <c r="L1820">
        <f t="shared" ref="L1820:L1844" si="383">IF(J1820=0,0,IF(G1820="",0,1))</f>
        <v>0</v>
      </c>
      <c r="M1820">
        <f t="shared" ref="M1820:M1844" si="384">IF(J1820=0,0,IF(H1820="",0,1))</f>
        <v>0</v>
      </c>
      <c r="N1820" s="56">
        <f t="shared" ref="N1820:N1844" si="385">IF($N$1="Noord",K1820,IF($N$1="Midden",L1820,M1820))</f>
        <v>0</v>
      </c>
      <c r="O1820" s="56">
        <f t="shared" ref="O1820:O1844" si="386">IF(OR(D1820="za",D1820="zo"),0,N1820)</f>
        <v>0</v>
      </c>
    </row>
    <row r="1821" spans="1:15" x14ac:dyDescent="0.3">
      <c r="A1821" t="str">
        <f t="shared" si="377"/>
        <v>202751zo</v>
      </c>
      <c r="B1821">
        <f t="shared" si="375"/>
        <v>51</v>
      </c>
      <c r="C1821" s="65">
        <f t="shared" si="373"/>
        <v>46747</v>
      </c>
      <c r="D1821" t="str">
        <f t="shared" si="374"/>
        <v>zo</v>
      </c>
      <c r="E1821">
        <f t="shared" si="378"/>
        <v>2027</v>
      </c>
      <c r="F1821" t="str">
        <f t="shared" si="379"/>
        <v/>
      </c>
      <c r="G1821" t="str">
        <f t="shared" si="380"/>
        <v/>
      </c>
      <c r="H1821" t="str">
        <f t="shared" si="381"/>
        <v/>
      </c>
      <c r="I1821">
        <f t="shared" si="376"/>
        <v>51</v>
      </c>
      <c r="J1821" s="118">
        <f>IF(AND(Formulier!$E$44&lt;=C1821,Formulier!$O$38&gt;=C1821),"Verlof",0)</f>
        <v>0</v>
      </c>
      <c r="K1821">
        <f t="shared" si="382"/>
        <v>0</v>
      </c>
      <c r="L1821">
        <f t="shared" si="383"/>
        <v>0</v>
      </c>
      <c r="M1821">
        <f t="shared" si="384"/>
        <v>0</v>
      </c>
      <c r="N1821" s="56">
        <f t="shared" si="385"/>
        <v>0</v>
      </c>
      <c r="O1821" s="56">
        <f t="shared" si="386"/>
        <v>0</v>
      </c>
    </row>
    <row r="1822" spans="1:15" x14ac:dyDescent="0.3">
      <c r="A1822" t="str">
        <f t="shared" si="377"/>
        <v>202752ma</v>
      </c>
      <c r="B1822">
        <f t="shared" si="375"/>
        <v>52</v>
      </c>
      <c r="C1822" s="65">
        <f t="shared" si="373"/>
        <v>46748</v>
      </c>
      <c r="D1822" t="str">
        <f t="shared" si="374"/>
        <v>ma</v>
      </c>
      <c r="E1822">
        <f t="shared" si="378"/>
        <v>2027</v>
      </c>
      <c r="F1822" t="str">
        <f t="shared" si="379"/>
        <v>Vakantie</v>
      </c>
      <c r="G1822" t="str">
        <f t="shared" si="380"/>
        <v>Vakantie</v>
      </c>
      <c r="H1822" t="str">
        <f t="shared" si="381"/>
        <v>Vakantie</v>
      </c>
      <c r="I1822">
        <f t="shared" si="376"/>
        <v>52</v>
      </c>
      <c r="J1822" s="118">
        <f>IF(AND(Formulier!$E$44&lt;=C1822,Formulier!$O$38&gt;=C1822),"Verlof",0)</f>
        <v>0</v>
      </c>
      <c r="K1822">
        <f t="shared" si="382"/>
        <v>0</v>
      </c>
      <c r="L1822">
        <f t="shared" si="383"/>
        <v>0</v>
      </c>
      <c r="M1822">
        <f t="shared" si="384"/>
        <v>0</v>
      </c>
      <c r="N1822" s="56">
        <f t="shared" si="385"/>
        <v>0</v>
      </c>
      <c r="O1822" s="56">
        <f t="shared" si="386"/>
        <v>0</v>
      </c>
    </row>
    <row r="1823" spans="1:15" x14ac:dyDescent="0.3">
      <c r="A1823" t="str">
        <f t="shared" si="377"/>
        <v>202752di</v>
      </c>
      <c r="B1823">
        <f t="shared" si="375"/>
        <v>52</v>
      </c>
      <c r="C1823" s="65">
        <f t="shared" si="373"/>
        <v>46749</v>
      </c>
      <c r="D1823" t="str">
        <f t="shared" si="374"/>
        <v>di</v>
      </c>
      <c r="E1823">
        <f t="shared" si="378"/>
        <v>2027</v>
      </c>
      <c r="F1823" t="str">
        <f t="shared" si="379"/>
        <v>Vakantie</v>
      </c>
      <c r="G1823" t="str">
        <f t="shared" si="380"/>
        <v>Vakantie</v>
      </c>
      <c r="H1823" t="str">
        <f t="shared" si="381"/>
        <v>Vakantie</v>
      </c>
      <c r="I1823">
        <f t="shared" si="376"/>
        <v>52</v>
      </c>
      <c r="J1823" s="118">
        <f>IF(AND(Formulier!$E$44&lt;=C1823,Formulier!$O$38&gt;=C1823),"Verlof",0)</f>
        <v>0</v>
      </c>
      <c r="K1823">
        <f t="shared" si="382"/>
        <v>0</v>
      </c>
      <c r="L1823">
        <f t="shared" si="383"/>
        <v>0</v>
      </c>
      <c r="M1823">
        <f t="shared" si="384"/>
        <v>0</v>
      </c>
      <c r="N1823" s="56">
        <f t="shared" si="385"/>
        <v>0</v>
      </c>
      <c r="O1823" s="56">
        <f t="shared" si="386"/>
        <v>0</v>
      </c>
    </row>
    <row r="1824" spans="1:15" x14ac:dyDescent="0.3">
      <c r="A1824" t="str">
        <f t="shared" si="377"/>
        <v>202752wo</v>
      </c>
      <c r="B1824">
        <f t="shared" si="375"/>
        <v>52</v>
      </c>
      <c r="C1824" s="65">
        <f t="shared" si="373"/>
        <v>46750</v>
      </c>
      <c r="D1824" t="str">
        <f t="shared" si="374"/>
        <v>wo</v>
      </c>
      <c r="E1824">
        <f t="shared" si="378"/>
        <v>2027</v>
      </c>
      <c r="F1824" t="str">
        <f t="shared" si="379"/>
        <v>Vakantie</v>
      </c>
      <c r="G1824" t="str">
        <f t="shared" si="380"/>
        <v>Vakantie</v>
      </c>
      <c r="H1824" t="str">
        <f t="shared" si="381"/>
        <v>Vakantie</v>
      </c>
      <c r="I1824">
        <f t="shared" si="376"/>
        <v>52</v>
      </c>
      <c r="J1824" s="118">
        <f>IF(AND(Formulier!$E$44&lt;=C1824,Formulier!$O$38&gt;=C1824),"Verlof",0)</f>
        <v>0</v>
      </c>
      <c r="K1824">
        <f t="shared" si="382"/>
        <v>0</v>
      </c>
      <c r="L1824">
        <f t="shared" si="383"/>
        <v>0</v>
      </c>
      <c r="M1824">
        <f t="shared" si="384"/>
        <v>0</v>
      </c>
      <c r="N1824" s="56">
        <f t="shared" si="385"/>
        <v>0</v>
      </c>
      <c r="O1824" s="56">
        <f t="shared" si="386"/>
        <v>0</v>
      </c>
    </row>
    <row r="1825" spans="1:15" x14ac:dyDescent="0.3">
      <c r="A1825" t="str">
        <f t="shared" si="377"/>
        <v>202752do</v>
      </c>
      <c r="B1825">
        <f t="shared" si="375"/>
        <v>52</v>
      </c>
      <c r="C1825" s="65">
        <f t="shared" si="373"/>
        <v>46751</v>
      </c>
      <c r="D1825" t="str">
        <f t="shared" si="374"/>
        <v>do</v>
      </c>
      <c r="E1825">
        <f t="shared" si="378"/>
        <v>2027</v>
      </c>
      <c r="F1825" t="str">
        <f t="shared" si="379"/>
        <v>Vakantie</v>
      </c>
      <c r="G1825" t="str">
        <f t="shared" si="380"/>
        <v>Vakantie</v>
      </c>
      <c r="H1825" t="str">
        <f t="shared" si="381"/>
        <v>Vakantie</v>
      </c>
      <c r="I1825">
        <f t="shared" si="376"/>
        <v>52</v>
      </c>
      <c r="J1825" s="118">
        <f>IF(AND(Formulier!$E$44&lt;=C1825,Formulier!$O$38&gt;=C1825),"Verlof",0)</f>
        <v>0</v>
      </c>
      <c r="K1825">
        <f t="shared" si="382"/>
        <v>0</v>
      </c>
      <c r="L1825">
        <f t="shared" si="383"/>
        <v>0</v>
      </c>
      <c r="M1825">
        <f t="shared" si="384"/>
        <v>0</v>
      </c>
      <c r="N1825" s="56">
        <f t="shared" si="385"/>
        <v>0</v>
      </c>
      <c r="O1825" s="56">
        <f t="shared" si="386"/>
        <v>0</v>
      </c>
    </row>
    <row r="1826" spans="1:15" x14ac:dyDescent="0.3">
      <c r="A1826" t="str">
        <f t="shared" si="377"/>
        <v>202752vr</v>
      </c>
      <c r="B1826">
        <f t="shared" si="375"/>
        <v>52</v>
      </c>
      <c r="C1826" s="65">
        <f t="shared" si="373"/>
        <v>46752</v>
      </c>
      <c r="D1826" t="str">
        <f t="shared" si="374"/>
        <v>vr</v>
      </c>
      <c r="E1826">
        <f t="shared" si="378"/>
        <v>2027</v>
      </c>
      <c r="F1826" t="str">
        <f t="shared" si="379"/>
        <v>Vakantie</v>
      </c>
      <c r="G1826" t="str">
        <f t="shared" si="380"/>
        <v>Vakantie</v>
      </c>
      <c r="H1826" t="str">
        <f t="shared" si="381"/>
        <v>Vakantie</v>
      </c>
      <c r="I1826">
        <f t="shared" si="376"/>
        <v>52</v>
      </c>
      <c r="J1826" s="118">
        <f>IF(AND(Formulier!$E$44&lt;=C1826,Formulier!$O$38&gt;=C1826),"Verlof",0)</f>
        <v>0</v>
      </c>
      <c r="K1826">
        <f t="shared" si="382"/>
        <v>0</v>
      </c>
      <c r="L1826">
        <f t="shared" si="383"/>
        <v>0</v>
      </c>
      <c r="M1826">
        <f t="shared" si="384"/>
        <v>0</v>
      </c>
      <c r="N1826" s="56">
        <f t="shared" si="385"/>
        <v>0</v>
      </c>
      <c r="O1826" s="56">
        <f t="shared" si="386"/>
        <v>0</v>
      </c>
    </row>
    <row r="1827" spans="1:15" x14ac:dyDescent="0.3">
      <c r="A1827" t="str">
        <f t="shared" si="377"/>
        <v>202752za</v>
      </c>
      <c r="B1827">
        <f t="shared" si="375"/>
        <v>52</v>
      </c>
      <c r="C1827" s="65">
        <f t="shared" si="373"/>
        <v>46753</v>
      </c>
      <c r="D1827" t="str">
        <f t="shared" si="374"/>
        <v>za</v>
      </c>
      <c r="E1827">
        <v>2027</v>
      </c>
      <c r="F1827" t="str">
        <f t="shared" si="379"/>
        <v>Vakantie</v>
      </c>
      <c r="G1827" t="str">
        <f t="shared" si="380"/>
        <v>Vakantie</v>
      </c>
      <c r="H1827" t="str">
        <f t="shared" si="381"/>
        <v>Vakantie</v>
      </c>
      <c r="I1827">
        <f t="shared" si="376"/>
        <v>52</v>
      </c>
      <c r="J1827" s="118">
        <f>IF(AND(Formulier!$E$44&lt;=C1827,Formulier!$O$38&gt;=C1827),"Verlof",0)</f>
        <v>0</v>
      </c>
      <c r="K1827">
        <f t="shared" si="382"/>
        <v>0</v>
      </c>
      <c r="L1827">
        <f t="shared" si="383"/>
        <v>0</v>
      </c>
      <c r="M1827">
        <f t="shared" si="384"/>
        <v>0</v>
      </c>
      <c r="N1827" s="56">
        <f t="shared" si="385"/>
        <v>0</v>
      </c>
      <c r="O1827" s="56">
        <f t="shared" si="386"/>
        <v>0</v>
      </c>
    </row>
    <row r="1828" spans="1:15" x14ac:dyDescent="0.3">
      <c r="A1828" t="str">
        <f t="shared" si="377"/>
        <v>202752zo</v>
      </c>
      <c r="B1828">
        <f t="shared" si="375"/>
        <v>52</v>
      </c>
      <c r="C1828" s="65">
        <f t="shared" si="373"/>
        <v>46754</v>
      </c>
      <c r="D1828" t="str">
        <f t="shared" si="374"/>
        <v>zo</v>
      </c>
      <c r="E1828">
        <v>2027</v>
      </c>
      <c r="F1828" t="str">
        <f t="shared" si="379"/>
        <v>Vakantie</v>
      </c>
      <c r="G1828" t="str">
        <f t="shared" si="380"/>
        <v>Vakantie</v>
      </c>
      <c r="H1828" t="str">
        <f t="shared" si="381"/>
        <v>Vakantie</v>
      </c>
      <c r="I1828">
        <f t="shared" si="376"/>
        <v>52</v>
      </c>
      <c r="J1828" s="118">
        <f>IF(AND(Formulier!$E$44&lt;=C1828,Formulier!$O$38&gt;=C1828),"Verlof",0)</f>
        <v>0</v>
      </c>
      <c r="K1828">
        <f t="shared" si="382"/>
        <v>0</v>
      </c>
      <c r="L1828">
        <f t="shared" si="383"/>
        <v>0</v>
      </c>
      <c r="M1828">
        <f t="shared" si="384"/>
        <v>0</v>
      </c>
      <c r="N1828" s="56">
        <f t="shared" si="385"/>
        <v>0</v>
      </c>
      <c r="O1828" s="56">
        <f t="shared" si="386"/>
        <v>0</v>
      </c>
    </row>
    <row r="1829" spans="1:15" x14ac:dyDescent="0.3">
      <c r="A1829" t="str">
        <f t="shared" si="377"/>
        <v>20281ma</v>
      </c>
      <c r="B1829">
        <v>1</v>
      </c>
      <c r="C1829" s="65">
        <f t="shared" si="373"/>
        <v>46755</v>
      </c>
      <c r="D1829" t="str">
        <f t="shared" si="374"/>
        <v>ma</v>
      </c>
      <c r="E1829">
        <f t="shared" si="378"/>
        <v>2028</v>
      </c>
      <c r="F1829" t="str">
        <f t="shared" si="379"/>
        <v>Vakantie</v>
      </c>
      <c r="G1829" t="str">
        <f t="shared" si="380"/>
        <v>Vakantie</v>
      </c>
      <c r="H1829" t="str">
        <f t="shared" si="381"/>
        <v>Vakantie</v>
      </c>
      <c r="I1829">
        <v>1</v>
      </c>
      <c r="J1829" s="118">
        <f>IF(AND(Formulier!$E$44&lt;=C1829,Formulier!$O$38&gt;=C1829),"Verlof",0)</f>
        <v>0</v>
      </c>
      <c r="K1829">
        <f t="shared" si="382"/>
        <v>0</v>
      </c>
      <c r="L1829">
        <f t="shared" si="383"/>
        <v>0</v>
      </c>
      <c r="M1829">
        <f t="shared" si="384"/>
        <v>0</v>
      </c>
      <c r="N1829" s="56">
        <f t="shared" si="385"/>
        <v>0</v>
      </c>
      <c r="O1829" s="56">
        <f t="shared" si="386"/>
        <v>0</v>
      </c>
    </row>
    <row r="1830" spans="1:15" x14ac:dyDescent="0.3">
      <c r="A1830" t="str">
        <f t="shared" si="377"/>
        <v>20281di</v>
      </c>
      <c r="B1830">
        <v>1</v>
      </c>
      <c r="C1830" s="65">
        <f t="shared" si="373"/>
        <v>46756</v>
      </c>
      <c r="D1830" t="str">
        <f t="shared" si="374"/>
        <v>di</v>
      </c>
      <c r="E1830">
        <f t="shared" si="378"/>
        <v>2028</v>
      </c>
      <c r="F1830" t="str">
        <f t="shared" si="379"/>
        <v>Vakantie</v>
      </c>
      <c r="G1830" t="str">
        <f t="shared" si="380"/>
        <v>Vakantie</v>
      </c>
      <c r="H1830" t="str">
        <f t="shared" si="381"/>
        <v>Vakantie</v>
      </c>
      <c r="I1830">
        <v>1</v>
      </c>
      <c r="J1830" s="118">
        <f>IF(AND(Formulier!$E$44&lt;=C1830,Formulier!$O$38&gt;=C1830),"Verlof",0)</f>
        <v>0</v>
      </c>
      <c r="K1830">
        <f t="shared" si="382"/>
        <v>0</v>
      </c>
      <c r="L1830">
        <f t="shared" si="383"/>
        <v>0</v>
      </c>
      <c r="M1830">
        <f t="shared" si="384"/>
        <v>0</v>
      </c>
      <c r="N1830" s="56">
        <f t="shared" si="385"/>
        <v>0</v>
      </c>
      <c r="O1830" s="56">
        <f t="shared" si="386"/>
        <v>0</v>
      </c>
    </row>
    <row r="1831" spans="1:15" x14ac:dyDescent="0.3">
      <c r="A1831" t="str">
        <f t="shared" si="377"/>
        <v>20281wo</v>
      </c>
      <c r="B1831">
        <v>1</v>
      </c>
      <c r="C1831" s="65">
        <f t="shared" si="373"/>
        <v>46757</v>
      </c>
      <c r="D1831" t="str">
        <f t="shared" si="374"/>
        <v>wo</v>
      </c>
      <c r="E1831">
        <f t="shared" si="378"/>
        <v>2028</v>
      </c>
      <c r="F1831" t="str">
        <f t="shared" si="379"/>
        <v>Vakantie</v>
      </c>
      <c r="G1831" t="str">
        <f t="shared" si="380"/>
        <v>Vakantie</v>
      </c>
      <c r="H1831" t="str">
        <f t="shared" si="381"/>
        <v>Vakantie</v>
      </c>
      <c r="I1831">
        <v>1</v>
      </c>
      <c r="J1831" s="118">
        <f>IF(AND(Formulier!$E$44&lt;=C1831,Formulier!$O$38&gt;=C1831),"Verlof",0)</f>
        <v>0</v>
      </c>
      <c r="K1831">
        <f t="shared" si="382"/>
        <v>0</v>
      </c>
      <c r="L1831">
        <f t="shared" si="383"/>
        <v>0</v>
      </c>
      <c r="M1831">
        <f t="shared" si="384"/>
        <v>0</v>
      </c>
      <c r="N1831" s="56">
        <f t="shared" si="385"/>
        <v>0</v>
      </c>
      <c r="O1831" s="56">
        <f t="shared" si="386"/>
        <v>0</v>
      </c>
    </row>
    <row r="1832" spans="1:15" x14ac:dyDescent="0.3">
      <c r="A1832" t="str">
        <f t="shared" si="377"/>
        <v>20281do</v>
      </c>
      <c r="B1832">
        <v>1</v>
      </c>
      <c r="C1832" s="65">
        <f t="shared" si="373"/>
        <v>46758</v>
      </c>
      <c r="D1832" t="str">
        <f t="shared" si="374"/>
        <v>do</v>
      </c>
      <c r="E1832">
        <f t="shared" si="378"/>
        <v>2028</v>
      </c>
      <c r="F1832" t="str">
        <f t="shared" si="379"/>
        <v>Vakantie</v>
      </c>
      <c r="G1832" t="str">
        <f t="shared" si="380"/>
        <v>Vakantie</v>
      </c>
      <c r="H1832" t="str">
        <f t="shared" si="381"/>
        <v>Vakantie</v>
      </c>
      <c r="I1832">
        <v>1</v>
      </c>
      <c r="J1832" s="118">
        <f>IF(AND(Formulier!$E$44&lt;=C1832,Formulier!$O$38&gt;=C1832),"Verlof",0)</f>
        <v>0</v>
      </c>
      <c r="K1832">
        <f t="shared" si="382"/>
        <v>0</v>
      </c>
      <c r="L1832">
        <f t="shared" si="383"/>
        <v>0</v>
      </c>
      <c r="M1832">
        <f t="shared" si="384"/>
        <v>0</v>
      </c>
      <c r="N1832" s="56">
        <f t="shared" si="385"/>
        <v>0</v>
      </c>
      <c r="O1832" s="56">
        <f t="shared" si="386"/>
        <v>0</v>
      </c>
    </row>
    <row r="1833" spans="1:15" x14ac:dyDescent="0.3">
      <c r="A1833" t="str">
        <f t="shared" si="377"/>
        <v>20281vr</v>
      </c>
      <c r="B1833">
        <v>1</v>
      </c>
      <c r="C1833" s="65">
        <f t="shared" si="373"/>
        <v>46759</v>
      </c>
      <c r="D1833" t="str">
        <f t="shared" si="374"/>
        <v>vr</v>
      </c>
      <c r="E1833">
        <f t="shared" si="378"/>
        <v>2028</v>
      </c>
      <c r="F1833" t="str">
        <f t="shared" si="379"/>
        <v>Vakantie</v>
      </c>
      <c r="G1833" t="str">
        <f t="shared" si="380"/>
        <v>Vakantie</v>
      </c>
      <c r="H1833" t="str">
        <f t="shared" si="381"/>
        <v>Vakantie</v>
      </c>
      <c r="I1833">
        <v>1</v>
      </c>
      <c r="J1833" s="118">
        <f>IF(AND(Formulier!$E$44&lt;=C1833,Formulier!$O$38&gt;=C1833),"Verlof",0)</f>
        <v>0</v>
      </c>
      <c r="K1833">
        <f t="shared" si="382"/>
        <v>0</v>
      </c>
      <c r="L1833">
        <f t="shared" si="383"/>
        <v>0</v>
      </c>
      <c r="M1833">
        <f t="shared" si="384"/>
        <v>0</v>
      </c>
      <c r="N1833" s="56">
        <f t="shared" si="385"/>
        <v>0</v>
      </c>
      <c r="O1833" s="56">
        <f t="shared" si="386"/>
        <v>0</v>
      </c>
    </row>
    <row r="1834" spans="1:15" x14ac:dyDescent="0.3">
      <c r="A1834" t="str">
        <f t="shared" si="377"/>
        <v>20281za</v>
      </c>
      <c r="B1834">
        <v>1</v>
      </c>
      <c r="C1834" s="65">
        <f t="shared" si="373"/>
        <v>46760</v>
      </c>
      <c r="D1834" t="str">
        <f t="shared" si="374"/>
        <v>za</v>
      </c>
      <c r="E1834">
        <f t="shared" si="378"/>
        <v>2028</v>
      </c>
      <c r="F1834" t="str">
        <f t="shared" si="379"/>
        <v>Vakantie</v>
      </c>
      <c r="G1834" t="str">
        <f t="shared" si="380"/>
        <v>Vakantie</v>
      </c>
      <c r="H1834" t="str">
        <f t="shared" si="381"/>
        <v>Vakantie</v>
      </c>
      <c r="I1834">
        <v>1</v>
      </c>
      <c r="J1834" s="118">
        <f>IF(AND(Formulier!$E$44&lt;=C1834,Formulier!$O$38&gt;=C1834),"Verlof",0)</f>
        <v>0</v>
      </c>
      <c r="K1834">
        <f t="shared" si="382"/>
        <v>0</v>
      </c>
      <c r="L1834">
        <f t="shared" si="383"/>
        <v>0</v>
      </c>
      <c r="M1834">
        <f t="shared" si="384"/>
        <v>0</v>
      </c>
      <c r="N1834" s="56">
        <f t="shared" si="385"/>
        <v>0</v>
      </c>
      <c r="O1834" s="56">
        <f t="shared" si="386"/>
        <v>0</v>
      </c>
    </row>
    <row r="1835" spans="1:15" x14ac:dyDescent="0.3">
      <c r="A1835" t="str">
        <f t="shared" si="377"/>
        <v>20281zo</v>
      </c>
      <c r="B1835">
        <v>1</v>
      </c>
      <c r="C1835" s="65">
        <f t="shared" si="373"/>
        <v>46761</v>
      </c>
      <c r="D1835" t="str">
        <f t="shared" si="374"/>
        <v>zo</v>
      </c>
      <c r="E1835">
        <f t="shared" si="378"/>
        <v>2028</v>
      </c>
      <c r="F1835" t="str">
        <f t="shared" si="379"/>
        <v>Vakantie</v>
      </c>
      <c r="G1835" t="str">
        <f t="shared" si="380"/>
        <v>Vakantie</v>
      </c>
      <c r="H1835" t="str">
        <f t="shared" si="381"/>
        <v>Vakantie</v>
      </c>
      <c r="I1835">
        <v>1</v>
      </c>
      <c r="J1835" s="118">
        <f>IF(AND(Formulier!$E$44&lt;=C1835,Formulier!$O$38&gt;=C1835),"Verlof",0)</f>
        <v>0</v>
      </c>
      <c r="K1835">
        <f t="shared" si="382"/>
        <v>0</v>
      </c>
      <c r="L1835">
        <f t="shared" si="383"/>
        <v>0</v>
      </c>
      <c r="M1835">
        <f t="shared" si="384"/>
        <v>0</v>
      </c>
      <c r="N1835" s="56">
        <f t="shared" si="385"/>
        <v>0</v>
      </c>
      <c r="O1835" s="56">
        <f t="shared" si="386"/>
        <v>0</v>
      </c>
    </row>
    <row r="1836" spans="1:15" x14ac:dyDescent="0.3">
      <c r="A1836" t="str">
        <f t="shared" si="377"/>
        <v>20282ma</v>
      </c>
      <c r="B1836">
        <f t="shared" si="375"/>
        <v>2</v>
      </c>
      <c r="C1836" s="65">
        <f t="shared" si="373"/>
        <v>46762</v>
      </c>
      <c r="D1836" t="str">
        <f t="shared" si="374"/>
        <v>ma</v>
      </c>
      <c r="E1836">
        <f t="shared" si="378"/>
        <v>2028</v>
      </c>
      <c r="F1836" t="str">
        <f t="shared" si="379"/>
        <v/>
      </c>
      <c r="G1836" t="str">
        <f t="shared" si="380"/>
        <v/>
      </c>
      <c r="H1836" t="str">
        <f t="shared" si="381"/>
        <v/>
      </c>
      <c r="I1836">
        <f t="shared" si="376"/>
        <v>2</v>
      </c>
      <c r="J1836" s="118">
        <f>IF(AND(Formulier!$E$44&lt;=C1836,Formulier!$O$38&gt;=C1836),"Verlof",0)</f>
        <v>0</v>
      </c>
      <c r="K1836">
        <f t="shared" si="382"/>
        <v>0</v>
      </c>
      <c r="L1836">
        <f t="shared" si="383"/>
        <v>0</v>
      </c>
      <c r="M1836">
        <f t="shared" si="384"/>
        <v>0</v>
      </c>
      <c r="N1836" s="56">
        <f t="shared" si="385"/>
        <v>0</v>
      </c>
      <c r="O1836" s="56">
        <f t="shared" si="386"/>
        <v>0</v>
      </c>
    </row>
    <row r="1837" spans="1:15" x14ac:dyDescent="0.3">
      <c r="A1837" t="str">
        <f t="shared" si="377"/>
        <v>20282di</v>
      </c>
      <c r="B1837">
        <f t="shared" si="375"/>
        <v>2</v>
      </c>
      <c r="C1837" s="65">
        <f t="shared" si="373"/>
        <v>46763</v>
      </c>
      <c r="D1837" t="str">
        <f t="shared" si="374"/>
        <v>di</v>
      </c>
      <c r="E1837">
        <f t="shared" si="378"/>
        <v>2028</v>
      </c>
      <c r="F1837" t="str">
        <f t="shared" si="379"/>
        <v/>
      </c>
      <c r="G1837" t="str">
        <f t="shared" si="380"/>
        <v/>
      </c>
      <c r="H1837" t="str">
        <f t="shared" si="381"/>
        <v/>
      </c>
      <c r="I1837">
        <f t="shared" si="376"/>
        <v>2</v>
      </c>
      <c r="J1837" s="118">
        <f>IF(AND(Formulier!$E$44&lt;=C1837,Formulier!$O$38&gt;=C1837),"Verlof",0)</f>
        <v>0</v>
      </c>
      <c r="K1837">
        <f t="shared" si="382"/>
        <v>0</v>
      </c>
      <c r="L1837">
        <f t="shared" si="383"/>
        <v>0</v>
      </c>
      <c r="M1837">
        <f t="shared" si="384"/>
        <v>0</v>
      </c>
      <c r="N1837" s="56">
        <f t="shared" si="385"/>
        <v>0</v>
      </c>
      <c r="O1837" s="56">
        <f t="shared" si="386"/>
        <v>0</v>
      </c>
    </row>
    <row r="1838" spans="1:15" x14ac:dyDescent="0.3">
      <c r="A1838" t="str">
        <f t="shared" si="377"/>
        <v>20282wo</v>
      </c>
      <c r="B1838">
        <f t="shared" si="375"/>
        <v>2</v>
      </c>
      <c r="C1838" s="65">
        <f t="shared" si="373"/>
        <v>46764</v>
      </c>
      <c r="D1838" t="str">
        <f t="shared" si="374"/>
        <v>wo</v>
      </c>
      <c r="E1838">
        <f t="shared" si="378"/>
        <v>2028</v>
      </c>
      <c r="F1838" t="str">
        <f t="shared" si="379"/>
        <v/>
      </c>
      <c r="G1838" t="str">
        <f t="shared" si="380"/>
        <v/>
      </c>
      <c r="H1838" t="str">
        <f t="shared" si="381"/>
        <v/>
      </c>
      <c r="I1838">
        <f t="shared" si="376"/>
        <v>2</v>
      </c>
      <c r="J1838" s="118">
        <f>IF(AND(Formulier!$E$44&lt;=C1838,Formulier!$O$38&gt;=C1838),"Verlof",0)</f>
        <v>0</v>
      </c>
      <c r="K1838">
        <f t="shared" si="382"/>
        <v>0</v>
      </c>
      <c r="L1838">
        <f t="shared" si="383"/>
        <v>0</v>
      </c>
      <c r="M1838">
        <f t="shared" si="384"/>
        <v>0</v>
      </c>
      <c r="N1838" s="56">
        <f t="shared" si="385"/>
        <v>0</v>
      </c>
      <c r="O1838" s="56">
        <f t="shared" si="386"/>
        <v>0</v>
      </c>
    </row>
    <row r="1839" spans="1:15" x14ac:dyDescent="0.3">
      <c r="A1839" t="str">
        <f t="shared" si="377"/>
        <v>20282do</v>
      </c>
      <c r="B1839">
        <f t="shared" si="375"/>
        <v>2</v>
      </c>
      <c r="C1839" s="65">
        <f t="shared" si="373"/>
        <v>46765</v>
      </c>
      <c r="D1839" t="str">
        <f t="shared" si="374"/>
        <v>do</v>
      </c>
      <c r="E1839">
        <f t="shared" si="378"/>
        <v>2028</v>
      </c>
      <c r="F1839" t="str">
        <f t="shared" si="379"/>
        <v/>
      </c>
      <c r="G1839" t="str">
        <f t="shared" si="380"/>
        <v/>
      </c>
      <c r="H1839" t="str">
        <f t="shared" si="381"/>
        <v/>
      </c>
      <c r="I1839">
        <f t="shared" si="376"/>
        <v>2</v>
      </c>
      <c r="J1839" s="118">
        <f>IF(AND(Formulier!$E$44&lt;=C1839,Formulier!$O$38&gt;=C1839),"Verlof",0)</f>
        <v>0</v>
      </c>
      <c r="K1839">
        <f t="shared" si="382"/>
        <v>0</v>
      </c>
      <c r="L1839">
        <f t="shared" si="383"/>
        <v>0</v>
      </c>
      <c r="M1839">
        <f t="shared" si="384"/>
        <v>0</v>
      </c>
      <c r="N1839" s="56">
        <f t="shared" si="385"/>
        <v>0</v>
      </c>
      <c r="O1839" s="56">
        <f t="shared" si="386"/>
        <v>0</v>
      </c>
    </row>
    <row r="1840" spans="1:15" x14ac:dyDescent="0.3">
      <c r="A1840" t="str">
        <f t="shared" si="377"/>
        <v>20282vr</v>
      </c>
      <c r="B1840">
        <f t="shared" si="375"/>
        <v>2</v>
      </c>
      <c r="C1840" s="65">
        <f t="shared" si="373"/>
        <v>46766</v>
      </c>
      <c r="D1840" t="str">
        <f t="shared" si="374"/>
        <v>vr</v>
      </c>
      <c r="E1840">
        <f t="shared" si="378"/>
        <v>2028</v>
      </c>
      <c r="F1840" t="str">
        <f t="shared" si="379"/>
        <v/>
      </c>
      <c r="G1840" t="str">
        <f t="shared" si="380"/>
        <v/>
      </c>
      <c r="H1840" t="str">
        <f t="shared" si="381"/>
        <v/>
      </c>
      <c r="I1840">
        <f t="shared" si="376"/>
        <v>2</v>
      </c>
      <c r="J1840" s="118">
        <f>IF(AND(Formulier!$E$44&lt;=C1840,Formulier!$O$38&gt;=C1840),"Verlof",0)</f>
        <v>0</v>
      </c>
      <c r="K1840">
        <f t="shared" si="382"/>
        <v>0</v>
      </c>
      <c r="L1840">
        <f t="shared" si="383"/>
        <v>0</v>
      </c>
      <c r="M1840">
        <f t="shared" si="384"/>
        <v>0</v>
      </c>
      <c r="N1840" s="56">
        <f t="shared" si="385"/>
        <v>0</v>
      </c>
      <c r="O1840" s="56">
        <f t="shared" si="386"/>
        <v>0</v>
      </c>
    </row>
    <row r="1841" spans="1:15" x14ac:dyDescent="0.3">
      <c r="A1841" t="str">
        <f t="shared" si="377"/>
        <v>20282za</v>
      </c>
      <c r="B1841">
        <f t="shared" si="375"/>
        <v>2</v>
      </c>
      <c r="C1841" s="65">
        <f t="shared" si="373"/>
        <v>46767</v>
      </c>
      <c r="D1841" t="str">
        <f t="shared" si="374"/>
        <v>za</v>
      </c>
      <c r="E1841">
        <f t="shared" si="378"/>
        <v>2028</v>
      </c>
      <c r="F1841" t="str">
        <f t="shared" si="379"/>
        <v/>
      </c>
      <c r="G1841" t="str">
        <f t="shared" si="380"/>
        <v/>
      </c>
      <c r="H1841" t="str">
        <f t="shared" si="381"/>
        <v/>
      </c>
      <c r="I1841">
        <f t="shared" si="376"/>
        <v>2</v>
      </c>
      <c r="J1841" s="118">
        <f>IF(AND(Formulier!$E$44&lt;=C1841,Formulier!$O$38&gt;=C1841),"Verlof",0)</f>
        <v>0</v>
      </c>
      <c r="K1841">
        <f t="shared" si="382"/>
        <v>0</v>
      </c>
      <c r="L1841">
        <f t="shared" si="383"/>
        <v>0</v>
      </c>
      <c r="M1841">
        <f t="shared" si="384"/>
        <v>0</v>
      </c>
      <c r="N1841" s="56">
        <f t="shared" si="385"/>
        <v>0</v>
      </c>
      <c r="O1841" s="56">
        <f t="shared" si="386"/>
        <v>0</v>
      </c>
    </row>
    <row r="1842" spans="1:15" x14ac:dyDescent="0.3">
      <c r="A1842" t="str">
        <f t="shared" si="377"/>
        <v>20282zo</v>
      </c>
      <c r="B1842">
        <f t="shared" si="375"/>
        <v>2</v>
      </c>
      <c r="C1842" s="65">
        <f t="shared" si="373"/>
        <v>46768</v>
      </c>
      <c r="D1842" t="str">
        <f t="shared" si="374"/>
        <v>zo</v>
      </c>
      <c r="E1842">
        <f t="shared" si="378"/>
        <v>2028</v>
      </c>
      <c r="F1842" t="str">
        <f t="shared" si="379"/>
        <v/>
      </c>
      <c r="G1842" t="str">
        <f t="shared" si="380"/>
        <v/>
      </c>
      <c r="H1842" t="str">
        <f t="shared" si="381"/>
        <v/>
      </c>
      <c r="I1842">
        <f t="shared" si="376"/>
        <v>2</v>
      </c>
      <c r="J1842" s="118">
        <f>IF(AND(Formulier!$E$44&lt;=C1842,Formulier!$O$38&gt;=C1842),"Verlof",0)</f>
        <v>0</v>
      </c>
      <c r="K1842">
        <f t="shared" si="382"/>
        <v>0</v>
      </c>
      <c r="L1842">
        <f t="shared" si="383"/>
        <v>0</v>
      </c>
      <c r="M1842">
        <f t="shared" si="384"/>
        <v>0</v>
      </c>
      <c r="N1842" s="56">
        <f t="shared" si="385"/>
        <v>0</v>
      </c>
      <c r="O1842" s="56">
        <f t="shared" si="386"/>
        <v>0</v>
      </c>
    </row>
    <row r="1843" spans="1:15" x14ac:dyDescent="0.3">
      <c r="A1843" t="str">
        <f t="shared" si="377"/>
        <v>20283ma</v>
      </c>
      <c r="B1843">
        <f t="shared" si="375"/>
        <v>3</v>
      </c>
      <c r="C1843" s="65">
        <f t="shared" si="373"/>
        <v>46769</v>
      </c>
      <c r="D1843" t="str">
        <f t="shared" si="374"/>
        <v>ma</v>
      </c>
      <c r="E1843">
        <f t="shared" si="378"/>
        <v>2028</v>
      </c>
      <c r="F1843" t="str">
        <f t="shared" si="379"/>
        <v/>
      </c>
      <c r="G1843" t="str">
        <f t="shared" si="380"/>
        <v/>
      </c>
      <c r="H1843" t="str">
        <f t="shared" si="381"/>
        <v/>
      </c>
      <c r="I1843">
        <f t="shared" si="376"/>
        <v>3</v>
      </c>
      <c r="J1843" s="118">
        <f>IF(AND(Formulier!$E$44&lt;=C1843,Formulier!$O$38&gt;=C1843),"Verlof",0)</f>
        <v>0</v>
      </c>
      <c r="K1843">
        <f t="shared" si="382"/>
        <v>0</v>
      </c>
      <c r="L1843">
        <f t="shared" si="383"/>
        <v>0</v>
      </c>
      <c r="M1843">
        <f t="shared" si="384"/>
        <v>0</v>
      </c>
      <c r="N1843" s="56">
        <f t="shared" si="385"/>
        <v>0</v>
      </c>
      <c r="O1843" s="56">
        <f t="shared" si="386"/>
        <v>0</v>
      </c>
    </row>
    <row r="1844" spans="1:15" x14ac:dyDescent="0.3">
      <c r="A1844" t="str">
        <f t="shared" si="377"/>
        <v>20283di</v>
      </c>
      <c r="B1844">
        <f t="shared" si="375"/>
        <v>3</v>
      </c>
      <c r="C1844" s="65">
        <f t="shared" si="373"/>
        <v>46770</v>
      </c>
      <c r="D1844" t="str">
        <f t="shared" si="374"/>
        <v>di</v>
      </c>
      <c r="E1844">
        <f t="shared" si="378"/>
        <v>2028</v>
      </c>
      <c r="F1844" t="str">
        <f t="shared" si="379"/>
        <v/>
      </c>
      <c r="G1844" t="str">
        <f t="shared" si="380"/>
        <v/>
      </c>
      <c r="H1844" t="str">
        <f t="shared" si="381"/>
        <v/>
      </c>
      <c r="I1844">
        <f t="shared" si="376"/>
        <v>3</v>
      </c>
      <c r="J1844" s="118">
        <f>IF(AND(Formulier!$E$44&lt;=C1844,Formulier!$O$38&gt;=C1844),"Verlof",0)</f>
        <v>0</v>
      </c>
      <c r="K1844">
        <f t="shared" si="382"/>
        <v>0</v>
      </c>
      <c r="L1844">
        <f t="shared" si="383"/>
        <v>0</v>
      </c>
      <c r="M1844">
        <f t="shared" si="384"/>
        <v>0</v>
      </c>
      <c r="N1844" s="56">
        <f t="shared" si="385"/>
        <v>0</v>
      </c>
      <c r="O1844" s="56">
        <f t="shared" si="386"/>
        <v>0</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9E9C1-2462-48BB-BA91-0905828EB5FA}">
  <dimension ref="J2:W45"/>
  <sheetViews>
    <sheetView topLeftCell="A13" workbookViewId="0">
      <selection activeCell="L48" sqref="L48"/>
    </sheetView>
  </sheetViews>
  <sheetFormatPr defaultRowHeight="14.4" x14ac:dyDescent="0.3"/>
  <cols>
    <col min="10" max="10" width="6" bestFit="1" customWidth="1"/>
    <col min="11" max="11" width="17.33203125" bestFit="1" customWidth="1"/>
    <col min="12" max="13" width="10.6640625" bestFit="1" customWidth="1"/>
    <col min="14" max="14" width="1.88671875" customWidth="1"/>
    <col min="15" max="15" width="6" bestFit="1" customWidth="1"/>
    <col min="16" max="16" width="17.33203125" bestFit="1" customWidth="1"/>
    <col min="17" max="18" width="10.6640625" bestFit="1" customWidth="1"/>
    <col min="19" max="19" width="1.88671875" customWidth="1"/>
    <col min="20" max="20" width="6" bestFit="1" customWidth="1"/>
    <col min="21" max="21" width="17.33203125" bestFit="1" customWidth="1"/>
    <col min="22" max="23" width="10.6640625" bestFit="1" customWidth="1"/>
  </cols>
  <sheetData>
    <row r="2" spans="10:23" x14ac:dyDescent="0.3">
      <c r="L2" s="70"/>
      <c r="M2" s="69"/>
      <c r="Q2" s="70"/>
      <c r="R2" s="69"/>
      <c r="V2" s="70"/>
      <c r="W2" s="69"/>
    </row>
    <row r="3" spans="10:23" x14ac:dyDescent="0.3">
      <c r="J3" s="5" t="s">
        <v>47</v>
      </c>
      <c r="K3" s="2" t="s">
        <v>0</v>
      </c>
      <c r="L3" s="2" t="s">
        <v>48</v>
      </c>
      <c r="M3" s="68" t="s">
        <v>49</v>
      </c>
      <c r="O3" s="5" t="s">
        <v>47</v>
      </c>
      <c r="P3" s="2" t="s">
        <v>2</v>
      </c>
      <c r="Q3" s="2" t="s">
        <v>48</v>
      </c>
      <c r="R3" s="68" t="s">
        <v>49</v>
      </c>
      <c r="T3" s="5" t="s">
        <v>47</v>
      </c>
      <c r="U3" s="2" t="s">
        <v>4</v>
      </c>
      <c r="V3" s="2" t="s">
        <v>48</v>
      </c>
      <c r="W3" s="68" t="s">
        <v>49</v>
      </c>
    </row>
    <row r="4" spans="10:23" x14ac:dyDescent="0.3">
      <c r="J4">
        <v>2025</v>
      </c>
      <c r="K4" s="45" t="s">
        <v>66</v>
      </c>
      <c r="L4" s="66">
        <v>45850</v>
      </c>
      <c r="M4" s="66">
        <v>45893</v>
      </c>
      <c r="O4">
        <v>2025</v>
      </c>
      <c r="P4" s="45" t="s">
        <v>66</v>
      </c>
      <c r="Q4" s="66">
        <v>45857</v>
      </c>
      <c r="R4" s="67">
        <v>45900</v>
      </c>
      <c r="T4">
        <v>2025</v>
      </c>
      <c r="U4" s="45" t="s">
        <v>66</v>
      </c>
      <c r="V4" s="66">
        <v>45845</v>
      </c>
      <c r="W4" s="67">
        <v>45886</v>
      </c>
    </row>
    <row r="5" spans="10:23" x14ac:dyDescent="0.3">
      <c r="K5" t="s">
        <v>68</v>
      </c>
      <c r="L5" s="66">
        <v>45703</v>
      </c>
      <c r="M5" s="66">
        <v>45711</v>
      </c>
      <c r="P5" t="s">
        <v>68</v>
      </c>
      <c r="Q5" s="66">
        <v>45710</v>
      </c>
      <c r="R5" s="66">
        <v>45718</v>
      </c>
      <c r="U5" t="s">
        <v>68</v>
      </c>
      <c r="V5" s="66">
        <v>45710</v>
      </c>
      <c r="W5" s="66">
        <v>45718</v>
      </c>
    </row>
    <row r="6" spans="10:23" x14ac:dyDescent="0.3">
      <c r="K6" t="s">
        <v>70</v>
      </c>
      <c r="L6" s="66">
        <v>45773</v>
      </c>
      <c r="M6" s="66">
        <v>45781</v>
      </c>
      <c r="P6" t="s">
        <v>70</v>
      </c>
      <c r="Q6" s="66">
        <v>45773</v>
      </c>
      <c r="R6" s="66">
        <v>45781</v>
      </c>
      <c r="U6" t="s">
        <v>70</v>
      </c>
      <c r="V6" s="66">
        <v>45773</v>
      </c>
      <c r="W6" s="66">
        <v>45781</v>
      </c>
    </row>
    <row r="7" spans="10:23" x14ac:dyDescent="0.3">
      <c r="K7" t="s">
        <v>72</v>
      </c>
      <c r="L7" s="66">
        <v>45948</v>
      </c>
      <c r="M7" s="67">
        <v>45956</v>
      </c>
      <c r="P7" t="s">
        <v>72</v>
      </c>
      <c r="Q7" s="66">
        <v>45948</v>
      </c>
      <c r="R7" s="67">
        <v>45956</v>
      </c>
      <c r="U7" t="s">
        <v>72</v>
      </c>
      <c r="V7" s="66">
        <v>45943</v>
      </c>
      <c r="W7" s="67">
        <v>45949</v>
      </c>
    </row>
    <row r="8" spans="10:23" x14ac:dyDescent="0.3">
      <c r="K8" t="s">
        <v>74</v>
      </c>
      <c r="L8" s="66">
        <v>46011</v>
      </c>
      <c r="M8" s="67">
        <v>46026</v>
      </c>
      <c r="P8" t="s">
        <v>74</v>
      </c>
      <c r="Q8" s="66">
        <v>46011</v>
      </c>
      <c r="R8" s="67">
        <v>46026</v>
      </c>
      <c r="U8" t="s">
        <v>74</v>
      </c>
      <c r="V8" s="66">
        <v>46011</v>
      </c>
      <c r="W8" s="67">
        <v>46026</v>
      </c>
    </row>
    <row r="9" spans="10:23" x14ac:dyDescent="0.3">
      <c r="K9" t="s">
        <v>1191</v>
      </c>
      <c r="L9" s="66">
        <v>45765</v>
      </c>
      <c r="M9" s="66">
        <v>45765</v>
      </c>
      <c r="P9" t="s">
        <v>1191</v>
      </c>
      <c r="Q9" s="66">
        <v>45765</v>
      </c>
      <c r="R9" s="66">
        <v>45765</v>
      </c>
      <c r="U9" t="s">
        <v>1191</v>
      </c>
      <c r="V9" s="66">
        <v>45765</v>
      </c>
      <c r="W9" s="66">
        <v>45765</v>
      </c>
    </row>
    <row r="10" spans="10:23" x14ac:dyDescent="0.3">
      <c r="K10" t="s">
        <v>1192</v>
      </c>
      <c r="L10" s="66">
        <v>45768</v>
      </c>
      <c r="M10" s="66">
        <v>45768</v>
      </c>
      <c r="P10" t="s">
        <v>1192</v>
      </c>
      <c r="Q10" s="66">
        <v>45768</v>
      </c>
      <c r="R10" s="66">
        <v>45768</v>
      </c>
      <c r="U10" t="s">
        <v>1192</v>
      </c>
      <c r="V10" s="66">
        <v>45768</v>
      </c>
      <c r="W10" s="66">
        <v>45768</v>
      </c>
    </row>
    <row r="11" spans="10:23" x14ac:dyDescent="0.3">
      <c r="K11" t="s">
        <v>1193</v>
      </c>
      <c r="L11" s="66">
        <v>45773</v>
      </c>
      <c r="M11" s="66">
        <v>45773</v>
      </c>
      <c r="P11" t="s">
        <v>1193</v>
      </c>
      <c r="Q11" s="66">
        <v>45773</v>
      </c>
      <c r="R11" s="66">
        <v>45773</v>
      </c>
      <c r="U11" t="s">
        <v>1193</v>
      </c>
      <c r="V11" s="66">
        <v>45773</v>
      </c>
      <c r="W11" s="66">
        <v>45773</v>
      </c>
    </row>
    <row r="12" spans="10:23" x14ac:dyDescent="0.3">
      <c r="K12" t="s">
        <v>1194</v>
      </c>
      <c r="L12" s="66">
        <v>45782</v>
      </c>
      <c r="M12" s="66">
        <v>45782</v>
      </c>
      <c r="P12" t="s">
        <v>1194</v>
      </c>
      <c r="Q12" s="66">
        <v>45782</v>
      </c>
      <c r="R12" s="66">
        <v>45782</v>
      </c>
      <c r="U12" t="s">
        <v>1194</v>
      </c>
      <c r="V12" s="66">
        <v>45782</v>
      </c>
      <c r="W12" s="66">
        <v>45782</v>
      </c>
    </row>
    <row r="13" spans="10:23" x14ac:dyDescent="0.3">
      <c r="K13" t="s">
        <v>1195</v>
      </c>
      <c r="L13" s="66">
        <v>45806</v>
      </c>
      <c r="M13" s="66">
        <v>45806</v>
      </c>
      <c r="P13" t="s">
        <v>1195</v>
      </c>
      <c r="Q13" s="66">
        <v>45806</v>
      </c>
      <c r="R13" s="66">
        <v>45806</v>
      </c>
      <c r="U13" t="s">
        <v>1195</v>
      </c>
      <c r="V13" s="66">
        <v>45806</v>
      </c>
      <c r="W13" s="66">
        <v>45806</v>
      </c>
    </row>
    <row r="14" spans="10:23" x14ac:dyDescent="0.3">
      <c r="K14" t="s">
        <v>1196</v>
      </c>
      <c r="L14" s="66">
        <v>45817</v>
      </c>
      <c r="M14" s="66">
        <v>45817</v>
      </c>
      <c r="P14" t="s">
        <v>1196</v>
      </c>
      <c r="Q14" s="66">
        <v>45817</v>
      </c>
      <c r="R14" s="66">
        <v>45817</v>
      </c>
      <c r="U14" t="s">
        <v>1196</v>
      </c>
      <c r="V14" s="66">
        <v>45817</v>
      </c>
      <c r="W14" s="66">
        <v>45817</v>
      </c>
    </row>
    <row r="15" spans="10:23" x14ac:dyDescent="0.3">
      <c r="K15" t="s">
        <v>1197</v>
      </c>
      <c r="L15" s="66"/>
      <c r="M15" s="66"/>
      <c r="P15" t="s">
        <v>1197</v>
      </c>
      <c r="Q15" s="66"/>
      <c r="R15" s="66"/>
      <c r="U15" t="s">
        <v>1197</v>
      </c>
      <c r="V15" s="66"/>
      <c r="W15" s="66"/>
    </row>
    <row r="16" spans="10:23" x14ac:dyDescent="0.3">
      <c r="K16" t="s">
        <v>1198</v>
      </c>
      <c r="L16" s="66"/>
      <c r="M16" s="66"/>
      <c r="P16" t="s">
        <v>1198</v>
      </c>
      <c r="Q16" s="66"/>
      <c r="R16" s="66"/>
      <c r="U16" t="s">
        <v>1198</v>
      </c>
      <c r="V16" s="66"/>
      <c r="W16" s="66"/>
    </row>
    <row r="17" spans="10:23" x14ac:dyDescent="0.3">
      <c r="K17" t="s">
        <v>1199</v>
      </c>
      <c r="L17" s="66"/>
      <c r="M17" s="66"/>
      <c r="P17" t="s">
        <v>1199</v>
      </c>
      <c r="Q17" s="66"/>
      <c r="R17" s="66"/>
      <c r="U17" t="s">
        <v>1199</v>
      </c>
      <c r="V17" s="66"/>
      <c r="W17" s="66"/>
    </row>
    <row r="18" spans="10:23" x14ac:dyDescent="0.3">
      <c r="J18">
        <v>2026</v>
      </c>
      <c r="K18" s="45" t="s">
        <v>66</v>
      </c>
      <c r="L18" s="66">
        <v>46209</v>
      </c>
      <c r="M18" s="66">
        <v>46250</v>
      </c>
      <c r="O18">
        <v>2026</v>
      </c>
      <c r="P18" s="45" t="s">
        <v>66</v>
      </c>
      <c r="Q18" s="66">
        <v>46223</v>
      </c>
      <c r="R18" s="67">
        <v>46264</v>
      </c>
      <c r="T18">
        <v>2026</v>
      </c>
      <c r="U18" s="45" t="s">
        <v>66</v>
      </c>
      <c r="V18" s="66">
        <v>46216</v>
      </c>
      <c r="W18" s="67">
        <v>46257</v>
      </c>
    </row>
    <row r="19" spans="10:23" x14ac:dyDescent="0.3">
      <c r="K19" t="s">
        <v>68</v>
      </c>
      <c r="L19" s="66">
        <v>46076</v>
      </c>
      <c r="M19" s="66">
        <v>46082</v>
      </c>
      <c r="P19" t="s">
        <v>68</v>
      </c>
      <c r="Q19" s="66">
        <v>46069</v>
      </c>
      <c r="R19" s="66">
        <v>46075</v>
      </c>
      <c r="U19" t="s">
        <v>68</v>
      </c>
      <c r="V19" s="66">
        <v>46069</v>
      </c>
      <c r="W19" s="66">
        <v>46075</v>
      </c>
    </row>
    <row r="20" spans="10:23" x14ac:dyDescent="0.3">
      <c r="K20" t="s">
        <v>70</v>
      </c>
      <c r="L20" s="66">
        <v>46139</v>
      </c>
      <c r="M20" s="66">
        <v>46145</v>
      </c>
      <c r="P20" t="s">
        <v>70</v>
      </c>
      <c r="Q20" s="66">
        <v>46139</v>
      </c>
      <c r="R20" s="66">
        <v>46145</v>
      </c>
      <c r="U20" t="s">
        <v>70</v>
      </c>
      <c r="V20" s="66">
        <v>46139</v>
      </c>
      <c r="W20" s="66">
        <v>46145</v>
      </c>
    </row>
    <row r="21" spans="10:23" x14ac:dyDescent="0.3">
      <c r="K21" t="s">
        <v>72</v>
      </c>
      <c r="L21" s="66">
        <v>46307</v>
      </c>
      <c r="M21" s="67">
        <v>46313</v>
      </c>
      <c r="P21" t="s">
        <v>72</v>
      </c>
      <c r="Q21" s="66">
        <v>46314</v>
      </c>
      <c r="R21" s="67">
        <v>46320</v>
      </c>
      <c r="U21" t="s">
        <v>72</v>
      </c>
      <c r="V21" s="66">
        <v>46314</v>
      </c>
      <c r="W21" s="66">
        <v>46320</v>
      </c>
    </row>
    <row r="22" spans="10:23" x14ac:dyDescent="0.3">
      <c r="K22" t="s">
        <v>74</v>
      </c>
      <c r="L22" s="66">
        <v>46377</v>
      </c>
      <c r="M22" s="67">
        <v>46390</v>
      </c>
      <c r="P22" t="s">
        <v>74</v>
      </c>
      <c r="Q22" s="66">
        <v>46377</v>
      </c>
      <c r="R22" s="66">
        <v>46390</v>
      </c>
      <c r="U22" t="s">
        <v>74</v>
      </c>
      <c r="V22" s="66">
        <v>46377</v>
      </c>
      <c r="W22" s="66">
        <v>46390</v>
      </c>
    </row>
    <row r="23" spans="10:23" x14ac:dyDescent="0.3">
      <c r="K23" t="s">
        <v>1191</v>
      </c>
      <c r="L23" s="66">
        <v>46115</v>
      </c>
      <c r="M23" s="66">
        <v>46115</v>
      </c>
      <c r="P23" t="s">
        <v>1191</v>
      </c>
      <c r="Q23" s="66">
        <v>46115</v>
      </c>
      <c r="R23" s="66">
        <v>46115</v>
      </c>
      <c r="U23" t="s">
        <v>1191</v>
      </c>
      <c r="V23" s="66">
        <v>46115</v>
      </c>
      <c r="W23" s="66">
        <v>46115</v>
      </c>
    </row>
    <row r="24" spans="10:23" x14ac:dyDescent="0.3">
      <c r="K24" t="s">
        <v>1192</v>
      </c>
      <c r="L24" s="66">
        <v>46118</v>
      </c>
      <c r="M24" s="66">
        <v>46118</v>
      </c>
      <c r="P24" t="s">
        <v>1192</v>
      </c>
      <c r="Q24" s="66">
        <v>46118</v>
      </c>
      <c r="R24" s="66">
        <v>46118</v>
      </c>
      <c r="U24" t="s">
        <v>1192</v>
      </c>
      <c r="V24" s="66">
        <v>46118</v>
      </c>
      <c r="W24" s="66">
        <v>46118</v>
      </c>
    </row>
    <row r="25" spans="10:23" x14ac:dyDescent="0.3">
      <c r="K25" t="s">
        <v>1193</v>
      </c>
      <c r="L25" s="66">
        <v>46139</v>
      </c>
      <c r="M25" s="66">
        <v>46139</v>
      </c>
      <c r="P25" t="s">
        <v>1193</v>
      </c>
      <c r="Q25" s="66">
        <v>46139</v>
      </c>
      <c r="R25" s="66">
        <v>46139</v>
      </c>
      <c r="U25" t="s">
        <v>1193</v>
      </c>
      <c r="V25" s="66">
        <v>46139</v>
      </c>
      <c r="W25" s="66">
        <v>46139</v>
      </c>
    </row>
    <row r="26" spans="10:23" x14ac:dyDescent="0.3">
      <c r="K26" t="s">
        <v>1194</v>
      </c>
      <c r="L26" s="66">
        <v>46147</v>
      </c>
      <c r="M26" s="66">
        <v>46147</v>
      </c>
      <c r="P26" t="s">
        <v>1194</v>
      </c>
      <c r="Q26" s="66">
        <v>46147</v>
      </c>
      <c r="R26" s="66">
        <v>46147</v>
      </c>
      <c r="U26" t="s">
        <v>1194</v>
      </c>
      <c r="V26" s="66">
        <v>46147</v>
      </c>
      <c r="W26" s="66">
        <v>46147</v>
      </c>
    </row>
    <row r="27" spans="10:23" x14ac:dyDescent="0.3">
      <c r="K27" t="s">
        <v>1195</v>
      </c>
      <c r="L27" s="66">
        <v>46156</v>
      </c>
      <c r="M27" s="66">
        <v>46156</v>
      </c>
      <c r="P27" t="s">
        <v>1195</v>
      </c>
      <c r="Q27" s="66">
        <v>46156</v>
      </c>
      <c r="R27" s="66">
        <v>46156</v>
      </c>
      <c r="U27" t="s">
        <v>1195</v>
      </c>
      <c r="V27" s="66">
        <v>46156</v>
      </c>
      <c r="W27" s="66">
        <v>46156</v>
      </c>
    </row>
    <row r="28" spans="10:23" x14ac:dyDescent="0.3">
      <c r="K28" t="s">
        <v>1196</v>
      </c>
      <c r="L28" s="66">
        <v>46167</v>
      </c>
      <c r="M28" s="66">
        <v>46167</v>
      </c>
      <c r="P28" t="s">
        <v>1196</v>
      </c>
      <c r="Q28" s="66">
        <v>46167</v>
      </c>
      <c r="R28" s="66">
        <v>46167</v>
      </c>
      <c r="U28" t="s">
        <v>1196</v>
      </c>
      <c r="V28" s="66">
        <v>46167</v>
      </c>
      <c r="W28" s="66">
        <v>46167</v>
      </c>
    </row>
    <row r="29" spans="10:23" x14ac:dyDescent="0.3">
      <c r="K29" t="s">
        <v>1197</v>
      </c>
      <c r="L29" s="66"/>
      <c r="M29" s="66"/>
      <c r="P29" t="s">
        <v>1197</v>
      </c>
      <c r="Q29" s="66"/>
      <c r="R29" s="66"/>
      <c r="U29" t="s">
        <v>1197</v>
      </c>
      <c r="V29" s="66"/>
      <c r="W29" s="66"/>
    </row>
    <row r="30" spans="10:23" x14ac:dyDescent="0.3">
      <c r="K30" t="s">
        <v>1198</v>
      </c>
      <c r="L30" s="66"/>
      <c r="M30" s="66"/>
      <c r="P30" t="s">
        <v>1198</v>
      </c>
      <c r="Q30" s="66"/>
      <c r="R30" s="66"/>
      <c r="U30" t="s">
        <v>1198</v>
      </c>
      <c r="V30" s="66"/>
      <c r="W30" s="66"/>
    </row>
    <row r="31" spans="10:23" x14ac:dyDescent="0.3">
      <c r="K31" t="s">
        <v>1199</v>
      </c>
      <c r="L31" s="66"/>
      <c r="M31" s="66"/>
      <c r="P31" t="s">
        <v>1199</v>
      </c>
      <c r="Q31" s="66"/>
      <c r="R31" s="66"/>
      <c r="U31" t="s">
        <v>1199</v>
      </c>
      <c r="V31" s="66"/>
      <c r="W31" s="66"/>
    </row>
    <row r="32" spans="10:23" x14ac:dyDescent="0.3">
      <c r="J32">
        <v>2027</v>
      </c>
      <c r="K32" s="45" t="s">
        <v>66</v>
      </c>
      <c r="L32" s="66">
        <v>46580</v>
      </c>
      <c r="M32" s="66">
        <v>46621</v>
      </c>
      <c r="O32">
        <v>2027</v>
      </c>
      <c r="P32" s="45" t="s">
        <v>66</v>
      </c>
      <c r="Q32" s="66">
        <v>46587</v>
      </c>
      <c r="R32" s="67">
        <v>46628</v>
      </c>
      <c r="T32">
        <v>2027</v>
      </c>
      <c r="U32" s="45" t="s">
        <v>66</v>
      </c>
      <c r="V32" s="66">
        <v>46594</v>
      </c>
      <c r="W32" s="67">
        <v>46635</v>
      </c>
    </row>
    <row r="33" spans="11:23" x14ac:dyDescent="0.3">
      <c r="K33" t="s">
        <v>68</v>
      </c>
      <c r="L33" s="66">
        <v>46440</v>
      </c>
      <c r="M33" s="66">
        <v>46446</v>
      </c>
      <c r="P33" t="s">
        <v>68</v>
      </c>
      <c r="Q33" s="66">
        <v>46440</v>
      </c>
      <c r="R33" s="66">
        <v>46446</v>
      </c>
      <c r="U33" t="s">
        <v>68</v>
      </c>
      <c r="V33" s="66">
        <v>46433</v>
      </c>
      <c r="W33" s="66">
        <v>46439</v>
      </c>
    </row>
    <row r="34" spans="11:23" x14ac:dyDescent="0.3">
      <c r="K34" t="s">
        <v>70</v>
      </c>
      <c r="L34" s="66">
        <v>46503</v>
      </c>
      <c r="M34" s="66">
        <v>46509</v>
      </c>
      <c r="P34" t="s">
        <v>70</v>
      </c>
      <c r="Q34" s="66">
        <v>46503</v>
      </c>
      <c r="R34" s="66">
        <v>46509</v>
      </c>
      <c r="U34" t="s">
        <v>70</v>
      </c>
      <c r="V34" s="66">
        <v>46503</v>
      </c>
      <c r="W34" s="66">
        <v>46509</v>
      </c>
    </row>
    <row r="35" spans="11:23" x14ac:dyDescent="0.3">
      <c r="K35" t="s">
        <v>72</v>
      </c>
      <c r="L35" s="66">
        <v>46678</v>
      </c>
      <c r="M35" s="67">
        <v>46684</v>
      </c>
      <c r="P35" t="s">
        <v>72</v>
      </c>
      <c r="Q35" s="66">
        <v>46678</v>
      </c>
      <c r="R35" s="67">
        <v>46684</v>
      </c>
      <c r="U35" t="s">
        <v>72</v>
      </c>
      <c r="V35" s="66">
        <v>46685</v>
      </c>
      <c r="W35" s="66">
        <v>46691</v>
      </c>
    </row>
    <row r="36" spans="11:23" x14ac:dyDescent="0.3">
      <c r="K36" t="s">
        <v>74</v>
      </c>
      <c r="L36" s="66">
        <v>46748</v>
      </c>
      <c r="M36" s="67">
        <v>46761</v>
      </c>
      <c r="P36" t="s">
        <v>74</v>
      </c>
      <c r="Q36" s="66">
        <v>46748</v>
      </c>
      <c r="R36" s="66">
        <v>46761</v>
      </c>
      <c r="U36" t="s">
        <v>74</v>
      </c>
      <c r="V36" s="66">
        <v>46748</v>
      </c>
      <c r="W36" s="66">
        <v>46761</v>
      </c>
    </row>
    <row r="37" spans="11:23" x14ac:dyDescent="0.3">
      <c r="K37" t="s">
        <v>1191</v>
      </c>
      <c r="L37" s="66">
        <v>46472</v>
      </c>
      <c r="M37" s="66">
        <v>46472</v>
      </c>
      <c r="P37" t="s">
        <v>1191</v>
      </c>
      <c r="Q37" s="66">
        <v>46472</v>
      </c>
      <c r="R37" s="66">
        <v>46472</v>
      </c>
      <c r="U37" t="s">
        <v>1191</v>
      </c>
      <c r="V37" s="66">
        <v>46472</v>
      </c>
      <c r="W37" s="66">
        <v>46472</v>
      </c>
    </row>
    <row r="38" spans="11:23" x14ac:dyDescent="0.3">
      <c r="K38" t="s">
        <v>1192</v>
      </c>
      <c r="L38" s="66">
        <v>46475</v>
      </c>
      <c r="M38" s="66">
        <v>46475</v>
      </c>
      <c r="P38" t="s">
        <v>1192</v>
      </c>
      <c r="Q38" s="66">
        <v>46475</v>
      </c>
      <c r="R38" s="66">
        <v>46475</v>
      </c>
      <c r="U38" t="s">
        <v>1192</v>
      </c>
      <c r="V38" s="66">
        <v>46475</v>
      </c>
      <c r="W38" s="66">
        <v>46475</v>
      </c>
    </row>
    <row r="39" spans="11:23" x14ac:dyDescent="0.3">
      <c r="K39" t="s">
        <v>1193</v>
      </c>
      <c r="L39" s="66">
        <v>46504</v>
      </c>
      <c r="M39" s="66">
        <v>46504</v>
      </c>
      <c r="P39" t="s">
        <v>1193</v>
      </c>
      <c r="Q39" s="66">
        <v>46504</v>
      </c>
      <c r="R39" s="66">
        <v>46504</v>
      </c>
      <c r="U39" t="s">
        <v>1193</v>
      </c>
      <c r="V39" s="66">
        <v>46504</v>
      </c>
      <c r="W39" s="66">
        <v>46504</v>
      </c>
    </row>
    <row r="40" spans="11:23" x14ac:dyDescent="0.3">
      <c r="K40" t="s">
        <v>1194</v>
      </c>
      <c r="L40" s="66">
        <v>46512</v>
      </c>
      <c r="M40" s="66">
        <v>46512</v>
      </c>
      <c r="P40" t="s">
        <v>1194</v>
      </c>
      <c r="Q40" s="66">
        <v>46512</v>
      </c>
      <c r="R40" s="66">
        <v>46512</v>
      </c>
      <c r="U40" t="s">
        <v>1194</v>
      </c>
      <c r="V40" s="66">
        <v>46512</v>
      </c>
      <c r="W40" s="66">
        <v>46512</v>
      </c>
    </row>
    <row r="41" spans="11:23" x14ac:dyDescent="0.3">
      <c r="K41" t="s">
        <v>1195</v>
      </c>
      <c r="L41" s="66">
        <v>46513</v>
      </c>
      <c r="M41" s="66">
        <v>46513</v>
      </c>
      <c r="P41" t="s">
        <v>1195</v>
      </c>
      <c r="Q41" s="66">
        <v>46513</v>
      </c>
      <c r="R41" s="66">
        <v>46513</v>
      </c>
      <c r="U41" t="s">
        <v>1195</v>
      </c>
      <c r="V41" s="66">
        <v>46513</v>
      </c>
      <c r="W41" s="66">
        <v>46513</v>
      </c>
    </row>
    <row r="42" spans="11:23" x14ac:dyDescent="0.3">
      <c r="K42" t="s">
        <v>1196</v>
      </c>
      <c r="L42" s="66">
        <v>46524</v>
      </c>
      <c r="M42" s="66">
        <v>46524</v>
      </c>
      <c r="P42" t="s">
        <v>1196</v>
      </c>
      <c r="Q42" s="66">
        <v>46524</v>
      </c>
      <c r="R42" s="66">
        <v>46524</v>
      </c>
      <c r="U42" t="s">
        <v>1196</v>
      </c>
      <c r="V42" s="66">
        <v>46524</v>
      </c>
      <c r="W42" s="66">
        <v>46524</v>
      </c>
    </row>
    <row r="43" spans="11:23" x14ac:dyDescent="0.3">
      <c r="K43" t="s">
        <v>1197</v>
      </c>
      <c r="L43" s="66"/>
      <c r="M43" s="66"/>
      <c r="P43" t="s">
        <v>1197</v>
      </c>
      <c r="Q43" s="66"/>
      <c r="R43" s="66"/>
      <c r="U43" t="s">
        <v>1197</v>
      </c>
      <c r="V43" s="66"/>
      <c r="W43" s="66"/>
    </row>
    <row r="44" spans="11:23" x14ac:dyDescent="0.3">
      <c r="K44" t="s">
        <v>1198</v>
      </c>
      <c r="L44" s="66"/>
      <c r="M44" s="66"/>
      <c r="P44" t="s">
        <v>1198</v>
      </c>
      <c r="Q44" s="66"/>
      <c r="R44" s="66"/>
      <c r="U44" t="s">
        <v>1198</v>
      </c>
      <c r="V44" s="66"/>
      <c r="W44" s="66"/>
    </row>
    <row r="45" spans="11:23" x14ac:dyDescent="0.3">
      <c r="K45" t="s">
        <v>1199</v>
      </c>
      <c r="L45" s="66"/>
      <c r="M45" s="66"/>
      <c r="P45" t="s">
        <v>1199</v>
      </c>
      <c r="Q45" s="66"/>
      <c r="R45" s="66"/>
      <c r="U45" t="s">
        <v>1199</v>
      </c>
      <c r="V45" s="66"/>
      <c r="W45" s="6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F0A7F-277B-4441-B31F-84A42B057220}">
  <dimension ref="B1:BM97"/>
  <sheetViews>
    <sheetView zoomScale="90" zoomScaleNormal="90" workbookViewId="0">
      <pane ySplit="10" topLeftCell="A11" activePane="bottomLeft" state="frozen"/>
      <selection pane="bottomLeft" activeCell="E43" sqref="E43"/>
    </sheetView>
  </sheetViews>
  <sheetFormatPr defaultColWidth="8.88671875" defaultRowHeight="14.4" x14ac:dyDescent="0.3"/>
  <cols>
    <col min="1" max="1" width="2.5546875" customWidth="1"/>
    <col min="2" max="2" width="6" customWidth="1"/>
    <col min="3" max="3" width="12.33203125" customWidth="1"/>
    <col min="4" max="4" width="11.6640625" customWidth="1"/>
    <col min="5" max="9" width="4.6640625" customWidth="1"/>
    <col min="10" max="10" width="11.6640625" bestFit="1" customWidth="1"/>
    <col min="11" max="11" width="1.5546875" customWidth="1"/>
    <col min="13" max="13" width="11.109375" bestFit="1" customWidth="1"/>
    <col min="14" max="14" width="10" bestFit="1" customWidth="1"/>
    <col min="15" max="19" width="4.6640625" customWidth="1"/>
    <col min="21" max="21" width="1.5546875" customWidth="1"/>
    <col min="23" max="23" width="11.109375" bestFit="1" customWidth="1"/>
    <col min="24" max="24" width="10.33203125" bestFit="1" customWidth="1"/>
    <col min="25" max="29" width="4.6640625" customWidth="1"/>
    <col min="31" max="31" width="1.5546875" customWidth="1"/>
    <col min="35" max="35" width="2.33203125" hidden="1" customWidth="1"/>
    <col min="36" max="36" width="10" hidden="1" customWidth="1"/>
    <col min="37" max="37" width="2.33203125" hidden="1" customWidth="1"/>
    <col min="38" max="38" width="9.33203125" hidden="1" customWidth="1"/>
    <col min="39" max="39" width="3.88671875" hidden="1" customWidth="1"/>
    <col min="40" max="40" width="9.5546875" hidden="1" customWidth="1"/>
    <col min="41" max="41" width="2.33203125" hidden="1" customWidth="1"/>
    <col min="42" max="42" width="10.33203125" hidden="1" customWidth="1"/>
    <col min="43" max="43" width="2.33203125" hidden="1" customWidth="1"/>
    <col min="44" max="44" width="9.109375" hidden="1" customWidth="1"/>
    <col min="45" max="45" width="2.33203125" hidden="1" customWidth="1"/>
    <col min="46" max="46" width="8.88671875" hidden="1" customWidth="1"/>
  </cols>
  <sheetData>
    <row r="1" spans="2:46" ht="17.399999999999999" x14ac:dyDescent="0.3">
      <c r="B1" s="116" t="s">
        <v>1200</v>
      </c>
      <c r="C1" s="74"/>
      <c r="D1" s="74"/>
      <c r="E1" s="75"/>
      <c r="F1" s="75"/>
      <c r="G1" s="76" t="s">
        <v>92</v>
      </c>
      <c r="H1" s="75"/>
      <c r="I1" s="75"/>
      <c r="J1" s="77"/>
      <c r="K1" s="78"/>
      <c r="L1" s="73"/>
      <c r="M1" s="74"/>
      <c r="N1" s="74"/>
      <c r="O1" s="76"/>
      <c r="P1" s="76"/>
      <c r="Q1" s="76"/>
      <c r="R1" s="76"/>
      <c r="S1" s="76"/>
      <c r="T1" s="76"/>
      <c r="U1" s="78"/>
      <c r="V1" s="73"/>
      <c r="W1" s="74"/>
      <c r="X1" s="74"/>
      <c r="Y1" s="76"/>
      <c r="Z1" s="76"/>
      <c r="AA1" s="76"/>
      <c r="AB1" s="76"/>
      <c r="AC1" s="76"/>
      <c r="AD1" s="76"/>
      <c r="AE1" s="78"/>
    </row>
    <row r="2" spans="2:46" x14ac:dyDescent="0.3">
      <c r="B2" s="79" t="s">
        <v>1201</v>
      </c>
      <c r="C2" s="80"/>
      <c r="D2" s="80"/>
      <c r="E2" s="81" t="str">
        <f>+Formulier!G33</f>
        <v>Noord</v>
      </c>
      <c r="F2" s="81"/>
      <c r="G2" s="82"/>
      <c r="H2" s="82"/>
      <c r="I2" s="82"/>
      <c r="J2" s="77"/>
      <c r="K2" s="83"/>
      <c r="L2" s="84"/>
      <c r="M2" s="80"/>
      <c r="N2" s="80"/>
      <c r="O2" s="77"/>
      <c r="P2" s="77"/>
      <c r="Q2" s="77"/>
      <c r="R2" s="77"/>
      <c r="S2" s="77"/>
      <c r="T2" s="77"/>
      <c r="U2" s="83"/>
      <c r="V2" s="84"/>
      <c r="W2" s="80"/>
      <c r="X2" s="80"/>
      <c r="Y2" s="77"/>
      <c r="Z2" s="77"/>
      <c r="AA2" s="77"/>
      <c r="AB2" s="77"/>
      <c r="AC2" s="77"/>
      <c r="AD2" s="77"/>
      <c r="AE2" s="83"/>
    </row>
    <row r="3" spans="2:46" x14ac:dyDescent="0.3">
      <c r="B3" s="84"/>
      <c r="C3" s="84"/>
      <c r="D3" s="84"/>
      <c r="E3" s="84"/>
      <c r="F3" s="84"/>
      <c r="G3" s="84"/>
      <c r="H3" s="84"/>
      <c r="I3" s="84"/>
      <c r="J3" s="84"/>
      <c r="K3" s="84"/>
      <c r="L3" s="84"/>
      <c r="M3" s="84"/>
      <c r="N3" s="84"/>
      <c r="O3" s="84"/>
      <c r="P3" s="84"/>
      <c r="Q3" s="84"/>
      <c r="R3" s="84"/>
      <c r="S3" s="84"/>
      <c r="T3" s="84"/>
      <c r="U3" s="84"/>
      <c r="V3" s="84"/>
      <c r="W3" s="84"/>
      <c r="X3" s="84"/>
      <c r="Y3" s="84"/>
      <c r="Z3" s="84"/>
      <c r="AA3" s="84"/>
      <c r="AB3" s="84"/>
      <c r="AC3" s="84"/>
      <c r="AD3" s="84"/>
      <c r="AE3" s="84"/>
    </row>
    <row r="4" spans="2:46" x14ac:dyDescent="0.3">
      <c r="B4" s="84">
        <v>2025</v>
      </c>
      <c r="C4" s="85"/>
      <c r="D4" s="85"/>
      <c r="E4" s="77"/>
      <c r="F4" s="77"/>
      <c r="G4" s="77"/>
      <c r="H4" s="77"/>
      <c r="I4" s="77"/>
      <c r="J4" s="77"/>
      <c r="K4" s="83"/>
      <c r="L4" s="84">
        <f>+B4+1</f>
        <v>2026</v>
      </c>
      <c r="M4" s="85"/>
      <c r="N4" s="85"/>
      <c r="O4" s="77"/>
      <c r="P4" s="77"/>
      <c r="Q4" s="77"/>
      <c r="R4" s="77"/>
      <c r="S4" s="77"/>
      <c r="T4" s="77"/>
      <c r="U4" s="83"/>
      <c r="V4" s="84">
        <f>+L4+1</f>
        <v>2027</v>
      </c>
      <c r="W4" s="85"/>
      <c r="X4" s="85"/>
      <c r="Y4" s="77"/>
      <c r="Z4" s="77"/>
      <c r="AA4" s="77"/>
      <c r="AB4" s="77"/>
      <c r="AC4" s="77"/>
      <c r="AD4" s="77"/>
      <c r="AE4" s="83"/>
    </row>
    <row r="5" spans="2:46" x14ac:dyDescent="0.3">
      <c r="B5" s="86" t="str">
        <f>"Vanaf 1 januari"&amp;" "&amp;B4&amp;""&amp;" t/m 31 december"&amp;" "&amp;B4</f>
        <v>Vanaf 1 januari 2025 t/m 31 december 2025</v>
      </c>
      <c r="C5" s="87"/>
      <c r="D5" s="87"/>
      <c r="E5" s="88"/>
      <c r="F5" s="88"/>
      <c r="G5" s="89"/>
      <c r="H5" s="88"/>
      <c r="I5" s="88"/>
      <c r="J5" s="88"/>
      <c r="K5" s="90"/>
      <c r="L5" s="86" t="str">
        <f>"Vanaf 1 januari"&amp;" "&amp;L4&amp;""&amp;" t/m 31 december"&amp;" "&amp;L4</f>
        <v>Vanaf 1 januari 2026 t/m 31 december 2026</v>
      </c>
      <c r="M5" s="87"/>
      <c r="N5" s="87"/>
      <c r="O5" s="88"/>
      <c r="P5" s="88"/>
      <c r="Q5" s="89"/>
      <c r="R5" s="88"/>
      <c r="S5" s="88"/>
      <c r="T5" s="88"/>
      <c r="U5" s="90"/>
      <c r="V5" s="86" t="str">
        <f>"Vanaf 1 januari"&amp;" "&amp;V4&amp;""&amp;" t/m 31 december"&amp;" "&amp;V4</f>
        <v>Vanaf 1 januari 2027 t/m 31 december 2027</v>
      </c>
      <c r="W5" s="87"/>
      <c r="X5" s="87"/>
      <c r="Y5" s="88"/>
      <c r="Z5" s="88"/>
      <c r="AA5" s="89"/>
      <c r="AB5" s="88"/>
      <c r="AC5" s="88"/>
      <c r="AD5" s="88"/>
      <c r="AE5" s="90"/>
    </row>
    <row r="6" spans="2:46" hidden="1" x14ac:dyDescent="0.3">
      <c r="B6" s="84"/>
      <c r="C6" s="85"/>
      <c r="D6" s="85"/>
      <c r="E6" s="82"/>
      <c r="F6" s="82"/>
      <c r="G6" s="91"/>
      <c r="H6" s="82"/>
      <c r="I6" s="82"/>
      <c r="J6" s="77"/>
      <c r="K6" s="83"/>
      <c r="L6" s="84"/>
      <c r="M6" s="85"/>
      <c r="N6" s="85"/>
      <c r="O6" s="77"/>
      <c r="P6" s="77"/>
      <c r="Q6" s="92"/>
      <c r="R6" s="77"/>
      <c r="S6" s="77"/>
      <c r="T6" s="77"/>
      <c r="U6" s="83"/>
      <c r="V6" s="146"/>
      <c r="W6" s="146"/>
      <c r="X6" s="146"/>
      <c r="Y6" s="146"/>
      <c r="Z6" s="146"/>
      <c r="AA6" s="146"/>
      <c r="AB6" s="146"/>
      <c r="AC6" s="146"/>
      <c r="AD6" s="146"/>
      <c r="AE6" s="83"/>
    </row>
    <row r="7" spans="2:46" hidden="1" x14ac:dyDescent="0.3">
      <c r="B7" s="84"/>
      <c r="C7" s="85"/>
      <c r="D7" s="85"/>
      <c r="E7" s="82"/>
      <c r="F7" s="82"/>
      <c r="G7" s="91"/>
      <c r="H7" s="82"/>
      <c r="I7" s="82"/>
      <c r="J7" s="77"/>
      <c r="K7" s="83"/>
      <c r="L7" s="84"/>
      <c r="M7" s="85"/>
      <c r="N7" s="85"/>
      <c r="O7" s="77"/>
      <c r="P7" s="77"/>
      <c r="Q7" s="92"/>
      <c r="R7" s="77"/>
      <c r="S7" s="77"/>
      <c r="T7" s="77"/>
      <c r="U7" s="83"/>
      <c r="V7" s="84"/>
      <c r="W7" s="85"/>
      <c r="X7" s="85"/>
      <c r="Y7" s="77"/>
      <c r="Z7" s="77"/>
      <c r="AA7" s="92"/>
      <c r="AB7" s="77"/>
      <c r="AC7" s="77"/>
      <c r="AD7" s="77"/>
      <c r="AE7" s="83"/>
    </row>
    <row r="8" spans="2:46" hidden="1" x14ac:dyDescent="0.3">
      <c r="B8" s="93">
        <v>1</v>
      </c>
      <c r="C8" s="94">
        <v>44564</v>
      </c>
      <c r="D8" s="94">
        <f>C9-3</f>
        <v>-3</v>
      </c>
      <c r="E8" s="95" t="str">
        <f>IF(AND($E$2="Noord",ISNA(VLOOKUP($B$4&amp;$B8&amp;E$10,Data!$A:$H,6,FALSE)=TRUE)),"",IF(AND($E$2="Midden",ISNA(VLOOKUP($B$4&amp;$B8&amp;E$10,Data!$A:$H,7,FALSE)=TRUE)),"",IF(AND($E$2="Zuid",ISNA(VLOOKUP($B$4&amp;$B8&amp;E$10,Data!$A:$H,8,FALSE)=TRUE)),"",IF(AND($E$2="Noord",VLOOKUP($B$4&amp;$B8&amp;E$10,Data!$A:$H,6,FALSE)="Vakantie"),"x",IF(AND($E$2="Midden",VLOOKUP($B$4&amp;$B8&amp;E$10,Data!$A:$H,7,FALSE)="Vakantie"),"x",IF(AND($E$2="Zuid",VLOOKUP($B$4&amp;$B8&amp;E$10,Data!$A:$H,8,FALSE)="Vakantie"),"x",""))))))</f>
        <v>x</v>
      </c>
      <c r="F8" s="95" t="str">
        <f>IF(AND($E$2="Noord",ISNA(VLOOKUP($B$4&amp;$B8&amp;F$10,Data!$A:$H,6,FALSE)=TRUE)),"",IF(AND($E$2="Midden",ISNA(VLOOKUP($B$4&amp;$B8&amp;F$10,Data!$A:$H,7,FALSE)=TRUE)),"",IF(AND($E$2="Zuid",ISNA(VLOOKUP($B$4&amp;$B8&amp;F$10,Data!$A:$H,8,FALSE)=TRUE)),"",IF(AND($E$2="Noord",VLOOKUP($B$4&amp;$B8&amp;F$10,Data!$A:$H,6,FALSE)="Vakantie"),"x",IF(AND($E$2="Midden",VLOOKUP($B$4&amp;$B8&amp;F$10,Data!$A:$H,7,FALSE)="Vakantie"),"x",IF(AND($E$2="Zuid",VLOOKUP($B$4&amp;$B8&amp;F$10,Data!$A:$H,8,FALSE)="Vakantie"),"x",""))))))</f>
        <v>x</v>
      </c>
      <c r="G8" s="95" t="str">
        <f>IF(AND($E$2="Noord",ISNA(VLOOKUP($B$4&amp;$B8&amp;G$10,Data!$A:$H,6,FALSE)=TRUE)),"",IF(AND($E$2="Midden",ISNA(VLOOKUP($B$4&amp;$B8&amp;G$10,Data!$A:$H,7,FALSE)=TRUE)),"",IF(AND($E$2="Zuid",ISNA(VLOOKUP($B$4&amp;$B8&amp;G$10,Data!$A:$H,8,FALSE)=TRUE)),"",IF(AND($E$2="Noord",VLOOKUP($B$4&amp;$B8&amp;G$10,Data!$A:$H,6,FALSE)="Vakantie"),"x",IF(AND($E$2="Midden",VLOOKUP($B$4&amp;$B8&amp;G$10,Data!$A:$H,7,FALSE)="Vakantie"),"x",IF(AND($E$2="Zuid",VLOOKUP($B$4&amp;$B8&amp;G$10,Data!$A:$H,8,FALSE)="Vakantie"),"x",""))))))</f>
        <v>x</v>
      </c>
      <c r="H8" s="95" t="str">
        <f>IF(AND($E$2="Noord",ISNA(VLOOKUP($B$4&amp;$B8&amp;H$10,Data!$A:$H,6,FALSE)=TRUE)),"",IF(AND($E$2="Midden",ISNA(VLOOKUP($B$4&amp;$B8&amp;H$10,Data!$A:$H,7,FALSE)=TRUE)),"",IF(AND($E$2="Zuid",ISNA(VLOOKUP($B$4&amp;$B8&amp;H$10,Data!$A:$H,8,FALSE)=TRUE)),"",IF(AND($E$2="Noord",VLOOKUP($B$4&amp;$B8&amp;H$10,Data!$A:$H,6,FALSE)="Vakantie"),"x",IF(AND($E$2="Midden",VLOOKUP($B$4&amp;$B8&amp;H$10,Data!$A:$H,7,FALSE)="Vakantie"),"x",IF(AND($E$2="Zuid",VLOOKUP($B$4&amp;$B8&amp;H$10,Data!$A:$H,8,FALSE)="Vakantie"),"x",""))))))</f>
        <v>x</v>
      </c>
      <c r="I8" s="95" t="str">
        <f>IF(AND($E$2="Noord",ISNA(VLOOKUP($B$4&amp;$B8&amp;I$10,Data!$A:$H,6,FALSE)=TRUE)),"",IF(AND($E$2="Midden",ISNA(VLOOKUP($B$4&amp;$B8&amp;I$10,Data!$A:$H,7,FALSE)=TRUE)),"",IF(AND($E$2="Zuid",ISNA(VLOOKUP($B$4&amp;$B8&amp;I$10,Data!$A:$H,8,FALSE)=TRUE)),"",IF(AND($E$2="Noord",VLOOKUP($B$4&amp;$B8&amp;I$10,Data!$A:$H,6,FALSE)="Vakantie"),"x",IF(AND($E$2="Midden",VLOOKUP($B$4&amp;$B8&amp;I$10,Data!$A:$H,7,FALSE)="Vakantie"),"x",IF(AND($E$2="Zuid",VLOOKUP($B$4&amp;$B8&amp;I$10,Data!$A:$H,8,FALSE)="Vakantie"),"x",""))))))</f>
        <v>x</v>
      </c>
      <c r="J8" s="89">
        <f>SUM(E8:I8)</f>
        <v>0</v>
      </c>
      <c r="K8" s="83"/>
      <c r="L8" s="93">
        <v>1</v>
      </c>
      <c r="M8" s="94">
        <f>VLOOKUP(L8,Data!$B:$C,2,FALSE)</f>
        <v>44928</v>
      </c>
      <c r="N8" s="94">
        <f>M9-3</f>
        <v>-3</v>
      </c>
      <c r="O8" s="95" t="str">
        <f>IF(AND($E$2="Noord",ISNA(VLOOKUP($B$4&amp;$B8&amp;O$10,Data!$A:$H,6,FALSE)=TRUE)),"",IF(AND($E$2="Midden",ISNA(VLOOKUP($B$4&amp;$B8&amp;O$10,Data!$A:$H,7,FALSE)=TRUE)),"",IF(AND($E$2="Zuid",ISNA(VLOOKUP($B$4&amp;$B8&amp;O$10,Data!$A:$H,8,FALSE)=TRUE)),"",IF(AND($E$2="Noord",VLOOKUP($B$4&amp;$B8&amp;O$10,Data!$A:$H,6,FALSE)="Vakantie"),"x",IF(AND($E$2="Midden",VLOOKUP($B$4&amp;$B8&amp;O$10,Data!$A:$H,7,FALSE)="Vakantie"),"x",IF(AND($E$2="Zuid",VLOOKUP($B$4&amp;$B8&amp;O$10,Data!$A:$H,8,FALSE)="Vakantie"),"x",""))))))</f>
        <v>x</v>
      </c>
      <c r="P8" s="95" t="str">
        <f>IF(AND($E$2="Noord",ISNA(VLOOKUP($B$4&amp;$B8&amp;P$10,Data!$A:$H,6,FALSE)=TRUE)),"",IF(AND($E$2="Midden",ISNA(VLOOKUP($B$4&amp;$B8&amp;P$10,Data!$A:$H,7,FALSE)=TRUE)),"",IF(AND($E$2="Zuid",ISNA(VLOOKUP($B$4&amp;$B8&amp;P$10,Data!$A:$H,8,FALSE)=TRUE)),"",IF(AND($E$2="Noord",VLOOKUP($B$4&amp;$B8&amp;P$10,Data!$A:$H,6,FALSE)="Vakantie"),"x",IF(AND($E$2="Midden",VLOOKUP($B$4&amp;$B8&amp;P$10,Data!$A:$H,7,FALSE)="Vakantie"),"x",IF(AND($E$2="Zuid",VLOOKUP($B$4&amp;$B8&amp;P$10,Data!$A:$H,8,FALSE)="Vakantie"),"x",""))))))</f>
        <v>x</v>
      </c>
      <c r="Q8" s="95" t="str">
        <f>IF(AND($E$2="Noord",ISNA(VLOOKUP($B$4&amp;$B8&amp;Q$10,Data!$A:$H,6,FALSE)=TRUE)),"",IF(AND($E$2="Midden",ISNA(VLOOKUP($B$4&amp;$B8&amp;Q$10,Data!$A:$H,7,FALSE)=TRUE)),"",IF(AND($E$2="Zuid",ISNA(VLOOKUP($B$4&amp;$B8&amp;Q$10,Data!$A:$H,8,FALSE)=TRUE)),"",IF(AND($E$2="Noord",VLOOKUP($B$4&amp;$B8&amp;Q$10,Data!$A:$H,6,FALSE)="Vakantie"),"x",IF(AND($E$2="Midden",VLOOKUP($B$4&amp;$B8&amp;Q$10,Data!$A:$H,7,FALSE)="Vakantie"),"x",IF(AND($E$2="Zuid",VLOOKUP($B$4&amp;$B8&amp;Q$10,Data!$A:$H,8,FALSE)="Vakantie"),"x",""))))))</f>
        <v>x</v>
      </c>
      <c r="R8" s="95" t="str">
        <f>IF(AND($E$2="Noord",ISNA(VLOOKUP($B$4&amp;$B8&amp;R$10,Data!$A:$H,6,FALSE)=TRUE)),"",IF(AND($E$2="Midden",ISNA(VLOOKUP($B$4&amp;$B8&amp;R$10,Data!$A:$H,7,FALSE)=TRUE)),"",IF(AND($E$2="Zuid",ISNA(VLOOKUP($B$4&amp;$B8&amp;R$10,Data!$A:$H,8,FALSE)=TRUE)),"",IF(AND($E$2="Noord",VLOOKUP($B$4&amp;$B8&amp;R$10,Data!$A:$H,6,FALSE)="Vakantie"),"x",IF(AND($E$2="Midden",VLOOKUP($B$4&amp;$B8&amp;R$10,Data!$A:$H,7,FALSE)="Vakantie"),"x",IF(AND($E$2="Zuid",VLOOKUP($B$4&amp;$B8&amp;R$10,Data!$A:$H,8,FALSE)="Vakantie"),"x",""))))))</f>
        <v>x</v>
      </c>
      <c r="S8" s="95" t="str">
        <f>IF(AND($E$2="Noord",ISNA(VLOOKUP($B$4&amp;$B8&amp;S$10,Data!$A:$H,6,FALSE)=TRUE)),"",IF(AND($E$2="Midden",ISNA(VLOOKUP($B$4&amp;$B8&amp;S$10,Data!$A:$H,7,FALSE)=TRUE)),"",IF(AND($E$2="Zuid",ISNA(VLOOKUP($B$4&amp;$B8&amp;S$10,Data!$A:$H,8,FALSE)=TRUE)),"",IF(AND($E$2="Noord",VLOOKUP($B$4&amp;$B8&amp;S$10,Data!$A:$H,6,FALSE)="Vakantie"),"x",IF(AND($E$2="Midden",VLOOKUP($B$4&amp;$B8&amp;S$10,Data!$A:$H,7,FALSE)="Vakantie"),"x",IF(AND($E$2="Zuid",VLOOKUP($B$4&amp;$B8&amp;S$10,Data!$A:$H,8,FALSE)="Vakantie"),"x",""))))))</f>
        <v>x</v>
      </c>
      <c r="T8" s="89">
        <f>SUM(O8:S8)</f>
        <v>0</v>
      </c>
      <c r="U8" s="83"/>
      <c r="V8" s="93">
        <v>1</v>
      </c>
      <c r="W8" s="94">
        <f>VLOOKUP(V8,Data!$B:$C,2,FALSE)</f>
        <v>44928</v>
      </c>
      <c r="X8" s="94">
        <f>W9-3</f>
        <v>-3</v>
      </c>
      <c r="Y8" s="95" t="str">
        <f>IF(AND($E$2="Noord",ISNA(VLOOKUP($B$4&amp;$B8&amp;Y$10,Data!$A:$H,6,FALSE)=TRUE)),"",IF(AND($E$2="Midden",ISNA(VLOOKUP($B$4&amp;$B8&amp;Y$10,Data!$A:$H,7,FALSE)=TRUE)),"",IF(AND($E$2="Zuid",ISNA(VLOOKUP($B$4&amp;$B8&amp;Y$10,Data!$A:$H,8,FALSE)=TRUE)),"",IF(AND($E$2="Noord",VLOOKUP($B$4&amp;$B8&amp;Y$10,Data!$A:$H,6,FALSE)="Vakantie"),"x",IF(AND($E$2="Midden",VLOOKUP($B$4&amp;$B8&amp;Y$10,Data!$A:$H,7,FALSE)="Vakantie"),"x",IF(AND($E$2="Zuid",VLOOKUP($B$4&amp;$B8&amp;Y$10,Data!$A:$H,8,FALSE)="Vakantie"),"x",""))))))</f>
        <v>x</v>
      </c>
      <c r="Z8" s="95" t="str">
        <f>IF(AND($E$2="Noord",ISNA(VLOOKUP($B$4&amp;$B8&amp;Z$10,Data!$A:$H,6,FALSE)=TRUE)),"",IF(AND($E$2="Midden",ISNA(VLOOKUP($B$4&amp;$B8&amp;Z$10,Data!$A:$H,7,FALSE)=TRUE)),"",IF(AND($E$2="Zuid",ISNA(VLOOKUP($B$4&amp;$B8&amp;Z$10,Data!$A:$H,8,FALSE)=TRUE)),"",IF(AND($E$2="Noord",VLOOKUP($B$4&amp;$B8&amp;Z$10,Data!$A:$H,6,FALSE)="Vakantie"),"x",IF(AND($E$2="Midden",VLOOKUP($B$4&amp;$B8&amp;Z$10,Data!$A:$H,7,FALSE)="Vakantie"),"x",IF(AND($E$2="Zuid",VLOOKUP($B$4&amp;$B8&amp;Z$10,Data!$A:$H,8,FALSE)="Vakantie"),"x",""))))))</f>
        <v>x</v>
      </c>
      <c r="AA8" s="95" t="str">
        <f>IF(AND($E$2="Noord",ISNA(VLOOKUP($B$4&amp;$B8&amp;AA$10,Data!$A:$H,6,FALSE)=TRUE)),"",IF(AND($E$2="Midden",ISNA(VLOOKUP($B$4&amp;$B8&amp;AA$10,Data!$A:$H,7,FALSE)=TRUE)),"",IF(AND($E$2="Zuid",ISNA(VLOOKUP($B$4&amp;$B8&amp;AA$10,Data!$A:$H,8,FALSE)=TRUE)),"",IF(AND($E$2="Noord",VLOOKUP($B$4&amp;$B8&amp;AA$10,Data!$A:$H,6,FALSE)="Vakantie"),"x",IF(AND($E$2="Midden",VLOOKUP($B$4&amp;$B8&amp;AA$10,Data!$A:$H,7,FALSE)="Vakantie"),"x",IF(AND($E$2="Zuid",VLOOKUP($B$4&amp;$B8&amp;AA$10,Data!$A:$H,8,FALSE)="Vakantie"),"x",""))))))</f>
        <v>x</v>
      </c>
      <c r="AB8" s="95" t="str">
        <f>IF(AND($E$2="Noord",ISNA(VLOOKUP($B$4&amp;$B8&amp;AB$10,Data!$A:$H,6,FALSE)=TRUE)),"",IF(AND($E$2="Midden",ISNA(VLOOKUP($B$4&amp;$B8&amp;AB$10,Data!$A:$H,7,FALSE)=TRUE)),"",IF(AND($E$2="Zuid",ISNA(VLOOKUP($B$4&amp;$B8&amp;AB$10,Data!$A:$H,8,FALSE)=TRUE)),"",IF(AND($E$2="Noord",VLOOKUP($B$4&amp;$B8&amp;AB$10,Data!$A:$H,6,FALSE)="Vakantie"),"x",IF(AND($E$2="Midden",VLOOKUP($B$4&amp;$B8&amp;AB$10,Data!$A:$H,7,FALSE)="Vakantie"),"x",IF(AND($E$2="Zuid",VLOOKUP($B$4&amp;$B8&amp;AB$10,Data!$A:$H,8,FALSE)="Vakantie"),"x",""))))))</f>
        <v>x</v>
      </c>
      <c r="AC8" s="95" t="str">
        <f>IF(AND($E$2="Noord",ISNA(VLOOKUP($B$4&amp;$B8&amp;AC$10,Data!$A:$H,6,FALSE)=TRUE)),"",IF(AND($E$2="Midden",ISNA(VLOOKUP($B$4&amp;$B8&amp;AC$10,Data!$A:$H,7,FALSE)=TRUE)),"",IF(AND($E$2="Zuid",ISNA(VLOOKUP($B$4&amp;$B8&amp;AC$10,Data!$A:$H,8,FALSE)=TRUE)),"",IF(AND($E$2="Noord",VLOOKUP($B$4&amp;$B8&amp;AC$10,Data!$A:$H,6,FALSE)="Vakantie"),"x",IF(AND($E$2="Midden",VLOOKUP($B$4&amp;$B8&amp;AC$10,Data!$A:$H,7,FALSE)="Vakantie"),"x",IF(AND($E$2="Zuid",VLOOKUP($B$4&amp;$B8&amp;AC$10,Data!$A:$H,8,FALSE)="Vakantie"),"x",""))))))</f>
        <v>x</v>
      </c>
      <c r="AD8" s="89">
        <f>SUM(Y8:AC8)</f>
        <v>0</v>
      </c>
      <c r="AE8" s="83"/>
      <c r="AF8" s="96"/>
      <c r="AG8" s="96"/>
      <c r="AH8" s="96"/>
      <c r="AI8" s="96"/>
      <c r="AJ8" s="96"/>
      <c r="AM8" s="96"/>
      <c r="AO8" s="96"/>
      <c r="AQ8" s="96"/>
      <c r="AS8" s="96"/>
    </row>
    <row r="9" spans="2:46" x14ac:dyDescent="0.3">
      <c r="B9" s="84"/>
      <c r="C9" s="85"/>
      <c r="D9" s="85"/>
      <c r="E9" s="77"/>
      <c r="F9" s="77"/>
      <c r="G9" s="92"/>
      <c r="H9" s="77"/>
      <c r="I9" s="77"/>
      <c r="J9" s="97" t="s">
        <v>1202</v>
      </c>
      <c r="K9" s="98"/>
      <c r="L9" s="84"/>
      <c r="M9" s="85"/>
      <c r="N9" s="85"/>
      <c r="O9" s="77"/>
      <c r="P9" s="77"/>
      <c r="Q9" s="92"/>
      <c r="R9" s="77"/>
      <c r="S9" s="77"/>
      <c r="T9" s="97" t="s">
        <v>1203</v>
      </c>
      <c r="U9" s="98"/>
      <c r="V9" s="84"/>
      <c r="W9" s="85"/>
      <c r="X9" s="85"/>
      <c r="Y9" s="77"/>
      <c r="Z9" s="77"/>
      <c r="AA9" s="92"/>
      <c r="AB9" s="77"/>
      <c r="AC9" s="77"/>
      <c r="AD9" s="97" t="s">
        <v>1203</v>
      </c>
      <c r="AE9" s="98"/>
      <c r="AJ9">
        <f>+B4</f>
        <v>2025</v>
      </c>
      <c r="AN9">
        <f>+AJ9+1</f>
        <v>2026</v>
      </c>
      <c r="AR9">
        <f>+AJ9+2</f>
        <v>2027</v>
      </c>
    </row>
    <row r="10" spans="2:46" x14ac:dyDescent="0.3">
      <c r="B10" s="84" t="s">
        <v>53</v>
      </c>
      <c r="C10" s="117" t="s">
        <v>1204</v>
      </c>
      <c r="D10" s="117" t="s">
        <v>1205</v>
      </c>
      <c r="E10" s="77" t="s">
        <v>63</v>
      </c>
      <c r="F10" s="77" t="s">
        <v>65</v>
      </c>
      <c r="G10" s="92" t="s">
        <v>67</v>
      </c>
      <c r="H10" s="77" t="s">
        <v>69</v>
      </c>
      <c r="I10" s="77" t="s">
        <v>71</v>
      </c>
      <c r="J10" s="99" t="s">
        <v>1206</v>
      </c>
      <c r="K10" s="98"/>
      <c r="L10" s="84" t="s">
        <v>53</v>
      </c>
      <c r="M10" s="117" t="s">
        <v>1204</v>
      </c>
      <c r="N10" s="117" t="s">
        <v>1205</v>
      </c>
      <c r="O10" s="97" t="s">
        <v>63</v>
      </c>
      <c r="P10" s="97" t="s">
        <v>65</v>
      </c>
      <c r="Q10" s="100" t="s">
        <v>67</v>
      </c>
      <c r="R10" s="97" t="s">
        <v>69</v>
      </c>
      <c r="S10" s="97" t="s">
        <v>71</v>
      </c>
      <c r="T10" s="99" t="s">
        <v>1206</v>
      </c>
      <c r="U10" s="98"/>
      <c r="V10" s="84" t="s">
        <v>53</v>
      </c>
      <c r="W10" s="117" t="s">
        <v>1204</v>
      </c>
      <c r="X10" s="117" t="s">
        <v>1205</v>
      </c>
      <c r="Y10" s="97" t="s">
        <v>63</v>
      </c>
      <c r="Z10" s="97" t="s">
        <v>65</v>
      </c>
      <c r="AA10" s="100" t="s">
        <v>67</v>
      </c>
      <c r="AB10" s="97" t="s">
        <v>69</v>
      </c>
      <c r="AC10" s="97" t="s">
        <v>71</v>
      </c>
      <c r="AD10" s="99" t="s">
        <v>1206</v>
      </c>
      <c r="AE10" s="98"/>
      <c r="AJ10" t="s">
        <v>1207</v>
      </c>
      <c r="AK10">
        <v>1</v>
      </c>
      <c r="AL10" t="s">
        <v>1208</v>
      </c>
      <c r="AN10" t="s">
        <v>1207</v>
      </c>
      <c r="AO10">
        <f>+AK63</f>
        <v>1</v>
      </c>
      <c r="AP10" t="s">
        <v>1208</v>
      </c>
      <c r="AR10" t="s">
        <v>1207</v>
      </c>
      <c r="AS10">
        <f>+AO63</f>
        <v>1</v>
      </c>
      <c r="AT10" t="s">
        <v>1208</v>
      </c>
    </row>
    <row r="11" spans="2:46" x14ac:dyDescent="0.3">
      <c r="B11" s="101">
        <v>1</v>
      </c>
      <c r="C11" s="102">
        <v>45656</v>
      </c>
      <c r="D11" s="103">
        <f>C12-3</f>
        <v>45660</v>
      </c>
      <c r="E11" s="104" t="str">
        <f>IF(AND($E$2="Noord",ISNA(VLOOKUP($B$4&amp;$B11&amp;E$10,Data!$A:$H,6,FALSE)=TRUE)),"",IF(AND($E$2="Midden",ISNA(VLOOKUP($B$4&amp;$B11&amp;E$10,Data!$A:$H,7,FALSE)=TRUE)),"",IF(AND($E$2="Zuid",ISNA(VLOOKUP($B$4&amp;$B11&amp;E$10,Data!$A:$H,8,FALSE)=TRUE)),"",IF(AND($E$2="Noord",VLOOKUP($B$4&amp;$B11&amp;E$10,Data!$A:$H,6,FALSE)="Vakantie"),"x",IF(AND($E$2="Midden",VLOOKUP($B$4&amp;$B11&amp;E$10,Data!$A:$H,7,FALSE)="Vakantie"),"x",IF(AND($E$2="Zuid",VLOOKUP($B$4&amp;$B11&amp;E$10,Data!$A:$H,8,FALSE)="Vakantie"),"x",""))))))</f>
        <v>x</v>
      </c>
      <c r="F11" s="104" t="str">
        <f>IF(AND($E$2="Noord",ISNA(VLOOKUP($B$4&amp;$B11&amp;F$10,Data!$A:$H,6,FALSE)=TRUE)),"",IF(AND($E$2="Midden",ISNA(VLOOKUP($B$4&amp;$B11&amp;F$10,Data!$A:$H,7,FALSE)=TRUE)),"",IF(AND($E$2="Zuid",ISNA(VLOOKUP($B$4&amp;$B11&amp;F$10,Data!$A:$H,8,FALSE)=TRUE)),"",IF(AND($E$2="Noord",VLOOKUP($B$4&amp;$B11&amp;F$10,Data!$A:$H,6,FALSE)="Vakantie"),"x",IF(AND($E$2="Midden",VLOOKUP($B$4&amp;$B11&amp;F$10,Data!$A:$H,7,FALSE)="Vakantie"),"x",IF(AND($E$2="Zuid",VLOOKUP($B$4&amp;$B11&amp;F$10,Data!$A:$H,8,FALSE)="Vakantie"),"x",""))))))</f>
        <v>x</v>
      </c>
      <c r="G11" s="104" t="str">
        <f>IF(AND($E$2="Noord",ISNA(VLOOKUP($B$4&amp;$B11&amp;G$10,Data!$A:$H,6,FALSE)=TRUE)),"",IF(AND($E$2="Midden",ISNA(VLOOKUP($B$4&amp;$B11&amp;G$10,Data!$A:$H,7,FALSE)=TRUE)),"",IF(AND($E$2="Zuid",ISNA(VLOOKUP($B$4&amp;$B11&amp;G$10,Data!$A:$H,8,FALSE)=TRUE)),"",IF(AND($E$2="Noord",VLOOKUP($B$4&amp;$B11&amp;G$10,Data!$A:$H,6,FALSE)="Vakantie"),"x",IF(AND($E$2="Midden",VLOOKUP($B$4&amp;$B11&amp;G$10,Data!$A:$H,7,FALSE)="Vakantie"),"x",IF(AND($E$2="Zuid",VLOOKUP($B$4&amp;$B11&amp;G$10,Data!$A:$H,8,FALSE)="Vakantie"),"x",""))))))</f>
        <v>x</v>
      </c>
      <c r="H11" s="104" t="str">
        <f>IF(AND($E$2="Noord",ISNA(VLOOKUP($B$4&amp;$B11&amp;H$10,Data!$A:$H,6,FALSE)=TRUE)),"",IF(AND($E$2="Midden",ISNA(VLOOKUP($B$4&amp;$B11&amp;H$10,Data!$A:$H,7,FALSE)=TRUE)),"",IF(AND($E$2="Zuid",ISNA(VLOOKUP($B$4&amp;$B11&amp;H$10,Data!$A:$H,8,FALSE)=TRUE)),"",IF(AND($E$2="Noord",VLOOKUP($B$4&amp;$B11&amp;H$10,Data!$A:$H,6,FALSE)="Vakantie"),"x",IF(AND($E$2="Midden",VLOOKUP($B$4&amp;$B11&amp;H$10,Data!$A:$H,7,FALSE)="Vakantie"),"x",IF(AND($E$2="Zuid",VLOOKUP($B$4&amp;$B11&amp;H$10,Data!$A:$H,8,FALSE)="Vakantie"),"x",""))))))</f>
        <v>x</v>
      </c>
      <c r="I11" s="104" t="str">
        <f>IF(AND($E$2="Noord",ISNA(VLOOKUP($B$4&amp;$B11&amp;I$10,Data!$A:$H,6,FALSE)=TRUE)),"",IF(AND($E$2="Midden",ISNA(VLOOKUP($B$4&amp;$B11&amp;I$10,Data!$A:$H,7,FALSE)=TRUE)),"",IF(AND($E$2="Zuid",ISNA(VLOOKUP($B$4&amp;$B11&amp;I$10,Data!$A:$H,8,FALSE)=TRUE)),"",IF(AND($E$2="Noord",VLOOKUP($B$4&amp;$B11&amp;I$10,Data!$A:$H,6,FALSE)="Vakantie"),"x",IF(AND($E$2="Midden",VLOOKUP($B$4&amp;$B11&amp;I$10,Data!$A:$H,7,FALSE)="Vakantie"),"x",IF(AND($E$2="Zuid",VLOOKUP($B$4&amp;$B11&amp;I$10,Data!$A:$H,8,FALSE)="Vakantie"),"x",""))))))</f>
        <v>x</v>
      </c>
      <c r="J11" s="89">
        <f t="shared" ref="J11:J62" si="0">SUM(E11:I11)</f>
        <v>0</v>
      </c>
      <c r="L11" s="101">
        <v>1</v>
      </c>
      <c r="M11" s="106">
        <f>+C62+7</f>
        <v>46020</v>
      </c>
      <c r="N11" s="94">
        <f>+M12-3</f>
        <v>46024</v>
      </c>
      <c r="O11" s="105" t="str">
        <f>IF($E$2="Keuze"," ",IF(AND($E$2="Noord",ISNA(VLOOKUP($L$4&amp;$L11&amp;O$10,Data!$A:$H,6,FALSE)=TRUE)),"",IF(AND($E$2="Midden",ISNA(VLOOKUP($L$4&amp;$L11&amp;O$10,Data!$A:$H,7,FALSE)=TRUE)),"",IF(AND($E$2="Zuid",ISNA(VLOOKUP($L$4&amp;$L11&amp;O$10,Data!$A:$H,8,FALSE)=TRUE)),"",IF(AND($E$2="Noord",VLOOKUP($L$4&amp;$L11&amp;O$10,Data!$A:$H,6,FALSE)="Vakantie"),"x",IF(AND($E$2="Midden",VLOOKUP($L$4&amp;$L11&amp;O$10,Data!$A:$H,7,FALSE)="Vakantie"),"x",IF(AND($E$2="Zuid",VLOOKUP($L$4&amp;$L11&amp;O$10,Data!$A:$H,8,FALSE)="Vakantie"),"x","")))))))</f>
        <v>x</v>
      </c>
      <c r="P11" s="104" t="str">
        <f>IF(AND($E$2="Noord",ISNA(VLOOKUP($L$4&amp;$L11&amp;P$10,Data!$A:$H,6,FALSE)=TRUE)),"",IF(AND($E$2="Midden",ISNA(VLOOKUP($L$4&amp;$L11&amp;P$10,Data!$A:$H,7,FALSE)=TRUE)),"",IF(AND($E$2="Zuid",ISNA(VLOOKUP($L$4&amp;$L11&amp;P$10,Data!$A:$H,8,FALSE)=TRUE)),"",IF(AND($E$2="Noord",VLOOKUP($L$4&amp;$L11&amp;P$10,Data!$A:$H,6,FALSE)="Vakantie"),"x",IF(AND($E$2="Midden",VLOOKUP($L$4&amp;$L11&amp;P$10,Data!$A:$H,7,FALSE)="Vakantie"),"x",IF(AND($E$2="Zuid",VLOOKUP($L$4&amp;$L11&amp;P$10,Data!$A:$H,8,FALSE)="Vakantie"),"x",""))))))</f>
        <v>x</v>
      </c>
      <c r="Q11" s="104" t="str">
        <f>IF(AND($E$2="Noord",ISNA(VLOOKUP($L$4&amp;$L11&amp;Q$10,Data!$A:$H,6,FALSE)=TRUE)),"",IF(AND($E$2="Midden",ISNA(VLOOKUP($L$4&amp;$L11&amp;Q$10,Data!$A:$H,7,FALSE)=TRUE)),"",IF(AND($E$2="Zuid",ISNA(VLOOKUP($L$4&amp;$L11&amp;Q$10,Data!$A:$H,8,FALSE)=TRUE)),"",IF(AND($E$2="Noord",VLOOKUP($L$4&amp;$L11&amp;Q$10,Data!$A:$H,6,FALSE)="Vakantie"),"x",IF(AND($E$2="Midden",VLOOKUP($L$4&amp;$L11&amp;Q$10,Data!$A:$H,7,FALSE)="Vakantie"),"x",IF(AND($E$2="Zuid",VLOOKUP($L$4&amp;$L11&amp;Q$10,Data!$A:$H,8,FALSE)="Vakantie"),"x",""))))))</f>
        <v>x</v>
      </c>
      <c r="R11" s="104" t="str">
        <f>IF(AND($E$2="Noord",ISNA(VLOOKUP($L$4&amp;$L11&amp;R$10,Data!$A:$H,6,FALSE)=TRUE)),"",IF(AND($E$2="Midden",ISNA(VLOOKUP($L$4&amp;$L11&amp;R$10,Data!$A:$H,7,FALSE)=TRUE)),"",IF(AND($E$2="Zuid",ISNA(VLOOKUP($L$4&amp;$L11&amp;R$10,Data!$A:$H,8,FALSE)=TRUE)),"",IF(AND($E$2="Noord",VLOOKUP($L$4&amp;$L11&amp;R$10,Data!$A:$H,6,FALSE)="Vakantie"),"x",IF(AND($E$2="Midden",VLOOKUP($L$4&amp;$L11&amp;R$10,Data!$A:$H,7,FALSE)="Vakantie"),"x",IF(AND($E$2="Zuid",VLOOKUP($L$4&amp;$L11&amp;R$10,Data!$A:$H,8,FALSE)="Vakantie"),"x",""))))))</f>
        <v>x</v>
      </c>
      <c r="S11" s="104" t="str">
        <f>IF(AND($E$2="Noord",ISNA(VLOOKUP($L$4&amp;$L11&amp;S$10,Data!$A:$H,6,FALSE)=TRUE)),"",IF(AND($E$2="Midden",ISNA(VLOOKUP($L$4&amp;$L11&amp;S$10,Data!$A:$H,7,FALSE)=TRUE)),"",IF(AND($E$2="Zuid",ISNA(VLOOKUP($L$4&amp;$L11&amp;S$10,Data!$A:$H,8,FALSE)=TRUE)),"",IF(AND($E$2="Noord",VLOOKUP($L$4&amp;$L11&amp;S$10,Data!$A:$H,6,FALSE)="Vakantie"),"x",IF(AND($E$2="Midden",VLOOKUP($L$4&amp;$L11&amp;S$10,Data!$A:$H,7,FALSE)="Vakantie"),"x",IF(AND($E$2="Zuid",VLOOKUP($L$4&amp;$L11&amp;S$10,Data!$A:$H,8,FALSE)="Vakantie"),"x",""))))))</f>
        <v>x</v>
      </c>
      <c r="T11" s="89">
        <f t="shared" ref="T11:T62" si="1">SUM(O11:S11)</f>
        <v>0</v>
      </c>
      <c r="V11" s="101">
        <v>1</v>
      </c>
      <c r="W11" s="106">
        <v>46391</v>
      </c>
      <c r="X11" s="106">
        <f>W12-3</f>
        <v>46395</v>
      </c>
      <c r="Y11" s="104" t="str">
        <f>IF(AND($E$2="Noord",ISNA(VLOOKUP($V$4&amp;$V11&amp;Y$10,Data!$A:$H,6,FALSE)=TRUE)),"",IF(AND($E$2="Midden",ISNA(VLOOKUP($V$4&amp;$V11&amp;Y$10,Data!$A:$H,7,FALSE)=TRUE)),"",IF(AND($E$2="Zuid",ISNA(VLOOKUP($V$4&amp;$V11&amp;Y$10,Data!$A:$H,8,FALSE)=TRUE)),"",IF(AND($E$2="Noord",VLOOKUP($V$4&amp;$V11&amp;Y$10,Data!$A:$H,6,FALSE)="Vakantie"),"x",IF(AND($E$2="Midden",VLOOKUP($V$4&amp;$V11&amp;Y$10,Data!$A:$H,7,FALSE)="Vakantie"),"x",IF(AND($E$2="Zuid",VLOOKUP($V$4&amp;$V11&amp;Y$10,Data!$A:$H,8,FALSE)="Vakantie"),"x",""))))))</f>
        <v/>
      </c>
      <c r="Z11" s="104" t="str">
        <f>IF(AND($E$2="Noord",ISNA(VLOOKUP($V$4&amp;$V11&amp;Z$10,Data!$A:$H,6,FALSE)=TRUE)),"",IF(AND($E$2="Midden",ISNA(VLOOKUP($V$4&amp;$V11&amp;Z$10,Data!$A:$H,7,FALSE)=TRUE)),"",IF(AND($E$2="Zuid",ISNA(VLOOKUP($V$4&amp;$V11&amp;Z$10,Data!$A:$H,8,FALSE)=TRUE)),"",IF(AND($E$2="Noord",VLOOKUP($V$4&amp;$V11&amp;Z$10,Data!$A:$H,6,FALSE)="Vakantie"),"x",IF(AND($E$2="Midden",VLOOKUP($V$4&amp;$V11&amp;Z$10,Data!$A:$H,7,FALSE)="Vakantie"),"x",IF(AND($E$2="Zuid",VLOOKUP($V$4&amp;$V11&amp;Z$10,Data!$A:$H,8,FALSE)="Vakantie"),"x",""))))))</f>
        <v/>
      </c>
      <c r="AA11" s="104" t="str">
        <f>IF(AND($E$2="Noord",ISNA(VLOOKUP($V$4&amp;$V11&amp;AA$10,Data!$A:$H,6,FALSE)=TRUE)),"",IF(AND($E$2="Midden",ISNA(VLOOKUP($V$4&amp;$V11&amp;AA$10,Data!$A:$H,7,FALSE)=TRUE)),"",IF(AND($E$2="Zuid",ISNA(VLOOKUP($V$4&amp;$V11&amp;AA$10,Data!$A:$H,8,FALSE)=TRUE)),"",IF(AND($E$2="Noord",VLOOKUP($V$4&amp;$V11&amp;AA$10,Data!$A:$H,6,FALSE)="Vakantie"),"x",IF(AND($E$2="Midden",VLOOKUP($V$4&amp;$V11&amp;AA$10,Data!$A:$H,7,FALSE)="Vakantie"),"x",IF(AND($E$2="Zuid",VLOOKUP($V$4&amp;$V11&amp;AA$10,Data!$A:$H,8,FALSE)="Vakantie"),"x",""))))))</f>
        <v/>
      </c>
      <c r="AB11" s="104" t="str">
        <f>IF(AND($E$2="Noord",ISNA(VLOOKUP($V$4&amp;$V11&amp;AB$10,Data!$A:$H,6,FALSE)=TRUE)),"",IF(AND($E$2="Midden",ISNA(VLOOKUP($V$4&amp;$V11&amp;AB$10,Data!$A:$H,7,FALSE)=TRUE)),"",IF(AND($E$2="Zuid",ISNA(VLOOKUP($V$4&amp;$V11&amp;AB$10,Data!$A:$H,8,FALSE)=TRUE)),"",IF(AND($E$2="Noord",VLOOKUP($V$4&amp;$V11&amp;AB$10,Data!$A:$H,6,FALSE)="Vakantie"),"x",IF(AND($E$2="Midden",VLOOKUP($V$4&amp;$V11&amp;AB$10,Data!$A:$H,7,FALSE)="Vakantie"),"x",IF(AND($E$2="Zuid",VLOOKUP($V$4&amp;$V11&amp;AB$10,Data!$A:$H,8,FALSE)="Vakantie"),"x",""))))))</f>
        <v/>
      </c>
      <c r="AC11" s="104" t="str">
        <f>IF(AND($E$2="Noord",ISNA(VLOOKUP($V$4&amp;$V11&amp;AC$10,Data!$A:$H,6,FALSE)=TRUE)),"",IF(AND($E$2="Midden",ISNA(VLOOKUP($V$4&amp;$V11&amp;AC$10,Data!$A:$H,7,FALSE)=TRUE)),"",IF(AND($E$2="Zuid",ISNA(VLOOKUP($V$4&amp;$V11&amp;AC$10,Data!$A:$H,8,FALSE)=TRUE)),"",IF(AND($E$2="Noord",VLOOKUP($V$4&amp;$V11&amp;AC$10,Data!$A:$H,6,FALSE)="Vakantie"),"x",IF(AND($E$2="Midden",VLOOKUP($V$4&amp;$V11&amp;AC$10,Data!$A:$H,7,FALSE)="Vakantie"),"x",IF(AND($E$2="Zuid",VLOOKUP($V$4&amp;$V11&amp;AC$10,Data!$A:$H,8,FALSE)="Vakantie"),"x",""))))))</f>
        <v/>
      </c>
      <c r="AD11" s="89">
        <f t="shared" ref="AD11:AD62" si="2">SUM(Y11:AC11)</f>
        <v>0</v>
      </c>
      <c r="AI11">
        <f>IF(SUM($E11:$I11)=0,1,2)</f>
        <v>1</v>
      </c>
      <c r="AJ11" s="107" t="str">
        <f>IF((COUNTIF($AI11:$AI11,2))&gt;1,"",IF(OR(AI11="",AI11=2),"",IF(AI11=1,"",IF(AND($AI11=2,E11&lt;&gt;""),$C11,IF(AND($AI11=2,F11&lt;&gt;""),$C11+1,IF(AND($AI11=2,G11&lt;&gt;""),$C11+2,IF(AND($AI11=2,H11&lt;&gt;""),$C11+3,IF(AND($IP11=2,I11&lt;&gt;""),$C11+4,""))))))))</f>
        <v/>
      </c>
      <c r="AK11">
        <f>IF(SUM(E12:$I$62)+$T$68+$AD$68=0,1,2)</f>
        <v>1</v>
      </c>
      <c r="AL11" s="65" t="str">
        <f>IF(AK10="","",IF(AK10=1,"",IF(AK11&lt;&gt;1,"",IF(AND(AK11=1,I11&lt;&gt;""),C11+4,IF(AND(AK11=1,H11&lt;&gt;""),C11+3,IF(AND(AK11=1,G11&lt;&gt;""),C11+2,IF(AND(AK11=1,F11&lt;&gt;""),C11+1,IF(AND(AK11=1,E11&lt;&gt;""),C11,""))))))))</f>
        <v/>
      </c>
      <c r="AM11">
        <f>IF(SUM($O11:$S11)=0,1,2)</f>
        <v>1</v>
      </c>
      <c r="AN11" s="65" t="str">
        <f>IF((COUNTIF($AI$11:$AI$64,2)+COUNTIF($AM11:$AM12,2))&gt;1,"",IF(OR(AM10="",AM10=2),"",IF(AM11=1,"",IF(AND(AM11=2,O11&lt;&gt;""),M11,IF(AND(AM11=2,P11&lt;&gt;""),M11+1,IF(AND(AM11=2,Q11&lt;&gt;""),M11+2,IF(AND(AM11=2,R11&lt;&gt;""),M11+3,IF(AND(AM11=2,S11&lt;&gt;""),M11+4,""))))))))</f>
        <v/>
      </c>
      <c r="AO11">
        <f>IF(SUM(O12:$S$62)+$AD$68=0,1,2)</f>
        <v>1</v>
      </c>
      <c r="AP11" s="65" t="str">
        <f>IF(AO10="","",IF(AO10=1,"",IF(AO11&lt;&gt;1,"",IF(AND(AO11=1,S11&lt;&gt;""),M11+4,IF(AND(AO11=1,R11&lt;&gt;""),M11+3,IF(AND(AO11=1,Q11&lt;&gt;""),M11+2,IF(AND(AO11=1,P11&lt;&gt;""),M11+1,IF(AND(AO11=1,O11&lt;&gt;""),M11,""))))))))</f>
        <v/>
      </c>
      <c r="AQ11">
        <f>IF(SUM($O12:$S$62)=0,1,2)</f>
        <v>1</v>
      </c>
      <c r="AR11" s="65" t="str">
        <f>IF((COUNTIF($AI$11:$AI$64,2)+COUNTIF($AM$11:$AM$64,2)+COUNTIF(AQ11:$AQ$12,2))&gt;1,"",IF(OR(AQ10="",AQ10=2),"",IF(AQ11=1,"",IF(AND(AQ11=2,Y11&lt;&gt;""),W11,IF(AND(AQ11=2,Z11&lt;&gt;""),W11+1,IF(AND(AQ11=2,AA11&lt;&gt;""),W11+2,IF(AND(AQ11=2,AB11&lt;&gt;""),W11+3,IF(AND(AQ11=2,AC11&lt;&gt;""),W11+4,""))))))))</f>
        <v/>
      </c>
      <c r="AS11">
        <f>IF(SUM(Y12:$AC$62)=0,1,2)</f>
        <v>1</v>
      </c>
      <c r="AT11" s="65" t="str">
        <f>IF(AS10="","",IF(AS10=1,"",IF(AS11&lt;&gt;1,"",IF(AND(AS11=1,AC11&lt;&gt;""),W11+4,IF(AND(AS11=1,AB11&lt;&gt;""),W11+3,IF(AND(AS11=1,AA11&lt;&gt;""),W11+2,IF(AND(AS11=1,Z11&lt;&gt;""),W11+1,IF(AND(AS11=1,Y11&lt;&gt;""),W11,""))))))))</f>
        <v/>
      </c>
    </row>
    <row r="12" spans="2:46" x14ac:dyDescent="0.3">
      <c r="B12" s="101">
        <v>2</v>
      </c>
      <c r="C12" s="103">
        <f>C11+7</f>
        <v>45663</v>
      </c>
      <c r="D12" s="103">
        <f t="shared" ref="D12:D61" si="3">C13-3</f>
        <v>45667</v>
      </c>
      <c r="E12" s="104" t="str">
        <f>IF(AND($E$2="Noord",ISNA(VLOOKUP($B$4&amp;$B12&amp;E$10,Data!$A:$H,6,FALSE)=TRUE)),"",IF(AND($E$2="Midden",ISNA(VLOOKUP($B$4&amp;$B12&amp;E$10,Data!$A:$H,7,FALSE)=TRUE)),"",IF(AND($E$2="Zuid",ISNA(VLOOKUP($B$4&amp;$B12&amp;E$10,Data!$A:$H,8,FALSE)=TRUE)),"",IF(AND($E$2="Noord",VLOOKUP($B$4&amp;$B12&amp;E$10,Data!$A:$H,6,FALSE)="Vakantie"),"x",IF(AND($E$2="Midden",VLOOKUP($B$4&amp;$B12&amp;E$10,Data!$A:$H,7,FALSE)="Vakantie"),"x",IF(AND($E$2="Zuid",VLOOKUP($B$4&amp;$B12&amp;E$10,Data!$A:$H,8,FALSE)="Vakantie"),"x",""))))))</f>
        <v/>
      </c>
      <c r="F12" s="104" t="str">
        <f>IF(AND($E$2="Noord",ISNA(VLOOKUP($B$4&amp;$B12&amp;F$10,Data!$A:$H,6,FALSE)=TRUE)),"",IF(AND($E$2="Midden",ISNA(VLOOKUP($B$4&amp;$B12&amp;F$10,Data!$A:$H,7,FALSE)=TRUE)),"",IF(AND($E$2="Zuid",ISNA(VLOOKUP($B$4&amp;$B12&amp;F$10,Data!$A:$H,8,FALSE)=TRUE)),"",IF(AND($E$2="Noord",VLOOKUP($B$4&amp;$B12&amp;F$10,Data!$A:$H,6,FALSE)="Vakantie"),"x",IF(AND($E$2="Midden",VLOOKUP($B$4&amp;$B12&amp;F$10,Data!$A:$H,7,FALSE)="Vakantie"),"x",IF(AND($E$2="Zuid",VLOOKUP($B$4&amp;$B12&amp;F$10,Data!$A:$H,8,FALSE)="Vakantie"),"x",""))))))</f>
        <v/>
      </c>
      <c r="G12" s="104" t="str">
        <f>IF(AND($E$2="Noord",ISNA(VLOOKUP($B$4&amp;$B12&amp;G$10,Data!$A:$H,6,FALSE)=TRUE)),"",IF(AND($E$2="Midden",ISNA(VLOOKUP($B$4&amp;$B12&amp;G$10,Data!$A:$H,7,FALSE)=TRUE)),"",IF(AND($E$2="Zuid",ISNA(VLOOKUP($B$4&amp;$B12&amp;G$10,Data!$A:$H,8,FALSE)=TRUE)),"",IF(AND($E$2="Noord",VLOOKUP($B$4&amp;$B12&amp;G$10,Data!$A:$H,6,FALSE)="Vakantie"),"x",IF(AND($E$2="Midden",VLOOKUP($B$4&amp;$B12&amp;G$10,Data!$A:$H,7,FALSE)="Vakantie"),"x",IF(AND($E$2="Zuid",VLOOKUP($B$4&amp;$B12&amp;G$10,Data!$A:$H,8,FALSE)="Vakantie"),"x",""))))))</f>
        <v/>
      </c>
      <c r="H12" s="104" t="str">
        <f>IF(AND($E$2="Noord",ISNA(VLOOKUP($B$4&amp;$B12&amp;H$10,Data!$A:$H,6,FALSE)=TRUE)),"",IF(AND($E$2="Midden",ISNA(VLOOKUP($B$4&amp;$B12&amp;H$10,Data!$A:$H,7,FALSE)=TRUE)),"",IF(AND($E$2="Zuid",ISNA(VLOOKUP($B$4&amp;$B12&amp;H$10,Data!$A:$H,8,FALSE)=TRUE)),"",IF(AND($E$2="Noord",VLOOKUP($B$4&amp;$B12&amp;H$10,Data!$A:$H,6,FALSE)="Vakantie"),"x",IF(AND($E$2="Midden",VLOOKUP($B$4&amp;$B12&amp;H$10,Data!$A:$H,7,FALSE)="Vakantie"),"x",IF(AND($E$2="Zuid",VLOOKUP($B$4&amp;$B12&amp;H$10,Data!$A:$H,8,FALSE)="Vakantie"),"x",""))))))</f>
        <v/>
      </c>
      <c r="I12" s="104" t="str">
        <f>IF(AND($E$2="Noord",ISNA(VLOOKUP($B$4&amp;$B12&amp;I$10,Data!$A:$H,6,FALSE)=TRUE)),"",IF(AND($E$2="Midden",ISNA(VLOOKUP($B$4&amp;$B12&amp;I$10,Data!$A:$H,7,FALSE)=TRUE)),"",IF(AND($E$2="Zuid",ISNA(VLOOKUP($B$4&amp;$B12&amp;I$10,Data!$A:$H,8,FALSE)=TRUE)),"",IF(AND($E$2="Noord",VLOOKUP($B$4&amp;$B12&amp;I$10,Data!$A:$H,6,FALSE)="Vakantie"),"x",IF(AND($E$2="Midden",VLOOKUP($B$4&amp;$B12&amp;I$10,Data!$A:$H,7,FALSE)="Vakantie"),"x",IF(AND($E$2="Zuid",VLOOKUP($B$4&amp;$B12&amp;I$10,Data!$A:$H,8,FALSE)="Vakantie"),"x",""))))))</f>
        <v/>
      </c>
      <c r="J12" s="89">
        <f t="shared" si="0"/>
        <v>0</v>
      </c>
      <c r="L12" s="101">
        <v>2</v>
      </c>
      <c r="M12" s="106">
        <f>M11+7</f>
        <v>46027</v>
      </c>
      <c r="N12" s="94">
        <f>+M13-3</f>
        <v>46031</v>
      </c>
      <c r="O12" s="104" t="str">
        <f>IF(AND($E$2="Noord",ISNA(VLOOKUP($L$4&amp;$L12&amp;O$10,Data!$A:$H,6,FALSE)=TRUE)),"",IF(AND($E$2="Midden",ISNA(VLOOKUP($L$4&amp;$L12&amp;O$10,Data!$A:$H,7,FALSE)=TRUE)),"",IF(AND($E$2="Zuid",ISNA(VLOOKUP($L$4&amp;$L12&amp;O$10,Data!$A:$H,8,FALSE)=TRUE)),"",IF(AND($E$2="Noord",VLOOKUP($L$4&amp;$L12&amp;O$10,Data!$A:$H,6,FALSE)="Vakantie"),"x",IF(AND($E$2="Midden",VLOOKUP($L$4&amp;$L12&amp;O$10,Data!$A:$H,7,FALSE)="Vakantie"),"x",IF(AND($E$2="Zuid",VLOOKUP($L$4&amp;$L12&amp;O$10,Data!$A:$H,8,FALSE)="Vakantie"),"x",""))))))</f>
        <v/>
      </c>
      <c r="P12" s="104" t="str">
        <f>IF(AND($E$2="Noord",ISNA(VLOOKUP($L$4&amp;$L12&amp;P$10,Data!$A:$H,6,FALSE)=TRUE)),"",IF(AND($E$2="Midden",ISNA(VLOOKUP($L$4&amp;$L12&amp;P$10,Data!$A:$H,7,FALSE)=TRUE)),"",IF(AND($E$2="Zuid",ISNA(VLOOKUP($L$4&amp;$L12&amp;P$10,Data!$A:$H,8,FALSE)=TRUE)),"",IF(AND($E$2="Noord",VLOOKUP($L$4&amp;$L12&amp;P$10,Data!$A:$H,6,FALSE)="Vakantie"),"x",IF(AND($E$2="Midden",VLOOKUP($L$4&amp;$L12&amp;P$10,Data!$A:$H,7,FALSE)="Vakantie"),"x",IF(AND($E$2="Zuid",VLOOKUP($L$4&amp;$L12&amp;P$10,Data!$A:$H,8,FALSE)="Vakantie"),"x",""))))))</f>
        <v/>
      </c>
      <c r="Q12" s="104" t="str">
        <f>IF(AND($E$2="Noord",ISNA(VLOOKUP($L$4&amp;$L12&amp;Q$10,Data!$A:$H,6,FALSE)=TRUE)),"",IF(AND($E$2="Midden",ISNA(VLOOKUP($L$4&amp;$L12&amp;Q$10,Data!$A:$H,7,FALSE)=TRUE)),"",IF(AND($E$2="Zuid",ISNA(VLOOKUP($L$4&amp;$L12&amp;Q$10,Data!$A:$H,8,FALSE)=TRUE)),"",IF(AND($E$2="Noord",VLOOKUP($L$4&amp;$L12&amp;Q$10,Data!$A:$H,6,FALSE)="Vakantie"),"x",IF(AND($E$2="Midden",VLOOKUP($L$4&amp;$L12&amp;Q$10,Data!$A:$H,7,FALSE)="Vakantie"),"x",IF(AND($E$2="Zuid",VLOOKUP($L$4&amp;$L12&amp;Q$10,Data!$A:$H,8,FALSE)="Vakantie"),"x",""))))))</f>
        <v/>
      </c>
      <c r="R12" s="104" t="str">
        <f>IF(AND($E$2="Noord",ISNA(VLOOKUP($L$4&amp;$L12&amp;R$10,Data!$A:$H,6,FALSE)=TRUE)),"",IF(AND($E$2="Midden",ISNA(VLOOKUP($L$4&amp;$L12&amp;R$10,Data!$A:$H,7,FALSE)=TRUE)),"",IF(AND($E$2="Zuid",ISNA(VLOOKUP($L$4&amp;$L12&amp;R$10,Data!$A:$H,8,FALSE)=TRUE)),"",IF(AND($E$2="Noord",VLOOKUP($L$4&amp;$L12&amp;R$10,Data!$A:$H,6,FALSE)="Vakantie"),"x",IF(AND($E$2="Midden",VLOOKUP($L$4&amp;$L12&amp;R$10,Data!$A:$H,7,FALSE)="Vakantie"),"x",IF(AND($E$2="Zuid",VLOOKUP($L$4&amp;$L12&amp;R$10,Data!$A:$H,8,FALSE)="Vakantie"),"x",""))))))</f>
        <v/>
      </c>
      <c r="S12" s="104" t="str">
        <f>IF(AND($E$2="Noord",ISNA(VLOOKUP($L$4&amp;$L12&amp;S$10,Data!$A:$H,6,FALSE)=TRUE)),"",IF(AND($E$2="Midden",ISNA(VLOOKUP($L$4&amp;$L12&amp;S$10,Data!$A:$H,7,FALSE)=TRUE)),"",IF(AND($E$2="Zuid",ISNA(VLOOKUP($L$4&amp;$L12&amp;S$10,Data!$A:$H,8,FALSE)=TRUE)),"",IF(AND($E$2="Noord",VLOOKUP($L$4&amp;$L12&amp;S$10,Data!$A:$H,6,FALSE)="Vakantie"),"x",IF(AND($E$2="Midden",VLOOKUP($L$4&amp;$L12&amp;S$10,Data!$A:$H,7,FALSE)="Vakantie"),"x",IF(AND($E$2="Zuid",VLOOKUP($L$4&amp;$L12&amp;S$10,Data!$A:$H,8,FALSE)="Vakantie"),"x",""))))))</f>
        <v/>
      </c>
      <c r="T12" s="89">
        <f t="shared" si="1"/>
        <v>0</v>
      </c>
      <c r="V12" s="101">
        <v>2</v>
      </c>
      <c r="W12" s="106">
        <f>+W11+7</f>
        <v>46398</v>
      </c>
      <c r="X12" s="106">
        <f t="shared" ref="X12:X61" si="4">W13-3</f>
        <v>46402</v>
      </c>
      <c r="Y12" s="104" t="str">
        <f>IF(AND($E$2="Noord",ISNA(VLOOKUP($V$4&amp;$V12&amp;Y$10,Data!$A:$H,6,FALSE)=TRUE)),"",IF(AND($E$2="Midden",ISNA(VLOOKUP($V$4&amp;$V12&amp;Y$10,Data!$A:$H,7,FALSE)=TRUE)),"",IF(AND($E$2="Zuid",ISNA(VLOOKUP($V$4&amp;$V12&amp;Y$10,Data!$A:$H,8,FALSE)=TRUE)),"",IF(AND($E$2="Noord",VLOOKUP($V$4&amp;$V12&amp;Y$10,Data!$A:$H,6,FALSE)="Vakantie"),"x",IF(AND($E$2="Midden",VLOOKUP($V$4&amp;$V12&amp;Y$10,Data!$A:$H,7,FALSE)="Vakantie"),"x",IF(AND($E$2="Zuid",VLOOKUP($V$4&amp;$V12&amp;Y$10,Data!$A:$H,8,FALSE)="Vakantie"),"x",""))))))</f>
        <v/>
      </c>
      <c r="Z12" s="104" t="str">
        <f>IF(AND($E$2="Noord",ISNA(VLOOKUP($V$4&amp;$V12&amp;Z$10,Data!$A:$H,6,FALSE)=TRUE)),"",IF(AND($E$2="Midden",ISNA(VLOOKUP($V$4&amp;$V12&amp;Z$10,Data!$A:$H,7,FALSE)=TRUE)),"",IF(AND($E$2="Zuid",ISNA(VLOOKUP($V$4&amp;$V12&amp;Z$10,Data!$A:$H,8,FALSE)=TRUE)),"",IF(AND($E$2="Noord",VLOOKUP($V$4&amp;$V12&amp;Z$10,Data!$A:$H,6,FALSE)="Vakantie"),"x",IF(AND($E$2="Midden",VLOOKUP($V$4&amp;$V12&amp;Z$10,Data!$A:$H,7,FALSE)="Vakantie"),"x",IF(AND($E$2="Zuid",VLOOKUP($V$4&amp;$V12&amp;Z$10,Data!$A:$H,8,FALSE)="Vakantie"),"x",""))))))</f>
        <v/>
      </c>
      <c r="AA12" s="104" t="str">
        <f>IF(AND($E$2="Noord",ISNA(VLOOKUP($V$4&amp;$V12&amp;AA$10,Data!$A:$H,6,FALSE)=TRUE)),"",IF(AND($E$2="Midden",ISNA(VLOOKUP($V$4&amp;$V12&amp;AA$10,Data!$A:$H,7,FALSE)=TRUE)),"",IF(AND($E$2="Zuid",ISNA(VLOOKUP($V$4&amp;$V12&amp;AA$10,Data!$A:$H,8,FALSE)=TRUE)),"",IF(AND($E$2="Noord",VLOOKUP($V$4&amp;$V12&amp;AA$10,Data!$A:$H,6,FALSE)="Vakantie"),"x",IF(AND($E$2="Midden",VLOOKUP($V$4&amp;$V12&amp;AA$10,Data!$A:$H,7,FALSE)="Vakantie"),"x",IF(AND($E$2="Zuid",VLOOKUP($V$4&amp;$V12&amp;AA$10,Data!$A:$H,8,FALSE)="Vakantie"),"x",""))))))</f>
        <v/>
      </c>
      <c r="AB12" s="104" t="str">
        <f>IF(AND($E$2="Noord",ISNA(VLOOKUP($V$4&amp;$V12&amp;AB$10,Data!$A:$H,6,FALSE)=TRUE)),"",IF(AND($E$2="Midden",ISNA(VLOOKUP($V$4&amp;$V12&amp;AB$10,Data!$A:$H,7,FALSE)=TRUE)),"",IF(AND($E$2="Zuid",ISNA(VLOOKUP($V$4&amp;$V12&amp;AB$10,Data!$A:$H,8,FALSE)=TRUE)),"",IF(AND($E$2="Noord",VLOOKUP($V$4&amp;$V12&amp;AB$10,Data!$A:$H,6,FALSE)="Vakantie"),"x",IF(AND($E$2="Midden",VLOOKUP($V$4&amp;$V12&amp;AB$10,Data!$A:$H,7,FALSE)="Vakantie"),"x",IF(AND($E$2="Zuid",VLOOKUP($V$4&amp;$V12&amp;AB$10,Data!$A:$H,8,FALSE)="Vakantie"),"x",""))))))</f>
        <v/>
      </c>
      <c r="AC12" s="104" t="str">
        <f>IF(AND($E$2="Noord",ISNA(VLOOKUP($V$4&amp;$V12&amp;AC$10,Data!$A:$H,6,FALSE)=TRUE)),"",IF(AND($E$2="Midden",ISNA(VLOOKUP($V$4&amp;$V12&amp;AC$10,Data!$A:$H,7,FALSE)=TRUE)),"",IF(AND($E$2="Zuid",ISNA(VLOOKUP($V$4&amp;$V12&amp;AC$10,Data!$A:$H,8,FALSE)=TRUE)),"",IF(AND($E$2="Noord",VLOOKUP($V$4&amp;$V12&amp;AC$10,Data!$A:$H,6,FALSE)="Vakantie"),"x",IF(AND($E$2="Midden",VLOOKUP($V$4&amp;$V12&amp;AC$10,Data!$A:$H,7,FALSE)="Vakantie"),"x",IF(AND($E$2="Zuid",VLOOKUP($V$4&amp;$V12&amp;AC$10,Data!$A:$H,8,FALSE)="Vakantie"),"x",""))))))</f>
        <v/>
      </c>
      <c r="AD12" s="89">
        <f t="shared" si="2"/>
        <v>0</v>
      </c>
      <c r="AI12">
        <f t="shared" ref="AI12:AI63" si="5">IF(SUM($E12:$I12)=0,1,2)</f>
        <v>1</v>
      </c>
      <c r="AJ12" s="107" t="str">
        <f>IF((COUNTIF($AI$11:$AI12,2))&gt;1,"",IF(OR(AI11="",AI11=2),"",IF(AI12=1,"",IF(AND($AI12=2,E12&lt;&gt;""),$C12,IF(AND($AI12=2,F12&lt;&gt;""),$C12+1,IF(AND($AI12=2,G12&lt;&gt;""),$C12+2,IF(AND($AI12=2,H12&lt;&gt;""),$C12+3,IF(AND($AI12=2,I12&lt;&gt;""),$C12+4,""))))))))</f>
        <v/>
      </c>
      <c r="AK12">
        <f>IF(SUM(E13:$I$62)+$T$68+$AD$68=0,1,2)</f>
        <v>1</v>
      </c>
      <c r="AL12" s="65" t="str">
        <f t="shared" ref="AL12:AL63" si="6">IF(AK11="","",IF(AK11=1,"",IF(AK12&lt;&gt;1,"",IF(AND(AK12=1,I12&lt;&gt;""),C12+4,IF(AND(AK12=1,H12&lt;&gt;""),C12+3,IF(AND(AK12=1,G12&lt;&gt;""),C12+2,IF(AND(AK12=1,F12&lt;&gt;""),C12+1,IF(AND(AK12=1,E12&lt;&gt;""),C12,""))))))))</f>
        <v/>
      </c>
      <c r="AM12">
        <f t="shared" ref="AM12:AM63" si="7">IF(SUM($O12:$S12)=0,1,2)</f>
        <v>1</v>
      </c>
      <c r="AN12" s="65" t="str">
        <f>IF((COUNTIF($AI$11:$AI$64,2)+COUNTIF($AM11:$AM12,2))&gt;1,"",IF(OR(AM11="",AM11=2),"",IF(AM12=1,"",IF(AND(AM12=2,O12&lt;&gt;""),M12,IF(AND(AM12=2,P12&lt;&gt;""),M12+1,IF(AND(AM12=2,Q12&lt;&gt;""),M12+2,IF(AND(AM12=2,R12&lt;&gt;""),M12+3,IF(AND(AM12=2,S12&lt;&gt;""),M12+4,""))))))))</f>
        <v/>
      </c>
      <c r="AO12">
        <f>IF(SUM(O13:$S$62)+$AD$68=0,1,2)</f>
        <v>1</v>
      </c>
      <c r="AP12" s="65" t="str">
        <f t="shared" ref="AP12:AP63" si="8">IF(AO11="","",IF(AO11=1,"",IF(AO12&lt;&gt;1,"",IF(AND(AO12=1,S12&lt;&gt;""),M12+4,IF(AND(AO12=1,R12&lt;&gt;""),M12+3,IF(AND(AO12=1,Q12&lt;&gt;""),M12+2,IF(AND(AO12=1,P12&lt;&gt;""),M12+1,IF(AND(AO12=1,O12&lt;&gt;""),M12,""))))))))</f>
        <v/>
      </c>
      <c r="AQ12">
        <f>IF(SUM($O13:$S$62)=0,1,2)</f>
        <v>1</v>
      </c>
      <c r="AR12" s="65" t="str">
        <f>IF((COUNTIF($AI$11:$AI$64,2)+COUNTIF($AM$11:$AM$64,2)+COUNTIF(AQ12:$AQ$12,2))&gt;1,"",IF(OR(AQ11="",AQ11=2),"",IF(AQ12=1,"",IF(AND(AQ12=2,Y12&lt;&gt;""),W12,IF(AND(AQ12=2,Z12&lt;&gt;""),W12+1,IF(AND(AQ12=2,AA12&lt;&gt;""),W12+2,IF(AND(AQ12=2,AB12&lt;&gt;""),W12+3,IF(AND(AQ12=2,AC12&lt;&gt;""),W12+4,""))))))))</f>
        <v/>
      </c>
      <c r="AS12">
        <f>IF(SUM(Y13:$AC$62)=0,1,2)</f>
        <v>1</v>
      </c>
      <c r="AT12" s="65" t="str">
        <f t="shared" ref="AT12:AT63" si="9">IF(AS11="","",IF(AS11=1,"",IF(AS12&lt;&gt;1,"",IF(AND(AS12=1,AC12&lt;&gt;""),W12+4,IF(AND(AS12=1,AB12&lt;&gt;""),W12+3,IF(AND(AS12=1,AA12&lt;&gt;""),W12+2,IF(AND(AS12=1,Z12&lt;&gt;""),W12+1,IF(AND(AS12=1,Y12&lt;&gt;""),W12,""))))))))</f>
        <v/>
      </c>
    </row>
    <row r="13" spans="2:46" x14ac:dyDescent="0.3">
      <c r="B13" s="101">
        <v>3</v>
      </c>
      <c r="C13" s="103">
        <f t="shared" ref="C13:C62" si="10">C12+7</f>
        <v>45670</v>
      </c>
      <c r="D13" s="103">
        <f t="shared" si="3"/>
        <v>45674</v>
      </c>
      <c r="E13" s="104" t="str">
        <f>IF(AND($E$2="Noord",ISNA(VLOOKUP($B$4&amp;$B13&amp;E$10,Data!$A:$H,6,FALSE)=TRUE)),"",IF(AND($E$2="Midden",ISNA(VLOOKUP($B$4&amp;$B13&amp;E$10,Data!$A:$H,7,FALSE)=TRUE)),"",IF(AND($E$2="Zuid",ISNA(VLOOKUP($B$4&amp;$B13&amp;E$10,Data!$A:$H,8,FALSE)=TRUE)),"",IF(AND($E$2="Noord",VLOOKUP($B$4&amp;$B13&amp;E$10,Data!$A:$H,6,FALSE)="Vakantie"),"x",IF(AND($E$2="Midden",VLOOKUP($B$4&amp;$B13&amp;E$10,Data!$A:$H,7,FALSE)="Vakantie"),"x",IF(AND($E$2="Zuid",VLOOKUP($B$4&amp;$B13&amp;E$10,Data!$A:$H,8,FALSE)="Vakantie"),"x",""))))))</f>
        <v/>
      </c>
      <c r="F13" s="104" t="str">
        <f>IF(AND($E$2="Noord",ISNA(VLOOKUP($B$4&amp;$B13&amp;F$10,Data!$A:$H,6,FALSE)=TRUE)),"",IF(AND($E$2="Midden",ISNA(VLOOKUP($B$4&amp;$B13&amp;F$10,Data!$A:$H,7,FALSE)=TRUE)),"",IF(AND($E$2="Zuid",ISNA(VLOOKUP($B$4&amp;$B13&amp;F$10,Data!$A:$H,8,FALSE)=TRUE)),"",IF(AND($E$2="Noord",VLOOKUP($B$4&amp;$B13&amp;F$10,Data!$A:$H,6,FALSE)="Vakantie"),"x",IF(AND($E$2="Midden",VLOOKUP($B$4&amp;$B13&amp;F$10,Data!$A:$H,7,FALSE)="Vakantie"),"x",IF(AND($E$2="Zuid",VLOOKUP($B$4&amp;$B13&amp;F$10,Data!$A:$H,8,FALSE)="Vakantie"),"x",""))))))</f>
        <v/>
      </c>
      <c r="G13" s="104" t="str">
        <f>IF(AND($E$2="Noord",ISNA(VLOOKUP($B$4&amp;$B13&amp;G$10,Data!$A:$H,6,FALSE)=TRUE)),"",IF(AND($E$2="Midden",ISNA(VLOOKUP($B$4&amp;$B13&amp;G$10,Data!$A:$H,7,FALSE)=TRUE)),"",IF(AND($E$2="Zuid",ISNA(VLOOKUP($B$4&amp;$B13&amp;G$10,Data!$A:$H,8,FALSE)=TRUE)),"",IF(AND($E$2="Noord",VLOOKUP($B$4&amp;$B13&amp;G$10,Data!$A:$H,6,FALSE)="Vakantie"),"x",IF(AND($E$2="Midden",VLOOKUP($B$4&amp;$B13&amp;G$10,Data!$A:$H,7,FALSE)="Vakantie"),"x",IF(AND($E$2="Zuid",VLOOKUP($B$4&amp;$B13&amp;G$10,Data!$A:$H,8,FALSE)="Vakantie"),"x",""))))))</f>
        <v/>
      </c>
      <c r="H13" s="104" t="str">
        <f>IF(AND($E$2="Noord",ISNA(VLOOKUP($B$4&amp;$B13&amp;H$10,Data!$A:$H,6,FALSE)=TRUE)),"",IF(AND($E$2="Midden",ISNA(VLOOKUP($B$4&amp;$B13&amp;H$10,Data!$A:$H,7,FALSE)=TRUE)),"",IF(AND($E$2="Zuid",ISNA(VLOOKUP($B$4&amp;$B13&amp;H$10,Data!$A:$H,8,FALSE)=TRUE)),"",IF(AND($E$2="Noord",VLOOKUP($B$4&amp;$B13&amp;H$10,Data!$A:$H,6,FALSE)="Vakantie"),"x",IF(AND($E$2="Midden",VLOOKUP($B$4&amp;$B13&amp;H$10,Data!$A:$H,7,FALSE)="Vakantie"),"x",IF(AND($E$2="Zuid",VLOOKUP($B$4&amp;$B13&amp;H$10,Data!$A:$H,8,FALSE)="Vakantie"),"x",""))))))</f>
        <v/>
      </c>
      <c r="I13" s="104" t="str">
        <f>IF(AND($E$2="Noord",ISNA(VLOOKUP($B$4&amp;$B13&amp;I$10,Data!$A:$H,6,FALSE)=TRUE)),"",IF(AND($E$2="Midden",ISNA(VLOOKUP($B$4&amp;$B13&amp;I$10,Data!$A:$H,7,FALSE)=TRUE)),"",IF(AND($E$2="Zuid",ISNA(VLOOKUP($B$4&amp;$B13&amp;I$10,Data!$A:$H,8,FALSE)=TRUE)),"",IF(AND($E$2="Noord",VLOOKUP($B$4&amp;$B13&amp;I$10,Data!$A:$H,6,FALSE)="Vakantie"),"x",IF(AND($E$2="Midden",VLOOKUP($B$4&amp;$B13&amp;I$10,Data!$A:$H,7,FALSE)="Vakantie"),"x",IF(AND($E$2="Zuid",VLOOKUP($B$4&amp;$B13&amp;I$10,Data!$A:$H,8,FALSE)="Vakantie"),"x",""))))))</f>
        <v/>
      </c>
      <c r="J13" s="89">
        <f t="shared" si="0"/>
        <v>0</v>
      </c>
      <c r="L13" s="101">
        <v>3</v>
      </c>
      <c r="M13" s="106">
        <f t="shared" ref="M13:M63" si="11">M12+7</f>
        <v>46034</v>
      </c>
      <c r="N13" s="94">
        <f t="shared" ref="N13:N61" si="12">+M14-3</f>
        <v>46038</v>
      </c>
      <c r="O13" s="104" t="str">
        <f>IF(AND($E$2="Noord",ISNA(VLOOKUP($L$4&amp;$L13&amp;O$10,Data!$A:$H,6,FALSE)=TRUE)),"",IF(AND($E$2="Midden",ISNA(VLOOKUP($L$4&amp;$L13&amp;O$10,Data!$A:$H,7,FALSE)=TRUE)),"",IF(AND($E$2="Zuid",ISNA(VLOOKUP($L$4&amp;$L13&amp;O$10,Data!$A:$H,8,FALSE)=TRUE)),"",IF(AND($E$2="Noord",VLOOKUP($L$4&amp;$L13&amp;O$10,Data!$A:$H,6,FALSE)="Vakantie"),"x",IF(AND($E$2="Midden",VLOOKUP($L$4&amp;$L13&amp;O$10,Data!$A:$H,7,FALSE)="Vakantie"),"x",IF(AND($E$2="Zuid",VLOOKUP($L$4&amp;$L13&amp;O$10,Data!$A:$H,8,FALSE)="Vakantie"),"x",""))))))</f>
        <v/>
      </c>
      <c r="P13" s="104" t="str">
        <f>IF(AND($E$2="Noord",ISNA(VLOOKUP($L$4&amp;$L13&amp;P$10,Data!$A:$H,6,FALSE)=TRUE)),"",IF(AND($E$2="Midden",ISNA(VLOOKUP($L$4&amp;$L13&amp;P$10,Data!$A:$H,7,FALSE)=TRUE)),"",IF(AND($E$2="Zuid",ISNA(VLOOKUP($L$4&amp;$L13&amp;P$10,Data!$A:$H,8,FALSE)=TRUE)),"",IF(AND($E$2="Noord",VLOOKUP($L$4&amp;$L13&amp;P$10,Data!$A:$H,6,FALSE)="Vakantie"),"x",IF(AND($E$2="Midden",VLOOKUP($L$4&amp;$L13&amp;P$10,Data!$A:$H,7,FALSE)="Vakantie"),"x",IF(AND($E$2="Zuid",VLOOKUP($L$4&amp;$L13&amp;P$10,Data!$A:$H,8,FALSE)="Vakantie"),"x",""))))))</f>
        <v/>
      </c>
      <c r="Q13" s="104" t="str">
        <f>IF(AND($E$2="Noord",ISNA(VLOOKUP($L$4&amp;$L13&amp;Q$10,Data!$A:$H,6,FALSE)=TRUE)),"",IF(AND($E$2="Midden",ISNA(VLOOKUP($L$4&amp;$L13&amp;Q$10,Data!$A:$H,7,FALSE)=TRUE)),"",IF(AND($E$2="Zuid",ISNA(VLOOKUP($L$4&amp;$L13&amp;Q$10,Data!$A:$H,8,FALSE)=TRUE)),"",IF(AND($E$2="Noord",VLOOKUP($L$4&amp;$L13&amp;Q$10,Data!$A:$H,6,FALSE)="Vakantie"),"x",IF(AND($E$2="Midden",VLOOKUP($L$4&amp;$L13&amp;Q$10,Data!$A:$H,7,FALSE)="Vakantie"),"x",IF(AND($E$2="Zuid",VLOOKUP($L$4&amp;$L13&amp;Q$10,Data!$A:$H,8,FALSE)="Vakantie"),"x",""))))))</f>
        <v/>
      </c>
      <c r="R13" s="104" t="str">
        <f>IF(AND($E$2="Noord",ISNA(VLOOKUP($L$4&amp;$L13&amp;R$10,Data!$A:$H,6,FALSE)=TRUE)),"",IF(AND($E$2="Midden",ISNA(VLOOKUP($L$4&amp;$L13&amp;R$10,Data!$A:$H,7,FALSE)=TRUE)),"",IF(AND($E$2="Zuid",ISNA(VLOOKUP($L$4&amp;$L13&amp;R$10,Data!$A:$H,8,FALSE)=TRUE)),"",IF(AND($E$2="Noord",VLOOKUP($L$4&amp;$L13&amp;R$10,Data!$A:$H,6,FALSE)="Vakantie"),"x",IF(AND($E$2="Midden",VLOOKUP($L$4&amp;$L13&amp;R$10,Data!$A:$H,7,FALSE)="Vakantie"),"x",IF(AND($E$2="Zuid",VLOOKUP($L$4&amp;$L13&amp;R$10,Data!$A:$H,8,FALSE)="Vakantie"),"x",""))))))</f>
        <v/>
      </c>
      <c r="S13" s="104" t="str">
        <f>IF(AND($E$2="Noord",ISNA(VLOOKUP($L$4&amp;$L13&amp;S$10,Data!$A:$H,6,FALSE)=TRUE)),"",IF(AND($E$2="Midden",ISNA(VLOOKUP($L$4&amp;$L13&amp;S$10,Data!$A:$H,7,FALSE)=TRUE)),"",IF(AND($E$2="Zuid",ISNA(VLOOKUP($L$4&amp;$L13&amp;S$10,Data!$A:$H,8,FALSE)=TRUE)),"",IF(AND($E$2="Noord",VLOOKUP($L$4&amp;$L13&amp;S$10,Data!$A:$H,6,FALSE)="Vakantie"),"x",IF(AND($E$2="Midden",VLOOKUP($L$4&amp;$L13&amp;S$10,Data!$A:$H,7,FALSE)="Vakantie"),"x",IF(AND($E$2="Zuid",VLOOKUP($L$4&amp;$L13&amp;S$10,Data!$A:$H,8,FALSE)="Vakantie"),"x",""))))))</f>
        <v/>
      </c>
      <c r="T13" s="89">
        <f t="shared" si="1"/>
        <v>0</v>
      </c>
      <c r="V13" s="101">
        <v>3</v>
      </c>
      <c r="W13" s="106">
        <f t="shared" ref="W13:W62" si="13">+W12+7</f>
        <v>46405</v>
      </c>
      <c r="X13" s="106">
        <f t="shared" si="4"/>
        <v>46409</v>
      </c>
      <c r="Y13" s="104" t="str">
        <f>IF(AND($E$2="Noord",ISNA(VLOOKUP($V$4&amp;$V13&amp;Y$10,Data!$A:$H,6,FALSE)=TRUE)),"",IF(AND($E$2="Midden",ISNA(VLOOKUP($V$4&amp;$V13&amp;Y$10,Data!$A:$H,7,FALSE)=TRUE)),"",IF(AND($E$2="Zuid",ISNA(VLOOKUP($V$4&amp;$V13&amp;Y$10,Data!$A:$H,8,FALSE)=TRUE)),"",IF(AND($E$2="Noord",VLOOKUP($V$4&amp;$V13&amp;Y$10,Data!$A:$H,6,FALSE)="Vakantie"),"x",IF(AND($E$2="Midden",VLOOKUP($V$4&amp;$V13&amp;Y$10,Data!$A:$H,7,FALSE)="Vakantie"),"x",IF(AND($E$2="Zuid",VLOOKUP($V$4&amp;$V13&amp;Y$10,Data!$A:$H,8,FALSE)="Vakantie"),"x",""))))))</f>
        <v/>
      </c>
      <c r="Z13" s="104" t="str">
        <f>IF(AND($E$2="Noord",ISNA(VLOOKUP($V$4&amp;$V13&amp;Z$10,Data!$A:$H,6,FALSE)=TRUE)),"",IF(AND($E$2="Midden",ISNA(VLOOKUP($V$4&amp;$V13&amp;Z$10,Data!$A:$H,7,FALSE)=TRUE)),"",IF(AND($E$2="Zuid",ISNA(VLOOKUP($V$4&amp;$V13&amp;Z$10,Data!$A:$H,8,FALSE)=TRUE)),"",IF(AND($E$2="Noord",VLOOKUP($V$4&amp;$V13&amp;Z$10,Data!$A:$H,6,FALSE)="Vakantie"),"x",IF(AND($E$2="Midden",VLOOKUP($V$4&amp;$V13&amp;Z$10,Data!$A:$H,7,FALSE)="Vakantie"),"x",IF(AND($E$2="Zuid",VLOOKUP($V$4&amp;$V13&amp;Z$10,Data!$A:$H,8,FALSE)="Vakantie"),"x",""))))))</f>
        <v/>
      </c>
      <c r="AA13" s="104" t="str">
        <f>IF(AND($E$2="Noord",ISNA(VLOOKUP($V$4&amp;$V13&amp;AA$10,Data!$A:$H,6,FALSE)=TRUE)),"",IF(AND($E$2="Midden",ISNA(VLOOKUP($V$4&amp;$V13&amp;AA$10,Data!$A:$H,7,FALSE)=TRUE)),"",IF(AND($E$2="Zuid",ISNA(VLOOKUP($V$4&amp;$V13&amp;AA$10,Data!$A:$H,8,FALSE)=TRUE)),"",IF(AND($E$2="Noord",VLOOKUP($V$4&amp;$V13&amp;AA$10,Data!$A:$H,6,FALSE)="Vakantie"),"x",IF(AND($E$2="Midden",VLOOKUP($V$4&amp;$V13&amp;AA$10,Data!$A:$H,7,FALSE)="Vakantie"),"x",IF(AND($E$2="Zuid",VLOOKUP($V$4&amp;$V13&amp;AA$10,Data!$A:$H,8,FALSE)="Vakantie"),"x",""))))))</f>
        <v/>
      </c>
      <c r="AB13" s="104" t="str">
        <f>IF(AND($E$2="Noord",ISNA(VLOOKUP($V$4&amp;$V13&amp;AB$10,Data!$A:$H,6,FALSE)=TRUE)),"",IF(AND($E$2="Midden",ISNA(VLOOKUP($V$4&amp;$V13&amp;AB$10,Data!$A:$H,7,FALSE)=TRUE)),"",IF(AND($E$2="Zuid",ISNA(VLOOKUP($V$4&amp;$V13&amp;AB$10,Data!$A:$H,8,FALSE)=TRUE)),"",IF(AND($E$2="Noord",VLOOKUP($V$4&amp;$V13&amp;AB$10,Data!$A:$H,6,FALSE)="Vakantie"),"x",IF(AND($E$2="Midden",VLOOKUP($V$4&amp;$V13&amp;AB$10,Data!$A:$H,7,FALSE)="Vakantie"),"x",IF(AND($E$2="Zuid",VLOOKUP($V$4&amp;$V13&amp;AB$10,Data!$A:$H,8,FALSE)="Vakantie"),"x",""))))))</f>
        <v/>
      </c>
      <c r="AC13" s="104" t="str">
        <f>IF(AND($E$2="Noord",ISNA(VLOOKUP($V$4&amp;$V13&amp;AC$10,Data!$A:$H,6,FALSE)=TRUE)),"",IF(AND($E$2="Midden",ISNA(VLOOKUP($V$4&amp;$V13&amp;AC$10,Data!$A:$H,7,FALSE)=TRUE)),"",IF(AND($E$2="Zuid",ISNA(VLOOKUP($V$4&amp;$V13&amp;AC$10,Data!$A:$H,8,FALSE)=TRUE)),"",IF(AND($E$2="Noord",VLOOKUP($V$4&amp;$V13&amp;AC$10,Data!$A:$H,6,FALSE)="Vakantie"),"x",IF(AND($E$2="Midden",VLOOKUP($V$4&amp;$V13&amp;AC$10,Data!$A:$H,7,FALSE)="Vakantie"),"x",IF(AND($E$2="Zuid",VLOOKUP($V$4&amp;$V13&amp;AC$10,Data!$A:$H,8,FALSE)="Vakantie"),"x",""))))))</f>
        <v/>
      </c>
      <c r="AD13" s="89">
        <f t="shared" si="2"/>
        <v>0</v>
      </c>
      <c r="AI13">
        <f t="shared" si="5"/>
        <v>1</v>
      </c>
      <c r="AJ13" s="107" t="str">
        <f>IF((COUNTIF($AI$11:$AI13,2))&gt;1,"",IF(OR(AI12="",AI12=2),"",IF(AI13=1,"",IF(AND($AI13=2,E13&lt;&gt;""),$C13,IF(AND($AI13=2,F13&lt;&gt;""),$C13+1,IF(AND($AI13=2,G13&lt;&gt;""),$C13+2,IF(AND($AI13=2,H13&lt;&gt;""),$C13+3,IF(AND($AI13=2,I13&lt;&gt;""),$C13+4,""))))))))</f>
        <v/>
      </c>
      <c r="AK13">
        <f>IF(SUM(E14:$I$62)+$T$68+$AD$68=0,1,2)</f>
        <v>1</v>
      </c>
      <c r="AL13" s="65" t="str">
        <f t="shared" si="6"/>
        <v/>
      </c>
      <c r="AM13">
        <f t="shared" si="7"/>
        <v>1</v>
      </c>
      <c r="AN13" s="65" t="str">
        <f t="shared" ref="AN13:AN63" si="14">IF((COUNTIF($AI$11:$AI$64,2)+COUNTIF($AM12:$AM13,2))&gt;1,"",IF(OR(AM12="",AM12=2),"",IF(AM13=1,"",IF(AND(AM13=2,O13&lt;&gt;""),M13,IF(AND(AM13=2,P13&lt;&gt;""),M13+1,IF(AND(AM13=2,Q13&lt;&gt;""),M13+2,IF(AND(AM13=2,R13&lt;&gt;""),M13+3,IF(AND(AM13=2,S13&lt;&gt;""),M13+4,""))))))))</f>
        <v/>
      </c>
      <c r="AO13">
        <f>IF(SUM(O14:$S$62)+$AD$68=0,1,2)</f>
        <v>1</v>
      </c>
      <c r="AP13" s="65" t="str">
        <f t="shared" si="8"/>
        <v/>
      </c>
      <c r="AQ13">
        <f>IF(SUM($O14:$S$62)=0,1,2)</f>
        <v>1</v>
      </c>
      <c r="AR13" s="65" t="str">
        <f>IF((COUNTIF($AI$11:$AI$64,2)+COUNTIF($AM$11:$AM$64,2)+COUNTIF(AQ$12:$AQ13,2))&gt;1,"",IF(OR(AQ12="",AQ12=2),"",IF(AQ13=1,"",IF(AND(AQ13=2,Y13&lt;&gt;""),W13,IF(AND(AQ13=2,Z13&lt;&gt;""),W13+1,IF(AND(AQ13=2,AA13&lt;&gt;""),W13+2,IF(AND(AQ13=2,AB13&lt;&gt;""),W13+3,IF(AND(AQ13=2,AC13&lt;&gt;""),W13+4,""))))))))</f>
        <v/>
      </c>
      <c r="AS13">
        <f>IF(SUM(Y14:$AC$62)=0,1,2)</f>
        <v>1</v>
      </c>
      <c r="AT13" s="65" t="str">
        <f t="shared" si="9"/>
        <v/>
      </c>
    </row>
    <row r="14" spans="2:46" x14ac:dyDescent="0.3">
      <c r="B14" s="101">
        <v>4</v>
      </c>
      <c r="C14" s="103">
        <f t="shared" si="10"/>
        <v>45677</v>
      </c>
      <c r="D14" s="103">
        <f t="shared" si="3"/>
        <v>45681</v>
      </c>
      <c r="E14" s="104" t="str">
        <f>IF(AND($E$2="Noord",ISNA(VLOOKUP($B$4&amp;$B14&amp;E$10,Data!$A:$H,6,FALSE)=TRUE)),"",IF(AND($E$2="Midden",ISNA(VLOOKUP($B$4&amp;$B14&amp;E$10,Data!$A:$H,7,FALSE)=TRUE)),"",IF(AND($E$2="Zuid",ISNA(VLOOKUP($B$4&amp;$B14&amp;E$10,Data!$A:$H,8,FALSE)=TRUE)),"",IF(AND($E$2="Noord",VLOOKUP($B$4&amp;$B14&amp;E$10,Data!$A:$H,6,FALSE)="Vakantie"),"x",IF(AND($E$2="Midden",VLOOKUP($B$4&amp;$B14&amp;E$10,Data!$A:$H,7,FALSE)="Vakantie"),"x",IF(AND($E$2="Zuid",VLOOKUP($B$4&amp;$B14&amp;E$10,Data!$A:$H,8,FALSE)="Vakantie"),"x",""))))))</f>
        <v/>
      </c>
      <c r="F14" s="104" t="str">
        <f>IF(AND($E$2="Noord",ISNA(VLOOKUP($B$4&amp;$B14&amp;F$10,Data!$A:$H,6,FALSE)=TRUE)),"",IF(AND($E$2="Midden",ISNA(VLOOKUP($B$4&amp;$B14&amp;F$10,Data!$A:$H,7,FALSE)=TRUE)),"",IF(AND($E$2="Zuid",ISNA(VLOOKUP($B$4&amp;$B14&amp;F$10,Data!$A:$H,8,FALSE)=TRUE)),"",IF(AND($E$2="Noord",VLOOKUP($B$4&amp;$B14&amp;F$10,Data!$A:$H,6,FALSE)="Vakantie"),"x",IF(AND($E$2="Midden",VLOOKUP($B$4&amp;$B14&amp;F$10,Data!$A:$H,7,FALSE)="Vakantie"),"x",IF(AND($E$2="Zuid",VLOOKUP($B$4&amp;$B14&amp;F$10,Data!$A:$H,8,FALSE)="Vakantie"),"x",""))))))</f>
        <v/>
      </c>
      <c r="G14" s="104" t="str">
        <f>IF(AND($E$2="Noord",ISNA(VLOOKUP($B$4&amp;$B14&amp;G$10,Data!$A:$H,6,FALSE)=TRUE)),"",IF(AND($E$2="Midden",ISNA(VLOOKUP($B$4&amp;$B14&amp;G$10,Data!$A:$H,7,FALSE)=TRUE)),"",IF(AND($E$2="Zuid",ISNA(VLOOKUP($B$4&amp;$B14&amp;G$10,Data!$A:$H,8,FALSE)=TRUE)),"",IF(AND($E$2="Noord",VLOOKUP($B$4&amp;$B14&amp;G$10,Data!$A:$H,6,FALSE)="Vakantie"),"x",IF(AND($E$2="Midden",VLOOKUP($B$4&amp;$B14&amp;G$10,Data!$A:$H,7,FALSE)="Vakantie"),"x",IF(AND($E$2="Zuid",VLOOKUP($B$4&amp;$B14&amp;G$10,Data!$A:$H,8,FALSE)="Vakantie"),"x",""))))))</f>
        <v/>
      </c>
      <c r="H14" s="104" t="str">
        <f>IF(AND($E$2="Noord",ISNA(VLOOKUP($B$4&amp;$B14&amp;H$10,Data!$A:$H,6,FALSE)=TRUE)),"",IF(AND($E$2="Midden",ISNA(VLOOKUP($B$4&amp;$B14&amp;H$10,Data!$A:$H,7,FALSE)=TRUE)),"",IF(AND($E$2="Zuid",ISNA(VLOOKUP($B$4&amp;$B14&amp;H$10,Data!$A:$H,8,FALSE)=TRUE)),"",IF(AND($E$2="Noord",VLOOKUP($B$4&amp;$B14&amp;H$10,Data!$A:$H,6,FALSE)="Vakantie"),"x",IF(AND($E$2="Midden",VLOOKUP($B$4&amp;$B14&amp;H$10,Data!$A:$H,7,FALSE)="Vakantie"),"x",IF(AND($E$2="Zuid",VLOOKUP($B$4&amp;$B14&amp;H$10,Data!$A:$H,8,FALSE)="Vakantie"),"x",""))))))</f>
        <v/>
      </c>
      <c r="I14" s="104" t="str">
        <f>IF(AND($E$2="Noord",ISNA(VLOOKUP($B$4&amp;$B14&amp;I$10,Data!$A:$H,6,FALSE)=TRUE)),"",IF(AND($E$2="Midden",ISNA(VLOOKUP($B$4&amp;$B14&amp;I$10,Data!$A:$H,7,FALSE)=TRUE)),"",IF(AND($E$2="Zuid",ISNA(VLOOKUP($B$4&amp;$B14&amp;I$10,Data!$A:$H,8,FALSE)=TRUE)),"",IF(AND($E$2="Noord",VLOOKUP($B$4&amp;$B14&amp;I$10,Data!$A:$H,6,FALSE)="Vakantie"),"x",IF(AND($E$2="Midden",VLOOKUP($B$4&amp;$B14&amp;I$10,Data!$A:$H,7,FALSE)="Vakantie"),"x",IF(AND($E$2="Zuid",VLOOKUP($B$4&amp;$B14&amp;I$10,Data!$A:$H,8,FALSE)="Vakantie"),"x",""))))))</f>
        <v/>
      </c>
      <c r="J14" s="89">
        <f t="shared" si="0"/>
        <v>0</v>
      </c>
      <c r="L14" s="101">
        <v>4</v>
      </c>
      <c r="M14" s="106">
        <f t="shared" si="11"/>
        <v>46041</v>
      </c>
      <c r="N14" s="94">
        <f t="shared" si="12"/>
        <v>46045</v>
      </c>
      <c r="O14" s="104" t="str">
        <f>IF(AND($E$2="Noord",ISNA(VLOOKUP($L$4&amp;$L14&amp;O$10,Data!$A:$H,6,FALSE)=TRUE)),"",IF(AND($E$2="Midden",ISNA(VLOOKUP($L$4&amp;$L14&amp;O$10,Data!$A:$H,7,FALSE)=TRUE)),"",IF(AND($E$2="Zuid",ISNA(VLOOKUP($L$4&amp;$L14&amp;O$10,Data!$A:$H,8,FALSE)=TRUE)),"",IF(AND($E$2="Noord",VLOOKUP($L$4&amp;$L14&amp;O$10,Data!$A:$H,6,FALSE)="Vakantie"),"x",IF(AND($E$2="Midden",VLOOKUP($L$4&amp;$L14&amp;O$10,Data!$A:$H,7,FALSE)="Vakantie"),"x",IF(AND($E$2="Zuid",VLOOKUP($L$4&amp;$L14&amp;O$10,Data!$A:$H,8,FALSE)="Vakantie"),"x",""))))))</f>
        <v/>
      </c>
      <c r="P14" s="104" t="str">
        <f>IF(AND($E$2="Noord",ISNA(VLOOKUP($L$4&amp;$L14&amp;P$10,Data!$A:$H,6,FALSE)=TRUE)),"",IF(AND($E$2="Midden",ISNA(VLOOKUP($L$4&amp;$L14&amp;P$10,Data!$A:$H,7,FALSE)=TRUE)),"",IF(AND($E$2="Zuid",ISNA(VLOOKUP($L$4&amp;$L14&amp;P$10,Data!$A:$H,8,FALSE)=TRUE)),"",IF(AND($E$2="Noord",VLOOKUP($L$4&amp;$L14&amp;P$10,Data!$A:$H,6,FALSE)="Vakantie"),"x",IF(AND($E$2="Midden",VLOOKUP($L$4&amp;$L14&amp;P$10,Data!$A:$H,7,FALSE)="Vakantie"),"x",IF(AND($E$2="Zuid",VLOOKUP($L$4&amp;$L14&amp;P$10,Data!$A:$H,8,FALSE)="Vakantie"),"x",""))))))</f>
        <v/>
      </c>
      <c r="Q14" s="104" t="str">
        <f>IF(AND($E$2="Noord",ISNA(VLOOKUP($L$4&amp;$L14&amp;Q$10,Data!$A:$H,6,FALSE)=TRUE)),"",IF(AND($E$2="Midden",ISNA(VLOOKUP($L$4&amp;$L14&amp;Q$10,Data!$A:$H,7,FALSE)=TRUE)),"",IF(AND($E$2="Zuid",ISNA(VLOOKUP($L$4&amp;$L14&amp;Q$10,Data!$A:$H,8,FALSE)=TRUE)),"",IF(AND($E$2="Noord",VLOOKUP($L$4&amp;$L14&amp;Q$10,Data!$A:$H,6,FALSE)="Vakantie"),"x",IF(AND($E$2="Midden",VLOOKUP($L$4&amp;$L14&amp;Q$10,Data!$A:$H,7,FALSE)="Vakantie"),"x",IF(AND($E$2="Zuid",VLOOKUP($L$4&amp;$L14&amp;Q$10,Data!$A:$H,8,FALSE)="Vakantie"),"x",""))))))</f>
        <v/>
      </c>
      <c r="R14" s="104" t="str">
        <f>IF(AND($E$2="Noord",ISNA(VLOOKUP($L$4&amp;$L14&amp;R$10,Data!$A:$H,6,FALSE)=TRUE)),"",IF(AND($E$2="Midden",ISNA(VLOOKUP($L$4&amp;$L14&amp;R$10,Data!$A:$H,7,FALSE)=TRUE)),"",IF(AND($E$2="Zuid",ISNA(VLOOKUP($L$4&amp;$L14&amp;R$10,Data!$A:$H,8,FALSE)=TRUE)),"",IF(AND($E$2="Noord",VLOOKUP($L$4&amp;$L14&amp;R$10,Data!$A:$H,6,FALSE)="Vakantie"),"x",IF(AND($E$2="Midden",VLOOKUP($L$4&amp;$L14&amp;R$10,Data!$A:$H,7,FALSE)="Vakantie"),"x",IF(AND($E$2="Zuid",VLOOKUP($L$4&amp;$L14&amp;R$10,Data!$A:$H,8,FALSE)="Vakantie"),"x",""))))))</f>
        <v/>
      </c>
      <c r="S14" s="104" t="str">
        <f>IF(AND($E$2="Noord",ISNA(VLOOKUP($L$4&amp;$L14&amp;S$10,Data!$A:$H,6,FALSE)=TRUE)),"",IF(AND($E$2="Midden",ISNA(VLOOKUP($L$4&amp;$L14&amp;S$10,Data!$A:$H,7,FALSE)=TRUE)),"",IF(AND($E$2="Zuid",ISNA(VLOOKUP($L$4&amp;$L14&amp;S$10,Data!$A:$H,8,FALSE)=TRUE)),"",IF(AND($E$2="Noord",VLOOKUP($L$4&amp;$L14&amp;S$10,Data!$A:$H,6,FALSE)="Vakantie"),"x",IF(AND($E$2="Midden",VLOOKUP($L$4&amp;$L14&amp;S$10,Data!$A:$H,7,FALSE)="Vakantie"),"x",IF(AND($E$2="Zuid",VLOOKUP($L$4&amp;$L14&amp;S$10,Data!$A:$H,8,FALSE)="Vakantie"),"x",""))))))</f>
        <v/>
      </c>
      <c r="T14" s="89">
        <f t="shared" si="1"/>
        <v>0</v>
      </c>
      <c r="V14" s="101">
        <v>4</v>
      </c>
      <c r="W14" s="106">
        <f t="shared" si="13"/>
        <v>46412</v>
      </c>
      <c r="X14" s="106">
        <f t="shared" si="4"/>
        <v>46416</v>
      </c>
      <c r="Y14" s="104" t="str">
        <f>IF(AND($E$2="Noord",ISNA(VLOOKUP($V$4&amp;$V14&amp;Y$10,Data!$A:$H,6,FALSE)=TRUE)),"",IF(AND($E$2="Midden",ISNA(VLOOKUP($V$4&amp;$V14&amp;Y$10,Data!$A:$H,7,FALSE)=TRUE)),"",IF(AND($E$2="Zuid",ISNA(VLOOKUP($V$4&amp;$V14&amp;Y$10,Data!$A:$H,8,FALSE)=TRUE)),"",IF(AND($E$2="Noord",VLOOKUP($V$4&amp;$V14&amp;Y$10,Data!$A:$H,6,FALSE)="Vakantie"),"x",IF(AND($E$2="Midden",VLOOKUP($V$4&amp;$V14&amp;Y$10,Data!$A:$H,7,FALSE)="Vakantie"),"x",IF(AND($E$2="Zuid",VLOOKUP($V$4&amp;$V14&amp;Y$10,Data!$A:$H,8,FALSE)="Vakantie"),"x",""))))))</f>
        <v/>
      </c>
      <c r="Z14" s="104" t="str">
        <f>IF(AND($E$2="Noord",ISNA(VLOOKUP($V$4&amp;$V14&amp;Z$10,Data!$A:$H,6,FALSE)=TRUE)),"",IF(AND($E$2="Midden",ISNA(VLOOKUP($V$4&amp;$V14&amp;Z$10,Data!$A:$H,7,FALSE)=TRUE)),"",IF(AND($E$2="Zuid",ISNA(VLOOKUP($V$4&amp;$V14&amp;Z$10,Data!$A:$H,8,FALSE)=TRUE)),"",IF(AND($E$2="Noord",VLOOKUP($V$4&amp;$V14&amp;Z$10,Data!$A:$H,6,FALSE)="Vakantie"),"x",IF(AND($E$2="Midden",VLOOKUP($V$4&amp;$V14&amp;Z$10,Data!$A:$H,7,FALSE)="Vakantie"),"x",IF(AND($E$2="Zuid",VLOOKUP($V$4&amp;$V14&amp;Z$10,Data!$A:$H,8,FALSE)="Vakantie"),"x",""))))))</f>
        <v/>
      </c>
      <c r="AA14" s="104" t="str">
        <f>IF(AND($E$2="Noord",ISNA(VLOOKUP($V$4&amp;$V14&amp;AA$10,Data!$A:$H,6,FALSE)=TRUE)),"",IF(AND($E$2="Midden",ISNA(VLOOKUP($V$4&amp;$V14&amp;AA$10,Data!$A:$H,7,FALSE)=TRUE)),"",IF(AND($E$2="Zuid",ISNA(VLOOKUP($V$4&amp;$V14&amp;AA$10,Data!$A:$H,8,FALSE)=TRUE)),"",IF(AND($E$2="Noord",VLOOKUP($V$4&amp;$V14&amp;AA$10,Data!$A:$H,6,FALSE)="Vakantie"),"x",IF(AND($E$2="Midden",VLOOKUP($V$4&amp;$V14&amp;AA$10,Data!$A:$H,7,FALSE)="Vakantie"),"x",IF(AND($E$2="Zuid",VLOOKUP($V$4&amp;$V14&amp;AA$10,Data!$A:$H,8,FALSE)="Vakantie"),"x",""))))))</f>
        <v/>
      </c>
      <c r="AB14" s="104" t="str">
        <f>IF(AND($E$2="Noord",ISNA(VLOOKUP($V$4&amp;$V14&amp;AB$10,Data!$A:$H,6,FALSE)=TRUE)),"",IF(AND($E$2="Midden",ISNA(VLOOKUP($V$4&amp;$V14&amp;AB$10,Data!$A:$H,7,FALSE)=TRUE)),"",IF(AND($E$2="Zuid",ISNA(VLOOKUP($V$4&amp;$V14&amp;AB$10,Data!$A:$H,8,FALSE)=TRUE)),"",IF(AND($E$2="Noord",VLOOKUP($V$4&amp;$V14&amp;AB$10,Data!$A:$H,6,FALSE)="Vakantie"),"x",IF(AND($E$2="Midden",VLOOKUP($V$4&amp;$V14&amp;AB$10,Data!$A:$H,7,FALSE)="Vakantie"),"x",IF(AND($E$2="Zuid",VLOOKUP($V$4&amp;$V14&amp;AB$10,Data!$A:$H,8,FALSE)="Vakantie"),"x",""))))))</f>
        <v/>
      </c>
      <c r="AC14" s="104" t="str">
        <f>IF(AND($E$2="Noord",ISNA(VLOOKUP($V$4&amp;$V14&amp;AC$10,Data!$A:$H,6,FALSE)=TRUE)),"",IF(AND($E$2="Midden",ISNA(VLOOKUP($V$4&amp;$V14&amp;AC$10,Data!$A:$H,7,FALSE)=TRUE)),"",IF(AND($E$2="Zuid",ISNA(VLOOKUP($V$4&amp;$V14&amp;AC$10,Data!$A:$H,8,FALSE)=TRUE)),"",IF(AND($E$2="Noord",VLOOKUP($V$4&amp;$V14&amp;AC$10,Data!$A:$H,6,FALSE)="Vakantie"),"x",IF(AND($E$2="Midden",VLOOKUP($V$4&amp;$V14&amp;AC$10,Data!$A:$H,7,FALSE)="Vakantie"),"x",IF(AND($E$2="Zuid",VLOOKUP($V$4&amp;$V14&amp;AC$10,Data!$A:$H,8,FALSE)="Vakantie"),"x",""))))))</f>
        <v/>
      </c>
      <c r="AD14" s="89">
        <f t="shared" si="2"/>
        <v>0</v>
      </c>
      <c r="AI14">
        <f t="shared" si="5"/>
        <v>1</v>
      </c>
      <c r="AJ14" s="107" t="str">
        <f>IF((COUNTIF($AI$11:$AI14,2))&gt;1,"",IF(OR(AI13="",AI13=2),"",IF(AI14=1,"",IF(AND($AI14=2,E14&lt;&gt;""),$C14,IF(AND($AI14=2,F14&lt;&gt;""),$C14+1,IF(AND($AI14=2,G14&lt;&gt;""),$C14+2,IF(AND($AI14=2,H14&lt;&gt;""),$C14+3,IF(AND($AI14=2,I14&lt;&gt;""),$C14+4,""))))))))</f>
        <v/>
      </c>
      <c r="AK14">
        <f>IF(SUM(E15:$I$62)+$T$68+$AD$68=0,1,2)</f>
        <v>1</v>
      </c>
      <c r="AL14" s="65" t="str">
        <f t="shared" si="6"/>
        <v/>
      </c>
      <c r="AM14">
        <f t="shared" si="7"/>
        <v>1</v>
      </c>
      <c r="AN14" s="65" t="str">
        <f t="shared" si="14"/>
        <v/>
      </c>
      <c r="AO14">
        <f>IF(SUM(O15:$S$62)+$AD$68=0,1,2)</f>
        <v>1</v>
      </c>
      <c r="AP14" s="65" t="str">
        <f t="shared" si="8"/>
        <v/>
      </c>
      <c r="AQ14">
        <f>IF(SUM($O15:$S$62)=0,1,2)</f>
        <v>1</v>
      </c>
      <c r="AR14" s="65" t="str">
        <f>IF((COUNTIF($AI$11:$AI$64,2)+COUNTIF($AM$11:$AM$64,2)+COUNTIF(AQ$12:$AQ14,2))&gt;1,"",IF(OR(AQ13="",AQ13=2),"",IF(AQ14=1,"",IF(AND(AQ14=2,Y14&lt;&gt;""),W14,IF(AND(AQ14=2,Z14&lt;&gt;""),W14+1,IF(AND(AQ14=2,AA14&lt;&gt;""),W14+2,IF(AND(AQ14=2,AB14&lt;&gt;""),W14+3,IF(AND(AQ14=2,AC14&lt;&gt;""),W14+4,""))))))))</f>
        <v/>
      </c>
      <c r="AS14">
        <f>IF(SUM(Y15:$AC$62)=0,1,2)</f>
        <v>1</v>
      </c>
      <c r="AT14" s="65" t="str">
        <f t="shared" si="9"/>
        <v/>
      </c>
    </row>
    <row r="15" spans="2:46" x14ac:dyDescent="0.3">
      <c r="B15" s="101">
        <v>5</v>
      </c>
      <c r="C15" s="103">
        <f t="shared" si="10"/>
        <v>45684</v>
      </c>
      <c r="D15" s="103">
        <f t="shared" si="3"/>
        <v>45688</v>
      </c>
      <c r="E15" s="104" t="str">
        <f>IF(AND($E$2="Noord",ISNA(VLOOKUP($B$4&amp;$B15&amp;E$10,Data!$A:$H,6,FALSE)=TRUE)),"",IF(AND($E$2="Midden",ISNA(VLOOKUP($B$4&amp;$B15&amp;E$10,Data!$A:$H,7,FALSE)=TRUE)),"",IF(AND($E$2="Zuid",ISNA(VLOOKUP($B$4&amp;$B15&amp;E$10,Data!$A:$H,8,FALSE)=TRUE)),"",IF(AND($E$2="Noord",VLOOKUP($B$4&amp;$B15&amp;E$10,Data!$A:$H,6,FALSE)="Vakantie"),"x",IF(AND($E$2="Midden",VLOOKUP($B$4&amp;$B15&amp;E$10,Data!$A:$H,7,FALSE)="Vakantie"),"x",IF(AND($E$2="Zuid",VLOOKUP($B$4&amp;$B15&amp;E$10,Data!$A:$H,8,FALSE)="Vakantie"),"x",""))))))</f>
        <v/>
      </c>
      <c r="F15" s="104" t="str">
        <f>IF(AND($E$2="Noord",ISNA(VLOOKUP($B$4&amp;$B15&amp;F$10,Data!$A:$H,6,FALSE)=TRUE)),"",IF(AND($E$2="Midden",ISNA(VLOOKUP($B$4&amp;$B15&amp;F$10,Data!$A:$H,7,FALSE)=TRUE)),"",IF(AND($E$2="Zuid",ISNA(VLOOKUP($B$4&amp;$B15&amp;F$10,Data!$A:$H,8,FALSE)=TRUE)),"",IF(AND($E$2="Noord",VLOOKUP($B$4&amp;$B15&amp;F$10,Data!$A:$H,6,FALSE)="Vakantie"),"x",IF(AND($E$2="Midden",VLOOKUP($B$4&amp;$B15&amp;F$10,Data!$A:$H,7,FALSE)="Vakantie"),"x",IF(AND($E$2="Zuid",VLOOKUP($B$4&amp;$B15&amp;F$10,Data!$A:$H,8,FALSE)="Vakantie"),"x",""))))))</f>
        <v/>
      </c>
      <c r="G15" s="104" t="str">
        <f>IF(AND($E$2="Noord",ISNA(VLOOKUP($B$4&amp;$B15&amp;G$10,Data!$A:$H,6,FALSE)=TRUE)),"",IF(AND($E$2="Midden",ISNA(VLOOKUP($B$4&amp;$B15&amp;G$10,Data!$A:$H,7,FALSE)=TRUE)),"",IF(AND($E$2="Zuid",ISNA(VLOOKUP($B$4&amp;$B15&amp;G$10,Data!$A:$H,8,FALSE)=TRUE)),"",IF(AND($E$2="Noord",VLOOKUP($B$4&amp;$B15&amp;G$10,Data!$A:$H,6,FALSE)="Vakantie"),"x",IF(AND($E$2="Midden",VLOOKUP($B$4&amp;$B15&amp;G$10,Data!$A:$H,7,FALSE)="Vakantie"),"x",IF(AND($E$2="Zuid",VLOOKUP($B$4&amp;$B15&amp;G$10,Data!$A:$H,8,FALSE)="Vakantie"),"x",""))))))</f>
        <v/>
      </c>
      <c r="H15" s="104" t="str">
        <f>IF(AND($E$2="Noord",ISNA(VLOOKUP($B$4&amp;$B15&amp;H$10,Data!$A:$H,6,FALSE)=TRUE)),"",IF(AND($E$2="Midden",ISNA(VLOOKUP($B$4&amp;$B15&amp;H$10,Data!$A:$H,7,FALSE)=TRUE)),"",IF(AND($E$2="Zuid",ISNA(VLOOKUP($B$4&amp;$B15&amp;H$10,Data!$A:$H,8,FALSE)=TRUE)),"",IF(AND($E$2="Noord",VLOOKUP($B$4&amp;$B15&amp;H$10,Data!$A:$H,6,FALSE)="Vakantie"),"x",IF(AND($E$2="Midden",VLOOKUP($B$4&amp;$B15&amp;H$10,Data!$A:$H,7,FALSE)="Vakantie"),"x",IF(AND($E$2="Zuid",VLOOKUP($B$4&amp;$B15&amp;H$10,Data!$A:$H,8,FALSE)="Vakantie"),"x",""))))))</f>
        <v/>
      </c>
      <c r="I15" s="104" t="str">
        <f>IF(AND($E$2="Noord",ISNA(VLOOKUP($B$4&amp;$B15&amp;I$10,Data!$A:$H,6,FALSE)=TRUE)),"",IF(AND($E$2="Midden",ISNA(VLOOKUP($B$4&amp;$B15&amp;I$10,Data!$A:$H,7,FALSE)=TRUE)),"",IF(AND($E$2="Zuid",ISNA(VLOOKUP($B$4&amp;$B15&amp;I$10,Data!$A:$H,8,FALSE)=TRUE)),"",IF(AND($E$2="Noord",VLOOKUP($B$4&amp;$B15&amp;I$10,Data!$A:$H,6,FALSE)="Vakantie"),"x",IF(AND($E$2="Midden",VLOOKUP($B$4&amp;$B15&amp;I$10,Data!$A:$H,7,FALSE)="Vakantie"),"x",IF(AND($E$2="Zuid",VLOOKUP($B$4&amp;$B15&amp;I$10,Data!$A:$H,8,FALSE)="Vakantie"),"x",""))))))</f>
        <v/>
      </c>
      <c r="J15" s="89">
        <f t="shared" si="0"/>
        <v>0</v>
      </c>
      <c r="L15" s="101">
        <v>5</v>
      </c>
      <c r="M15" s="106">
        <f t="shared" si="11"/>
        <v>46048</v>
      </c>
      <c r="N15" s="94">
        <f t="shared" si="12"/>
        <v>46052</v>
      </c>
      <c r="O15" s="104" t="str">
        <f>IF(AND($E$2="Noord",ISNA(VLOOKUP($L$4&amp;$L15&amp;O$10,Data!$A:$H,6,FALSE)=TRUE)),"",IF(AND($E$2="Midden",ISNA(VLOOKUP($L$4&amp;$L15&amp;O$10,Data!$A:$H,7,FALSE)=TRUE)),"",IF(AND($E$2="Zuid",ISNA(VLOOKUP($L$4&amp;$L15&amp;O$10,Data!$A:$H,8,FALSE)=TRUE)),"",IF(AND($E$2="Noord",VLOOKUP($L$4&amp;$L15&amp;O$10,Data!$A:$H,6,FALSE)="Vakantie"),"x",IF(AND($E$2="Midden",VLOOKUP($L$4&amp;$L15&amp;O$10,Data!$A:$H,7,FALSE)="Vakantie"),"x",IF(AND($E$2="Zuid",VLOOKUP($L$4&amp;$L15&amp;O$10,Data!$A:$H,8,FALSE)="Vakantie"),"x",""))))))</f>
        <v/>
      </c>
      <c r="P15" s="104" t="str">
        <f>IF(AND($E$2="Noord",ISNA(VLOOKUP($L$4&amp;$L15&amp;P$10,Data!$A:$H,6,FALSE)=TRUE)),"",IF(AND($E$2="Midden",ISNA(VLOOKUP($L$4&amp;$L15&amp;P$10,Data!$A:$H,7,FALSE)=TRUE)),"",IF(AND($E$2="Zuid",ISNA(VLOOKUP($L$4&amp;$L15&amp;P$10,Data!$A:$H,8,FALSE)=TRUE)),"",IF(AND($E$2="Noord",VLOOKUP($L$4&amp;$L15&amp;P$10,Data!$A:$H,6,FALSE)="Vakantie"),"x",IF(AND($E$2="Midden",VLOOKUP($L$4&amp;$L15&amp;P$10,Data!$A:$H,7,FALSE)="Vakantie"),"x",IF(AND($E$2="Zuid",VLOOKUP($L$4&amp;$L15&amp;P$10,Data!$A:$H,8,FALSE)="Vakantie"),"x",""))))))</f>
        <v/>
      </c>
      <c r="Q15" s="104" t="str">
        <f>IF(AND($E$2="Noord",ISNA(VLOOKUP($L$4&amp;$L15&amp;Q$10,Data!$A:$H,6,FALSE)=TRUE)),"",IF(AND($E$2="Midden",ISNA(VLOOKUP($L$4&amp;$L15&amp;Q$10,Data!$A:$H,7,FALSE)=TRUE)),"",IF(AND($E$2="Zuid",ISNA(VLOOKUP($L$4&amp;$L15&amp;Q$10,Data!$A:$H,8,FALSE)=TRUE)),"",IF(AND($E$2="Noord",VLOOKUP($L$4&amp;$L15&amp;Q$10,Data!$A:$H,6,FALSE)="Vakantie"),"x",IF(AND($E$2="Midden",VLOOKUP($L$4&amp;$L15&amp;Q$10,Data!$A:$H,7,FALSE)="Vakantie"),"x",IF(AND($E$2="Zuid",VLOOKUP($L$4&amp;$L15&amp;Q$10,Data!$A:$H,8,FALSE)="Vakantie"),"x",""))))))</f>
        <v/>
      </c>
      <c r="R15" s="104" t="str">
        <f>IF(AND($E$2="Noord",ISNA(VLOOKUP($L$4&amp;$L15&amp;R$10,Data!$A:$H,6,FALSE)=TRUE)),"",IF(AND($E$2="Midden",ISNA(VLOOKUP($L$4&amp;$L15&amp;R$10,Data!$A:$H,7,FALSE)=TRUE)),"",IF(AND($E$2="Zuid",ISNA(VLOOKUP($L$4&amp;$L15&amp;R$10,Data!$A:$H,8,FALSE)=TRUE)),"",IF(AND($E$2="Noord",VLOOKUP($L$4&amp;$L15&amp;R$10,Data!$A:$H,6,FALSE)="Vakantie"),"x",IF(AND($E$2="Midden",VLOOKUP($L$4&amp;$L15&amp;R$10,Data!$A:$H,7,FALSE)="Vakantie"),"x",IF(AND($E$2="Zuid",VLOOKUP($L$4&amp;$L15&amp;R$10,Data!$A:$H,8,FALSE)="Vakantie"),"x",""))))))</f>
        <v/>
      </c>
      <c r="S15" s="104" t="str">
        <f>IF(AND($E$2="Noord",ISNA(VLOOKUP($L$4&amp;$L15&amp;S$10,Data!$A:$H,6,FALSE)=TRUE)),"",IF(AND($E$2="Midden",ISNA(VLOOKUP($L$4&amp;$L15&amp;S$10,Data!$A:$H,7,FALSE)=TRUE)),"",IF(AND($E$2="Zuid",ISNA(VLOOKUP($L$4&amp;$L15&amp;S$10,Data!$A:$H,8,FALSE)=TRUE)),"",IF(AND($E$2="Noord",VLOOKUP($L$4&amp;$L15&amp;S$10,Data!$A:$H,6,FALSE)="Vakantie"),"x",IF(AND($E$2="Midden",VLOOKUP($L$4&amp;$L15&amp;S$10,Data!$A:$H,7,FALSE)="Vakantie"),"x",IF(AND($E$2="Zuid",VLOOKUP($L$4&amp;$L15&amp;S$10,Data!$A:$H,8,FALSE)="Vakantie"),"x",""))))))</f>
        <v/>
      </c>
      <c r="T15" s="89">
        <f t="shared" si="1"/>
        <v>0</v>
      </c>
      <c r="V15" s="101">
        <v>5</v>
      </c>
      <c r="W15" s="106">
        <f t="shared" si="13"/>
        <v>46419</v>
      </c>
      <c r="X15" s="106">
        <f t="shared" si="4"/>
        <v>46423</v>
      </c>
      <c r="Y15" s="104" t="str">
        <f>IF(AND($E$2="Noord",ISNA(VLOOKUP($V$4&amp;$V15&amp;Y$10,Data!$A:$H,6,FALSE)=TRUE)),"",IF(AND($E$2="Midden",ISNA(VLOOKUP($V$4&amp;$V15&amp;Y$10,Data!$A:$H,7,FALSE)=TRUE)),"",IF(AND($E$2="Zuid",ISNA(VLOOKUP($V$4&amp;$V15&amp;Y$10,Data!$A:$H,8,FALSE)=TRUE)),"",IF(AND($E$2="Noord",VLOOKUP($V$4&amp;$V15&amp;Y$10,Data!$A:$H,6,FALSE)="Vakantie"),"x",IF(AND($E$2="Midden",VLOOKUP($V$4&amp;$V15&amp;Y$10,Data!$A:$H,7,FALSE)="Vakantie"),"x",IF(AND($E$2="Zuid",VLOOKUP($V$4&amp;$V15&amp;Y$10,Data!$A:$H,8,FALSE)="Vakantie"),"x",""))))))</f>
        <v/>
      </c>
      <c r="Z15" s="104" t="str">
        <f>IF(AND($E$2="Noord",ISNA(VLOOKUP($V$4&amp;$V15&amp;Z$10,Data!$A:$H,6,FALSE)=TRUE)),"",IF(AND($E$2="Midden",ISNA(VLOOKUP($V$4&amp;$V15&amp;Z$10,Data!$A:$H,7,FALSE)=TRUE)),"",IF(AND($E$2="Zuid",ISNA(VLOOKUP($V$4&amp;$V15&amp;Z$10,Data!$A:$H,8,FALSE)=TRUE)),"",IF(AND($E$2="Noord",VLOOKUP($V$4&amp;$V15&amp;Z$10,Data!$A:$H,6,FALSE)="Vakantie"),"x",IF(AND($E$2="Midden",VLOOKUP($V$4&amp;$V15&amp;Z$10,Data!$A:$H,7,FALSE)="Vakantie"),"x",IF(AND($E$2="Zuid",VLOOKUP($V$4&amp;$V15&amp;Z$10,Data!$A:$H,8,FALSE)="Vakantie"),"x",""))))))</f>
        <v/>
      </c>
      <c r="AA15" s="104" t="str">
        <f>IF(AND($E$2="Noord",ISNA(VLOOKUP($V$4&amp;$V15&amp;AA$10,Data!$A:$H,6,FALSE)=TRUE)),"",IF(AND($E$2="Midden",ISNA(VLOOKUP($V$4&amp;$V15&amp;AA$10,Data!$A:$H,7,FALSE)=TRUE)),"",IF(AND($E$2="Zuid",ISNA(VLOOKUP($V$4&amp;$V15&amp;AA$10,Data!$A:$H,8,FALSE)=TRUE)),"",IF(AND($E$2="Noord",VLOOKUP($V$4&amp;$V15&amp;AA$10,Data!$A:$H,6,FALSE)="Vakantie"),"x",IF(AND($E$2="Midden",VLOOKUP($V$4&amp;$V15&amp;AA$10,Data!$A:$H,7,FALSE)="Vakantie"),"x",IF(AND($E$2="Zuid",VLOOKUP($V$4&amp;$V15&amp;AA$10,Data!$A:$H,8,FALSE)="Vakantie"),"x",""))))))</f>
        <v/>
      </c>
      <c r="AB15" s="104" t="str">
        <f>IF(AND($E$2="Noord",ISNA(VLOOKUP($V$4&amp;$V15&amp;AB$10,Data!$A:$H,6,FALSE)=TRUE)),"",IF(AND($E$2="Midden",ISNA(VLOOKUP($V$4&amp;$V15&amp;AB$10,Data!$A:$H,7,FALSE)=TRUE)),"",IF(AND($E$2="Zuid",ISNA(VLOOKUP($V$4&amp;$V15&amp;AB$10,Data!$A:$H,8,FALSE)=TRUE)),"",IF(AND($E$2="Noord",VLOOKUP($V$4&amp;$V15&amp;AB$10,Data!$A:$H,6,FALSE)="Vakantie"),"x",IF(AND($E$2="Midden",VLOOKUP($V$4&amp;$V15&amp;AB$10,Data!$A:$H,7,FALSE)="Vakantie"),"x",IF(AND($E$2="Zuid",VLOOKUP($V$4&amp;$V15&amp;AB$10,Data!$A:$H,8,FALSE)="Vakantie"),"x",""))))))</f>
        <v/>
      </c>
      <c r="AC15" s="104" t="str">
        <f>IF(AND($E$2="Noord",ISNA(VLOOKUP($V$4&amp;$V15&amp;AC$10,Data!$A:$H,6,FALSE)=TRUE)),"",IF(AND($E$2="Midden",ISNA(VLOOKUP($V$4&amp;$V15&amp;AC$10,Data!$A:$H,7,FALSE)=TRUE)),"",IF(AND($E$2="Zuid",ISNA(VLOOKUP($V$4&amp;$V15&amp;AC$10,Data!$A:$H,8,FALSE)=TRUE)),"",IF(AND($E$2="Noord",VLOOKUP($V$4&amp;$V15&amp;AC$10,Data!$A:$H,6,FALSE)="Vakantie"),"x",IF(AND($E$2="Midden",VLOOKUP($V$4&amp;$V15&amp;AC$10,Data!$A:$H,7,FALSE)="Vakantie"),"x",IF(AND($E$2="Zuid",VLOOKUP($V$4&amp;$V15&amp;AC$10,Data!$A:$H,8,FALSE)="Vakantie"),"x",""))))))</f>
        <v/>
      </c>
      <c r="AD15" s="89">
        <f t="shared" si="2"/>
        <v>0</v>
      </c>
      <c r="AI15">
        <f t="shared" si="5"/>
        <v>1</v>
      </c>
      <c r="AJ15" s="107" t="str">
        <f>IF((COUNTIF($AI$11:$AI15,2))&gt;1,"",IF(OR(AI14="",AI14=2),"",IF(AI15=1,"",IF(AND($AI15=2,E15&lt;&gt;""),$C15,IF(AND($AI15=2,F15&lt;&gt;""),$C15+1,IF(AND($AI15=2,G15&lt;&gt;""),$C15+2,IF(AND($AI15=2,H15&lt;&gt;""),$C15+3,IF(AND($AI15=2,I15&lt;&gt;""),$C15+4,""))))))))</f>
        <v/>
      </c>
      <c r="AK15">
        <f>IF(SUM(E16:$I$62)+$T$68+$AD$68=0,1,2)</f>
        <v>1</v>
      </c>
      <c r="AL15" s="65" t="str">
        <f t="shared" si="6"/>
        <v/>
      </c>
      <c r="AM15">
        <f t="shared" si="7"/>
        <v>1</v>
      </c>
      <c r="AN15" s="65" t="str">
        <f t="shared" si="14"/>
        <v/>
      </c>
      <c r="AO15">
        <f>IF(SUM(O16:$S$62)+$AD$68=0,1,2)</f>
        <v>1</v>
      </c>
      <c r="AP15" s="65" t="str">
        <f t="shared" si="8"/>
        <v/>
      </c>
      <c r="AQ15">
        <f>IF(SUM($O16:$S$62)=0,1,2)</f>
        <v>1</v>
      </c>
      <c r="AR15" s="65" t="str">
        <f>IF((COUNTIF($AI$11:$AI$64,2)+COUNTIF($AM$11:$AM$64,2)+COUNTIF(AQ$12:$AQ15,2))&gt;1,"",IF(OR(AQ14="",AQ14=2),"",IF(AQ15=1,"",IF(AND(AQ15=2,Y15&lt;&gt;""),W15,IF(AND(AQ15=2,Z15&lt;&gt;""),W15+1,IF(AND(AQ15=2,AA15&lt;&gt;""),W15+2,IF(AND(AQ15=2,AB15&lt;&gt;""),W15+3,IF(AND(AQ15=2,AC15&lt;&gt;""),W15+4,""))))))))</f>
        <v/>
      </c>
      <c r="AS15">
        <f>IF(SUM(Y16:$AC$62)=0,1,2)</f>
        <v>1</v>
      </c>
      <c r="AT15" s="65" t="str">
        <f t="shared" si="9"/>
        <v/>
      </c>
    </row>
    <row r="16" spans="2:46" x14ac:dyDescent="0.3">
      <c r="B16" s="101">
        <v>6</v>
      </c>
      <c r="C16" s="103">
        <f t="shared" si="10"/>
        <v>45691</v>
      </c>
      <c r="D16" s="103">
        <f t="shared" si="3"/>
        <v>45695</v>
      </c>
      <c r="E16" s="104" t="str">
        <f>IF(AND($E$2="Noord",ISNA(VLOOKUP($B$4&amp;$B16&amp;E$10,Data!$A:$H,6,FALSE)=TRUE)),"",IF(AND($E$2="Midden",ISNA(VLOOKUP($B$4&amp;$B16&amp;E$10,Data!$A:$H,7,FALSE)=TRUE)),"",IF(AND($E$2="Zuid",ISNA(VLOOKUP($B$4&amp;$B16&amp;E$10,Data!$A:$H,8,FALSE)=TRUE)),"",IF(AND($E$2="Noord",VLOOKUP($B$4&amp;$B16&amp;E$10,Data!$A:$H,6,FALSE)="Vakantie"),"x",IF(AND($E$2="Midden",VLOOKUP($B$4&amp;$B16&amp;E$10,Data!$A:$H,7,FALSE)="Vakantie"),"x",IF(AND($E$2="Zuid",VLOOKUP($B$4&amp;$B16&amp;E$10,Data!$A:$H,8,FALSE)="Vakantie"),"x",""))))))</f>
        <v/>
      </c>
      <c r="F16" s="104" t="str">
        <f>IF(AND($E$2="Noord",ISNA(VLOOKUP($B$4&amp;$B16&amp;F$10,Data!$A:$H,6,FALSE)=TRUE)),"",IF(AND($E$2="Midden",ISNA(VLOOKUP($B$4&amp;$B16&amp;F$10,Data!$A:$H,7,FALSE)=TRUE)),"",IF(AND($E$2="Zuid",ISNA(VLOOKUP($B$4&amp;$B16&amp;F$10,Data!$A:$H,8,FALSE)=TRUE)),"",IF(AND($E$2="Noord",VLOOKUP($B$4&amp;$B16&amp;F$10,Data!$A:$H,6,FALSE)="Vakantie"),"x",IF(AND($E$2="Midden",VLOOKUP($B$4&amp;$B16&amp;F$10,Data!$A:$H,7,FALSE)="Vakantie"),"x",IF(AND($E$2="Zuid",VLOOKUP($B$4&amp;$B16&amp;F$10,Data!$A:$H,8,FALSE)="Vakantie"),"x",""))))))</f>
        <v/>
      </c>
      <c r="G16" s="104" t="str">
        <f>IF(AND($E$2="Noord",ISNA(VLOOKUP($B$4&amp;$B16&amp;G$10,Data!$A:$H,6,FALSE)=TRUE)),"",IF(AND($E$2="Midden",ISNA(VLOOKUP($B$4&amp;$B16&amp;G$10,Data!$A:$H,7,FALSE)=TRUE)),"",IF(AND($E$2="Zuid",ISNA(VLOOKUP($B$4&amp;$B16&amp;G$10,Data!$A:$H,8,FALSE)=TRUE)),"",IF(AND($E$2="Noord",VLOOKUP($B$4&amp;$B16&amp;G$10,Data!$A:$H,6,FALSE)="Vakantie"),"x",IF(AND($E$2="Midden",VLOOKUP($B$4&amp;$B16&amp;G$10,Data!$A:$H,7,FALSE)="Vakantie"),"x",IF(AND($E$2="Zuid",VLOOKUP($B$4&amp;$B16&amp;G$10,Data!$A:$H,8,FALSE)="Vakantie"),"x",""))))))</f>
        <v/>
      </c>
      <c r="H16" s="104" t="str">
        <f>IF(AND($E$2="Noord",ISNA(VLOOKUP($B$4&amp;$B16&amp;H$10,Data!$A:$H,6,FALSE)=TRUE)),"",IF(AND($E$2="Midden",ISNA(VLOOKUP($B$4&amp;$B16&amp;H$10,Data!$A:$H,7,FALSE)=TRUE)),"",IF(AND($E$2="Zuid",ISNA(VLOOKUP($B$4&amp;$B16&amp;H$10,Data!$A:$H,8,FALSE)=TRUE)),"",IF(AND($E$2="Noord",VLOOKUP($B$4&amp;$B16&amp;H$10,Data!$A:$H,6,FALSE)="Vakantie"),"x",IF(AND($E$2="Midden",VLOOKUP($B$4&amp;$B16&amp;H$10,Data!$A:$H,7,FALSE)="Vakantie"),"x",IF(AND($E$2="Zuid",VLOOKUP($B$4&amp;$B16&amp;H$10,Data!$A:$H,8,FALSE)="Vakantie"),"x",""))))))</f>
        <v/>
      </c>
      <c r="I16" s="104" t="str">
        <f>IF(AND($E$2="Noord",ISNA(VLOOKUP($B$4&amp;$B16&amp;I$10,Data!$A:$H,6,FALSE)=TRUE)),"",IF(AND($E$2="Midden",ISNA(VLOOKUP($B$4&amp;$B16&amp;I$10,Data!$A:$H,7,FALSE)=TRUE)),"",IF(AND($E$2="Zuid",ISNA(VLOOKUP($B$4&amp;$B16&amp;I$10,Data!$A:$H,8,FALSE)=TRUE)),"",IF(AND($E$2="Noord",VLOOKUP($B$4&amp;$B16&amp;I$10,Data!$A:$H,6,FALSE)="Vakantie"),"x",IF(AND($E$2="Midden",VLOOKUP($B$4&amp;$B16&amp;I$10,Data!$A:$H,7,FALSE)="Vakantie"),"x",IF(AND($E$2="Zuid",VLOOKUP($B$4&amp;$B16&amp;I$10,Data!$A:$H,8,FALSE)="Vakantie"),"x",""))))))</f>
        <v/>
      </c>
      <c r="J16" s="89">
        <f t="shared" si="0"/>
        <v>0</v>
      </c>
      <c r="L16" s="101">
        <v>6</v>
      </c>
      <c r="M16" s="106">
        <f t="shared" si="11"/>
        <v>46055</v>
      </c>
      <c r="N16" s="94">
        <f t="shared" si="12"/>
        <v>46059</v>
      </c>
      <c r="O16" s="104" t="str">
        <f>IF(AND($E$2="Noord",ISNA(VLOOKUP($L$4&amp;$L16&amp;O$10,Data!$A:$H,6,FALSE)=TRUE)),"",IF(AND($E$2="Midden",ISNA(VLOOKUP($L$4&amp;$L16&amp;O$10,Data!$A:$H,7,FALSE)=TRUE)),"",IF(AND($E$2="Zuid",ISNA(VLOOKUP($L$4&amp;$L16&amp;O$10,Data!$A:$H,8,FALSE)=TRUE)),"",IF(AND($E$2="Noord",VLOOKUP($L$4&amp;$L16&amp;O$10,Data!$A:$H,6,FALSE)="Vakantie"),"x",IF(AND($E$2="Midden",VLOOKUP($L$4&amp;$L16&amp;O$10,Data!$A:$H,7,FALSE)="Vakantie"),"x",IF(AND($E$2="Zuid",VLOOKUP($L$4&amp;$L16&amp;O$10,Data!$A:$H,8,FALSE)="Vakantie"),"x",""))))))</f>
        <v/>
      </c>
      <c r="P16" s="104" t="str">
        <f>IF(AND($E$2="Noord",ISNA(VLOOKUP($L$4&amp;$L16&amp;P$10,Data!$A:$H,6,FALSE)=TRUE)),"",IF(AND($E$2="Midden",ISNA(VLOOKUP($L$4&amp;$L16&amp;P$10,Data!$A:$H,7,FALSE)=TRUE)),"",IF(AND($E$2="Zuid",ISNA(VLOOKUP($L$4&amp;$L16&amp;P$10,Data!$A:$H,8,FALSE)=TRUE)),"",IF(AND($E$2="Noord",VLOOKUP($L$4&amp;$L16&amp;P$10,Data!$A:$H,6,FALSE)="Vakantie"),"x",IF(AND($E$2="Midden",VLOOKUP($L$4&amp;$L16&amp;P$10,Data!$A:$H,7,FALSE)="Vakantie"),"x",IF(AND($E$2="Zuid",VLOOKUP($L$4&amp;$L16&amp;P$10,Data!$A:$H,8,FALSE)="Vakantie"),"x",""))))))</f>
        <v/>
      </c>
      <c r="Q16" s="104" t="str">
        <f>IF(AND($E$2="Noord",ISNA(VLOOKUP($L$4&amp;$L16&amp;Q$10,Data!$A:$H,6,FALSE)=TRUE)),"",IF(AND($E$2="Midden",ISNA(VLOOKUP($L$4&amp;$L16&amp;Q$10,Data!$A:$H,7,FALSE)=TRUE)),"",IF(AND($E$2="Zuid",ISNA(VLOOKUP($L$4&amp;$L16&amp;Q$10,Data!$A:$H,8,FALSE)=TRUE)),"",IF(AND($E$2="Noord",VLOOKUP($L$4&amp;$L16&amp;Q$10,Data!$A:$H,6,FALSE)="Vakantie"),"x",IF(AND($E$2="Midden",VLOOKUP($L$4&amp;$L16&amp;Q$10,Data!$A:$H,7,FALSE)="Vakantie"),"x",IF(AND($E$2="Zuid",VLOOKUP($L$4&amp;$L16&amp;Q$10,Data!$A:$H,8,FALSE)="Vakantie"),"x",""))))))</f>
        <v/>
      </c>
      <c r="R16" s="104" t="str">
        <f>IF(AND($E$2="Noord",ISNA(VLOOKUP($L$4&amp;$L16&amp;R$10,Data!$A:$H,6,FALSE)=TRUE)),"",IF(AND($E$2="Midden",ISNA(VLOOKUP($L$4&amp;$L16&amp;R$10,Data!$A:$H,7,FALSE)=TRUE)),"",IF(AND($E$2="Zuid",ISNA(VLOOKUP($L$4&amp;$L16&amp;R$10,Data!$A:$H,8,FALSE)=TRUE)),"",IF(AND($E$2="Noord",VLOOKUP($L$4&amp;$L16&amp;R$10,Data!$A:$H,6,FALSE)="Vakantie"),"x",IF(AND($E$2="Midden",VLOOKUP($L$4&amp;$L16&amp;R$10,Data!$A:$H,7,FALSE)="Vakantie"),"x",IF(AND($E$2="Zuid",VLOOKUP($L$4&amp;$L16&amp;R$10,Data!$A:$H,8,FALSE)="Vakantie"),"x",""))))))</f>
        <v/>
      </c>
      <c r="S16" s="104" t="str">
        <f>IF(AND($E$2="Noord",ISNA(VLOOKUP($L$4&amp;$L16&amp;S$10,Data!$A:$H,6,FALSE)=TRUE)),"",IF(AND($E$2="Midden",ISNA(VLOOKUP($L$4&amp;$L16&amp;S$10,Data!$A:$H,7,FALSE)=TRUE)),"",IF(AND($E$2="Zuid",ISNA(VLOOKUP($L$4&amp;$L16&amp;S$10,Data!$A:$H,8,FALSE)=TRUE)),"",IF(AND($E$2="Noord",VLOOKUP($L$4&amp;$L16&amp;S$10,Data!$A:$H,6,FALSE)="Vakantie"),"x",IF(AND($E$2="Midden",VLOOKUP($L$4&amp;$L16&amp;S$10,Data!$A:$H,7,FALSE)="Vakantie"),"x",IF(AND($E$2="Zuid",VLOOKUP($L$4&amp;$L16&amp;S$10,Data!$A:$H,8,FALSE)="Vakantie"),"x",""))))))</f>
        <v/>
      </c>
      <c r="T16" s="89">
        <f t="shared" si="1"/>
        <v>0</v>
      </c>
      <c r="V16" s="101">
        <v>6</v>
      </c>
      <c r="W16" s="106">
        <f t="shared" si="13"/>
        <v>46426</v>
      </c>
      <c r="X16" s="106">
        <f t="shared" si="4"/>
        <v>46430</v>
      </c>
      <c r="Y16" s="104" t="str">
        <f>IF(AND($E$2="Noord",ISNA(VLOOKUP($V$4&amp;$V16&amp;Y$10,Data!$A:$H,6,FALSE)=TRUE)),"",IF(AND($E$2="Midden",ISNA(VLOOKUP($V$4&amp;$V16&amp;Y$10,Data!$A:$H,7,FALSE)=TRUE)),"",IF(AND($E$2="Zuid",ISNA(VLOOKUP($V$4&amp;$V16&amp;Y$10,Data!$A:$H,8,FALSE)=TRUE)),"",IF(AND($E$2="Noord",VLOOKUP($V$4&amp;$V16&amp;Y$10,Data!$A:$H,6,FALSE)="Vakantie"),"x",IF(AND($E$2="Midden",VLOOKUP($V$4&amp;$V16&amp;Y$10,Data!$A:$H,7,FALSE)="Vakantie"),"x",IF(AND($E$2="Zuid",VLOOKUP($V$4&amp;$V16&amp;Y$10,Data!$A:$H,8,FALSE)="Vakantie"),"x",""))))))</f>
        <v/>
      </c>
      <c r="Z16" s="104" t="str">
        <f>IF(AND($E$2="Noord",ISNA(VLOOKUP($V$4&amp;$V16&amp;Z$10,Data!$A:$H,6,FALSE)=TRUE)),"",IF(AND($E$2="Midden",ISNA(VLOOKUP($V$4&amp;$V16&amp;Z$10,Data!$A:$H,7,FALSE)=TRUE)),"",IF(AND($E$2="Zuid",ISNA(VLOOKUP($V$4&amp;$V16&amp;Z$10,Data!$A:$H,8,FALSE)=TRUE)),"",IF(AND($E$2="Noord",VLOOKUP($V$4&amp;$V16&amp;Z$10,Data!$A:$H,6,FALSE)="Vakantie"),"x",IF(AND($E$2="Midden",VLOOKUP($V$4&amp;$V16&amp;Z$10,Data!$A:$H,7,FALSE)="Vakantie"),"x",IF(AND($E$2="Zuid",VLOOKUP($V$4&amp;$V16&amp;Z$10,Data!$A:$H,8,FALSE)="Vakantie"),"x",""))))))</f>
        <v/>
      </c>
      <c r="AA16" s="104" t="str">
        <f>IF(AND($E$2="Noord",ISNA(VLOOKUP($V$4&amp;$V16&amp;AA$10,Data!$A:$H,6,FALSE)=TRUE)),"",IF(AND($E$2="Midden",ISNA(VLOOKUP($V$4&amp;$V16&amp;AA$10,Data!$A:$H,7,FALSE)=TRUE)),"",IF(AND($E$2="Zuid",ISNA(VLOOKUP($V$4&amp;$V16&amp;AA$10,Data!$A:$H,8,FALSE)=TRUE)),"",IF(AND($E$2="Noord",VLOOKUP($V$4&amp;$V16&amp;AA$10,Data!$A:$H,6,FALSE)="Vakantie"),"x",IF(AND($E$2="Midden",VLOOKUP($V$4&amp;$V16&amp;AA$10,Data!$A:$H,7,FALSE)="Vakantie"),"x",IF(AND($E$2="Zuid",VLOOKUP($V$4&amp;$V16&amp;AA$10,Data!$A:$H,8,FALSE)="Vakantie"),"x",""))))))</f>
        <v/>
      </c>
      <c r="AB16" s="104" t="str">
        <f>IF(AND($E$2="Noord",ISNA(VLOOKUP($V$4&amp;$V16&amp;AB$10,Data!$A:$H,6,FALSE)=TRUE)),"",IF(AND($E$2="Midden",ISNA(VLOOKUP($V$4&amp;$V16&amp;AB$10,Data!$A:$H,7,FALSE)=TRUE)),"",IF(AND($E$2="Zuid",ISNA(VLOOKUP($V$4&amp;$V16&amp;AB$10,Data!$A:$H,8,FALSE)=TRUE)),"",IF(AND($E$2="Noord",VLOOKUP($V$4&amp;$V16&amp;AB$10,Data!$A:$H,6,FALSE)="Vakantie"),"x",IF(AND($E$2="Midden",VLOOKUP($V$4&amp;$V16&amp;AB$10,Data!$A:$H,7,FALSE)="Vakantie"),"x",IF(AND($E$2="Zuid",VLOOKUP($V$4&amp;$V16&amp;AB$10,Data!$A:$H,8,FALSE)="Vakantie"),"x",""))))))</f>
        <v/>
      </c>
      <c r="AC16" s="104" t="str">
        <f>IF(AND($E$2="Noord",ISNA(VLOOKUP($V$4&amp;$V16&amp;AC$10,Data!$A:$H,6,FALSE)=TRUE)),"",IF(AND($E$2="Midden",ISNA(VLOOKUP($V$4&amp;$V16&amp;AC$10,Data!$A:$H,7,FALSE)=TRUE)),"",IF(AND($E$2="Zuid",ISNA(VLOOKUP($V$4&amp;$V16&amp;AC$10,Data!$A:$H,8,FALSE)=TRUE)),"",IF(AND($E$2="Noord",VLOOKUP($V$4&amp;$V16&amp;AC$10,Data!$A:$H,6,FALSE)="Vakantie"),"x",IF(AND($E$2="Midden",VLOOKUP($V$4&amp;$V16&amp;AC$10,Data!$A:$H,7,FALSE)="Vakantie"),"x",IF(AND($E$2="Zuid",VLOOKUP($V$4&amp;$V16&amp;AC$10,Data!$A:$H,8,FALSE)="Vakantie"),"x",""))))))</f>
        <v/>
      </c>
      <c r="AD16" s="89">
        <f t="shared" si="2"/>
        <v>0</v>
      </c>
      <c r="AI16">
        <f t="shared" si="5"/>
        <v>1</v>
      </c>
      <c r="AJ16" s="107" t="str">
        <f>IF((COUNTIF($AI$11:$AI16,2))&gt;1,"",IF(OR(AI15="",AI15=2),"",IF(AI16=1,"",IF(AND($AI16=2,E16&lt;&gt;""),$C16,IF(AND($AI16=2,F16&lt;&gt;""),$C16+1,IF(AND($AI16=2,G16&lt;&gt;""),$C16+2,IF(AND($AI16=2,H16&lt;&gt;""),$C16+3,IF(AND($AI16=2,I16&lt;&gt;""),$C16+4,""))))))))</f>
        <v/>
      </c>
      <c r="AK16">
        <f>IF(SUM(E17:$I$62)+$T$68+$AD$68=0,1,2)</f>
        <v>1</v>
      </c>
      <c r="AL16" s="65" t="str">
        <f t="shared" si="6"/>
        <v/>
      </c>
      <c r="AM16">
        <f t="shared" si="7"/>
        <v>1</v>
      </c>
      <c r="AN16" s="65" t="str">
        <f t="shared" si="14"/>
        <v/>
      </c>
      <c r="AO16">
        <f>IF(SUM(O17:$S$62)+$AD$68=0,1,2)</f>
        <v>1</v>
      </c>
      <c r="AP16" s="65" t="str">
        <f t="shared" si="8"/>
        <v/>
      </c>
      <c r="AQ16">
        <f>IF(SUM($O17:$S$62)=0,1,2)</f>
        <v>1</v>
      </c>
      <c r="AR16" s="65" t="str">
        <f>IF((COUNTIF($AI$11:$AI$64,2)+COUNTIF($AM$11:$AM$64,2)+COUNTIF(AQ$12:$AQ16,2))&gt;1,"",IF(OR(AQ15="",AQ15=2),"",IF(AQ16=1,"",IF(AND(AQ16=2,Y16&lt;&gt;""),W16,IF(AND(AQ16=2,Z16&lt;&gt;""),W16+1,IF(AND(AQ16=2,AA16&lt;&gt;""),W16+2,IF(AND(AQ16=2,AB16&lt;&gt;""),W16+3,IF(AND(AQ16=2,AC16&lt;&gt;""),W16+4,""))))))))</f>
        <v/>
      </c>
      <c r="AS16">
        <f>IF(SUM(Y17:$AC$62)=0,1,2)</f>
        <v>1</v>
      </c>
      <c r="AT16" s="65" t="str">
        <f t="shared" si="9"/>
        <v/>
      </c>
    </row>
    <row r="17" spans="2:46" x14ac:dyDescent="0.3">
      <c r="B17" s="101">
        <v>7</v>
      </c>
      <c r="C17" s="103">
        <f t="shared" si="10"/>
        <v>45698</v>
      </c>
      <c r="D17" s="103">
        <f t="shared" si="3"/>
        <v>45702</v>
      </c>
      <c r="E17" s="104" t="str">
        <f>IF(AND($E$2="Noord",ISNA(VLOOKUP($B$4&amp;$B17&amp;E$10,Data!$A:$H,6,FALSE)=TRUE)),"",IF(AND($E$2="Midden",ISNA(VLOOKUP($B$4&amp;$B17&amp;E$10,Data!$A:$H,7,FALSE)=TRUE)),"",IF(AND($E$2="Zuid",ISNA(VLOOKUP($B$4&amp;$B17&amp;E$10,Data!$A:$H,8,FALSE)=TRUE)),"",IF(AND($E$2="Noord",VLOOKUP($B$4&amp;$B17&amp;E$10,Data!$A:$H,6,FALSE)="Vakantie"),"x",IF(AND($E$2="Midden",VLOOKUP($B$4&amp;$B17&amp;E$10,Data!$A:$H,7,FALSE)="Vakantie"),"x",IF(AND($E$2="Zuid",VLOOKUP($B$4&amp;$B17&amp;E$10,Data!$A:$H,8,FALSE)="Vakantie"),"x",""))))))</f>
        <v/>
      </c>
      <c r="F17" s="104" t="str">
        <f>IF(AND($E$2="Noord",ISNA(VLOOKUP($B$4&amp;$B17&amp;F$10,Data!$A:$H,6,FALSE)=TRUE)),"",IF(AND($E$2="Midden",ISNA(VLOOKUP($B$4&amp;$B17&amp;F$10,Data!$A:$H,7,FALSE)=TRUE)),"",IF(AND($E$2="Zuid",ISNA(VLOOKUP($B$4&amp;$B17&amp;F$10,Data!$A:$H,8,FALSE)=TRUE)),"",IF(AND($E$2="Noord",VLOOKUP($B$4&amp;$B17&amp;F$10,Data!$A:$H,6,FALSE)="Vakantie"),"x",IF(AND($E$2="Midden",VLOOKUP($B$4&amp;$B17&amp;F$10,Data!$A:$H,7,FALSE)="Vakantie"),"x",IF(AND($E$2="Zuid",VLOOKUP($B$4&amp;$B17&amp;F$10,Data!$A:$H,8,FALSE)="Vakantie"),"x",""))))))</f>
        <v/>
      </c>
      <c r="G17" s="104" t="str">
        <f>IF(AND($E$2="Noord",ISNA(VLOOKUP($B$4&amp;$B17&amp;G$10,Data!$A:$H,6,FALSE)=TRUE)),"",IF(AND($E$2="Midden",ISNA(VLOOKUP($B$4&amp;$B17&amp;G$10,Data!$A:$H,7,FALSE)=TRUE)),"",IF(AND($E$2="Zuid",ISNA(VLOOKUP($B$4&amp;$B17&amp;G$10,Data!$A:$H,8,FALSE)=TRUE)),"",IF(AND($E$2="Noord",VLOOKUP($B$4&amp;$B17&amp;G$10,Data!$A:$H,6,FALSE)="Vakantie"),"x",IF(AND($E$2="Midden",VLOOKUP($B$4&amp;$B17&amp;G$10,Data!$A:$H,7,FALSE)="Vakantie"),"x",IF(AND($E$2="Zuid",VLOOKUP($B$4&amp;$B17&amp;G$10,Data!$A:$H,8,FALSE)="Vakantie"),"x",""))))))</f>
        <v/>
      </c>
      <c r="H17" s="104" t="str">
        <f>IF(AND($E$2="Noord",ISNA(VLOOKUP($B$4&amp;$B17&amp;H$10,Data!$A:$H,6,FALSE)=TRUE)),"",IF(AND($E$2="Midden",ISNA(VLOOKUP($B$4&amp;$B17&amp;H$10,Data!$A:$H,7,FALSE)=TRUE)),"",IF(AND($E$2="Zuid",ISNA(VLOOKUP($B$4&amp;$B17&amp;H$10,Data!$A:$H,8,FALSE)=TRUE)),"",IF(AND($E$2="Noord",VLOOKUP($B$4&amp;$B17&amp;H$10,Data!$A:$H,6,FALSE)="Vakantie"),"x",IF(AND($E$2="Midden",VLOOKUP($B$4&amp;$B17&amp;H$10,Data!$A:$H,7,FALSE)="Vakantie"),"x",IF(AND($E$2="Zuid",VLOOKUP($B$4&amp;$B17&amp;H$10,Data!$A:$H,8,FALSE)="Vakantie"),"x",""))))))</f>
        <v/>
      </c>
      <c r="I17" s="104" t="str">
        <f>IF(AND($E$2="Noord",ISNA(VLOOKUP($B$4&amp;$B17&amp;I$10,Data!$A:$H,6,FALSE)=TRUE)),"",IF(AND($E$2="Midden",ISNA(VLOOKUP($B$4&amp;$B17&amp;I$10,Data!$A:$H,7,FALSE)=TRUE)),"",IF(AND($E$2="Zuid",ISNA(VLOOKUP($B$4&amp;$B17&amp;I$10,Data!$A:$H,8,FALSE)=TRUE)),"",IF(AND($E$2="Noord",VLOOKUP($B$4&amp;$B17&amp;I$10,Data!$A:$H,6,FALSE)="Vakantie"),"x",IF(AND($E$2="Midden",VLOOKUP($B$4&amp;$B17&amp;I$10,Data!$A:$H,7,FALSE)="Vakantie"),"x",IF(AND($E$2="Zuid",VLOOKUP($B$4&amp;$B17&amp;I$10,Data!$A:$H,8,FALSE)="Vakantie"),"x",""))))))</f>
        <v/>
      </c>
      <c r="J17" s="89">
        <f t="shared" si="0"/>
        <v>0</v>
      </c>
      <c r="L17" s="101">
        <v>7</v>
      </c>
      <c r="M17" s="106">
        <f t="shared" si="11"/>
        <v>46062</v>
      </c>
      <c r="N17" s="94">
        <f t="shared" si="12"/>
        <v>46066</v>
      </c>
      <c r="O17" s="104" t="str">
        <f>IF(AND($E$2="Noord",ISNA(VLOOKUP($L$4&amp;$L17&amp;O$10,Data!$A:$H,6,FALSE)=TRUE)),"",IF(AND($E$2="Midden",ISNA(VLOOKUP($L$4&amp;$L17&amp;O$10,Data!$A:$H,7,FALSE)=TRUE)),"",IF(AND($E$2="Zuid",ISNA(VLOOKUP($L$4&amp;$L17&amp;O$10,Data!$A:$H,8,FALSE)=TRUE)),"",IF(AND($E$2="Noord",VLOOKUP($L$4&amp;$L17&amp;O$10,Data!$A:$H,6,FALSE)="Vakantie"),"x",IF(AND($E$2="Midden",VLOOKUP($L$4&amp;$L17&amp;O$10,Data!$A:$H,7,FALSE)="Vakantie"),"x",IF(AND($E$2="Zuid",VLOOKUP($L$4&amp;$L17&amp;O$10,Data!$A:$H,8,FALSE)="Vakantie"),"x",""))))))</f>
        <v/>
      </c>
      <c r="P17" s="104" t="str">
        <f>IF(AND($E$2="Noord",ISNA(VLOOKUP($L$4&amp;$L17&amp;P$10,Data!$A:$H,6,FALSE)=TRUE)),"",IF(AND($E$2="Midden",ISNA(VLOOKUP($L$4&amp;$L17&amp;P$10,Data!$A:$H,7,FALSE)=TRUE)),"",IF(AND($E$2="Zuid",ISNA(VLOOKUP($L$4&amp;$L17&amp;P$10,Data!$A:$H,8,FALSE)=TRUE)),"",IF(AND($E$2="Noord",VLOOKUP($L$4&amp;$L17&amp;P$10,Data!$A:$H,6,FALSE)="Vakantie"),"x",IF(AND($E$2="Midden",VLOOKUP($L$4&amp;$L17&amp;P$10,Data!$A:$H,7,FALSE)="Vakantie"),"x",IF(AND($E$2="Zuid",VLOOKUP($L$4&amp;$L17&amp;P$10,Data!$A:$H,8,FALSE)="Vakantie"),"x",""))))))</f>
        <v/>
      </c>
      <c r="Q17" s="104" t="str">
        <f>IF(AND($E$2="Noord",ISNA(VLOOKUP($L$4&amp;$L17&amp;Q$10,Data!$A:$H,6,FALSE)=TRUE)),"",IF(AND($E$2="Midden",ISNA(VLOOKUP($L$4&amp;$L17&amp;Q$10,Data!$A:$H,7,FALSE)=TRUE)),"",IF(AND($E$2="Zuid",ISNA(VLOOKUP($L$4&amp;$L17&amp;Q$10,Data!$A:$H,8,FALSE)=TRUE)),"",IF(AND($E$2="Noord",VLOOKUP($L$4&amp;$L17&amp;Q$10,Data!$A:$H,6,FALSE)="Vakantie"),"x",IF(AND($E$2="Midden",VLOOKUP($L$4&amp;$L17&amp;Q$10,Data!$A:$H,7,FALSE)="Vakantie"),"x",IF(AND($E$2="Zuid",VLOOKUP($L$4&amp;$L17&amp;Q$10,Data!$A:$H,8,FALSE)="Vakantie"),"x",""))))))</f>
        <v/>
      </c>
      <c r="R17" s="104" t="str">
        <f>IF(AND($E$2="Noord",ISNA(VLOOKUP($L$4&amp;$L17&amp;R$10,Data!$A:$H,6,FALSE)=TRUE)),"",IF(AND($E$2="Midden",ISNA(VLOOKUP($L$4&amp;$L17&amp;R$10,Data!$A:$H,7,FALSE)=TRUE)),"",IF(AND($E$2="Zuid",ISNA(VLOOKUP($L$4&amp;$L17&amp;R$10,Data!$A:$H,8,FALSE)=TRUE)),"",IF(AND($E$2="Noord",VLOOKUP($L$4&amp;$L17&amp;R$10,Data!$A:$H,6,FALSE)="Vakantie"),"x",IF(AND($E$2="Midden",VLOOKUP($L$4&amp;$L17&amp;R$10,Data!$A:$H,7,FALSE)="Vakantie"),"x",IF(AND($E$2="Zuid",VLOOKUP($L$4&amp;$L17&amp;R$10,Data!$A:$H,8,FALSE)="Vakantie"),"x",""))))))</f>
        <v/>
      </c>
      <c r="S17" s="104" t="str">
        <f>IF(AND($E$2="Noord",ISNA(VLOOKUP($L$4&amp;$L17&amp;S$10,Data!$A:$H,6,FALSE)=TRUE)),"",IF(AND($E$2="Midden",ISNA(VLOOKUP($L$4&amp;$L17&amp;S$10,Data!$A:$H,7,FALSE)=TRUE)),"",IF(AND($E$2="Zuid",ISNA(VLOOKUP($L$4&amp;$L17&amp;S$10,Data!$A:$H,8,FALSE)=TRUE)),"",IF(AND($E$2="Noord",VLOOKUP($L$4&amp;$L17&amp;S$10,Data!$A:$H,6,FALSE)="Vakantie"),"x",IF(AND($E$2="Midden",VLOOKUP($L$4&amp;$L17&amp;S$10,Data!$A:$H,7,FALSE)="Vakantie"),"x",IF(AND($E$2="Zuid",VLOOKUP($L$4&amp;$L17&amp;S$10,Data!$A:$H,8,FALSE)="Vakantie"),"x",""))))))</f>
        <v/>
      </c>
      <c r="T17" s="89">
        <f t="shared" si="1"/>
        <v>0</v>
      </c>
      <c r="V17" s="101">
        <v>7</v>
      </c>
      <c r="W17" s="106">
        <f t="shared" si="13"/>
        <v>46433</v>
      </c>
      <c r="X17" s="106">
        <f t="shared" si="4"/>
        <v>46437</v>
      </c>
      <c r="Y17" s="104" t="str">
        <f>IF(AND($E$2="Noord",ISNA(VLOOKUP($V$4&amp;$V17&amp;Y$10,Data!$A:$H,6,FALSE)=TRUE)),"",IF(AND($E$2="Midden",ISNA(VLOOKUP($V$4&amp;$V17&amp;Y$10,Data!$A:$H,7,FALSE)=TRUE)),"",IF(AND($E$2="Zuid",ISNA(VLOOKUP($V$4&amp;$V17&amp;Y$10,Data!$A:$H,8,FALSE)=TRUE)),"",IF(AND($E$2="Noord",VLOOKUP($V$4&amp;$V17&amp;Y$10,Data!$A:$H,6,FALSE)="Vakantie"),"x",IF(AND($E$2="Midden",VLOOKUP($V$4&amp;$V17&amp;Y$10,Data!$A:$H,7,FALSE)="Vakantie"),"x",IF(AND($E$2="Zuid",VLOOKUP($V$4&amp;$V17&amp;Y$10,Data!$A:$H,8,FALSE)="Vakantie"),"x",""))))))</f>
        <v/>
      </c>
      <c r="Z17" s="104" t="str">
        <f>IF(AND($E$2="Noord",ISNA(VLOOKUP($V$4&amp;$V17&amp;Z$10,Data!$A:$H,6,FALSE)=TRUE)),"",IF(AND($E$2="Midden",ISNA(VLOOKUP($V$4&amp;$V17&amp;Z$10,Data!$A:$H,7,FALSE)=TRUE)),"",IF(AND($E$2="Zuid",ISNA(VLOOKUP($V$4&amp;$V17&amp;Z$10,Data!$A:$H,8,FALSE)=TRUE)),"",IF(AND($E$2="Noord",VLOOKUP($V$4&amp;$V17&amp;Z$10,Data!$A:$H,6,FALSE)="Vakantie"),"x",IF(AND($E$2="Midden",VLOOKUP($V$4&amp;$V17&amp;Z$10,Data!$A:$H,7,FALSE)="Vakantie"),"x",IF(AND($E$2="Zuid",VLOOKUP($V$4&amp;$V17&amp;Z$10,Data!$A:$H,8,FALSE)="Vakantie"),"x",""))))))</f>
        <v/>
      </c>
      <c r="AA17" s="104" t="str">
        <f>IF(AND($E$2="Noord",ISNA(VLOOKUP($V$4&amp;$V17&amp;AA$10,Data!$A:$H,6,FALSE)=TRUE)),"",IF(AND($E$2="Midden",ISNA(VLOOKUP($V$4&amp;$V17&amp;AA$10,Data!$A:$H,7,FALSE)=TRUE)),"",IF(AND($E$2="Zuid",ISNA(VLOOKUP($V$4&amp;$V17&amp;AA$10,Data!$A:$H,8,FALSE)=TRUE)),"",IF(AND($E$2="Noord",VLOOKUP($V$4&amp;$V17&amp;AA$10,Data!$A:$H,6,FALSE)="Vakantie"),"x",IF(AND($E$2="Midden",VLOOKUP($V$4&amp;$V17&amp;AA$10,Data!$A:$H,7,FALSE)="Vakantie"),"x",IF(AND($E$2="Zuid",VLOOKUP($V$4&amp;$V17&amp;AA$10,Data!$A:$H,8,FALSE)="Vakantie"),"x",""))))))</f>
        <v/>
      </c>
      <c r="AB17" s="104" t="str">
        <f>IF(AND($E$2="Noord",ISNA(VLOOKUP($V$4&amp;$V17&amp;AB$10,Data!$A:$H,6,FALSE)=TRUE)),"",IF(AND($E$2="Midden",ISNA(VLOOKUP($V$4&amp;$V17&amp;AB$10,Data!$A:$H,7,FALSE)=TRUE)),"",IF(AND($E$2="Zuid",ISNA(VLOOKUP($V$4&amp;$V17&amp;AB$10,Data!$A:$H,8,FALSE)=TRUE)),"",IF(AND($E$2="Noord",VLOOKUP($V$4&amp;$V17&amp;AB$10,Data!$A:$H,6,FALSE)="Vakantie"),"x",IF(AND($E$2="Midden",VLOOKUP($V$4&amp;$V17&amp;AB$10,Data!$A:$H,7,FALSE)="Vakantie"),"x",IF(AND($E$2="Zuid",VLOOKUP($V$4&amp;$V17&amp;AB$10,Data!$A:$H,8,FALSE)="Vakantie"),"x",""))))))</f>
        <v/>
      </c>
      <c r="AC17" s="104" t="str">
        <f>IF(AND($E$2="Noord",ISNA(VLOOKUP($V$4&amp;$V17&amp;AC$10,Data!$A:$H,6,FALSE)=TRUE)),"",IF(AND($E$2="Midden",ISNA(VLOOKUP($V$4&amp;$V17&amp;AC$10,Data!$A:$H,7,FALSE)=TRUE)),"",IF(AND($E$2="Zuid",ISNA(VLOOKUP($V$4&amp;$V17&amp;AC$10,Data!$A:$H,8,FALSE)=TRUE)),"",IF(AND($E$2="Noord",VLOOKUP($V$4&amp;$V17&amp;AC$10,Data!$A:$H,6,FALSE)="Vakantie"),"x",IF(AND($E$2="Midden",VLOOKUP($V$4&amp;$V17&amp;AC$10,Data!$A:$H,7,FALSE)="Vakantie"),"x",IF(AND($E$2="Zuid",VLOOKUP($V$4&amp;$V17&amp;AC$10,Data!$A:$H,8,FALSE)="Vakantie"),"x",""))))))</f>
        <v/>
      </c>
      <c r="AD17" s="89">
        <f t="shared" si="2"/>
        <v>0</v>
      </c>
      <c r="AI17">
        <f t="shared" si="5"/>
        <v>1</v>
      </c>
      <c r="AJ17" s="107" t="str">
        <f>IF((COUNTIF($AI$11:$AI17,2))&gt;1,"",IF(OR(AI16="",AI16=2),"",IF(AI17=1,"",IF(AND($AI17=2,E17&lt;&gt;""),$C17,IF(AND($AI17=2,F17&lt;&gt;""),$C17+1,IF(AND($AI17=2,G17&lt;&gt;""),$C17+2,IF(AND($AI17=2,H17&lt;&gt;""),$C17+3,IF(AND($AI17=2,I17&lt;&gt;""),$C17+4,""))))))))</f>
        <v/>
      </c>
      <c r="AK17">
        <f>IF(SUM(E18:$I$62)+$T$68+$AD$68=0,1,2)</f>
        <v>1</v>
      </c>
      <c r="AL17" s="65" t="str">
        <f t="shared" si="6"/>
        <v/>
      </c>
      <c r="AM17">
        <f t="shared" si="7"/>
        <v>1</v>
      </c>
      <c r="AN17" s="65" t="str">
        <f t="shared" si="14"/>
        <v/>
      </c>
      <c r="AO17">
        <f>IF(SUM(O18:$S$62)+$AD$68=0,1,2)</f>
        <v>1</v>
      </c>
      <c r="AP17" s="65" t="str">
        <f t="shared" si="8"/>
        <v/>
      </c>
      <c r="AQ17">
        <f>IF(SUM($O18:$S$62)=0,1,2)</f>
        <v>1</v>
      </c>
      <c r="AR17" s="65" t="str">
        <f>IF((COUNTIF($AI$11:$AI$64,2)+COUNTIF($AM$11:$AM$64,2)+COUNTIF(AQ$12:$AQ17,2))&gt;1,"",IF(OR(AQ16="",AQ16=2),"",IF(AQ17=1,"",IF(AND(AQ17=2,Y17&lt;&gt;""),W17,IF(AND(AQ17=2,Z17&lt;&gt;""),W17+1,IF(AND(AQ17=2,AA17&lt;&gt;""),W17+2,IF(AND(AQ17=2,AB17&lt;&gt;""),W17+3,IF(AND(AQ17=2,AC17&lt;&gt;""),W17+4,""))))))))</f>
        <v/>
      </c>
      <c r="AS17">
        <f>IF(SUM(Y18:$AC$62)=0,1,2)</f>
        <v>1</v>
      </c>
      <c r="AT17" s="65" t="str">
        <f t="shared" si="9"/>
        <v/>
      </c>
    </row>
    <row r="18" spans="2:46" x14ac:dyDescent="0.3">
      <c r="B18" s="101">
        <v>8</v>
      </c>
      <c r="C18" s="103">
        <f t="shared" si="10"/>
        <v>45705</v>
      </c>
      <c r="D18" s="103">
        <f t="shared" si="3"/>
        <v>45709</v>
      </c>
      <c r="E18" s="104" t="str">
        <f>IF(AND($E$2="Noord",ISNA(VLOOKUP($B$4&amp;$B18&amp;E$10,Data!$A:$H,6,FALSE)=TRUE)),"",IF(AND($E$2="Midden",ISNA(VLOOKUP($B$4&amp;$B18&amp;E$10,Data!$A:$H,7,FALSE)=TRUE)),"",IF(AND($E$2="Zuid",ISNA(VLOOKUP($B$4&amp;$B18&amp;E$10,Data!$A:$H,8,FALSE)=TRUE)),"",IF(AND($E$2="Noord",VLOOKUP($B$4&amp;$B18&amp;E$10,Data!$A:$H,6,FALSE)="Vakantie"),"x",IF(AND($E$2="Midden",VLOOKUP($B$4&amp;$B18&amp;E$10,Data!$A:$H,7,FALSE)="Vakantie"),"x",IF(AND($E$2="Zuid",VLOOKUP($B$4&amp;$B18&amp;E$10,Data!$A:$H,8,FALSE)="Vakantie"),"x",""))))))</f>
        <v>x</v>
      </c>
      <c r="F18" s="104" t="str">
        <f>IF(AND($E$2="Noord",ISNA(VLOOKUP($B$4&amp;$B18&amp;F$10,Data!$A:$H,6,FALSE)=TRUE)),"",IF(AND($E$2="Midden",ISNA(VLOOKUP($B$4&amp;$B18&amp;F$10,Data!$A:$H,7,FALSE)=TRUE)),"",IF(AND($E$2="Zuid",ISNA(VLOOKUP($B$4&amp;$B18&amp;F$10,Data!$A:$H,8,FALSE)=TRUE)),"",IF(AND($E$2="Noord",VLOOKUP($B$4&amp;$B18&amp;F$10,Data!$A:$H,6,FALSE)="Vakantie"),"x",IF(AND($E$2="Midden",VLOOKUP($B$4&amp;$B18&amp;F$10,Data!$A:$H,7,FALSE)="Vakantie"),"x",IF(AND($E$2="Zuid",VLOOKUP($B$4&amp;$B18&amp;F$10,Data!$A:$H,8,FALSE)="Vakantie"),"x",""))))))</f>
        <v>x</v>
      </c>
      <c r="G18" s="104" t="str">
        <f>IF(AND($E$2="Noord",ISNA(VLOOKUP($B$4&amp;$B18&amp;G$10,Data!$A:$H,6,FALSE)=TRUE)),"",IF(AND($E$2="Midden",ISNA(VLOOKUP($B$4&amp;$B18&amp;G$10,Data!$A:$H,7,FALSE)=TRUE)),"",IF(AND($E$2="Zuid",ISNA(VLOOKUP($B$4&amp;$B18&amp;G$10,Data!$A:$H,8,FALSE)=TRUE)),"",IF(AND($E$2="Noord",VLOOKUP($B$4&amp;$B18&amp;G$10,Data!$A:$H,6,FALSE)="Vakantie"),"x",IF(AND($E$2="Midden",VLOOKUP($B$4&amp;$B18&amp;G$10,Data!$A:$H,7,FALSE)="Vakantie"),"x",IF(AND($E$2="Zuid",VLOOKUP($B$4&amp;$B18&amp;G$10,Data!$A:$H,8,FALSE)="Vakantie"),"x",""))))))</f>
        <v>x</v>
      </c>
      <c r="H18" s="104" t="str">
        <f>IF(AND($E$2="Noord",ISNA(VLOOKUP($B$4&amp;$B18&amp;H$10,Data!$A:$H,6,FALSE)=TRUE)),"",IF(AND($E$2="Midden",ISNA(VLOOKUP($B$4&amp;$B18&amp;H$10,Data!$A:$H,7,FALSE)=TRUE)),"",IF(AND($E$2="Zuid",ISNA(VLOOKUP($B$4&amp;$B18&amp;H$10,Data!$A:$H,8,FALSE)=TRUE)),"",IF(AND($E$2="Noord",VLOOKUP($B$4&amp;$B18&amp;H$10,Data!$A:$H,6,FALSE)="Vakantie"),"x",IF(AND($E$2="Midden",VLOOKUP($B$4&amp;$B18&amp;H$10,Data!$A:$H,7,FALSE)="Vakantie"),"x",IF(AND($E$2="Zuid",VLOOKUP($B$4&amp;$B18&amp;H$10,Data!$A:$H,8,FALSE)="Vakantie"),"x",""))))))</f>
        <v>x</v>
      </c>
      <c r="I18" s="104" t="str">
        <f>IF(AND($E$2="Noord",ISNA(VLOOKUP($B$4&amp;$B18&amp;I$10,Data!$A:$H,6,FALSE)=TRUE)),"",IF(AND($E$2="Midden",ISNA(VLOOKUP($B$4&amp;$B18&amp;I$10,Data!$A:$H,7,FALSE)=TRUE)),"",IF(AND($E$2="Zuid",ISNA(VLOOKUP($B$4&amp;$B18&amp;I$10,Data!$A:$H,8,FALSE)=TRUE)),"",IF(AND($E$2="Noord",VLOOKUP($B$4&amp;$B18&amp;I$10,Data!$A:$H,6,FALSE)="Vakantie"),"x",IF(AND($E$2="Midden",VLOOKUP($B$4&amp;$B18&amp;I$10,Data!$A:$H,7,FALSE)="Vakantie"),"x",IF(AND($E$2="Zuid",VLOOKUP($B$4&amp;$B18&amp;I$10,Data!$A:$H,8,FALSE)="Vakantie"),"x",""))))))</f>
        <v>x</v>
      </c>
      <c r="J18" s="89">
        <f t="shared" si="0"/>
        <v>0</v>
      </c>
      <c r="L18" s="101">
        <v>8</v>
      </c>
      <c r="M18" s="106">
        <f t="shared" si="11"/>
        <v>46069</v>
      </c>
      <c r="N18" s="94">
        <f t="shared" si="12"/>
        <v>46073</v>
      </c>
      <c r="O18" s="104" t="str">
        <f>IF(AND($E$2="Noord",ISNA(VLOOKUP($L$4&amp;$L18&amp;O$10,Data!$A:$H,6,FALSE)=TRUE)),"",IF(AND($E$2="Midden",ISNA(VLOOKUP($L$4&amp;$L18&amp;O$10,Data!$A:$H,7,FALSE)=TRUE)),"",IF(AND($E$2="Zuid",ISNA(VLOOKUP($L$4&amp;$L18&amp;O$10,Data!$A:$H,8,FALSE)=TRUE)),"",IF(AND($E$2="Noord",VLOOKUP($L$4&amp;$L18&amp;O$10,Data!$A:$H,6,FALSE)="Vakantie"),"x",IF(AND($E$2="Midden",VLOOKUP($L$4&amp;$L18&amp;O$10,Data!$A:$H,7,FALSE)="Vakantie"),"x",IF(AND($E$2="Zuid",VLOOKUP($L$4&amp;$L18&amp;O$10,Data!$A:$H,8,FALSE)="Vakantie"),"x",""))))))</f>
        <v/>
      </c>
      <c r="P18" s="104" t="str">
        <f>IF(AND($E$2="Noord",ISNA(VLOOKUP($L$4&amp;$L18&amp;P$10,Data!$A:$H,6,FALSE)=TRUE)),"",IF(AND($E$2="Midden",ISNA(VLOOKUP($L$4&amp;$L18&amp;P$10,Data!$A:$H,7,FALSE)=TRUE)),"",IF(AND($E$2="Zuid",ISNA(VLOOKUP($L$4&amp;$L18&amp;P$10,Data!$A:$H,8,FALSE)=TRUE)),"",IF(AND($E$2="Noord",VLOOKUP($L$4&amp;$L18&amp;P$10,Data!$A:$H,6,FALSE)="Vakantie"),"x",IF(AND($E$2="Midden",VLOOKUP($L$4&amp;$L18&amp;P$10,Data!$A:$H,7,FALSE)="Vakantie"),"x",IF(AND($E$2="Zuid",VLOOKUP($L$4&amp;$L18&amp;P$10,Data!$A:$H,8,FALSE)="Vakantie"),"x",""))))))</f>
        <v/>
      </c>
      <c r="Q18" s="104" t="str">
        <f>IF(AND($E$2="Noord",ISNA(VLOOKUP($L$4&amp;$L18&amp;Q$10,Data!$A:$H,6,FALSE)=TRUE)),"",IF(AND($E$2="Midden",ISNA(VLOOKUP($L$4&amp;$L18&amp;Q$10,Data!$A:$H,7,FALSE)=TRUE)),"",IF(AND($E$2="Zuid",ISNA(VLOOKUP($L$4&amp;$L18&amp;Q$10,Data!$A:$H,8,FALSE)=TRUE)),"",IF(AND($E$2="Noord",VLOOKUP($L$4&amp;$L18&amp;Q$10,Data!$A:$H,6,FALSE)="Vakantie"),"x",IF(AND($E$2="Midden",VLOOKUP($L$4&amp;$L18&amp;Q$10,Data!$A:$H,7,FALSE)="Vakantie"),"x",IF(AND($E$2="Zuid",VLOOKUP($L$4&amp;$L18&amp;Q$10,Data!$A:$H,8,FALSE)="Vakantie"),"x",""))))))</f>
        <v/>
      </c>
      <c r="R18" s="104" t="str">
        <f>IF(AND($E$2="Noord",ISNA(VLOOKUP($L$4&amp;$L18&amp;R$10,Data!$A:$H,6,FALSE)=TRUE)),"",IF(AND($E$2="Midden",ISNA(VLOOKUP($L$4&amp;$L18&amp;R$10,Data!$A:$H,7,FALSE)=TRUE)),"",IF(AND($E$2="Zuid",ISNA(VLOOKUP($L$4&amp;$L18&amp;R$10,Data!$A:$H,8,FALSE)=TRUE)),"",IF(AND($E$2="Noord",VLOOKUP($L$4&amp;$L18&amp;R$10,Data!$A:$H,6,FALSE)="Vakantie"),"x",IF(AND($E$2="Midden",VLOOKUP($L$4&amp;$L18&amp;R$10,Data!$A:$H,7,FALSE)="Vakantie"),"x",IF(AND($E$2="Zuid",VLOOKUP($L$4&amp;$L18&amp;R$10,Data!$A:$H,8,FALSE)="Vakantie"),"x",""))))))</f>
        <v/>
      </c>
      <c r="S18" s="104" t="str">
        <f>IF(AND($E$2="Noord",ISNA(VLOOKUP($L$4&amp;$L18&amp;S$10,Data!$A:$H,6,FALSE)=TRUE)),"",IF(AND($E$2="Midden",ISNA(VLOOKUP($L$4&amp;$L18&amp;S$10,Data!$A:$H,7,FALSE)=TRUE)),"",IF(AND($E$2="Zuid",ISNA(VLOOKUP($L$4&amp;$L18&amp;S$10,Data!$A:$H,8,FALSE)=TRUE)),"",IF(AND($E$2="Noord",VLOOKUP($L$4&amp;$L18&amp;S$10,Data!$A:$H,6,FALSE)="Vakantie"),"x",IF(AND($E$2="Midden",VLOOKUP($L$4&amp;$L18&amp;S$10,Data!$A:$H,7,FALSE)="Vakantie"),"x",IF(AND($E$2="Zuid",VLOOKUP($L$4&amp;$L18&amp;S$10,Data!$A:$H,8,FALSE)="Vakantie"),"x",""))))))</f>
        <v/>
      </c>
      <c r="T18" s="89">
        <f t="shared" si="1"/>
        <v>0</v>
      </c>
      <c r="V18" s="101">
        <v>8</v>
      </c>
      <c r="W18" s="106">
        <f t="shared" si="13"/>
        <v>46440</v>
      </c>
      <c r="X18" s="106">
        <f t="shared" si="4"/>
        <v>46444</v>
      </c>
      <c r="Y18" s="104" t="str">
        <f>IF(AND($E$2="Noord",ISNA(VLOOKUP($V$4&amp;$V18&amp;Y$10,Data!$A:$H,6,FALSE)=TRUE)),"",IF(AND($E$2="Midden",ISNA(VLOOKUP($V$4&amp;$V18&amp;Y$10,Data!$A:$H,7,FALSE)=TRUE)),"",IF(AND($E$2="Zuid",ISNA(VLOOKUP($V$4&amp;$V18&amp;Y$10,Data!$A:$H,8,FALSE)=TRUE)),"",IF(AND($E$2="Noord",VLOOKUP($V$4&amp;$V18&amp;Y$10,Data!$A:$H,6,FALSE)="Vakantie"),"x",IF(AND($E$2="Midden",VLOOKUP($V$4&amp;$V18&amp;Y$10,Data!$A:$H,7,FALSE)="Vakantie"),"x",IF(AND($E$2="Zuid",VLOOKUP($V$4&amp;$V18&amp;Y$10,Data!$A:$H,8,FALSE)="Vakantie"),"x",""))))))</f>
        <v>x</v>
      </c>
      <c r="Z18" s="104" t="str">
        <f>IF(AND($E$2="Noord",ISNA(VLOOKUP($V$4&amp;$V18&amp;Z$10,Data!$A:$H,6,FALSE)=TRUE)),"",IF(AND($E$2="Midden",ISNA(VLOOKUP($V$4&amp;$V18&amp;Z$10,Data!$A:$H,7,FALSE)=TRUE)),"",IF(AND($E$2="Zuid",ISNA(VLOOKUP($V$4&amp;$V18&amp;Z$10,Data!$A:$H,8,FALSE)=TRUE)),"",IF(AND($E$2="Noord",VLOOKUP($V$4&amp;$V18&amp;Z$10,Data!$A:$H,6,FALSE)="Vakantie"),"x",IF(AND($E$2="Midden",VLOOKUP($V$4&amp;$V18&amp;Z$10,Data!$A:$H,7,FALSE)="Vakantie"),"x",IF(AND($E$2="Zuid",VLOOKUP($V$4&amp;$V18&amp;Z$10,Data!$A:$H,8,FALSE)="Vakantie"),"x",""))))))</f>
        <v>x</v>
      </c>
      <c r="AA18" s="104" t="str">
        <f>IF(AND($E$2="Noord",ISNA(VLOOKUP($V$4&amp;$V18&amp;AA$10,Data!$A:$H,6,FALSE)=TRUE)),"",IF(AND($E$2="Midden",ISNA(VLOOKUP($V$4&amp;$V18&amp;AA$10,Data!$A:$H,7,FALSE)=TRUE)),"",IF(AND($E$2="Zuid",ISNA(VLOOKUP($V$4&amp;$V18&amp;AA$10,Data!$A:$H,8,FALSE)=TRUE)),"",IF(AND($E$2="Noord",VLOOKUP($V$4&amp;$V18&amp;AA$10,Data!$A:$H,6,FALSE)="Vakantie"),"x",IF(AND($E$2="Midden",VLOOKUP($V$4&amp;$V18&amp;AA$10,Data!$A:$H,7,FALSE)="Vakantie"),"x",IF(AND($E$2="Zuid",VLOOKUP($V$4&amp;$V18&amp;AA$10,Data!$A:$H,8,FALSE)="Vakantie"),"x",""))))))</f>
        <v>x</v>
      </c>
      <c r="AB18" s="104" t="str">
        <f>IF(AND($E$2="Noord",ISNA(VLOOKUP($V$4&amp;$V18&amp;AB$10,Data!$A:$H,6,FALSE)=TRUE)),"",IF(AND($E$2="Midden",ISNA(VLOOKUP($V$4&amp;$V18&amp;AB$10,Data!$A:$H,7,FALSE)=TRUE)),"",IF(AND($E$2="Zuid",ISNA(VLOOKUP($V$4&amp;$V18&amp;AB$10,Data!$A:$H,8,FALSE)=TRUE)),"",IF(AND($E$2="Noord",VLOOKUP($V$4&amp;$V18&amp;AB$10,Data!$A:$H,6,FALSE)="Vakantie"),"x",IF(AND($E$2="Midden",VLOOKUP($V$4&amp;$V18&amp;AB$10,Data!$A:$H,7,FALSE)="Vakantie"),"x",IF(AND($E$2="Zuid",VLOOKUP($V$4&amp;$V18&amp;AB$10,Data!$A:$H,8,FALSE)="Vakantie"),"x",""))))))</f>
        <v>x</v>
      </c>
      <c r="AC18" s="104" t="str">
        <f>IF(AND($E$2="Noord",ISNA(VLOOKUP($V$4&amp;$V18&amp;AC$10,Data!$A:$H,6,FALSE)=TRUE)),"",IF(AND($E$2="Midden",ISNA(VLOOKUP($V$4&amp;$V18&amp;AC$10,Data!$A:$H,7,FALSE)=TRUE)),"",IF(AND($E$2="Zuid",ISNA(VLOOKUP($V$4&amp;$V18&amp;AC$10,Data!$A:$H,8,FALSE)=TRUE)),"",IF(AND($E$2="Noord",VLOOKUP($V$4&amp;$V18&amp;AC$10,Data!$A:$H,6,FALSE)="Vakantie"),"x",IF(AND($E$2="Midden",VLOOKUP($V$4&amp;$V18&amp;AC$10,Data!$A:$H,7,FALSE)="Vakantie"),"x",IF(AND($E$2="Zuid",VLOOKUP($V$4&amp;$V18&amp;AC$10,Data!$A:$H,8,FALSE)="Vakantie"),"x",""))))))</f>
        <v>x</v>
      </c>
      <c r="AD18" s="89">
        <f t="shared" si="2"/>
        <v>0</v>
      </c>
      <c r="AI18">
        <f t="shared" si="5"/>
        <v>1</v>
      </c>
      <c r="AJ18" s="107" t="str">
        <f>IF((COUNTIF($AI$11:$AI18,2))&gt;1,"",IF(OR(AI17="",AI17=2),"",IF(AI18=1,"",IF(AND($AI18=2,E18&lt;&gt;""),$C18,IF(AND($AI18=2,F18&lt;&gt;""),$C18+1,IF(AND($AI18=2,G18&lt;&gt;""),$C18+2,IF(AND($AI18=2,H18&lt;&gt;""),$C18+3,IF(AND($AI18=2,I18&lt;&gt;""),$C18+4,""))))))))</f>
        <v/>
      </c>
      <c r="AK18">
        <f>IF(SUM(E19:$I$62)+$T$68+$AD$68=0,1,2)</f>
        <v>1</v>
      </c>
      <c r="AL18" s="65" t="str">
        <f t="shared" si="6"/>
        <v/>
      </c>
      <c r="AM18">
        <f t="shared" si="7"/>
        <v>1</v>
      </c>
      <c r="AN18" s="65" t="str">
        <f t="shared" si="14"/>
        <v/>
      </c>
      <c r="AO18">
        <f>IF(SUM(O19:$S$62)+$AD$68=0,1,2)</f>
        <v>1</v>
      </c>
      <c r="AP18" s="65" t="str">
        <f t="shared" si="8"/>
        <v/>
      </c>
      <c r="AQ18">
        <f>IF(SUM($O19:$S$62)=0,1,2)</f>
        <v>1</v>
      </c>
      <c r="AR18" s="65" t="str">
        <f>IF((COUNTIF($AI$11:$AI$64,2)+COUNTIF($AM$11:$AM$64,2)+COUNTIF(AQ$12:$AQ18,2))&gt;1,"",IF(OR(AQ17="",AQ17=2),"",IF(AQ18=1,"",IF(AND(AQ18=2,Y18&lt;&gt;""),W18,IF(AND(AQ18=2,Z18&lt;&gt;""),W18+1,IF(AND(AQ18=2,AA18&lt;&gt;""),W18+2,IF(AND(AQ18=2,AB18&lt;&gt;""),W18+3,IF(AND(AQ18=2,AC18&lt;&gt;""),W18+4,""))))))))</f>
        <v/>
      </c>
      <c r="AS18">
        <f>IF(SUM(Y19:$AC$62)=0,1,2)</f>
        <v>1</v>
      </c>
      <c r="AT18" s="65" t="str">
        <f t="shared" si="9"/>
        <v/>
      </c>
    </row>
    <row r="19" spans="2:46" x14ac:dyDescent="0.3">
      <c r="B19" s="101">
        <v>9</v>
      </c>
      <c r="C19" s="103">
        <f t="shared" si="10"/>
        <v>45712</v>
      </c>
      <c r="D19" s="103">
        <f t="shared" si="3"/>
        <v>45716</v>
      </c>
      <c r="E19" s="104" t="str">
        <f>IF(AND($E$2="Noord",ISNA(VLOOKUP($B$4&amp;$B19&amp;E$10,Data!$A:$H,6,FALSE)=TRUE)),"",IF(AND($E$2="Midden",ISNA(VLOOKUP($B$4&amp;$B19&amp;E$10,Data!$A:$H,7,FALSE)=TRUE)),"",IF(AND($E$2="Zuid",ISNA(VLOOKUP($B$4&amp;$B19&amp;E$10,Data!$A:$H,8,FALSE)=TRUE)),"",IF(AND($E$2="Noord",VLOOKUP($B$4&amp;$B19&amp;E$10,Data!$A:$H,6,FALSE)="Vakantie"),"x",IF(AND($E$2="Midden",VLOOKUP($B$4&amp;$B19&amp;E$10,Data!$A:$H,7,FALSE)="Vakantie"),"x",IF(AND($E$2="Zuid",VLOOKUP($B$4&amp;$B19&amp;E$10,Data!$A:$H,8,FALSE)="Vakantie"),"x",""))))))</f>
        <v/>
      </c>
      <c r="F19" s="104" t="str">
        <f>IF(AND($E$2="Noord",ISNA(VLOOKUP($B$4&amp;$B19&amp;F$10,Data!$A:$H,6,FALSE)=TRUE)),"",IF(AND($E$2="Midden",ISNA(VLOOKUP($B$4&amp;$B19&amp;F$10,Data!$A:$H,7,FALSE)=TRUE)),"",IF(AND($E$2="Zuid",ISNA(VLOOKUP($B$4&amp;$B19&amp;F$10,Data!$A:$H,8,FALSE)=TRUE)),"",IF(AND($E$2="Noord",VLOOKUP($B$4&amp;$B19&amp;F$10,Data!$A:$H,6,FALSE)="Vakantie"),"x",IF(AND($E$2="Midden",VLOOKUP($B$4&amp;$B19&amp;F$10,Data!$A:$H,7,FALSE)="Vakantie"),"x",IF(AND($E$2="Zuid",VLOOKUP($B$4&amp;$B19&amp;F$10,Data!$A:$H,8,FALSE)="Vakantie"),"x",""))))))</f>
        <v/>
      </c>
      <c r="G19" s="104" t="str">
        <f>IF(AND($E$2="Noord",ISNA(VLOOKUP($B$4&amp;$B19&amp;G$10,Data!$A:$H,6,FALSE)=TRUE)),"",IF(AND($E$2="Midden",ISNA(VLOOKUP($B$4&amp;$B19&amp;G$10,Data!$A:$H,7,FALSE)=TRUE)),"",IF(AND($E$2="Zuid",ISNA(VLOOKUP($B$4&amp;$B19&amp;G$10,Data!$A:$H,8,FALSE)=TRUE)),"",IF(AND($E$2="Noord",VLOOKUP($B$4&amp;$B19&amp;G$10,Data!$A:$H,6,FALSE)="Vakantie"),"x",IF(AND($E$2="Midden",VLOOKUP($B$4&amp;$B19&amp;G$10,Data!$A:$H,7,FALSE)="Vakantie"),"x",IF(AND($E$2="Zuid",VLOOKUP($B$4&amp;$B19&amp;G$10,Data!$A:$H,8,FALSE)="Vakantie"),"x",""))))))</f>
        <v/>
      </c>
      <c r="H19" s="104" t="str">
        <f>IF(AND($E$2="Noord",ISNA(VLOOKUP($B$4&amp;$B19&amp;H$10,Data!$A:$H,6,FALSE)=TRUE)),"",IF(AND($E$2="Midden",ISNA(VLOOKUP($B$4&amp;$B19&amp;H$10,Data!$A:$H,7,FALSE)=TRUE)),"",IF(AND($E$2="Zuid",ISNA(VLOOKUP($B$4&amp;$B19&amp;H$10,Data!$A:$H,8,FALSE)=TRUE)),"",IF(AND($E$2="Noord",VLOOKUP($B$4&amp;$B19&amp;H$10,Data!$A:$H,6,FALSE)="Vakantie"),"x",IF(AND($E$2="Midden",VLOOKUP($B$4&amp;$B19&amp;H$10,Data!$A:$H,7,FALSE)="Vakantie"),"x",IF(AND($E$2="Zuid",VLOOKUP($B$4&amp;$B19&amp;H$10,Data!$A:$H,8,FALSE)="Vakantie"),"x",""))))))</f>
        <v/>
      </c>
      <c r="I19" s="104" t="str">
        <f>IF(AND($E$2="Noord",ISNA(VLOOKUP($B$4&amp;$B19&amp;I$10,Data!$A:$H,6,FALSE)=TRUE)),"",IF(AND($E$2="Midden",ISNA(VLOOKUP($B$4&amp;$B19&amp;I$10,Data!$A:$H,7,FALSE)=TRUE)),"",IF(AND($E$2="Zuid",ISNA(VLOOKUP($B$4&amp;$B19&amp;I$10,Data!$A:$H,8,FALSE)=TRUE)),"",IF(AND($E$2="Noord",VLOOKUP($B$4&amp;$B19&amp;I$10,Data!$A:$H,6,FALSE)="Vakantie"),"x",IF(AND($E$2="Midden",VLOOKUP($B$4&amp;$B19&amp;I$10,Data!$A:$H,7,FALSE)="Vakantie"),"x",IF(AND($E$2="Zuid",VLOOKUP($B$4&amp;$B19&amp;I$10,Data!$A:$H,8,FALSE)="Vakantie"),"x",""))))))</f>
        <v/>
      </c>
      <c r="J19" s="89">
        <f t="shared" si="0"/>
        <v>0</v>
      </c>
      <c r="L19" s="101">
        <v>9</v>
      </c>
      <c r="M19" s="106">
        <f t="shared" si="11"/>
        <v>46076</v>
      </c>
      <c r="N19" s="94">
        <f t="shared" si="12"/>
        <v>46080</v>
      </c>
      <c r="O19" s="104" t="str">
        <f>IF(AND($E$2="Noord",ISNA(VLOOKUP($L$4&amp;$L19&amp;O$10,Data!$A:$H,6,FALSE)=TRUE)),"",IF(AND($E$2="Midden",ISNA(VLOOKUP($L$4&amp;$L19&amp;O$10,Data!$A:$H,7,FALSE)=TRUE)),"",IF(AND($E$2="Zuid",ISNA(VLOOKUP($L$4&amp;$L19&amp;O$10,Data!$A:$H,8,FALSE)=TRUE)),"",IF(AND($E$2="Noord",VLOOKUP($L$4&amp;$L19&amp;O$10,Data!$A:$H,6,FALSE)="Vakantie"),"x",IF(AND($E$2="Midden",VLOOKUP($L$4&amp;$L19&amp;O$10,Data!$A:$H,7,FALSE)="Vakantie"),"x",IF(AND($E$2="Zuid",VLOOKUP($L$4&amp;$L19&amp;O$10,Data!$A:$H,8,FALSE)="Vakantie"),"x",""))))))</f>
        <v>x</v>
      </c>
      <c r="P19" s="104" t="str">
        <f>IF(AND($E$2="Noord",ISNA(VLOOKUP($L$4&amp;$L19&amp;P$10,Data!$A:$H,6,FALSE)=TRUE)),"",IF(AND($E$2="Midden",ISNA(VLOOKUP($L$4&amp;$L19&amp;P$10,Data!$A:$H,7,FALSE)=TRUE)),"",IF(AND($E$2="Zuid",ISNA(VLOOKUP($L$4&amp;$L19&amp;P$10,Data!$A:$H,8,FALSE)=TRUE)),"",IF(AND($E$2="Noord",VLOOKUP($L$4&amp;$L19&amp;P$10,Data!$A:$H,6,FALSE)="Vakantie"),"x",IF(AND($E$2="Midden",VLOOKUP($L$4&amp;$L19&amp;P$10,Data!$A:$H,7,FALSE)="Vakantie"),"x",IF(AND($E$2="Zuid",VLOOKUP($L$4&amp;$L19&amp;P$10,Data!$A:$H,8,FALSE)="Vakantie"),"x",""))))))</f>
        <v>x</v>
      </c>
      <c r="Q19" s="104" t="str">
        <f>IF(AND($E$2="Noord",ISNA(VLOOKUP($L$4&amp;$L19&amp;Q$10,Data!$A:$H,6,FALSE)=TRUE)),"",IF(AND($E$2="Midden",ISNA(VLOOKUP($L$4&amp;$L19&amp;Q$10,Data!$A:$H,7,FALSE)=TRUE)),"",IF(AND($E$2="Zuid",ISNA(VLOOKUP($L$4&amp;$L19&amp;Q$10,Data!$A:$H,8,FALSE)=TRUE)),"",IF(AND($E$2="Noord",VLOOKUP($L$4&amp;$L19&amp;Q$10,Data!$A:$H,6,FALSE)="Vakantie"),"x",IF(AND($E$2="Midden",VLOOKUP($L$4&amp;$L19&amp;Q$10,Data!$A:$H,7,FALSE)="Vakantie"),"x",IF(AND($E$2="Zuid",VLOOKUP($L$4&amp;$L19&amp;Q$10,Data!$A:$H,8,FALSE)="Vakantie"),"x",""))))))</f>
        <v>x</v>
      </c>
      <c r="R19" s="104" t="str">
        <f>IF(AND($E$2="Noord",ISNA(VLOOKUP($L$4&amp;$L19&amp;R$10,Data!$A:$H,6,FALSE)=TRUE)),"",IF(AND($E$2="Midden",ISNA(VLOOKUP($L$4&amp;$L19&amp;R$10,Data!$A:$H,7,FALSE)=TRUE)),"",IF(AND($E$2="Zuid",ISNA(VLOOKUP($L$4&amp;$L19&amp;R$10,Data!$A:$H,8,FALSE)=TRUE)),"",IF(AND($E$2="Noord",VLOOKUP($L$4&amp;$L19&amp;R$10,Data!$A:$H,6,FALSE)="Vakantie"),"x",IF(AND($E$2="Midden",VLOOKUP($L$4&amp;$L19&amp;R$10,Data!$A:$H,7,FALSE)="Vakantie"),"x",IF(AND($E$2="Zuid",VLOOKUP($L$4&amp;$L19&amp;R$10,Data!$A:$H,8,FALSE)="Vakantie"),"x",""))))))</f>
        <v>x</v>
      </c>
      <c r="S19" s="104" t="str">
        <f>IF(AND($E$2="Noord",ISNA(VLOOKUP($L$4&amp;$L19&amp;S$10,Data!$A:$H,6,FALSE)=TRUE)),"",IF(AND($E$2="Midden",ISNA(VLOOKUP($L$4&amp;$L19&amp;S$10,Data!$A:$H,7,FALSE)=TRUE)),"",IF(AND($E$2="Zuid",ISNA(VLOOKUP($L$4&amp;$L19&amp;S$10,Data!$A:$H,8,FALSE)=TRUE)),"",IF(AND($E$2="Noord",VLOOKUP($L$4&amp;$L19&amp;S$10,Data!$A:$H,6,FALSE)="Vakantie"),"x",IF(AND($E$2="Midden",VLOOKUP($L$4&amp;$L19&amp;S$10,Data!$A:$H,7,FALSE)="Vakantie"),"x",IF(AND($E$2="Zuid",VLOOKUP($L$4&amp;$L19&amp;S$10,Data!$A:$H,8,FALSE)="Vakantie"),"x",""))))))</f>
        <v>x</v>
      </c>
      <c r="T19" s="89">
        <f t="shared" si="1"/>
        <v>0</v>
      </c>
      <c r="V19" s="101">
        <v>9</v>
      </c>
      <c r="W19" s="106">
        <f t="shared" si="13"/>
        <v>46447</v>
      </c>
      <c r="X19" s="106">
        <f t="shared" si="4"/>
        <v>46451</v>
      </c>
      <c r="Y19" s="104" t="str">
        <f>IF(AND($E$2="Noord",ISNA(VLOOKUP($V$4&amp;$V19&amp;Y$10,Data!$A:$H,6,FALSE)=TRUE)),"",IF(AND($E$2="Midden",ISNA(VLOOKUP($V$4&amp;$V19&amp;Y$10,Data!$A:$H,7,FALSE)=TRUE)),"",IF(AND($E$2="Zuid",ISNA(VLOOKUP($V$4&amp;$V19&amp;Y$10,Data!$A:$H,8,FALSE)=TRUE)),"",IF(AND($E$2="Noord",VLOOKUP($V$4&amp;$V19&amp;Y$10,Data!$A:$H,6,FALSE)="Vakantie"),"x",IF(AND($E$2="Midden",VLOOKUP($V$4&amp;$V19&amp;Y$10,Data!$A:$H,7,FALSE)="Vakantie"),"x",IF(AND($E$2="Zuid",VLOOKUP($V$4&amp;$V19&amp;Y$10,Data!$A:$H,8,FALSE)="Vakantie"),"x",""))))))</f>
        <v/>
      </c>
      <c r="Z19" s="104" t="str">
        <f>IF(AND($E$2="Noord",ISNA(VLOOKUP($V$4&amp;$V19&amp;Z$10,Data!$A:$H,6,FALSE)=TRUE)),"",IF(AND($E$2="Midden",ISNA(VLOOKUP($V$4&amp;$V19&amp;Z$10,Data!$A:$H,7,FALSE)=TRUE)),"",IF(AND($E$2="Zuid",ISNA(VLOOKUP($V$4&amp;$V19&amp;Z$10,Data!$A:$H,8,FALSE)=TRUE)),"",IF(AND($E$2="Noord",VLOOKUP($V$4&amp;$V19&amp;Z$10,Data!$A:$H,6,FALSE)="Vakantie"),"x",IF(AND($E$2="Midden",VLOOKUP($V$4&amp;$V19&amp;Z$10,Data!$A:$H,7,FALSE)="Vakantie"),"x",IF(AND($E$2="Zuid",VLOOKUP($V$4&amp;$V19&amp;Z$10,Data!$A:$H,8,FALSE)="Vakantie"),"x",""))))))</f>
        <v/>
      </c>
      <c r="AA19" s="104" t="str">
        <f>IF(AND($E$2="Noord",ISNA(VLOOKUP($V$4&amp;$V19&amp;AA$10,Data!$A:$H,6,FALSE)=TRUE)),"",IF(AND($E$2="Midden",ISNA(VLOOKUP($V$4&amp;$V19&amp;AA$10,Data!$A:$H,7,FALSE)=TRUE)),"",IF(AND($E$2="Zuid",ISNA(VLOOKUP($V$4&amp;$V19&amp;AA$10,Data!$A:$H,8,FALSE)=TRUE)),"",IF(AND($E$2="Noord",VLOOKUP($V$4&amp;$V19&amp;AA$10,Data!$A:$H,6,FALSE)="Vakantie"),"x",IF(AND($E$2="Midden",VLOOKUP($V$4&amp;$V19&amp;AA$10,Data!$A:$H,7,FALSE)="Vakantie"),"x",IF(AND($E$2="Zuid",VLOOKUP($V$4&amp;$V19&amp;AA$10,Data!$A:$H,8,FALSE)="Vakantie"),"x",""))))))</f>
        <v/>
      </c>
      <c r="AB19" s="104" t="str">
        <f>IF(AND($E$2="Noord",ISNA(VLOOKUP($V$4&amp;$V19&amp;AB$10,Data!$A:$H,6,FALSE)=TRUE)),"",IF(AND($E$2="Midden",ISNA(VLOOKUP($V$4&amp;$V19&amp;AB$10,Data!$A:$H,7,FALSE)=TRUE)),"",IF(AND($E$2="Zuid",ISNA(VLOOKUP($V$4&amp;$V19&amp;AB$10,Data!$A:$H,8,FALSE)=TRUE)),"",IF(AND($E$2="Noord",VLOOKUP($V$4&amp;$V19&amp;AB$10,Data!$A:$H,6,FALSE)="Vakantie"),"x",IF(AND($E$2="Midden",VLOOKUP($V$4&amp;$V19&amp;AB$10,Data!$A:$H,7,FALSE)="Vakantie"),"x",IF(AND($E$2="Zuid",VLOOKUP($V$4&amp;$V19&amp;AB$10,Data!$A:$H,8,FALSE)="Vakantie"),"x",""))))))</f>
        <v/>
      </c>
      <c r="AC19" s="104" t="str">
        <f>IF(AND($E$2="Noord",ISNA(VLOOKUP($V$4&amp;$V19&amp;AC$10,Data!$A:$H,6,FALSE)=TRUE)),"",IF(AND($E$2="Midden",ISNA(VLOOKUP($V$4&amp;$V19&amp;AC$10,Data!$A:$H,7,FALSE)=TRUE)),"",IF(AND($E$2="Zuid",ISNA(VLOOKUP($V$4&amp;$V19&amp;AC$10,Data!$A:$H,8,FALSE)=TRUE)),"",IF(AND($E$2="Noord",VLOOKUP($V$4&amp;$V19&amp;AC$10,Data!$A:$H,6,FALSE)="Vakantie"),"x",IF(AND($E$2="Midden",VLOOKUP($V$4&amp;$V19&amp;AC$10,Data!$A:$H,7,FALSE)="Vakantie"),"x",IF(AND($E$2="Zuid",VLOOKUP($V$4&amp;$V19&amp;AC$10,Data!$A:$H,8,FALSE)="Vakantie"),"x",""))))))</f>
        <v/>
      </c>
      <c r="AD19" s="89">
        <f t="shared" si="2"/>
        <v>0</v>
      </c>
      <c r="AI19">
        <f t="shared" si="5"/>
        <v>1</v>
      </c>
      <c r="AJ19" s="107" t="str">
        <f>IF((COUNTIF($AI$11:$AI19,2))&gt;1,"",IF(OR(AI18="",AI18=2),"",IF(AI19=1,"",IF(AND($AI19=2,E19&lt;&gt;""),$C19,IF(AND($AI19=2,F19&lt;&gt;""),$C19+1,IF(AND($AI19=2,G19&lt;&gt;""),$C19+2,IF(AND($AI19=2,H19&lt;&gt;""),$C19+3,IF(AND($AI19=2,I19&lt;&gt;""),$C19+4,""))))))))</f>
        <v/>
      </c>
      <c r="AK19">
        <f>IF(SUM(E20:$I$62)+$T$68+$AD$68=0,1,2)</f>
        <v>1</v>
      </c>
      <c r="AL19" s="65" t="str">
        <f t="shared" si="6"/>
        <v/>
      </c>
      <c r="AM19">
        <f t="shared" si="7"/>
        <v>1</v>
      </c>
      <c r="AN19" s="65" t="str">
        <f t="shared" si="14"/>
        <v/>
      </c>
      <c r="AO19">
        <f>IF(SUM(O20:$S$62)+$AD$68=0,1,2)</f>
        <v>1</v>
      </c>
      <c r="AP19" s="65" t="str">
        <f t="shared" si="8"/>
        <v/>
      </c>
      <c r="AQ19">
        <f>IF(SUM($O20:$S$62)=0,1,2)</f>
        <v>1</v>
      </c>
      <c r="AR19" s="65" t="str">
        <f>IF((COUNTIF($AI$11:$AI$64,2)+COUNTIF($AM$11:$AM$64,2)+COUNTIF(AQ$12:$AQ19,2))&gt;1,"",IF(OR(AQ18="",AQ18=2),"",IF(AQ19=1,"",IF(AND(AQ19=2,Y19&lt;&gt;""),W19,IF(AND(AQ19=2,Z19&lt;&gt;""),W19+1,IF(AND(AQ19=2,AA19&lt;&gt;""),W19+2,IF(AND(AQ19=2,AB19&lt;&gt;""),W19+3,IF(AND(AQ19=2,AC19&lt;&gt;""),W19+4,""))))))))</f>
        <v/>
      </c>
      <c r="AS19">
        <f>IF(SUM(Y20:$AC$62)=0,1,2)</f>
        <v>1</v>
      </c>
      <c r="AT19" s="65" t="str">
        <f t="shared" si="9"/>
        <v/>
      </c>
    </row>
    <row r="20" spans="2:46" x14ac:dyDescent="0.3">
      <c r="B20" s="101">
        <v>10</v>
      </c>
      <c r="C20" s="103">
        <f t="shared" si="10"/>
        <v>45719</v>
      </c>
      <c r="D20" s="103">
        <f t="shared" si="3"/>
        <v>45723</v>
      </c>
      <c r="E20" s="104" t="str">
        <f>IF(AND($E$2="Noord",ISNA(VLOOKUP($B$4&amp;$B20&amp;E$10,Data!$A:$H,6,FALSE)=TRUE)),"",IF(AND($E$2="Midden",ISNA(VLOOKUP($B$4&amp;$B20&amp;E$10,Data!$A:$H,7,FALSE)=TRUE)),"",IF(AND($E$2="Zuid",ISNA(VLOOKUP($B$4&amp;$B20&amp;E$10,Data!$A:$H,8,FALSE)=TRUE)),"",IF(AND($E$2="Noord",VLOOKUP($B$4&amp;$B20&amp;E$10,Data!$A:$H,6,FALSE)="Vakantie"),"x",IF(AND($E$2="Midden",VLOOKUP($B$4&amp;$B20&amp;E$10,Data!$A:$H,7,FALSE)="Vakantie"),"x",IF(AND($E$2="Zuid",VLOOKUP($B$4&amp;$B20&amp;E$10,Data!$A:$H,8,FALSE)="Vakantie"),"x",""))))))</f>
        <v/>
      </c>
      <c r="F20" s="104" t="str">
        <f>IF(AND($E$2="Noord",ISNA(VLOOKUP($B$4&amp;$B20&amp;F$10,Data!$A:$H,6,FALSE)=TRUE)),"",IF(AND($E$2="Midden",ISNA(VLOOKUP($B$4&amp;$B20&amp;F$10,Data!$A:$H,7,FALSE)=TRUE)),"",IF(AND($E$2="Zuid",ISNA(VLOOKUP($B$4&amp;$B20&amp;F$10,Data!$A:$H,8,FALSE)=TRUE)),"",IF(AND($E$2="Noord",VLOOKUP($B$4&amp;$B20&amp;F$10,Data!$A:$H,6,FALSE)="Vakantie"),"x",IF(AND($E$2="Midden",VLOOKUP($B$4&amp;$B20&amp;F$10,Data!$A:$H,7,FALSE)="Vakantie"),"x",IF(AND($E$2="Zuid",VLOOKUP($B$4&amp;$B20&amp;F$10,Data!$A:$H,8,FALSE)="Vakantie"),"x",""))))))</f>
        <v/>
      </c>
      <c r="G20" s="104" t="str">
        <f>IF(AND($E$2="Noord",ISNA(VLOOKUP($B$4&amp;$B20&amp;G$10,Data!$A:$H,6,FALSE)=TRUE)),"",IF(AND($E$2="Midden",ISNA(VLOOKUP($B$4&amp;$B20&amp;G$10,Data!$A:$H,7,FALSE)=TRUE)),"",IF(AND($E$2="Zuid",ISNA(VLOOKUP($B$4&amp;$B20&amp;G$10,Data!$A:$H,8,FALSE)=TRUE)),"",IF(AND($E$2="Noord",VLOOKUP($B$4&amp;$B20&amp;G$10,Data!$A:$H,6,FALSE)="Vakantie"),"x",IF(AND($E$2="Midden",VLOOKUP($B$4&amp;$B20&amp;G$10,Data!$A:$H,7,FALSE)="Vakantie"),"x",IF(AND($E$2="Zuid",VLOOKUP($B$4&amp;$B20&amp;G$10,Data!$A:$H,8,FALSE)="Vakantie"),"x",""))))))</f>
        <v/>
      </c>
      <c r="H20" s="104" t="str">
        <f>IF(AND($E$2="Noord",ISNA(VLOOKUP($B$4&amp;$B20&amp;H$10,Data!$A:$H,6,FALSE)=TRUE)),"",IF(AND($E$2="Midden",ISNA(VLOOKUP($B$4&amp;$B20&amp;H$10,Data!$A:$H,7,FALSE)=TRUE)),"",IF(AND($E$2="Zuid",ISNA(VLOOKUP($B$4&amp;$B20&amp;H$10,Data!$A:$H,8,FALSE)=TRUE)),"",IF(AND($E$2="Noord",VLOOKUP($B$4&amp;$B20&amp;H$10,Data!$A:$H,6,FALSE)="Vakantie"),"x",IF(AND($E$2="Midden",VLOOKUP($B$4&amp;$B20&amp;H$10,Data!$A:$H,7,FALSE)="Vakantie"),"x",IF(AND($E$2="Zuid",VLOOKUP($B$4&amp;$B20&amp;H$10,Data!$A:$H,8,FALSE)="Vakantie"),"x",""))))))</f>
        <v/>
      </c>
      <c r="I20" s="104" t="str">
        <f>IF(AND($E$2="Noord",ISNA(VLOOKUP($B$4&amp;$B20&amp;I$10,Data!$A:$H,6,FALSE)=TRUE)),"",IF(AND($E$2="Midden",ISNA(VLOOKUP($B$4&amp;$B20&amp;I$10,Data!$A:$H,7,FALSE)=TRUE)),"",IF(AND($E$2="Zuid",ISNA(VLOOKUP($B$4&amp;$B20&amp;I$10,Data!$A:$H,8,FALSE)=TRUE)),"",IF(AND($E$2="Noord",VLOOKUP($B$4&amp;$B20&amp;I$10,Data!$A:$H,6,FALSE)="Vakantie"),"x",IF(AND($E$2="Midden",VLOOKUP($B$4&amp;$B20&amp;I$10,Data!$A:$H,7,FALSE)="Vakantie"),"x",IF(AND($E$2="Zuid",VLOOKUP($B$4&amp;$B20&amp;I$10,Data!$A:$H,8,FALSE)="Vakantie"),"x",""))))))</f>
        <v/>
      </c>
      <c r="J20" s="89">
        <f t="shared" si="0"/>
        <v>0</v>
      </c>
      <c r="L20" s="101">
        <v>10</v>
      </c>
      <c r="M20" s="106">
        <f t="shared" si="11"/>
        <v>46083</v>
      </c>
      <c r="N20" s="94">
        <f t="shared" si="12"/>
        <v>46087</v>
      </c>
      <c r="O20" s="104" t="str">
        <f>IF(AND($E$2="Noord",ISNA(VLOOKUP($L$4&amp;$L20&amp;O$10,Data!$A:$H,6,FALSE)=TRUE)),"",IF(AND($E$2="Midden",ISNA(VLOOKUP($L$4&amp;$L20&amp;O$10,Data!$A:$H,7,FALSE)=TRUE)),"",IF(AND($E$2="Zuid",ISNA(VLOOKUP($L$4&amp;$L20&amp;O$10,Data!$A:$H,8,FALSE)=TRUE)),"",IF(AND($E$2="Noord",VLOOKUP($L$4&amp;$L20&amp;O$10,Data!$A:$H,6,FALSE)="Vakantie"),"x",IF(AND($E$2="Midden",VLOOKUP($L$4&amp;$L20&amp;O$10,Data!$A:$H,7,FALSE)="Vakantie"),"x",IF(AND($E$2="Zuid",VLOOKUP($L$4&amp;$L20&amp;O$10,Data!$A:$H,8,FALSE)="Vakantie"),"x",""))))))</f>
        <v/>
      </c>
      <c r="P20" s="104" t="str">
        <f>IF(AND($E$2="Noord",ISNA(VLOOKUP($L$4&amp;$L20&amp;P$10,Data!$A:$H,6,FALSE)=TRUE)),"",IF(AND($E$2="Midden",ISNA(VLOOKUP($L$4&amp;$L20&amp;P$10,Data!$A:$H,7,FALSE)=TRUE)),"",IF(AND($E$2="Zuid",ISNA(VLOOKUP($L$4&amp;$L20&amp;P$10,Data!$A:$H,8,FALSE)=TRUE)),"",IF(AND($E$2="Noord",VLOOKUP($L$4&amp;$L20&amp;P$10,Data!$A:$H,6,FALSE)="Vakantie"),"x",IF(AND($E$2="Midden",VLOOKUP($L$4&amp;$L20&amp;P$10,Data!$A:$H,7,FALSE)="Vakantie"),"x",IF(AND($E$2="Zuid",VLOOKUP($L$4&amp;$L20&amp;P$10,Data!$A:$H,8,FALSE)="Vakantie"),"x",""))))))</f>
        <v/>
      </c>
      <c r="Q20" s="104" t="str">
        <f>IF(AND($E$2="Noord",ISNA(VLOOKUP($L$4&amp;$L20&amp;Q$10,Data!$A:$H,6,FALSE)=TRUE)),"",IF(AND($E$2="Midden",ISNA(VLOOKUP($L$4&amp;$L20&amp;Q$10,Data!$A:$H,7,FALSE)=TRUE)),"",IF(AND($E$2="Zuid",ISNA(VLOOKUP($L$4&amp;$L20&amp;Q$10,Data!$A:$H,8,FALSE)=TRUE)),"",IF(AND($E$2="Noord",VLOOKUP($L$4&amp;$L20&amp;Q$10,Data!$A:$H,6,FALSE)="Vakantie"),"x",IF(AND($E$2="Midden",VLOOKUP($L$4&amp;$L20&amp;Q$10,Data!$A:$H,7,FALSE)="Vakantie"),"x",IF(AND($E$2="Zuid",VLOOKUP($L$4&amp;$L20&amp;Q$10,Data!$A:$H,8,FALSE)="Vakantie"),"x",""))))))</f>
        <v/>
      </c>
      <c r="R20" s="104" t="str">
        <f>IF(AND($E$2="Noord",ISNA(VLOOKUP($L$4&amp;$L20&amp;R$10,Data!$A:$H,6,FALSE)=TRUE)),"",IF(AND($E$2="Midden",ISNA(VLOOKUP($L$4&amp;$L20&amp;R$10,Data!$A:$H,7,FALSE)=TRUE)),"",IF(AND($E$2="Zuid",ISNA(VLOOKUP($L$4&amp;$L20&amp;R$10,Data!$A:$H,8,FALSE)=TRUE)),"",IF(AND($E$2="Noord",VLOOKUP($L$4&amp;$L20&amp;R$10,Data!$A:$H,6,FALSE)="Vakantie"),"x",IF(AND($E$2="Midden",VLOOKUP($L$4&amp;$L20&amp;R$10,Data!$A:$H,7,FALSE)="Vakantie"),"x",IF(AND($E$2="Zuid",VLOOKUP($L$4&amp;$L20&amp;R$10,Data!$A:$H,8,FALSE)="Vakantie"),"x",""))))))</f>
        <v/>
      </c>
      <c r="S20" s="104" t="str">
        <f>IF(AND($E$2="Noord",ISNA(VLOOKUP($L$4&amp;$L20&amp;S$10,Data!$A:$H,6,FALSE)=TRUE)),"",IF(AND($E$2="Midden",ISNA(VLOOKUP($L$4&amp;$L20&amp;S$10,Data!$A:$H,7,FALSE)=TRUE)),"",IF(AND($E$2="Zuid",ISNA(VLOOKUP($L$4&amp;$L20&amp;S$10,Data!$A:$H,8,FALSE)=TRUE)),"",IF(AND($E$2="Noord",VLOOKUP($L$4&amp;$L20&amp;S$10,Data!$A:$H,6,FALSE)="Vakantie"),"x",IF(AND($E$2="Midden",VLOOKUP($L$4&amp;$L20&amp;S$10,Data!$A:$H,7,FALSE)="Vakantie"),"x",IF(AND($E$2="Zuid",VLOOKUP($L$4&amp;$L20&amp;S$10,Data!$A:$H,8,FALSE)="Vakantie"),"x",""))))))</f>
        <v/>
      </c>
      <c r="T20" s="89">
        <f t="shared" si="1"/>
        <v>0</v>
      </c>
      <c r="V20" s="101">
        <v>10</v>
      </c>
      <c r="W20" s="106">
        <f t="shared" si="13"/>
        <v>46454</v>
      </c>
      <c r="X20" s="106">
        <f t="shared" si="4"/>
        <v>46458</v>
      </c>
      <c r="Y20" s="104" t="str">
        <f>IF(AND($E$2="Noord",ISNA(VLOOKUP($V$4&amp;$V20&amp;Y$10,Data!$A:$H,6,FALSE)=TRUE)),"",IF(AND($E$2="Midden",ISNA(VLOOKUP($V$4&amp;$V20&amp;Y$10,Data!$A:$H,7,FALSE)=TRUE)),"",IF(AND($E$2="Zuid",ISNA(VLOOKUP($V$4&amp;$V20&amp;Y$10,Data!$A:$H,8,FALSE)=TRUE)),"",IF(AND($E$2="Noord",VLOOKUP($V$4&amp;$V20&amp;Y$10,Data!$A:$H,6,FALSE)="Vakantie"),"x",IF(AND($E$2="Midden",VLOOKUP($V$4&amp;$V20&amp;Y$10,Data!$A:$H,7,FALSE)="Vakantie"),"x",IF(AND($E$2="Zuid",VLOOKUP($V$4&amp;$V20&amp;Y$10,Data!$A:$H,8,FALSE)="Vakantie"),"x",""))))))</f>
        <v/>
      </c>
      <c r="Z20" s="104" t="str">
        <f>IF(AND($E$2="Noord",ISNA(VLOOKUP($V$4&amp;$V20&amp;Z$10,Data!$A:$H,6,FALSE)=TRUE)),"",IF(AND($E$2="Midden",ISNA(VLOOKUP($V$4&amp;$V20&amp;Z$10,Data!$A:$H,7,FALSE)=TRUE)),"",IF(AND($E$2="Zuid",ISNA(VLOOKUP($V$4&amp;$V20&amp;Z$10,Data!$A:$H,8,FALSE)=TRUE)),"",IF(AND($E$2="Noord",VLOOKUP($V$4&amp;$V20&amp;Z$10,Data!$A:$H,6,FALSE)="Vakantie"),"x",IF(AND($E$2="Midden",VLOOKUP($V$4&amp;$V20&amp;Z$10,Data!$A:$H,7,FALSE)="Vakantie"),"x",IF(AND($E$2="Zuid",VLOOKUP($V$4&amp;$V20&amp;Z$10,Data!$A:$H,8,FALSE)="Vakantie"),"x",""))))))</f>
        <v/>
      </c>
      <c r="AA20" s="104" t="str">
        <f>IF(AND($E$2="Noord",ISNA(VLOOKUP($V$4&amp;$V20&amp;AA$10,Data!$A:$H,6,FALSE)=TRUE)),"",IF(AND($E$2="Midden",ISNA(VLOOKUP($V$4&amp;$V20&amp;AA$10,Data!$A:$H,7,FALSE)=TRUE)),"",IF(AND($E$2="Zuid",ISNA(VLOOKUP($V$4&amp;$V20&amp;AA$10,Data!$A:$H,8,FALSE)=TRUE)),"",IF(AND($E$2="Noord",VLOOKUP($V$4&amp;$V20&amp;AA$10,Data!$A:$H,6,FALSE)="Vakantie"),"x",IF(AND($E$2="Midden",VLOOKUP($V$4&amp;$V20&amp;AA$10,Data!$A:$H,7,FALSE)="Vakantie"),"x",IF(AND($E$2="Zuid",VLOOKUP($V$4&amp;$V20&amp;AA$10,Data!$A:$H,8,FALSE)="Vakantie"),"x",""))))))</f>
        <v/>
      </c>
      <c r="AB20" s="104" t="str">
        <f>IF(AND($E$2="Noord",ISNA(VLOOKUP($V$4&amp;$V20&amp;AB$10,Data!$A:$H,6,FALSE)=TRUE)),"",IF(AND($E$2="Midden",ISNA(VLOOKUP($V$4&amp;$V20&amp;AB$10,Data!$A:$H,7,FALSE)=TRUE)),"",IF(AND($E$2="Zuid",ISNA(VLOOKUP($V$4&amp;$V20&amp;AB$10,Data!$A:$H,8,FALSE)=TRUE)),"",IF(AND($E$2="Noord",VLOOKUP($V$4&amp;$V20&amp;AB$10,Data!$A:$H,6,FALSE)="Vakantie"),"x",IF(AND($E$2="Midden",VLOOKUP($V$4&amp;$V20&amp;AB$10,Data!$A:$H,7,FALSE)="Vakantie"),"x",IF(AND($E$2="Zuid",VLOOKUP($V$4&amp;$V20&amp;AB$10,Data!$A:$H,8,FALSE)="Vakantie"),"x",""))))))</f>
        <v/>
      </c>
      <c r="AC20" s="104" t="str">
        <f>IF(AND($E$2="Noord",ISNA(VLOOKUP($V$4&amp;$V20&amp;AC$10,Data!$A:$H,6,FALSE)=TRUE)),"",IF(AND($E$2="Midden",ISNA(VLOOKUP($V$4&amp;$V20&amp;AC$10,Data!$A:$H,7,FALSE)=TRUE)),"",IF(AND($E$2="Zuid",ISNA(VLOOKUP($V$4&amp;$V20&amp;AC$10,Data!$A:$H,8,FALSE)=TRUE)),"",IF(AND($E$2="Noord",VLOOKUP($V$4&amp;$V20&amp;AC$10,Data!$A:$H,6,FALSE)="Vakantie"),"x",IF(AND($E$2="Midden",VLOOKUP($V$4&amp;$V20&amp;AC$10,Data!$A:$H,7,FALSE)="Vakantie"),"x",IF(AND($E$2="Zuid",VLOOKUP($V$4&amp;$V20&amp;AC$10,Data!$A:$H,8,FALSE)="Vakantie"),"x",""))))))</f>
        <v/>
      </c>
      <c r="AD20" s="89">
        <f t="shared" si="2"/>
        <v>0</v>
      </c>
      <c r="AI20">
        <f t="shared" si="5"/>
        <v>1</v>
      </c>
      <c r="AJ20" s="107" t="str">
        <f>IF((COUNTIF($AI$11:$AI20,2))&gt;1,"",IF(OR(AI19="",AI19=2),"",IF(AI20=1,"",IF(AND($AI20=2,E20&lt;&gt;""),$C20,IF(AND($AI20=2,F20&lt;&gt;""),$C20+1,IF(AND($AI20=2,G20&lt;&gt;""),$C20+2,IF(AND($AI20=2,H20&lt;&gt;""),$C20+3,IF(AND($AI20=2,I20&lt;&gt;""),$C20+4,""))))))))</f>
        <v/>
      </c>
      <c r="AK20">
        <f>IF(SUM(E21:$I$62)+$T$68+$AD$68=0,1,2)</f>
        <v>1</v>
      </c>
      <c r="AL20" s="65" t="str">
        <f t="shared" si="6"/>
        <v/>
      </c>
      <c r="AM20">
        <f t="shared" si="7"/>
        <v>1</v>
      </c>
      <c r="AN20" s="65" t="str">
        <f t="shared" si="14"/>
        <v/>
      </c>
      <c r="AO20">
        <f>IF(SUM(O21:$S$62)+$AD$68=0,1,2)</f>
        <v>1</v>
      </c>
      <c r="AP20" s="65" t="str">
        <f t="shared" si="8"/>
        <v/>
      </c>
      <c r="AQ20">
        <f>IF(SUM($O21:$S$62)=0,1,2)</f>
        <v>1</v>
      </c>
      <c r="AR20" s="65" t="str">
        <f>IF((COUNTIF($AI$11:$AI$64,2)+COUNTIF($AM$11:$AM$64,2)+COUNTIF(AQ$12:$AQ20,2))&gt;1,"",IF(OR(AQ19="",AQ19=2),"",IF(AQ20=1,"",IF(AND(AQ20=2,Y20&lt;&gt;""),W20,IF(AND(AQ20=2,Z20&lt;&gt;""),W20+1,IF(AND(AQ20=2,AA20&lt;&gt;""),W20+2,IF(AND(AQ20=2,AB20&lt;&gt;""),W20+3,IF(AND(AQ20=2,AC20&lt;&gt;""),W20+4,""))))))))</f>
        <v/>
      </c>
      <c r="AS20">
        <f>IF(SUM(Y21:$AC$62)=0,1,2)</f>
        <v>1</v>
      </c>
      <c r="AT20" s="65" t="str">
        <f t="shared" si="9"/>
        <v/>
      </c>
    </row>
    <row r="21" spans="2:46" x14ac:dyDescent="0.3">
      <c r="B21" s="101">
        <v>11</v>
      </c>
      <c r="C21" s="103">
        <f t="shared" si="10"/>
        <v>45726</v>
      </c>
      <c r="D21" s="103">
        <f t="shared" si="3"/>
        <v>45730</v>
      </c>
      <c r="E21" s="104" t="str">
        <f>IF(AND($E$2="Noord",ISNA(VLOOKUP($B$4&amp;$B21&amp;E$10,Data!$A:$H,6,FALSE)=TRUE)),"",IF(AND($E$2="Midden",ISNA(VLOOKUP($B$4&amp;$B21&amp;E$10,Data!$A:$H,7,FALSE)=TRUE)),"",IF(AND($E$2="Zuid",ISNA(VLOOKUP($B$4&amp;$B21&amp;E$10,Data!$A:$H,8,FALSE)=TRUE)),"",IF(AND($E$2="Noord",VLOOKUP($B$4&amp;$B21&amp;E$10,Data!$A:$H,6,FALSE)="Vakantie"),"x",IF(AND($E$2="Midden",VLOOKUP($B$4&amp;$B21&amp;E$10,Data!$A:$H,7,FALSE)="Vakantie"),"x",IF(AND($E$2="Zuid",VLOOKUP($B$4&amp;$B21&amp;E$10,Data!$A:$H,8,FALSE)="Vakantie"),"x",""))))))</f>
        <v/>
      </c>
      <c r="F21" s="104" t="str">
        <f>IF(AND($E$2="Noord",ISNA(VLOOKUP($B$4&amp;$B21&amp;F$10,Data!$A:$H,6,FALSE)=TRUE)),"",IF(AND($E$2="Midden",ISNA(VLOOKUP($B$4&amp;$B21&amp;F$10,Data!$A:$H,7,FALSE)=TRUE)),"",IF(AND($E$2="Zuid",ISNA(VLOOKUP($B$4&amp;$B21&amp;F$10,Data!$A:$H,8,FALSE)=TRUE)),"",IF(AND($E$2="Noord",VLOOKUP($B$4&amp;$B21&amp;F$10,Data!$A:$H,6,FALSE)="Vakantie"),"x",IF(AND($E$2="Midden",VLOOKUP($B$4&amp;$B21&amp;F$10,Data!$A:$H,7,FALSE)="Vakantie"),"x",IF(AND($E$2="Zuid",VLOOKUP($B$4&amp;$B21&amp;F$10,Data!$A:$H,8,FALSE)="Vakantie"),"x",""))))))</f>
        <v/>
      </c>
      <c r="G21" s="104" t="str">
        <f>IF(AND($E$2="Noord",ISNA(VLOOKUP($B$4&amp;$B21&amp;G$10,Data!$A:$H,6,FALSE)=TRUE)),"",IF(AND($E$2="Midden",ISNA(VLOOKUP($B$4&amp;$B21&amp;G$10,Data!$A:$H,7,FALSE)=TRUE)),"",IF(AND($E$2="Zuid",ISNA(VLOOKUP($B$4&amp;$B21&amp;G$10,Data!$A:$H,8,FALSE)=TRUE)),"",IF(AND($E$2="Noord",VLOOKUP($B$4&amp;$B21&amp;G$10,Data!$A:$H,6,FALSE)="Vakantie"),"x",IF(AND($E$2="Midden",VLOOKUP($B$4&amp;$B21&amp;G$10,Data!$A:$H,7,FALSE)="Vakantie"),"x",IF(AND($E$2="Zuid",VLOOKUP($B$4&amp;$B21&amp;G$10,Data!$A:$H,8,FALSE)="Vakantie"),"x",""))))))</f>
        <v/>
      </c>
      <c r="H21" s="104" t="str">
        <f>IF(AND($E$2="Noord",ISNA(VLOOKUP($B$4&amp;$B21&amp;H$10,Data!$A:$H,6,FALSE)=TRUE)),"",IF(AND($E$2="Midden",ISNA(VLOOKUP($B$4&amp;$B21&amp;H$10,Data!$A:$H,7,FALSE)=TRUE)),"",IF(AND($E$2="Zuid",ISNA(VLOOKUP($B$4&amp;$B21&amp;H$10,Data!$A:$H,8,FALSE)=TRUE)),"",IF(AND($E$2="Noord",VLOOKUP($B$4&amp;$B21&amp;H$10,Data!$A:$H,6,FALSE)="Vakantie"),"x",IF(AND($E$2="Midden",VLOOKUP($B$4&amp;$B21&amp;H$10,Data!$A:$H,7,FALSE)="Vakantie"),"x",IF(AND($E$2="Zuid",VLOOKUP($B$4&amp;$B21&amp;H$10,Data!$A:$H,8,FALSE)="Vakantie"),"x",""))))))</f>
        <v/>
      </c>
      <c r="I21" s="104" t="str">
        <f>IF(AND($E$2="Noord",ISNA(VLOOKUP($B$4&amp;$B21&amp;I$10,Data!$A:$H,6,FALSE)=TRUE)),"",IF(AND($E$2="Midden",ISNA(VLOOKUP($B$4&amp;$B21&amp;I$10,Data!$A:$H,7,FALSE)=TRUE)),"",IF(AND($E$2="Zuid",ISNA(VLOOKUP($B$4&amp;$B21&amp;I$10,Data!$A:$H,8,FALSE)=TRUE)),"",IF(AND($E$2="Noord",VLOOKUP($B$4&amp;$B21&amp;I$10,Data!$A:$H,6,FALSE)="Vakantie"),"x",IF(AND($E$2="Midden",VLOOKUP($B$4&amp;$B21&amp;I$10,Data!$A:$H,7,FALSE)="Vakantie"),"x",IF(AND($E$2="Zuid",VLOOKUP($B$4&amp;$B21&amp;I$10,Data!$A:$H,8,FALSE)="Vakantie"),"x",""))))))</f>
        <v/>
      </c>
      <c r="J21" s="89">
        <f t="shared" si="0"/>
        <v>0</v>
      </c>
      <c r="L21" s="101">
        <v>11</v>
      </c>
      <c r="M21" s="106">
        <f t="shared" si="11"/>
        <v>46090</v>
      </c>
      <c r="N21" s="94">
        <f t="shared" si="12"/>
        <v>46094</v>
      </c>
      <c r="O21" s="104" t="str">
        <f>IF(AND($E$2="Noord",ISNA(VLOOKUP($L$4&amp;$L21&amp;O$10,Data!$A:$H,6,FALSE)=TRUE)),"",IF(AND($E$2="Midden",ISNA(VLOOKUP($L$4&amp;$L21&amp;O$10,Data!$A:$H,7,FALSE)=TRUE)),"",IF(AND($E$2="Zuid",ISNA(VLOOKUP($L$4&amp;$L21&amp;O$10,Data!$A:$H,8,FALSE)=TRUE)),"",IF(AND($E$2="Noord",VLOOKUP($L$4&amp;$L21&amp;O$10,Data!$A:$H,6,FALSE)="Vakantie"),"x",IF(AND($E$2="Midden",VLOOKUP($L$4&amp;$L21&amp;O$10,Data!$A:$H,7,FALSE)="Vakantie"),"x",IF(AND($E$2="Zuid",VLOOKUP($L$4&amp;$L21&amp;O$10,Data!$A:$H,8,FALSE)="Vakantie"),"x",""))))))</f>
        <v/>
      </c>
      <c r="P21" s="104" t="str">
        <f>IF(AND($E$2="Noord",ISNA(VLOOKUP($L$4&amp;$L21&amp;P$10,Data!$A:$H,6,FALSE)=TRUE)),"",IF(AND($E$2="Midden",ISNA(VLOOKUP($L$4&amp;$L21&amp;P$10,Data!$A:$H,7,FALSE)=TRUE)),"",IF(AND($E$2="Zuid",ISNA(VLOOKUP($L$4&amp;$L21&amp;P$10,Data!$A:$H,8,FALSE)=TRUE)),"",IF(AND($E$2="Noord",VLOOKUP($L$4&amp;$L21&amp;P$10,Data!$A:$H,6,FALSE)="Vakantie"),"x",IF(AND($E$2="Midden",VLOOKUP($L$4&amp;$L21&amp;P$10,Data!$A:$H,7,FALSE)="Vakantie"),"x",IF(AND($E$2="Zuid",VLOOKUP($L$4&amp;$L21&amp;P$10,Data!$A:$H,8,FALSE)="Vakantie"),"x",""))))))</f>
        <v/>
      </c>
      <c r="Q21" s="104" t="str">
        <f>IF(AND($E$2="Noord",ISNA(VLOOKUP($L$4&amp;$L21&amp;Q$10,Data!$A:$H,6,FALSE)=TRUE)),"",IF(AND($E$2="Midden",ISNA(VLOOKUP($L$4&amp;$L21&amp;Q$10,Data!$A:$H,7,FALSE)=TRUE)),"",IF(AND($E$2="Zuid",ISNA(VLOOKUP($L$4&amp;$L21&amp;Q$10,Data!$A:$H,8,FALSE)=TRUE)),"",IF(AND($E$2="Noord",VLOOKUP($L$4&amp;$L21&amp;Q$10,Data!$A:$H,6,FALSE)="Vakantie"),"x",IF(AND($E$2="Midden",VLOOKUP($L$4&amp;$L21&amp;Q$10,Data!$A:$H,7,FALSE)="Vakantie"),"x",IF(AND($E$2="Zuid",VLOOKUP($L$4&amp;$L21&amp;Q$10,Data!$A:$H,8,FALSE)="Vakantie"),"x",""))))))</f>
        <v/>
      </c>
      <c r="R21" s="104" t="str">
        <f>IF(AND($E$2="Noord",ISNA(VLOOKUP($L$4&amp;$L21&amp;R$10,Data!$A:$H,6,FALSE)=TRUE)),"",IF(AND($E$2="Midden",ISNA(VLOOKUP($L$4&amp;$L21&amp;R$10,Data!$A:$H,7,FALSE)=TRUE)),"",IF(AND($E$2="Zuid",ISNA(VLOOKUP($L$4&amp;$L21&amp;R$10,Data!$A:$H,8,FALSE)=TRUE)),"",IF(AND($E$2="Noord",VLOOKUP($L$4&amp;$L21&amp;R$10,Data!$A:$H,6,FALSE)="Vakantie"),"x",IF(AND($E$2="Midden",VLOOKUP($L$4&amp;$L21&amp;R$10,Data!$A:$H,7,FALSE)="Vakantie"),"x",IF(AND($E$2="Zuid",VLOOKUP($L$4&amp;$L21&amp;R$10,Data!$A:$H,8,FALSE)="Vakantie"),"x",""))))))</f>
        <v/>
      </c>
      <c r="S21" s="104" t="str">
        <f>IF(AND($E$2="Noord",ISNA(VLOOKUP($L$4&amp;$L21&amp;S$10,Data!$A:$H,6,FALSE)=TRUE)),"",IF(AND($E$2="Midden",ISNA(VLOOKUP($L$4&amp;$L21&amp;S$10,Data!$A:$H,7,FALSE)=TRUE)),"",IF(AND($E$2="Zuid",ISNA(VLOOKUP($L$4&amp;$L21&amp;S$10,Data!$A:$H,8,FALSE)=TRUE)),"",IF(AND($E$2="Noord",VLOOKUP($L$4&amp;$L21&amp;S$10,Data!$A:$H,6,FALSE)="Vakantie"),"x",IF(AND($E$2="Midden",VLOOKUP($L$4&amp;$L21&amp;S$10,Data!$A:$H,7,FALSE)="Vakantie"),"x",IF(AND($E$2="Zuid",VLOOKUP($L$4&amp;$L21&amp;S$10,Data!$A:$H,8,FALSE)="Vakantie"),"x",""))))))</f>
        <v/>
      </c>
      <c r="T21" s="89">
        <f t="shared" si="1"/>
        <v>0</v>
      </c>
      <c r="V21" s="101">
        <v>11</v>
      </c>
      <c r="W21" s="106">
        <f t="shared" si="13"/>
        <v>46461</v>
      </c>
      <c r="X21" s="106">
        <f t="shared" si="4"/>
        <v>46465</v>
      </c>
      <c r="Y21" s="104" t="str">
        <f>IF(AND($E$2="Noord",ISNA(VLOOKUP($V$4&amp;$V21&amp;Y$10,Data!$A:$H,6,FALSE)=TRUE)),"",IF(AND($E$2="Midden",ISNA(VLOOKUP($V$4&amp;$V21&amp;Y$10,Data!$A:$H,7,FALSE)=TRUE)),"",IF(AND($E$2="Zuid",ISNA(VLOOKUP($V$4&amp;$V21&amp;Y$10,Data!$A:$H,8,FALSE)=TRUE)),"",IF(AND($E$2="Noord",VLOOKUP($V$4&amp;$V21&amp;Y$10,Data!$A:$H,6,FALSE)="Vakantie"),"x",IF(AND($E$2="Midden",VLOOKUP($V$4&amp;$V21&amp;Y$10,Data!$A:$H,7,FALSE)="Vakantie"),"x",IF(AND($E$2="Zuid",VLOOKUP($V$4&amp;$V21&amp;Y$10,Data!$A:$H,8,FALSE)="Vakantie"),"x",""))))))</f>
        <v/>
      </c>
      <c r="Z21" s="104" t="str">
        <f>IF(AND($E$2="Noord",ISNA(VLOOKUP($V$4&amp;$V21&amp;Z$10,Data!$A:$H,6,FALSE)=TRUE)),"",IF(AND($E$2="Midden",ISNA(VLOOKUP($V$4&amp;$V21&amp;Z$10,Data!$A:$H,7,FALSE)=TRUE)),"",IF(AND($E$2="Zuid",ISNA(VLOOKUP($V$4&amp;$V21&amp;Z$10,Data!$A:$H,8,FALSE)=TRUE)),"",IF(AND($E$2="Noord",VLOOKUP($V$4&amp;$V21&amp;Z$10,Data!$A:$H,6,FALSE)="Vakantie"),"x",IF(AND($E$2="Midden",VLOOKUP($V$4&amp;$V21&amp;Z$10,Data!$A:$H,7,FALSE)="Vakantie"),"x",IF(AND($E$2="Zuid",VLOOKUP($V$4&amp;$V21&amp;Z$10,Data!$A:$H,8,FALSE)="Vakantie"),"x",""))))))</f>
        <v/>
      </c>
      <c r="AA21" s="104" t="str">
        <f>IF(AND($E$2="Noord",ISNA(VLOOKUP($V$4&amp;$V21&amp;AA$10,Data!$A:$H,6,FALSE)=TRUE)),"",IF(AND($E$2="Midden",ISNA(VLOOKUP($V$4&amp;$V21&amp;AA$10,Data!$A:$H,7,FALSE)=TRUE)),"",IF(AND($E$2="Zuid",ISNA(VLOOKUP($V$4&amp;$V21&amp;AA$10,Data!$A:$H,8,FALSE)=TRUE)),"",IF(AND($E$2="Noord",VLOOKUP($V$4&amp;$V21&amp;AA$10,Data!$A:$H,6,FALSE)="Vakantie"),"x",IF(AND($E$2="Midden",VLOOKUP($V$4&amp;$V21&amp;AA$10,Data!$A:$H,7,FALSE)="Vakantie"),"x",IF(AND($E$2="Zuid",VLOOKUP($V$4&amp;$V21&amp;AA$10,Data!$A:$H,8,FALSE)="Vakantie"),"x",""))))))</f>
        <v/>
      </c>
      <c r="AB21" s="104" t="str">
        <f>IF(AND($E$2="Noord",ISNA(VLOOKUP($V$4&amp;$V21&amp;AB$10,Data!$A:$H,6,FALSE)=TRUE)),"",IF(AND($E$2="Midden",ISNA(VLOOKUP($V$4&amp;$V21&amp;AB$10,Data!$A:$H,7,FALSE)=TRUE)),"",IF(AND($E$2="Zuid",ISNA(VLOOKUP($V$4&amp;$V21&amp;AB$10,Data!$A:$H,8,FALSE)=TRUE)),"",IF(AND($E$2="Noord",VLOOKUP($V$4&amp;$V21&amp;AB$10,Data!$A:$H,6,FALSE)="Vakantie"),"x",IF(AND($E$2="Midden",VLOOKUP($V$4&amp;$V21&amp;AB$10,Data!$A:$H,7,FALSE)="Vakantie"),"x",IF(AND($E$2="Zuid",VLOOKUP($V$4&amp;$V21&amp;AB$10,Data!$A:$H,8,FALSE)="Vakantie"),"x",""))))))</f>
        <v/>
      </c>
      <c r="AC21" s="104" t="str">
        <f>IF(AND($E$2="Noord",ISNA(VLOOKUP($V$4&amp;$V21&amp;AC$10,Data!$A:$H,6,FALSE)=TRUE)),"",IF(AND($E$2="Midden",ISNA(VLOOKUP($V$4&amp;$V21&amp;AC$10,Data!$A:$H,7,FALSE)=TRUE)),"",IF(AND($E$2="Zuid",ISNA(VLOOKUP($V$4&amp;$V21&amp;AC$10,Data!$A:$H,8,FALSE)=TRUE)),"",IF(AND($E$2="Noord",VLOOKUP($V$4&amp;$V21&amp;AC$10,Data!$A:$H,6,FALSE)="Vakantie"),"x",IF(AND($E$2="Midden",VLOOKUP($V$4&amp;$V21&amp;AC$10,Data!$A:$H,7,FALSE)="Vakantie"),"x",IF(AND($E$2="Zuid",VLOOKUP($V$4&amp;$V21&amp;AC$10,Data!$A:$H,8,FALSE)="Vakantie"),"x",""))))))</f>
        <v/>
      </c>
      <c r="AD21" s="89">
        <f t="shared" si="2"/>
        <v>0</v>
      </c>
      <c r="AI21">
        <f t="shared" si="5"/>
        <v>1</v>
      </c>
      <c r="AJ21" s="107" t="str">
        <f>IF((COUNTIF($AI$11:$AI21,2))&gt;1,"",IF(OR(AI20="",AI20=2),"",IF(AI21=1,"",IF(AND($AI21=2,E21&lt;&gt;""),$C21,IF(AND($AI21=2,F21&lt;&gt;""),$C21+1,IF(AND($AI21=2,G21&lt;&gt;""),$C21+2,IF(AND($AI21=2,H21&lt;&gt;""),$C21+3,IF(AND($AI21=2,I21&lt;&gt;""),$C21+4,""))))))))</f>
        <v/>
      </c>
      <c r="AK21">
        <f>IF(SUM(E22:$I$62)+$T$68+$AD$68=0,1,2)</f>
        <v>1</v>
      </c>
      <c r="AL21" s="65" t="str">
        <f t="shared" si="6"/>
        <v/>
      </c>
      <c r="AM21">
        <f t="shared" si="7"/>
        <v>1</v>
      </c>
      <c r="AN21" s="65" t="str">
        <f t="shared" si="14"/>
        <v/>
      </c>
      <c r="AO21">
        <f>IF(SUM(O22:$S$62)+$AD$68=0,1,2)</f>
        <v>1</v>
      </c>
      <c r="AP21" s="65" t="str">
        <f t="shared" si="8"/>
        <v/>
      </c>
      <c r="AQ21">
        <f>IF(SUM($O22:$S$62)=0,1,2)</f>
        <v>1</v>
      </c>
      <c r="AR21" s="65" t="str">
        <f>IF((COUNTIF($AI$11:$AI$64,2)+COUNTIF($AM$11:$AM$64,2)+COUNTIF(AQ$12:$AQ21,2))&gt;1,"",IF(OR(AQ20="",AQ20=2),"",IF(AQ21=1,"",IF(AND(AQ21=2,Y21&lt;&gt;""),W21,IF(AND(AQ21=2,Z21&lt;&gt;""),W21+1,IF(AND(AQ21=2,AA21&lt;&gt;""),W21+2,IF(AND(AQ21=2,AB21&lt;&gt;""),W21+3,IF(AND(AQ21=2,AC21&lt;&gt;""),W21+4,""))))))))</f>
        <v/>
      </c>
      <c r="AS21">
        <f>IF(SUM(Y22:$AC$62)=0,1,2)</f>
        <v>1</v>
      </c>
      <c r="AT21" s="65" t="str">
        <f t="shared" si="9"/>
        <v/>
      </c>
    </row>
    <row r="22" spans="2:46" x14ac:dyDescent="0.3">
      <c r="B22" s="101">
        <v>12</v>
      </c>
      <c r="C22" s="103">
        <f t="shared" si="10"/>
        <v>45733</v>
      </c>
      <c r="D22" s="103">
        <f t="shared" si="3"/>
        <v>45737</v>
      </c>
      <c r="E22" s="104" t="str">
        <f>IF(AND($E$2="Noord",ISNA(VLOOKUP($B$4&amp;$B22&amp;E$10,Data!$A:$H,6,FALSE)=TRUE)),"",IF(AND($E$2="Midden",ISNA(VLOOKUP($B$4&amp;$B22&amp;E$10,Data!$A:$H,7,FALSE)=TRUE)),"",IF(AND($E$2="Zuid",ISNA(VLOOKUP($B$4&amp;$B22&amp;E$10,Data!$A:$H,8,FALSE)=TRUE)),"",IF(AND($E$2="Noord",VLOOKUP($B$4&amp;$B22&amp;E$10,Data!$A:$H,6,FALSE)="Vakantie"),"x",IF(AND($E$2="Midden",VLOOKUP($B$4&amp;$B22&amp;E$10,Data!$A:$H,7,FALSE)="Vakantie"),"x",IF(AND($E$2="Zuid",VLOOKUP($B$4&amp;$B22&amp;E$10,Data!$A:$H,8,FALSE)="Vakantie"),"x",""))))))</f>
        <v/>
      </c>
      <c r="F22" s="104" t="str">
        <f>IF(AND($E$2="Noord",ISNA(VLOOKUP($B$4&amp;$B22&amp;F$10,Data!$A:$H,6,FALSE)=TRUE)),"",IF(AND($E$2="Midden",ISNA(VLOOKUP($B$4&amp;$B22&amp;F$10,Data!$A:$H,7,FALSE)=TRUE)),"",IF(AND($E$2="Zuid",ISNA(VLOOKUP($B$4&amp;$B22&amp;F$10,Data!$A:$H,8,FALSE)=TRUE)),"",IF(AND($E$2="Noord",VLOOKUP($B$4&amp;$B22&amp;F$10,Data!$A:$H,6,FALSE)="Vakantie"),"x",IF(AND($E$2="Midden",VLOOKUP($B$4&amp;$B22&amp;F$10,Data!$A:$H,7,FALSE)="Vakantie"),"x",IF(AND($E$2="Zuid",VLOOKUP($B$4&amp;$B22&amp;F$10,Data!$A:$H,8,FALSE)="Vakantie"),"x",""))))))</f>
        <v/>
      </c>
      <c r="G22" s="104" t="str">
        <f>IF(AND($E$2="Noord",ISNA(VLOOKUP($B$4&amp;$B22&amp;G$10,Data!$A:$H,6,FALSE)=TRUE)),"",IF(AND($E$2="Midden",ISNA(VLOOKUP($B$4&amp;$B22&amp;G$10,Data!$A:$H,7,FALSE)=TRUE)),"",IF(AND($E$2="Zuid",ISNA(VLOOKUP($B$4&amp;$B22&amp;G$10,Data!$A:$H,8,FALSE)=TRUE)),"",IF(AND($E$2="Noord",VLOOKUP($B$4&amp;$B22&amp;G$10,Data!$A:$H,6,FALSE)="Vakantie"),"x",IF(AND($E$2="Midden",VLOOKUP($B$4&amp;$B22&amp;G$10,Data!$A:$H,7,FALSE)="Vakantie"),"x",IF(AND($E$2="Zuid",VLOOKUP($B$4&amp;$B22&amp;G$10,Data!$A:$H,8,FALSE)="Vakantie"),"x",""))))))</f>
        <v/>
      </c>
      <c r="H22" s="104" t="str">
        <f>IF(AND($E$2="Noord",ISNA(VLOOKUP($B$4&amp;$B22&amp;H$10,Data!$A:$H,6,FALSE)=TRUE)),"",IF(AND($E$2="Midden",ISNA(VLOOKUP($B$4&amp;$B22&amp;H$10,Data!$A:$H,7,FALSE)=TRUE)),"",IF(AND($E$2="Zuid",ISNA(VLOOKUP($B$4&amp;$B22&amp;H$10,Data!$A:$H,8,FALSE)=TRUE)),"",IF(AND($E$2="Noord",VLOOKUP($B$4&amp;$B22&amp;H$10,Data!$A:$H,6,FALSE)="Vakantie"),"x",IF(AND($E$2="Midden",VLOOKUP($B$4&amp;$B22&amp;H$10,Data!$A:$H,7,FALSE)="Vakantie"),"x",IF(AND($E$2="Zuid",VLOOKUP($B$4&amp;$B22&amp;H$10,Data!$A:$H,8,FALSE)="Vakantie"),"x",""))))))</f>
        <v/>
      </c>
      <c r="I22" s="104" t="str">
        <f>IF(AND($E$2="Noord",ISNA(VLOOKUP($B$4&amp;$B22&amp;I$10,Data!$A:$H,6,FALSE)=TRUE)),"",IF(AND($E$2="Midden",ISNA(VLOOKUP($B$4&amp;$B22&amp;I$10,Data!$A:$H,7,FALSE)=TRUE)),"",IF(AND($E$2="Zuid",ISNA(VLOOKUP($B$4&amp;$B22&amp;I$10,Data!$A:$H,8,FALSE)=TRUE)),"",IF(AND($E$2="Noord",VLOOKUP($B$4&amp;$B22&amp;I$10,Data!$A:$H,6,FALSE)="Vakantie"),"x",IF(AND($E$2="Midden",VLOOKUP($B$4&amp;$B22&amp;I$10,Data!$A:$H,7,FALSE)="Vakantie"),"x",IF(AND($E$2="Zuid",VLOOKUP($B$4&amp;$B22&amp;I$10,Data!$A:$H,8,FALSE)="Vakantie"),"x",""))))))</f>
        <v/>
      </c>
      <c r="J22" s="89">
        <f t="shared" si="0"/>
        <v>0</v>
      </c>
      <c r="L22" s="101">
        <v>12</v>
      </c>
      <c r="M22" s="106">
        <f t="shared" si="11"/>
        <v>46097</v>
      </c>
      <c r="N22" s="94">
        <f t="shared" si="12"/>
        <v>46101</v>
      </c>
      <c r="O22" s="104" t="str">
        <f>IF(AND($E$2="Noord",ISNA(VLOOKUP($L$4&amp;$L22&amp;O$10,Data!$A:$H,6,FALSE)=TRUE)),"",IF(AND($E$2="Midden",ISNA(VLOOKUP($L$4&amp;$L22&amp;O$10,Data!$A:$H,7,FALSE)=TRUE)),"",IF(AND($E$2="Zuid",ISNA(VLOOKUP($L$4&amp;$L22&amp;O$10,Data!$A:$H,8,FALSE)=TRUE)),"",IF(AND($E$2="Noord",VLOOKUP($L$4&amp;$L22&amp;O$10,Data!$A:$H,6,FALSE)="Vakantie"),"x",IF(AND($E$2="Midden",VLOOKUP($L$4&amp;$L22&amp;O$10,Data!$A:$H,7,FALSE)="Vakantie"),"x",IF(AND($E$2="Zuid",VLOOKUP($L$4&amp;$L22&amp;O$10,Data!$A:$H,8,FALSE)="Vakantie"),"x",""))))))</f>
        <v/>
      </c>
      <c r="P22" s="104" t="str">
        <f>IF(AND($E$2="Noord",ISNA(VLOOKUP($L$4&amp;$L22&amp;P$10,Data!$A:$H,6,FALSE)=TRUE)),"",IF(AND($E$2="Midden",ISNA(VLOOKUP($L$4&amp;$L22&amp;P$10,Data!$A:$H,7,FALSE)=TRUE)),"",IF(AND($E$2="Zuid",ISNA(VLOOKUP($L$4&amp;$L22&amp;P$10,Data!$A:$H,8,FALSE)=TRUE)),"",IF(AND($E$2="Noord",VLOOKUP($L$4&amp;$L22&amp;P$10,Data!$A:$H,6,FALSE)="Vakantie"),"x",IF(AND($E$2="Midden",VLOOKUP($L$4&amp;$L22&amp;P$10,Data!$A:$H,7,FALSE)="Vakantie"),"x",IF(AND($E$2="Zuid",VLOOKUP($L$4&amp;$L22&amp;P$10,Data!$A:$H,8,FALSE)="Vakantie"),"x",""))))))</f>
        <v/>
      </c>
      <c r="Q22" s="104" t="str">
        <f>IF(AND($E$2="Noord",ISNA(VLOOKUP($L$4&amp;$L22&amp;Q$10,Data!$A:$H,6,FALSE)=TRUE)),"",IF(AND($E$2="Midden",ISNA(VLOOKUP($L$4&amp;$L22&amp;Q$10,Data!$A:$H,7,FALSE)=TRUE)),"",IF(AND($E$2="Zuid",ISNA(VLOOKUP($L$4&amp;$L22&amp;Q$10,Data!$A:$H,8,FALSE)=TRUE)),"",IF(AND($E$2="Noord",VLOOKUP($L$4&amp;$L22&amp;Q$10,Data!$A:$H,6,FALSE)="Vakantie"),"x",IF(AND($E$2="Midden",VLOOKUP($L$4&amp;$L22&amp;Q$10,Data!$A:$H,7,FALSE)="Vakantie"),"x",IF(AND($E$2="Zuid",VLOOKUP($L$4&amp;$L22&amp;Q$10,Data!$A:$H,8,FALSE)="Vakantie"),"x",""))))))</f>
        <v/>
      </c>
      <c r="R22" s="104" t="str">
        <f>IF(AND($E$2="Noord",ISNA(VLOOKUP($L$4&amp;$L22&amp;R$10,Data!$A:$H,6,FALSE)=TRUE)),"",IF(AND($E$2="Midden",ISNA(VLOOKUP($L$4&amp;$L22&amp;R$10,Data!$A:$H,7,FALSE)=TRUE)),"",IF(AND($E$2="Zuid",ISNA(VLOOKUP($L$4&amp;$L22&amp;R$10,Data!$A:$H,8,FALSE)=TRUE)),"",IF(AND($E$2="Noord",VLOOKUP($L$4&amp;$L22&amp;R$10,Data!$A:$H,6,FALSE)="Vakantie"),"x",IF(AND($E$2="Midden",VLOOKUP($L$4&amp;$L22&amp;R$10,Data!$A:$H,7,FALSE)="Vakantie"),"x",IF(AND($E$2="Zuid",VLOOKUP($L$4&amp;$L22&amp;R$10,Data!$A:$H,8,FALSE)="Vakantie"),"x",""))))))</f>
        <v/>
      </c>
      <c r="S22" s="104" t="str">
        <f>IF(AND($E$2="Noord",ISNA(VLOOKUP($L$4&amp;$L22&amp;S$10,Data!$A:$H,6,FALSE)=TRUE)),"",IF(AND($E$2="Midden",ISNA(VLOOKUP($L$4&amp;$L22&amp;S$10,Data!$A:$H,7,FALSE)=TRUE)),"",IF(AND($E$2="Zuid",ISNA(VLOOKUP($L$4&amp;$L22&amp;S$10,Data!$A:$H,8,FALSE)=TRUE)),"",IF(AND($E$2="Noord",VLOOKUP($L$4&amp;$L22&amp;S$10,Data!$A:$H,6,FALSE)="Vakantie"),"x",IF(AND($E$2="Midden",VLOOKUP($L$4&amp;$L22&amp;S$10,Data!$A:$H,7,FALSE)="Vakantie"),"x",IF(AND($E$2="Zuid",VLOOKUP($L$4&amp;$L22&amp;S$10,Data!$A:$H,8,FALSE)="Vakantie"),"x",""))))))</f>
        <v/>
      </c>
      <c r="T22" s="89">
        <f t="shared" si="1"/>
        <v>0</v>
      </c>
      <c r="V22" s="101">
        <v>12</v>
      </c>
      <c r="W22" s="106">
        <f t="shared" si="13"/>
        <v>46468</v>
      </c>
      <c r="X22" s="106">
        <f t="shared" si="4"/>
        <v>46472</v>
      </c>
      <c r="Y22" s="104" t="str">
        <f>IF(AND($E$2="Noord",ISNA(VLOOKUP($V$4&amp;$V22&amp;Y$10,Data!$A:$H,6,FALSE)=TRUE)),"",IF(AND($E$2="Midden",ISNA(VLOOKUP($V$4&amp;$V22&amp;Y$10,Data!$A:$H,7,FALSE)=TRUE)),"",IF(AND($E$2="Zuid",ISNA(VLOOKUP($V$4&amp;$V22&amp;Y$10,Data!$A:$H,8,FALSE)=TRUE)),"",IF(AND($E$2="Noord",VLOOKUP($V$4&amp;$V22&amp;Y$10,Data!$A:$H,6,FALSE)="Vakantie"),"x",IF(AND($E$2="Midden",VLOOKUP($V$4&amp;$V22&amp;Y$10,Data!$A:$H,7,FALSE)="Vakantie"),"x",IF(AND($E$2="Zuid",VLOOKUP($V$4&amp;$V22&amp;Y$10,Data!$A:$H,8,FALSE)="Vakantie"),"x",""))))))</f>
        <v/>
      </c>
      <c r="Z22" s="104" t="str">
        <f>IF(AND($E$2="Noord",ISNA(VLOOKUP($V$4&amp;$V22&amp;Z$10,Data!$A:$H,6,FALSE)=TRUE)),"",IF(AND($E$2="Midden",ISNA(VLOOKUP($V$4&amp;$V22&amp;Z$10,Data!$A:$H,7,FALSE)=TRUE)),"",IF(AND($E$2="Zuid",ISNA(VLOOKUP($V$4&amp;$V22&amp;Z$10,Data!$A:$H,8,FALSE)=TRUE)),"",IF(AND($E$2="Noord",VLOOKUP($V$4&amp;$V22&amp;Z$10,Data!$A:$H,6,FALSE)="Vakantie"),"x",IF(AND($E$2="Midden",VLOOKUP($V$4&amp;$V22&amp;Z$10,Data!$A:$H,7,FALSE)="Vakantie"),"x",IF(AND($E$2="Zuid",VLOOKUP($V$4&amp;$V22&amp;Z$10,Data!$A:$H,8,FALSE)="Vakantie"),"x",""))))))</f>
        <v/>
      </c>
      <c r="AA22" s="104" t="str">
        <f>IF(AND($E$2="Noord",ISNA(VLOOKUP($V$4&amp;$V22&amp;AA$10,Data!$A:$H,6,FALSE)=TRUE)),"",IF(AND($E$2="Midden",ISNA(VLOOKUP($V$4&amp;$V22&amp;AA$10,Data!$A:$H,7,FALSE)=TRUE)),"",IF(AND($E$2="Zuid",ISNA(VLOOKUP($V$4&amp;$V22&amp;AA$10,Data!$A:$H,8,FALSE)=TRUE)),"",IF(AND($E$2="Noord",VLOOKUP($V$4&amp;$V22&amp;AA$10,Data!$A:$H,6,FALSE)="Vakantie"),"x",IF(AND($E$2="Midden",VLOOKUP($V$4&amp;$V22&amp;AA$10,Data!$A:$H,7,FALSE)="Vakantie"),"x",IF(AND($E$2="Zuid",VLOOKUP($V$4&amp;$V22&amp;AA$10,Data!$A:$H,8,FALSE)="Vakantie"),"x",""))))))</f>
        <v/>
      </c>
      <c r="AB22" s="104" t="str">
        <f>IF(AND($E$2="Noord",ISNA(VLOOKUP($V$4&amp;$V22&amp;AB$10,Data!$A:$H,6,FALSE)=TRUE)),"",IF(AND($E$2="Midden",ISNA(VLOOKUP($V$4&amp;$V22&amp;AB$10,Data!$A:$H,7,FALSE)=TRUE)),"",IF(AND($E$2="Zuid",ISNA(VLOOKUP($V$4&amp;$V22&amp;AB$10,Data!$A:$H,8,FALSE)=TRUE)),"",IF(AND($E$2="Noord",VLOOKUP($V$4&amp;$V22&amp;AB$10,Data!$A:$H,6,FALSE)="Vakantie"),"x",IF(AND($E$2="Midden",VLOOKUP($V$4&amp;$V22&amp;AB$10,Data!$A:$H,7,FALSE)="Vakantie"),"x",IF(AND($E$2="Zuid",VLOOKUP($V$4&amp;$V22&amp;AB$10,Data!$A:$H,8,FALSE)="Vakantie"),"x",""))))))</f>
        <v/>
      </c>
      <c r="AC22" s="104" t="str">
        <f>IF(AND($E$2="Noord",ISNA(VLOOKUP($V$4&amp;$V22&amp;AC$10,Data!$A:$H,6,FALSE)=TRUE)),"",IF(AND($E$2="Midden",ISNA(VLOOKUP($V$4&amp;$V22&amp;AC$10,Data!$A:$H,7,FALSE)=TRUE)),"",IF(AND($E$2="Zuid",ISNA(VLOOKUP($V$4&amp;$V22&amp;AC$10,Data!$A:$H,8,FALSE)=TRUE)),"",IF(AND($E$2="Noord",VLOOKUP($V$4&amp;$V22&amp;AC$10,Data!$A:$H,6,FALSE)="Vakantie"),"x",IF(AND($E$2="Midden",VLOOKUP($V$4&amp;$V22&amp;AC$10,Data!$A:$H,7,FALSE)="Vakantie"),"x",IF(AND($E$2="Zuid",VLOOKUP($V$4&amp;$V22&amp;AC$10,Data!$A:$H,8,FALSE)="Vakantie"),"x",""))))))</f>
        <v>x</v>
      </c>
      <c r="AD22" s="89">
        <f t="shared" si="2"/>
        <v>0</v>
      </c>
      <c r="AI22">
        <f t="shared" si="5"/>
        <v>1</v>
      </c>
      <c r="AJ22" s="107" t="str">
        <f>IF((COUNTIF($AI$11:$AI22,2))&gt;1,"",IF(OR(AI21="",AI21=2),"",IF(AI22=1,"",IF(AND($AI22=2,E22&lt;&gt;""),$C22,IF(AND($AI22=2,F22&lt;&gt;""),$C22+1,IF(AND($AI22=2,G22&lt;&gt;""),$C22+2,IF(AND($AI22=2,H22&lt;&gt;""),$C22+3,IF(AND($AI22=2,I22&lt;&gt;""),$C22+4,""))))))))</f>
        <v/>
      </c>
      <c r="AK22">
        <f>IF(SUM(E23:$I$62)+$T$68+$AD$68=0,1,2)</f>
        <v>1</v>
      </c>
      <c r="AL22" s="65" t="str">
        <f t="shared" si="6"/>
        <v/>
      </c>
      <c r="AM22">
        <f t="shared" si="7"/>
        <v>1</v>
      </c>
      <c r="AN22" s="65" t="str">
        <f t="shared" si="14"/>
        <v/>
      </c>
      <c r="AO22">
        <f>IF(SUM(O23:$S$62)+$AD$68=0,1,2)</f>
        <v>1</v>
      </c>
      <c r="AP22" s="65" t="str">
        <f t="shared" si="8"/>
        <v/>
      </c>
      <c r="AQ22">
        <f>IF(SUM($O23:$S$62)=0,1,2)</f>
        <v>1</v>
      </c>
      <c r="AR22" s="65" t="str">
        <f>IF((COUNTIF($AI$11:$AI$64,2)+COUNTIF($AM$11:$AM$64,2)+COUNTIF(AQ$12:$AQ22,2))&gt;1,"",IF(OR(AQ21="",AQ21=2),"",IF(AQ22=1,"",IF(AND(AQ22=2,Y22&lt;&gt;""),W22,IF(AND(AQ22=2,Z22&lt;&gt;""),W22+1,IF(AND(AQ22=2,AA22&lt;&gt;""),W22+2,IF(AND(AQ22=2,AB22&lt;&gt;""),W22+3,IF(AND(AQ22=2,AC22&lt;&gt;""),W22+4,""))))))))</f>
        <v/>
      </c>
      <c r="AS22">
        <f>IF(SUM(Y23:$AC$62)=0,1,2)</f>
        <v>1</v>
      </c>
      <c r="AT22" s="65" t="str">
        <f t="shared" si="9"/>
        <v/>
      </c>
    </row>
    <row r="23" spans="2:46" x14ac:dyDescent="0.3">
      <c r="B23" s="101">
        <v>13</v>
      </c>
      <c r="C23" s="103">
        <f t="shared" si="10"/>
        <v>45740</v>
      </c>
      <c r="D23" s="103">
        <f t="shared" si="3"/>
        <v>45744</v>
      </c>
      <c r="E23" s="104" t="str">
        <f>IF(AND($E$2="Noord",ISNA(VLOOKUP($B$4&amp;$B23&amp;E$10,Data!$A:$H,6,FALSE)=TRUE)),"",IF(AND($E$2="Midden",ISNA(VLOOKUP($B$4&amp;$B23&amp;E$10,Data!$A:$H,7,FALSE)=TRUE)),"",IF(AND($E$2="Zuid",ISNA(VLOOKUP($B$4&amp;$B23&amp;E$10,Data!$A:$H,8,FALSE)=TRUE)),"",IF(AND($E$2="Noord",VLOOKUP($B$4&amp;$B23&amp;E$10,Data!$A:$H,6,FALSE)="Vakantie"),"x",IF(AND($E$2="Midden",VLOOKUP($B$4&amp;$B23&amp;E$10,Data!$A:$H,7,FALSE)="Vakantie"),"x",IF(AND($E$2="Zuid",VLOOKUP($B$4&amp;$B23&amp;E$10,Data!$A:$H,8,FALSE)="Vakantie"),"x",""))))))</f>
        <v/>
      </c>
      <c r="F23" s="104" t="str">
        <f>IF(AND($E$2="Noord",ISNA(VLOOKUP($B$4&amp;$B23&amp;F$10,Data!$A:$H,6,FALSE)=TRUE)),"",IF(AND($E$2="Midden",ISNA(VLOOKUP($B$4&amp;$B23&amp;F$10,Data!$A:$H,7,FALSE)=TRUE)),"",IF(AND($E$2="Zuid",ISNA(VLOOKUP($B$4&amp;$B23&amp;F$10,Data!$A:$H,8,FALSE)=TRUE)),"",IF(AND($E$2="Noord",VLOOKUP($B$4&amp;$B23&amp;F$10,Data!$A:$H,6,FALSE)="Vakantie"),"x",IF(AND($E$2="Midden",VLOOKUP($B$4&amp;$B23&amp;F$10,Data!$A:$H,7,FALSE)="Vakantie"),"x",IF(AND($E$2="Zuid",VLOOKUP($B$4&amp;$B23&amp;F$10,Data!$A:$H,8,FALSE)="Vakantie"),"x",""))))))</f>
        <v/>
      </c>
      <c r="G23" s="104" t="str">
        <f>IF(AND($E$2="Noord",ISNA(VLOOKUP($B$4&amp;$B23&amp;G$10,Data!$A:$H,6,FALSE)=TRUE)),"",IF(AND($E$2="Midden",ISNA(VLOOKUP($B$4&amp;$B23&amp;G$10,Data!$A:$H,7,FALSE)=TRUE)),"",IF(AND($E$2="Zuid",ISNA(VLOOKUP($B$4&amp;$B23&amp;G$10,Data!$A:$H,8,FALSE)=TRUE)),"",IF(AND($E$2="Noord",VLOOKUP($B$4&amp;$B23&amp;G$10,Data!$A:$H,6,FALSE)="Vakantie"),"x",IF(AND($E$2="Midden",VLOOKUP($B$4&amp;$B23&amp;G$10,Data!$A:$H,7,FALSE)="Vakantie"),"x",IF(AND($E$2="Zuid",VLOOKUP($B$4&amp;$B23&amp;G$10,Data!$A:$H,8,FALSE)="Vakantie"),"x",""))))))</f>
        <v/>
      </c>
      <c r="H23" s="104" t="str">
        <f>IF(AND($E$2="Noord",ISNA(VLOOKUP($B$4&amp;$B23&amp;H$10,Data!$A:$H,6,FALSE)=TRUE)),"",IF(AND($E$2="Midden",ISNA(VLOOKUP($B$4&amp;$B23&amp;H$10,Data!$A:$H,7,FALSE)=TRUE)),"",IF(AND($E$2="Zuid",ISNA(VLOOKUP($B$4&amp;$B23&amp;H$10,Data!$A:$H,8,FALSE)=TRUE)),"",IF(AND($E$2="Noord",VLOOKUP($B$4&amp;$B23&amp;H$10,Data!$A:$H,6,FALSE)="Vakantie"),"x",IF(AND($E$2="Midden",VLOOKUP($B$4&amp;$B23&amp;H$10,Data!$A:$H,7,FALSE)="Vakantie"),"x",IF(AND($E$2="Zuid",VLOOKUP($B$4&amp;$B23&amp;H$10,Data!$A:$H,8,FALSE)="Vakantie"),"x",""))))))</f>
        <v/>
      </c>
      <c r="I23" s="104" t="str">
        <f>IF(AND($E$2="Noord",ISNA(VLOOKUP($B$4&amp;$B23&amp;I$10,Data!$A:$H,6,FALSE)=TRUE)),"",IF(AND($E$2="Midden",ISNA(VLOOKUP($B$4&amp;$B23&amp;I$10,Data!$A:$H,7,FALSE)=TRUE)),"",IF(AND($E$2="Zuid",ISNA(VLOOKUP($B$4&amp;$B23&amp;I$10,Data!$A:$H,8,FALSE)=TRUE)),"",IF(AND($E$2="Noord",VLOOKUP($B$4&amp;$B23&amp;I$10,Data!$A:$H,6,FALSE)="Vakantie"),"x",IF(AND($E$2="Midden",VLOOKUP($B$4&amp;$B23&amp;I$10,Data!$A:$H,7,FALSE)="Vakantie"),"x",IF(AND($E$2="Zuid",VLOOKUP($B$4&amp;$B23&amp;I$10,Data!$A:$H,8,FALSE)="Vakantie"),"x",""))))))</f>
        <v/>
      </c>
      <c r="J23" s="89">
        <f t="shared" si="0"/>
        <v>0</v>
      </c>
      <c r="L23" s="101">
        <v>13</v>
      </c>
      <c r="M23" s="106">
        <f t="shared" si="11"/>
        <v>46104</v>
      </c>
      <c r="N23" s="94">
        <f t="shared" si="12"/>
        <v>46108</v>
      </c>
      <c r="O23" s="104" t="str">
        <f>IF(AND($E$2="Noord",ISNA(VLOOKUP($L$4&amp;$L23&amp;O$10,Data!$A:$H,6,FALSE)=TRUE)),"",IF(AND($E$2="Midden",ISNA(VLOOKUP($L$4&amp;$L23&amp;O$10,Data!$A:$H,7,FALSE)=TRUE)),"",IF(AND($E$2="Zuid",ISNA(VLOOKUP($L$4&amp;$L23&amp;O$10,Data!$A:$H,8,FALSE)=TRUE)),"",IF(AND($E$2="Noord",VLOOKUP($L$4&amp;$L23&amp;O$10,Data!$A:$H,6,FALSE)="Vakantie"),"x",IF(AND($E$2="Midden",VLOOKUP($L$4&amp;$L23&amp;O$10,Data!$A:$H,7,FALSE)="Vakantie"),"x",IF(AND($E$2="Zuid",VLOOKUP($L$4&amp;$L23&amp;O$10,Data!$A:$H,8,FALSE)="Vakantie"),"x",""))))))</f>
        <v/>
      </c>
      <c r="P23" s="104" t="str">
        <f>IF(AND($E$2="Noord",ISNA(VLOOKUP($L$4&amp;$L23&amp;P$10,Data!$A:$H,6,FALSE)=TRUE)),"",IF(AND($E$2="Midden",ISNA(VLOOKUP($L$4&amp;$L23&amp;P$10,Data!$A:$H,7,FALSE)=TRUE)),"",IF(AND($E$2="Zuid",ISNA(VLOOKUP($L$4&amp;$L23&amp;P$10,Data!$A:$H,8,FALSE)=TRUE)),"",IF(AND($E$2="Noord",VLOOKUP($L$4&amp;$L23&amp;P$10,Data!$A:$H,6,FALSE)="Vakantie"),"x",IF(AND($E$2="Midden",VLOOKUP($L$4&amp;$L23&amp;P$10,Data!$A:$H,7,FALSE)="Vakantie"),"x",IF(AND($E$2="Zuid",VLOOKUP($L$4&amp;$L23&amp;P$10,Data!$A:$H,8,FALSE)="Vakantie"),"x",""))))))</f>
        <v/>
      </c>
      <c r="Q23" s="104" t="str">
        <f>IF(AND($E$2="Noord",ISNA(VLOOKUP($L$4&amp;$L23&amp;Q$10,Data!$A:$H,6,FALSE)=TRUE)),"",IF(AND($E$2="Midden",ISNA(VLOOKUP($L$4&amp;$L23&amp;Q$10,Data!$A:$H,7,FALSE)=TRUE)),"",IF(AND($E$2="Zuid",ISNA(VLOOKUP($L$4&amp;$L23&amp;Q$10,Data!$A:$H,8,FALSE)=TRUE)),"",IF(AND($E$2="Noord",VLOOKUP($L$4&amp;$L23&amp;Q$10,Data!$A:$H,6,FALSE)="Vakantie"),"x",IF(AND($E$2="Midden",VLOOKUP($L$4&amp;$L23&amp;Q$10,Data!$A:$H,7,FALSE)="Vakantie"),"x",IF(AND($E$2="Zuid",VLOOKUP($L$4&amp;$L23&amp;Q$10,Data!$A:$H,8,FALSE)="Vakantie"),"x",""))))))</f>
        <v/>
      </c>
      <c r="R23" s="104" t="str">
        <f>IF(AND($E$2="Noord",ISNA(VLOOKUP($L$4&amp;$L23&amp;R$10,Data!$A:$H,6,FALSE)=TRUE)),"",IF(AND($E$2="Midden",ISNA(VLOOKUP($L$4&amp;$L23&amp;R$10,Data!$A:$H,7,FALSE)=TRUE)),"",IF(AND($E$2="Zuid",ISNA(VLOOKUP($L$4&amp;$L23&amp;R$10,Data!$A:$H,8,FALSE)=TRUE)),"",IF(AND($E$2="Noord",VLOOKUP($L$4&amp;$L23&amp;R$10,Data!$A:$H,6,FALSE)="Vakantie"),"x",IF(AND($E$2="Midden",VLOOKUP($L$4&amp;$L23&amp;R$10,Data!$A:$H,7,FALSE)="Vakantie"),"x",IF(AND($E$2="Zuid",VLOOKUP($L$4&amp;$L23&amp;R$10,Data!$A:$H,8,FALSE)="Vakantie"),"x",""))))))</f>
        <v/>
      </c>
      <c r="S23" s="104" t="str">
        <f>IF(AND($E$2="Noord",ISNA(VLOOKUP($L$4&amp;$L23&amp;S$10,Data!$A:$H,6,FALSE)=TRUE)),"",IF(AND($E$2="Midden",ISNA(VLOOKUP($L$4&amp;$L23&amp;S$10,Data!$A:$H,7,FALSE)=TRUE)),"",IF(AND($E$2="Zuid",ISNA(VLOOKUP($L$4&amp;$L23&amp;S$10,Data!$A:$H,8,FALSE)=TRUE)),"",IF(AND($E$2="Noord",VLOOKUP($L$4&amp;$L23&amp;S$10,Data!$A:$H,6,FALSE)="Vakantie"),"x",IF(AND($E$2="Midden",VLOOKUP($L$4&amp;$L23&amp;S$10,Data!$A:$H,7,FALSE)="Vakantie"),"x",IF(AND($E$2="Zuid",VLOOKUP($L$4&amp;$L23&amp;S$10,Data!$A:$H,8,FALSE)="Vakantie"),"x",""))))))</f>
        <v/>
      </c>
      <c r="T23" s="89">
        <f t="shared" si="1"/>
        <v>0</v>
      </c>
      <c r="V23" s="101">
        <v>13</v>
      </c>
      <c r="W23" s="106">
        <f t="shared" si="13"/>
        <v>46475</v>
      </c>
      <c r="X23" s="106">
        <f t="shared" si="4"/>
        <v>46479</v>
      </c>
      <c r="Y23" s="104" t="str">
        <f>IF(AND($E$2="Noord",ISNA(VLOOKUP($V$4&amp;$V23&amp;Y$10,Data!$A:$H,6,FALSE)=TRUE)),"",IF(AND($E$2="Midden",ISNA(VLOOKUP($V$4&amp;$V23&amp;Y$10,Data!$A:$H,7,FALSE)=TRUE)),"",IF(AND($E$2="Zuid",ISNA(VLOOKUP($V$4&amp;$V23&amp;Y$10,Data!$A:$H,8,FALSE)=TRUE)),"",IF(AND($E$2="Noord",VLOOKUP($V$4&amp;$V23&amp;Y$10,Data!$A:$H,6,FALSE)="Vakantie"),"x",IF(AND($E$2="Midden",VLOOKUP($V$4&amp;$V23&amp;Y$10,Data!$A:$H,7,FALSE)="Vakantie"),"x",IF(AND($E$2="Zuid",VLOOKUP($V$4&amp;$V23&amp;Y$10,Data!$A:$H,8,FALSE)="Vakantie"),"x",""))))))</f>
        <v>x</v>
      </c>
      <c r="Z23" s="104" t="str">
        <f>IF(AND($E$2="Noord",ISNA(VLOOKUP($V$4&amp;$V23&amp;Z$10,Data!$A:$H,6,FALSE)=TRUE)),"",IF(AND($E$2="Midden",ISNA(VLOOKUP($V$4&amp;$V23&amp;Z$10,Data!$A:$H,7,FALSE)=TRUE)),"",IF(AND($E$2="Zuid",ISNA(VLOOKUP($V$4&amp;$V23&amp;Z$10,Data!$A:$H,8,FALSE)=TRUE)),"",IF(AND($E$2="Noord",VLOOKUP($V$4&amp;$V23&amp;Z$10,Data!$A:$H,6,FALSE)="Vakantie"),"x",IF(AND($E$2="Midden",VLOOKUP($V$4&amp;$V23&amp;Z$10,Data!$A:$H,7,FALSE)="Vakantie"),"x",IF(AND($E$2="Zuid",VLOOKUP($V$4&amp;$V23&amp;Z$10,Data!$A:$H,8,FALSE)="Vakantie"),"x",""))))))</f>
        <v/>
      </c>
      <c r="AA23" s="104" t="str">
        <f>IF(AND($E$2="Noord",ISNA(VLOOKUP($V$4&amp;$V23&amp;AA$10,Data!$A:$H,6,FALSE)=TRUE)),"",IF(AND($E$2="Midden",ISNA(VLOOKUP($V$4&amp;$V23&amp;AA$10,Data!$A:$H,7,FALSE)=TRUE)),"",IF(AND($E$2="Zuid",ISNA(VLOOKUP($V$4&amp;$V23&amp;AA$10,Data!$A:$H,8,FALSE)=TRUE)),"",IF(AND($E$2="Noord",VLOOKUP($V$4&amp;$V23&amp;AA$10,Data!$A:$H,6,FALSE)="Vakantie"),"x",IF(AND($E$2="Midden",VLOOKUP($V$4&amp;$V23&amp;AA$10,Data!$A:$H,7,FALSE)="Vakantie"),"x",IF(AND($E$2="Zuid",VLOOKUP($V$4&amp;$V23&amp;AA$10,Data!$A:$H,8,FALSE)="Vakantie"),"x",""))))))</f>
        <v/>
      </c>
      <c r="AB23" s="104" t="str">
        <f>IF(AND($E$2="Noord",ISNA(VLOOKUP($V$4&amp;$V23&amp;AB$10,Data!$A:$H,6,FALSE)=TRUE)),"",IF(AND($E$2="Midden",ISNA(VLOOKUP($V$4&amp;$V23&amp;AB$10,Data!$A:$H,7,FALSE)=TRUE)),"",IF(AND($E$2="Zuid",ISNA(VLOOKUP($V$4&amp;$V23&amp;AB$10,Data!$A:$H,8,FALSE)=TRUE)),"",IF(AND($E$2="Noord",VLOOKUP($V$4&amp;$V23&amp;AB$10,Data!$A:$H,6,FALSE)="Vakantie"),"x",IF(AND($E$2="Midden",VLOOKUP($V$4&amp;$V23&amp;AB$10,Data!$A:$H,7,FALSE)="Vakantie"),"x",IF(AND($E$2="Zuid",VLOOKUP($V$4&amp;$V23&amp;AB$10,Data!$A:$H,8,FALSE)="Vakantie"),"x",""))))))</f>
        <v/>
      </c>
      <c r="AC23" s="104" t="str">
        <f>IF(AND($E$2="Noord",ISNA(VLOOKUP($V$4&amp;$V23&amp;AC$10,Data!$A:$H,6,FALSE)=TRUE)),"",IF(AND($E$2="Midden",ISNA(VLOOKUP($V$4&amp;$V23&amp;AC$10,Data!$A:$H,7,FALSE)=TRUE)),"",IF(AND($E$2="Zuid",ISNA(VLOOKUP($V$4&amp;$V23&amp;AC$10,Data!$A:$H,8,FALSE)=TRUE)),"",IF(AND($E$2="Noord",VLOOKUP($V$4&amp;$V23&amp;AC$10,Data!$A:$H,6,FALSE)="Vakantie"),"x",IF(AND($E$2="Midden",VLOOKUP($V$4&amp;$V23&amp;AC$10,Data!$A:$H,7,FALSE)="Vakantie"),"x",IF(AND($E$2="Zuid",VLOOKUP($V$4&amp;$V23&amp;AC$10,Data!$A:$H,8,FALSE)="Vakantie"),"x",""))))))</f>
        <v/>
      </c>
      <c r="AD23" s="89">
        <f t="shared" si="2"/>
        <v>0</v>
      </c>
      <c r="AI23">
        <f t="shared" si="5"/>
        <v>1</v>
      </c>
      <c r="AJ23" s="107" t="str">
        <f>IF((COUNTIF($AI$11:$AI23,2))&gt;1,"",IF(OR(AI22="",AI22=2),"",IF(AI23=1,"",IF(AND($AI23=2,E23&lt;&gt;""),$C23,IF(AND($AI23=2,F23&lt;&gt;""),$C23+1,IF(AND($AI23=2,G23&lt;&gt;""),$C23+2,IF(AND($AI23=2,H23&lt;&gt;""),$C23+3,IF(AND($AI23=2,I23&lt;&gt;""),$C23+4,""))))))))</f>
        <v/>
      </c>
      <c r="AK23">
        <f>IF(SUM(E24:$I$62)+$T$68+$AD$68=0,1,2)</f>
        <v>1</v>
      </c>
      <c r="AL23" s="65" t="str">
        <f t="shared" si="6"/>
        <v/>
      </c>
      <c r="AM23">
        <f t="shared" si="7"/>
        <v>1</v>
      </c>
      <c r="AN23" s="65" t="str">
        <f t="shared" si="14"/>
        <v/>
      </c>
      <c r="AO23">
        <f>IF(SUM(O24:$S$62)+$AD$68=0,1,2)</f>
        <v>1</v>
      </c>
      <c r="AP23" s="65" t="str">
        <f t="shared" si="8"/>
        <v/>
      </c>
      <c r="AQ23">
        <f>IF(SUM($O24:$S$62)=0,1,2)</f>
        <v>1</v>
      </c>
      <c r="AR23" s="65" t="str">
        <f>IF((COUNTIF($AI$11:$AI$64,2)+COUNTIF($AM$11:$AM$64,2)+COUNTIF(AQ$12:$AQ23,2))&gt;1,"",IF(OR(AQ22="",AQ22=2),"",IF(AQ23=1,"",IF(AND(AQ23=2,Y23&lt;&gt;""),W23,IF(AND(AQ23=2,Z23&lt;&gt;""),W23+1,IF(AND(AQ23=2,AA23&lt;&gt;""),W23+2,IF(AND(AQ23=2,AB23&lt;&gt;""),W23+3,IF(AND(AQ23=2,AC23&lt;&gt;""),W23+4,""))))))))</f>
        <v/>
      </c>
      <c r="AS23">
        <f>IF(SUM(Y24:$AC$62)=0,1,2)</f>
        <v>1</v>
      </c>
      <c r="AT23" s="65" t="str">
        <f t="shared" si="9"/>
        <v/>
      </c>
    </row>
    <row r="24" spans="2:46" x14ac:dyDescent="0.3">
      <c r="B24" s="101">
        <v>14</v>
      </c>
      <c r="C24" s="103">
        <f t="shared" si="10"/>
        <v>45747</v>
      </c>
      <c r="D24" s="103">
        <f t="shared" si="3"/>
        <v>45751</v>
      </c>
      <c r="E24" s="104" t="str">
        <f>IF(AND($E$2="Noord",ISNA(VLOOKUP($B$4&amp;$B24&amp;E$10,Data!$A:$H,6,FALSE)=TRUE)),"",IF(AND($E$2="Midden",ISNA(VLOOKUP($B$4&amp;$B24&amp;E$10,Data!$A:$H,7,FALSE)=TRUE)),"",IF(AND($E$2="Zuid",ISNA(VLOOKUP($B$4&amp;$B24&amp;E$10,Data!$A:$H,8,FALSE)=TRUE)),"",IF(AND($E$2="Noord",VLOOKUP($B$4&amp;$B24&amp;E$10,Data!$A:$H,6,FALSE)="Vakantie"),"x",IF(AND($E$2="Midden",VLOOKUP($B$4&amp;$B24&amp;E$10,Data!$A:$H,7,FALSE)="Vakantie"),"x",IF(AND($E$2="Zuid",VLOOKUP($B$4&amp;$B24&amp;E$10,Data!$A:$H,8,FALSE)="Vakantie"),"x",""))))))</f>
        <v/>
      </c>
      <c r="F24" s="104" t="str">
        <f>IF(AND($E$2="Noord",ISNA(VLOOKUP($B$4&amp;$B24&amp;F$10,Data!$A:$H,6,FALSE)=TRUE)),"",IF(AND($E$2="Midden",ISNA(VLOOKUP($B$4&amp;$B24&amp;F$10,Data!$A:$H,7,FALSE)=TRUE)),"",IF(AND($E$2="Zuid",ISNA(VLOOKUP($B$4&amp;$B24&amp;F$10,Data!$A:$H,8,FALSE)=TRUE)),"",IF(AND($E$2="Noord",VLOOKUP($B$4&amp;$B24&amp;F$10,Data!$A:$H,6,FALSE)="Vakantie"),"x",IF(AND($E$2="Midden",VLOOKUP($B$4&amp;$B24&amp;F$10,Data!$A:$H,7,FALSE)="Vakantie"),"x",IF(AND($E$2="Zuid",VLOOKUP($B$4&amp;$B24&amp;F$10,Data!$A:$H,8,FALSE)="Vakantie"),"x",""))))))</f>
        <v/>
      </c>
      <c r="G24" s="104" t="str">
        <f>IF(AND($E$2="Noord",ISNA(VLOOKUP($B$4&amp;$B24&amp;G$10,Data!$A:$H,6,FALSE)=TRUE)),"",IF(AND($E$2="Midden",ISNA(VLOOKUP($B$4&amp;$B24&amp;G$10,Data!$A:$H,7,FALSE)=TRUE)),"",IF(AND($E$2="Zuid",ISNA(VLOOKUP($B$4&amp;$B24&amp;G$10,Data!$A:$H,8,FALSE)=TRUE)),"",IF(AND($E$2="Noord",VLOOKUP($B$4&amp;$B24&amp;G$10,Data!$A:$H,6,FALSE)="Vakantie"),"x",IF(AND($E$2="Midden",VLOOKUP($B$4&amp;$B24&amp;G$10,Data!$A:$H,7,FALSE)="Vakantie"),"x",IF(AND($E$2="Zuid",VLOOKUP($B$4&amp;$B24&amp;G$10,Data!$A:$H,8,FALSE)="Vakantie"),"x",""))))))</f>
        <v/>
      </c>
      <c r="H24" s="104" t="str">
        <f>IF(AND($E$2="Noord",ISNA(VLOOKUP($B$4&amp;$B24&amp;H$10,Data!$A:$H,6,FALSE)=TRUE)),"",IF(AND($E$2="Midden",ISNA(VLOOKUP($B$4&amp;$B24&amp;H$10,Data!$A:$H,7,FALSE)=TRUE)),"",IF(AND($E$2="Zuid",ISNA(VLOOKUP($B$4&amp;$B24&amp;H$10,Data!$A:$H,8,FALSE)=TRUE)),"",IF(AND($E$2="Noord",VLOOKUP($B$4&amp;$B24&amp;H$10,Data!$A:$H,6,FALSE)="Vakantie"),"x",IF(AND($E$2="Midden",VLOOKUP($B$4&amp;$B24&amp;H$10,Data!$A:$H,7,FALSE)="Vakantie"),"x",IF(AND($E$2="Zuid",VLOOKUP($B$4&amp;$B24&amp;H$10,Data!$A:$H,8,FALSE)="Vakantie"),"x",""))))))</f>
        <v/>
      </c>
      <c r="I24" s="104" t="str">
        <f>IF(AND($E$2="Noord",ISNA(VLOOKUP($B$4&amp;$B24&amp;I$10,Data!$A:$H,6,FALSE)=TRUE)),"",IF(AND($E$2="Midden",ISNA(VLOOKUP($B$4&amp;$B24&amp;I$10,Data!$A:$H,7,FALSE)=TRUE)),"",IF(AND($E$2="Zuid",ISNA(VLOOKUP($B$4&amp;$B24&amp;I$10,Data!$A:$H,8,FALSE)=TRUE)),"",IF(AND($E$2="Noord",VLOOKUP($B$4&amp;$B24&amp;I$10,Data!$A:$H,6,FALSE)="Vakantie"),"x",IF(AND($E$2="Midden",VLOOKUP($B$4&amp;$B24&amp;I$10,Data!$A:$H,7,FALSE)="Vakantie"),"x",IF(AND($E$2="Zuid",VLOOKUP($B$4&amp;$B24&amp;I$10,Data!$A:$H,8,FALSE)="Vakantie"),"x",""))))))</f>
        <v/>
      </c>
      <c r="J24" s="89">
        <f t="shared" si="0"/>
        <v>0</v>
      </c>
      <c r="L24" s="101">
        <v>14</v>
      </c>
      <c r="M24" s="106">
        <f t="shared" si="11"/>
        <v>46111</v>
      </c>
      <c r="N24" s="94">
        <f t="shared" si="12"/>
        <v>46115</v>
      </c>
      <c r="O24" s="104" t="str">
        <f>IF(AND($E$2="Noord",ISNA(VLOOKUP($L$4&amp;$L24&amp;O$10,Data!$A:$H,6,FALSE)=TRUE)),"",IF(AND($E$2="Midden",ISNA(VLOOKUP($L$4&amp;$L24&amp;O$10,Data!$A:$H,7,FALSE)=TRUE)),"",IF(AND($E$2="Zuid",ISNA(VLOOKUP($L$4&amp;$L24&amp;O$10,Data!$A:$H,8,FALSE)=TRUE)),"",IF(AND($E$2="Noord",VLOOKUP($L$4&amp;$L24&amp;O$10,Data!$A:$H,6,FALSE)="Vakantie"),"x",IF(AND($E$2="Midden",VLOOKUP($L$4&amp;$L24&amp;O$10,Data!$A:$H,7,FALSE)="Vakantie"),"x",IF(AND($E$2="Zuid",VLOOKUP($L$4&amp;$L24&amp;O$10,Data!$A:$H,8,FALSE)="Vakantie"),"x",""))))))</f>
        <v/>
      </c>
      <c r="P24" s="104" t="str">
        <f>IF(AND($E$2="Noord",ISNA(VLOOKUP($L$4&amp;$L24&amp;P$10,Data!$A:$H,6,FALSE)=TRUE)),"",IF(AND($E$2="Midden",ISNA(VLOOKUP($L$4&amp;$L24&amp;P$10,Data!$A:$H,7,FALSE)=TRUE)),"",IF(AND($E$2="Zuid",ISNA(VLOOKUP($L$4&amp;$L24&amp;P$10,Data!$A:$H,8,FALSE)=TRUE)),"",IF(AND($E$2="Noord",VLOOKUP($L$4&amp;$L24&amp;P$10,Data!$A:$H,6,FALSE)="Vakantie"),"x",IF(AND($E$2="Midden",VLOOKUP($L$4&amp;$L24&amp;P$10,Data!$A:$H,7,FALSE)="Vakantie"),"x",IF(AND($E$2="Zuid",VLOOKUP($L$4&amp;$L24&amp;P$10,Data!$A:$H,8,FALSE)="Vakantie"),"x",""))))))</f>
        <v/>
      </c>
      <c r="Q24" s="104" t="str">
        <f>IF(AND($E$2="Noord",ISNA(VLOOKUP($L$4&amp;$L24&amp;Q$10,Data!$A:$H,6,FALSE)=TRUE)),"",IF(AND($E$2="Midden",ISNA(VLOOKUP($L$4&amp;$L24&amp;Q$10,Data!$A:$H,7,FALSE)=TRUE)),"",IF(AND($E$2="Zuid",ISNA(VLOOKUP($L$4&amp;$L24&amp;Q$10,Data!$A:$H,8,FALSE)=TRUE)),"",IF(AND($E$2="Noord",VLOOKUP($L$4&amp;$L24&amp;Q$10,Data!$A:$H,6,FALSE)="Vakantie"),"x",IF(AND($E$2="Midden",VLOOKUP($L$4&amp;$L24&amp;Q$10,Data!$A:$H,7,FALSE)="Vakantie"),"x",IF(AND($E$2="Zuid",VLOOKUP($L$4&amp;$L24&amp;Q$10,Data!$A:$H,8,FALSE)="Vakantie"),"x",""))))))</f>
        <v/>
      </c>
      <c r="R24" s="104" t="str">
        <f>IF(AND($E$2="Noord",ISNA(VLOOKUP($L$4&amp;$L24&amp;R$10,Data!$A:$H,6,FALSE)=TRUE)),"",IF(AND($E$2="Midden",ISNA(VLOOKUP($L$4&amp;$L24&amp;R$10,Data!$A:$H,7,FALSE)=TRUE)),"",IF(AND($E$2="Zuid",ISNA(VLOOKUP($L$4&amp;$L24&amp;R$10,Data!$A:$H,8,FALSE)=TRUE)),"",IF(AND($E$2="Noord",VLOOKUP($L$4&amp;$L24&amp;R$10,Data!$A:$H,6,FALSE)="Vakantie"),"x",IF(AND($E$2="Midden",VLOOKUP($L$4&amp;$L24&amp;R$10,Data!$A:$H,7,FALSE)="Vakantie"),"x",IF(AND($E$2="Zuid",VLOOKUP($L$4&amp;$L24&amp;R$10,Data!$A:$H,8,FALSE)="Vakantie"),"x",""))))))</f>
        <v/>
      </c>
      <c r="S24" s="104" t="str">
        <f>IF(AND($E$2="Noord",ISNA(VLOOKUP($L$4&amp;$L24&amp;S$10,Data!$A:$H,6,FALSE)=TRUE)),"",IF(AND($E$2="Midden",ISNA(VLOOKUP($L$4&amp;$L24&amp;S$10,Data!$A:$H,7,FALSE)=TRUE)),"",IF(AND($E$2="Zuid",ISNA(VLOOKUP($L$4&amp;$L24&amp;S$10,Data!$A:$H,8,FALSE)=TRUE)),"",IF(AND($E$2="Noord",VLOOKUP($L$4&amp;$L24&amp;S$10,Data!$A:$H,6,FALSE)="Vakantie"),"x",IF(AND($E$2="Midden",VLOOKUP($L$4&amp;$L24&amp;S$10,Data!$A:$H,7,FALSE)="Vakantie"),"x",IF(AND($E$2="Zuid",VLOOKUP($L$4&amp;$L24&amp;S$10,Data!$A:$H,8,FALSE)="Vakantie"),"x",""))))))</f>
        <v>x</v>
      </c>
      <c r="T24" s="89">
        <f t="shared" si="1"/>
        <v>0</v>
      </c>
      <c r="V24" s="101">
        <v>14</v>
      </c>
      <c r="W24" s="106">
        <f t="shared" si="13"/>
        <v>46482</v>
      </c>
      <c r="X24" s="106">
        <f t="shared" si="4"/>
        <v>46486</v>
      </c>
      <c r="Y24" s="104" t="str">
        <f>IF(AND($E$2="Noord",ISNA(VLOOKUP($V$4&amp;$V24&amp;Y$10,Data!$A:$H,6,FALSE)=TRUE)),"",IF(AND($E$2="Midden",ISNA(VLOOKUP($V$4&amp;$V24&amp;Y$10,Data!$A:$H,7,FALSE)=TRUE)),"",IF(AND($E$2="Zuid",ISNA(VLOOKUP($V$4&amp;$V24&amp;Y$10,Data!$A:$H,8,FALSE)=TRUE)),"",IF(AND($E$2="Noord",VLOOKUP($V$4&amp;$V24&amp;Y$10,Data!$A:$H,6,FALSE)="Vakantie"),"x",IF(AND($E$2="Midden",VLOOKUP($V$4&amp;$V24&amp;Y$10,Data!$A:$H,7,FALSE)="Vakantie"),"x",IF(AND($E$2="Zuid",VLOOKUP($V$4&amp;$V24&amp;Y$10,Data!$A:$H,8,FALSE)="Vakantie"),"x",""))))))</f>
        <v/>
      </c>
      <c r="Z24" s="104" t="str">
        <f>IF(AND($E$2="Noord",ISNA(VLOOKUP($V$4&amp;$V24&amp;Z$10,Data!$A:$H,6,FALSE)=TRUE)),"",IF(AND($E$2="Midden",ISNA(VLOOKUP($V$4&amp;$V24&amp;Z$10,Data!$A:$H,7,FALSE)=TRUE)),"",IF(AND($E$2="Zuid",ISNA(VLOOKUP($V$4&amp;$V24&amp;Z$10,Data!$A:$H,8,FALSE)=TRUE)),"",IF(AND($E$2="Noord",VLOOKUP($V$4&amp;$V24&amp;Z$10,Data!$A:$H,6,FALSE)="Vakantie"),"x",IF(AND($E$2="Midden",VLOOKUP($V$4&amp;$V24&amp;Z$10,Data!$A:$H,7,FALSE)="Vakantie"),"x",IF(AND($E$2="Zuid",VLOOKUP($V$4&amp;$V24&amp;Z$10,Data!$A:$H,8,FALSE)="Vakantie"),"x",""))))))</f>
        <v/>
      </c>
      <c r="AA24" s="104" t="str">
        <f>IF(AND($E$2="Noord",ISNA(VLOOKUP($V$4&amp;$V24&amp;AA$10,Data!$A:$H,6,FALSE)=TRUE)),"",IF(AND($E$2="Midden",ISNA(VLOOKUP($V$4&amp;$V24&amp;AA$10,Data!$A:$H,7,FALSE)=TRUE)),"",IF(AND($E$2="Zuid",ISNA(VLOOKUP($V$4&amp;$V24&amp;AA$10,Data!$A:$H,8,FALSE)=TRUE)),"",IF(AND($E$2="Noord",VLOOKUP($V$4&amp;$V24&amp;AA$10,Data!$A:$H,6,FALSE)="Vakantie"),"x",IF(AND($E$2="Midden",VLOOKUP($V$4&amp;$V24&amp;AA$10,Data!$A:$H,7,FALSE)="Vakantie"),"x",IF(AND($E$2="Zuid",VLOOKUP($V$4&amp;$V24&amp;AA$10,Data!$A:$H,8,FALSE)="Vakantie"),"x",""))))))</f>
        <v/>
      </c>
      <c r="AB24" s="104" t="str">
        <f>IF(AND($E$2="Noord",ISNA(VLOOKUP($V$4&amp;$V24&amp;AB$10,Data!$A:$H,6,FALSE)=TRUE)),"",IF(AND($E$2="Midden",ISNA(VLOOKUP($V$4&amp;$V24&amp;AB$10,Data!$A:$H,7,FALSE)=TRUE)),"",IF(AND($E$2="Zuid",ISNA(VLOOKUP($V$4&amp;$V24&amp;AB$10,Data!$A:$H,8,FALSE)=TRUE)),"",IF(AND($E$2="Noord",VLOOKUP($V$4&amp;$V24&amp;AB$10,Data!$A:$H,6,FALSE)="Vakantie"),"x",IF(AND($E$2="Midden",VLOOKUP($V$4&amp;$V24&amp;AB$10,Data!$A:$H,7,FALSE)="Vakantie"),"x",IF(AND($E$2="Zuid",VLOOKUP($V$4&amp;$V24&amp;AB$10,Data!$A:$H,8,FALSE)="Vakantie"),"x",""))))))</f>
        <v/>
      </c>
      <c r="AC24" s="104" t="str">
        <f>IF(AND($E$2="Noord",ISNA(VLOOKUP($V$4&amp;$V24&amp;AC$10,Data!$A:$H,6,FALSE)=TRUE)),"",IF(AND($E$2="Midden",ISNA(VLOOKUP($V$4&amp;$V24&amp;AC$10,Data!$A:$H,7,FALSE)=TRUE)),"",IF(AND($E$2="Zuid",ISNA(VLOOKUP($V$4&amp;$V24&amp;AC$10,Data!$A:$H,8,FALSE)=TRUE)),"",IF(AND($E$2="Noord",VLOOKUP($V$4&amp;$V24&amp;AC$10,Data!$A:$H,6,FALSE)="Vakantie"),"x",IF(AND($E$2="Midden",VLOOKUP($V$4&amp;$V24&amp;AC$10,Data!$A:$H,7,FALSE)="Vakantie"),"x",IF(AND($E$2="Zuid",VLOOKUP($V$4&amp;$V24&amp;AC$10,Data!$A:$H,8,FALSE)="Vakantie"),"x",""))))))</f>
        <v/>
      </c>
      <c r="AD24" s="89">
        <f t="shared" si="2"/>
        <v>0</v>
      </c>
      <c r="AI24">
        <f t="shared" si="5"/>
        <v>1</v>
      </c>
      <c r="AJ24" s="107" t="str">
        <f>IF((COUNTIF($AI$11:$AI24,2))&gt;1,"",IF(OR(AI23="",AI23=2),"",IF(AI24=1,"",IF(AND($AI24=2,E24&lt;&gt;""),$C24,IF(AND($AI24=2,F24&lt;&gt;""),$C24+1,IF(AND($AI24=2,G24&lt;&gt;""),$C24+2,IF(AND($AI24=2,H24&lt;&gt;""),$C24+3,IF(AND($AI24=2,I24&lt;&gt;""),$C24+4,""))))))))</f>
        <v/>
      </c>
      <c r="AK24">
        <f>IF(SUM(E25:$I$62)+$T$68+$AD$68=0,1,2)</f>
        <v>1</v>
      </c>
      <c r="AL24" s="65" t="str">
        <f t="shared" si="6"/>
        <v/>
      </c>
      <c r="AM24">
        <f t="shared" si="7"/>
        <v>1</v>
      </c>
      <c r="AN24" s="65" t="str">
        <f t="shared" si="14"/>
        <v/>
      </c>
      <c r="AO24">
        <f>IF(SUM(O25:$S$62)+$AD$68=0,1,2)</f>
        <v>1</v>
      </c>
      <c r="AP24" s="65" t="str">
        <f t="shared" si="8"/>
        <v/>
      </c>
      <c r="AQ24">
        <f>IF(SUM($O25:$S$62)=0,1,2)</f>
        <v>1</v>
      </c>
      <c r="AR24" s="65" t="str">
        <f>IF((COUNTIF($AI$11:$AI$64,2)+COUNTIF($AM$11:$AM$64,2)+COUNTIF(AQ$12:$AQ24,2))&gt;1,"",IF(OR(AQ23="",AQ23=2),"",IF(AQ24=1,"",IF(AND(AQ24=2,Y24&lt;&gt;""),W24,IF(AND(AQ24=2,Z24&lt;&gt;""),W24+1,IF(AND(AQ24=2,AA24&lt;&gt;""),W24+2,IF(AND(AQ24=2,AB24&lt;&gt;""),W24+3,IF(AND(AQ24=2,AC24&lt;&gt;""),W24+4,""))))))))</f>
        <v/>
      </c>
      <c r="AS24">
        <f>IF(SUM(Y25:$AC$62)=0,1,2)</f>
        <v>1</v>
      </c>
      <c r="AT24" s="65" t="str">
        <f t="shared" si="9"/>
        <v/>
      </c>
    </row>
    <row r="25" spans="2:46" x14ac:dyDescent="0.3">
      <c r="B25" s="101">
        <v>15</v>
      </c>
      <c r="C25" s="103">
        <f t="shared" si="10"/>
        <v>45754</v>
      </c>
      <c r="D25" s="103">
        <f t="shared" si="3"/>
        <v>45758</v>
      </c>
      <c r="E25" s="104" t="str">
        <f>IF(AND($E$2="Noord",ISNA(VLOOKUP($B$4&amp;$B25&amp;E$10,Data!$A:$H,6,FALSE)=TRUE)),"",IF(AND($E$2="Midden",ISNA(VLOOKUP($B$4&amp;$B25&amp;E$10,Data!$A:$H,7,FALSE)=TRUE)),"",IF(AND($E$2="Zuid",ISNA(VLOOKUP($B$4&amp;$B25&amp;E$10,Data!$A:$H,8,FALSE)=TRUE)),"",IF(AND($E$2="Noord",VLOOKUP($B$4&amp;$B25&amp;E$10,Data!$A:$H,6,FALSE)="Vakantie"),"x",IF(AND($E$2="Midden",VLOOKUP($B$4&amp;$B25&amp;E$10,Data!$A:$H,7,FALSE)="Vakantie"),"x",IF(AND($E$2="Zuid",VLOOKUP($B$4&amp;$B25&amp;E$10,Data!$A:$H,8,FALSE)="Vakantie"),"x",""))))))</f>
        <v/>
      </c>
      <c r="F25" s="104" t="str">
        <f>IF(AND($E$2="Noord",ISNA(VLOOKUP($B$4&amp;$B25&amp;F$10,Data!$A:$H,6,FALSE)=TRUE)),"",IF(AND($E$2="Midden",ISNA(VLOOKUP($B$4&amp;$B25&amp;F$10,Data!$A:$H,7,FALSE)=TRUE)),"",IF(AND($E$2="Zuid",ISNA(VLOOKUP($B$4&amp;$B25&amp;F$10,Data!$A:$H,8,FALSE)=TRUE)),"",IF(AND($E$2="Noord",VLOOKUP($B$4&amp;$B25&amp;F$10,Data!$A:$H,6,FALSE)="Vakantie"),"x",IF(AND($E$2="Midden",VLOOKUP($B$4&amp;$B25&amp;F$10,Data!$A:$H,7,FALSE)="Vakantie"),"x",IF(AND($E$2="Zuid",VLOOKUP($B$4&amp;$B25&amp;F$10,Data!$A:$H,8,FALSE)="Vakantie"),"x",""))))))</f>
        <v/>
      </c>
      <c r="G25" s="104" t="str">
        <f>IF(AND($E$2="Noord",ISNA(VLOOKUP($B$4&amp;$B25&amp;G$10,Data!$A:$H,6,FALSE)=TRUE)),"",IF(AND($E$2="Midden",ISNA(VLOOKUP($B$4&amp;$B25&amp;G$10,Data!$A:$H,7,FALSE)=TRUE)),"",IF(AND($E$2="Zuid",ISNA(VLOOKUP($B$4&amp;$B25&amp;G$10,Data!$A:$H,8,FALSE)=TRUE)),"",IF(AND($E$2="Noord",VLOOKUP($B$4&amp;$B25&amp;G$10,Data!$A:$H,6,FALSE)="Vakantie"),"x",IF(AND($E$2="Midden",VLOOKUP($B$4&amp;$B25&amp;G$10,Data!$A:$H,7,FALSE)="Vakantie"),"x",IF(AND($E$2="Zuid",VLOOKUP($B$4&amp;$B25&amp;G$10,Data!$A:$H,8,FALSE)="Vakantie"),"x",""))))))</f>
        <v/>
      </c>
      <c r="H25" s="104" t="str">
        <f>IF(AND($E$2="Noord",ISNA(VLOOKUP($B$4&amp;$B25&amp;H$10,Data!$A:$H,6,FALSE)=TRUE)),"",IF(AND($E$2="Midden",ISNA(VLOOKUP($B$4&amp;$B25&amp;H$10,Data!$A:$H,7,FALSE)=TRUE)),"",IF(AND($E$2="Zuid",ISNA(VLOOKUP($B$4&amp;$B25&amp;H$10,Data!$A:$H,8,FALSE)=TRUE)),"",IF(AND($E$2="Noord",VLOOKUP($B$4&amp;$B25&amp;H$10,Data!$A:$H,6,FALSE)="Vakantie"),"x",IF(AND($E$2="Midden",VLOOKUP($B$4&amp;$B25&amp;H$10,Data!$A:$H,7,FALSE)="Vakantie"),"x",IF(AND($E$2="Zuid",VLOOKUP($B$4&amp;$B25&amp;H$10,Data!$A:$H,8,FALSE)="Vakantie"),"x",""))))))</f>
        <v/>
      </c>
      <c r="I25" s="104" t="str">
        <f>IF(AND($E$2="Noord",ISNA(VLOOKUP($B$4&amp;$B25&amp;I$10,Data!$A:$H,6,FALSE)=TRUE)),"",IF(AND($E$2="Midden",ISNA(VLOOKUP($B$4&amp;$B25&amp;I$10,Data!$A:$H,7,FALSE)=TRUE)),"",IF(AND($E$2="Zuid",ISNA(VLOOKUP($B$4&amp;$B25&amp;I$10,Data!$A:$H,8,FALSE)=TRUE)),"",IF(AND($E$2="Noord",VLOOKUP($B$4&amp;$B25&amp;I$10,Data!$A:$H,6,FALSE)="Vakantie"),"x",IF(AND($E$2="Midden",VLOOKUP($B$4&amp;$B25&amp;I$10,Data!$A:$H,7,FALSE)="Vakantie"),"x",IF(AND($E$2="Zuid",VLOOKUP($B$4&amp;$B25&amp;I$10,Data!$A:$H,8,FALSE)="Vakantie"),"x",""))))))</f>
        <v/>
      </c>
      <c r="J25" s="89">
        <f t="shared" si="0"/>
        <v>0</v>
      </c>
      <c r="L25" s="101">
        <v>15</v>
      </c>
      <c r="M25" s="106">
        <f t="shared" si="11"/>
        <v>46118</v>
      </c>
      <c r="N25" s="94">
        <f t="shared" si="12"/>
        <v>46122</v>
      </c>
      <c r="O25" s="104" t="str">
        <f>IF(AND($E$2="Noord",ISNA(VLOOKUP($L$4&amp;$L25&amp;O$10,Data!$A:$H,6,FALSE)=TRUE)),"",IF(AND($E$2="Midden",ISNA(VLOOKUP($L$4&amp;$L25&amp;O$10,Data!$A:$H,7,FALSE)=TRUE)),"",IF(AND($E$2="Zuid",ISNA(VLOOKUP($L$4&amp;$L25&amp;O$10,Data!$A:$H,8,FALSE)=TRUE)),"",IF(AND($E$2="Noord",VLOOKUP($L$4&amp;$L25&amp;O$10,Data!$A:$H,6,FALSE)="Vakantie"),"x",IF(AND($E$2="Midden",VLOOKUP($L$4&amp;$L25&amp;O$10,Data!$A:$H,7,FALSE)="Vakantie"),"x",IF(AND($E$2="Zuid",VLOOKUP($L$4&amp;$L25&amp;O$10,Data!$A:$H,8,FALSE)="Vakantie"),"x",""))))))</f>
        <v>x</v>
      </c>
      <c r="P25" s="104" t="str">
        <f>IF(AND($E$2="Noord",ISNA(VLOOKUP($L$4&amp;$L25&amp;P$10,Data!$A:$H,6,FALSE)=TRUE)),"",IF(AND($E$2="Midden",ISNA(VLOOKUP($L$4&amp;$L25&amp;P$10,Data!$A:$H,7,FALSE)=TRUE)),"",IF(AND($E$2="Zuid",ISNA(VLOOKUP($L$4&amp;$L25&amp;P$10,Data!$A:$H,8,FALSE)=TRUE)),"",IF(AND($E$2="Noord",VLOOKUP($L$4&amp;$L25&amp;P$10,Data!$A:$H,6,FALSE)="Vakantie"),"x",IF(AND($E$2="Midden",VLOOKUP($L$4&amp;$L25&amp;P$10,Data!$A:$H,7,FALSE)="Vakantie"),"x",IF(AND($E$2="Zuid",VLOOKUP($L$4&amp;$L25&amp;P$10,Data!$A:$H,8,FALSE)="Vakantie"),"x",""))))))</f>
        <v/>
      </c>
      <c r="Q25" s="104" t="str">
        <f>IF(AND($E$2="Noord",ISNA(VLOOKUP($L$4&amp;$L25&amp;Q$10,Data!$A:$H,6,FALSE)=TRUE)),"",IF(AND($E$2="Midden",ISNA(VLOOKUP($L$4&amp;$L25&amp;Q$10,Data!$A:$H,7,FALSE)=TRUE)),"",IF(AND($E$2="Zuid",ISNA(VLOOKUP($L$4&amp;$L25&amp;Q$10,Data!$A:$H,8,FALSE)=TRUE)),"",IF(AND($E$2="Noord",VLOOKUP($L$4&amp;$L25&amp;Q$10,Data!$A:$H,6,FALSE)="Vakantie"),"x",IF(AND($E$2="Midden",VLOOKUP($L$4&amp;$L25&amp;Q$10,Data!$A:$H,7,FALSE)="Vakantie"),"x",IF(AND($E$2="Zuid",VLOOKUP($L$4&amp;$L25&amp;Q$10,Data!$A:$H,8,FALSE)="Vakantie"),"x",""))))))</f>
        <v/>
      </c>
      <c r="R25" s="104" t="str">
        <f>IF(AND($E$2="Noord",ISNA(VLOOKUP($L$4&amp;$L25&amp;R$10,Data!$A:$H,6,FALSE)=TRUE)),"",IF(AND($E$2="Midden",ISNA(VLOOKUP($L$4&amp;$L25&amp;R$10,Data!$A:$H,7,FALSE)=TRUE)),"",IF(AND($E$2="Zuid",ISNA(VLOOKUP($L$4&amp;$L25&amp;R$10,Data!$A:$H,8,FALSE)=TRUE)),"",IF(AND($E$2="Noord",VLOOKUP($L$4&amp;$L25&amp;R$10,Data!$A:$H,6,FALSE)="Vakantie"),"x",IF(AND($E$2="Midden",VLOOKUP($L$4&amp;$L25&amp;R$10,Data!$A:$H,7,FALSE)="Vakantie"),"x",IF(AND($E$2="Zuid",VLOOKUP($L$4&amp;$L25&amp;R$10,Data!$A:$H,8,FALSE)="Vakantie"),"x",""))))))</f>
        <v/>
      </c>
      <c r="S25" s="104" t="str">
        <f>IF(AND($E$2="Noord",ISNA(VLOOKUP($L$4&amp;$L25&amp;S$10,Data!$A:$H,6,FALSE)=TRUE)),"",IF(AND($E$2="Midden",ISNA(VLOOKUP($L$4&amp;$L25&amp;S$10,Data!$A:$H,7,FALSE)=TRUE)),"",IF(AND($E$2="Zuid",ISNA(VLOOKUP($L$4&amp;$L25&amp;S$10,Data!$A:$H,8,FALSE)=TRUE)),"",IF(AND($E$2="Noord",VLOOKUP($L$4&amp;$L25&amp;S$10,Data!$A:$H,6,FALSE)="Vakantie"),"x",IF(AND($E$2="Midden",VLOOKUP($L$4&amp;$L25&amp;S$10,Data!$A:$H,7,FALSE)="Vakantie"),"x",IF(AND($E$2="Zuid",VLOOKUP($L$4&amp;$L25&amp;S$10,Data!$A:$H,8,FALSE)="Vakantie"),"x",""))))))</f>
        <v/>
      </c>
      <c r="T25" s="89">
        <f t="shared" si="1"/>
        <v>0</v>
      </c>
      <c r="V25" s="101">
        <v>15</v>
      </c>
      <c r="W25" s="106">
        <f t="shared" si="13"/>
        <v>46489</v>
      </c>
      <c r="X25" s="106">
        <f t="shared" si="4"/>
        <v>46493</v>
      </c>
      <c r="Y25" s="104" t="str">
        <f>IF(AND($E$2="Noord",ISNA(VLOOKUP($V$4&amp;$V25&amp;Y$10,Data!$A:$H,6,FALSE)=TRUE)),"",IF(AND($E$2="Midden",ISNA(VLOOKUP($V$4&amp;$V25&amp;Y$10,Data!$A:$H,7,FALSE)=TRUE)),"",IF(AND($E$2="Zuid",ISNA(VLOOKUP($V$4&amp;$V25&amp;Y$10,Data!$A:$H,8,FALSE)=TRUE)),"",IF(AND($E$2="Noord",VLOOKUP($V$4&amp;$V25&amp;Y$10,Data!$A:$H,6,FALSE)="Vakantie"),"x",IF(AND($E$2="Midden",VLOOKUP($V$4&amp;$V25&amp;Y$10,Data!$A:$H,7,FALSE)="Vakantie"),"x",IF(AND($E$2="Zuid",VLOOKUP($V$4&amp;$V25&amp;Y$10,Data!$A:$H,8,FALSE)="Vakantie"),"x",""))))))</f>
        <v/>
      </c>
      <c r="Z25" s="104" t="str">
        <f>IF(AND($E$2="Noord",ISNA(VLOOKUP($V$4&amp;$V25&amp;Z$10,Data!$A:$H,6,FALSE)=TRUE)),"",IF(AND($E$2="Midden",ISNA(VLOOKUP($V$4&amp;$V25&amp;Z$10,Data!$A:$H,7,FALSE)=TRUE)),"",IF(AND($E$2="Zuid",ISNA(VLOOKUP($V$4&amp;$V25&amp;Z$10,Data!$A:$H,8,FALSE)=TRUE)),"",IF(AND($E$2="Noord",VLOOKUP($V$4&amp;$V25&amp;Z$10,Data!$A:$H,6,FALSE)="Vakantie"),"x",IF(AND($E$2="Midden",VLOOKUP($V$4&amp;$V25&amp;Z$10,Data!$A:$H,7,FALSE)="Vakantie"),"x",IF(AND($E$2="Zuid",VLOOKUP($V$4&amp;$V25&amp;Z$10,Data!$A:$H,8,FALSE)="Vakantie"),"x",""))))))</f>
        <v/>
      </c>
      <c r="AA25" s="104" t="str">
        <f>IF(AND($E$2="Noord",ISNA(VLOOKUP($V$4&amp;$V25&amp;AA$10,Data!$A:$H,6,FALSE)=TRUE)),"",IF(AND($E$2="Midden",ISNA(VLOOKUP($V$4&amp;$V25&amp;AA$10,Data!$A:$H,7,FALSE)=TRUE)),"",IF(AND($E$2="Zuid",ISNA(VLOOKUP($V$4&amp;$V25&amp;AA$10,Data!$A:$H,8,FALSE)=TRUE)),"",IF(AND($E$2="Noord",VLOOKUP($V$4&amp;$V25&amp;AA$10,Data!$A:$H,6,FALSE)="Vakantie"),"x",IF(AND($E$2="Midden",VLOOKUP($V$4&amp;$V25&amp;AA$10,Data!$A:$H,7,FALSE)="Vakantie"),"x",IF(AND($E$2="Zuid",VLOOKUP($V$4&amp;$V25&amp;AA$10,Data!$A:$H,8,FALSE)="Vakantie"),"x",""))))))</f>
        <v/>
      </c>
      <c r="AB25" s="104" t="str">
        <f>IF(AND($E$2="Noord",ISNA(VLOOKUP($V$4&amp;$V25&amp;AB$10,Data!$A:$H,6,FALSE)=TRUE)),"",IF(AND($E$2="Midden",ISNA(VLOOKUP($V$4&amp;$V25&amp;AB$10,Data!$A:$H,7,FALSE)=TRUE)),"",IF(AND($E$2="Zuid",ISNA(VLOOKUP($V$4&amp;$V25&amp;AB$10,Data!$A:$H,8,FALSE)=TRUE)),"",IF(AND($E$2="Noord",VLOOKUP($V$4&amp;$V25&amp;AB$10,Data!$A:$H,6,FALSE)="Vakantie"),"x",IF(AND($E$2="Midden",VLOOKUP($V$4&amp;$V25&amp;AB$10,Data!$A:$H,7,FALSE)="Vakantie"),"x",IF(AND($E$2="Zuid",VLOOKUP($V$4&amp;$V25&amp;AB$10,Data!$A:$H,8,FALSE)="Vakantie"),"x",""))))))</f>
        <v/>
      </c>
      <c r="AC25" s="104" t="str">
        <f>IF(AND($E$2="Noord",ISNA(VLOOKUP($V$4&amp;$V25&amp;AC$10,Data!$A:$H,6,FALSE)=TRUE)),"",IF(AND($E$2="Midden",ISNA(VLOOKUP($V$4&amp;$V25&amp;AC$10,Data!$A:$H,7,FALSE)=TRUE)),"",IF(AND($E$2="Zuid",ISNA(VLOOKUP($V$4&amp;$V25&amp;AC$10,Data!$A:$H,8,FALSE)=TRUE)),"",IF(AND($E$2="Noord",VLOOKUP($V$4&amp;$V25&amp;AC$10,Data!$A:$H,6,FALSE)="Vakantie"),"x",IF(AND($E$2="Midden",VLOOKUP($V$4&amp;$V25&amp;AC$10,Data!$A:$H,7,FALSE)="Vakantie"),"x",IF(AND($E$2="Zuid",VLOOKUP($V$4&amp;$V25&amp;AC$10,Data!$A:$H,8,FALSE)="Vakantie"),"x",""))))))</f>
        <v/>
      </c>
      <c r="AD25" s="89">
        <f t="shared" si="2"/>
        <v>0</v>
      </c>
      <c r="AI25">
        <f t="shared" si="5"/>
        <v>1</v>
      </c>
      <c r="AJ25" s="107" t="str">
        <f>IF((COUNTIF($AI$11:$AI25,2))&gt;1,"",IF(OR(AI24="",AI24=2),"",IF(AI25=1,"",IF(AND($AI25=2,E25&lt;&gt;""),$C25,IF(AND($AI25=2,F25&lt;&gt;""),$C25+1,IF(AND($AI25=2,G25&lt;&gt;""),$C25+2,IF(AND($AI25=2,H25&lt;&gt;""),$C25+3,IF(AND($AI25=2,I25&lt;&gt;""),$C25+4,""))))))))</f>
        <v/>
      </c>
      <c r="AK25">
        <f>IF(SUM(E26:$I$62)+$T$68+$AD$68=0,1,2)</f>
        <v>1</v>
      </c>
      <c r="AL25" s="65" t="str">
        <f t="shared" si="6"/>
        <v/>
      </c>
      <c r="AM25">
        <f t="shared" si="7"/>
        <v>1</v>
      </c>
      <c r="AN25" s="65" t="str">
        <f t="shared" si="14"/>
        <v/>
      </c>
      <c r="AO25">
        <f>IF(SUM(O26:$S$62)+$AD$68=0,1,2)</f>
        <v>1</v>
      </c>
      <c r="AP25" s="65" t="str">
        <f t="shared" si="8"/>
        <v/>
      </c>
      <c r="AQ25">
        <f>IF(SUM($O26:$S$62)=0,1,2)</f>
        <v>1</v>
      </c>
      <c r="AR25" s="65" t="str">
        <f>IF((COUNTIF($AI$11:$AI$64,2)+COUNTIF($AM$11:$AM$64,2)+COUNTIF(AQ$12:$AQ25,2))&gt;1,"",IF(OR(AQ24="",AQ24=2),"",IF(AQ25=1,"",IF(AND(AQ25=2,Y25&lt;&gt;""),W25,IF(AND(AQ25=2,Z25&lt;&gt;""),W25+1,IF(AND(AQ25=2,AA25&lt;&gt;""),W25+2,IF(AND(AQ25=2,AB25&lt;&gt;""),W25+3,IF(AND(AQ25=2,AC25&lt;&gt;""),W25+4,""))))))))</f>
        <v/>
      </c>
      <c r="AS25">
        <f>IF(SUM(Y26:$AC$62)=0,1,2)</f>
        <v>1</v>
      </c>
      <c r="AT25" s="65" t="str">
        <f t="shared" si="9"/>
        <v/>
      </c>
    </row>
    <row r="26" spans="2:46" x14ac:dyDescent="0.3">
      <c r="B26" s="101">
        <v>16</v>
      </c>
      <c r="C26" s="103">
        <f t="shared" si="10"/>
        <v>45761</v>
      </c>
      <c r="D26" s="103">
        <f t="shared" si="3"/>
        <v>45765</v>
      </c>
      <c r="E26" s="104" t="str">
        <f>IF(AND($E$2="Noord",ISNA(VLOOKUP($B$4&amp;$B26&amp;E$10,Data!$A:$H,6,FALSE)=TRUE)),"",IF(AND($E$2="Midden",ISNA(VLOOKUP($B$4&amp;$B26&amp;E$10,Data!$A:$H,7,FALSE)=TRUE)),"",IF(AND($E$2="Zuid",ISNA(VLOOKUP($B$4&amp;$B26&amp;E$10,Data!$A:$H,8,FALSE)=TRUE)),"",IF(AND($E$2="Noord",VLOOKUP($B$4&amp;$B26&amp;E$10,Data!$A:$H,6,FALSE)="Vakantie"),"x",IF(AND($E$2="Midden",VLOOKUP($B$4&amp;$B26&amp;E$10,Data!$A:$H,7,FALSE)="Vakantie"),"x",IF(AND($E$2="Zuid",VLOOKUP($B$4&amp;$B26&amp;E$10,Data!$A:$H,8,FALSE)="Vakantie"),"x",""))))))</f>
        <v/>
      </c>
      <c r="F26" s="104" t="str">
        <f>IF(AND($E$2="Noord",ISNA(VLOOKUP($B$4&amp;$B26&amp;F$10,Data!$A:$H,6,FALSE)=TRUE)),"",IF(AND($E$2="Midden",ISNA(VLOOKUP($B$4&amp;$B26&amp;F$10,Data!$A:$H,7,FALSE)=TRUE)),"",IF(AND($E$2="Zuid",ISNA(VLOOKUP($B$4&amp;$B26&amp;F$10,Data!$A:$H,8,FALSE)=TRUE)),"",IF(AND($E$2="Noord",VLOOKUP($B$4&amp;$B26&amp;F$10,Data!$A:$H,6,FALSE)="Vakantie"),"x",IF(AND($E$2="Midden",VLOOKUP($B$4&amp;$B26&amp;F$10,Data!$A:$H,7,FALSE)="Vakantie"),"x",IF(AND($E$2="Zuid",VLOOKUP($B$4&amp;$B26&amp;F$10,Data!$A:$H,8,FALSE)="Vakantie"),"x",""))))))</f>
        <v/>
      </c>
      <c r="G26" s="104" t="str">
        <f>IF(AND($E$2="Noord",ISNA(VLOOKUP($B$4&amp;$B26&amp;G$10,Data!$A:$H,6,FALSE)=TRUE)),"",IF(AND($E$2="Midden",ISNA(VLOOKUP($B$4&amp;$B26&amp;G$10,Data!$A:$H,7,FALSE)=TRUE)),"",IF(AND($E$2="Zuid",ISNA(VLOOKUP($B$4&amp;$B26&amp;G$10,Data!$A:$H,8,FALSE)=TRUE)),"",IF(AND($E$2="Noord",VLOOKUP($B$4&amp;$B26&amp;G$10,Data!$A:$H,6,FALSE)="Vakantie"),"x",IF(AND($E$2="Midden",VLOOKUP($B$4&amp;$B26&amp;G$10,Data!$A:$H,7,FALSE)="Vakantie"),"x",IF(AND($E$2="Zuid",VLOOKUP($B$4&amp;$B26&amp;G$10,Data!$A:$H,8,FALSE)="Vakantie"),"x",""))))))</f>
        <v/>
      </c>
      <c r="H26" s="104" t="str">
        <f>IF(AND($E$2="Noord",ISNA(VLOOKUP($B$4&amp;$B26&amp;H$10,Data!$A:$H,6,FALSE)=TRUE)),"",IF(AND($E$2="Midden",ISNA(VLOOKUP($B$4&amp;$B26&amp;H$10,Data!$A:$H,7,FALSE)=TRUE)),"",IF(AND($E$2="Zuid",ISNA(VLOOKUP($B$4&amp;$B26&amp;H$10,Data!$A:$H,8,FALSE)=TRUE)),"",IF(AND($E$2="Noord",VLOOKUP($B$4&amp;$B26&amp;H$10,Data!$A:$H,6,FALSE)="Vakantie"),"x",IF(AND($E$2="Midden",VLOOKUP($B$4&amp;$B26&amp;H$10,Data!$A:$H,7,FALSE)="Vakantie"),"x",IF(AND($E$2="Zuid",VLOOKUP($B$4&amp;$B26&amp;H$10,Data!$A:$H,8,FALSE)="Vakantie"),"x",""))))))</f>
        <v/>
      </c>
      <c r="I26" s="104" t="str">
        <f>IF(AND($E$2="Noord",ISNA(VLOOKUP($B$4&amp;$B26&amp;I$10,Data!$A:$H,6,FALSE)=TRUE)),"",IF(AND($E$2="Midden",ISNA(VLOOKUP($B$4&amp;$B26&amp;I$10,Data!$A:$H,7,FALSE)=TRUE)),"",IF(AND($E$2="Zuid",ISNA(VLOOKUP($B$4&amp;$B26&amp;I$10,Data!$A:$H,8,FALSE)=TRUE)),"",IF(AND($E$2="Noord",VLOOKUP($B$4&amp;$B26&amp;I$10,Data!$A:$H,6,FALSE)="Vakantie"),"x",IF(AND($E$2="Midden",VLOOKUP($B$4&amp;$B26&amp;I$10,Data!$A:$H,7,FALSE)="Vakantie"),"x",IF(AND($E$2="Zuid",VLOOKUP($B$4&amp;$B26&amp;I$10,Data!$A:$H,8,FALSE)="Vakantie"),"x",""))))))</f>
        <v>x</v>
      </c>
      <c r="J26" s="89">
        <f t="shared" si="0"/>
        <v>0</v>
      </c>
      <c r="L26" s="101">
        <v>16</v>
      </c>
      <c r="M26" s="106">
        <f t="shared" si="11"/>
        <v>46125</v>
      </c>
      <c r="N26" s="94">
        <f t="shared" si="12"/>
        <v>46129</v>
      </c>
      <c r="O26" s="104" t="str">
        <f>IF(AND($E$2="Noord",ISNA(VLOOKUP($L$4&amp;$L26&amp;O$10,Data!$A:$H,6,FALSE)=TRUE)),"",IF(AND($E$2="Midden",ISNA(VLOOKUP($L$4&amp;$L26&amp;O$10,Data!$A:$H,7,FALSE)=TRUE)),"",IF(AND($E$2="Zuid",ISNA(VLOOKUP($L$4&amp;$L26&amp;O$10,Data!$A:$H,8,FALSE)=TRUE)),"",IF(AND($E$2="Noord",VLOOKUP($L$4&amp;$L26&amp;O$10,Data!$A:$H,6,FALSE)="Vakantie"),"x",IF(AND($E$2="Midden",VLOOKUP($L$4&amp;$L26&amp;O$10,Data!$A:$H,7,FALSE)="Vakantie"),"x",IF(AND($E$2="Zuid",VLOOKUP($L$4&amp;$L26&amp;O$10,Data!$A:$H,8,FALSE)="Vakantie"),"x",""))))))</f>
        <v/>
      </c>
      <c r="P26" s="104" t="str">
        <f>IF(AND($E$2="Noord",ISNA(VLOOKUP($L$4&amp;$L26&amp;P$10,Data!$A:$H,6,FALSE)=TRUE)),"",IF(AND($E$2="Midden",ISNA(VLOOKUP($L$4&amp;$L26&amp;P$10,Data!$A:$H,7,FALSE)=TRUE)),"",IF(AND($E$2="Zuid",ISNA(VLOOKUP($L$4&amp;$L26&amp;P$10,Data!$A:$H,8,FALSE)=TRUE)),"",IF(AND($E$2="Noord",VLOOKUP($L$4&amp;$L26&amp;P$10,Data!$A:$H,6,FALSE)="Vakantie"),"x",IF(AND($E$2="Midden",VLOOKUP($L$4&amp;$L26&amp;P$10,Data!$A:$H,7,FALSE)="Vakantie"),"x",IF(AND($E$2="Zuid",VLOOKUP($L$4&amp;$L26&amp;P$10,Data!$A:$H,8,FALSE)="Vakantie"),"x",""))))))</f>
        <v/>
      </c>
      <c r="Q26" s="104" t="str">
        <f>IF(AND($E$2="Noord",ISNA(VLOOKUP($L$4&amp;$L26&amp;Q$10,Data!$A:$H,6,FALSE)=TRUE)),"",IF(AND($E$2="Midden",ISNA(VLOOKUP($L$4&amp;$L26&amp;Q$10,Data!$A:$H,7,FALSE)=TRUE)),"",IF(AND($E$2="Zuid",ISNA(VLOOKUP($L$4&amp;$L26&amp;Q$10,Data!$A:$H,8,FALSE)=TRUE)),"",IF(AND($E$2="Noord",VLOOKUP($L$4&amp;$L26&amp;Q$10,Data!$A:$H,6,FALSE)="Vakantie"),"x",IF(AND($E$2="Midden",VLOOKUP($L$4&amp;$L26&amp;Q$10,Data!$A:$H,7,FALSE)="Vakantie"),"x",IF(AND($E$2="Zuid",VLOOKUP($L$4&amp;$L26&amp;Q$10,Data!$A:$H,8,FALSE)="Vakantie"),"x",""))))))</f>
        <v/>
      </c>
      <c r="R26" s="104" t="str">
        <f>IF(AND($E$2="Noord",ISNA(VLOOKUP($L$4&amp;$L26&amp;R$10,Data!$A:$H,6,FALSE)=TRUE)),"",IF(AND($E$2="Midden",ISNA(VLOOKUP($L$4&amp;$L26&amp;R$10,Data!$A:$H,7,FALSE)=TRUE)),"",IF(AND($E$2="Zuid",ISNA(VLOOKUP($L$4&amp;$L26&amp;R$10,Data!$A:$H,8,FALSE)=TRUE)),"",IF(AND($E$2="Noord",VLOOKUP($L$4&amp;$L26&amp;R$10,Data!$A:$H,6,FALSE)="Vakantie"),"x",IF(AND($E$2="Midden",VLOOKUP($L$4&amp;$L26&amp;R$10,Data!$A:$H,7,FALSE)="Vakantie"),"x",IF(AND($E$2="Zuid",VLOOKUP($L$4&amp;$L26&amp;R$10,Data!$A:$H,8,FALSE)="Vakantie"),"x",""))))))</f>
        <v/>
      </c>
      <c r="S26" s="104" t="str">
        <f>IF(AND($E$2="Noord",ISNA(VLOOKUP($L$4&amp;$L26&amp;S$10,Data!$A:$H,6,FALSE)=TRUE)),"",IF(AND($E$2="Midden",ISNA(VLOOKUP($L$4&amp;$L26&amp;S$10,Data!$A:$H,7,FALSE)=TRUE)),"",IF(AND($E$2="Zuid",ISNA(VLOOKUP($L$4&amp;$L26&amp;S$10,Data!$A:$H,8,FALSE)=TRUE)),"",IF(AND($E$2="Noord",VLOOKUP($L$4&amp;$L26&amp;S$10,Data!$A:$H,6,FALSE)="Vakantie"),"x",IF(AND($E$2="Midden",VLOOKUP($L$4&amp;$L26&amp;S$10,Data!$A:$H,7,FALSE)="Vakantie"),"x",IF(AND($E$2="Zuid",VLOOKUP($L$4&amp;$L26&amp;S$10,Data!$A:$H,8,FALSE)="Vakantie"),"x",""))))))</f>
        <v/>
      </c>
      <c r="T26" s="89">
        <f t="shared" si="1"/>
        <v>0</v>
      </c>
      <c r="V26" s="101">
        <v>16</v>
      </c>
      <c r="W26" s="106">
        <f t="shared" si="13"/>
        <v>46496</v>
      </c>
      <c r="X26" s="106">
        <f t="shared" si="4"/>
        <v>46500</v>
      </c>
      <c r="Y26" s="104" t="str">
        <f>IF(AND($E$2="Noord",ISNA(VLOOKUP($V$4&amp;$V26&amp;Y$10,Data!$A:$H,6,FALSE)=TRUE)),"",IF(AND($E$2="Midden",ISNA(VLOOKUP($V$4&amp;$V26&amp;Y$10,Data!$A:$H,7,FALSE)=TRUE)),"",IF(AND($E$2="Zuid",ISNA(VLOOKUP($V$4&amp;$V26&amp;Y$10,Data!$A:$H,8,FALSE)=TRUE)),"",IF(AND($E$2="Noord",VLOOKUP($V$4&amp;$V26&amp;Y$10,Data!$A:$H,6,FALSE)="Vakantie"),"x",IF(AND($E$2="Midden",VLOOKUP($V$4&amp;$V26&amp;Y$10,Data!$A:$H,7,FALSE)="Vakantie"),"x",IF(AND($E$2="Zuid",VLOOKUP($V$4&amp;$V26&amp;Y$10,Data!$A:$H,8,FALSE)="Vakantie"),"x",""))))))</f>
        <v/>
      </c>
      <c r="Z26" s="104" t="str">
        <f>IF(AND($E$2="Noord",ISNA(VLOOKUP($V$4&amp;$V26&amp;Z$10,Data!$A:$H,6,FALSE)=TRUE)),"",IF(AND($E$2="Midden",ISNA(VLOOKUP($V$4&amp;$V26&amp;Z$10,Data!$A:$H,7,FALSE)=TRUE)),"",IF(AND($E$2="Zuid",ISNA(VLOOKUP($V$4&amp;$V26&amp;Z$10,Data!$A:$H,8,FALSE)=TRUE)),"",IF(AND($E$2="Noord",VLOOKUP($V$4&amp;$V26&amp;Z$10,Data!$A:$H,6,FALSE)="Vakantie"),"x",IF(AND($E$2="Midden",VLOOKUP($V$4&amp;$V26&amp;Z$10,Data!$A:$H,7,FALSE)="Vakantie"),"x",IF(AND($E$2="Zuid",VLOOKUP($V$4&amp;$V26&amp;Z$10,Data!$A:$H,8,FALSE)="Vakantie"),"x",""))))))</f>
        <v/>
      </c>
      <c r="AA26" s="104" t="str">
        <f>IF(AND($E$2="Noord",ISNA(VLOOKUP($V$4&amp;$V26&amp;AA$10,Data!$A:$H,6,FALSE)=TRUE)),"",IF(AND($E$2="Midden",ISNA(VLOOKUP($V$4&amp;$V26&amp;AA$10,Data!$A:$H,7,FALSE)=TRUE)),"",IF(AND($E$2="Zuid",ISNA(VLOOKUP($V$4&amp;$V26&amp;AA$10,Data!$A:$H,8,FALSE)=TRUE)),"",IF(AND($E$2="Noord",VLOOKUP($V$4&amp;$V26&amp;AA$10,Data!$A:$H,6,FALSE)="Vakantie"),"x",IF(AND($E$2="Midden",VLOOKUP($V$4&amp;$V26&amp;AA$10,Data!$A:$H,7,FALSE)="Vakantie"),"x",IF(AND($E$2="Zuid",VLOOKUP($V$4&amp;$V26&amp;AA$10,Data!$A:$H,8,FALSE)="Vakantie"),"x",""))))))</f>
        <v/>
      </c>
      <c r="AB26" s="104" t="str">
        <f>IF(AND($E$2="Noord",ISNA(VLOOKUP($V$4&amp;$V26&amp;AB$10,Data!$A:$H,6,FALSE)=TRUE)),"",IF(AND($E$2="Midden",ISNA(VLOOKUP($V$4&amp;$V26&amp;AB$10,Data!$A:$H,7,FALSE)=TRUE)),"",IF(AND($E$2="Zuid",ISNA(VLOOKUP($V$4&amp;$V26&amp;AB$10,Data!$A:$H,8,FALSE)=TRUE)),"",IF(AND($E$2="Noord",VLOOKUP($V$4&amp;$V26&amp;AB$10,Data!$A:$H,6,FALSE)="Vakantie"),"x",IF(AND($E$2="Midden",VLOOKUP($V$4&amp;$V26&amp;AB$10,Data!$A:$H,7,FALSE)="Vakantie"),"x",IF(AND($E$2="Zuid",VLOOKUP($V$4&amp;$V26&amp;AB$10,Data!$A:$H,8,FALSE)="Vakantie"),"x",""))))))</f>
        <v/>
      </c>
      <c r="AC26" s="104" t="str">
        <f>IF(AND($E$2="Noord",ISNA(VLOOKUP($V$4&amp;$V26&amp;AC$10,Data!$A:$H,6,FALSE)=TRUE)),"",IF(AND($E$2="Midden",ISNA(VLOOKUP($V$4&amp;$V26&amp;AC$10,Data!$A:$H,7,FALSE)=TRUE)),"",IF(AND($E$2="Zuid",ISNA(VLOOKUP($V$4&amp;$V26&amp;AC$10,Data!$A:$H,8,FALSE)=TRUE)),"",IF(AND($E$2="Noord",VLOOKUP($V$4&amp;$V26&amp;AC$10,Data!$A:$H,6,FALSE)="Vakantie"),"x",IF(AND($E$2="Midden",VLOOKUP($V$4&amp;$V26&amp;AC$10,Data!$A:$H,7,FALSE)="Vakantie"),"x",IF(AND($E$2="Zuid",VLOOKUP($V$4&amp;$V26&amp;AC$10,Data!$A:$H,8,FALSE)="Vakantie"),"x",""))))))</f>
        <v/>
      </c>
      <c r="AD26" s="89">
        <f t="shared" si="2"/>
        <v>0</v>
      </c>
      <c r="AI26">
        <f t="shared" si="5"/>
        <v>1</v>
      </c>
      <c r="AJ26" s="107" t="str">
        <f>IF((COUNTIF($AI$11:$AI26,2))&gt;1,"",IF(OR(AI25="",AI25=2),"",IF(AI26=1,"",IF(AND($AI26=2,E26&lt;&gt;""),$C26,IF(AND($AI26=2,F26&lt;&gt;""),$C26+1,IF(AND($AI26=2,G26&lt;&gt;""),$C26+2,IF(AND($AI26=2,H26&lt;&gt;""),$C26+3,IF(AND($AI26=2,I26&lt;&gt;""),$C26+4,""))))))))</f>
        <v/>
      </c>
      <c r="AK26">
        <f>IF(SUM(E27:$I$62)+$T$68+$AD$68=0,1,2)</f>
        <v>1</v>
      </c>
      <c r="AL26" s="65" t="str">
        <f t="shared" si="6"/>
        <v/>
      </c>
      <c r="AM26">
        <f t="shared" si="7"/>
        <v>1</v>
      </c>
      <c r="AN26" s="65" t="str">
        <f t="shared" si="14"/>
        <v/>
      </c>
      <c r="AO26">
        <f>IF(SUM(O27:$S$62)+$AD$68=0,1,2)</f>
        <v>1</v>
      </c>
      <c r="AP26" s="65" t="str">
        <f t="shared" si="8"/>
        <v/>
      </c>
      <c r="AQ26">
        <f>IF(SUM($O27:$S$62)=0,1,2)</f>
        <v>1</v>
      </c>
      <c r="AR26" s="65" t="str">
        <f>IF((COUNTIF($AI$11:$AI$64,2)+COUNTIF($AM$11:$AM$64,2)+COUNTIF(AQ$12:$AQ26,2))&gt;1,"",IF(OR(AQ25="",AQ25=2),"",IF(AQ26=1,"",IF(AND(AQ26=2,Y26&lt;&gt;""),W26,IF(AND(AQ26=2,Z26&lt;&gt;""),W26+1,IF(AND(AQ26=2,AA26&lt;&gt;""),W26+2,IF(AND(AQ26=2,AB26&lt;&gt;""),W26+3,IF(AND(AQ26=2,AC26&lt;&gt;""),W26+4,""))))))))</f>
        <v/>
      </c>
      <c r="AS26">
        <f>IF(SUM(Y27:$AC$62)=0,1,2)</f>
        <v>1</v>
      </c>
      <c r="AT26" s="65" t="str">
        <f t="shared" si="9"/>
        <v/>
      </c>
    </row>
    <row r="27" spans="2:46" x14ac:dyDescent="0.3">
      <c r="B27" s="101">
        <v>17</v>
      </c>
      <c r="C27" s="103">
        <f t="shared" si="10"/>
        <v>45768</v>
      </c>
      <c r="D27" s="103">
        <f t="shared" si="3"/>
        <v>45772</v>
      </c>
      <c r="E27" s="104" t="str">
        <f>IF(AND($E$2="Noord",ISNA(VLOOKUP($B$4&amp;$B27&amp;E$10,Data!$A:$H,6,FALSE)=TRUE)),"",IF(AND($E$2="Midden",ISNA(VLOOKUP($B$4&amp;$B27&amp;E$10,Data!$A:$H,7,FALSE)=TRUE)),"",IF(AND($E$2="Zuid",ISNA(VLOOKUP($B$4&amp;$B27&amp;E$10,Data!$A:$H,8,FALSE)=TRUE)),"",IF(AND($E$2="Noord",VLOOKUP($B$4&amp;$B27&amp;E$10,Data!$A:$H,6,FALSE)="Vakantie"),"x",IF(AND($E$2="Midden",VLOOKUP($B$4&amp;$B27&amp;E$10,Data!$A:$H,7,FALSE)="Vakantie"),"x",IF(AND($E$2="Zuid",VLOOKUP($B$4&amp;$B27&amp;E$10,Data!$A:$H,8,FALSE)="Vakantie"),"x",""))))))</f>
        <v>x</v>
      </c>
      <c r="F27" s="104" t="str">
        <f>IF(AND($E$2="Noord",ISNA(VLOOKUP($B$4&amp;$B27&amp;F$10,Data!$A:$H,6,FALSE)=TRUE)),"",IF(AND($E$2="Midden",ISNA(VLOOKUP($B$4&amp;$B27&amp;F$10,Data!$A:$H,7,FALSE)=TRUE)),"",IF(AND($E$2="Zuid",ISNA(VLOOKUP($B$4&amp;$B27&amp;F$10,Data!$A:$H,8,FALSE)=TRUE)),"",IF(AND($E$2="Noord",VLOOKUP($B$4&amp;$B27&amp;F$10,Data!$A:$H,6,FALSE)="Vakantie"),"x",IF(AND($E$2="Midden",VLOOKUP($B$4&amp;$B27&amp;F$10,Data!$A:$H,7,FALSE)="Vakantie"),"x",IF(AND($E$2="Zuid",VLOOKUP($B$4&amp;$B27&amp;F$10,Data!$A:$H,8,FALSE)="Vakantie"),"x",""))))))</f>
        <v/>
      </c>
      <c r="G27" s="104" t="str">
        <f>IF(AND($E$2="Noord",ISNA(VLOOKUP($B$4&amp;$B27&amp;G$10,Data!$A:$H,6,FALSE)=TRUE)),"",IF(AND($E$2="Midden",ISNA(VLOOKUP($B$4&amp;$B27&amp;G$10,Data!$A:$H,7,FALSE)=TRUE)),"",IF(AND($E$2="Zuid",ISNA(VLOOKUP($B$4&amp;$B27&amp;G$10,Data!$A:$H,8,FALSE)=TRUE)),"",IF(AND($E$2="Noord",VLOOKUP($B$4&amp;$B27&amp;G$10,Data!$A:$H,6,FALSE)="Vakantie"),"x",IF(AND($E$2="Midden",VLOOKUP($B$4&amp;$B27&amp;G$10,Data!$A:$H,7,FALSE)="Vakantie"),"x",IF(AND($E$2="Zuid",VLOOKUP($B$4&amp;$B27&amp;G$10,Data!$A:$H,8,FALSE)="Vakantie"),"x",""))))))</f>
        <v/>
      </c>
      <c r="H27" s="104" t="str">
        <f>IF(AND($E$2="Noord",ISNA(VLOOKUP($B$4&amp;$B27&amp;H$10,Data!$A:$H,6,FALSE)=TRUE)),"",IF(AND($E$2="Midden",ISNA(VLOOKUP($B$4&amp;$B27&amp;H$10,Data!$A:$H,7,FALSE)=TRUE)),"",IF(AND($E$2="Zuid",ISNA(VLOOKUP($B$4&amp;$B27&amp;H$10,Data!$A:$H,8,FALSE)=TRUE)),"",IF(AND($E$2="Noord",VLOOKUP($B$4&amp;$B27&amp;H$10,Data!$A:$H,6,FALSE)="Vakantie"),"x",IF(AND($E$2="Midden",VLOOKUP($B$4&amp;$B27&amp;H$10,Data!$A:$H,7,FALSE)="Vakantie"),"x",IF(AND($E$2="Zuid",VLOOKUP($B$4&amp;$B27&amp;H$10,Data!$A:$H,8,FALSE)="Vakantie"),"x",""))))))</f>
        <v/>
      </c>
      <c r="I27" s="104" t="str">
        <f>IF(AND($E$2="Noord",ISNA(VLOOKUP($B$4&amp;$B27&amp;I$10,Data!$A:$H,6,FALSE)=TRUE)),"",IF(AND($E$2="Midden",ISNA(VLOOKUP($B$4&amp;$B27&amp;I$10,Data!$A:$H,7,FALSE)=TRUE)),"",IF(AND($E$2="Zuid",ISNA(VLOOKUP($B$4&amp;$B27&amp;I$10,Data!$A:$H,8,FALSE)=TRUE)),"",IF(AND($E$2="Noord",VLOOKUP($B$4&amp;$B27&amp;I$10,Data!$A:$H,6,FALSE)="Vakantie"),"x",IF(AND($E$2="Midden",VLOOKUP($B$4&amp;$B27&amp;I$10,Data!$A:$H,7,FALSE)="Vakantie"),"x",IF(AND($E$2="Zuid",VLOOKUP($B$4&amp;$B27&amp;I$10,Data!$A:$H,8,FALSE)="Vakantie"),"x",""))))))</f>
        <v/>
      </c>
      <c r="J27" s="89">
        <f t="shared" si="0"/>
        <v>0</v>
      </c>
      <c r="L27" s="101">
        <v>17</v>
      </c>
      <c r="M27" s="106">
        <f t="shared" si="11"/>
        <v>46132</v>
      </c>
      <c r="N27" s="94">
        <f t="shared" si="12"/>
        <v>46136</v>
      </c>
      <c r="O27" s="104" t="str">
        <f>IF(AND($E$2="Noord",ISNA(VLOOKUP($L$4&amp;$L27&amp;O$10,Data!$A:$H,6,FALSE)=TRUE)),"",IF(AND($E$2="Midden",ISNA(VLOOKUP($L$4&amp;$L27&amp;O$10,Data!$A:$H,7,FALSE)=TRUE)),"",IF(AND($E$2="Zuid",ISNA(VLOOKUP($L$4&amp;$L27&amp;O$10,Data!$A:$H,8,FALSE)=TRUE)),"",IF(AND($E$2="Noord",VLOOKUP($L$4&amp;$L27&amp;O$10,Data!$A:$H,6,FALSE)="Vakantie"),"x",IF(AND($E$2="Midden",VLOOKUP($L$4&amp;$L27&amp;O$10,Data!$A:$H,7,FALSE)="Vakantie"),"x",IF(AND($E$2="Zuid",VLOOKUP($L$4&amp;$L27&amp;O$10,Data!$A:$H,8,FALSE)="Vakantie"),"x",""))))))</f>
        <v/>
      </c>
      <c r="P27" s="104" t="str">
        <f>IF(AND($E$2="Noord",ISNA(VLOOKUP($L$4&amp;$L27&amp;P$10,Data!$A:$H,6,FALSE)=TRUE)),"",IF(AND($E$2="Midden",ISNA(VLOOKUP($L$4&amp;$L27&amp;P$10,Data!$A:$H,7,FALSE)=TRUE)),"",IF(AND($E$2="Zuid",ISNA(VLOOKUP($L$4&amp;$L27&amp;P$10,Data!$A:$H,8,FALSE)=TRUE)),"",IF(AND($E$2="Noord",VLOOKUP($L$4&amp;$L27&amp;P$10,Data!$A:$H,6,FALSE)="Vakantie"),"x",IF(AND($E$2="Midden",VLOOKUP($L$4&amp;$L27&amp;P$10,Data!$A:$H,7,FALSE)="Vakantie"),"x",IF(AND($E$2="Zuid",VLOOKUP($L$4&amp;$L27&amp;P$10,Data!$A:$H,8,FALSE)="Vakantie"),"x",""))))))</f>
        <v/>
      </c>
      <c r="Q27" s="104" t="str">
        <f>IF(AND($E$2="Noord",ISNA(VLOOKUP($L$4&amp;$L27&amp;Q$10,Data!$A:$H,6,FALSE)=TRUE)),"",IF(AND($E$2="Midden",ISNA(VLOOKUP($L$4&amp;$L27&amp;Q$10,Data!$A:$H,7,FALSE)=TRUE)),"",IF(AND($E$2="Zuid",ISNA(VLOOKUP($L$4&amp;$L27&amp;Q$10,Data!$A:$H,8,FALSE)=TRUE)),"",IF(AND($E$2="Noord",VLOOKUP($L$4&amp;$L27&amp;Q$10,Data!$A:$H,6,FALSE)="Vakantie"),"x",IF(AND($E$2="Midden",VLOOKUP($L$4&amp;$L27&amp;Q$10,Data!$A:$H,7,FALSE)="Vakantie"),"x",IF(AND($E$2="Zuid",VLOOKUP($L$4&amp;$L27&amp;Q$10,Data!$A:$H,8,FALSE)="Vakantie"),"x",""))))))</f>
        <v/>
      </c>
      <c r="R27" s="104" t="str">
        <f>IF(AND($E$2="Noord",ISNA(VLOOKUP($L$4&amp;$L27&amp;R$10,Data!$A:$H,6,FALSE)=TRUE)),"",IF(AND($E$2="Midden",ISNA(VLOOKUP($L$4&amp;$L27&amp;R$10,Data!$A:$H,7,FALSE)=TRUE)),"",IF(AND($E$2="Zuid",ISNA(VLOOKUP($L$4&amp;$L27&amp;R$10,Data!$A:$H,8,FALSE)=TRUE)),"",IF(AND($E$2="Noord",VLOOKUP($L$4&amp;$L27&amp;R$10,Data!$A:$H,6,FALSE)="Vakantie"),"x",IF(AND($E$2="Midden",VLOOKUP($L$4&amp;$L27&amp;R$10,Data!$A:$H,7,FALSE)="Vakantie"),"x",IF(AND($E$2="Zuid",VLOOKUP($L$4&amp;$L27&amp;R$10,Data!$A:$H,8,FALSE)="Vakantie"),"x",""))))))</f>
        <v/>
      </c>
      <c r="S27" s="104" t="str">
        <f>IF(AND($E$2="Noord",ISNA(VLOOKUP($L$4&amp;$L27&amp;S$10,Data!$A:$H,6,FALSE)=TRUE)),"",IF(AND($E$2="Midden",ISNA(VLOOKUP($L$4&amp;$L27&amp;S$10,Data!$A:$H,7,FALSE)=TRUE)),"",IF(AND($E$2="Zuid",ISNA(VLOOKUP($L$4&amp;$L27&amp;S$10,Data!$A:$H,8,FALSE)=TRUE)),"",IF(AND($E$2="Noord",VLOOKUP($L$4&amp;$L27&amp;S$10,Data!$A:$H,6,FALSE)="Vakantie"),"x",IF(AND($E$2="Midden",VLOOKUP($L$4&amp;$L27&amp;S$10,Data!$A:$H,7,FALSE)="Vakantie"),"x",IF(AND($E$2="Zuid",VLOOKUP($L$4&amp;$L27&amp;S$10,Data!$A:$H,8,FALSE)="Vakantie"),"x",""))))))</f>
        <v/>
      </c>
      <c r="T27" s="89">
        <f t="shared" si="1"/>
        <v>0</v>
      </c>
      <c r="V27" s="101">
        <v>17</v>
      </c>
      <c r="W27" s="106">
        <f t="shared" si="13"/>
        <v>46503</v>
      </c>
      <c r="X27" s="106">
        <f t="shared" si="4"/>
        <v>46507</v>
      </c>
      <c r="Y27" s="104" t="str">
        <f>IF(AND($E$2="Noord",ISNA(VLOOKUP($V$4&amp;$V27&amp;Y$10,Data!$A:$H,6,FALSE)=TRUE)),"",IF(AND($E$2="Midden",ISNA(VLOOKUP($V$4&amp;$V27&amp;Y$10,Data!$A:$H,7,FALSE)=TRUE)),"",IF(AND($E$2="Zuid",ISNA(VLOOKUP($V$4&amp;$V27&amp;Y$10,Data!$A:$H,8,FALSE)=TRUE)),"",IF(AND($E$2="Noord",VLOOKUP($V$4&amp;$V27&amp;Y$10,Data!$A:$H,6,FALSE)="Vakantie"),"x",IF(AND($E$2="Midden",VLOOKUP($V$4&amp;$V27&amp;Y$10,Data!$A:$H,7,FALSE)="Vakantie"),"x",IF(AND($E$2="Zuid",VLOOKUP($V$4&amp;$V27&amp;Y$10,Data!$A:$H,8,FALSE)="Vakantie"),"x",""))))))</f>
        <v>x</v>
      </c>
      <c r="Z27" s="104" t="str">
        <f>IF(AND($E$2="Noord",ISNA(VLOOKUP($V$4&amp;$V27&amp;Z$10,Data!$A:$H,6,FALSE)=TRUE)),"",IF(AND($E$2="Midden",ISNA(VLOOKUP($V$4&amp;$V27&amp;Z$10,Data!$A:$H,7,FALSE)=TRUE)),"",IF(AND($E$2="Zuid",ISNA(VLOOKUP($V$4&amp;$V27&amp;Z$10,Data!$A:$H,8,FALSE)=TRUE)),"",IF(AND($E$2="Noord",VLOOKUP($V$4&amp;$V27&amp;Z$10,Data!$A:$H,6,FALSE)="Vakantie"),"x",IF(AND($E$2="Midden",VLOOKUP($V$4&amp;$V27&amp;Z$10,Data!$A:$H,7,FALSE)="Vakantie"),"x",IF(AND($E$2="Zuid",VLOOKUP($V$4&amp;$V27&amp;Z$10,Data!$A:$H,8,FALSE)="Vakantie"),"x",""))))))</f>
        <v>x</v>
      </c>
      <c r="AA27" s="104" t="str">
        <f>IF(AND($E$2="Noord",ISNA(VLOOKUP($V$4&amp;$V27&amp;AA$10,Data!$A:$H,6,FALSE)=TRUE)),"",IF(AND($E$2="Midden",ISNA(VLOOKUP($V$4&amp;$V27&amp;AA$10,Data!$A:$H,7,FALSE)=TRUE)),"",IF(AND($E$2="Zuid",ISNA(VLOOKUP($V$4&amp;$V27&amp;AA$10,Data!$A:$H,8,FALSE)=TRUE)),"",IF(AND($E$2="Noord",VLOOKUP($V$4&amp;$V27&amp;AA$10,Data!$A:$H,6,FALSE)="Vakantie"),"x",IF(AND($E$2="Midden",VLOOKUP($V$4&amp;$V27&amp;AA$10,Data!$A:$H,7,FALSE)="Vakantie"),"x",IF(AND($E$2="Zuid",VLOOKUP($V$4&amp;$V27&amp;AA$10,Data!$A:$H,8,FALSE)="Vakantie"),"x",""))))))</f>
        <v>x</v>
      </c>
      <c r="AB27" s="104" t="str">
        <f>IF(AND($E$2="Noord",ISNA(VLOOKUP($V$4&amp;$V27&amp;AB$10,Data!$A:$H,6,FALSE)=TRUE)),"",IF(AND($E$2="Midden",ISNA(VLOOKUP($V$4&amp;$V27&amp;AB$10,Data!$A:$H,7,FALSE)=TRUE)),"",IF(AND($E$2="Zuid",ISNA(VLOOKUP($V$4&amp;$V27&amp;AB$10,Data!$A:$H,8,FALSE)=TRUE)),"",IF(AND($E$2="Noord",VLOOKUP($V$4&amp;$V27&amp;AB$10,Data!$A:$H,6,FALSE)="Vakantie"),"x",IF(AND($E$2="Midden",VLOOKUP($V$4&amp;$V27&amp;AB$10,Data!$A:$H,7,FALSE)="Vakantie"),"x",IF(AND($E$2="Zuid",VLOOKUP($V$4&amp;$V27&amp;AB$10,Data!$A:$H,8,FALSE)="Vakantie"),"x",""))))))</f>
        <v>x</v>
      </c>
      <c r="AC27" s="104" t="str">
        <f>IF(AND($E$2="Noord",ISNA(VLOOKUP($V$4&amp;$V27&amp;AC$10,Data!$A:$H,6,FALSE)=TRUE)),"",IF(AND($E$2="Midden",ISNA(VLOOKUP($V$4&amp;$V27&amp;AC$10,Data!$A:$H,7,FALSE)=TRUE)),"",IF(AND($E$2="Zuid",ISNA(VLOOKUP($V$4&amp;$V27&amp;AC$10,Data!$A:$H,8,FALSE)=TRUE)),"",IF(AND($E$2="Noord",VLOOKUP($V$4&amp;$V27&amp;AC$10,Data!$A:$H,6,FALSE)="Vakantie"),"x",IF(AND($E$2="Midden",VLOOKUP($V$4&amp;$V27&amp;AC$10,Data!$A:$H,7,FALSE)="Vakantie"),"x",IF(AND($E$2="Zuid",VLOOKUP($V$4&amp;$V27&amp;AC$10,Data!$A:$H,8,FALSE)="Vakantie"),"x",""))))))</f>
        <v>x</v>
      </c>
      <c r="AD27" s="89">
        <f t="shared" si="2"/>
        <v>0</v>
      </c>
      <c r="AI27">
        <f t="shared" si="5"/>
        <v>1</v>
      </c>
      <c r="AJ27" s="107" t="str">
        <f>IF((COUNTIF($AI$11:$AI27,2))&gt;1,"",IF(OR(AI26="",AI26=2),"",IF(AI27=1,"",IF(AND($AI27=2,E27&lt;&gt;""),$C27,IF(AND($AI27=2,F27&lt;&gt;""),$C27+1,IF(AND($AI27=2,G27&lt;&gt;""),$C27+2,IF(AND($AI27=2,H27&lt;&gt;""),$C27+3,IF(AND($AI27=2,I27&lt;&gt;""),$C27+4,""))))))))</f>
        <v/>
      </c>
      <c r="AK27">
        <f>IF(SUM(E28:$I$62)+$T$68+$AD$68=0,1,2)</f>
        <v>1</v>
      </c>
      <c r="AL27" s="65" t="str">
        <f t="shared" si="6"/>
        <v/>
      </c>
      <c r="AM27">
        <f t="shared" si="7"/>
        <v>1</v>
      </c>
      <c r="AN27" s="65" t="str">
        <f t="shared" si="14"/>
        <v/>
      </c>
      <c r="AO27">
        <f>IF(SUM(O28:$S$62)+$AD$68=0,1,2)</f>
        <v>1</v>
      </c>
      <c r="AP27" s="65" t="str">
        <f t="shared" si="8"/>
        <v/>
      </c>
      <c r="AQ27">
        <f>IF(SUM($O28:$S$62)=0,1,2)</f>
        <v>1</v>
      </c>
      <c r="AR27" s="65" t="str">
        <f>IF((COUNTIF($AI$11:$AI$64,2)+COUNTIF($AM$11:$AM$64,2)+COUNTIF(AQ$12:$AQ27,2))&gt;1,"",IF(OR(AQ26="",AQ26=2),"",IF(AQ27=1,"",IF(AND(AQ27=2,Y27&lt;&gt;""),W27,IF(AND(AQ27=2,Z27&lt;&gt;""),W27+1,IF(AND(AQ27=2,AA27&lt;&gt;""),W27+2,IF(AND(AQ27=2,AB27&lt;&gt;""),W27+3,IF(AND(AQ27=2,AC27&lt;&gt;""),W27+4,""))))))))</f>
        <v/>
      </c>
      <c r="AS27">
        <f>IF(SUM(Y28:$AC$62)=0,1,2)</f>
        <v>1</v>
      </c>
      <c r="AT27" s="65" t="str">
        <f t="shared" si="9"/>
        <v/>
      </c>
    </row>
    <row r="28" spans="2:46" x14ac:dyDescent="0.3">
      <c r="B28" s="101">
        <v>18</v>
      </c>
      <c r="C28" s="103">
        <f t="shared" si="10"/>
        <v>45775</v>
      </c>
      <c r="D28" s="103">
        <f t="shared" si="3"/>
        <v>45779</v>
      </c>
      <c r="E28" s="104" t="str">
        <f>IF(AND($E$2="Noord",ISNA(VLOOKUP($B$4&amp;$B28&amp;E$10,Data!$A:$H,6,FALSE)=TRUE)),"",IF(AND($E$2="Midden",ISNA(VLOOKUP($B$4&amp;$B28&amp;E$10,Data!$A:$H,7,FALSE)=TRUE)),"",IF(AND($E$2="Zuid",ISNA(VLOOKUP($B$4&amp;$B28&amp;E$10,Data!$A:$H,8,FALSE)=TRUE)),"",IF(AND($E$2="Noord",VLOOKUP($B$4&amp;$B28&amp;E$10,Data!$A:$H,6,FALSE)="Vakantie"),"x",IF(AND($E$2="Midden",VLOOKUP($B$4&amp;$B28&amp;E$10,Data!$A:$H,7,FALSE)="Vakantie"),"x",IF(AND($E$2="Zuid",VLOOKUP($B$4&amp;$B28&amp;E$10,Data!$A:$H,8,FALSE)="Vakantie"),"x",""))))))</f>
        <v>x</v>
      </c>
      <c r="F28" s="104" t="str">
        <f>IF(AND($E$2="Noord",ISNA(VLOOKUP($B$4&amp;$B28&amp;F$10,Data!$A:$H,6,FALSE)=TRUE)),"",IF(AND($E$2="Midden",ISNA(VLOOKUP($B$4&amp;$B28&amp;F$10,Data!$A:$H,7,FALSE)=TRUE)),"",IF(AND($E$2="Zuid",ISNA(VLOOKUP($B$4&amp;$B28&amp;F$10,Data!$A:$H,8,FALSE)=TRUE)),"",IF(AND($E$2="Noord",VLOOKUP($B$4&amp;$B28&amp;F$10,Data!$A:$H,6,FALSE)="Vakantie"),"x",IF(AND($E$2="Midden",VLOOKUP($B$4&amp;$B28&amp;F$10,Data!$A:$H,7,FALSE)="Vakantie"),"x",IF(AND($E$2="Zuid",VLOOKUP($B$4&amp;$B28&amp;F$10,Data!$A:$H,8,FALSE)="Vakantie"),"x",""))))))</f>
        <v>x</v>
      </c>
      <c r="G28" s="104" t="str">
        <f>IF(AND($E$2="Noord",ISNA(VLOOKUP($B$4&amp;$B28&amp;G$10,Data!$A:$H,6,FALSE)=TRUE)),"",IF(AND($E$2="Midden",ISNA(VLOOKUP($B$4&amp;$B28&amp;G$10,Data!$A:$H,7,FALSE)=TRUE)),"",IF(AND($E$2="Zuid",ISNA(VLOOKUP($B$4&amp;$B28&amp;G$10,Data!$A:$H,8,FALSE)=TRUE)),"",IF(AND($E$2="Noord",VLOOKUP($B$4&amp;$B28&amp;G$10,Data!$A:$H,6,FALSE)="Vakantie"),"x",IF(AND($E$2="Midden",VLOOKUP($B$4&amp;$B28&amp;G$10,Data!$A:$H,7,FALSE)="Vakantie"),"x",IF(AND($E$2="Zuid",VLOOKUP($B$4&amp;$B28&amp;G$10,Data!$A:$H,8,FALSE)="Vakantie"),"x",""))))))</f>
        <v>x</v>
      </c>
      <c r="H28" s="104" t="str">
        <f>IF(AND($E$2="Noord",ISNA(VLOOKUP($B$4&amp;$B28&amp;H$10,Data!$A:$H,6,FALSE)=TRUE)),"",IF(AND($E$2="Midden",ISNA(VLOOKUP($B$4&amp;$B28&amp;H$10,Data!$A:$H,7,FALSE)=TRUE)),"",IF(AND($E$2="Zuid",ISNA(VLOOKUP($B$4&amp;$B28&amp;H$10,Data!$A:$H,8,FALSE)=TRUE)),"",IF(AND($E$2="Noord",VLOOKUP($B$4&amp;$B28&amp;H$10,Data!$A:$H,6,FALSE)="Vakantie"),"x",IF(AND($E$2="Midden",VLOOKUP($B$4&amp;$B28&amp;H$10,Data!$A:$H,7,FALSE)="Vakantie"),"x",IF(AND($E$2="Zuid",VLOOKUP($B$4&amp;$B28&amp;H$10,Data!$A:$H,8,FALSE)="Vakantie"),"x",""))))))</f>
        <v>x</v>
      </c>
      <c r="I28" s="104" t="str">
        <f>IF(AND($E$2="Noord",ISNA(VLOOKUP($B$4&amp;$B28&amp;I$10,Data!$A:$H,6,FALSE)=TRUE)),"",IF(AND($E$2="Midden",ISNA(VLOOKUP($B$4&amp;$B28&amp;I$10,Data!$A:$H,7,FALSE)=TRUE)),"",IF(AND($E$2="Zuid",ISNA(VLOOKUP($B$4&amp;$B28&amp;I$10,Data!$A:$H,8,FALSE)=TRUE)),"",IF(AND($E$2="Noord",VLOOKUP($B$4&amp;$B28&amp;I$10,Data!$A:$H,6,FALSE)="Vakantie"),"x",IF(AND($E$2="Midden",VLOOKUP($B$4&amp;$B28&amp;I$10,Data!$A:$H,7,FALSE)="Vakantie"),"x",IF(AND($E$2="Zuid",VLOOKUP($B$4&amp;$B28&amp;I$10,Data!$A:$H,8,FALSE)="Vakantie"),"x",""))))))</f>
        <v>x</v>
      </c>
      <c r="J28" s="89">
        <f t="shared" si="0"/>
        <v>0</v>
      </c>
      <c r="L28" s="101">
        <v>18</v>
      </c>
      <c r="M28" s="106">
        <f t="shared" si="11"/>
        <v>46139</v>
      </c>
      <c r="N28" s="94">
        <f t="shared" si="12"/>
        <v>46143</v>
      </c>
      <c r="O28" s="104" t="str">
        <f>IF(AND($E$2="Noord",ISNA(VLOOKUP($L$4&amp;$L28&amp;O$10,Data!$A:$H,6,FALSE)=TRUE)),"",IF(AND($E$2="Midden",ISNA(VLOOKUP($L$4&amp;$L28&amp;O$10,Data!$A:$H,7,FALSE)=TRUE)),"",IF(AND($E$2="Zuid",ISNA(VLOOKUP($L$4&amp;$L28&amp;O$10,Data!$A:$H,8,FALSE)=TRUE)),"",IF(AND($E$2="Noord",VLOOKUP($L$4&amp;$L28&amp;O$10,Data!$A:$H,6,FALSE)="Vakantie"),"x",IF(AND($E$2="Midden",VLOOKUP($L$4&amp;$L28&amp;O$10,Data!$A:$H,7,FALSE)="Vakantie"),"x",IF(AND($E$2="Zuid",VLOOKUP($L$4&amp;$L28&amp;O$10,Data!$A:$H,8,FALSE)="Vakantie"),"x",""))))))</f>
        <v>x</v>
      </c>
      <c r="P28" s="104" t="str">
        <f>IF(AND($E$2="Noord",ISNA(VLOOKUP($L$4&amp;$L28&amp;P$10,Data!$A:$H,6,FALSE)=TRUE)),"",IF(AND($E$2="Midden",ISNA(VLOOKUP($L$4&amp;$L28&amp;P$10,Data!$A:$H,7,FALSE)=TRUE)),"",IF(AND($E$2="Zuid",ISNA(VLOOKUP($L$4&amp;$L28&amp;P$10,Data!$A:$H,8,FALSE)=TRUE)),"",IF(AND($E$2="Noord",VLOOKUP($L$4&amp;$L28&amp;P$10,Data!$A:$H,6,FALSE)="Vakantie"),"x",IF(AND($E$2="Midden",VLOOKUP($L$4&amp;$L28&amp;P$10,Data!$A:$H,7,FALSE)="Vakantie"),"x",IF(AND($E$2="Zuid",VLOOKUP($L$4&amp;$L28&amp;P$10,Data!$A:$H,8,FALSE)="Vakantie"),"x",""))))))</f>
        <v>x</v>
      </c>
      <c r="Q28" s="104" t="str">
        <f>IF(AND($E$2="Noord",ISNA(VLOOKUP($L$4&amp;$L28&amp;Q$10,Data!$A:$H,6,FALSE)=TRUE)),"",IF(AND($E$2="Midden",ISNA(VLOOKUP($L$4&amp;$L28&amp;Q$10,Data!$A:$H,7,FALSE)=TRUE)),"",IF(AND($E$2="Zuid",ISNA(VLOOKUP($L$4&amp;$L28&amp;Q$10,Data!$A:$H,8,FALSE)=TRUE)),"",IF(AND($E$2="Noord",VLOOKUP($L$4&amp;$L28&amp;Q$10,Data!$A:$H,6,FALSE)="Vakantie"),"x",IF(AND($E$2="Midden",VLOOKUP($L$4&amp;$L28&amp;Q$10,Data!$A:$H,7,FALSE)="Vakantie"),"x",IF(AND($E$2="Zuid",VLOOKUP($L$4&amp;$L28&amp;Q$10,Data!$A:$H,8,FALSE)="Vakantie"),"x",""))))))</f>
        <v>x</v>
      </c>
      <c r="R28" s="104" t="str">
        <f>IF(AND($E$2="Noord",ISNA(VLOOKUP($L$4&amp;$L28&amp;R$10,Data!$A:$H,6,FALSE)=TRUE)),"",IF(AND($E$2="Midden",ISNA(VLOOKUP($L$4&amp;$L28&amp;R$10,Data!$A:$H,7,FALSE)=TRUE)),"",IF(AND($E$2="Zuid",ISNA(VLOOKUP($L$4&amp;$L28&amp;R$10,Data!$A:$H,8,FALSE)=TRUE)),"",IF(AND($E$2="Noord",VLOOKUP($L$4&amp;$L28&amp;R$10,Data!$A:$H,6,FALSE)="Vakantie"),"x",IF(AND($E$2="Midden",VLOOKUP($L$4&amp;$L28&amp;R$10,Data!$A:$H,7,FALSE)="Vakantie"),"x",IF(AND($E$2="Zuid",VLOOKUP($L$4&amp;$L28&amp;R$10,Data!$A:$H,8,FALSE)="Vakantie"),"x",""))))))</f>
        <v>x</v>
      </c>
      <c r="S28" s="104" t="str">
        <f>IF(AND($E$2="Noord",ISNA(VLOOKUP($L$4&amp;$L28&amp;S$10,Data!$A:$H,6,FALSE)=TRUE)),"",IF(AND($E$2="Midden",ISNA(VLOOKUP($L$4&amp;$L28&amp;S$10,Data!$A:$H,7,FALSE)=TRUE)),"",IF(AND($E$2="Zuid",ISNA(VLOOKUP($L$4&amp;$L28&amp;S$10,Data!$A:$H,8,FALSE)=TRUE)),"",IF(AND($E$2="Noord",VLOOKUP($L$4&amp;$L28&amp;S$10,Data!$A:$H,6,FALSE)="Vakantie"),"x",IF(AND($E$2="Midden",VLOOKUP($L$4&amp;$L28&amp;S$10,Data!$A:$H,7,FALSE)="Vakantie"),"x",IF(AND($E$2="Zuid",VLOOKUP($L$4&amp;$L28&amp;S$10,Data!$A:$H,8,FALSE)="Vakantie"),"x",""))))))</f>
        <v>x</v>
      </c>
      <c r="T28" s="89">
        <f t="shared" si="1"/>
        <v>0</v>
      </c>
      <c r="V28" s="101">
        <v>18</v>
      </c>
      <c r="W28" s="106">
        <f t="shared" si="13"/>
        <v>46510</v>
      </c>
      <c r="X28" s="106">
        <f t="shared" si="4"/>
        <v>46514</v>
      </c>
      <c r="Y28" s="104" t="str">
        <f>IF(AND($E$2="Noord",ISNA(VLOOKUP($V$4&amp;$V28&amp;Y$10,Data!$A:$H,6,FALSE)=TRUE)),"",IF(AND($E$2="Midden",ISNA(VLOOKUP($V$4&amp;$V28&amp;Y$10,Data!$A:$H,7,FALSE)=TRUE)),"",IF(AND($E$2="Zuid",ISNA(VLOOKUP($V$4&amp;$V28&amp;Y$10,Data!$A:$H,8,FALSE)=TRUE)),"",IF(AND($E$2="Noord",VLOOKUP($V$4&amp;$V28&amp;Y$10,Data!$A:$H,6,FALSE)="Vakantie"),"x",IF(AND($E$2="Midden",VLOOKUP($V$4&amp;$V28&amp;Y$10,Data!$A:$H,7,FALSE)="Vakantie"),"x",IF(AND($E$2="Zuid",VLOOKUP($V$4&amp;$V28&amp;Y$10,Data!$A:$H,8,FALSE)="Vakantie"),"x",""))))))</f>
        <v/>
      </c>
      <c r="Z28" s="104" t="str">
        <f>IF(AND($E$2="Noord",ISNA(VLOOKUP($V$4&amp;$V28&amp;Z$10,Data!$A:$H,6,FALSE)=TRUE)),"",IF(AND($E$2="Midden",ISNA(VLOOKUP($V$4&amp;$V28&amp;Z$10,Data!$A:$H,7,FALSE)=TRUE)),"",IF(AND($E$2="Zuid",ISNA(VLOOKUP($V$4&amp;$V28&amp;Z$10,Data!$A:$H,8,FALSE)=TRUE)),"",IF(AND($E$2="Noord",VLOOKUP($V$4&amp;$V28&amp;Z$10,Data!$A:$H,6,FALSE)="Vakantie"),"x",IF(AND($E$2="Midden",VLOOKUP($V$4&amp;$V28&amp;Z$10,Data!$A:$H,7,FALSE)="Vakantie"),"x",IF(AND($E$2="Zuid",VLOOKUP($V$4&amp;$V28&amp;Z$10,Data!$A:$H,8,FALSE)="Vakantie"),"x",""))))))</f>
        <v/>
      </c>
      <c r="AA28" s="104" t="str">
        <f>IF(AND($E$2="Noord",ISNA(VLOOKUP($V$4&amp;$V28&amp;AA$10,Data!$A:$H,6,FALSE)=TRUE)),"",IF(AND($E$2="Midden",ISNA(VLOOKUP($V$4&amp;$V28&amp;AA$10,Data!$A:$H,7,FALSE)=TRUE)),"",IF(AND($E$2="Zuid",ISNA(VLOOKUP($V$4&amp;$V28&amp;AA$10,Data!$A:$H,8,FALSE)=TRUE)),"",IF(AND($E$2="Noord",VLOOKUP($V$4&amp;$V28&amp;AA$10,Data!$A:$H,6,FALSE)="Vakantie"),"x",IF(AND($E$2="Midden",VLOOKUP($V$4&amp;$V28&amp;AA$10,Data!$A:$H,7,FALSE)="Vakantie"),"x",IF(AND($E$2="Zuid",VLOOKUP($V$4&amp;$V28&amp;AA$10,Data!$A:$H,8,FALSE)="Vakantie"),"x",""))))))</f>
        <v>x</v>
      </c>
      <c r="AB28" s="104" t="str">
        <f>IF(AND($E$2="Noord",ISNA(VLOOKUP($V$4&amp;$V28&amp;AB$10,Data!$A:$H,6,FALSE)=TRUE)),"",IF(AND($E$2="Midden",ISNA(VLOOKUP($V$4&amp;$V28&amp;AB$10,Data!$A:$H,7,FALSE)=TRUE)),"",IF(AND($E$2="Zuid",ISNA(VLOOKUP($V$4&amp;$V28&amp;AB$10,Data!$A:$H,8,FALSE)=TRUE)),"",IF(AND($E$2="Noord",VLOOKUP($V$4&amp;$V28&amp;AB$10,Data!$A:$H,6,FALSE)="Vakantie"),"x",IF(AND($E$2="Midden",VLOOKUP($V$4&amp;$V28&amp;AB$10,Data!$A:$H,7,FALSE)="Vakantie"),"x",IF(AND($E$2="Zuid",VLOOKUP($V$4&amp;$V28&amp;AB$10,Data!$A:$H,8,FALSE)="Vakantie"),"x",""))))))</f>
        <v>x</v>
      </c>
      <c r="AC28" s="104" t="str">
        <f>IF(AND($E$2="Noord",ISNA(VLOOKUP($V$4&amp;$V28&amp;AC$10,Data!$A:$H,6,FALSE)=TRUE)),"",IF(AND($E$2="Midden",ISNA(VLOOKUP($V$4&amp;$V28&amp;AC$10,Data!$A:$H,7,FALSE)=TRUE)),"",IF(AND($E$2="Zuid",ISNA(VLOOKUP($V$4&amp;$V28&amp;AC$10,Data!$A:$H,8,FALSE)=TRUE)),"",IF(AND($E$2="Noord",VLOOKUP($V$4&amp;$V28&amp;AC$10,Data!$A:$H,6,FALSE)="Vakantie"),"x",IF(AND($E$2="Midden",VLOOKUP($V$4&amp;$V28&amp;AC$10,Data!$A:$H,7,FALSE)="Vakantie"),"x",IF(AND($E$2="Zuid",VLOOKUP($V$4&amp;$V28&amp;AC$10,Data!$A:$H,8,FALSE)="Vakantie"),"x",""))))))</f>
        <v/>
      </c>
      <c r="AD28" s="89">
        <f t="shared" si="2"/>
        <v>0</v>
      </c>
      <c r="AI28">
        <f t="shared" si="5"/>
        <v>1</v>
      </c>
      <c r="AJ28" s="107" t="str">
        <f>IF((COUNTIF($AI$11:$AI28,2))&gt;1,"",IF(OR(AI27="",AI27=2),"",IF(AI28=1,"",IF(AND($AI28=2,E28&lt;&gt;""),$C28,IF(AND($AI28=2,F28&lt;&gt;""),$C28+1,IF(AND($AI28=2,G28&lt;&gt;""),$C28+2,IF(AND($AI28=2,H28&lt;&gt;""),$C28+3,IF(AND($AI28=2,I28&lt;&gt;""),$C28+4,""))))))))</f>
        <v/>
      </c>
      <c r="AK28">
        <f>IF(SUM(E29:$I$62)+$T$68+$AD$68=0,1,2)</f>
        <v>1</v>
      </c>
      <c r="AL28" s="65" t="str">
        <f t="shared" si="6"/>
        <v/>
      </c>
      <c r="AM28">
        <f t="shared" si="7"/>
        <v>1</v>
      </c>
      <c r="AN28" s="65" t="str">
        <f t="shared" si="14"/>
        <v/>
      </c>
      <c r="AO28">
        <f>IF(SUM(O29:$S$62)+$AD$68=0,1,2)</f>
        <v>1</v>
      </c>
      <c r="AP28" s="65" t="str">
        <f t="shared" si="8"/>
        <v/>
      </c>
      <c r="AQ28">
        <f>IF(SUM($O29:$S$62)=0,1,2)</f>
        <v>1</v>
      </c>
      <c r="AR28" s="65" t="str">
        <f>IF((COUNTIF($AI$11:$AI$64,2)+COUNTIF($AM$11:$AM$64,2)+COUNTIF(AQ$12:$AQ28,2))&gt;1,"",IF(OR(AQ27="",AQ27=2),"",IF(AQ28=1,"",IF(AND(AQ28=2,Y28&lt;&gt;""),W28,IF(AND(AQ28=2,Z28&lt;&gt;""),W28+1,IF(AND(AQ28=2,AA28&lt;&gt;""),W28+2,IF(AND(AQ28=2,AB28&lt;&gt;""),W28+3,IF(AND(AQ28=2,AC28&lt;&gt;""),W28+4,""))))))))</f>
        <v/>
      </c>
      <c r="AS28">
        <f>IF(SUM(Y29:$AC$62)=0,1,2)</f>
        <v>1</v>
      </c>
      <c r="AT28" s="65" t="str">
        <f t="shared" si="9"/>
        <v/>
      </c>
    </row>
    <row r="29" spans="2:46" x14ac:dyDescent="0.3">
      <c r="B29" s="101">
        <v>19</v>
      </c>
      <c r="C29" s="103">
        <f t="shared" si="10"/>
        <v>45782</v>
      </c>
      <c r="D29" s="103">
        <f t="shared" si="3"/>
        <v>45786</v>
      </c>
      <c r="E29" s="104" t="str">
        <f>IF(AND($E$2="Noord",ISNA(VLOOKUP($B$4&amp;$B29&amp;E$10,Data!$A:$H,6,FALSE)=TRUE)),"",IF(AND($E$2="Midden",ISNA(VLOOKUP($B$4&amp;$B29&amp;E$10,Data!$A:$H,7,FALSE)=TRUE)),"",IF(AND($E$2="Zuid",ISNA(VLOOKUP($B$4&amp;$B29&amp;E$10,Data!$A:$H,8,FALSE)=TRUE)),"",IF(AND($E$2="Noord",VLOOKUP($B$4&amp;$B29&amp;E$10,Data!$A:$H,6,FALSE)="Vakantie"),"x",IF(AND($E$2="Midden",VLOOKUP($B$4&amp;$B29&amp;E$10,Data!$A:$H,7,FALSE)="Vakantie"),"x",IF(AND($E$2="Zuid",VLOOKUP($B$4&amp;$B29&amp;E$10,Data!$A:$H,8,FALSE)="Vakantie"),"x",""))))))</f>
        <v>x</v>
      </c>
      <c r="F29" s="104" t="str">
        <f>IF(AND($E$2="Noord",ISNA(VLOOKUP($B$4&amp;$B29&amp;F$10,Data!$A:$H,6,FALSE)=TRUE)),"",IF(AND($E$2="Midden",ISNA(VLOOKUP($B$4&amp;$B29&amp;F$10,Data!$A:$H,7,FALSE)=TRUE)),"",IF(AND($E$2="Zuid",ISNA(VLOOKUP($B$4&amp;$B29&amp;F$10,Data!$A:$H,8,FALSE)=TRUE)),"",IF(AND($E$2="Noord",VLOOKUP($B$4&amp;$B29&amp;F$10,Data!$A:$H,6,FALSE)="Vakantie"),"x",IF(AND($E$2="Midden",VLOOKUP($B$4&amp;$B29&amp;F$10,Data!$A:$H,7,FALSE)="Vakantie"),"x",IF(AND($E$2="Zuid",VLOOKUP($B$4&amp;$B29&amp;F$10,Data!$A:$H,8,FALSE)="Vakantie"),"x",""))))))</f>
        <v/>
      </c>
      <c r="G29" s="104" t="str">
        <f>IF(AND($E$2="Noord",ISNA(VLOOKUP($B$4&amp;$B29&amp;G$10,Data!$A:$H,6,FALSE)=TRUE)),"",IF(AND($E$2="Midden",ISNA(VLOOKUP($B$4&amp;$B29&amp;G$10,Data!$A:$H,7,FALSE)=TRUE)),"",IF(AND($E$2="Zuid",ISNA(VLOOKUP($B$4&amp;$B29&amp;G$10,Data!$A:$H,8,FALSE)=TRUE)),"",IF(AND($E$2="Noord",VLOOKUP($B$4&amp;$B29&amp;G$10,Data!$A:$H,6,FALSE)="Vakantie"),"x",IF(AND($E$2="Midden",VLOOKUP($B$4&amp;$B29&amp;G$10,Data!$A:$H,7,FALSE)="Vakantie"),"x",IF(AND($E$2="Zuid",VLOOKUP($B$4&amp;$B29&amp;G$10,Data!$A:$H,8,FALSE)="Vakantie"),"x",""))))))</f>
        <v/>
      </c>
      <c r="H29" s="104" t="str">
        <f>IF(AND($E$2="Noord",ISNA(VLOOKUP($B$4&amp;$B29&amp;H$10,Data!$A:$H,6,FALSE)=TRUE)),"",IF(AND($E$2="Midden",ISNA(VLOOKUP($B$4&amp;$B29&amp;H$10,Data!$A:$H,7,FALSE)=TRUE)),"",IF(AND($E$2="Zuid",ISNA(VLOOKUP($B$4&amp;$B29&amp;H$10,Data!$A:$H,8,FALSE)=TRUE)),"",IF(AND($E$2="Noord",VLOOKUP($B$4&amp;$B29&amp;H$10,Data!$A:$H,6,FALSE)="Vakantie"),"x",IF(AND($E$2="Midden",VLOOKUP($B$4&amp;$B29&amp;H$10,Data!$A:$H,7,FALSE)="Vakantie"),"x",IF(AND($E$2="Zuid",VLOOKUP($B$4&amp;$B29&amp;H$10,Data!$A:$H,8,FALSE)="Vakantie"),"x",""))))))</f>
        <v/>
      </c>
      <c r="I29" s="104" t="str">
        <f>IF(AND($E$2="Noord",ISNA(VLOOKUP($B$4&amp;$B29&amp;I$10,Data!$A:$H,6,FALSE)=TRUE)),"",IF(AND($E$2="Midden",ISNA(VLOOKUP($B$4&amp;$B29&amp;I$10,Data!$A:$H,7,FALSE)=TRUE)),"",IF(AND($E$2="Zuid",ISNA(VLOOKUP($B$4&amp;$B29&amp;I$10,Data!$A:$H,8,FALSE)=TRUE)),"",IF(AND($E$2="Noord",VLOOKUP($B$4&amp;$B29&amp;I$10,Data!$A:$H,6,FALSE)="Vakantie"),"x",IF(AND($E$2="Midden",VLOOKUP($B$4&amp;$B29&amp;I$10,Data!$A:$H,7,FALSE)="Vakantie"),"x",IF(AND($E$2="Zuid",VLOOKUP($B$4&amp;$B29&amp;I$10,Data!$A:$H,8,FALSE)="Vakantie"),"x",""))))))</f>
        <v/>
      </c>
      <c r="J29" s="89">
        <f t="shared" si="0"/>
        <v>0</v>
      </c>
      <c r="L29" s="101">
        <v>19</v>
      </c>
      <c r="M29" s="106">
        <f t="shared" si="11"/>
        <v>46146</v>
      </c>
      <c r="N29" s="94">
        <f t="shared" si="12"/>
        <v>46150</v>
      </c>
      <c r="O29" s="104" t="str">
        <f>IF(AND($E$2="Noord",ISNA(VLOOKUP($L$4&amp;$L29&amp;O$10,Data!$A:$H,6,FALSE)=TRUE)),"",IF(AND($E$2="Midden",ISNA(VLOOKUP($L$4&amp;$L29&amp;O$10,Data!$A:$H,7,FALSE)=TRUE)),"",IF(AND($E$2="Zuid",ISNA(VLOOKUP($L$4&amp;$L29&amp;O$10,Data!$A:$H,8,FALSE)=TRUE)),"",IF(AND($E$2="Noord",VLOOKUP($L$4&amp;$L29&amp;O$10,Data!$A:$H,6,FALSE)="Vakantie"),"x",IF(AND($E$2="Midden",VLOOKUP($L$4&amp;$L29&amp;O$10,Data!$A:$H,7,FALSE)="Vakantie"),"x",IF(AND($E$2="Zuid",VLOOKUP($L$4&amp;$L29&amp;O$10,Data!$A:$H,8,FALSE)="Vakantie"),"x",""))))))</f>
        <v/>
      </c>
      <c r="P29" s="104" t="str">
        <f>IF(AND($E$2="Noord",ISNA(VLOOKUP($L$4&amp;$L29&amp;P$10,Data!$A:$H,6,FALSE)=TRUE)),"",IF(AND($E$2="Midden",ISNA(VLOOKUP($L$4&amp;$L29&amp;P$10,Data!$A:$H,7,FALSE)=TRUE)),"",IF(AND($E$2="Zuid",ISNA(VLOOKUP($L$4&amp;$L29&amp;P$10,Data!$A:$H,8,FALSE)=TRUE)),"",IF(AND($E$2="Noord",VLOOKUP($L$4&amp;$L29&amp;P$10,Data!$A:$H,6,FALSE)="Vakantie"),"x",IF(AND($E$2="Midden",VLOOKUP($L$4&amp;$L29&amp;P$10,Data!$A:$H,7,FALSE)="Vakantie"),"x",IF(AND($E$2="Zuid",VLOOKUP($L$4&amp;$L29&amp;P$10,Data!$A:$H,8,FALSE)="Vakantie"),"x",""))))))</f>
        <v>x</v>
      </c>
      <c r="Q29" s="104" t="str">
        <f>IF(AND($E$2="Noord",ISNA(VLOOKUP($L$4&amp;$L29&amp;Q$10,Data!$A:$H,6,FALSE)=TRUE)),"",IF(AND($E$2="Midden",ISNA(VLOOKUP($L$4&amp;$L29&amp;Q$10,Data!$A:$H,7,FALSE)=TRUE)),"",IF(AND($E$2="Zuid",ISNA(VLOOKUP($L$4&amp;$L29&amp;Q$10,Data!$A:$H,8,FALSE)=TRUE)),"",IF(AND($E$2="Noord",VLOOKUP($L$4&amp;$L29&amp;Q$10,Data!$A:$H,6,FALSE)="Vakantie"),"x",IF(AND($E$2="Midden",VLOOKUP($L$4&amp;$L29&amp;Q$10,Data!$A:$H,7,FALSE)="Vakantie"),"x",IF(AND($E$2="Zuid",VLOOKUP($L$4&amp;$L29&amp;Q$10,Data!$A:$H,8,FALSE)="Vakantie"),"x",""))))))</f>
        <v/>
      </c>
      <c r="R29" s="104" t="str">
        <f>IF(AND($E$2="Noord",ISNA(VLOOKUP($L$4&amp;$L29&amp;R$10,Data!$A:$H,6,FALSE)=TRUE)),"",IF(AND($E$2="Midden",ISNA(VLOOKUP($L$4&amp;$L29&amp;R$10,Data!$A:$H,7,FALSE)=TRUE)),"",IF(AND($E$2="Zuid",ISNA(VLOOKUP($L$4&amp;$L29&amp;R$10,Data!$A:$H,8,FALSE)=TRUE)),"",IF(AND($E$2="Noord",VLOOKUP($L$4&amp;$L29&amp;R$10,Data!$A:$H,6,FALSE)="Vakantie"),"x",IF(AND($E$2="Midden",VLOOKUP($L$4&amp;$L29&amp;R$10,Data!$A:$H,7,FALSE)="Vakantie"),"x",IF(AND($E$2="Zuid",VLOOKUP($L$4&amp;$L29&amp;R$10,Data!$A:$H,8,FALSE)="Vakantie"),"x",""))))))</f>
        <v/>
      </c>
      <c r="S29" s="104" t="str">
        <f>IF(AND($E$2="Noord",ISNA(VLOOKUP($L$4&amp;$L29&amp;S$10,Data!$A:$H,6,FALSE)=TRUE)),"",IF(AND($E$2="Midden",ISNA(VLOOKUP($L$4&amp;$L29&amp;S$10,Data!$A:$H,7,FALSE)=TRUE)),"",IF(AND($E$2="Zuid",ISNA(VLOOKUP($L$4&amp;$L29&amp;S$10,Data!$A:$H,8,FALSE)=TRUE)),"",IF(AND($E$2="Noord",VLOOKUP($L$4&amp;$L29&amp;S$10,Data!$A:$H,6,FALSE)="Vakantie"),"x",IF(AND($E$2="Midden",VLOOKUP($L$4&amp;$L29&amp;S$10,Data!$A:$H,7,FALSE)="Vakantie"),"x",IF(AND($E$2="Zuid",VLOOKUP($L$4&amp;$L29&amp;S$10,Data!$A:$H,8,FALSE)="Vakantie"),"x",""))))))</f>
        <v/>
      </c>
      <c r="T29" s="89">
        <f t="shared" si="1"/>
        <v>0</v>
      </c>
      <c r="V29" s="101">
        <v>19</v>
      </c>
      <c r="W29" s="106">
        <f t="shared" si="13"/>
        <v>46517</v>
      </c>
      <c r="X29" s="106">
        <f t="shared" si="4"/>
        <v>46521</v>
      </c>
      <c r="Y29" s="104" t="str">
        <f>IF(AND($E$2="Noord",ISNA(VLOOKUP($V$4&amp;$V29&amp;Y$10,Data!$A:$H,6,FALSE)=TRUE)),"",IF(AND($E$2="Midden",ISNA(VLOOKUP($V$4&amp;$V29&amp;Y$10,Data!$A:$H,7,FALSE)=TRUE)),"",IF(AND($E$2="Zuid",ISNA(VLOOKUP($V$4&amp;$V29&amp;Y$10,Data!$A:$H,8,FALSE)=TRUE)),"",IF(AND($E$2="Noord",VLOOKUP($V$4&amp;$V29&amp;Y$10,Data!$A:$H,6,FALSE)="Vakantie"),"x",IF(AND($E$2="Midden",VLOOKUP($V$4&amp;$V29&amp;Y$10,Data!$A:$H,7,FALSE)="Vakantie"),"x",IF(AND($E$2="Zuid",VLOOKUP($V$4&amp;$V29&amp;Y$10,Data!$A:$H,8,FALSE)="Vakantie"),"x",""))))))</f>
        <v/>
      </c>
      <c r="Z29" s="104" t="str">
        <f>IF(AND($E$2="Noord",ISNA(VLOOKUP($V$4&amp;$V29&amp;Z$10,Data!$A:$H,6,FALSE)=TRUE)),"",IF(AND($E$2="Midden",ISNA(VLOOKUP($V$4&amp;$V29&amp;Z$10,Data!$A:$H,7,FALSE)=TRUE)),"",IF(AND($E$2="Zuid",ISNA(VLOOKUP($V$4&amp;$V29&amp;Z$10,Data!$A:$H,8,FALSE)=TRUE)),"",IF(AND($E$2="Noord",VLOOKUP($V$4&amp;$V29&amp;Z$10,Data!$A:$H,6,FALSE)="Vakantie"),"x",IF(AND($E$2="Midden",VLOOKUP($V$4&amp;$V29&amp;Z$10,Data!$A:$H,7,FALSE)="Vakantie"),"x",IF(AND($E$2="Zuid",VLOOKUP($V$4&amp;$V29&amp;Z$10,Data!$A:$H,8,FALSE)="Vakantie"),"x",""))))))</f>
        <v/>
      </c>
      <c r="AA29" s="104" t="str">
        <f>IF(AND($E$2="Noord",ISNA(VLOOKUP($V$4&amp;$V29&amp;AA$10,Data!$A:$H,6,FALSE)=TRUE)),"",IF(AND($E$2="Midden",ISNA(VLOOKUP($V$4&amp;$V29&amp;AA$10,Data!$A:$H,7,FALSE)=TRUE)),"",IF(AND($E$2="Zuid",ISNA(VLOOKUP($V$4&amp;$V29&amp;AA$10,Data!$A:$H,8,FALSE)=TRUE)),"",IF(AND($E$2="Noord",VLOOKUP($V$4&amp;$V29&amp;AA$10,Data!$A:$H,6,FALSE)="Vakantie"),"x",IF(AND($E$2="Midden",VLOOKUP($V$4&amp;$V29&amp;AA$10,Data!$A:$H,7,FALSE)="Vakantie"),"x",IF(AND($E$2="Zuid",VLOOKUP($V$4&amp;$V29&amp;AA$10,Data!$A:$H,8,FALSE)="Vakantie"),"x",""))))))</f>
        <v/>
      </c>
      <c r="AB29" s="104" t="str">
        <f>IF(AND($E$2="Noord",ISNA(VLOOKUP($V$4&amp;$V29&amp;AB$10,Data!$A:$H,6,FALSE)=TRUE)),"",IF(AND($E$2="Midden",ISNA(VLOOKUP($V$4&amp;$V29&amp;AB$10,Data!$A:$H,7,FALSE)=TRUE)),"",IF(AND($E$2="Zuid",ISNA(VLOOKUP($V$4&amp;$V29&amp;AB$10,Data!$A:$H,8,FALSE)=TRUE)),"",IF(AND($E$2="Noord",VLOOKUP($V$4&amp;$V29&amp;AB$10,Data!$A:$H,6,FALSE)="Vakantie"),"x",IF(AND($E$2="Midden",VLOOKUP($V$4&amp;$V29&amp;AB$10,Data!$A:$H,7,FALSE)="Vakantie"),"x",IF(AND($E$2="Zuid",VLOOKUP($V$4&amp;$V29&amp;AB$10,Data!$A:$H,8,FALSE)="Vakantie"),"x",""))))))</f>
        <v/>
      </c>
      <c r="AC29" s="104" t="str">
        <f>IF(AND($E$2="Noord",ISNA(VLOOKUP($V$4&amp;$V29&amp;AC$10,Data!$A:$H,6,FALSE)=TRUE)),"",IF(AND($E$2="Midden",ISNA(VLOOKUP($V$4&amp;$V29&amp;AC$10,Data!$A:$H,7,FALSE)=TRUE)),"",IF(AND($E$2="Zuid",ISNA(VLOOKUP($V$4&amp;$V29&amp;AC$10,Data!$A:$H,8,FALSE)=TRUE)),"",IF(AND($E$2="Noord",VLOOKUP($V$4&amp;$V29&amp;AC$10,Data!$A:$H,6,FALSE)="Vakantie"),"x",IF(AND($E$2="Midden",VLOOKUP($V$4&amp;$V29&amp;AC$10,Data!$A:$H,7,FALSE)="Vakantie"),"x",IF(AND($E$2="Zuid",VLOOKUP($V$4&amp;$V29&amp;AC$10,Data!$A:$H,8,FALSE)="Vakantie"),"x",""))))))</f>
        <v/>
      </c>
      <c r="AD29" s="89">
        <f t="shared" si="2"/>
        <v>0</v>
      </c>
      <c r="AI29">
        <f t="shared" si="5"/>
        <v>1</v>
      </c>
      <c r="AJ29" s="107" t="str">
        <f>IF((COUNTIF($AI$11:$AI29,2))&gt;1,"",IF(OR(AI28="",AI28=2),"",IF(AI29=1,"",IF(AND($AI29=2,E29&lt;&gt;""),$C29,IF(AND($AI29=2,F29&lt;&gt;""),$C29+1,IF(AND($AI29=2,G29&lt;&gt;""),$C29+2,IF(AND($AI29=2,H29&lt;&gt;""),$C29+3,IF(AND($AI29=2,I29&lt;&gt;""),$C29+4,""))))))))</f>
        <v/>
      </c>
      <c r="AK29">
        <f>IF(SUM(E30:$I$62)+$T$68+$AD$68=0,1,2)</f>
        <v>1</v>
      </c>
      <c r="AL29" s="65" t="str">
        <f t="shared" si="6"/>
        <v/>
      </c>
      <c r="AM29">
        <f t="shared" si="7"/>
        <v>1</v>
      </c>
      <c r="AN29" s="65" t="str">
        <f t="shared" si="14"/>
        <v/>
      </c>
      <c r="AO29">
        <f>IF(SUM(O30:$S$62)+$AD$68=0,1,2)</f>
        <v>1</v>
      </c>
      <c r="AP29" s="65" t="str">
        <f t="shared" si="8"/>
        <v/>
      </c>
      <c r="AQ29">
        <f>IF(SUM($O30:$S$62)=0,1,2)</f>
        <v>1</v>
      </c>
      <c r="AR29" s="65" t="str">
        <f>IF((COUNTIF($AI$11:$AI$64,2)+COUNTIF($AM$11:$AM$64,2)+COUNTIF(AQ$12:$AQ29,2))&gt;1,"",IF(OR(AQ28="",AQ28=2),"",IF(AQ29=1,"",IF(AND(AQ29=2,Y29&lt;&gt;""),W29,IF(AND(AQ29=2,Z29&lt;&gt;""),W29+1,IF(AND(AQ29=2,AA29&lt;&gt;""),W29+2,IF(AND(AQ29=2,AB29&lt;&gt;""),W29+3,IF(AND(AQ29=2,AC29&lt;&gt;""),W29+4,""))))))))</f>
        <v/>
      </c>
      <c r="AS29">
        <f>IF(SUM(Y30:$AC$62)=0,1,2)</f>
        <v>1</v>
      </c>
      <c r="AT29" s="65" t="str">
        <f t="shared" si="9"/>
        <v/>
      </c>
    </row>
    <row r="30" spans="2:46" x14ac:dyDescent="0.3">
      <c r="B30" s="101">
        <v>20</v>
      </c>
      <c r="C30" s="103">
        <f t="shared" si="10"/>
        <v>45789</v>
      </c>
      <c r="D30" s="103">
        <f t="shared" si="3"/>
        <v>45793</v>
      </c>
      <c r="E30" s="104" t="str">
        <f>IF(AND($E$2="Noord",ISNA(VLOOKUP($B$4&amp;$B30&amp;E$10,Data!$A:$H,6,FALSE)=TRUE)),"",IF(AND($E$2="Midden",ISNA(VLOOKUP($B$4&amp;$B30&amp;E$10,Data!$A:$H,7,FALSE)=TRUE)),"",IF(AND($E$2="Zuid",ISNA(VLOOKUP($B$4&amp;$B30&amp;E$10,Data!$A:$H,8,FALSE)=TRUE)),"",IF(AND($E$2="Noord",VLOOKUP($B$4&amp;$B30&amp;E$10,Data!$A:$H,6,FALSE)="Vakantie"),"x",IF(AND($E$2="Midden",VLOOKUP($B$4&amp;$B30&amp;E$10,Data!$A:$H,7,FALSE)="Vakantie"),"x",IF(AND($E$2="Zuid",VLOOKUP($B$4&amp;$B30&amp;E$10,Data!$A:$H,8,FALSE)="Vakantie"),"x",""))))))</f>
        <v/>
      </c>
      <c r="F30" s="104" t="str">
        <f>IF(AND($E$2="Noord",ISNA(VLOOKUP($B$4&amp;$B30&amp;F$10,Data!$A:$H,6,FALSE)=TRUE)),"",IF(AND($E$2="Midden",ISNA(VLOOKUP($B$4&amp;$B30&amp;F$10,Data!$A:$H,7,FALSE)=TRUE)),"",IF(AND($E$2="Zuid",ISNA(VLOOKUP($B$4&amp;$B30&amp;F$10,Data!$A:$H,8,FALSE)=TRUE)),"",IF(AND($E$2="Noord",VLOOKUP($B$4&amp;$B30&amp;F$10,Data!$A:$H,6,FALSE)="Vakantie"),"x",IF(AND($E$2="Midden",VLOOKUP($B$4&amp;$B30&amp;F$10,Data!$A:$H,7,FALSE)="Vakantie"),"x",IF(AND($E$2="Zuid",VLOOKUP($B$4&amp;$B30&amp;F$10,Data!$A:$H,8,FALSE)="Vakantie"),"x",""))))))</f>
        <v/>
      </c>
      <c r="G30" s="104" t="str">
        <f>IF(AND($E$2="Noord",ISNA(VLOOKUP($B$4&amp;$B30&amp;G$10,Data!$A:$H,6,FALSE)=TRUE)),"",IF(AND($E$2="Midden",ISNA(VLOOKUP($B$4&amp;$B30&amp;G$10,Data!$A:$H,7,FALSE)=TRUE)),"",IF(AND($E$2="Zuid",ISNA(VLOOKUP($B$4&amp;$B30&amp;G$10,Data!$A:$H,8,FALSE)=TRUE)),"",IF(AND($E$2="Noord",VLOOKUP($B$4&amp;$B30&amp;G$10,Data!$A:$H,6,FALSE)="Vakantie"),"x",IF(AND($E$2="Midden",VLOOKUP($B$4&amp;$B30&amp;G$10,Data!$A:$H,7,FALSE)="Vakantie"),"x",IF(AND($E$2="Zuid",VLOOKUP($B$4&amp;$B30&amp;G$10,Data!$A:$H,8,FALSE)="Vakantie"),"x",""))))))</f>
        <v/>
      </c>
      <c r="H30" s="104" t="str">
        <f>IF(AND($E$2="Noord",ISNA(VLOOKUP($B$4&amp;$B30&amp;H$10,Data!$A:$H,6,FALSE)=TRUE)),"",IF(AND($E$2="Midden",ISNA(VLOOKUP($B$4&amp;$B30&amp;H$10,Data!$A:$H,7,FALSE)=TRUE)),"",IF(AND($E$2="Zuid",ISNA(VLOOKUP($B$4&amp;$B30&amp;H$10,Data!$A:$H,8,FALSE)=TRUE)),"",IF(AND($E$2="Noord",VLOOKUP($B$4&amp;$B30&amp;H$10,Data!$A:$H,6,FALSE)="Vakantie"),"x",IF(AND($E$2="Midden",VLOOKUP($B$4&amp;$B30&amp;H$10,Data!$A:$H,7,FALSE)="Vakantie"),"x",IF(AND($E$2="Zuid",VLOOKUP($B$4&amp;$B30&amp;H$10,Data!$A:$H,8,FALSE)="Vakantie"),"x",""))))))</f>
        <v/>
      </c>
      <c r="I30" s="104" t="str">
        <f>IF(AND($E$2="Noord",ISNA(VLOOKUP($B$4&amp;$B30&amp;I$10,Data!$A:$H,6,FALSE)=TRUE)),"",IF(AND($E$2="Midden",ISNA(VLOOKUP($B$4&amp;$B30&amp;I$10,Data!$A:$H,7,FALSE)=TRUE)),"",IF(AND($E$2="Zuid",ISNA(VLOOKUP($B$4&amp;$B30&amp;I$10,Data!$A:$H,8,FALSE)=TRUE)),"",IF(AND($E$2="Noord",VLOOKUP($B$4&amp;$B30&amp;I$10,Data!$A:$H,6,FALSE)="Vakantie"),"x",IF(AND($E$2="Midden",VLOOKUP($B$4&amp;$B30&amp;I$10,Data!$A:$H,7,FALSE)="Vakantie"),"x",IF(AND($E$2="Zuid",VLOOKUP($B$4&amp;$B30&amp;I$10,Data!$A:$H,8,FALSE)="Vakantie"),"x",""))))))</f>
        <v/>
      </c>
      <c r="J30" s="89">
        <f t="shared" si="0"/>
        <v>0</v>
      </c>
      <c r="L30" s="101">
        <v>20</v>
      </c>
      <c r="M30" s="106">
        <f t="shared" si="11"/>
        <v>46153</v>
      </c>
      <c r="N30" s="94">
        <f t="shared" si="12"/>
        <v>46157</v>
      </c>
      <c r="O30" s="104" t="str">
        <f>IF(AND($E$2="Noord",ISNA(VLOOKUP($L$4&amp;$L30&amp;O$10,Data!$A:$H,6,FALSE)=TRUE)),"",IF(AND($E$2="Midden",ISNA(VLOOKUP($L$4&amp;$L30&amp;O$10,Data!$A:$H,7,FALSE)=TRUE)),"",IF(AND($E$2="Zuid",ISNA(VLOOKUP($L$4&amp;$L30&amp;O$10,Data!$A:$H,8,FALSE)=TRUE)),"",IF(AND($E$2="Noord",VLOOKUP($L$4&amp;$L30&amp;O$10,Data!$A:$H,6,FALSE)="Vakantie"),"x",IF(AND($E$2="Midden",VLOOKUP($L$4&amp;$L30&amp;O$10,Data!$A:$H,7,FALSE)="Vakantie"),"x",IF(AND($E$2="Zuid",VLOOKUP($L$4&amp;$L30&amp;O$10,Data!$A:$H,8,FALSE)="Vakantie"),"x",""))))))</f>
        <v/>
      </c>
      <c r="P30" s="104" t="str">
        <f>IF(AND($E$2="Noord",ISNA(VLOOKUP($L$4&amp;$L30&amp;P$10,Data!$A:$H,6,FALSE)=TRUE)),"",IF(AND($E$2="Midden",ISNA(VLOOKUP($L$4&amp;$L30&amp;P$10,Data!$A:$H,7,FALSE)=TRUE)),"",IF(AND($E$2="Zuid",ISNA(VLOOKUP($L$4&amp;$L30&amp;P$10,Data!$A:$H,8,FALSE)=TRUE)),"",IF(AND($E$2="Noord",VLOOKUP($L$4&amp;$L30&amp;P$10,Data!$A:$H,6,FALSE)="Vakantie"),"x",IF(AND($E$2="Midden",VLOOKUP($L$4&amp;$L30&amp;P$10,Data!$A:$H,7,FALSE)="Vakantie"),"x",IF(AND($E$2="Zuid",VLOOKUP($L$4&amp;$L30&amp;P$10,Data!$A:$H,8,FALSE)="Vakantie"),"x",""))))))</f>
        <v/>
      </c>
      <c r="Q30" s="104" t="str">
        <f>IF(AND($E$2="Noord",ISNA(VLOOKUP($L$4&amp;$L30&amp;Q$10,Data!$A:$H,6,FALSE)=TRUE)),"",IF(AND($E$2="Midden",ISNA(VLOOKUP($L$4&amp;$L30&amp;Q$10,Data!$A:$H,7,FALSE)=TRUE)),"",IF(AND($E$2="Zuid",ISNA(VLOOKUP($L$4&amp;$L30&amp;Q$10,Data!$A:$H,8,FALSE)=TRUE)),"",IF(AND($E$2="Noord",VLOOKUP($L$4&amp;$L30&amp;Q$10,Data!$A:$H,6,FALSE)="Vakantie"),"x",IF(AND($E$2="Midden",VLOOKUP($L$4&amp;$L30&amp;Q$10,Data!$A:$H,7,FALSE)="Vakantie"),"x",IF(AND($E$2="Zuid",VLOOKUP($L$4&amp;$L30&amp;Q$10,Data!$A:$H,8,FALSE)="Vakantie"),"x",""))))))</f>
        <v/>
      </c>
      <c r="R30" s="104" t="str">
        <f>IF(AND($E$2="Noord",ISNA(VLOOKUP($L$4&amp;$L30&amp;R$10,Data!$A:$H,6,FALSE)=TRUE)),"",IF(AND($E$2="Midden",ISNA(VLOOKUP($L$4&amp;$L30&amp;R$10,Data!$A:$H,7,FALSE)=TRUE)),"",IF(AND($E$2="Zuid",ISNA(VLOOKUP($L$4&amp;$L30&amp;R$10,Data!$A:$H,8,FALSE)=TRUE)),"",IF(AND($E$2="Noord",VLOOKUP($L$4&amp;$L30&amp;R$10,Data!$A:$H,6,FALSE)="Vakantie"),"x",IF(AND($E$2="Midden",VLOOKUP($L$4&amp;$L30&amp;R$10,Data!$A:$H,7,FALSE)="Vakantie"),"x",IF(AND($E$2="Zuid",VLOOKUP($L$4&amp;$L30&amp;R$10,Data!$A:$H,8,FALSE)="Vakantie"),"x",""))))))</f>
        <v>x</v>
      </c>
      <c r="S30" s="104" t="str">
        <f>IF(AND($E$2="Noord",ISNA(VLOOKUP($L$4&amp;$L30&amp;S$10,Data!$A:$H,6,FALSE)=TRUE)),"",IF(AND($E$2="Midden",ISNA(VLOOKUP($L$4&amp;$L30&amp;S$10,Data!$A:$H,7,FALSE)=TRUE)),"",IF(AND($E$2="Zuid",ISNA(VLOOKUP($L$4&amp;$L30&amp;S$10,Data!$A:$H,8,FALSE)=TRUE)),"",IF(AND($E$2="Noord",VLOOKUP($L$4&amp;$L30&amp;S$10,Data!$A:$H,6,FALSE)="Vakantie"),"x",IF(AND($E$2="Midden",VLOOKUP($L$4&amp;$L30&amp;S$10,Data!$A:$H,7,FALSE)="Vakantie"),"x",IF(AND($E$2="Zuid",VLOOKUP($L$4&amp;$L30&amp;S$10,Data!$A:$H,8,FALSE)="Vakantie"),"x",""))))))</f>
        <v/>
      </c>
      <c r="T30" s="89">
        <f t="shared" si="1"/>
        <v>0</v>
      </c>
      <c r="V30" s="101">
        <v>20</v>
      </c>
      <c r="W30" s="106">
        <f t="shared" si="13"/>
        <v>46524</v>
      </c>
      <c r="X30" s="106">
        <f t="shared" si="4"/>
        <v>46528</v>
      </c>
      <c r="Y30" s="104" t="str">
        <f>IF(AND($E$2="Noord",ISNA(VLOOKUP($V$4&amp;$V30&amp;Y$10,Data!$A:$H,6,FALSE)=TRUE)),"",IF(AND($E$2="Midden",ISNA(VLOOKUP($V$4&amp;$V30&amp;Y$10,Data!$A:$H,7,FALSE)=TRUE)),"",IF(AND($E$2="Zuid",ISNA(VLOOKUP($V$4&amp;$V30&amp;Y$10,Data!$A:$H,8,FALSE)=TRUE)),"",IF(AND($E$2="Noord",VLOOKUP($V$4&amp;$V30&amp;Y$10,Data!$A:$H,6,FALSE)="Vakantie"),"x",IF(AND($E$2="Midden",VLOOKUP($V$4&amp;$V30&amp;Y$10,Data!$A:$H,7,FALSE)="Vakantie"),"x",IF(AND($E$2="Zuid",VLOOKUP($V$4&amp;$V30&amp;Y$10,Data!$A:$H,8,FALSE)="Vakantie"),"x",""))))))</f>
        <v>x</v>
      </c>
      <c r="Z30" s="104" t="str">
        <f>IF(AND($E$2="Noord",ISNA(VLOOKUP($V$4&amp;$V30&amp;Z$10,Data!$A:$H,6,FALSE)=TRUE)),"",IF(AND($E$2="Midden",ISNA(VLOOKUP($V$4&amp;$V30&amp;Z$10,Data!$A:$H,7,FALSE)=TRUE)),"",IF(AND($E$2="Zuid",ISNA(VLOOKUP($V$4&amp;$V30&amp;Z$10,Data!$A:$H,8,FALSE)=TRUE)),"",IF(AND($E$2="Noord",VLOOKUP($V$4&amp;$V30&amp;Z$10,Data!$A:$H,6,FALSE)="Vakantie"),"x",IF(AND($E$2="Midden",VLOOKUP($V$4&amp;$V30&amp;Z$10,Data!$A:$H,7,FALSE)="Vakantie"),"x",IF(AND($E$2="Zuid",VLOOKUP($V$4&amp;$V30&amp;Z$10,Data!$A:$H,8,FALSE)="Vakantie"),"x",""))))))</f>
        <v/>
      </c>
      <c r="AA30" s="104" t="str">
        <f>IF(AND($E$2="Noord",ISNA(VLOOKUP($V$4&amp;$V30&amp;AA$10,Data!$A:$H,6,FALSE)=TRUE)),"",IF(AND($E$2="Midden",ISNA(VLOOKUP($V$4&amp;$V30&amp;AA$10,Data!$A:$H,7,FALSE)=TRUE)),"",IF(AND($E$2="Zuid",ISNA(VLOOKUP($V$4&amp;$V30&amp;AA$10,Data!$A:$H,8,FALSE)=TRUE)),"",IF(AND($E$2="Noord",VLOOKUP($V$4&amp;$V30&amp;AA$10,Data!$A:$H,6,FALSE)="Vakantie"),"x",IF(AND($E$2="Midden",VLOOKUP($V$4&amp;$V30&amp;AA$10,Data!$A:$H,7,FALSE)="Vakantie"),"x",IF(AND($E$2="Zuid",VLOOKUP($V$4&amp;$V30&amp;AA$10,Data!$A:$H,8,FALSE)="Vakantie"),"x",""))))))</f>
        <v/>
      </c>
      <c r="AB30" s="104" t="str">
        <f>IF(AND($E$2="Noord",ISNA(VLOOKUP($V$4&amp;$V30&amp;AB$10,Data!$A:$H,6,FALSE)=TRUE)),"",IF(AND($E$2="Midden",ISNA(VLOOKUP($V$4&amp;$V30&amp;AB$10,Data!$A:$H,7,FALSE)=TRUE)),"",IF(AND($E$2="Zuid",ISNA(VLOOKUP($V$4&amp;$V30&amp;AB$10,Data!$A:$H,8,FALSE)=TRUE)),"",IF(AND($E$2="Noord",VLOOKUP($V$4&amp;$V30&amp;AB$10,Data!$A:$H,6,FALSE)="Vakantie"),"x",IF(AND($E$2="Midden",VLOOKUP($V$4&amp;$V30&amp;AB$10,Data!$A:$H,7,FALSE)="Vakantie"),"x",IF(AND($E$2="Zuid",VLOOKUP($V$4&amp;$V30&amp;AB$10,Data!$A:$H,8,FALSE)="Vakantie"),"x",""))))))</f>
        <v/>
      </c>
      <c r="AC30" s="104" t="str">
        <f>IF(AND($E$2="Noord",ISNA(VLOOKUP($V$4&amp;$V30&amp;AC$10,Data!$A:$H,6,FALSE)=TRUE)),"",IF(AND($E$2="Midden",ISNA(VLOOKUP($V$4&amp;$V30&amp;AC$10,Data!$A:$H,7,FALSE)=TRUE)),"",IF(AND($E$2="Zuid",ISNA(VLOOKUP($V$4&amp;$V30&amp;AC$10,Data!$A:$H,8,FALSE)=TRUE)),"",IF(AND($E$2="Noord",VLOOKUP($V$4&amp;$V30&amp;AC$10,Data!$A:$H,6,FALSE)="Vakantie"),"x",IF(AND($E$2="Midden",VLOOKUP($V$4&amp;$V30&amp;AC$10,Data!$A:$H,7,FALSE)="Vakantie"),"x",IF(AND($E$2="Zuid",VLOOKUP($V$4&amp;$V30&amp;AC$10,Data!$A:$H,8,FALSE)="Vakantie"),"x",""))))))</f>
        <v/>
      </c>
      <c r="AD30" s="89">
        <f t="shared" si="2"/>
        <v>0</v>
      </c>
      <c r="AI30">
        <f t="shared" si="5"/>
        <v>1</v>
      </c>
      <c r="AJ30" s="107" t="str">
        <f>IF((COUNTIF($AI$11:$AI30,2))&gt;1,"",IF(OR(AI29="",AI29=2),"",IF(AI30=1,"",IF(AND($AI30=2,E30&lt;&gt;""),$C30,IF(AND($AI30=2,F30&lt;&gt;""),$C30+1,IF(AND($AI30=2,G30&lt;&gt;""),$C30+2,IF(AND($AI30=2,H30&lt;&gt;""),$C30+3,IF(AND($AI30=2,I30&lt;&gt;""),$C30+4,""))))))))</f>
        <v/>
      </c>
      <c r="AK30">
        <f>IF(SUM(E31:$I$62)+$T$68+$AD$68=0,1,2)</f>
        <v>1</v>
      </c>
      <c r="AL30" s="65" t="str">
        <f t="shared" si="6"/>
        <v/>
      </c>
      <c r="AM30">
        <f t="shared" si="7"/>
        <v>1</v>
      </c>
      <c r="AN30" s="65" t="str">
        <f t="shared" si="14"/>
        <v/>
      </c>
      <c r="AO30">
        <f>IF(SUM(O31:$S$62)+$AD$68=0,1,2)</f>
        <v>1</v>
      </c>
      <c r="AP30" s="65" t="str">
        <f t="shared" si="8"/>
        <v/>
      </c>
      <c r="AQ30">
        <f>IF(SUM($O31:$S$62)=0,1,2)</f>
        <v>1</v>
      </c>
      <c r="AR30" s="65" t="str">
        <f>IF((COUNTIF($AI$11:$AI$64,2)+COUNTIF($AM$11:$AM$64,2)+COUNTIF(AQ$12:$AQ30,2))&gt;1,"",IF(OR(AQ29="",AQ29=2),"",IF(AQ30=1,"",IF(AND(AQ30=2,Y30&lt;&gt;""),W30,IF(AND(AQ30=2,Z30&lt;&gt;""),W30+1,IF(AND(AQ30=2,AA30&lt;&gt;""),W30+2,IF(AND(AQ30=2,AB30&lt;&gt;""),W30+3,IF(AND(AQ30=2,AC30&lt;&gt;""),W30+4,""))))))))</f>
        <v/>
      </c>
      <c r="AS30">
        <f>IF(SUM(Y31:$AC$62)=0,1,2)</f>
        <v>1</v>
      </c>
      <c r="AT30" s="65" t="str">
        <f t="shared" si="9"/>
        <v/>
      </c>
    </row>
    <row r="31" spans="2:46" x14ac:dyDescent="0.3">
      <c r="B31" s="101">
        <v>21</v>
      </c>
      <c r="C31" s="103">
        <f t="shared" si="10"/>
        <v>45796</v>
      </c>
      <c r="D31" s="103">
        <f t="shared" si="3"/>
        <v>45800</v>
      </c>
      <c r="E31" s="104" t="str">
        <f>IF(AND($E$2="Noord",ISNA(VLOOKUP($B$4&amp;$B31&amp;E$10,Data!$A:$H,6,FALSE)=TRUE)),"",IF(AND($E$2="Midden",ISNA(VLOOKUP($B$4&amp;$B31&amp;E$10,Data!$A:$H,7,FALSE)=TRUE)),"",IF(AND($E$2="Zuid",ISNA(VLOOKUP($B$4&amp;$B31&amp;E$10,Data!$A:$H,8,FALSE)=TRUE)),"",IF(AND($E$2="Noord",VLOOKUP($B$4&amp;$B31&amp;E$10,Data!$A:$H,6,FALSE)="Vakantie"),"x",IF(AND($E$2="Midden",VLOOKUP($B$4&amp;$B31&amp;E$10,Data!$A:$H,7,FALSE)="Vakantie"),"x",IF(AND($E$2="Zuid",VLOOKUP($B$4&amp;$B31&amp;E$10,Data!$A:$H,8,FALSE)="Vakantie"),"x",""))))))</f>
        <v/>
      </c>
      <c r="F31" s="104" t="str">
        <f>IF(AND($E$2="Noord",ISNA(VLOOKUP($B$4&amp;$B31&amp;F$10,Data!$A:$H,6,FALSE)=TRUE)),"",IF(AND($E$2="Midden",ISNA(VLOOKUP($B$4&amp;$B31&amp;F$10,Data!$A:$H,7,FALSE)=TRUE)),"",IF(AND($E$2="Zuid",ISNA(VLOOKUP($B$4&amp;$B31&amp;F$10,Data!$A:$H,8,FALSE)=TRUE)),"",IF(AND($E$2="Noord",VLOOKUP($B$4&amp;$B31&amp;F$10,Data!$A:$H,6,FALSE)="Vakantie"),"x",IF(AND($E$2="Midden",VLOOKUP($B$4&amp;$B31&amp;F$10,Data!$A:$H,7,FALSE)="Vakantie"),"x",IF(AND($E$2="Zuid",VLOOKUP($B$4&amp;$B31&amp;F$10,Data!$A:$H,8,FALSE)="Vakantie"),"x",""))))))</f>
        <v/>
      </c>
      <c r="G31" s="104" t="str">
        <f>IF(AND($E$2="Noord",ISNA(VLOOKUP($B$4&amp;$B31&amp;G$10,Data!$A:$H,6,FALSE)=TRUE)),"",IF(AND($E$2="Midden",ISNA(VLOOKUP($B$4&amp;$B31&amp;G$10,Data!$A:$H,7,FALSE)=TRUE)),"",IF(AND($E$2="Zuid",ISNA(VLOOKUP($B$4&amp;$B31&amp;G$10,Data!$A:$H,8,FALSE)=TRUE)),"",IF(AND($E$2="Noord",VLOOKUP($B$4&amp;$B31&amp;G$10,Data!$A:$H,6,FALSE)="Vakantie"),"x",IF(AND($E$2="Midden",VLOOKUP($B$4&amp;$B31&amp;G$10,Data!$A:$H,7,FALSE)="Vakantie"),"x",IF(AND($E$2="Zuid",VLOOKUP($B$4&amp;$B31&amp;G$10,Data!$A:$H,8,FALSE)="Vakantie"),"x",""))))))</f>
        <v/>
      </c>
      <c r="H31" s="104" t="str">
        <f>IF(AND($E$2="Noord",ISNA(VLOOKUP($B$4&amp;$B31&amp;H$10,Data!$A:$H,6,FALSE)=TRUE)),"",IF(AND($E$2="Midden",ISNA(VLOOKUP($B$4&amp;$B31&amp;H$10,Data!$A:$H,7,FALSE)=TRUE)),"",IF(AND($E$2="Zuid",ISNA(VLOOKUP($B$4&amp;$B31&amp;H$10,Data!$A:$H,8,FALSE)=TRUE)),"",IF(AND($E$2="Noord",VLOOKUP($B$4&amp;$B31&amp;H$10,Data!$A:$H,6,FALSE)="Vakantie"),"x",IF(AND($E$2="Midden",VLOOKUP($B$4&amp;$B31&amp;H$10,Data!$A:$H,7,FALSE)="Vakantie"),"x",IF(AND($E$2="Zuid",VLOOKUP($B$4&amp;$B31&amp;H$10,Data!$A:$H,8,FALSE)="Vakantie"),"x",""))))))</f>
        <v/>
      </c>
      <c r="I31" s="104" t="str">
        <f>IF(AND($E$2="Noord",ISNA(VLOOKUP($B$4&amp;$B31&amp;I$10,Data!$A:$H,6,FALSE)=TRUE)),"",IF(AND($E$2="Midden",ISNA(VLOOKUP($B$4&amp;$B31&amp;I$10,Data!$A:$H,7,FALSE)=TRUE)),"",IF(AND($E$2="Zuid",ISNA(VLOOKUP($B$4&amp;$B31&amp;I$10,Data!$A:$H,8,FALSE)=TRUE)),"",IF(AND($E$2="Noord",VLOOKUP($B$4&amp;$B31&amp;I$10,Data!$A:$H,6,FALSE)="Vakantie"),"x",IF(AND($E$2="Midden",VLOOKUP($B$4&amp;$B31&amp;I$10,Data!$A:$H,7,FALSE)="Vakantie"),"x",IF(AND($E$2="Zuid",VLOOKUP($B$4&amp;$B31&amp;I$10,Data!$A:$H,8,FALSE)="Vakantie"),"x",""))))))</f>
        <v/>
      </c>
      <c r="J31" s="89">
        <f t="shared" si="0"/>
        <v>0</v>
      </c>
      <c r="L31" s="101">
        <v>21</v>
      </c>
      <c r="M31" s="106">
        <f t="shared" si="11"/>
        <v>46160</v>
      </c>
      <c r="N31" s="94">
        <f t="shared" si="12"/>
        <v>46164</v>
      </c>
      <c r="O31" s="104" t="str">
        <f>IF(AND($E$2="Noord",ISNA(VLOOKUP($L$4&amp;$L31&amp;O$10,Data!$A:$H,6,FALSE)=TRUE)),"",IF(AND($E$2="Midden",ISNA(VLOOKUP($L$4&amp;$L31&amp;O$10,Data!$A:$H,7,FALSE)=TRUE)),"",IF(AND($E$2="Zuid",ISNA(VLOOKUP($L$4&amp;$L31&amp;O$10,Data!$A:$H,8,FALSE)=TRUE)),"",IF(AND($E$2="Noord",VLOOKUP($L$4&amp;$L31&amp;O$10,Data!$A:$H,6,FALSE)="Vakantie"),"x",IF(AND($E$2="Midden",VLOOKUP($L$4&amp;$L31&amp;O$10,Data!$A:$H,7,FALSE)="Vakantie"),"x",IF(AND($E$2="Zuid",VLOOKUP($L$4&amp;$L31&amp;O$10,Data!$A:$H,8,FALSE)="Vakantie"),"x",""))))))</f>
        <v/>
      </c>
      <c r="P31" s="104" t="str">
        <f>IF(AND($E$2="Noord",ISNA(VLOOKUP($L$4&amp;$L31&amp;P$10,Data!$A:$H,6,FALSE)=TRUE)),"",IF(AND($E$2="Midden",ISNA(VLOOKUP($L$4&amp;$L31&amp;P$10,Data!$A:$H,7,FALSE)=TRUE)),"",IF(AND($E$2="Zuid",ISNA(VLOOKUP($L$4&amp;$L31&amp;P$10,Data!$A:$H,8,FALSE)=TRUE)),"",IF(AND($E$2="Noord",VLOOKUP($L$4&amp;$L31&amp;P$10,Data!$A:$H,6,FALSE)="Vakantie"),"x",IF(AND($E$2="Midden",VLOOKUP($L$4&amp;$L31&amp;P$10,Data!$A:$H,7,FALSE)="Vakantie"),"x",IF(AND($E$2="Zuid",VLOOKUP($L$4&amp;$L31&amp;P$10,Data!$A:$H,8,FALSE)="Vakantie"),"x",""))))))</f>
        <v/>
      </c>
      <c r="Q31" s="104" t="str">
        <f>IF(AND($E$2="Noord",ISNA(VLOOKUP($L$4&amp;$L31&amp;Q$10,Data!$A:$H,6,FALSE)=TRUE)),"",IF(AND($E$2="Midden",ISNA(VLOOKUP($L$4&amp;$L31&amp;Q$10,Data!$A:$H,7,FALSE)=TRUE)),"",IF(AND($E$2="Zuid",ISNA(VLOOKUP($L$4&amp;$L31&amp;Q$10,Data!$A:$H,8,FALSE)=TRUE)),"",IF(AND($E$2="Noord",VLOOKUP($L$4&amp;$L31&amp;Q$10,Data!$A:$H,6,FALSE)="Vakantie"),"x",IF(AND($E$2="Midden",VLOOKUP($L$4&amp;$L31&amp;Q$10,Data!$A:$H,7,FALSE)="Vakantie"),"x",IF(AND($E$2="Zuid",VLOOKUP($L$4&amp;$L31&amp;Q$10,Data!$A:$H,8,FALSE)="Vakantie"),"x",""))))))</f>
        <v/>
      </c>
      <c r="R31" s="104" t="str">
        <f>IF(AND($E$2="Noord",ISNA(VLOOKUP($L$4&amp;$L31&amp;R$10,Data!$A:$H,6,FALSE)=TRUE)),"",IF(AND($E$2="Midden",ISNA(VLOOKUP($L$4&amp;$L31&amp;R$10,Data!$A:$H,7,FALSE)=TRUE)),"",IF(AND($E$2="Zuid",ISNA(VLOOKUP($L$4&amp;$L31&amp;R$10,Data!$A:$H,8,FALSE)=TRUE)),"",IF(AND($E$2="Noord",VLOOKUP($L$4&amp;$L31&amp;R$10,Data!$A:$H,6,FALSE)="Vakantie"),"x",IF(AND($E$2="Midden",VLOOKUP($L$4&amp;$L31&amp;R$10,Data!$A:$H,7,FALSE)="Vakantie"),"x",IF(AND($E$2="Zuid",VLOOKUP($L$4&amp;$L31&amp;R$10,Data!$A:$H,8,FALSE)="Vakantie"),"x",""))))))</f>
        <v/>
      </c>
      <c r="S31" s="104" t="str">
        <f>IF(AND($E$2="Noord",ISNA(VLOOKUP($L$4&amp;$L31&amp;S$10,Data!$A:$H,6,FALSE)=TRUE)),"",IF(AND($E$2="Midden",ISNA(VLOOKUP($L$4&amp;$L31&amp;S$10,Data!$A:$H,7,FALSE)=TRUE)),"",IF(AND($E$2="Zuid",ISNA(VLOOKUP($L$4&amp;$L31&amp;S$10,Data!$A:$H,8,FALSE)=TRUE)),"",IF(AND($E$2="Noord",VLOOKUP($L$4&amp;$L31&amp;S$10,Data!$A:$H,6,FALSE)="Vakantie"),"x",IF(AND($E$2="Midden",VLOOKUP($L$4&amp;$L31&amp;S$10,Data!$A:$H,7,FALSE)="Vakantie"),"x",IF(AND($E$2="Zuid",VLOOKUP($L$4&amp;$L31&amp;S$10,Data!$A:$H,8,FALSE)="Vakantie"),"x",""))))))</f>
        <v/>
      </c>
      <c r="T31" s="89">
        <f t="shared" si="1"/>
        <v>0</v>
      </c>
      <c r="V31" s="101">
        <v>21</v>
      </c>
      <c r="W31" s="106">
        <f t="shared" si="13"/>
        <v>46531</v>
      </c>
      <c r="X31" s="106">
        <f t="shared" si="4"/>
        <v>46535</v>
      </c>
      <c r="Y31" s="104" t="str">
        <f>IF(AND($E$2="Noord",ISNA(VLOOKUP($V$4&amp;$V31&amp;Y$10,Data!$A:$H,6,FALSE)=TRUE)),"",IF(AND($E$2="Midden",ISNA(VLOOKUP($V$4&amp;$V31&amp;Y$10,Data!$A:$H,7,FALSE)=TRUE)),"",IF(AND($E$2="Zuid",ISNA(VLOOKUP($V$4&amp;$V31&amp;Y$10,Data!$A:$H,8,FALSE)=TRUE)),"",IF(AND($E$2="Noord",VLOOKUP($V$4&amp;$V31&amp;Y$10,Data!$A:$H,6,FALSE)="Vakantie"),"x",IF(AND($E$2="Midden",VLOOKUP($V$4&amp;$V31&amp;Y$10,Data!$A:$H,7,FALSE)="Vakantie"),"x",IF(AND($E$2="Zuid",VLOOKUP($V$4&amp;$V31&amp;Y$10,Data!$A:$H,8,FALSE)="Vakantie"),"x",""))))))</f>
        <v/>
      </c>
      <c r="Z31" s="104" t="str">
        <f>IF(AND($E$2="Noord",ISNA(VLOOKUP($V$4&amp;$V31&amp;Z$10,Data!$A:$H,6,FALSE)=TRUE)),"",IF(AND($E$2="Midden",ISNA(VLOOKUP($V$4&amp;$V31&amp;Z$10,Data!$A:$H,7,FALSE)=TRUE)),"",IF(AND($E$2="Zuid",ISNA(VLOOKUP($V$4&amp;$V31&amp;Z$10,Data!$A:$H,8,FALSE)=TRUE)),"",IF(AND($E$2="Noord",VLOOKUP($V$4&amp;$V31&amp;Z$10,Data!$A:$H,6,FALSE)="Vakantie"),"x",IF(AND($E$2="Midden",VLOOKUP($V$4&amp;$V31&amp;Z$10,Data!$A:$H,7,FALSE)="Vakantie"),"x",IF(AND($E$2="Zuid",VLOOKUP($V$4&amp;$V31&amp;Z$10,Data!$A:$H,8,FALSE)="Vakantie"),"x",""))))))</f>
        <v/>
      </c>
      <c r="AA31" s="104" t="str">
        <f>IF(AND($E$2="Noord",ISNA(VLOOKUP($V$4&amp;$V31&amp;AA$10,Data!$A:$H,6,FALSE)=TRUE)),"",IF(AND($E$2="Midden",ISNA(VLOOKUP($V$4&amp;$V31&amp;AA$10,Data!$A:$H,7,FALSE)=TRUE)),"",IF(AND($E$2="Zuid",ISNA(VLOOKUP($V$4&amp;$V31&amp;AA$10,Data!$A:$H,8,FALSE)=TRUE)),"",IF(AND($E$2="Noord",VLOOKUP($V$4&amp;$V31&amp;AA$10,Data!$A:$H,6,FALSE)="Vakantie"),"x",IF(AND($E$2="Midden",VLOOKUP($V$4&amp;$V31&amp;AA$10,Data!$A:$H,7,FALSE)="Vakantie"),"x",IF(AND($E$2="Zuid",VLOOKUP($V$4&amp;$V31&amp;AA$10,Data!$A:$H,8,FALSE)="Vakantie"),"x",""))))))</f>
        <v/>
      </c>
      <c r="AB31" s="104" t="str">
        <f>IF(AND($E$2="Noord",ISNA(VLOOKUP($V$4&amp;$V31&amp;AB$10,Data!$A:$H,6,FALSE)=TRUE)),"",IF(AND($E$2="Midden",ISNA(VLOOKUP($V$4&amp;$V31&amp;AB$10,Data!$A:$H,7,FALSE)=TRUE)),"",IF(AND($E$2="Zuid",ISNA(VLOOKUP($V$4&amp;$V31&amp;AB$10,Data!$A:$H,8,FALSE)=TRUE)),"",IF(AND($E$2="Noord",VLOOKUP($V$4&amp;$V31&amp;AB$10,Data!$A:$H,6,FALSE)="Vakantie"),"x",IF(AND($E$2="Midden",VLOOKUP($V$4&amp;$V31&amp;AB$10,Data!$A:$H,7,FALSE)="Vakantie"),"x",IF(AND($E$2="Zuid",VLOOKUP($V$4&amp;$V31&amp;AB$10,Data!$A:$H,8,FALSE)="Vakantie"),"x",""))))))</f>
        <v/>
      </c>
      <c r="AC31" s="104" t="str">
        <f>IF(AND($E$2="Noord",ISNA(VLOOKUP($V$4&amp;$V31&amp;AC$10,Data!$A:$H,6,FALSE)=TRUE)),"",IF(AND($E$2="Midden",ISNA(VLOOKUP($V$4&amp;$V31&amp;AC$10,Data!$A:$H,7,FALSE)=TRUE)),"",IF(AND($E$2="Zuid",ISNA(VLOOKUP($V$4&amp;$V31&amp;AC$10,Data!$A:$H,8,FALSE)=TRUE)),"",IF(AND($E$2="Noord",VLOOKUP($V$4&amp;$V31&amp;AC$10,Data!$A:$H,6,FALSE)="Vakantie"),"x",IF(AND($E$2="Midden",VLOOKUP($V$4&amp;$V31&amp;AC$10,Data!$A:$H,7,FALSE)="Vakantie"),"x",IF(AND($E$2="Zuid",VLOOKUP($V$4&amp;$V31&amp;AC$10,Data!$A:$H,8,FALSE)="Vakantie"),"x",""))))))</f>
        <v/>
      </c>
      <c r="AD31" s="89">
        <f t="shared" si="2"/>
        <v>0</v>
      </c>
      <c r="AI31">
        <f t="shared" si="5"/>
        <v>1</v>
      </c>
      <c r="AJ31" s="107" t="str">
        <f>IF((COUNTIF($AI$11:$AI31,2))&gt;1,"",IF(OR(AI30="",AI30=2),"",IF(AI31=1,"",IF(AND($AI31=2,E31&lt;&gt;""),$C31,IF(AND($AI31=2,F31&lt;&gt;""),$C31+1,IF(AND($AI31=2,G31&lt;&gt;""),$C31+2,IF(AND($AI31=2,H31&lt;&gt;""),$C31+3,IF(AND($AI31=2,I31&lt;&gt;""),$C31+4,""))))))))</f>
        <v/>
      </c>
      <c r="AK31">
        <f>IF(SUM(E32:$I$62)+$T$68+$AD$68=0,1,2)</f>
        <v>1</v>
      </c>
      <c r="AL31" s="65" t="str">
        <f t="shared" si="6"/>
        <v/>
      </c>
      <c r="AM31">
        <f t="shared" si="7"/>
        <v>1</v>
      </c>
      <c r="AN31" s="65" t="str">
        <f t="shared" si="14"/>
        <v/>
      </c>
      <c r="AO31">
        <f>IF(SUM(O32:$S$62)+$AD$68=0,1,2)</f>
        <v>1</v>
      </c>
      <c r="AP31" s="65" t="str">
        <f t="shared" si="8"/>
        <v/>
      </c>
      <c r="AQ31">
        <f>IF(SUM($O32:$S$62)=0,1,2)</f>
        <v>1</v>
      </c>
      <c r="AR31" s="65" t="str">
        <f>IF((COUNTIF($AI$11:$AI$64,2)+COUNTIF($AM$11:$AM$64,2)+COUNTIF(AQ$12:$AQ31,2))&gt;1,"",IF(OR(AQ30="",AQ30=2),"",IF(AQ31=1,"",IF(AND(AQ31=2,Y31&lt;&gt;""),W31,IF(AND(AQ31=2,Z31&lt;&gt;""),W31+1,IF(AND(AQ31=2,AA31&lt;&gt;""),W31+2,IF(AND(AQ31=2,AB31&lt;&gt;""),W31+3,IF(AND(AQ31=2,AC31&lt;&gt;""),W31+4,""))))))))</f>
        <v/>
      </c>
      <c r="AS31">
        <f>IF(SUM(Y32:$AC$62)=0,1,2)</f>
        <v>1</v>
      </c>
      <c r="AT31" s="65" t="str">
        <f t="shared" si="9"/>
        <v/>
      </c>
    </row>
    <row r="32" spans="2:46" x14ac:dyDescent="0.3">
      <c r="B32" s="101">
        <v>22</v>
      </c>
      <c r="C32" s="103">
        <f t="shared" si="10"/>
        <v>45803</v>
      </c>
      <c r="D32" s="103">
        <f t="shared" si="3"/>
        <v>45807</v>
      </c>
      <c r="E32" s="104" t="str">
        <f>IF(AND($E$2="Noord",ISNA(VLOOKUP($B$4&amp;$B32&amp;E$10,Data!$A:$H,6,FALSE)=TRUE)),"",IF(AND($E$2="Midden",ISNA(VLOOKUP($B$4&amp;$B32&amp;E$10,Data!$A:$H,7,FALSE)=TRUE)),"",IF(AND($E$2="Zuid",ISNA(VLOOKUP($B$4&amp;$B32&amp;E$10,Data!$A:$H,8,FALSE)=TRUE)),"",IF(AND($E$2="Noord",VLOOKUP($B$4&amp;$B32&amp;E$10,Data!$A:$H,6,FALSE)="Vakantie"),"x",IF(AND($E$2="Midden",VLOOKUP($B$4&amp;$B32&amp;E$10,Data!$A:$H,7,FALSE)="Vakantie"),"x",IF(AND($E$2="Zuid",VLOOKUP($B$4&amp;$B32&amp;E$10,Data!$A:$H,8,FALSE)="Vakantie"),"x",""))))))</f>
        <v/>
      </c>
      <c r="F32" s="104" t="str">
        <f>IF(AND($E$2="Noord",ISNA(VLOOKUP($B$4&amp;$B32&amp;F$10,Data!$A:$H,6,FALSE)=TRUE)),"",IF(AND($E$2="Midden",ISNA(VLOOKUP($B$4&amp;$B32&amp;F$10,Data!$A:$H,7,FALSE)=TRUE)),"",IF(AND($E$2="Zuid",ISNA(VLOOKUP($B$4&amp;$B32&amp;F$10,Data!$A:$H,8,FALSE)=TRUE)),"",IF(AND($E$2="Noord",VLOOKUP($B$4&amp;$B32&amp;F$10,Data!$A:$H,6,FALSE)="Vakantie"),"x",IF(AND($E$2="Midden",VLOOKUP($B$4&amp;$B32&amp;F$10,Data!$A:$H,7,FALSE)="Vakantie"),"x",IF(AND($E$2="Zuid",VLOOKUP($B$4&amp;$B32&amp;F$10,Data!$A:$H,8,FALSE)="Vakantie"),"x",""))))))</f>
        <v/>
      </c>
      <c r="G32" s="104" t="str">
        <f>IF(AND($E$2="Noord",ISNA(VLOOKUP($B$4&amp;$B32&amp;G$10,Data!$A:$H,6,FALSE)=TRUE)),"",IF(AND($E$2="Midden",ISNA(VLOOKUP($B$4&amp;$B32&amp;G$10,Data!$A:$H,7,FALSE)=TRUE)),"",IF(AND($E$2="Zuid",ISNA(VLOOKUP($B$4&amp;$B32&amp;G$10,Data!$A:$H,8,FALSE)=TRUE)),"",IF(AND($E$2="Noord",VLOOKUP($B$4&amp;$B32&amp;G$10,Data!$A:$H,6,FALSE)="Vakantie"),"x",IF(AND($E$2="Midden",VLOOKUP($B$4&amp;$B32&amp;G$10,Data!$A:$H,7,FALSE)="Vakantie"),"x",IF(AND($E$2="Zuid",VLOOKUP($B$4&amp;$B32&amp;G$10,Data!$A:$H,8,FALSE)="Vakantie"),"x",""))))))</f>
        <v/>
      </c>
      <c r="H32" s="104" t="str">
        <f>IF(AND($E$2="Noord",ISNA(VLOOKUP($B$4&amp;$B32&amp;H$10,Data!$A:$H,6,FALSE)=TRUE)),"",IF(AND($E$2="Midden",ISNA(VLOOKUP($B$4&amp;$B32&amp;H$10,Data!$A:$H,7,FALSE)=TRUE)),"",IF(AND($E$2="Zuid",ISNA(VLOOKUP($B$4&amp;$B32&amp;H$10,Data!$A:$H,8,FALSE)=TRUE)),"",IF(AND($E$2="Noord",VLOOKUP($B$4&amp;$B32&amp;H$10,Data!$A:$H,6,FALSE)="Vakantie"),"x",IF(AND($E$2="Midden",VLOOKUP($B$4&amp;$B32&amp;H$10,Data!$A:$H,7,FALSE)="Vakantie"),"x",IF(AND($E$2="Zuid",VLOOKUP($B$4&amp;$B32&amp;H$10,Data!$A:$H,8,FALSE)="Vakantie"),"x",""))))))</f>
        <v>x</v>
      </c>
      <c r="I32" s="104" t="str">
        <f>IF(AND($E$2="Noord",ISNA(VLOOKUP($B$4&amp;$B32&amp;I$10,Data!$A:$H,6,FALSE)=TRUE)),"",IF(AND($E$2="Midden",ISNA(VLOOKUP($B$4&amp;$B32&amp;I$10,Data!$A:$H,7,FALSE)=TRUE)),"",IF(AND($E$2="Zuid",ISNA(VLOOKUP($B$4&amp;$B32&amp;I$10,Data!$A:$H,8,FALSE)=TRUE)),"",IF(AND($E$2="Noord",VLOOKUP($B$4&amp;$B32&amp;I$10,Data!$A:$H,6,FALSE)="Vakantie"),"x",IF(AND($E$2="Midden",VLOOKUP($B$4&amp;$B32&amp;I$10,Data!$A:$H,7,FALSE)="Vakantie"),"x",IF(AND($E$2="Zuid",VLOOKUP($B$4&amp;$B32&amp;I$10,Data!$A:$H,8,FALSE)="Vakantie"),"x",""))))))</f>
        <v/>
      </c>
      <c r="J32" s="89">
        <f t="shared" si="0"/>
        <v>0</v>
      </c>
      <c r="L32" s="101">
        <v>22</v>
      </c>
      <c r="M32" s="106">
        <f t="shared" si="11"/>
        <v>46167</v>
      </c>
      <c r="N32" s="94">
        <f t="shared" si="12"/>
        <v>46171</v>
      </c>
      <c r="O32" s="104" t="str">
        <f>IF(AND($E$2="Noord",ISNA(VLOOKUP($L$4&amp;$L32&amp;O$10,Data!$A:$H,6,FALSE)=TRUE)),"",IF(AND($E$2="Midden",ISNA(VLOOKUP($L$4&amp;$L32&amp;O$10,Data!$A:$H,7,FALSE)=TRUE)),"",IF(AND($E$2="Zuid",ISNA(VLOOKUP($L$4&amp;$L32&amp;O$10,Data!$A:$H,8,FALSE)=TRUE)),"",IF(AND($E$2="Noord",VLOOKUP($L$4&amp;$L32&amp;O$10,Data!$A:$H,6,FALSE)="Vakantie"),"x",IF(AND($E$2="Midden",VLOOKUP($L$4&amp;$L32&amp;O$10,Data!$A:$H,7,FALSE)="Vakantie"),"x",IF(AND($E$2="Zuid",VLOOKUP($L$4&amp;$L32&amp;O$10,Data!$A:$H,8,FALSE)="Vakantie"),"x",""))))))</f>
        <v>x</v>
      </c>
      <c r="P32" s="104" t="str">
        <f>IF(AND($E$2="Noord",ISNA(VLOOKUP($L$4&amp;$L32&amp;P$10,Data!$A:$H,6,FALSE)=TRUE)),"",IF(AND($E$2="Midden",ISNA(VLOOKUP($L$4&amp;$L32&amp;P$10,Data!$A:$H,7,FALSE)=TRUE)),"",IF(AND($E$2="Zuid",ISNA(VLOOKUP($L$4&amp;$L32&amp;P$10,Data!$A:$H,8,FALSE)=TRUE)),"",IF(AND($E$2="Noord",VLOOKUP($L$4&amp;$L32&amp;P$10,Data!$A:$H,6,FALSE)="Vakantie"),"x",IF(AND($E$2="Midden",VLOOKUP($L$4&amp;$L32&amp;P$10,Data!$A:$H,7,FALSE)="Vakantie"),"x",IF(AND($E$2="Zuid",VLOOKUP($L$4&amp;$L32&amp;P$10,Data!$A:$H,8,FALSE)="Vakantie"),"x",""))))))</f>
        <v/>
      </c>
      <c r="Q32" s="104" t="str">
        <f>IF(AND($E$2="Noord",ISNA(VLOOKUP($L$4&amp;$L32&amp;Q$10,Data!$A:$H,6,FALSE)=TRUE)),"",IF(AND($E$2="Midden",ISNA(VLOOKUP($L$4&amp;$L32&amp;Q$10,Data!$A:$H,7,FALSE)=TRUE)),"",IF(AND($E$2="Zuid",ISNA(VLOOKUP($L$4&amp;$L32&amp;Q$10,Data!$A:$H,8,FALSE)=TRUE)),"",IF(AND($E$2="Noord",VLOOKUP($L$4&amp;$L32&amp;Q$10,Data!$A:$H,6,FALSE)="Vakantie"),"x",IF(AND($E$2="Midden",VLOOKUP($L$4&amp;$L32&amp;Q$10,Data!$A:$H,7,FALSE)="Vakantie"),"x",IF(AND($E$2="Zuid",VLOOKUP($L$4&amp;$L32&amp;Q$10,Data!$A:$H,8,FALSE)="Vakantie"),"x",""))))))</f>
        <v/>
      </c>
      <c r="R32" s="104" t="str">
        <f>IF(AND($E$2="Noord",ISNA(VLOOKUP($L$4&amp;$L32&amp;R$10,Data!$A:$H,6,FALSE)=TRUE)),"",IF(AND($E$2="Midden",ISNA(VLOOKUP($L$4&amp;$L32&amp;R$10,Data!$A:$H,7,FALSE)=TRUE)),"",IF(AND($E$2="Zuid",ISNA(VLOOKUP($L$4&amp;$L32&amp;R$10,Data!$A:$H,8,FALSE)=TRUE)),"",IF(AND($E$2="Noord",VLOOKUP($L$4&amp;$L32&amp;R$10,Data!$A:$H,6,FALSE)="Vakantie"),"x",IF(AND($E$2="Midden",VLOOKUP($L$4&amp;$L32&amp;R$10,Data!$A:$H,7,FALSE)="Vakantie"),"x",IF(AND($E$2="Zuid",VLOOKUP($L$4&amp;$L32&amp;R$10,Data!$A:$H,8,FALSE)="Vakantie"),"x",""))))))</f>
        <v/>
      </c>
      <c r="S32" s="104" t="str">
        <f>IF(AND($E$2="Noord",ISNA(VLOOKUP($L$4&amp;$L32&amp;S$10,Data!$A:$H,6,FALSE)=TRUE)),"",IF(AND($E$2="Midden",ISNA(VLOOKUP($L$4&amp;$L32&amp;S$10,Data!$A:$H,7,FALSE)=TRUE)),"",IF(AND($E$2="Zuid",ISNA(VLOOKUP($L$4&amp;$L32&amp;S$10,Data!$A:$H,8,FALSE)=TRUE)),"",IF(AND($E$2="Noord",VLOOKUP($L$4&amp;$L32&amp;S$10,Data!$A:$H,6,FALSE)="Vakantie"),"x",IF(AND($E$2="Midden",VLOOKUP($L$4&amp;$L32&amp;S$10,Data!$A:$H,7,FALSE)="Vakantie"),"x",IF(AND($E$2="Zuid",VLOOKUP($L$4&amp;$L32&amp;S$10,Data!$A:$H,8,FALSE)="Vakantie"),"x",""))))))</f>
        <v/>
      </c>
      <c r="T32" s="89">
        <f t="shared" si="1"/>
        <v>0</v>
      </c>
      <c r="V32" s="101">
        <v>22</v>
      </c>
      <c r="W32" s="106">
        <f t="shared" si="13"/>
        <v>46538</v>
      </c>
      <c r="X32" s="106">
        <f t="shared" si="4"/>
        <v>46542</v>
      </c>
      <c r="Y32" s="104" t="str">
        <f>IF(AND($E$2="Noord",ISNA(VLOOKUP($V$4&amp;$V32&amp;Y$10,Data!$A:$H,6,FALSE)=TRUE)),"",IF(AND($E$2="Midden",ISNA(VLOOKUP($V$4&amp;$V32&amp;Y$10,Data!$A:$H,7,FALSE)=TRUE)),"",IF(AND($E$2="Zuid",ISNA(VLOOKUP($V$4&amp;$V32&amp;Y$10,Data!$A:$H,8,FALSE)=TRUE)),"",IF(AND($E$2="Noord",VLOOKUP($V$4&amp;$V32&amp;Y$10,Data!$A:$H,6,FALSE)="Vakantie"),"x",IF(AND($E$2="Midden",VLOOKUP($V$4&amp;$V32&amp;Y$10,Data!$A:$H,7,FALSE)="Vakantie"),"x",IF(AND($E$2="Zuid",VLOOKUP($V$4&amp;$V32&amp;Y$10,Data!$A:$H,8,FALSE)="Vakantie"),"x",""))))))</f>
        <v/>
      </c>
      <c r="Z32" s="104" t="str">
        <f>IF(AND($E$2="Noord",ISNA(VLOOKUP($V$4&amp;$V32&amp;Z$10,Data!$A:$H,6,FALSE)=TRUE)),"",IF(AND($E$2="Midden",ISNA(VLOOKUP($V$4&amp;$V32&amp;Z$10,Data!$A:$H,7,FALSE)=TRUE)),"",IF(AND($E$2="Zuid",ISNA(VLOOKUP($V$4&amp;$V32&amp;Z$10,Data!$A:$H,8,FALSE)=TRUE)),"",IF(AND($E$2="Noord",VLOOKUP($V$4&amp;$V32&amp;Z$10,Data!$A:$H,6,FALSE)="Vakantie"),"x",IF(AND($E$2="Midden",VLOOKUP($V$4&amp;$V32&amp;Z$10,Data!$A:$H,7,FALSE)="Vakantie"),"x",IF(AND($E$2="Zuid",VLOOKUP($V$4&amp;$V32&amp;Z$10,Data!$A:$H,8,FALSE)="Vakantie"),"x",""))))))</f>
        <v/>
      </c>
      <c r="AA32" s="104" t="str">
        <f>IF(AND($E$2="Noord",ISNA(VLOOKUP($V$4&amp;$V32&amp;AA$10,Data!$A:$H,6,FALSE)=TRUE)),"",IF(AND($E$2="Midden",ISNA(VLOOKUP($V$4&amp;$V32&amp;AA$10,Data!$A:$H,7,FALSE)=TRUE)),"",IF(AND($E$2="Zuid",ISNA(VLOOKUP($V$4&amp;$V32&amp;AA$10,Data!$A:$H,8,FALSE)=TRUE)),"",IF(AND($E$2="Noord",VLOOKUP($V$4&amp;$V32&amp;AA$10,Data!$A:$H,6,FALSE)="Vakantie"),"x",IF(AND($E$2="Midden",VLOOKUP($V$4&amp;$V32&amp;AA$10,Data!$A:$H,7,FALSE)="Vakantie"),"x",IF(AND($E$2="Zuid",VLOOKUP($V$4&amp;$V32&amp;AA$10,Data!$A:$H,8,FALSE)="Vakantie"),"x",""))))))</f>
        <v/>
      </c>
      <c r="AB32" s="104" t="str">
        <f>IF(AND($E$2="Noord",ISNA(VLOOKUP($V$4&amp;$V32&amp;AB$10,Data!$A:$H,6,FALSE)=TRUE)),"",IF(AND($E$2="Midden",ISNA(VLOOKUP($V$4&amp;$V32&amp;AB$10,Data!$A:$H,7,FALSE)=TRUE)),"",IF(AND($E$2="Zuid",ISNA(VLOOKUP($V$4&amp;$V32&amp;AB$10,Data!$A:$H,8,FALSE)=TRUE)),"",IF(AND($E$2="Noord",VLOOKUP($V$4&amp;$V32&amp;AB$10,Data!$A:$H,6,FALSE)="Vakantie"),"x",IF(AND($E$2="Midden",VLOOKUP($V$4&amp;$V32&amp;AB$10,Data!$A:$H,7,FALSE)="Vakantie"),"x",IF(AND($E$2="Zuid",VLOOKUP($V$4&amp;$V32&amp;AB$10,Data!$A:$H,8,FALSE)="Vakantie"),"x",""))))))</f>
        <v/>
      </c>
      <c r="AC32" s="104" t="str">
        <f>IF(AND($E$2="Noord",ISNA(VLOOKUP($V$4&amp;$V32&amp;AC$10,Data!$A:$H,6,FALSE)=TRUE)),"",IF(AND($E$2="Midden",ISNA(VLOOKUP($V$4&amp;$V32&amp;AC$10,Data!$A:$H,7,FALSE)=TRUE)),"",IF(AND($E$2="Zuid",ISNA(VLOOKUP($V$4&amp;$V32&amp;AC$10,Data!$A:$H,8,FALSE)=TRUE)),"",IF(AND($E$2="Noord",VLOOKUP($V$4&amp;$V32&amp;AC$10,Data!$A:$H,6,FALSE)="Vakantie"),"x",IF(AND($E$2="Midden",VLOOKUP($V$4&amp;$V32&amp;AC$10,Data!$A:$H,7,FALSE)="Vakantie"),"x",IF(AND($E$2="Zuid",VLOOKUP($V$4&amp;$V32&amp;AC$10,Data!$A:$H,8,FALSE)="Vakantie"),"x",""))))))</f>
        <v/>
      </c>
      <c r="AD32" s="89">
        <f t="shared" si="2"/>
        <v>0</v>
      </c>
      <c r="AI32">
        <f t="shared" si="5"/>
        <v>1</v>
      </c>
      <c r="AJ32" s="107" t="str">
        <f>IF((COUNTIF($AI$11:$AI32,2))&gt;1,"",IF(OR(AI31="",AI31=2),"",IF(AI32=1,"",IF(AND($AI32=2,E32&lt;&gt;""),$C32,IF(AND($AI32=2,F32&lt;&gt;""),$C32+1,IF(AND($AI32=2,G32&lt;&gt;""),$C32+2,IF(AND($AI32=2,H32&lt;&gt;""),$C32+3,IF(AND($AI32=2,I32&lt;&gt;""),$C32+4,""))))))))</f>
        <v/>
      </c>
      <c r="AK32">
        <f>IF(SUM(E33:$I$62)+$T$68+$AD$68=0,1,2)</f>
        <v>1</v>
      </c>
      <c r="AL32" s="65" t="str">
        <f t="shared" si="6"/>
        <v/>
      </c>
      <c r="AM32">
        <f t="shared" si="7"/>
        <v>1</v>
      </c>
      <c r="AN32" s="65" t="str">
        <f t="shared" si="14"/>
        <v/>
      </c>
      <c r="AO32">
        <f>IF(SUM(O33:$S$62)+$AD$68=0,1,2)</f>
        <v>1</v>
      </c>
      <c r="AP32" s="65" t="str">
        <f t="shared" si="8"/>
        <v/>
      </c>
      <c r="AQ32">
        <f>IF(SUM($O33:$S$62)=0,1,2)</f>
        <v>1</v>
      </c>
      <c r="AR32" s="65" t="str">
        <f>IF((COUNTIF($AI$11:$AI$64,2)+COUNTIF($AM$11:$AM$64,2)+COUNTIF(AQ$12:$AQ32,2))&gt;1,"",IF(OR(AQ31="",AQ31=2),"",IF(AQ32=1,"",IF(AND(AQ32=2,Y32&lt;&gt;""),W32,IF(AND(AQ32=2,Z32&lt;&gt;""),W32+1,IF(AND(AQ32=2,AA32&lt;&gt;""),W32+2,IF(AND(AQ32=2,AB32&lt;&gt;""),W32+3,IF(AND(AQ32=2,AC32&lt;&gt;""),W32+4,""))))))))</f>
        <v/>
      </c>
      <c r="AS32">
        <f>IF(SUM(Y33:$AC$62)=0,1,2)</f>
        <v>1</v>
      </c>
      <c r="AT32" s="65" t="str">
        <f t="shared" si="9"/>
        <v/>
      </c>
    </row>
    <row r="33" spans="2:46" x14ac:dyDescent="0.3">
      <c r="B33" s="101">
        <v>23</v>
      </c>
      <c r="C33" s="103">
        <f t="shared" si="10"/>
        <v>45810</v>
      </c>
      <c r="D33" s="103">
        <f t="shared" si="3"/>
        <v>45814</v>
      </c>
      <c r="E33" s="104" t="str">
        <f>IF(AND($E$2="Noord",ISNA(VLOOKUP($B$4&amp;$B33&amp;E$10,Data!$A:$H,6,FALSE)=TRUE)),"",IF(AND($E$2="Midden",ISNA(VLOOKUP($B$4&amp;$B33&amp;E$10,Data!$A:$H,7,FALSE)=TRUE)),"",IF(AND($E$2="Zuid",ISNA(VLOOKUP($B$4&amp;$B33&amp;E$10,Data!$A:$H,8,FALSE)=TRUE)),"",IF(AND($E$2="Noord",VLOOKUP($B$4&amp;$B33&amp;E$10,Data!$A:$H,6,FALSE)="Vakantie"),"x",IF(AND($E$2="Midden",VLOOKUP($B$4&amp;$B33&amp;E$10,Data!$A:$H,7,FALSE)="Vakantie"),"x",IF(AND($E$2="Zuid",VLOOKUP($B$4&amp;$B33&amp;E$10,Data!$A:$H,8,FALSE)="Vakantie"),"x",""))))))</f>
        <v/>
      </c>
      <c r="F33" s="104" t="str">
        <f>IF(AND($E$2="Noord",ISNA(VLOOKUP($B$4&amp;$B33&amp;F$10,Data!$A:$H,6,FALSE)=TRUE)),"",IF(AND($E$2="Midden",ISNA(VLOOKUP($B$4&amp;$B33&amp;F$10,Data!$A:$H,7,FALSE)=TRUE)),"",IF(AND($E$2="Zuid",ISNA(VLOOKUP($B$4&amp;$B33&amp;F$10,Data!$A:$H,8,FALSE)=TRUE)),"",IF(AND($E$2="Noord",VLOOKUP($B$4&amp;$B33&amp;F$10,Data!$A:$H,6,FALSE)="Vakantie"),"x",IF(AND($E$2="Midden",VLOOKUP($B$4&amp;$B33&amp;F$10,Data!$A:$H,7,FALSE)="Vakantie"),"x",IF(AND($E$2="Zuid",VLOOKUP($B$4&amp;$B33&amp;F$10,Data!$A:$H,8,FALSE)="Vakantie"),"x",""))))))</f>
        <v/>
      </c>
      <c r="G33" s="104" t="str">
        <f>IF(AND($E$2="Noord",ISNA(VLOOKUP($B$4&amp;$B33&amp;G$10,Data!$A:$H,6,FALSE)=TRUE)),"",IF(AND($E$2="Midden",ISNA(VLOOKUP($B$4&amp;$B33&amp;G$10,Data!$A:$H,7,FALSE)=TRUE)),"",IF(AND($E$2="Zuid",ISNA(VLOOKUP($B$4&amp;$B33&amp;G$10,Data!$A:$H,8,FALSE)=TRUE)),"",IF(AND($E$2="Noord",VLOOKUP($B$4&amp;$B33&amp;G$10,Data!$A:$H,6,FALSE)="Vakantie"),"x",IF(AND($E$2="Midden",VLOOKUP($B$4&amp;$B33&amp;G$10,Data!$A:$H,7,FALSE)="Vakantie"),"x",IF(AND($E$2="Zuid",VLOOKUP($B$4&amp;$B33&amp;G$10,Data!$A:$H,8,FALSE)="Vakantie"),"x",""))))))</f>
        <v/>
      </c>
      <c r="H33" s="104" t="str">
        <f>IF(AND($E$2="Noord",ISNA(VLOOKUP($B$4&amp;$B33&amp;H$10,Data!$A:$H,6,FALSE)=TRUE)),"",IF(AND($E$2="Midden",ISNA(VLOOKUP($B$4&amp;$B33&amp;H$10,Data!$A:$H,7,FALSE)=TRUE)),"",IF(AND($E$2="Zuid",ISNA(VLOOKUP($B$4&amp;$B33&amp;H$10,Data!$A:$H,8,FALSE)=TRUE)),"",IF(AND($E$2="Noord",VLOOKUP($B$4&amp;$B33&amp;H$10,Data!$A:$H,6,FALSE)="Vakantie"),"x",IF(AND($E$2="Midden",VLOOKUP($B$4&amp;$B33&amp;H$10,Data!$A:$H,7,FALSE)="Vakantie"),"x",IF(AND($E$2="Zuid",VLOOKUP($B$4&amp;$B33&amp;H$10,Data!$A:$H,8,FALSE)="Vakantie"),"x",""))))))</f>
        <v/>
      </c>
      <c r="I33" s="104" t="str">
        <f>IF(AND($E$2="Noord",ISNA(VLOOKUP($B$4&amp;$B33&amp;I$10,Data!$A:$H,6,FALSE)=TRUE)),"",IF(AND($E$2="Midden",ISNA(VLOOKUP($B$4&amp;$B33&amp;I$10,Data!$A:$H,7,FALSE)=TRUE)),"",IF(AND($E$2="Zuid",ISNA(VLOOKUP($B$4&amp;$B33&amp;I$10,Data!$A:$H,8,FALSE)=TRUE)),"",IF(AND($E$2="Noord",VLOOKUP($B$4&amp;$B33&amp;I$10,Data!$A:$H,6,FALSE)="Vakantie"),"x",IF(AND($E$2="Midden",VLOOKUP($B$4&amp;$B33&amp;I$10,Data!$A:$H,7,FALSE)="Vakantie"),"x",IF(AND($E$2="Zuid",VLOOKUP($B$4&amp;$B33&amp;I$10,Data!$A:$H,8,FALSE)="Vakantie"),"x",""))))))</f>
        <v/>
      </c>
      <c r="J33" s="89">
        <f t="shared" si="0"/>
        <v>0</v>
      </c>
      <c r="L33" s="101">
        <v>23</v>
      </c>
      <c r="M33" s="106">
        <f t="shared" si="11"/>
        <v>46174</v>
      </c>
      <c r="N33" s="94">
        <f t="shared" si="12"/>
        <v>46178</v>
      </c>
      <c r="O33" s="104" t="str">
        <f>IF(AND($E$2="Noord",ISNA(VLOOKUP($L$4&amp;$L33&amp;O$10,Data!$A:$H,6,FALSE)=TRUE)),"",IF(AND($E$2="Midden",ISNA(VLOOKUP($L$4&amp;$L33&amp;O$10,Data!$A:$H,7,FALSE)=TRUE)),"",IF(AND($E$2="Zuid",ISNA(VLOOKUP($L$4&amp;$L33&amp;O$10,Data!$A:$H,8,FALSE)=TRUE)),"",IF(AND($E$2="Noord",VLOOKUP($L$4&amp;$L33&amp;O$10,Data!$A:$H,6,FALSE)="Vakantie"),"x",IF(AND($E$2="Midden",VLOOKUP($L$4&amp;$L33&amp;O$10,Data!$A:$H,7,FALSE)="Vakantie"),"x",IF(AND($E$2="Zuid",VLOOKUP($L$4&amp;$L33&amp;O$10,Data!$A:$H,8,FALSE)="Vakantie"),"x",""))))))</f>
        <v/>
      </c>
      <c r="P33" s="104" t="str">
        <f>IF(AND($E$2="Noord",ISNA(VLOOKUP($L$4&amp;$L33&amp;P$10,Data!$A:$H,6,FALSE)=TRUE)),"",IF(AND($E$2="Midden",ISNA(VLOOKUP($L$4&amp;$L33&amp;P$10,Data!$A:$H,7,FALSE)=TRUE)),"",IF(AND($E$2="Zuid",ISNA(VLOOKUP($L$4&amp;$L33&amp;P$10,Data!$A:$H,8,FALSE)=TRUE)),"",IF(AND($E$2="Noord",VLOOKUP($L$4&amp;$L33&amp;P$10,Data!$A:$H,6,FALSE)="Vakantie"),"x",IF(AND($E$2="Midden",VLOOKUP($L$4&amp;$L33&amp;P$10,Data!$A:$H,7,FALSE)="Vakantie"),"x",IF(AND($E$2="Zuid",VLOOKUP($L$4&amp;$L33&amp;P$10,Data!$A:$H,8,FALSE)="Vakantie"),"x",""))))))</f>
        <v/>
      </c>
      <c r="Q33" s="104" t="str">
        <f>IF(AND($E$2="Noord",ISNA(VLOOKUP($L$4&amp;$L33&amp;Q$10,Data!$A:$H,6,FALSE)=TRUE)),"",IF(AND($E$2="Midden",ISNA(VLOOKUP($L$4&amp;$L33&amp;Q$10,Data!$A:$H,7,FALSE)=TRUE)),"",IF(AND($E$2="Zuid",ISNA(VLOOKUP($L$4&amp;$L33&amp;Q$10,Data!$A:$H,8,FALSE)=TRUE)),"",IF(AND($E$2="Noord",VLOOKUP($L$4&amp;$L33&amp;Q$10,Data!$A:$H,6,FALSE)="Vakantie"),"x",IF(AND($E$2="Midden",VLOOKUP($L$4&amp;$L33&amp;Q$10,Data!$A:$H,7,FALSE)="Vakantie"),"x",IF(AND($E$2="Zuid",VLOOKUP($L$4&amp;$L33&amp;Q$10,Data!$A:$H,8,FALSE)="Vakantie"),"x",""))))))</f>
        <v/>
      </c>
      <c r="R33" s="104" t="str">
        <f>IF(AND($E$2="Noord",ISNA(VLOOKUP($L$4&amp;$L33&amp;R$10,Data!$A:$H,6,FALSE)=TRUE)),"",IF(AND($E$2="Midden",ISNA(VLOOKUP($L$4&amp;$L33&amp;R$10,Data!$A:$H,7,FALSE)=TRUE)),"",IF(AND($E$2="Zuid",ISNA(VLOOKUP($L$4&amp;$L33&amp;R$10,Data!$A:$H,8,FALSE)=TRUE)),"",IF(AND($E$2="Noord",VLOOKUP($L$4&amp;$L33&amp;R$10,Data!$A:$H,6,FALSE)="Vakantie"),"x",IF(AND($E$2="Midden",VLOOKUP($L$4&amp;$L33&amp;R$10,Data!$A:$H,7,FALSE)="Vakantie"),"x",IF(AND($E$2="Zuid",VLOOKUP($L$4&amp;$L33&amp;R$10,Data!$A:$H,8,FALSE)="Vakantie"),"x",""))))))</f>
        <v/>
      </c>
      <c r="S33" s="104" t="str">
        <f>IF(AND($E$2="Noord",ISNA(VLOOKUP($L$4&amp;$L33&amp;S$10,Data!$A:$H,6,FALSE)=TRUE)),"",IF(AND($E$2="Midden",ISNA(VLOOKUP($L$4&amp;$L33&amp;S$10,Data!$A:$H,7,FALSE)=TRUE)),"",IF(AND($E$2="Zuid",ISNA(VLOOKUP($L$4&amp;$L33&amp;S$10,Data!$A:$H,8,FALSE)=TRUE)),"",IF(AND($E$2="Noord",VLOOKUP($L$4&amp;$L33&amp;S$10,Data!$A:$H,6,FALSE)="Vakantie"),"x",IF(AND($E$2="Midden",VLOOKUP($L$4&amp;$L33&amp;S$10,Data!$A:$H,7,FALSE)="Vakantie"),"x",IF(AND($E$2="Zuid",VLOOKUP($L$4&amp;$L33&amp;S$10,Data!$A:$H,8,FALSE)="Vakantie"),"x",""))))))</f>
        <v/>
      </c>
      <c r="T33" s="89">
        <f t="shared" si="1"/>
        <v>0</v>
      </c>
      <c r="V33" s="101">
        <v>23</v>
      </c>
      <c r="W33" s="106">
        <f t="shared" si="13"/>
        <v>46545</v>
      </c>
      <c r="X33" s="106">
        <f t="shared" si="4"/>
        <v>46549</v>
      </c>
      <c r="Y33" s="104" t="str">
        <f>IF(AND($E$2="Noord",ISNA(VLOOKUP($V$4&amp;$V33&amp;Y$10,Data!$A:$H,6,FALSE)=TRUE)),"",IF(AND($E$2="Midden",ISNA(VLOOKUP($V$4&amp;$V33&amp;Y$10,Data!$A:$H,7,FALSE)=TRUE)),"",IF(AND($E$2="Zuid",ISNA(VLOOKUP($V$4&amp;$V33&amp;Y$10,Data!$A:$H,8,FALSE)=TRUE)),"",IF(AND($E$2="Noord",VLOOKUP($V$4&amp;$V33&amp;Y$10,Data!$A:$H,6,FALSE)="Vakantie"),"x",IF(AND($E$2="Midden",VLOOKUP($V$4&amp;$V33&amp;Y$10,Data!$A:$H,7,FALSE)="Vakantie"),"x",IF(AND($E$2="Zuid",VLOOKUP($V$4&amp;$V33&amp;Y$10,Data!$A:$H,8,FALSE)="Vakantie"),"x",""))))))</f>
        <v/>
      </c>
      <c r="Z33" s="104" t="str">
        <f>IF(AND($E$2="Noord",ISNA(VLOOKUP($V$4&amp;$V33&amp;Z$10,Data!$A:$H,6,FALSE)=TRUE)),"",IF(AND($E$2="Midden",ISNA(VLOOKUP($V$4&amp;$V33&amp;Z$10,Data!$A:$H,7,FALSE)=TRUE)),"",IF(AND($E$2="Zuid",ISNA(VLOOKUP($V$4&amp;$V33&amp;Z$10,Data!$A:$H,8,FALSE)=TRUE)),"",IF(AND($E$2="Noord",VLOOKUP($V$4&amp;$V33&amp;Z$10,Data!$A:$H,6,FALSE)="Vakantie"),"x",IF(AND($E$2="Midden",VLOOKUP($V$4&amp;$V33&amp;Z$10,Data!$A:$H,7,FALSE)="Vakantie"),"x",IF(AND($E$2="Zuid",VLOOKUP($V$4&amp;$V33&amp;Z$10,Data!$A:$H,8,FALSE)="Vakantie"),"x",""))))))</f>
        <v/>
      </c>
      <c r="AA33" s="104" t="str">
        <f>IF(AND($E$2="Noord",ISNA(VLOOKUP($V$4&amp;$V33&amp;AA$10,Data!$A:$H,6,FALSE)=TRUE)),"",IF(AND($E$2="Midden",ISNA(VLOOKUP($V$4&amp;$V33&amp;AA$10,Data!$A:$H,7,FALSE)=TRUE)),"",IF(AND($E$2="Zuid",ISNA(VLOOKUP($V$4&amp;$V33&amp;AA$10,Data!$A:$H,8,FALSE)=TRUE)),"",IF(AND($E$2="Noord",VLOOKUP($V$4&amp;$V33&amp;AA$10,Data!$A:$H,6,FALSE)="Vakantie"),"x",IF(AND($E$2="Midden",VLOOKUP($V$4&amp;$V33&amp;AA$10,Data!$A:$H,7,FALSE)="Vakantie"),"x",IF(AND($E$2="Zuid",VLOOKUP($V$4&amp;$V33&amp;AA$10,Data!$A:$H,8,FALSE)="Vakantie"),"x",""))))))</f>
        <v/>
      </c>
      <c r="AB33" s="104" t="str">
        <f>IF(AND($E$2="Noord",ISNA(VLOOKUP($V$4&amp;$V33&amp;AB$10,Data!$A:$H,6,FALSE)=TRUE)),"",IF(AND($E$2="Midden",ISNA(VLOOKUP($V$4&amp;$V33&amp;AB$10,Data!$A:$H,7,FALSE)=TRUE)),"",IF(AND($E$2="Zuid",ISNA(VLOOKUP($V$4&amp;$V33&amp;AB$10,Data!$A:$H,8,FALSE)=TRUE)),"",IF(AND($E$2="Noord",VLOOKUP($V$4&amp;$V33&amp;AB$10,Data!$A:$H,6,FALSE)="Vakantie"),"x",IF(AND($E$2="Midden",VLOOKUP($V$4&amp;$V33&amp;AB$10,Data!$A:$H,7,FALSE)="Vakantie"),"x",IF(AND($E$2="Zuid",VLOOKUP($V$4&amp;$V33&amp;AB$10,Data!$A:$H,8,FALSE)="Vakantie"),"x",""))))))</f>
        <v/>
      </c>
      <c r="AC33" s="104" t="str">
        <f>IF(AND($E$2="Noord",ISNA(VLOOKUP($V$4&amp;$V33&amp;AC$10,Data!$A:$H,6,FALSE)=TRUE)),"",IF(AND($E$2="Midden",ISNA(VLOOKUP($V$4&amp;$V33&amp;AC$10,Data!$A:$H,7,FALSE)=TRUE)),"",IF(AND($E$2="Zuid",ISNA(VLOOKUP($V$4&amp;$V33&amp;AC$10,Data!$A:$H,8,FALSE)=TRUE)),"",IF(AND($E$2="Noord",VLOOKUP($V$4&amp;$V33&amp;AC$10,Data!$A:$H,6,FALSE)="Vakantie"),"x",IF(AND($E$2="Midden",VLOOKUP($V$4&amp;$V33&amp;AC$10,Data!$A:$H,7,FALSE)="Vakantie"),"x",IF(AND($E$2="Zuid",VLOOKUP($V$4&amp;$V33&amp;AC$10,Data!$A:$H,8,FALSE)="Vakantie"),"x",""))))))</f>
        <v/>
      </c>
      <c r="AD33" s="89">
        <f t="shared" si="2"/>
        <v>0</v>
      </c>
      <c r="AI33">
        <f t="shared" si="5"/>
        <v>1</v>
      </c>
      <c r="AJ33" s="107" t="str">
        <f>IF((COUNTIF($AI$11:$AI33,2))&gt;1,"",IF(OR(AI32="",AI32=2),"",IF(AI33=1,"",IF(AND($AI33=2,E33&lt;&gt;""),$C33,IF(AND($AI33=2,F33&lt;&gt;""),$C33+1,IF(AND($AI33=2,G33&lt;&gt;""),$C33+2,IF(AND($AI33=2,H33&lt;&gt;""),$C33+3,IF(AND($AI33=2,I33&lt;&gt;""),$C33+4,""))))))))</f>
        <v/>
      </c>
      <c r="AK33">
        <f>IF(SUM(E34:$I$62)+$T$68+$AD$68=0,1,2)</f>
        <v>1</v>
      </c>
      <c r="AL33" s="65" t="str">
        <f t="shared" si="6"/>
        <v/>
      </c>
      <c r="AM33">
        <f t="shared" si="7"/>
        <v>1</v>
      </c>
      <c r="AN33" s="65" t="str">
        <f t="shared" si="14"/>
        <v/>
      </c>
      <c r="AO33">
        <f>IF(SUM(O34:$S$62)+$AD$68=0,1,2)</f>
        <v>1</v>
      </c>
      <c r="AP33" s="65" t="str">
        <f t="shared" si="8"/>
        <v/>
      </c>
      <c r="AQ33">
        <f>IF(SUM($O34:$S$62)=0,1,2)</f>
        <v>1</v>
      </c>
      <c r="AR33" s="65" t="str">
        <f>IF((COUNTIF($AI$11:$AI$64,2)+COUNTIF($AM$11:$AM$64,2)+COUNTIF(AQ$12:$AQ33,2))&gt;1,"",IF(OR(AQ32="",AQ32=2),"",IF(AQ33=1,"",IF(AND(AQ33=2,Y33&lt;&gt;""),W33,IF(AND(AQ33=2,Z33&lt;&gt;""),W33+1,IF(AND(AQ33=2,AA33&lt;&gt;""),W33+2,IF(AND(AQ33=2,AB33&lt;&gt;""),W33+3,IF(AND(AQ33=2,AC33&lt;&gt;""),W33+4,""))))))))</f>
        <v/>
      </c>
      <c r="AS33">
        <f>IF(SUM(Y34:$AC$62)=0,1,2)</f>
        <v>1</v>
      </c>
      <c r="AT33" s="65" t="str">
        <f t="shared" si="9"/>
        <v/>
      </c>
    </row>
    <row r="34" spans="2:46" x14ac:dyDescent="0.3">
      <c r="B34" s="101">
        <v>24</v>
      </c>
      <c r="C34" s="103">
        <f t="shared" si="10"/>
        <v>45817</v>
      </c>
      <c r="D34" s="103">
        <f t="shared" si="3"/>
        <v>45821</v>
      </c>
      <c r="E34" s="104" t="str">
        <f>IF(AND($E$2="Noord",ISNA(VLOOKUP($B$4&amp;$B34&amp;E$10,Data!$A:$H,6,FALSE)=TRUE)),"",IF(AND($E$2="Midden",ISNA(VLOOKUP($B$4&amp;$B34&amp;E$10,Data!$A:$H,7,FALSE)=TRUE)),"",IF(AND($E$2="Zuid",ISNA(VLOOKUP($B$4&amp;$B34&amp;E$10,Data!$A:$H,8,FALSE)=TRUE)),"",IF(AND($E$2="Noord",VLOOKUP($B$4&amp;$B34&amp;E$10,Data!$A:$H,6,FALSE)="Vakantie"),"x",IF(AND($E$2="Midden",VLOOKUP($B$4&amp;$B34&amp;E$10,Data!$A:$H,7,FALSE)="Vakantie"),"x",IF(AND($E$2="Zuid",VLOOKUP($B$4&amp;$B34&amp;E$10,Data!$A:$H,8,FALSE)="Vakantie"),"x",""))))))</f>
        <v>x</v>
      </c>
      <c r="F34" s="104" t="str">
        <f>IF(AND($E$2="Noord",ISNA(VLOOKUP($B$4&amp;$B34&amp;F$10,Data!$A:$H,6,FALSE)=TRUE)),"",IF(AND($E$2="Midden",ISNA(VLOOKUP($B$4&amp;$B34&amp;F$10,Data!$A:$H,7,FALSE)=TRUE)),"",IF(AND($E$2="Zuid",ISNA(VLOOKUP($B$4&amp;$B34&amp;F$10,Data!$A:$H,8,FALSE)=TRUE)),"",IF(AND($E$2="Noord",VLOOKUP($B$4&amp;$B34&amp;F$10,Data!$A:$H,6,FALSE)="Vakantie"),"x",IF(AND($E$2="Midden",VLOOKUP($B$4&amp;$B34&amp;F$10,Data!$A:$H,7,FALSE)="Vakantie"),"x",IF(AND($E$2="Zuid",VLOOKUP($B$4&amp;$B34&amp;F$10,Data!$A:$H,8,FALSE)="Vakantie"),"x",""))))))</f>
        <v/>
      </c>
      <c r="G34" s="104" t="str">
        <f>IF(AND($E$2="Noord",ISNA(VLOOKUP($B$4&amp;$B34&amp;G$10,Data!$A:$H,6,FALSE)=TRUE)),"",IF(AND($E$2="Midden",ISNA(VLOOKUP($B$4&amp;$B34&amp;G$10,Data!$A:$H,7,FALSE)=TRUE)),"",IF(AND($E$2="Zuid",ISNA(VLOOKUP($B$4&amp;$B34&amp;G$10,Data!$A:$H,8,FALSE)=TRUE)),"",IF(AND($E$2="Noord",VLOOKUP($B$4&amp;$B34&amp;G$10,Data!$A:$H,6,FALSE)="Vakantie"),"x",IF(AND($E$2="Midden",VLOOKUP($B$4&amp;$B34&amp;G$10,Data!$A:$H,7,FALSE)="Vakantie"),"x",IF(AND($E$2="Zuid",VLOOKUP($B$4&amp;$B34&amp;G$10,Data!$A:$H,8,FALSE)="Vakantie"),"x",""))))))</f>
        <v/>
      </c>
      <c r="H34" s="104" t="str">
        <f>IF(AND($E$2="Noord",ISNA(VLOOKUP($B$4&amp;$B34&amp;H$10,Data!$A:$H,6,FALSE)=TRUE)),"",IF(AND($E$2="Midden",ISNA(VLOOKUP($B$4&amp;$B34&amp;H$10,Data!$A:$H,7,FALSE)=TRUE)),"",IF(AND($E$2="Zuid",ISNA(VLOOKUP($B$4&amp;$B34&amp;H$10,Data!$A:$H,8,FALSE)=TRUE)),"",IF(AND($E$2="Noord",VLOOKUP($B$4&amp;$B34&amp;H$10,Data!$A:$H,6,FALSE)="Vakantie"),"x",IF(AND($E$2="Midden",VLOOKUP($B$4&amp;$B34&amp;H$10,Data!$A:$H,7,FALSE)="Vakantie"),"x",IF(AND($E$2="Zuid",VLOOKUP($B$4&amp;$B34&amp;H$10,Data!$A:$H,8,FALSE)="Vakantie"),"x",""))))))</f>
        <v/>
      </c>
      <c r="I34" s="104" t="str">
        <f>IF(AND($E$2="Noord",ISNA(VLOOKUP($B$4&amp;$B34&amp;I$10,Data!$A:$H,6,FALSE)=TRUE)),"",IF(AND($E$2="Midden",ISNA(VLOOKUP($B$4&amp;$B34&amp;I$10,Data!$A:$H,7,FALSE)=TRUE)),"",IF(AND($E$2="Zuid",ISNA(VLOOKUP($B$4&amp;$B34&amp;I$10,Data!$A:$H,8,FALSE)=TRUE)),"",IF(AND($E$2="Noord",VLOOKUP($B$4&amp;$B34&amp;I$10,Data!$A:$H,6,FALSE)="Vakantie"),"x",IF(AND($E$2="Midden",VLOOKUP($B$4&amp;$B34&amp;I$10,Data!$A:$H,7,FALSE)="Vakantie"),"x",IF(AND($E$2="Zuid",VLOOKUP($B$4&amp;$B34&amp;I$10,Data!$A:$H,8,FALSE)="Vakantie"),"x",""))))))</f>
        <v/>
      </c>
      <c r="J34" s="89">
        <f t="shared" si="0"/>
        <v>0</v>
      </c>
      <c r="L34" s="101">
        <v>24</v>
      </c>
      <c r="M34" s="106">
        <f t="shared" si="11"/>
        <v>46181</v>
      </c>
      <c r="N34" s="94">
        <f t="shared" si="12"/>
        <v>46185</v>
      </c>
      <c r="O34" s="104" t="str">
        <f>IF(AND($E$2="Noord",ISNA(VLOOKUP($L$4&amp;$L34&amp;O$10,Data!$A:$H,6,FALSE)=TRUE)),"",IF(AND($E$2="Midden",ISNA(VLOOKUP($L$4&amp;$L34&amp;O$10,Data!$A:$H,7,FALSE)=TRUE)),"",IF(AND($E$2="Zuid",ISNA(VLOOKUP($L$4&amp;$L34&amp;O$10,Data!$A:$H,8,FALSE)=TRUE)),"",IF(AND($E$2="Noord",VLOOKUP($L$4&amp;$L34&amp;O$10,Data!$A:$H,6,FALSE)="Vakantie"),"x",IF(AND($E$2="Midden",VLOOKUP($L$4&amp;$L34&amp;O$10,Data!$A:$H,7,FALSE)="Vakantie"),"x",IF(AND($E$2="Zuid",VLOOKUP($L$4&amp;$L34&amp;O$10,Data!$A:$H,8,FALSE)="Vakantie"),"x",""))))))</f>
        <v/>
      </c>
      <c r="P34" s="104" t="str">
        <f>IF(AND($E$2="Noord",ISNA(VLOOKUP($L$4&amp;$L34&amp;P$10,Data!$A:$H,6,FALSE)=TRUE)),"",IF(AND($E$2="Midden",ISNA(VLOOKUP($L$4&amp;$L34&amp;P$10,Data!$A:$H,7,FALSE)=TRUE)),"",IF(AND($E$2="Zuid",ISNA(VLOOKUP($L$4&amp;$L34&amp;P$10,Data!$A:$H,8,FALSE)=TRUE)),"",IF(AND($E$2="Noord",VLOOKUP($L$4&amp;$L34&amp;P$10,Data!$A:$H,6,FALSE)="Vakantie"),"x",IF(AND($E$2="Midden",VLOOKUP($L$4&amp;$L34&amp;P$10,Data!$A:$H,7,FALSE)="Vakantie"),"x",IF(AND($E$2="Zuid",VLOOKUP($L$4&amp;$L34&amp;P$10,Data!$A:$H,8,FALSE)="Vakantie"),"x",""))))))</f>
        <v/>
      </c>
      <c r="Q34" s="104" t="str">
        <f>IF(AND($E$2="Noord",ISNA(VLOOKUP($L$4&amp;$L34&amp;Q$10,Data!$A:$H,6,FALSE)=TRUE)),"",IF(AND($E$2="Midden",ISNA(VLOOKUP($L$4&amp;$L34&amp;Q$10,Data!$A:$H,7,FALSE)=TRUE)),"",IF(AND($E$2="Zuid",ISNA(VLOOKUP($L$4&amp;$L34&amp;Q$10,Data!$A:$H,8,FALSE)=TRUE)),"",IF(AND($E$2="Noord",VLOOKUP($L$4&amp;$L34&amp;Q$10,Data!$A:$H,6,FALSE)="Vakantie"),"x",IF(AND($E$2="Midden",VLOOKUP($L$4&amp;$L34&amp;Q$10,Data!$A:$H,7,FALSE)="Vakantie"),"x",IF(AND($E$2="Zuid",VLOOKUP($L$4&amp;$L34&amp;Q$10,Data!$A:$H,8,FALSE)="Vakantie"),"x",""))))))</f>
        <v/>
      </c>
      <c r="R34" s="104" t="str">
        <f>IF(AND($E$2="Noord",ISNA(VLOOKUP($L$4&amp;$L34&amp;R$10,Data!$A:$H,6,FALSE)=TRUE)),"",IF(AND($E$2="Midden",ISNA(VLOOKUP($L$4&amp;$L34&amp;R$10,Data!$A:$H,7,FALSE)=TRUE)),"",IF(AND($E$2="Zuid",ISNA(VLOOKUP($L$4&amp;$L34&amp;R$10,Data!$A:$H,8,FALSE)=TRUE)),"",IF(AND($E$2="Noord",VLOOKUP($L$4&amp;$L34&amp;R$10,Data!$A:$H,6,FALSE)="Vakantie"),"x",IF(AND($E$2="Midden",VLOOKUP($L$4&amp;$L34&amp;R$10,Data!$A:$H,7,FALSE)="Vakantie"),"x",IF(AND($E$2="Zuid",VLOOKUP($L$4&amp;$L34&amp;R$10,Data!$A:$H,8,FALSE)="Vakantie"),"x",""))))))</f>
        <v/>
      </c>
      <c r="S34" s="104" t="str">
        <f>IF(AND($E$2="Noord",ISNA(VLOOKUP($L$4&amp;$L34&amp;S$10,Data!$A:$H,6,FALSE)=TRUE)),"",IF(AND($E$2="Midden",ISNA(VLOOKUP($L$4&amp;$L34&amp;S$10,Data!$A:$H,7,FALSE)=TRUE)),"",IF(AND($E$2="Zuid",ISNA(VLOOKUP($L$4&amp;$L34&amp;S$10,Data!$A:$H,8,FALSE)=TRUE)),"",IF(AND($E$2="Noord",VLOOKUP($L$4&amp;$L34&amp;S$10,Data!$A:$H,6,FALSE)="Vakantie"),"x",IF(AND($E$2="Midden",VLOOKUP($L$4&amp;$L34&amp;S$10,Data!$A:$H,7,FALSE)="Vakantie"),"x",IF(AND($E$2="Zuid",VLOOKUP($L$4&amp;$L34&amp;S$10,Data!$A:$H,8,FALSE)="Vakantie"),"x",""))))))</f>
        <v/>
      </c>
      <c r="T34" s="89">
        <f t="shared" si="1"/>
        <v>0</v>
      </c>
      <c r="V34" s="101">
        <v>24</v>
      </c>
      <c r="W34" s="106">
        <f t="shared" si="13"/>
        <v>46552</v>
      </c>
      <c r="X34" s="106">
        <f t="shared" si="4"/>
        <v>46556</v>
      </c>
      <c r="Y34" s="104" t="str">
        <f>IF(AND($E$2="Noord",ISNA(VLOOKUP($V$4&amp;$V34&amp;Y$10,Data!$A:$H,6,FALSE)=TRUE)),"",IF(AND($E$2="Midden",ISNA(VLOOKUP($V$4&amp;$V34&amp;Y$10,Data!$A:$H,7,FALSE)=TRUE)),"",IF(AND($E$2="Zuid",ISNA(VLOOKUP($V$4&amp;$V34&amp;Y$10,Data!$A:$H,8,FALSE)=TRUE)),"",IF(AND($E$2="Noord",VLOOKUP($V$4&amp;$V34&amp;Y$10,Data!$A:$H,6,FALSE)="Vakantie"),"x",IF(AND($E$2="Midden",VLOOKUP($V$4&amp;$V34&amp;Y$10,Data!$A:$H,7,FALSE)="Vakantie"),"x",IF(AND($E$2="Zuid",VLOOKUP($V$4&amp;$V34&amp;Y$10,Data!$A:$H,8,FALSE)="Vakantie"),"x",""))))))</f>
        <v/>
      </c>
      <c r="Z34" s="104" t="str">
        <f>IF(AND($E$2="Noord",ISNA(VLOOKUP($V$4&amp;$V34&amp;Z$10,Data!$A:$H,6,FALSE)=TRUE)),"",IF(AND($E$2="Midden",ISNA(VLOOKUP($V$4&amp;$V34&amp;Z$10,Data!$A:$H,7,FALSE)=TRUE)),"",IF(AND($E$2="Zuid",ISNA(VLOOKUP($V$4&amp;$V34&amp;Z$10,Data!$A:$H,8,FALSE)=TRUE)),"",IF(AND($E$2="Noord",VLOOKUP($V$4&amp;$V34&amp;Z$10,Data!$A:$H,6,FALSE)="Vakantie"),"x",IF(AND($E$2="Midden",VLOOKUP($V$4&amp;$V34&amp;Z$10,Data!$A:$H,7,FALSE)="Vakantie"),"x",IF(AND($E$2="Zuid",VLOOKUP($V$4&amp;$V34&amp;Z$10,Data!$A:$H,8,FALSE)="Vakantie"),"x",""))))))</f>
        <v/>
      </c>
      <c r="AA34" s="104" t="str">
        <f>IF(AND($E$2="Noord",ISNA(VLOOKUP($V$4&amp;$V34&amp;AA$10,Data!$A:$H,6,FALSE)=TRUE)),"",IF(AND($E$2="Midden",ISNA(VLOOKUP($V$4&amp;$V34&amp;AA$10,Data!$A:$H,7,FALSE)=TRUE)),"",IF(AND($E$2="Zuid",ISNA(VLOOKUP($V$4&amp;$V34&amp;AA$10,Data!$A:$H,8,FALSE)=TRUE)),"",IF(AND($E$2="Noord",VLOOKUP($V$4&amp;$V34&amp;AA$10,Data!$A:$H,6,FALSE)="Vakantie"),"x",IF(AND($E$2="Midden",VLOOKUP($V$4&amp;$V34&amp;AA$10,Data!$A:$H,7,FALSE)="Vakantie"),"x",IF(AND($E$2="Zuid",VLOOKUP($V$4&amp;$V34&amp;AA$10,Data!$A:$H,8,FALSE)="Vakantie"),"x",""))))))</f>
        <v/>
      </c>
      <c r="AB34" s="104" t="str">
        <f>IF(AND($E$2="Noord",ISNA(VLOOKUP($V$4&amp;$V34&amp;AB$10,Data!$A:$H,6,FALSE)=TRUE)),"",IF(AND($E$2="Midden",ISNA(VLOOKUP($V$4&amp;$V34&amp;AB$10,Data!$A:$H,7,FALSE)=TRUE)),"",IF(AND($E$2="Zuid",ISNA(VLOOKUP($V$4&amp;$V34&amp;AB$10,Data!$A:$H,8,FALSE)=TRUE)),"",IF(AND($E$2="Noord",VLOOKUP($V$4&amp;$V34&amp;AB$10,Data!$A:$H,6,FALSE)="Vakantie"),"x",IF(AND($E$2="Midden",VLOOKUP($V$4&amp;$V34&amp;AB$10,Data!$A:$H,7,FALSE)="Vakantie"),"x",IF(AND($E$2="Zuid",VLOOKUP($V$4&amp;$V34&amp;AB$10,Data!$A:$H,8,FALSE)="Vakantie"),"x",""))))))</f>
        <v/>
      </c>
      <c r="AC34" s="104" t="str">
        <f>IF(AND($E$2="Noord",ISNA(VLOOKUP($V$4&amp;$V34&amp;AC$10,Data!$A:$H,6,FALSE)=TRUE)),"",IF(AND($E$2="Midden",ISNA(VLOOKUP($V$4&amp;$V34&amp;AC$10,Data!$A:$H,7,FALSE)=TRUE)),"",IF(AND($E$2="Zuid",ISNA(VLOOKUP($V$4&amp;$V34&amp;AC$10,Data!$A:$H,8,FALSE)=TRUE)),"",IF(AND($E$2="Noord",VLOOKUP($V$4&amp;$V34&amp;AC$10,Data!$A:$H,6,FALSE)="Vakantie"),"x",IF(AND($E$2="Midden",VLOOKUP($V$4&amp;$V34&amp;AC$10,Data!$A:$H,7,FALSE)="Vakantie"),"x",IF(AND($E$2="Zuid",VLOOKUP($V$4&amp;$V34&amp;AC$10,Data!$A:$H,8,FALSE)="Vakantie"),"x",""))))))</f>
        <v/>
      </c>
      <c r="AD34" s="89">
        <f t="shared" si="2"/>
        <v>0</v>
      </c>
      <c r="AI34">
        <f t="shared" si="5"/>
        <v>1</v>
      </c>
      <c r="AJ34" s="107" t="str">
        <f>IF((COUNTIF($AI$11:$AI34,2))&gt;1,"",IF(OR(AI33="",AI33=2),"",IF(AI34=1,"",IF(AND($AI34=2,E34&lt;&gt;""),$C34,IF(AND($AI34=2,F34&lt;&gt;""),$C34+1,IF(AND($AI34=2,G34&lt;&gt;""),$C34+2,IF(AND($AI34=2,H34&lt;&gt;""),$C34+3,IF(AND($AI34=2,I34&lt;&gt;""),$C34+4,""))))))))</f>
        <v/>
      </c>
      <c r="AK34">
        <f>IF(SUM(E35:$I$62)+$T$68+$AD$68=0,1,2)</f>
        <v>1</v>
      </c>
      <c r="AL34" s="65" t="str">
        <f t="shared" si="6"/>
        <v/>
      </c>
      <c r="AM34">
        <f t="shared" si="7"/>
        <v>1</v>
      </c>
      <c r="AN34" s="65" t="str">
        <f t="shared" si="14"/>
        <v/>
      </c>
      <c r="AO34">
        <f>IF(SUM(O35:$S$62)+$AD$68=0,1,2)</f>
        <v>1</v>
      </c>
      <c r="AP34" s="65" t="str">
        <f t="shared" si="8"/>
        <v/>
      </c>
      <c r="AQ34">
        <f>IF(SUM($O35:$S$62)=0,1,2)</f>
        <v>1</v>
      </c>
      <c r="AR34" s="65" t="str">
        <f>IF((COUNTIF($AI$11:$AI$64,2)+COUNTIF($AM$11:$AM$64,2)+COUNTIF(AQ$12:$AQ34,2))&gt;1,"",IF(OR(AQ33="",AQ33=2),"",IF(AQ34=1,"",IF(AND(AQ34=2,Y34&lt;&gt;""),W34,IF(AND(AQ34=2,Z34&lt;&gt;""),W34+1,IF(AND(AQ34=2,AA34&lt;&gt;""),W34+2,IF(AND(AQ34=2,AB34&lt;&gt;""),W34+3,IF(AND(AQ34=2,AC34&lt;&gt;""),W34+4,""))))))))</f>
        <v/>
      </c>
      <c r="AS34">
        <f>IF(SUM(Y35:$AC$62)=0,1,2)</f>
        <v>1</v>
      </c>
      <c r="AT34" s="65" t="str">
        <f t="shared" si="9"/>
        <v/>
      </c>
    </row>
    <row r="35" spans="2:46" x14ac:dyDescent="0.3">
      <c r="B35" s="101">
        <v>25</v>
      </c>
      <c r="C35" s="103">
        <f t="shared" si="10"/>
        <v>45824</v>
      </c>
      <c r="D35" s="103">
        <f t="shared" si="3"/>
        <v>45828</v>
      </c>
      <c r="E35" s="104" t="str">
        <f>IF(AND($E$2="Noord",ISNA(VLOOKUP($B$4&amp;$B35&amp;E$10,Data!$A:$H,6,FALSE)=TRUE)),"",IF(AND($E$2="Midden",ISNA(VLOOKUP($B$4&amp;$B35&amp;E$10,Data!$A:$H,7,FALSE)=TRUE)),"",IF(AND($E$2="Zuid",ISNA(VLOOKUP($B$4&amp;$B35&amp;E$10,Data!$A:$H,8,FALSE)=TRUE)),"",IF(AND($E$2="Noord",VLOOKUP($B$4&amp;$B35&amp;E$10,Data!$A:$H,6,FALSE)="Vakantie"),"x",IF(AND($E$2="Midden",VLOOKUP($B$4&amp;$B35&amp;E$10,Data!$A:$H,7,FALSE)="Vakantie"),"x",IF(AND($E$2="Zuid",VLOOKUP($B$4&amp;$B35&amp;E$10,Data!$A:$H,8,FALSE)="Vakantie"),"x",""))))))</f>
        <v/>
      </c>
      <c r="F35" s="104" t="str">
        <f>IF(AND($E$2="Noord",ISNA(VLOOKUP($B$4&amp;$B35&amp;F$10,Data!$A:$H,6,FALSE)=TRUE)),"",IF(AND($E$2="Midden",ISNA(VLOOKUP($B$4&amp;$B35&amp;F$10,Data!$A:$H,7,FALSE)=TRUE)),"",IF(AND($E$2="Zuid",ISNA(VLOOKUP($B$4&amp;$B35&amp;F$10,Data!$A:$H,8,FALSE)=TRUE)),"",IF(AND($E$2="Noord",VLOOKUP($B$4&amp;$B35&amp;F$10,Data!$A:$H,6,FALSE)="Vakantie"),"x",IF(AND($E$2="Midden",VLOOKUP($B$4&amp;$B35&amp;F$10,Data!$A:$H,7,FALSE)="Vakantie"),"x",IF(AND($E$2="Zuid",VLOOKUP($B$4&amp;$B35&amp;F$10,Data!$A:$H,8,FALSE)="Vakantie"),"x",""))))))</f>
        <v/>
      </c>
      <c r="G35" s="104" t="str">
        <f>IF(AND($E$2="Noord",ISNA(VLOOKUP($B$4&amp;$B35&amp;G$10,Data!$A:$H,6,FALSE)=TRUE)),"",IF(AND($E$2="Midden",ISNA(VLOOKUP($B$4&amp;$B35&amp;G$10,Data!$A:$H,7,FALSE)=TRUE)),"",IF(AND($E$2="Zuid",ISNA(VLOOKUP($B$4&amp;$B35&amp;G$10,Data!$A:$H,8,FALSE)=TRUE)),"",IF(AND($E$2="Noord",VLOOKUP($B$4&amp;$B35&amp;G$10,Data!$A:$H,6,FALSE)="Vakantie"),"x",IF(AND($E$2="Midden",VLOOKUP($B$4&amp;$B35&amp;G$10,Data!$A:$H,7,FALSE)="Vakantie"),"x",IF(AND($E$2="Zuid",VLOOKUP($B$4&amp;$B35&amp;G$10,Data!$A:$H,8,FALSE)="Vakantie"),"x",""))))))</f>
        <v/>
      </c>
      <c r="H35" s="104" t="str">
        <f>IF(AND($E$2="Noord",ISNA(VLOOKUP($B$4&amp;$B35&amp;H$10,Data!$A:$H,6,FALSE)=TRUE)),"",IF(AND($E$2="Midden",ISNA(VLOOKUP($B$4&amp;$B35&amp;H$10,Data!$A:$H,7,FALSE)=TRUE)),"",IF(AND($E$2="Zuid",ISNA(VLOOKUP($B$4&amp;$B35&amp;H$10,Data!$A:$H,8,FALSE)=TRUE)),"",IF(AND($E$2="Noord",VLOOKUP($B$4&amp;$B35&amp;H$10,Data!$A:$H,6,FALSE)="Vakantie"),"x",IF(AND($E$2="Midden",VLOOKUP($B$4&amp;$B35&amp;H$10,Data!$A:$H,7,FALSE)="Vakantie"),"x",IF(AND($E$2="Zuid",VLOOKUP($B$4&amp;$B35&amp;H$10,Data!$A:$H,8,FALSE)="Vakantie"),"x",""))))))</f>
        <v/>
      </c>
      <c r="I35" s="104" t="str">
        <f>IF(AND($E$2="Noord",ISNA(VLOOKUP($B$4&amp;$B35&amp;I$10,Data!$A:$H,6,FALSE)=TRUE)),"",IF(AND($E$2="Midden",ISNA(VLOOKUP($B$4&amp;$B35&amp;I$10,Data!$A:$H,7,FALSE)=TRUE)),"",IF(AND($E$2="Zuid",ISNA(VLOOKUP($B$4&amp;$B35&amp;I$10,Data!$A:$H,8,FALSE)=TRUE)),"",IF(AND($E$2="Noord",VLOOKUP($B$4&amp;$B35&amp;I$10,Data!$A:$H,6,FALSE)="Vakantie"),"x",IF(AND($E$2="Midden",VLOOKUP($B$4&amp;$B35&amp;I$10,Data!$A:$H,7,FALSE)="Vakantie"),"x",IF(AND($E$2="Zuid",VLOOKUP($B$4&amp;$B35&amp;I$10,Data!$A:$H,8,FALSE)="Vakantie"),"x",""))))))</f>
        <v/>
      </c>
      <c r="J35" s="89">
        <f t="shared" si="0"/>
        <v>0</v>
      </c>
      <c r="L35" s="101">
        <v>25</v>
      </c>
      <c r="M35" s="106">
        <f t="shared" si="11"/>
        <v>46188</v>
      </c>
      <c r="N35" s="94">
        <f t="shared" si="12"/>
        <v>46192</v>
      </c>
      <c r="O35" s="104" t="str">
        <f>IF(AND($E$2="Noord",ISNA(VLOOKUP($L$4&amp;$L35&amp;O$10,Data!$A:$H,6,FALSE)=TRUE)),"",IF(AND($E$2="Midden",ISNA(VLOOKUP($L$4&amp;$L35&amp;O$10,Data!$A:$H,7,FALSE)=TRUE)),"",IF(AND($E$2="Zuid",ISNA(VLOOKUP($L$4&amp;$L35&amp;O$10,Data!$A:$H,8,FALSE)=TRUE)),"",IF(AND($E$2="Noord",VLOOKUP($L$4&amp;$L35&amp;O$10,Data!$A:$H,6,FALSE)="Vakantie"),"x",IF(AND($E$2="Midden",VLOOKUP($L$4&amp;$L35&amp;O$10,Data!$A:$H,7,FALSE)="Vakantie"),"x",IF(AND($E$2="Zuid",VLOOKUP($L$4&amp;$L35&amp;O$10,Data!$A:$H,8,FALSE)="Vakantie"),"x",""))))))</f>
        <v/>
      </c>
      <c r="P35" s="104" t="str">
        <f>IF(AND($E$2="Noord",ISNA(VLOOKUP($L$4&amp;$L35&amp;P$10,Data!$A:$H,6,FALSE)=TRUE)),"",IF(AND($E$2="Midden",ISNA(VLOOKUP($L$4&amp;$L35&amp;P$10,Data!$A:$H,7,FALSE)=TRUE)),"",IF(AND($E$2="Zuid",ISNA(VLOOKUP($L$4&amp;$L35&amp;P$10,Data!$A:$H,8,FALSE)=TRUE)),"",IF(AND($E$2="Noord",VLOOKUP($L$4&amp;$L35&amp;P$10,Data!$A:$H,6,FALSE)="Vakantie"),"x",IF(AND($E$2="Midden",VLOOKUP($L$4&amp;$L35&amp;P$10,Data!$A:$H,7,FALSE)="Vakantie"),"x",IF(AND($E$2="Zuid",VLOOKUP($L$4&amp;$L35&amp;P$10,Data!$A:$H,8,FALSE)="Vakantie"),"x",""))))))</f>
        <v/>
      </c>
      <c r="Q35" s="104" t="str">
        <f>IF(AND($E$2="Noord",ISNA(VLOOKUP($L$4&amp;$L35&amp;Q$10,Data!$A:$H,6,FALSE)=TRUE)),"",IF(AND($E$2="Midden",ISNA(VLOOKUP($L$4&amp;$L35&amp;Q$10,Data!$A:$H,7,FALSE)=TRUE)),"",IF(AND($E$2="Zuid",ISNA(VLOOKUP($L$4&amp;$L35&amp;Q$10,Data!$A:$H,8,FALSE)=TRUE)),"",IF(AND($E$2="Noord",VLOOKUP($L$4&amp;$L35&amp;Q$10,Data!$A:$H,6,FALSE)="Vakantie"),"x",IF(AND($E$2="Midden",VLOOKUP($L$4&amp;$L35&amp;Q$10,Data!$A:$H,7,FALSE)="Vakantie"),"x",IF(AND($E$2="Zuid",VLOOKUP($L$4&amp;$L35&amp;Q$10,Data!$A:$H,8,FALSE)="Vakantie"),"x",""))))))</f>
        <v/>
      </c>
      <c r="R35" s="104" t="str">
        <f>IF(AND($E$2="Noord",ISNA(VLOOKUP($L$4&amp;$L35&amp;R$10,Data!$A:$H,6,FALSE)=TRUE)),"",IF(AND($E$2="Midden",ISNA(VLOOKUP($L$4&amp;$L35&amp;R$10,Data!$A:$H,7,FALSE)=TRUE)),"",IF(AND($E$2="Zuid",ISNA(VLOOKUP($L$4&amp;$L35&amp;R$10,Data!$A:$H,8,FALSE)=TRUE)),"",IF(AND($E$2="Noord",VLOOKUP($L$4&amp;$L35&amp;R$10,Data!$A:$H,6,FALSE)="Vakantie"),"x",IF(AND($E$2="Midden",VLOOKUP($L$4&amp;$L35&amp;R$10,Data!$A:$H,7,FALSE)="Vakantie"),"x",IF(AND($E$2="Zuid",VLOOKUP($L$4&amp;$L35&amp;R$10,Data!$A:$H,8,FALSE)="Vakantie"),"x",""))))))</f>
        <v/>
      </c>
      <c r="S35" s="104" t="str">
        <f>IF(AND($E$2="Noord",ISNA(VLOOKUP($L$4&amp;$L35&amp;S$10,Data!$A:$H,6,FALSE)=TRUE)),"",IF(AND($E$2="Midden",ISNA(VLOOKUP($L$4&amp;$L35&amp;S$10,Data!$A:$H,7,FALSE)=TRUE)),"",IF(AND($E$2="Zuid",ISNA(VLOOKUP($L$4&amp;$L35&amp;S$10,Data!$A:$H,8,FALSE)=TRUE)),"",IF(AND($E$2="Noord",VLOOKUP($L$4&amp;$L35&amp;S$10,Data!$A:$H,6,FALSE)="Vakantie"),"x",IF(AND($E$2="Midden",VLOOKUP($L$4&amp;$L35&amp;S$10,Data!$A:$H,7,FALSE)="Vakantie"),"x",IF(AND($E$2="Zuid",VLOOKUP($L$4&amp;$L35&amp;S$10,Data!$A:$H,8,FALSE)="Vakantie"),"x",""))))))</f>
        <v/>
      </c>
      <c r="T35" s="89">
        <f t="shared" si="1"/>
        <v>0</v>
      </c>
      <c r="V35" s="101">
        <v>25</v>
      </c>
      <c r="W35" s="106">
        <f t="shared" si="13"/>
        <v>46559</v>
      </c>
      <c r="X35" s="106">
        <f t="shared" si="4"/>
        <v>46563</v>
      </c>
      <c r="Y35" s="104" t="str">
        <f>IF(AND($E$2="Noord",ISNA(VLOOKUP($V$4&amp;$V35&amp;Y$10,Data!$A:$H,6,FALSE)=TRUE)),"",IF(AND($E$2="Midden",ISNA(VLOOKUP($V$4&amp;$V35&amp;Y$10,Data!$A:$H,7,FALSE)=TRUE)),"",IF(AND($E$2="Zuid",ISNA(VLOOKUP($V$4&amp;$V35&amp;Y$10,Data!$A:$H,8,FALSE)=TRUE)),"",IF(AND($E$2="Noord",VLOOKUP($V$4&amp;$V35&amp;Y$10,Data!$A:$H,6,FALSE)="Vakantie"),"x",IF(AND($E$2="Midden",VLOOKUP($V$4&amp;$V35&amp;Y$10,Data!$A:$H,7,FALSE)="Vakantie"),"x",IF(AND($E$2="Zuid",VLOOKUP($V$4&amp;$V35&amp;Y$10,Data!$A:$H,8,FALSE)="Vakantie"),"x",""))))))</f>
        <v/>
      </c>
      <c r="Z35" s="104" t="str">
        <f>IF(AND($E$2="Noord",ISNA(VLOOKUP($V$4&amp;$V35&amp;Z$10,Data!$A:$H,6,FALSE)=TRUE)),"",IF(AND($E$2="Midden",ISNA(VLOOKUP($V$4&amp;$V35&amp;Z$10,Data!$A:$H,7,FALSE)=TRUE)),"",IF(AND($E$2="Zuid",ISNA(VLOOKUP($V$4&amp;$V35&amp;Z$10,Data!$A:$H,8,FALSE)=TRUE)),"",IF(AND($E$2="Noord",VLOOKUP($V$4&amp;$V35&amp;Z$10,Data!$A:$H,6,FALSE)="Vakantie"),"x",IF(AND($E$2="Midden",VLOOKUP($V$4&amp;$V35&amp;Z$10,Data!$A:$H,7,FALSE)="Vakantie"),"x",IF(AND($E$2="Zuid",VLOOKUP($V$4&amp;$V35&amp;Z$10,Data!$A:$H,8,FALSE)="Vakantie"),"x",""))))))</f>
        <v/>
      </c>
      <c r="AA35" s="104" t="str">
        <f>IF(AND($E$2="Noord",ISNA(VLOOKUP($V$4&amp;$V35&amp;AA$10,Data!$A:$H,6,FALSE)=TRUE)),"",IF(AND($E$2="Midden",ISNA(VLOOKUP($V$4&amp;$V35&amp;AA$10,Data!$A:$H,7,FALSE)=TRUE)),"",IF(AND($E$2="Zuid",ISNA(VLOOKUP($V$4&amp;$V35&amp;AA$10,Data!$A:$H,8,FALSE)=TRUE)),"",IF(AND($E$2="Noord",VLOOKUP($V$4&amp;$V35&amp;AA$10,Data!$A:$H,6,FALSE)="Vakantie"),"x",IF(AND($E$2="Midden",VLOOKUP($V$4&amp;$V35&amp;AA$10,Data!$A:$H,7,FALSE)="Vakantie"),"x",IF(AND($E$2="Zuid",VLOOKUP($V$4&amp;$V35&amp;AA$10,Data!$A:$H,8,FALSE)="Vakantie"),"x",""))))))</f>
        <v/>
      </c>
      <c r="AB35" s="104" t="str">
        <f>IF(AND($E$2="Noord",ISNA(VLOOKUP($V$4&amp;$V35&amp;AB$10,Data!$A:$H,6,FALSE)=TRUE)),"",IF(AND($E$2="Midden",ISNA(VLOOKUP($V$4&amp;$V35&amp;AB$10,Data!$A:$H,7,FALSE)=TRUE)),"",IF(AND($E$2="Zuid",ISNA(VLOOKUP($V$4&amp;$V35&amp;AB$10,Data!$A:$H,8,FALSE)=TRUE)),"",IF(AND($E$2="Noord",VLOOKUP($V$4&amp;$V35&amp;AB$10,Data!$A:$H,6,FALSE)="Vakantie"),"x",IF(AND($E$2="Midden",VLOOKUP($V$4&amp;$V35&amp;AB$10,Data!$A:$H,7,FALSE)="Vakantie"),"x",IF(AND($E$2="Zuid",VLOOKUP($V$4&amp;$V35&amp;AB$10,Data!$A:$H,8,FALSE)="Vakantie"),"x",""))))))</f>
        <v/>
      </c>
      <c r="AC35" s="104" t="str">
        <f>IF(AND($E$2="Noord",ISNA(VLOOKUP($V$4&amp;$V35&amp;AC$10,Data!$A:$H,6,FALSE)=TRUE)),"",IF(AND($E$2="Midden",ISNA(VLOOKUP($V$4&amp;$V35&amp;AC$10,Data!$A:$H,7,FALSE)=TRUE)),"",IF(AND($E$2="Zuid",ISNA(VLOOKUP($V$4&amp;$V35&amp;AC$10,Data!$A:$H,8,FALSE)=TRUE)),"",IF(AND($E$2="Noord",VLOOKUP($V$4&amp;$V35&amp;AC$10,Data!$A:$H,6,FALSE)="Vakantie"),"x",IF(AND($E$2="Midden",VLOOKUP($V$4&amp;$V35&amp;AC$10,Data!$A:$H,7,FALSE)="Vakantie"),"x",IF(AND($E$2="Zuid",VLOOKUP($V$4&amp;$V35&amp;AC$10,Data!$A:$H,8,FALSE)="Vakantie"),"x",""))))))</f>
        <v/>
      </c>
      <c r="AD35" s="89">
        <f t="shared" si="2"/>
        <v>0</v>
      </c>
      <c r="AI35">
        <f t="shared" si="5"/>
        <v>1</v>
      </c>
      <c r="AJ35" s="107" t="str">
        <f>IF((COUNTIF($AI$11:$AI35,2))&gt;1,"",IF(OR(AI34="",AI34=2),"",IF(AI35=1,"",IF(AND($AI35=2,E35&lt;&gt;""),$C35,IF(AND($AI35=2,F35&lt;&gt;""),$C35+1,IF(AND($AI35=2,G35&lt;&gt;""),$C35+2,IF(AND($AI35=2,H35&lt;&gt;""),$C35+3,IF(AND($AI35=2,I35&lt;&gt;""),$C35+4,""))))))))</f>
        <v/>
      </c>
      <c r="AK35">
        <f>IF(SUM(E36:$I$62)+$T$68+$AD$68=0,1,2)</f>
        <v>1</v>
      </c>
      <c r="AL35" s="65" t="str">
        <f t="shared" si="6"/>
        <v/>
      </c>
      <c r="AM35">
        <f t="shared" si="7"/>
        <v>1</v>
      </c>
      <c r="AN35" s="65" t="str">
        <f t="shared" si="14"/>
        <v/>
      </c>
      <c r="AO35">
        <f>IF(SUM(O36:$S$62)+$AD$68=0,1,2)</f>
        <v>1</v>
      </c>
      <c r="AP35" s="65" t="str">
        <f t="shared" si="8"/>
        <v/>
      </c>
      <c r="AQ35">
        <f>IF(SUM($O36:$S$62)=0,1,2)</f>
        <v>1</v>
      </c>
      <c r="AR35" s="65" t="str">
        <f>IF((COUNTIF($AI$11:$AI$64,2)+COUNTIF($AM$11:$AM$64,2)+COUNTIF(AQ$12:$AQ35,2))&gt;1,"",IF(OR(AQ34="",AQ34=2),"",IF(AQ35=1,"",IF(AND(AQ35=2,Y35&lt;&gt;""),W35,IF(AND(AQ35=2,Z35&lt;&gt;""),W35+1,IF(AND(AQ35=2,AA35&lt;&gt;""),W35+2,IF(AND(AQ35=2,AB35&lt;&gt;""),W35+3,IF(AND(AQ35=2,AC35&lt;&gt;""),W35+4,""))))))))</f>
        <v/>
      </c>
      <c r="AS35">
        <f>IF(SUM(Y36:$AC$62)=0,1,2)</f>
        <v>1</v>
      </c>
      <c r="AT35" s="65" t="str">
        <f t="shared" si="9"/>
        <v/>
      </c>
    </row>
    <row r="36" spans="2:46" x14ac:dyDescent="0.3">
      <c r="B36" s="101">
        <v>26</v>
      </c>
      <c r="C36" s="103">
        <f t="shared" si="10"/>
        <v>45831</v>
      </c>
      <c r="D36" s="103">
        <f t="shared" si="3"/>
        <v>45835</v>
      </c>
      <c r="E36" s="104" t="str">
        <f>IF(AND($E$2="Noord",ISNA(VLOOKUP($B$4&amp;$B36&amp;E$10,Data!$A:$H,6,FALSE)=TRUE)),"",IF(AND($E$2="Midden",ISNA(VLOOKUP($B$4&amp;$B36&amp;E$10,Data!$A:$H,7,FALSE)=TRUE)),"",IF(AND($E$2="Zuid",ISNA(VLOOKUP($B$4&amp;$B36&amp;E$10,Data!$A:$H,8,FALSE)=TRUE)),"",IF(AND($E$2="Noord",VLOOKUP($B$4&amp;$B36&amp;E$10,Data!$A:$H,6,FALSE)="Vakantie"),"x",IF(AND($E$2="Midden",VLOOKUP($B$4&amp;$B36&amp;E$10,Data!$A:$H,7,FALSE)="Vakantie"),"x",IF(AND($E$2="Zuid",VLOOKUP($B$4&amp;$B36&amp;E$10,Data!$A:$H,8,FALSE)="Vakantie"),"x",""))))))</f>
        <v/>
      </c>
      <c r="F36" s="104" t="str">
        <f>IF(AND($E$2="Noord",ISNA(VLOOKUP($B$4&amp;$B36&amp;F$10,Data!$A:$H,6,FALSE)=TRUE)),"",IF(AND($E$2="Midden",ISNA(VLOOKUP($B$4&amp;$B36&amp;F$10,Data!$A:$H,7,FALSE)=TRUE)),"",IF(AND($E$2="Zuid",ISNA(VLOOKUP($B$4&amp;$B36&amp;F$10,Data!$A:$H,8,FALSE)=TRUE)),"",IF(AND($E$2="Noord",VLOOKUP($B$4&amp;$B36&amp;F$10,Data!$A:$H,6,FALSE)="Vakantie"),"x",IF(AND($E$2="Midden",VLOOKUP($B$4&amp;$B36&amp;F$10,Data!$A:$H,7,FALSE)="Vakantie"),"x",IF(AND($E$2="Zuid",VLOOKUP($B$4&amp;$B36&amp;F$10,Data!$A:$H,8,FALSE)="Vakantie"),"x",""))))))</f>
        <v/>
      </c>
      <c r="G36" s="104" t="str">
        <f>IF(AND($E$2="Noord",ISNA(VLOOKUP($B$4&amp;$B36&amp;G$10,Data!$A:$H,6,FALSE)=TRUE)),"",IF(AND($E$2="Midden",ISNA(VLOOKUP($B$4&amp;$B36&amp;G$10,Data!$A:$H,7,FALSE)=TRUE)),"",IF(AND($E$2="Zuid",ISNA(VLOOKUP($B$4&amp;$B36&amp;G$10,Data!$A:$H,8,FALSE)=TRUE)),"",IF(AND($E$2="Noord",VLOOKUP($B$4&amp;$B36&amp;G$10,Data!$A:$H,6,FALSE)="Vakantie"),"x",IF(AND($E$2="Midden",VLOOKUP($B$4&amp;$B36&amp;G$10,Data!$A:$H,7,FALSE)="Vakantie"),"x",IF(AND($E$2="Zuid",VLOOKUP($B$4&amp;$B36&amp;G$10,Data!$A:$H,8,FALSE)="Vakantie"),"x",""))))))</f>
        <v/>
      </c>
      <c r="H36" s="104" t="str">
        <f>IF(AND($E$2="Noord",ISNA(VLOOKUP($B$4&amp;$B36&amp;H$10,Data!$A:$H,6,FALSE)=TRUE)),"",IF(AND($E$2="Midden",ISNA(VLOOKUP($B$4&amp;$B36&amp;H$10,Data!$A:$H,7,FALSE)=TRUE)),"",IF(AND($E$2="Zuid",ISNA(VLOOKUP($B$4&amp;$B36&amp;H$10,Data!$A:$H,8,FALSE)=TRUE)),"",IF(AND($E$2="Noord",VLOOKUP($B$4&amp;$B36&amp;H$10,Data!$A:$H,6,FALSE)="Vakantie"),"x",IF(AND($E$2="Midden",VLOOKUP($B$4&amp;$B36&amp;H$10,Data!$A:$H,7,FALSE)="Vakantie"),"x",IF(AND($E$2="Zuid",VLOOKUP($B$4&amp;$B36&amp;H$10,Data!$A:$H,8,FALSE)="Vakantie"),"x",""))))))</f>
        <v/>
      </c>
      <c r="I36" s="104" t="str">
        <f>IF(AND($E$2="Noord",ISNA(VLOOKUP($B$4&amp;$B36&amp;I$10,Data!$A:$H,6,FALSE)=TRUE)),"",IF(AND($E$2="Midden",ISNA(VLOOKUP($B$4&amp;$B36&amp;I$10,Data!$A:$H,7,FALSE)=TRUE)),"",IF(AND($E$2="Zuid",ISNA(VLOOKUP($B$4&amp;$B36&amp;I$10,Data!$A:$H,8,FALSE)=TRUE)),"",IF(AND($E$2="Noord",VLOOKUP($B$4&amp;$B36&amp;I$10,Data!$A:$H,6,FALSE)="Vakantie"),"x",IF(AND($E$2="Midden",VLOOKUP($B$4&amp;$B36&amp;I$10,Data!$A:$H,7,FALSE)="Vakantie"),"x",IF(AND($E$2="Zuid",VLOOKUP($B$4&amp;$B36&amp;I$10,Data!$A:$H,8,FALSE)="Vakantie"),"x",""))))))</f>
        <v/>
      </c>
      <c r="J36" s="89">
        <f t="shared" si="0"/>
        <v>0</v>
      </c>
      <c r="L36" s="101">
        <v>26</v>
      </c>
      <c r="M36" s="106">
        <f t="shared" si="11"/>
        <v>46195</v>
      </c>
      <c r="N36" s="94">
        <f t="shared" si="12"/>
        <v>46199</v>
      </c>
      <c r="O36" s="104" t="str">
        <f>IF(AND($E$2="Noord",ISNA(VLOOKUP($L$4&amp;$L36&amp;O$10,Data!$A:$H,6,FALSE)=TRUE)),"",IF(AND($E$2="Midden",ISNA(VLOOKUP($L$4&amp;$L36&amp;O$10,Data!$A:$H,7,FALSE)=TRUE)),"",IF(AND($E$2="Zuid",ISNA(VLOOKUP($L$4&amp;$L36&amp;O$10,Data!$A:$H,8,FALSE)=TRUE)),"",IF(AND($E$2="Noord",VLOOKUP($L$4&amp;$L36&amp;O$10,Data!$A:$H,6,FALSE)="Vakantie"),"x",IF(AND($E$2="Midden",VLOOKUP($L$4&amp;$L36&amp;O$10,Data!$A:$H,7,FALSE)="Vakantie"),"x",IF(AND($E$2="Zuid",VLOOKUP($L$4&amp;$L36&amp;O$10,Data!$A:$H,8,FALSE)="Vakantie"),"x",""))))))</f>
        <v/>
      </c>
      <c r="P36" s="104" t="str">
        <f>IF(AND($E$2="Noord",ISNA(VLOOKUP($L$4&amp;$L36&amp;P$10,Data!$A:$H,6,FALSE)=TRUE)),"",IF(AND($E$2="Midden",ISNA(VLOOKUP($L$4&amp;$L36&amp;P$10,Data!$A:$H,7,FALSE)=TRUE)),"",IF(AND($E$2="Zuid",ISNA(VLOOKUP($L$4&amp;$L36&amp;P$10,Data!$A:$H,8,FALSE)=TRUE)),"",IF(AND($E$2="Noord",VLOOKUP($L$4&amp;$L36&amp;P$10,Data!$A:$H,6,FALSE)="Vakantie"),"x",IF(AND($E$2="Midden",VLOOKUP($L$4&amp;$L36&amp;P$10,Data!$A:$H,7,FALSE)="Vakantie"),"x",IF(AND($E$2="Zuid",VLOOKUP($L$4&amp;$L36&amp;P$10,Data!$A:$H,8,FALSE)="Vakantie"),"x",""))))))</f>
        <v/>
      </c>
      <c r="Q36" s="104" t="str">
        <f>IF(AND($E$2="Noord",ISNA(VLOOKUP($L$4&amp;$L36&amp;Q$10,Data!$A:$H,6,FALSE)=TRUE)),"",IF(AND($E$2="Midden",ISNA(VLOOKUP($L$4&amp;$L36&amp;Q$10,Data!$A:$H,7,FALSE)=TRUE)),"",IF(AND($E$2="Zuid",ISNA(VLOOKUP($L$4&amp;$L36&amp;Q$10,Data!$A:$H,8,FALSE)=TRUE)),"",IF(AND($E$2="Noord",VLOOKUP($L$4&amp;$L36&amp;Q$10,Data!$A:$H,6,FALSE)="Vakantie"),"x",IF(AND($E$2="Midden",VLOOKUP($L$4&amp;$L36&amp;Q$10,Data!$A:$H,7,FALSE)="Vakantie"),"x",IF(AND($E$2="Zuid",VLOOKUP($L$4&amp;$L36&amp;Q$10,Data!$A:$H,8,FALSE)="Vakantie"),"x",""))))))</f>
        <v/>
      </c>
      <c r="R36" s="104" t="str">
        <f>IF(AND($E$2="Noord",ISNA(VLOOKUP($L$4&amp;$L36&amp;R$10,Data!$A:$H,6,FALSE)=TRUE)),"",IF(AND($E$2="Midden",ISNA(VLOOKUP($L$4&amp;$L36&amp;R$10,Data!$A:$H,7,FALSE)=TRUE)),"",IF(AND($E$2="Zuid",ISNA(VLOOKUP($L$4&amp;$L36&amp;R$10,Data!$A:$H,8,FALSE)=TRUE)),"",IF(AND($E$2="Noord",VLOOKUP($L$4&amp;$L36&amp;R$10,Data!$A:$H,6,FALSE)="Vakantie"),"x",IF(AND($E$2="Midden",VLOOKUP($L$4&amp;$L36&amp;R$10,Data!$A:$H,7,FALSE)="Vakantie"),"x",IF(AND($E$2="Zuid",VLOOKUP($L$4&amp;$L36&amp;R$10,Data!$A:$H,8,FALSE)="Vakantie"),"x",""))))))</f>
        <v/>
      </c>
      <c r="S36" s="104" t="str">
        <f>IF(AND($E$2="Noord",ISNA(VLOOKUP($L$4&amp;$L36&amp;S$10,Data!$A:$H,6,FALSE)=TRUE)),"",IF(AND($E$2="Midden",ISNA(VLOOKUP($L$4&amp;$L36&amp;S$10,Data!$A:$H,7,FALSE)=TRUE)),"",IF(AND($E$2="Zuid",ISNA(VLOOKUP($L$4&amp;$L36&amp;S$10,Data!$A:$H,8,FALSE)=TRUE)),"",IF(AND($E$2="Noord",VLOOKUP($L$4&amp;$L36&amp;S$10,Data!$A:$H,6,FALSE)="Vakantie"),"x",IF(AND($E$2="Midden",VLOOKUP($L$4&amp;$L36&amp;S$10,Data!$A:$H,7,FALSE)="Vakantie"),"x",IF(AND($E$2="Zuid",VLOOKUP($L$4&amp;$L36&amp;S$10,Data!$A:$H,8,FALSE)="Vakantie"),"x",""))))))</f>
        <v/>
      </c>
      <c r="T36" s="89">
        <f t="shared" si="1"/>
        <v>0</v>
      </c>
      <c r="V36" s="101">
        <v>26</v>
      </c>
      <c r="W36" s="106">
        <f t="shared" si="13"/>
        <v>46566</v>
      </c>
      <c r="X36" s="106">
        <f t="shared" si="4"/>
        <v>46570</v>
      </c>
      <c r="Y36" s="104" t="str">
        <f>IF(AND($E$2="Noord",ISNA(VLOOKUP($V$4&amp;$V36&amp;Y$10,Data!$A:$H,6,FALSE)=TRUE)),"",IF(AND($E$2="Midden",ISNA(VLOOKUP($V$4&amp;$V36&amp;Y$10,Data!$A:$H,7,FALSE)=TRUE)),"",IF(AND($E$2="Zuid",ISNA(VLOOKUP($V$4&amp;$V36&amp;Y$10,Data!$A:$H,8,FALSE)=TRUE)),"",IF(AND($E$2="Noord",VLOOKUP($V$4&amp;$V36&amp;Y$10,Data!$A:$H,6,FALSE)="Vakantie"),"x",IF(AND($E$2="Midden",VLOOKUP($V$4&amp;$V36&amp;Y$10,Data!$A:$H,7,FALSE)="Vakantie"),"x",IF(AND($E$2="Zuid",VLOOKUP($V$4&amp;$V36&amp;Y$10,Data!$A:$H,8,FALSE)="Vakantie"),"x",""))))))</f>
        <v/>
      </c>
      <c r="Z36" s="104" t="str">
        <f>IF(AND($E$2="Noord",ISNA(VLOOKUP($V$4&amp;$V36&amp;Z$10,Data!$A:$H,6,FALSE)=TRUE)),"",IF(AND($E$2="Midden",ISNA(VLOOKUP($V$4&amp;$V36&amp;Z$10,Data!$A:$H,7,FALSE)=TRUE)),"",IF(AND($E$2="Zuid",ISNA(VLOOKUP($V$4&amp;$V36&amp;Z$10,Data!$A:$H,8,FALSE)=TRUE)),"",IF(AND($E$2="Noord",VLOOKUP($V$4&amp;$V36&amp;Z$10,Data!$A:$H,6,FALSE)="Vakantie"),"x",IF(AND($E$2="Midden",VLOOKUP($V$4&amp;$V36&amp;Z$10,Data!$A:$H,7,FALSE)="Vakantie"),"x",IF(AND($E$2="Zuid",VLOOKUP($V$4&amp;$V36&amp;Z$10,Data!$A:$H,8,FALSE)="Vakantie"),"x",""))))))</f>
        <v/>
      </c>
      <c r="AA36" s="104" t="str">
        <f>IF(AND($E$2="Noord",ISNA(VLOOKUP($V$4&amp;$V36&amp;AA$10,Data!$A:$H,6,FALSE)=TRUE)),"",IF(AND($E$2="Midden",ISNA(VLOOKUP($V$4&amp;$V36&amp;AA$10,Data!$A:$H,7,FALSE)=TRUE)),"",IF(AND($E$2="Zuid",ISNA(VLOOKUP($V$4&amp;$V36&amp;AA$10,Data!$A:$H,8,FALSE)=TRUE)),"",IF(AND($E$2="Noord",VLOOKUP($V$4&amp;$V36&amp;AA$10,Data!$A:$H,6,FALSE)="Vakantie"),"x",IF(AND($E$2="Midden",VLOOKUP($V$4&amp;$V36&amp;AA$10,Data!$A:$H,7,FALSE)="Vakantie"),"x",IF(AND($E$2="Zuid",VLOOKUP($V$4&amp;$V36&amp;AA$10,Data!$A:$H,8,FALSE)="Vakantie"),"x",""))))))</f>
        <v/>
      </c>
      <c r="AB36" s="104" t="str">
        <f>IF(AND($E$2="Noord",ISNA(VLOOKUP($V$4&amp;$V36&amp;AB$10,Data!$A:$H,6,FALSE)=TRUE)),"",IF(AND($E$2="Midden",ISNA(VLOOKUP($V$4&amp;$V36&amp;AB$10,Data!$A:$H,7,FALSE)=TRUE)),"",IF(AND($E$2="Zuid",ISNA(VLOOKUP($V$4&amp;$V36&amp;AB$10,Data!$A:$H,8,FALSE)=TRUE)),"",IF(AND($E$2="Noord",VLOOKUP($V$4&amp;$V36&amp;AB$10,Data!$A:$H,6,FALSE)="Vakantie"),"x",IF(AND($E$2="Midden",VLOOKUP($V$4&amp;$V36&amp;AB$10,Data!$A:$H,7,FALSE)="Vakantie"),"x",IF(AND($E$2="Zuid",VLOOKUP($V$4&amp;$V36&amp;AB$10,Data!$A:$H,8,FALSE)="Vakantie"),"x",""))))))</f>
        <v/>
      </c>
      <c r="AC36" s="104" t="str">
        <f>IF(AND($E$2="Noord",ISNA(VLOOKUP($V$4&amp;$V36&amp;AC$10,Data!$A:$H,6,FALSE)=TRUE)),"",IF(AND($E$2="Midden",ISNA(VLOOKUP($V$4&amp;$V36&amp;AC$10,Data!$A:$H,7,FALSE)=TRUE)),"",IF(AND($E$2="Zuid",ISNA(VLOOKUP($V$4&amp;$V36&amp;AC$10,Data!$A:$H,8,FALSE)=TRUE)),"",IF(AND($E$2="Noord",VLOOKUP($V$4&amp;$V36&amp;AC$10,Data!$A:$H,6,FALSE)="Vakantie"),"x",IF(AND($E$2="Midden",VLOOKUP($V$4&amp;$V36&amp;AC$10,Data!$A:$H,7,FALSE)="Vakantie"),"x",IF(AND($E$2="Zuid",VLOOKUP($V$4&amp;$V36&amp;AC$10,Data!$A:$H,8,FALSE)="Vakantie"),"x",""))))))</f>
        <v/>
      </c>
      <c r="AD36" s="89">
        <f t="shared" si="2"/>
        <v>0</v>
      </c>
      <c r="AI36">
        <f t="shared" si="5"/>
        <v>1</v>
      </c>
      <c r="AJ36" s="107" t="str">
        <f>IF((COUNTIF($AI$11:$AI36,2))&gt;1,"",IF(OR(AI35="",AI35=2),"",IF(AI36=1,"",IF(AND($AI36=2,E36&lt;&gt;""),$C36,IF(AND($AI36=2,F36&lt;&gt;""),$C36+1,IF(AND($AI36=2,G36&lt;&gt;""),$C36+2,IF(AND($AI36=2,H36&lt;&gt;""),$C36+3,IF(AND($AI36=2,I36&lt;&gt;""),$C36+4,""))))))))</f>
        <v/>
      </c>
      <c r="AK36">
        <f>IF(SUM(E37:$I$62)+$T$68+$AD$68=0,1,2)</f>
        <v>1</v>
      </c>
      <c r="AL36" s="65" t="str">
        <f t="shared" si="6"/>
        <v/>
      </c>
      <c r="AM36">
        <f t="shared" si="7"/>
        <v>1</v>
      </c>
      <c r="AN36" s="65" t="str">
        <f t="shared" si="14"/>
        <v/>
      </c>
      <c r="AO36">
        <f>IF(SUM(O37:$S$62)+$AD$68=0,1,2)</f>
        <v>1</v>
      </c>
      <c r="AP36" s="65" t="str">
        <f t="shared" si="8"/>
        <v/>
      </c>
      <c r="AQ36">
        <f>IF(SUM($O37:$S$62)=0,1,2)</f>
        <v>1</v>
      </c>
      <c r="AR36" s="65" t="str">
        <f>IF((COUNTIF($AI$11:$AI$64,2)+COUNTIF($AM$11:$AM$64,2)+COUNTIF(AQ$12:$AQ36,2))&gt;1,"",IF(OR(AQ35="",AQ35=2),"",IF(AQ36=1,"",IF(AND(AQ36=2,Y36&lt;&gt;""),W36,IF(AND(AQ36=2,Z36&lt;&gt;""),W36+1,IF(AND(AQ36=2,AA36&lt;&gt;""),W36+2,IF(AND(AQ36=2,AB36&lt;&gt;""),W36+3,IF(AND(AQ36=2,AC36&lt;&gt;""),W36+4,""))))))))</f>
        <v/>
      </c>
      <c r="AS36">
        <f>IF(SUM(Y37:$AC$62)=0,1,2)</f>
        <v>1</v>
      </c>
      <c r="AT36" s="65" t="str">
        <f t="shared" si="9"/>
        <v/>
      </c>
    </row>
    <row r="37" spans="2:46" x14ac:dyDescent="0.3">
      <c r="B37" s="101">
        <v>27</v>
      </c>
      <c r="C37" s="103">
        <f t="shared" si="10"/>
        <v>45838</v>
      </c>
      <c r="D37" s="103">
        <f t="shared" si="3"/>
        <v>45842</v>
      </c>
      <c r="E37" s="104" t="str">
        <f>IF(AND($E$2="Noord",ISNA(VLOOKUP($B$4&amp;$B37&amp;E$10,Data!$A:$H,6,FALSE)=TRUE)),"",IF(AND($E$2="Midden",ISNA(VLOOKUP($B$4&amp;$B37&amp;E$10,Data!$A:$H,7,FALSE)=TRUE)),"",IF(AND($E$2="Zuid",ISNA(VLOOKUP($B$4&amp;$B37&amp;E$10,Data!$A:$H,8,FALSE)=TRUE)),"",IF(AND($E$2="Noord",VLOOKUP($B$4&amp;$B37&amp;E$10,Data!$A:$H,6,FALSE)="Vakantie"),"x",IF(AND($E$2="Midden",VLOOKUP($B$4&amp;$B37&amp;E$10,Data!$A:$H,7,FALSE)="Vakantie"),"x",IF(AND($E$2="Zuid",VLOOKUP($B$4&amp;$B37&amp;E$10,Data!$A:$H,8,FALSE)="Vakantie"),"x",""))))))</f>
        <v/>
      </c>
      <c r="F37" s="104" t="str">
        <f>IF(AND($E$2="Noord",ISNA(VLOOKUP($B$4&amp;$B37&amp;F$10,Data!$A:$H,6,FALSE)=TRUE)),"",IF(AND($E$2="Midden",ISNA(VLOOKUP($B$4&amp;$B37&amp;F$10,Data!$A:$H,7,FALSE)=TRUE)),"",IF(AND($E$2="Zuid",ISNA(VLOOKUP($B$4&amp;$B37&amp;F$10,Data!$A:$H,8,FALSE)=TRUE)),"",IF(AND($E$2="Noord",VLOOKUP($B$4&amp;$B37&amp;F$10,Data!$A:$H,6,FALSE)="Vakantie"),"x",IF(AND($E$2="Midden",VLOOKUP($B$4&amp;$B37&amp;F$10,Data!$A:$H,7,FALSE)="Vakantie"),"x",IF(AND($E$2="Zuid",VLOOKUP($B$4&amp;$B37&amp;F$10,Data!$A:$H,8,FALSE)="Vakantie"),"x",""))))))</f>
        <v/>
      </c>
      <c r="G37" s="104" t="str">
        <f>IF(AND($E$2="Noord",ISNA(VLOOKUP($B$4&amp;$B37&amp;G$10,Data!$A:$H,6,FALSE)=TRUE)),"",IF(AND($E$2="Midden",ISNA(VLOOKUP($B$4&amp;$B37&amp;G$10,Data!$A:$H,7,FALSE)=TRUE)),"",IF(AND($E$2="Zuid",ISNA(VLOOKUP($B$4&amp;$B37&amp;G$10,Data!$A:$H,8,FALSE)=TRUE)),"",IF(AND($E$2="Noord",VLOOKUP($B$4&amp;$B37&amp;G$10,Data!$A:$H,6,FALSE)="Vakantie"),"x",IF(AND($E$2="Midden",VLOOKUP($B$4&amp;$B37&amp;G$10,Data!$A:$H,7,FALSE)="Vakantie"),"x",IF(AND($E$2="Zuid",VLOOKUP($B$4&amp;$B37&amp;G$10,Data!$A:$H,8,FALSE)="Vakantie"),"x",""))))))</f>
        <v/>
      </c>
      <c r="H37" s="104" t="str">
        <f>IF(AND($E$2="Noord",ISNA(VLOOKUP($B$4&amp;$B37&amp;H$10,Data!$A:$H,6,FALSE)=TRUE)),"",IF(AND($E$2="Midden",ISNA(VLOOKUP($B$4&amp;$B37&amp;H$10,Data!$A:$H,7,FALSE)=TRUE)),"",IF(AND($E$2="Zuid",ISNA(VLOOKUP($B$4&amp;$B37&amp;H$10,Data!$A:$H,8,FALSE)=TRUE)),"",IF(AND($E$2="Noord",VLOOKUP($B$4&amp;$B37&amp;H$10,Data!$A:$H,6,FALSE)="Vakantie"),"x",IF(AND($E$2="Midden",VLOOKUP($B$4&amp;$B37&amp;H$10,Data!$A:$H,7,FALSE)="Vakantie"),"x",IF(AND($E$2="Zuid",VLOOKUP($B$4&amp;$B37&amp;H$10,Data!$A:$H,8,FALSE)="Vakantie"),"x",""))))))</f>
        <v/>
      </c>
      <c r="I37" s="104" t="str">
        <f>IF(AND($E$2="Noord",ISNA(VLOOKUP($B$4&amp;$B37&amp;I$10,Data!$A:$H,6,FALSE)=TRUE)),"",IF(AND($E$2="Midden",ISNA(VLOOKUP($B$4&amp;$B37&amp;I$10,Data!$A:$H,7,FALSE)=TRUE)),"",IF(AND($E$2="Zuid",ISNA(VLOOKUP($B$4&amp;$B37&amp;I$10,Data!$A:$H,8,FALSE)=TRUE)),"",IF(AND($E$2="Noord",VLOOKUP($B$4&amp;$B37&amp;I$10,Data!$A:$H,6,FALSE)="Vakantie"),"x",IF(AND($E$2="Midden",VLOOKUP($B$4&amp;$B37&amp;I$10,Data!$A:$H,7,FALSE)="Vakantie"),"x",IF(AND($E$2="Zuid",VLOOKUP($B$4&amp;$B37&amp;I$10,Data!$A:$H,8,FALSE)="Vakantie"),"x",""))))))</f>
        <v/>
      </c>
      <c r="J37" s="89">
        <f t="shared" si="0"/>
        <v>0</v>
      </c>
      <c r="L37" s="101">
        <v>27</v>
      </c>
      <c r="M37" s="106">
        <f t="shared" si="11"/>
        <v>46202</v>
      </c>
      <c r="N37" s="94">
        <f t="shared" si="12"/>
        <v>46206</v>
      </c>
      <c r="O37" s="104" t="str">
        <f>IF(AND($E$2="Noord",ISNA(VLOOKUP($L$4&amp;$L37&amp;O$10,Data!$A:$H,6,FALSE)=TRUE)),"",IF(AND($E$2="Midden",ISNA(VLOOKUP($L$4&amp;$L37&amp;O$10,Data!$A:$H,7,FALSE)=TRUE)),"",IF(AND($E$2="Zuid",ISNA(VLOOKUP($L$4&amp;$L37&amp;O$10,Data!$A:$H,8,FALSE)=TRUE)),"",IF(AND($E$2="Noord",VLOOKUP($L$4&amp;$L37&amp;O$10,Data!$A:$H,6,FALSE)="Vakantie"),"x",IF(AND($E$2="Midden",VLOOKUP($L$4&amp;$L37&amp;O$10,Data!$A:$H,7,FALSE)="Vakantie"),"x",IF(AND($E$2="Zuid",VLOOKUP($L$4&amp;$L37&amp;O$10,Data!$A:$H,8,FALSE)="Vakantie"),"x",""))))))</f>
        <v/>
      </c>
      <c r="P37" s="104" t="str">
        <f>IF(AND($E$2="Noord",ISNA(VLOOKUP($L$4&amp;$L37&amp;P$10,Data!$A:$H,6,FALSE)=TRUE)),"",IF(AND($E$2="Midden",ISNA(VLOOKUP($L$4&amp;$L37&amp;P$10,Data!$A:$H,7,FALSE)=TRUE)),"",IF(AND($E$2="Zuid",ISNA(VLOOKUP($L$4&amp;$L37&amp;P$10,Data!$A:$H,8,FALSE)=TRUE)),"",IF(AND($E$2="Noord",VLOOKUP($L$4&amp;$L37&amp;P$10,Data!$A:$H,6,FALSE)="Vakantie"),"x",IF(AND($E$2="Midden",VLOOKUP($L$4&amp;$L37&amp;P$10,Data!$A:$H,7,FALSE)="Vakantie"),"x",IF(AND($E$2="Zuid",VLOOKUP($L$4&amp;$L37&amp;P$10,Data!$A:$H,8,FALSE)="Vakantie"),"x",""))))))</f>
        <v/>
      </c>
      <c r="Q37" s="104" t="str">
        <f>IF(AND($E$2="Noord",ISNA(VLOOKUP($L$4&amp;$L37&amp;Q$10,Data!$A:$H,6,FALSE)=TRUE)),"",IF(AND($E$2="Midden",ISNA(VLOOKUP($L$4&amp;$L37&amp;Q$10,Data!$A:$H,7,FALSE)=TRUE)),"",IF(AND($E$2="Zuid",ISNA(VLOOKUP($L$4&amp;$L37&amp;Q$10,Data!$A:$H,8,FALSE)=TRUE)),"",IF(AND($E$2="Noord",VLOOKUP($L$4&amp;$L37&amp;Q$10,Data!$A:$H,6,FALSE)="Vakantie"),"x",IF(AND($E$2="Midden",VLOOKUP($L$4&amp;$L37&amp;Q$10,Data!$A:$H,7,FALSE)="Vakantie"),"x",IF(AND($E$2="Zuid",VLOOKUP($L$4&amp;$L37&amp;Q$10,Data!$A:$H,8,FALSE)="Vakantie"),"x",""))))))</f>
        <v/>
      </c>
      <c r="R37" s="104" t="str">
        <f>IF(AND($E$2="Noord",ISNA(VLOOKUP($L$4&amp;$L37&amp;R$10,Data!$A:$H,6,FALSE)=TRUE)),"",IF(AND($E$2="Midden",ISNA(VLOOKUP($L$4&amp;$L37&amp;R$10,Data!$A:$H,7,FALSE)=TRUE)),"",IF(AND($E$2="Zuid",ISNA(VLOOKUP($L$4&amp;$L37&amp;R$10,Data!$A:$H,8,FALSE)=TRUE)),"",IF(AND($E$2="Noord",VLOOKUP($L$4&amp;$L37&amp;R$10,Data!$A:$H,6,FALSE)="Vakantie"),"x",IF(AND($E$2="Midden",VLOOKUP($L$4&amp;$L37&amp;R$10,Data!$A:$H,7,FALSE)="Vakantie"),"x",IF(AND($E$2="Zuid",VLOOKUP($L$4&amp;$L37&amp;R$10,Data!$A:$H,8,FALSE)="Vakantie"),"x",""))))))</f>
        <v/>
      </c>
      <c r="S37" s="104" t="str">
        <f>IF(AND($E$2="Noord",ISNA(VLOOKUP($L$4&amp;$L37&amp;S$10,Data!$A:$H,6,FALSE)=TRUE)),"",IF(AND($E$2="Midden",ISNA(VLOOKUP($L$4&amp;$L37&amp;S$10,Data!$A:$H,7,FALSE)=TRUE)),"",IF(AND($E$2="Zuid",ISNA(VLOOKUP($L$4&amp;$L37&amp;S$10,Data!$A:$H,8,FALSE)=TRUE)),"",IF(AND($E$2="Noord",VLOOKUP($L$4&amp;$L37&amp;S$10,Data!$A:$H,6,FALSE)="Vakantie"),"x",IF(AND($E$2="Midden",VLOOKUP($L$4&amp;$L37&amp;S$10,Data!$A:$H,7,FALSE)="Vakantie"),"x",IF(AND($E$2="Zuid",VLOOKUP($L$4&amp;$L37&amp;S$10,Data!$A:$H,8,FALSE)="Vakantie"),"x",""))))))</f>
        <v/>
      </c>
      <c r="T37" s="89">
        <f t="shared" si="1"/>
        <v>0</v>
      </c>
      <c r="V37" s="101">
        <v>27</v>
      </c>
      <c r="W37" s="106">
        <f t="shared" si="13"/>
        <v>46573</v>
      </c>
      <c r="X37" s="106">
        <f t="shared" si="4"/>
        <v>46577</v>
      </c>
      <c r="Y37" s="104" t="str">
        <f>IF(AND($E$2="Noord",ISNA(VLOOKUP($V$4&amp;$V37&amp;Y$10,Data!$A:$H,6,FALSE)=TRUE)),"",IF(AND($E$2="Midden",ISNA(VLOOKUP($V$4&amp;$V37&amp;Y$10,Data!$A:$H,7,FALSE)=TRUE)),"",IF(AND($E$2="Zuid",ISNA(VLOOKUP($V$4&amp;$V37&amp;Y$10,Data!$A:$H,8,FALSE)=TRUE)),"",IF(AND($E$2="Noord",VLOOKUP($V$4&amp;$V37&amp;Y$10,Data!$A:$H,6,FALSE)="Vakantie"),"x",IF(AND($E$2="Midden",VLOOKUP($V$4&amp;$V37&amp;Y$10,Data!$A:$H,7,FALSE)="Vakantie"),"x",IF(AND($E$2="Zuid",VLOOKUP($V$4&amp;$V37&amp;Y$10,Data!$A:$H,8,FALSE)="Vakantie"),"x",""))))))</f>
        <v/>
      </c>
      <c r="Z37" s="104" t="str">
        <f>IF(AND($E$2="Noord",ISNA(VLOOKUP($V$4&amp;$V37&amp;Z$10,Data!$A:$H,6,FALSE)=TRUE)),"",IF(AND($E$2="Midden",ISNA(VLOOKUP($V$4&amp;$V37&amp;Z$10,Data!$A:$H,7,FALSE)=TRUE)),"",IF(AND($E$2="Zuid",ISNA(VLOOKUP($V$4&amp;$V37&amp;Z$10,Data!$A:$H,8,FALSE)=TRUE)),"",IF(AND($E$2="Noord",VLOOKUP($V$4&amp;$V37&amp;Z$10,Data!$A:$H,6,FALSE)="Vakantie"),"x",IF(AND($E$2="Midden",VLOOKUP($V$4&amp;$V37&amp;Z$10,Data!$A:$H,7,FALSE)="Vakantie"),"x",IF(AND($E$2="Zuid",VLOOKUP($V$4&amp;$V37&amp;Z$10,Data!$A:$H,8,FALSE)="Vakantie"),"x",""))))))</f>
        <v/>
      </c>
      <c r="AA37" s="104" t="str">
        <f>IF(AND($E$2="Noord",ISNA(VLOOKUP($V$4&amp;$V37&amp;AA$10,Data!$A:$H,6,FALSE)=TRUE)),"",IF(AND($E$2="Midden",ISNA(VLOOKUP($V$4&amp;$V37&amp;AA$10,Data!$A:$H,7,FALSE)=TRUE)),"",IF(AND($E$2="Zuid",ISNA(VLOOKUP($V$4&amp;$V37&amp;AA$10,Data!$A:$H,8,FALSE)=TRUE)),"",IF(AND($E$2="Noord",VLOOKUP($V$4&amp;$V37&amp;AA$10,Data!$A:$H,6,FALSE)="Vakantie"),"x",IF(AND($E$2="Midden",VLOOKUP($V$4&amp;$V37&amp;AA$10,Data!$A:$H,7,FALSE)="Vakantie"),"x",IF(AND($E$2="Zuid",VLOOKUP($V$4&amp;$V37&amp;AA$10,Data!$A:$H,8,FALSE)="Vakantie"),"x",""))))))</f>
        <v/>
      </c>
      <c r="AB37" s="104" t="str">
        <f>IF(AND($E$2="Noord",ISNA(VLOOKUP($V$4&amp;$V37&amp;AB$10,Data!$A:$H,6,FALSE)=TRUE)),"",IF(AND($E$2="Midden",ISNA(VLOOKUP($V$4&amp;$V37&amp;AB$10,Data!$A:$H,7,FALSE)=TRUE)),"",IF(AND($E$2="Zuid",ISNA(VLOOKUP($V$4&amp;$V37&amp;AB$10,Data!$A:$H,8,FALSE)=TRUE)),"",IF(AND($E$2="Noord",VLOOKUP($V$4&amp;$V37&amp;AB$10,Data!$A:$H,6,FALSE)="Vakantie"),"x",IF(AND($E$2="Midden",VLOOKUP($V$4&amp;$V37&amp;AB$10,Data!$A:$H,7,FALSE)="Vakantie"),"x",IF(AND($E$2="Zuid",VLOOKUP($V$4&amp;$V37&amp;AB$10,Data!$A:$H,8,FALSE)="Vakantie"),"x",""))))))</f>
        <v/>
      </c>
      <c r="AC37" s="104" t="str">
        <f>IF(AND($E$2="Noord",ISNA(VLOOKUP($V$4&amp;$V37&amp;AC$10,Data!$A:$H,6,FALSE)=TRUE)),"",IF(AND($E$2="Midden",ISNA(VLOOKUP($V$4&amp;$V37&amp;AC$10,Data!$A:$H,7,FALSE)=TRUE)),"",IF(AND($E$2="Zuid",ISNA(VLOOKUP($V$4&amp;$V37&amp;AC$10,Data!$A:$H,8,FALSE)=TRUE)),"",IF(AND($E$2="Noord",VLOOKUP($V$4&amp;$V37&amp;AC$10,Data!$A:$H,6,FALSE)="Vakantie"),"x",IF(AND($E$2="Midden",VLOOKUP($V$4&amp;$V37&amp;AC$10,Data!$A:$H,7,FALSE)="Vakantie"),"x",IF(AND($E$2="Zuid",VLOOKUP($V$4&amp;$V37&amp;AC$10,Data!$A:$H,8,FALSE)="Vakantie"),"x",""))))))</f>
        <v/>
      </c>
      <c r="AD37" s="89">
        <f t="shared" si="2"/>
        <v>0</v>
      </c>
      <c r="AI37">
        <f t="shared" si="5"/>
        <v>1</v>
      </c>
      <c r="AJ37" s="107" t="str">
        <f>IF((COUNTIF($AI$11:$AI37,2))&gt;1,"",IF(OR(AI36="",AI36=2),"",IF(AI37=1,"",IF(AND($AI37=2,E37&lt;&gt;""),$C37,IF(AND($AI37=2,F37&lt;&gt;""),$C37+1,IF(AND($AI37=2,G37&lt;&gt;""),$C37+2,IF(AND($AI37=2,H37&lt;&gt;""),$C37+3,IF(AND($AI37=2,I37&lt;&gt;""),$C37+4,""))))))))</f>
        <v/>
      </c>
      <c r="AK37">
        <f>IF(SUM(E38:$I$62)+$T$68+$AD$68=0,1,2)</f>
        <v>1</v>
      </c>
      <c r="AL37" s="65" t="str">
        <f t="shared" si="6"/>
        <v/>
      </c>
      <c r="AM37">
        <f t="shared" si="7"/>
        <v>1</v>
      </c>
      <c r="AN37" s="65" t="str">
        <f t="shared" si="14"/>
        <v/>
      </c>
      <c r="AO37">
        <f>IF(SUM(O38:$S$62)+$AD$68=0,1,2)</f>
        <v>1</v>
      </c>
      <c r="AP37" s="65" t="str">
        <f t="shared" si="8"/>
        <v/>
      </c>
      <c r="AQ37">
        <f>IF(SUM($O38:$S$62)=0,1,2)</f>
        <v>1</v>
      </c>
      <c r="AR37" s="65" t="str">
        <f>IF((COUNTIF($AI$11:$AI$64,2)+COUNTIF($AM$11:$AM$64,2)+COUNTIF(AQ$12:$AQ37,2))&gt;1,"",IF(OR(AQ36="",AQ36=2),"",IF(AQ37=1,"",IF(AND(AQ37=2,Y37&lt;&gt;""),W37,IF(AND(AQ37=2,Z37&lt;&gt;""),W37+1,IF(AND(AQ37=2,AA37&lt;&gt;""),W37+2,IF(AND(AQ37=2,AB37&lt;&gt;""),W37+3,IF(AND(AQ37=2,AC37&lt;&gt;""),W37+4,""))))))))</f>
        <v/>
      </c>
      <c r="AS37">
        <f>IF(SUM(Y38:$AC$62)=0,1,2)</f>
        <v>1</v>
      </c>
      <c r="AT37" s="65" t="str">
        <f t="shared" si="9"/>
        <v/>
      </c>
    </row>
    <row r="38" spans="2:46" x14ac:dyDescent="0.3">
      <c r="B38" s="101">
        <v>28</v>
      </c>
      <c r="C38" s="103">
        <f t="shared" si="10"/>
        <v>45845</v>
      </c>
      <c r="D38" s="103">
        <f t="shared" si="3"/>
        <v>45849</v>
      </c>
      <c r="E38" s="104" t="str">
        <f>IF(AND($E$2="Noord",ISNA(VLOOKUP($B$4&amp;$B38&amp;E$10,Data!$A:$H,6,FALSE)=TRUE)),"",IF(AND($E$2="Midden",ISNA(VLOOKUP($B$4&amp;$B38&amp;E$10,Data!$A:$H,7,FALSE)=TRUE)),"",IF(AND($E$2="Zuid",ISNA(VLOOKUP($B$4&amp;$B38&amp;E$10,Data!$A:$H,8,FALSE)=TRUE)),"",IF(AND($E$2="Noord",VLOOKUP($B$4&amp;$B38&amp;E$10,Data!$A:$H,6,FALSE)="Vakantie"),"x",IF(AND($E$2="Midden",VLOOKUP($B$4&amp;$B38&amp;E$10,Data!$A:$H,7,FALSE)="Vakantie"),"x",IF(AND($E$2="Zuid",VLOOKUP($B$4&amp;$B38&amp;E$10,Data!$A:$H,8,FALSE)="Vakantie"),"x",""))))))</f>
        <v/>
      </c>
      <c r="F38" s="104" t="str">
        <f>IF(AND($E$2="Noord",ISNA(VLOOKUP($B$4&amp;$B38&amp;F$10,Data!$A:$H,6,FALSE)=TRUE)),"",IF(AND($E$2="Midden",ISNA(VLOOKUP($B$4&amp;$B38&amp;F$10,Data!$A:$H,7,FALSE)=TRUE)),"",IF(AND($E$2="Zuid",ISNA(VLOOKUP($B$4&amp;$B38&amp;F$10,Data!$A:$H,8,FALSE)=TRUE)),"",IF(AND($E$2="Noord",VLOOKUP($B$4&amp;$B38&amp;F$10,Data!$A:$H,6,FALSE)="Vakantie"),"x",IF(AND($E$2="Midden",VLOOKUP($B$4&amp;$B38&amp;F$10,Data!$A:$H,7,FALSE)="Vakantie"),"x",IF(AND($E$2="Zuid",VLOOKUP($B$4&amp;$B38&amp;F$10,Data!$A:$H,8,FALSE)="Vakantie"),"x",""))))))</f>
        <v/>
      </c>
      <c r="G38" s="104" t="str">
        <f>IF(AND($E$2="Noord",ISNA(VLOOKUP($B$4&amp;$B38&amp;G$10,Data!$A:$H,6,FALSE)=TRUE)),"",IF(AND($E$2="Midden",ISNA(VLOOKUP($B$4&amp;$B38&amp;G$10,Data!$A:$H,7,FALSE)=TRUE)),"",IF(AND($E$2="Zuid",ISNA(VLOOKUP($B$4&amp;$B38&amp;G$10,Data!$A:$H,8,FALSE)=TRUE)),"",IF(AND($E$2="Noord",VLOOKUP($B$4&amp;$B38&amp;G$10,Data!$A:$H,6,FALSE)="Vakantie"),"x",IF(AND($E$2="Midden",VLOOKUP($B$4&amp;$B38&amp;G$10,Data!$A:$H,7,FALSE)="Vakantie"),"x",IF(AND($E$2="Zuid",VLOOKUP($B$4&amp;$B38&amp;G$10,Data!$A:$H,8,FALSE)="Vakantie"),"x",""))))))</f>
        <v/>
      </c>
      <c r="H38" s="104" t="str">
        <f>IF(AND($E$2="Noord",ISNA(VLOOKUP($B$4&amp;$B38&amp;H$10,Data!$A:$H,6,FALSE)=TRUE)),"",IF(AND($E$2="Midden",ISNA(VLOOKUP($B$4&amp;$B38&amp;H$10,Data!$A:$H,7,FALSE)=TRUE)),"",IF(AND($E$2="Zuid",ISNA(VLOOKUP($B$4&amp;$B38&amp;H$10,Data!$A:$H,8,FALSE)=TRUE)),"",IF(AND($E$2="Noord",VLOOKUP($B$4&amp;$B38&amp;H$10,Data!$A:$H,6,FALSE)="Vakantie"),"x",IF(AND($E$2="Midden",VLOOKUP($B$4&amp;$B38&amp;H$10,Data!$A:$H,7,FALSE)="Vakantie"),"x",IF(AND($E$2="Zuid",VLOOKUP($B$4&amp;$B38&amp;H$10,Data!$A:$H,8,FALSE)="Vakantie"),"x",""))))))</f>
        <v/>
      </c>
      <c r="I38" s="104" t="str">
        <f>IF(AND($E$2="Noord",ISNA(VLOOKUP($B$4&amp;$B38&amp;I$10,Data!$A:$H,6,FALSE)=TRUE)),"",IF(AND($E$2="Midden",ISNA(VLOOKUP($B$4&amp;$B38&amp;I$10,Data!$A:$H,7,FALSE)=TRUE)),"",IF(AND($E$2="Zuid",ISNA(VLOOKUP($B$4&amp;$B38&amp;I$10,Data!$A:$H,8,FALSE)=TRUE)),"",IF(AND($E$2="Noord",VLOOKUP($B$4&amp;$B38&amp;I$10,Data!$A:$H,6,FALSE)="Vakantie"),"x",IF(AND($E$2="Midden",VLOOKUP($B$4&amp;$B38&amp;I$10,Data!$A:$H,7,FALSE)="Vakantie"),"x",IF(AND($E$2="Zuid",VLOOKUP($B$4&amp;$B38&amp;I$10,Data!$A:$H,8,FALSE)="Vakantie"),"x",""))))))</f>
        <v/>
      </c>
      <c r="J38" s="89">
        <f t="shared" si="0"/>
        <v>0</v>
      </c>
      <c r="L38" s="101">
        <v>28</v>
      </c>
      <c r="M38" s="106">
        <f t="shared" si="11"/>
        <v>46209</v>
      </c>
      <c r="N38" s="94">
        <f t="shared" si="12"/>
        <v>46213</v>
      </c>
      <c r="O38" s="104" t="str">
        <f>IF(AND($E$2="Noord",ISNA(VLOOKUP($L$4&amp;$L38&amp;O$10,Data!$A:$H,6,FALSE)=TRUE)),"",IF(AND($E$2="Midden",ISNA(VLOOKUP($L$4&amp;$L38&amp;O$10,Data!$A:$H,7,FALSE)=TRUE)),"",IF(AND($E$2="Zuid",ISNA(VLOOKUP($L$4&amp;$L38&amp;O$10,Data!$A:$H,8,FALSE)=TRUE)),"",IF(AND($E$2="Noord",VLOOKUP($L$4&amp;$L38&amp;O$10,Data!$A:$H,6,FALSE)="Vakantie"),"x",IF(AND($E$2="Midden",VLOOKUP($L$4&amp;$L38&amp;O$10,Data!$A:$H,7,FALSE)="Vakantie"),"x",IF(AND($E$2="Zuid",VLOOKUP($L$4&amp;$L38&amp;O$10,Data!$A:$H,8,FALSE)="Vakantie"),"x",""))))))</f>
        <v>x</v>
      </c>
      <c r="P38" s="104" t="str">
        <f>IF(AND($E$2="Noord",ISNA(VLOOKUP($L$4&amp;$L38&amp;P$10,Data!$A:$H,6,FALSE)=TRUE)),"",IF(AND($E$2="Midden",ISNA(VLOOKUP($L$4&amp;$L38&amp;P$10,Data!$A:$H,7,FALSE)=TRUE)),"",IF(AND($E$2="Zuid",ISNA(VLOOKUP($L$4&amp;$L38&amp;P$10,Data!$A:$H,8,FALSE)=TRUE)),"",IF(AND($E$2="Noord",VLOOKUP($L$4&amp;$L38&amp;P$10,Data!$A:$H,6,FALSE)="Vakantie"),"x",IF(AND($E$2="Midden",VLOOKUP($L$4&amp;$L38&amp;P$10,Data!$A:$H,7,FALSE)="Vakantie"),"x",IF(AND($E$2="Zuid",VLOOKUP($L$4&amp;$L38&amp;P$10,Data!$A:$H,8,FALSE)="Vakantie"),"x",""))))))</f>
        <v>x</v>
      </c>
      <c r="Q38" s="104" t="str">
        <f>IF(AND($E$2="Noord",ISNA(VLOOKUP($L$4&amp;$L38&amp;Q$10,Data!$A:$H,6,FALSE)=TRUE)),"",IF(AND($E$2="Midden",ISNA(VLOOKUP($L$4&amp;$L38&amp;Q$10,Data!$A:$H,7,FALSE)=TRUE)),"",IF(AND($E$2="Zuid",ISNA(VLOOKUP($L$4&amp;$L38&amp;Q$10,Data!$A:$H,8,FALSE)=TRUE)),"",IF(AND($E$2="Noord",VLOOKUP($L$4&amp;$L38&amp;Q$10,Data!$A:$H,6,FALSE)="Vakantie"),"x",IF(AND($E$2="Midden",VLOOKUP($L$4&amp;$L38&amp;Q$10,Data!$A:$H,7,FALSE)="Vakantie"),"x",IF(AND($E$2="Zuid",VLOOKUP($L$4&amp;$L38&amp;Q$10,Data!$A:$H,8,FALSE)="Vakantie"),"x",""))))))</f>
        <v>x</v>
      </c>
      <c r="R38" s="104" t="str">
        <f>IF(AND($E$2="Noord",ISNA(VLOOKUP($L$4&amp;$L38&amp;R$10,Data!$A:$H,6,FALSE)=TRUE)),"",IF(AND($E$2="Midden",ISNA(VLOOKUP($L$4&amp;$L38&amp;R$10,Data!$A:$H,7,FALSE)=TRUE)),"",IF(AND($E$2="Zuid",ISNA(VLOOKUP($L$4&amp;$L38&amp;R$10,Data!$A:$H,8,FALSE)=TRUE)),"",IF(AND($E$2="Noord",VLOOKUP($L$4&amp;$L38&amp;R$10,Data!$A:$H,6,FALSE)="Vakantie"),"x",IF(AND($E$2="Midden",VLOOKUP($L$4&amp;$L38&amp;R$10,Data!$A:$H,7,FALSE)="Vakantie"),"x",IF(AND($E$2="Zuid",VLOOKUP($L$4&amp;$L38&amp;R$10,Data!$A:$H,8,FALSE)="Vakantie"),"x",""))))))</f>
        <v>x</v>
      </c>
      <c r="S38" s="104" t="str">
        <f>IF(AND($E$2="Noord",ISNA(VLOOKUP($L$4&amp;$L38&amp;S$10,Data!$A:$H,6,FALSE)=TRUE)),"",IF(AND($E$2="Midden",ISNA(VLOOKUP($L$4&amp;$L38&amp;S$10,Data!$A:$H,7,FALSE)=TRUE)),"",IF(AND($E$2="Zuid",ISNA(VLOOKUP($L$4&amp;$L38&amp;S$10,Data!$A:$H,8,FALSE)=TRUE)),"",IF(AND($E$2="Noord",VLOOKUP($L$4&amp;$L38&amp;S$10,Data!$A:$H,6,FALSE)="Vakantie"),"x",IF(AND($E$2="Midden",VLOOKUP($L$4&amp;$L38&amp;S$10,Data!$A:$H,7,FALSE)="Vakantie"),"x",IF(AND($E$2="Zuid",VLOOKUP($L$4&amp;$L38&amp;S$10,Data!$A:$H,8,FALSE)="Vakantie"),"x",""))))))</f>
        <v>x</v>
      </c>
      <c r="T38" s="89">
        <f t="shared" si="1"/>
        <v>0</v>
      </c>
      <c r="V38" s="101">
        <v>28</v>
      </c>
      <c r="W38" s="106">
        <f t="shared" si="13"/>
        <v>46580</v>
      </c>
      <c r="X38" s="106">
        <f t="shared" si="4"/>
        <v>46584</v>
      </c>
      <c r="Y38" s="104" t="str">
        <f>IF(AND($E$2="Noord",ISNA(VLOOKUP($V$4&amp;$V38&amp;Y$10,Data!$A:$H,6,FALSE)=TRUE)),"",IF(AND($E$2="Midden",ISNA(VLOOKUP($V$4&amp;$V38&amp;Y$10,Data!$A:$H,7,FALSE)=TRUE)),"",IF(AND($E$2="Zuid",ISNA(VLOOKUP($V$4&amp;$V38&amp;Y$10,Data!$A:$H,8,FALSE)=TRUE)),"",IF(AND($E$2="Noord",VLOOKUP($V$4&amp;$V38&amp;Y$10,Data!$A:$H,6,FALSE)="Vakantie"),"x",IF(AND($E$2="Midden",VLOOKUP($V$4&amp;$V38&amp;Y$10,Data!$A:$H,7,FALSE)="Vakantie"),"x",IF(AND($E$2="Zuid",VLOOKUP($V$4&amp;$V38&amp;Y$10,Data!$A:$H,8,FALSE)="Vakantie"),"x",""))))))</f>
        <v>x</v>
      </c>
      <c r="Z38" s="104" t="str">
        <f>IF(AND($E$2="Noord",ISNA(VLOOKUP($V$4&amp;$V38&amp;Z$10,Data!$A:$H,6,FALSE)=TRUE)),"",IF(AND($E$2="Midden",ISNA(VLOOKUP($V$4&amp;$V38&amp;Z$10,Data!$A:$H,7,FALSE)=TRUE)),"",IF(AND($E$2="Zuid",ISNA(VLOOKUP($V$4&amp;$V38&amp;Z$10,Data!$A:$H,8,FALSE)=TRUE)),"",IF(AND($E$2="Noord",VLOOKUP($V$4&amp;$V38&amp;Z$10,Data!$A:$H,6,FALSE)="Vakantie"),"x",IF(AND($E$2="Midden",VLOOKUP($V$4&amp;$V38&amp;Z$10,Data!$A:$H,7,FALSE)="Vakantie"),"x",IF(AND($E$2="Zuid",VLOOKUP($V$4&amp;$V38&amp;Z$10,Data!$A:$H,8,FALSE)="Vakantie"),"x",""))))))</f>
        <v>x</v>
      </c>
      <c r="AA38" s="104" t="str">
        <f>IF(AND($E$2="Noord",ISNA(VLOOKUP($V$4&amp;$V38&amp;AA$10,Data!$A:$H,6,FALSE)=TRUE)),"",IF(AND($E$2="Midden",ISNA(VLOOKUP($V$4&amp;$V38&amp;AA$10,Data!$A:$H,7,FALSE)=TRUE)),"",IF(AND($E$2="Zuid",ISNA(VLOOKUP($V$4&amp;$V38&amp;AA$10,Data!$A:$H,8,FALSE)=TRUE)),"",IF(AND($E$2="Noord",VLOOKUP($V$4&amp;$V38&amp;AA$10,Data!$A:$H,6,FALSE)="Vakantie"),"x",IF(AND($E$2="Midden",VLOOKUP($V$4&amp;$V38&amp;AA$10,Data!$A:$H,7,FALSE)="Vakantie"),"x",IF(AND($E$2="Zuid",VLOOKUP($V$4&amp;$V38&amp;AA$10,Data!$A:$H,8,FALSE)="Vakantie"),"x",""))))))</f>
        <v>x</v>
      </c>
      <c r="AB38" s="104" t="str">
        <f>IF(AND($E$2="Noord",ISNA(VLOOKUP($V$4&amp;$V38&amp;AB$10,Data!$A:$H,6,FALSE)=TRUE)),"",IF(AND($E$2="Midden",ISNA(VLOOKUP($V$4&amp;$V38&amp;AB$10,Data!$A:$H,7,FALSE)=TRUE)),"",IF(AND($E$2="Zuid",ISNA(VLOOKUP($V$4&amp;$V38&amp;AB$10,Data!$A:$H,8,FALSE)=TRUE)),"",IF(AND($E$2="Noord",VLOOKUP($V$4&amp;$V38&amp;AB$10,Data!$A:$H,6,FALSE)="Vakantie"),"x",IF(AND($E$2="Midden",VLOOKUP($V$4&amp;$V38&amp;AB$10,Data!$A:$H,7,FALSE)="Vakantie"),"x",IF(AND($E$2="Zuid",VLOOKUP($V$4&amp;$V38&amp;AB$10,Data!$A:$H,8,FALSE)="Vakantie"),"x",""))))))</f>
        <v>x</v>
      </c>
      <c r="AC38" s="104" t="str">
        <f>IF(AND($E$2="Noord",ISNA(VLOOKUP($V$4&amp;$V38&amp;AC$10,Data!$A:$H,6,FALSE)=TRUE)),"",IF(AND($E$2="Midden",ISNA(VLOOKUP($V$4&amp;$V38&amp;AC$10,Data!$A:$H,7,FALSE)=TRUE)),"",IF(AND($E$2="Zuid",ISNA(VLOOKUP($V$4&amp;$V38&amp;AC$10,Data!$A:$H,8,FALSE)=TRUE)),"",IF(AND($E$2="Noord",VLOOKUP($V$4&amp;$V38&amp;AC$10,Data!$A:$H,6,FALSE)="Vakantie"),"x",IF(AND($E$2="Midden",VLOOKUP($V$4&amp;$V38&amp;AC$10,Data!$A:$H,7,FALSE)="Vakantie"),"x",IF(AND($E$2="Zuid",VLOOKUP($V$4&amp;$V38&amp;AC$10,Data!$A:$H,8,FALSE)="Vakantie"),"x",""))))))</f>
        <v>x</v>
      </c>
      <c r="AD38" s="89">
        <f t="shared" si="2"/>
        <v>0</v>
      </c>
      <c r="AI38">
        <f t="shared" si="5"/>
        <v>1</v>
      </c>
      <c r="AJ38" s="107" t="str">
        <f>IF((COUNTIF($AI$11:$AI38,2))&gt;1,"",IF(OR(AI37="",AI37=2),"",IF(AI38=1,"",IF(AND($AI38=2,E38&lt;&gt;""),$C38,IF(AND($AI38=2,F38&lt;&gt;""),$C38+1,IF(AND($AI38=2,G38&lt;&gt;""),$C38+2,IF(AND($AI38=2,H38&lt;&gt;""),$C38+3,IF(AND($AI38=2,I38&lt;&gt;""),$C38+4,""))))))))</f>
        <v/>
      </c>
      <c r="AK38">
        <f>IF(SUM(E39:$I$62)+$T$68+$AD$68=0,1,2)</f>
        <v>1</v>
      </c>
      <c r="AL38" s="65" t="str">
        <f t="shared" si="6"/>
        <v/>
      </c>
      <c r="AM38">
        <f t="shared" si="7"/>
        <v>1</v>
      </c>
      <c r="AN38" s="65" t="str">
        <f t="shared" si="14"/>
        <v/>
      </c>
      <c r="AO38">
        <f>IF(SUM(O39:$S$62)+$AD$68=0,1,2)</f>
        <v>1</v>
      </c>
      <c r="AP38" s="65" t="str">
        <f t="shared" si="8"/>
        <v/>
      </c>
      <c r="AQ38">
        <f>IF(SUM($O39:$S$62)=0,1,2)</f>
        <v>1</v>
      </c>
      <c r="AR38" s="65" t="str">
        <f>IF((COUNTIF($AI$11:$AI$64,2)+COUNTIF($AM$11:$AM$64,2)+COUNTIF(AQ$12:$AQ38,2))&gt;1,"",IF(OR(AQ37="",AQ37=2),"",IF(AQ38=1,"",IF(AND(AQ38=2,Y38&lt;&gt;""),W38,IF(AND(AQ38=2,Z38&lt;&gt;""),W38+1,IF(AND(AQ38=2,AA38&lt;&gt;""),W38+2,IF(AND(AQ38=2,AB38&lt;&gt;""),W38+3,IF(AND(AQ38=2,AC38&lt;&gt;""),W38+4,""))))))))</f>
        <v/>
      </c>
      <c r="AS38">
        <f>IF(SUM(Y39:$AC$62)=0,1,2)</f>
        <v>1</v>
      </c>
      <c r="AT38" s="65" t="str">
        <f t="shared" si="9"/>
        <v/>
      </c>
    </row>
    <row r="39" spans="2:46" x14ac:dyDescent="0.3">
      <c r="B39" s="101">
        <v>29</v>
      </c>
      <c r="C39" s="103">
        <f t="shared" si="10"/>
        <v>45852</v>
      </c>
      <c r="D39" s="103">
        <f t="shared" si="3"/>
        <v>45856</v>
      </c>
      <c r="E39" s="104" t="str">
        <f>IF(AND($E$2="Noord",ISNA(VLOOKUP($B$4&amp;$B39&amp;E$10,Data!$A:$H,6,FALSE)=TRUE)),"",IF(AND($E$2="Midden",ISNA(VLOOKUP($B$4&amp;$B39&amp;E$10,Data!$A:$H,7,FALSE)=TRUE)),"",IF(AND($E$2="Zuid",ISNA(VLOOKUP($B$4&amp;$B39&amp;E$10,Data!$A:$H,8,FALSE)=TRUE)),"",IF(AND($E$2="Noord",VLOOKUP($B$4&amp;$B39&amp;E$10,Data!$A:$H,6,FALSE)="Vakantie"),"x",IF(AND($E$2="Midden",VLOOKUP($B$4&amp;$B39&amp;E$10,Data!$A:$H,7,FALSE)="Vakantie"),"x",IF(AND($E$2="Zuid",VLOOKUP($B$4&amp;$B39&amp;E$10,Data!$A:$H,8,FALSE)="Vakantie"),"x",""))))))</f>
        <v>x</v>
      </c>
      <c r="F39" s="104" t="str">
        <f>IF(AND($E$2="Noord",ISNA(VLOOKUP($B$4&amp;$B39&amp;F$10,Data!$A:$H,6,FALSE)=TRUE)),"",IF(AND($E$2="Midden",ISNA(VLOOKUP($B$4&amp;$B39&amp;F$10,Data!$A:$H,7,FALSE)=TRUE)),"",IF(AND($E$2="Zuid",ISNA(VLOOKUP($B$4&amp;$B39&amp;F$10,Data!$A:$H,8,FALSE)=TRUE)),"",IF(AND($E$2="Noord",VLOOKUP($B$4&amp;$B39&amp;F$10,Data!$A:$H,6,FALSE)="Vakantie"),"x",IF(AND($E$2="Midden",VLOOKUP($B$4&amp;$B39&amp;F$10,Data!$A:$H,7,FALSE)="Vakantie"),"x",IF(AND($E$2="Zuid",VLOOKUP($B$4&amp;$B39&amp;F$10,Data!$A:$H,8,FALSE)="Vakantie"),"x",""))))))</f>
        <v>x</v>
      </c>
      <c r="G39" s="104" t="str">
        <f>IF(AND($E$2="Noord",ISNA(VLOOKUP($B$4&amp;$B39&amp;G$10,Data!$A:$H,6,FALSE)=TRUE)),"",IF(AND($E$2="Midden",ISNA(VLOOKUP($B$4&amp;$B39&amp;G$10,Data!$A:$H,7,FALSE)=TRUE)),"",IF(AND($E$2="Zuid",ISNA(VLOOKUP($B$4&amp;$B39&amp;G$10,Data!$A:$H,8,FALSE)=TRUE)),"",IF(AND($E$2="Noord",VLOOKUP($B$4&amp;$B39&amp;G$10,Data!$A:$H,6,FALSE)="Vakantie"),"x",IF(AND($E$2="Midden",VLOOKUP($B$4&amp;$B39&amp;G$10,Data!$A:$H,7,FALSE)="Vakantie"),"x",IF(AND($E$2="Zuid",VLOOKUP($B$4&amp;$B39&amp;G$10,Data!$A:$H,8,FALSE)="Vakantie"),"x",""))))))</f>
        <v>x</v>
      </c>
      <c r="H39" s="104" t="str">
        <f>IF(AND($E$2="Noord",ISNA(VLOOKUP($B$4&amp;$B39&amp;H$10,Data!$A:$H,6,FALSE)=TRUE)),"",IF(AND($E$2="Midden",ISNA(VLOOKUP($B$4&amp;$B39&amp;H$10,Data!$A:$H,7,FALSE)=TRUE)),"",IF(AND($E$2="Zuid",ISNA(VLOOKUP($B$4&amp;$B39&amp;H$10,Data!$A:$H,8,FALSE)=TRUE)),"",IF(AND($E$2="Noord",VLOOKUP($B$4&amp;$B39&amp;H$10,Data!$A:$H,6,FALSE)="Vakantie"),"x",IF(AND($E$2="Midden",VLOOKUP($B$4&amp;$B39&amp;H$10,Data!$A:$H,7,FALSE)="Vakantie"),"x",IF(AND($E$2="Zuid",VLOOKUP($B$4&amp;$B39&amp;H$10,Data!$A:$H,8,FALSE)="Vakantie"),"x",""))))))</f>
        <v>x</v>
      </c>
      <c r="I39" s="104" t="str">
        <f>IF(AND($E$2="Noord",ISNA(VLOOKUP($B$4&amp;$B39&amp;I$10,Data!$A:$H,6,FALSE)=TRUE)),"",IF(AND($E$2="Midden",ISNA(VLOOKUP($B$4&amp;$B39&amp;I$10,Data!$A:$H,7,FALSE)=TRUE)),"",IF(AND($E$2="Zuid",ISNA(VLOOKUP($B$4&amp;$B39&amp;I$10,Data!$A:$H,8,FALSE)=TRUE)),"",IF(AND($E$2="Noord",VLOOKUP($B$4&amp;$B39&amp;I$10,Data!$A:$H,6,FALSE)="Vakantie"),"x",IF(AND($E$2="Midden",VLOOKUP($B$4&amp;$B39&amp;I$10,Data!$A:$H,7,FALSE)="Vakantie"),"x",IF(AND($E$2="Zuid",VLOOKUP($B$4&amp;$B39&amp;I$10,Data!$A:$H,8,FALSE)="Vakantie"),"x",""))))))</f>
        <v>x</v>
      </c>
      <c r="J39" s="89">
        <f t="shared" si="0"/>
        <v>0</v>
      </c>
      <c r="L39" s="101">
        <v>29</v>
      </c>
      <c r="M39" s="106">
        <f t="shared" si="11"/>
        <v>46216</v>
      </c>
      <c r="N39" s="94">
        <f t="shared" si="12"/>
        <v>46220</v>
      </c>
      <c r="O39" s="104" t="str">
        <f>IF(AND($E$2="Noord",ISNA(VLOOKUP($L$4&amp;$L39&amp;O$10,Data!$A:$H,6,FALSE)=TRUE)),"",IF(AND($E$2="Midden",ISNA(VLOOKUP($L$4&amp;$L39&amp;O$10,Data!$A:$H,7,FALSE)=TRUE)),"",IF(AND($E$2="Zuid",ISNA(VLOOKUP($L$4&amp;$L39&amp;O$10,Data!$A:$H,8,FALSE)=TRUE)),"",IF(AND($E$2="Noord",VLOOKUP($L$4&amp;$L39&amp;O$10,Data!$A:$H,6,FALSE)="Vakantie"),"x",IF(AND($E$2="Midden",VLOOKUP($L$4&amp;$L39&amp;O$10,Data!$A:$H,7,FALSE)="Vakantie"),"x",IF(AND($E$2="Zuid",VLOOKUP($L$4&amp;$L39&amp;O$10,Data!$A:$H,8,FALSE)="Vakantie"),"x",""))))))</f>
        <v>x</v>
      </c>
      <c r="P39" s="104" t="str">
        <f>IF(AND($E$2="Noord",ISNA(VLOOKUP($L$4&amp;$L39&amp;P$10,Data!$A:$H,6,FALSE)=TRUE)),"",IF(AND($E$2="Midden",ISNA(VLOOKUP($L$4&amp;$L39&amp;P$10,Data!$A:$H,7,FALSE)=TRUE)),"",IF(AND($E$2="Zuid",ISNA(VLOOKUP($L$4&amp;$L39&amp;P$10,Data!$A:$H,8,FALSE)=TRUE)),"",IF(AND($E$2="Noord",VLOOKUP($L$4&amp;$L39&amp;P$10,Data!$A:$H,6,FALSE)="Vakantie"),"x",IF(AND($E$2="Midden",VLOOKUP($L$4&amp;$L39&amp;P$10,Data!$A:$H,7,FALSE)="Vakantie"),"x",IF(AND($E$2="Zuid",VLOOKUP($L$4&amp;$L39&amp;P$10,Data!$A:$H,8,FALSE)="Vakantie"),"x",""))))))</f>
        <v>x</v>
      </c>
      <c r="Q39" s="104" t="str">
        <f>IF(AND($E$2="Noord",ISNA(VLOOKUP($L$4&amp;$L39&amp;Q$10,Data!$A:$H,6,FALSE)=TRUE)),"",IF(AND($E$2="Midden",ISNA(VLOOKUP($L$4&amp;$L39&amp;Q$10,Data!$A:$H,7,FALSE)=TRUE)),"",IF(AND($E$2="Zuid",ISNA(VLOOKUP($L$4&amp;$L39&amp;Q$10,Data!$A:$H,8,FALSE)=TRUE)),"",IF(AND($E$2="Noord",VLOOKUP($L$4&amp;$L39&amp;Q$10,Data!$A:$H,6,FALSE)="Vakantie"),"x",IF(AND($E$2="Midden",VLOOKUP($L$4&amp;$L39&amp;Q$10,Data!$A:$H,7,FALSE)="Vakantie"),"x",IF(AND($E$2="Zuid",VLOOKUP($L$4&amp;$L39&amp;Q$10,Data!$A:$H,8,FALSE)="Vakantie"),"x",""))))))</f>
        <v>x</v>
      </c>
      <c r="R39" s="104" t="str">
        <f>IF(AND($E$2="Noord",ISNA(VLOOKUP($L$4&amp;$L39&amp;R$10,Data!$A:$H,6,FALSE)=TRUE)),"",IF(AND($E$2="Midden",ISNA(VLOOKUP($L$4&amp;$L39&amp;R$10,Data!$A:$H,7,FALSE)=TRUE)),"",IF(AND($E$2="Zuid",ISNA(VLOOKUP($L$4&amp;$L39&amp;R$10,Data!$A:$H,8,FALSE)=TRUE)),"",IF(AND($E$2="Noord",VLOOKUP($L$4&amp;$L39&amp;R$10,Data!$A:$H,6,FALSE)="Vakantie"),"x",IF(AND($E$2="Midden",VLOOKUP($L$4&amp;$L39&amp;R$10,Data!$A:$H,7,FALSE)="Vakantie"),"x",IF(AND($E$2="Zuid",VLOOKUP($L$4&amp;$L39&amp;R$10,Data!$A:$H,8,FALSE)="Vakantie"),"x",""))))))</f>
        <v>x</v>
      </c>
      <c r="S39" s="104" t="str">
        <f>IF(AND($E$2="Noord",ISNA(VLOOKUP($L$4&amp;$L39&amp;S$10,Data!$A:$H,6,FALSE)=TRUE)),"",IF(AND($E$2="Midden",ISNA(VLOOKUP($L$4&amp;$L39&amp;S$10,Data!$A:$H,7,FALSE)=TRUE)),"",IF(AND($E$2="Zuid",ISNA(VLOOKUP($L$4&amp;$L39&amp;S$10,Data!$A:$H,8,FALSE)=TRUE)),"",IF(AND($E$2="Noord",VLOOKUP($L$4&amp;$L39&amp;S$10,Data!$A:$H,6,FALSE)="Vakantie"),"x",IF(AND($E$2="Midden",VLOOKUP($L$4&amp;$L39&amp;S$10,Data!$A:$H,7,FALSE)="Vakantie"),"x",IF(AND($E$2="Zuid",VLOOKUP($L$4&amp;$L39&amp;S$10,Data!$A:$H,8,FALSE)="Vakantie"),"x",""))))))</f>
        <v>x</v>
      </c>
      <c r="T39" s="89">
        <f t="shared" si="1"/>
        <v>0</v>
      </c>
      <c r="V39" s="101">
        <v>29</v>
      </c>
      <c r="W39" s="106">
        <f t="shared" si="13"/>
        <v>46587</v>
      </c>
      <c r="X39" s="106">
        <f t="shared" si="4"/>
        <v>46591</v>
      </c>
      <c r="Y39" s="104" t="str">
        <f>IF(AND($E$2="Noord",ISNA(VLOOKUP($V$4&amp;$V39&amp;Y$10,Data!$A:$H,6,FALSE)=TRUE)),"",IF(AND($E$2="Midden",ISNA(VLOOKUP($V$4&amp;$V39&amp;Y$10,Data!$A:$H,7,FALSE)=TRUE)),"",IF(AND($E$2="Zuid",ISNA(VLOOKUP($V$4&amp;$V39&amp;Y$10,Data!$A:$H,8,FALSE)=TRUE)),"",IF(AND($E$2="Noord",VLOOKUP($V$4&amp;$V39&amp;Y$10,Data!$A:$H,6,FALSE)="Vakantie"),"x",IF(AND($E$2="Midden",VLOOKUP($V$4&amp;$V39&amp;Y$10,Data!$A:$H,7,FALSE)="Vakantie"),"x",IF(AND($E$2="Zuid",VLOOKUP($V$4&amp;$V39&amp;Y$10,Data!$A:$H,8,FALSE)="Vakantie"),"x",""))))))</f>
        <v>x</v>
      </c>
      <c r="Z39" s="104" t="str">
        <f>IF(AND($E$2="Noord",ISNA(VLOOKUP($V$4&amp;$V39&amp;Z$10,Data!$A:$H,6,FALSE)=TRUE)),"",IF(AND($E$2="Midden",ISNA(VLOOKUP($V$4&amp;$V39&amp;Z$10,Data!$A:$H,7,FALSE)=TRUE)),"",IF(AND($E$2="Zuid",ISNA(VLOOKUP($V$4&amp;$V39&amp;Z$10,Data!$A:$H,8,FALSE)=TRUE)),"",IF(AND($E$2="Noord",VLOOKUP($V$4&amp;$V39&amp;Z$10,Data!$A:$H,6,FALSE)="Vakantie"),"x",IF(AND($E$2="Midden",VLOOKUP($V$4&amp;$V39&amp;Z$10,Data!$A:$H,7,FALSE)="Vakantie"),"x",IF(AND($E$2="Zuid",VLOOKUP($V$4&amp;$V39&amp;Z$10,Data!$A:$H,8,FALSE)="Vakantie"),"x",""))))))</f>
        <v>x</v>
      </c>
      <c r="AA39" s="104" t="str">
        <f>IF(AND($E$2="Noord",ISNA(VLOOKUP($V$4&amp;$V39&amp;AA$10,Data!$A:$H,6,FALSE)=TRUE)),"",IF(AND($E$2="Midden",ISNA(VLOOKUP($V$4&amp;$V39&amp;AA$10,Data!$A:$H,7,FALSE)=TRUE)),"",IF(AND($E$2="Zuid",ISNA(VLOOKUP($V$4&amp;$V39&amp;AA$10,Data!$A:$H,8,FALSE)=TRUE)),"",IF(AND($E$2="Noord",VLOOKUP($V$4&amp;$V39&amp;AA$10,Data!$A:$H,6,FALSE)="Vakantie"),"x",IF(AND($E$2="Midden",VLOOKUP($V$4&amp;$V39&amp;AA$10,Data!$A:$H,7,FALSE)="Vakantie"),"x",IF(AND($E$2="Zuid",VLOOKUP($V$4&amp;$V39&amp;AA$10,Data!$A:$H,8,FALSE)="Vakantie"),"x",""))))))</f>
        <v>x</v>
      </c>
      <c r="AB39" s="104" t="str">
        <f>IF(AND($E$2="Noord",ISNA(VLOOKUP($V$4&amp;$V39&amp;AB$10,Data!$A:$H,6,FALSE)=TRUE)),"",IF(AND($E$2="Midden",ISNA(VLOOKUP($V$4&amp;$V39&amp;AB$10,Data!$A:$H,7,FALSE)=TRUE)),"",IF(AND($E$2="Zuid",ISNA(VLOOKUP($V$4&amp;$V39&amp;AB$10,Data!$A:$H,8,FALSE)=TRUE)),"",IF(AND($E$2="Noord",VLOOKUP($V$4&amp;$V39&amp;AB$10,Data!$A:$H,6,FALSE)="Vakantie"),"x",IF(AND($E$2="Midden",VLOOKUP($V$4&amp;$V39&amp;AB$10,Data!$A:$H,7,FALSE)="Vakantie"),"x",IF(AND($E$2="Zuid",VLOOKUP($V$4&amp;$V39&amp;AB$10,Data!$A:$H,8,FALSE)="Vakantie"),"x",""))))))</f>
        <v>x</v>
      </c>
      <c r="AC39" s="104" t="str">
        <f>IF(AND($E$2="Noord",ISNA(VLOOKUP($V$4&amp;$V39&amp;AC$10,Data!$A:$H,6,FALSE)=TRUE)),"",IF(AND($E$2="Midden",ISNA(VLOOKUP($V$4&amp;$V39&amp;AC$10,Data!$A:$H,7,FALSE)=TRUE)),"",IF(AND($E$2="Zuid",ISNA(VLOOKUP($V$4&amp;$V39&amp;AC$10,Data!$A:$H,8,FALSE)=TRUE)),"",IF(AND($E$2="Noord",VLOOKUP($V$4&amp;$V39&amp;AC$10,Data!$A:$H,6,FALSE)="Vakantie"),"x",IF(AND($E$2="Midden",VLOOKUP($V$4&amp;$V39&amp;AC$10,Data!$A:$H,7,FALSE)="Vakantie"),"x",IF(AND($E$2="Zuid",VLOOKUP($V$4&amp;$V39&amp;AC$10,Data!$A:$H,8,FALSE)="Vakantie"),"x",""))))))</f>
        <v>x</v>
      </c>
      <c r="AD39" s="89">
        <f t="shared" si="2"/>
        <v>0</v>
      </c>
      <c r="AI39">
        <f t="shared" si="5"/>
        <v>1</v>
      </c>
      <c r="AJ39" s="107" t="str">
        <f>IF((COUNTIF($AI$11:$AI39,2))&gt;1,"",IF(OR(AI38="",AI38=2),"",IF(AI39=1,"",IF(AND($AI39=2,E39&lt;&gt;""),$C39,IF(AND($AI39=2,F39&lt;&gt;""),$C39+1,IF(AND($AI39=2,G39&lt;&gt;""),$C39+2,IF(AND($AI39=2,H39&lt;&gt;""),$C39+3,IF(AND($AI39=2,I39&lt;&gt;""),$C39+4,""))))))))</f>
        <v/>
      </c>
      <c r="AK39">
        <f>IF(SUM(E40:$I$62)+$T$68+$AD$68=0,1,2)</f>
        <v>1</v>
      </c>
      <c r="AL39" s="65" t="str">
        <f t="shared" si="6"/>
        <v/>
      </c>
      <c r="AM39">
        <f t="shared" si="7"/>
        <v>1</v>
      </c>
      <c r="AN39" s="65" t="str">
        <f t="shared" si="14"/>
        <v/>
      </c>
      <c r="AO39">
        <f>IF(SUM(O40:$S$62)+$AD$68=0,1,2)</f>
        <v>1</v>
      </c>
      <c r="AP39" s="65" t="str">
        <f t="shared" si="8"/>
        <v/>
      </c>
      <c r="AQ39">
        <f>IF(SUM($O40:$S$62)=0,1,2)</f>
        <v>1</v>
      </c>
      <c r="AR39" s="65" t="str">
        <f>IF((COUNTIF($AI$11:$AI$64,2)+COUNTIF($AM$11:$AM$64,2)+COUNTIF(AQ$12:$AQ39,2))&gt;1,"",IF(OR(AQ38="",AQ38=2),"",IF(AQ39=1,"",IF(AND(AQ39=2,Y39&lt;&gt;""),W39,IF(AND(AQ39=2,Z39&lt;&gt;""),W39+1,IF(AND(AQ39=2,AA39&lt;&gt;""),W39+2,IF(AND(AQ39=2,AB39&lt;&gt;""),W39+3,IF(AND(AQ39=2,AC39&lt;&gt;""),W39+4,""))))))))</f>
        <v/>
      </c>
      <c r="AS39">
        <f>IF(SUM(Y40:$AC$62)=0,1,2)</f>
        <v>1</v>
      </c>
      <c r="AT39" s="65" t="str">
        <f t="shared" si="9"/>
        <v/>
      </c>
    </row>
    <row r="40" spans="2:46" x14ac:dyDescent="0.3">
      <c r="B40" s="101">
        <v>30</v>
      </c>
      <c r="C40" s="103">
        <f t="shared" si="10"/>
        <v>45859</v>
      </c>
      <c r="D40" s="103">
        <f t="shared" si="3"/>
        <v>45863</v>
      </c>
      <c r="E40" s="104" t="str">
        <f>IF(AND($E$2="Noord",ISNA(VLOOKUP($B$4&amp;$B40&amp;E$10,Data!$A:$H,6,FALSE)=TRUE)),"",IF(AND($E$2="Midden",ISNA(VLOOKUP($B$4&amp;$B40&amp;E$10,Data!$A:$H,7,FALSE)=TRUE)),"",IF(AND($E$2="Zuid",ISNA(VLOOKUP($B$4&amp;$B40&amp;E$10,Data!$A:$H,8,FALSE)=TRUE)),"",IF(AND($E$2="Noord",VLOOKUP($B$4&amp;$B40&amp;E$10,Data!$A:$H,6,FALSE)="Vakantie"),"x",IF(AND($E$2="Midden",VLOOKUP($B$4&amp;$B40&amp;E$10,Data!$A:$H,7,FALSE)="Vakantie"),"x",IF(AND($E$2="Zuid",VLOOKUP($B$4&amp;$B40&amp;E$10,Data!$A:$H,8,FALSE)="Vakantie"),"x",""))))))</f>
        <v>x</v>
      </c>
      <c r="F40" s="104" t="str">
        <f>IF(AND($E$2="Noord",ISNA(VLOOKUP($B$4&amp;$B40&amp;F$10,Data!$A:$H,6,FALSE)=TRUE)),"",IF(AND($E$2="Midden",ISNA(VLOOKUP($B$4&amp;$B40&amp;F$10,Data!$A:$H,7,FALSE)=TRUE)),"",IF(AND($E$2="Zuid",ISNA(VLOOKUP($B$4&amp;$B40&amp;F$10,Data!$A:$H,8,FALSE)=TRUE)),"",IF(AND($E$2="Noord",VLOOKUP($B$4&amp;$B40&amp;F$10,Data!$A:$H,6,FALSE)="Vakantie"),"x",IF(AND($E$2="Midden",VLOOKUP($B$4&amp;$B40&amp;F$10,Data!$A:$H,7,FALSE)="Vakantie"),"x",IF(AND($E$2="Zuid",VLOOKUP($B$4&amp;$B40&amp;F$10,Data!$A:$H,8,FALSE)="Vakantie"),"x",""))))))</f>
        <v>x</v>
      </c>
      <c r="G40" s="104" t="str">
        <f>IF(AND($E$2="Noord",ISNA(VLOOKUP($B$4&amp;$B40&amp;G$10,Data!$A:$H,6,FALSE)=TRUE)),"",IF(AND($E$2="Midden",ISNA(VLOOKUP($B$4&amp;$B40&amp;G$10,Data!$A:$H,7,FALSE)=TRUE)),"",IF(AND($E$2="Zuid",ISNA(VLOOKUP($B$4&amp;$B40&amp;G$10,Data!$A:$H,8,FALSE)=TRUE)),"",IF(AND($E$2="Noord",VLOOKUP($B$4&amp;$B40&amp;G$10,Data!$A:$H,6,FALSE)="Vakantie"),"x",IF(AND($E$2="Midden",VLOOKUP($B$4&amp;$B40&amp;G$10,Data!$A:$H,7,FALSE)="Vakantie"),"x",IF(AND($E$2="Zuid",VLOOKUP($B$4&amp;$B40&amp;G$10,Data!$A:$H,8,FALSE)="Vakantie"),"x",""))))))</f>
        <v>x</v>
      </c>
      <c r="H40" s="104" t="str">
        <f>IF(AND($E$2="Noord",ISNA(VLOOKUP($B$4&amp;$B40&amp;H$10,Data!$A:$H,6,FALSE)=TRUE)),"",IF(AND($E$2="Midden",ISNA(VLOOKUP($B$4&amp;$B40&amp;H$10,Data!$A:$H,7,FALSE)=TRUE)),"",IF(AND($E$2="Zuid",ISNA(VLOOKUP($B$4&amp;$B40&amp;H$10,Data!$A:$H,8,FALSE)=TRUE)),"",IF(AND($E$2="Noord",VLOOKUP($B$4&amp;$B40&amp;H$10,Data!$A:$H,6,FALSE)="Vakantie"),"x",IF(AND($E$2="Midden",VLOOKUP($B$4&amp;$B40&amp;H$10,Data!$A:$H,7,FALSE)="Vakantie"),"x",IF(AND($E$2="Zuid",VLOOKUP($B$4&amp;$B40&amp;H$10,Data!$A:$H,8,FALSE)="Vakantie"),"x",""))))))</f>
        <v>x</v>
      </c>
      <c r="I40" s="104" t="str">
        <f>IF(AND($E$2="Noord",ISNA(VLOOKUP($B$4&amp;$B40&amp;I$10,Data!$A:$H,6,FALSE)=TRUE)),"",IF(AND($E$2="Midden",ISNA(VLOOKUP($B$4&amp;$B40&amp;I$10,Data!$A:$H,7,FALSE)=TRUE)),"",IF(AND($E$2="Zuid",ISNA(VLOOKUP($B$4&amp;$B40&amp;I$10,Data!$A:$H,8,FALSE)=TRUE)),"",IF(AND($E$2="Noord",VLOOKUP($B$4&amp;$B40&amp;I$10,Data!$A:$H,6,FALSE)="Vakantie"),"x",IF(AND($E$2="Midden",VLOOKUP($B$4&amp;$B40&amp;I$10,Data!$A:$H,7,FALSE)="Vakantie"),"x",IF(AND($E$2="Zuid",VLOOKUP($B$4&amp;$B40&amp;I$10,Data!$A:$H,8,FALSE)="Vakantie"),"x",""))))))</f>
        <v>x</v>
      </c>
      <c r="J40" s="89">
        <f t="shared" si="0"/>
        <v>0</v>
      </c>
      <c r="L40" s="101">
        <v>30</v>
      </c>
      <c r="M40" s="106">
        <f t="shared" si="11"/>
        <v>46223</v>
      </c>
      <c r="N40" s="94">
        <f t="shared" si="12"/>
        <v>46227</v>
      </c>
      <c r="O40" s="104" t="str">
        <f>IF(AND($E$2="Noord",ISNA(VLOOKUP($L$4&amp;$L40&amp;O$10,Data!$A:$H,6,FALSE)=TRUE)),"",IF(AND($E$2="Midden",ISNA(VLOOKUP($L$4&amp;$L40&amp;O$10,Data!$A:$H,7,FALSE)=TRUE)),"",IF(AND($E$2="Zuid",ISNA(VLOOKUP($L$4&amp;$L40&amp;O$10,Data!$A:$H,8,FALSE)=TRUE)),"",IF(AND($E$2="Noord",VLOOKUP($L$4&amp;$L40&amp;O$10,Data!$A:$H,6,FALSE)="Vakantie"),"x",IF(AND($E$2="Midden",VLOOKUP($L$4&amp;$L40&amp;O$10,Data!$A:$H,7,FALSE)="Vakantie"),"x",IF(AND($E$2="Zuid",VLOOKUP($L$4&amp;$L40&amp;O$10,Data!$A:$H,8,FALSE)="Vakantie"),"x",""))))))</f>
        <v>x</v>
      </c>
      <c r="P40" s="104" t="str">
        <f>IF(AND($E$2="Noord",ISNA(VLOOKUP($L$4&amp;$L40&amp;P$10,Data!$A:$H,6,FALSE)=TRUE)),"",IF(AND($E$2="Midden",ISNA(VLOOKUP($L$4&amp;$L40&amp;P$10,Data!$A:$H,7,FALSE)=TRUE)),"",IF(AND($E$2="Zuid",ISNA(VLOOKUP($L$4&amp;$L40&amp;P$10,Data!$A:$H,8,FALSE)=TRUE)),"",IF(AND($E$2="Noord",VLOOKUP($L$4&amp;$L40&amp;P$10,Data!$A:$H,6,FALSE)="Vakantie"),"x",IF(AND($E$2="Midden",VLOOKUP($L$4&amp;$L40&amp;P$10,Data!$A:$H,7,FALSE)="Vakantie"),"x",IF(AND($E$2="Zuid",VLOOKUP($L$4&amp;$L40&amp;P$10,Data!$A:$H,8,FALSE)="Vakantie"),"x",""))))))</f>
        <v>x</v>
      </c>
      <c r="Q40" s="104" t="str">
        <f>IF(AND($E$2="Noord",ISNA(VLOOKUP($L$4&amp;$L40&amp;Q$10,Data!$A:$H,6,FALSE)=TRUE)),"",IF(AND($E$2="Midden",ISNA(VLOOKUP($L$4&amp;$L40&amp;Q$10,Data!$A:$H,7,FALSE)=TRUE)),"",IF(AND($E$2="Zuid",ISNA(VLOOKUP($L$4&amp;$L40&amp;Q$10,Data!$A:$H,8,FALSE)=TRUE)),"",IF(AND($E$2="Noord",VLOOKUP($L$4&amp;$L40&amp;Q$10,Data!$A:$H,6,FALSE)="Vakantie"),"x",IF(AND($E$2="Midden",VLOOKUP($L$4&amp;$L40&amp;Q$10,Data!$A:$H,7,FALSE)="Vakantie"),"x",IF(AND($E$2="Zuid",VLOOKUP($L$4&amp;$L40&amp;Q$10,Data!$A:$H,8,FALSE)="Vakantie"),"x",""))))))</f>
        <v>x</v>
      </c>
      <c r="R40" s="104" t="str">
        <f>IF(AND($E$2="Noord",ISNA(VLOOKUP($L$4&amp;$L40&amp;R$10,Data!$A:$H,6,FALSE)=TRUE)),"",IF(AND($E$2="Midden",ISNA(VLOOKUP($L$4&amp;$L40&amp;R$10,Data!$A:$H,7,FALSE)=TRUE)),"",IF(AND($E$2="Zuid",ISNA(VLOOKUP($L$4&amp;$L40&amp;R$10,Data!$A:$H,8,FALSE)=TRUE)),"",IF(AND($E$2="Noord",VLOOKUP($L$4&amp;$L40&amp;R$10,Data!$A:$H,6,FALSE)="Vakantie"),"x",IF(AND($E$2="Midden",VLOOKUP($L$4&amp;$L40&amp;R$10,Data!$A:$H,7,FALSE)="Vakantie"),"x",IF(AND($E$2="Zuid",VLOOKUP($L$4&amp;$L40&amp;R$10,Data!$A:$H,8,FALSE)="Vakantie"),"x",""))))))</f>
        <v>x</v>
      </c>
      <c r="S40" s="104" t="str">
        <f>IF(AND($E$2="Noord",ISNA(VLOOKUP($L$4&amp;$L40&amp;S$10,Data!$A:$H,6,FALSE)=TRUE)),"",IF(AND($E$2="Midden",ISNA(VLOOKUP($L$4&amp;$L40&amp;S$10,Data!$A:$H,7,FALSE)=TRUE)),"",IF(AND($E$2="Zuid",ISNA(VLOOKUP($L$4&amp;$L40&amp;S$10,Data!$A:$H,8,FALSE)=TRUE)),"",IF(AND($E$2="Noord",VLOOKUP($L$4&amp;$L40&amp;S$10,Data!$A:$H,6,FALSE)="Vakantie"),"x",IF(AND($E$2="Midden",VLOOKUP($L$4&amp;$L40&amp;S$10,Data!$A:$H,7,FALSE)="Vakantie"),"x",IF(AND($E$2="Zuid",VLOOKUP($L$4&amp;$L40&amp;S$10,Data!$A:$H,8,FALSE)="Vakantie"),"x",""))))))</f>
        <v>x</v>
      </c>
      <c r="T40" s="89">
        <f t="shared" si="1"/>
        <v>0</v>
      </c>
      <c r="V40" s="101">
        <v>30</v>
      </c>
      <c r="W40" s="106">
        <f t="shared" si="13"/>
        <v>46594</v>
      </c>
      <c r="X40" s="106">
        <f t="shared" si="4"/>
        <v>46598</v>
      </c>
      <c r="Y40" s="104" t="str">
        <f>IF(AND($E$2="Noord",ISNA(VLOOKUP($V$4&amp;$V40&amp;Y$10,Data!$A:$H,6,FALSE)=TRUE)),"",IF(AND($E$2="Midden",ISNA(VLOOKUP($V$4&amp;$V40&amp;Y$10,Data!$A:$H,7,FALSE)=TRUE)),"",IF(AND($E$2="Zuid",ISNA(VLOOKUP($V$4&amp;$V40&amp;Y$10,Data!$A:$H,8,FALSE)=TRUE)),"",IF(AND($E$2="Noord",VLOOKUP($V$4&amp;$V40&amp;Y$10,Data!$A:$H,6,FALSE)="Vakantie"),"x",IF(AND($E$2="Midden",VLOOKUP($V$4&amp;$V40&amp;Y$10,Data!$A:$H,7,FALSE)="Vakantie"),"x",IF(AND($E$2="Zuid",VLOOKUP($V$4&amp;$V40&amp;Y$10,Data!$A:$H,8,FALSE)="Vakantie"),"x",""))))))</f>
        <v>x</v>
      </c>
      <c r="Z40" s="104" t="str">
        <f>IF(AND($E$2="Noord",ISNA(VLOOKUP($V$4&amp;$V40&amp;Z$10,Data!$A:$H,6,FALSE)=TRUE)),"",IF(AND($E$2="Midden",ISNA(VLOOKUP($V$4&amp;$V40&amp;Z$10,Data!$A:$H,7,FALSE)=TRUE)),"",IF(AND($E$2="Zuid",ISNA(VLOOKUP($V$4&amp;$V40&amp;Z$10,Data!$A:$H,8,FALSE)=TRUE)),"",IF(AND($E$2="Noord",VLOOKUP($V$4&amp;$V40&amp;Z$10,Data!$A:$H,6,FALSE)="Vakantie"),"x",IF(AND($E$2="Midden",VLOOKUP($V$4&amp;$V40&amp;Z$10,Data!$A:$H,7,FALSE)="Vakantie"),"x",IF(AND($E$2="Zuid",VLOOKUP($V$4&amp;$V40&amp;Z$10,Data!$A:$H,8,FALSE)="Vakantie"),"x",""))))))</f>
        <v>x</v>
      </c>
      <c r="AA40" s="104" t="str">
        <f>IF(AND($E$2="Noord",ISNA(VLOOKUP($V$4&amp;$V40&amp;AA$10,Data!$A:$H,6,FALSE)=TRUE)),"",IF(AND($E$2="Midden",ISNA(VLOOKUP($V$4&amp;$V40&amp;AA$10,Data!$A:$H,7,FALSE)=TRUE)),"",IF(AND($E$2="Zuid",ISNA(VLOOKUP($V$4&amp;$V40&amp;AA$10,Data!$A:$H,8,FALSE)=TRUE)),"",IF(AND($E$2="Noord",VLOOKUP($V$4&amp;$V40&amp;AA$10,Data!$A:$H,6,FALSE)="Vakantie"),"x",IF(AND($E$2="Midden",VLOOKUP($V$4&amp;$V40&amp;AA$10,Data!$A:$H,7,FALSE)="Vakantie"),"x",IF(AND($E$2="Zuid",VLOOKUP($V$4&amp;$V40&amp;AA$10,Data!$A:$H,8,FALSE)="Vakantie"),"x",""))))))</f>
        <v>x</v>
      </c>
      <c r="AB40" s="104" t="str">
        <f>IF(AND($E$2="Noord",ISNA(VLOOKUP($V$4&amp;$V40&amp;AB$10,Data!$A:$H,6,FALSE)=TRUE)),"",IF(AND($E$2="Midden",ISNA(VLOOKUP($V$4&amp;$V40&amp;AB$10,Data!$A:$H,7,FALSE)=TRUE)),"",IF(AND($E$2="Zuid",ISNA(VLOOKUP($V$4&amp;$V40&amp;AB$10,Data!$A:$H,8,FALSE)=TRUE)),"",IF(AND($E$2="Noord",VLOOKUP($V$4&amp;$V40&amp;AB$10,Data!$A:$H,6,FALSE)="Vakantie"),"x",IF(AND($E$2="Midden",VLOOKUP($V$4&amp;$V40&amp;AB$10,Data!$A:$H,7,FALSE)="Vakantie"),"x",IF(AND($E$2="Zuid",VLOOKUP($V$4&amp;$V40&amp;AB$10,Data!$A:$H,8,FALSE)="Vakantie"),"x",""))))))</f>
        <v>x</v>
      </c>
      <c r="AC40" s="104" t="str">
        <f>IF(AND($E$2="Noord",ISNA(VLOOKUP($V$4&amp;$V40&amp;AC$10,Data!$A:$H,6,FALSE)=TRUE)),"",IF(AND($E$2="Midden",ISNA(VLOOKUP($V$4&amp;$V40&amp;AC$10,Data!$A:$H,7,FALSE)=TRUE)),"",IF(AND($E$2="Zuid",ISNA(VLOOKUP($V$4&amp;$V40&amp;AC$10,Data!$A:$H,8,FALSE)=TRUE)),"",IF(AND($E$2="Noord",VLOOKUP($V$4&amp;$V40&amp;AC$10,Data!$A:$H,6,FALSE)="Vakantie"),"x",IF(AND($E$2="Midden",VLOOKUP($V$4&amp;$V40&amp;AC$10,Data!$A:$H,7,FALSE)="Vakantie"),"x",IF(AND($E$2="Zuid",VLOOKUP($V$4&amp;$V40&amp;AC$10,Data!$A:$H,8,FALSE)="Vakantie"),"x",""))))))</f>
        <v>x</v>
      </c>
      <c r="AD40" s="89">
        <f t="shared" si="2"/>
        <v>0</v>
      </c>
      <c r="AI40">
        <f t="shared" si="5"/>
        <v>1</v>
      </c>
      <c r="AJ40" s="107" t="str">
        <f>IF((COUNTIF($AI$11:$AI40,2))&gt;1,"",IF(OR(AI39="",AI39=2),"",IF(AI40=1,"",IF(AND($AI40=2,E40&lt;&gt;""),$C40,IF(AND($AI40=2,F40&lt;&gt;""),$C40+1,IF(AND($AI40=2,G40&lt;&gt;""),$C40+2,IF(AND($AI40=2,H40&lt;&gt;""),$C40+3,IF(AND($AI40=2,I40&lt;&gt;""),$C40+4,""))))))))</f>
        <v/>
      </c>
      <c r="AK40">
        <f>IF(SUM(E41:$I$62)+$T$68+$AD$68=0,1,2)</f>
        <v>1</v>
      </c>
      <c r="AL40" s="65" t="str">
        <f t="shared" si="6"/>
        <v/>
      </c>
      <c r="AM40">
        <f t="shared" si="7"/>
        <v>1</v>
      </c>
      <c r="AN40" s="65" t="str">
        <f t="shared" si="14"/>
        <v/>
      </c>
      <c r="AO40">
        <f>IF(SUM(O41:$S$62)+$AD$68=0,1,2)</f>
        <v>1</v>
      </c>
      <c r="AP40" s="65" t="str">
        <f t="shared" si="8"/>
        <v/>
      </c>
      <c r="AQ40">
        <f>IF(SUM($O41:$S$62)=0,1,2)</f>
        <v>1</v>
      </c>
      <c r="AR40" s="65" t="str">
        <f>IF((COUNTIF($AI$11:$AI$64,2)+COUNTIF($AM$11:$AM$64,2)+COUNTIF(AQ$12:$AQ40,2))&gt;1,"",IF(OR(AQ39="",AQ39=2),"",IF(AQ40=1,"",IF(AND(AQ40=2,Y40&lt;&gt;""),W40,IF(AND(AQ40=2,Z40&lt;&gt;""),W40+1,IF(AND(AQ40=2,AA40&lt;&gt;""),W40+2,IF(AND(AQ40=2,AB40&lt;&gt;""),W40+3,IF(AND(AQ40=2,AC40&lt;&gt;""),W40+4,""))))))))</f>
        <v/>
      </c>
      <c r="AS40">
        <f>IF(SUM(Y41:$AC$62)=0,1,2)</f>
        <v>1</v>
      </c>
      <c r="AT40" s="65" t="str">
        <f t="shared" si="9"/>
        <v/>
      </c>
    </row>
    <row r="41" spans="2:46" x14ac:dyDescent="0.3">
      <c r="B41" s="101">
        <v>31</v>
      </c>
      <c r="C41" s="103">
        <f t="shared" si="10"/>
        <v>45866</v>
      </c>
      <c r="D41" s="103">
        <f t="shared" si="3"/>
        <v>45870</v>
      </c>
      <c r="E41" s="104" t="str">
        <f>IF(AND($E$2="Noord",ISNA(VLOOKUP($B$4&amp;$B41&amp;E$10,Data!$A:$H,6,FALSE)=TRUE)),"",IF(AND($E$2="Midden",ISNA(VLOOKUP($B$4&amp;$B41&amp;E$10,Data!$A:$H,7,FALSE)=TRUE)),"",IF(AND($E$2="Zuid",ISNA(VLOOKUP($B$4&amp;$B41&amp;E$10,Data!$A:$H,8,FALSE)=TRUE)),"",IF(AND($E$2="Noord",VLOOKUP($B$4&amp;$B41&amp;E$10,Data!$A:$H,6,FALSE)="Vakantie"),"x",IF(AND($E$2="Midden",VLOOKUP($B$4&amp;$B41&amp;E$10,Data!$A:$H,7,FALSE)="Vakantie"),"x",IF(AND($E$2="Zuid",VLOOKUP($B$4&amp;$B41&amp;E$10,Data!$A:$H,8,FALSE)="Vakantie"),"x",""))))))</f>
        <v>x</v>
      </c>
      <c r="F41" s="104" t="str">
        <f>IF(AND($E$2="Noord",ISNA(VLOOKUP($B$4&amp;$B41&amp;F$10,Data!$A:$H,6,FALSE)=TRUE)),"",IF(AND($E$2="Midden",ISNA(VLOOKUP($B$4&amp;$B41&amp;F$10,Data!$A:$H,7,FALSE)=TRUE)),"",IF(AND($E$2="Zuid",ISNA(VLOOKUP($B$4&amp;$B41&amp;F$10,Data!$A:$H,8,FALSE)=TRUE)),"",IF(AND($E$2="Noord",VLOOKUP($B$4&amp;$B41&amp;F$10,Data!$A:$H,6,FALSE)="Vakantie"),"x",IF(AND($E$2="Midden",VLOOKUP($B$4&amp;$B41&amp;F$10,Data!$A:$H,7,FALSE)="Vakantie"),"x",IF(AND($E$2="Zuid",VLOOKUP($B$4&amp;$B41&amp;F$10,Data!$A:$H,8,FALSE)="Vakantie"),"x",""))))))</f>
        <v>x</v>
      </c>
      <c r="G41" s="104" t="str">
        <f>IF(AND($E$2="Noord",ISNA(VLOOKUP($B$4&amp;$B41&amp;G$10,Data!$A:$H,6,FALSE)=TRUE)),"",IF(AND($E$2="Midden",ISNA(VLOOKUP($B$4&amp;$B41&amp;G$10,Data!$A:$H,7,FALSE)=TRUE)),"",IF(AND($E$2="Zuid",ISNA(VLOOKUP($B$4&amp;$B41&amp;G$10,Data!$A:$H,8,FALSE)=TRUE)),"",IF(AND($E$2="Noord",VLOOKUP($B$4&amp;$B41&amp;G$10,Data!$A:$H,6,FALSE)="Vakantie"),"x",IF(AND($E$2="Midden",VLOOKUP($B$4&amp;$B41&amp;G$10,Data!$A:$H,7,FALSE)="Vakantie"),"x",IF(AND($E$2="Zuid",VLOOKUP($B$4&amp;$B41&amp;G$10,Data!$A:$H,8,FALSE)="Vakantie"),"x",""))))))</f>
        <v>x</v>
      </c>
      <c r="H41" s="104" t="str">
        <f>IF(AND($E$2="Noord",ISNA(VLOOKUP($B$4&amp;$B41&amp;H$10,Data!$A:$H,6,FALSE)=TRUE)),"",IF(AND($E$2="Midden",ISNA(VLOOKUP($B$4&amp;$B41&amp;H$10,Data!$A:$H,7,FALSE)=TRUE)),"",IF(AND($E$2="Zuid",ISNA(VLOOKUP($B$4&amp;$B41&amp;H$10,Data!$A:$H,8,FALSE)=TRUE)),"",IF(AND($E$2="Noord",VLOOKUP($B$4&amp;$B41&amp;H$10,Data!$A:$H,6,FALSE)="Vakantie"),"x",IF(AND($E$2="Midden",VLOOKUP($B$4&amp;$B41&amp;H$10,Data!$A:$H,7,FALSE)="Vakantie"),"x",IF(AND($E$2="Zuid",VLOOKUP($B$4&amp;$B41&amp;H$10,Data!$A:$H,8,FALSE)="Vakantie"),"x",""))))))</f>
        <v>x</v>
      </c>
      <c r="I41" s="104" t="str">
        <f>IF(AND($E$2="Noord",ISNA(VLOOKUP($B$4&amp;$B41&amp;I$10,Data!$A:$H,6,FALSE)=TRUE)),"",IF(AND($E$2="Midden",ISNA(VLOOKUP($B$4&amp;$B41&amp;I$10,Data!$A:$H,7,FALSE)=TRUE)),"",IF(AND($E$2="Zuid",ISNA(VLOOKUP($B$4&amp;$B41&amp;I$10,Data!$A:$H,8,FALSE)=TRUE)),"",IF(AND($E$2="Noord",VLOOKUP($B$4&amp;$B41&amp;I$10,Data!$A:$H,6,FALSE)="Vakantie"),"x",IF(AND($E$2="Midden",VLOOKUP($B$4&amp;$B41&amp;I$10,Data!$A:$H,7,FALSE)="Vakantie"),"x",IF(AND($E$2="Zuid",VLOOKUP($B$4&amp;$B41&amp;I$10,Data!$A:$H,8,FALSE)="Vakantie"),"x",""))))))</f>
        <v>x</v>
      </c>
      <c r="J41" s="89">
        <f t="shared" si="0"/>
        <v>0</v>
      </c>
      <c r="L41" s="101">
        <v>31</v>
      </c>
      <c r="M41" s="106">
        <f t="shared" si="11"/>
        <v>46230</v>
      </c>
      <c r="N41" s="94">
        <f t="shared" si="12"/>
        <v>46234</v>
      </c>
      <c r="O41" s="104" t="str">
        <f>IF(AND($E$2="Noord",ISNA(VLOOKUP($L$4&amp;$L41&amp;O$10,Data!$A:$H,6,FALSE)=TRUE)),"",IF(AND($E$2="Midden",ISNA(VLOOKUP($L$4&amp;$L41&amp;O$10,Data!$A:$H,7,FALSE)=TRUE)),"",IF(AND($E$2="Zuid",ISNA(VLOOKUP($L$4&amp;$L41&amp;O$10,Data!$A:$H,8,FALSE)=TRUE)),"",IF(AND($E$2="Noord",VLOOKUP($L$4&amp;$L41&amp;O$10,Data!$A:$H,6,FALSE)="Vakantie"),"x",IF(AND($E$2="Midden",VLOOKUP($L$4&amp;$L41&amp;O$10,Data!$A:$H,7,FALSE)="Vakantie"),"x",IF(AND($E$2="Zuid",VLOOKUP($L$4&amp;$L41&amp;O$10,Data!$A:$H,8,FALSE)="Vakantie"),"x",""))))))</f>
        <v>x</v>
      </c>
      <c r="P41" s="104" t="str">
        <f>IF(AND($E$2="Noord",ISNA(VLOOKUP($L$4&amp;$L41&amp;P$10,Data!$A:$H,6,FALSE)=TRUE)),"",IF(AND($E$2="Midden",ISNA(VLOOKUP($L$4&amp;$L41&amp;P$10,Data!$A:$H,7,FALSE)=TRUE)),"",IF(AND($E$2="Zuid",ISNA(VLOOKUP($L$4&amp;$L41&amp;P$10,Data!$A:$H,8,FALSE)=TRUE)),"",IF(AND($E$2="Noord",VLOOKUP($L$4&amp;$L41&amp;P$10,Data!$A:$H,6,FALSE)="Vakantie"),"x",IF(AND($E$2="Midden",VLOOKUP($L$4&amp;$L41&amp;P$10,Data!$A:$H,7,FALSE)="Vakantie"),"x",IF(AND($E$2="Zuid",VLOOKUP($L$4&amp;$L41&amp;P$10,Data!$A:$H,8,FALSE)="Vakantie"),"x",""))))))</f>
        <v>x</v>
      </c>
      <c r="Q41" s="104" t="str">
        <f>IF(AND($E$2="Noord",ISNA(VLOOKUP($L$4&amp;$L41&amp;Q$10,Data!$A:$H,6,FALSE)=TRUE)),"",IF(AND($E$2="Midden",ISNA(VLOOKUP($L$4&amp;$L41&amp;Q$10,Data!$A:$H,7,FALSE)=TRUE)),"",IF(AND($E$2="Zuid",ISNA(VLOOKUP($L$4&amp;$L41&amp;Q$10,Data!$A:$H,8,FALSE)=TRUE)),"",IF(AND($E$2="Noord",VLOOKUP($L$4&amp;$L41&amp;Q$10,Data!$A:$H,6,FALSE)="Vakantie"),"x",IF(AND($E$2="Midden",VLOOKUP($L$4&amp;$L41&amp;Q$10,Data!$A:$H,7,FALSE)="Vakantie"),"x",IF(AND($E$2="Zuid",VLOOKUP($L$4&amp;$L41&amp;Q$10,Data!$A:$H,8,FALSE)="Vakantie"),"x",""))))))</f>
        <v>x</v>
      </c>
      <c r="R41" s="104" t="str">
        <f>IF(AND($E$2="Noord",ISNA(VLOOKUP($L$4&amp;$L41&amp;R$10,Data!$A:$H,6,FALSE)=TRUE)),"",IF(AND($E$2="Midden",ISNA(VLOOKUP($L$4&amp;$L41&amp;R$10,Data!$A:$H,7,FALSE)=TRUE)),"",IF(AND($E$2="Zuid",ISNA(VLOOKUP($L$4&amp;$L41&amp;R$10,Data!$A:$H,8,FALSE)=TRUE)),"",IF(AND($E$2="Noord",VLOOKUP($L$4&amp;$L41&amp;R$10,Data!$A:$H,6,FALSE)="Vakantie"),"x",IF(AND($E$2="Midden",VLOOKUP($L$4&amp;$L41&amp;R$10,Data!$A:$H,7,FALSE)="Vakantie"),"x",IF(AND($E$2="Zuid",VLOOKUP($L$4&amp;$L41&amp;R$10,Data!$A:$H,8,FALSE)="Vakantie"),"x",""))))))</f>
        <v>x</v>
      </c>
      <c r="S41" s="104" t="str">
        <f>IF(AND($E$2="Noord",ISNA(VLOOKUP($L$4&amp;$L41&amp;S$10,Data!$A:$H,6,FALSE)=TRUE)),"",IF(AND($E$2="Midden",ISNA(VLOOKUP($L$4&amp;$L41&amp;S$10,Data!$A:$H,7,FALSE)=TRUE)),"",IF(AND($E$2="Zuid",ISNA(VLOOKUP($L$4&amp;$L41&amp;S$10,Data!$A:$H,8,FALSE)=TRUE)),"",IF(AND($E$2="Noord",VLOOKUP($L$4&amp;$L41&amp;S$10,Data!$A:$H,6,FALSE)="Vakantie"),"x",IF(AND($E$2="Midden",VLOOKUP($L$4&amp;$L41&amp;S$10,Data!$A:$H,7,FALSE)="Vakantie"),"x",IF(AND($E$2="Zuid",VLOOKUP($L$4&amp;$L41&amp;S$10,Data!$A:$H,8,FALSE)="Vakantie"),"x",""))))))</f>
        <v>x</v>
      </c>
      <c r="T41" s="89">
        <f t="shared" si="1"/>
        <v>0</v>
      </c>
      <c r="V41" s="101">
        <v>31</v>
      </c>
      <c r="W41" s="106">
        <f t="shared" si="13"/>
        <v>46601</v>
      </c>
      <c r="X41" s="106">
        <f t="shared" si="4"/>
        <v>46605</v>
      </c>
      <c r="Y41" s="104" t="str">
        <f>IF(AND($E$2="Noord",ISNA(VLOOKUP($V$4&amp;$V41&amp;Y$10,Data!$A:$H,6,FALSE)=TRUE)),"",IF(AND($E$2="Midden",ISNA(VLOOKUP($V$4&amp;$V41&amp;Y$10,Data!$A:$H,7,FALSE)=TRUE)),"",IF(AND($E$2="Zuid",ISNA(VLOOKUP($V$4&amp;$V41&amp;Y$10,Data!$A:$H,8,FALSE)=TRUE)),"",IF(AND($E$2="Noord",VLOOKUP($V$4&amp;$V41&amp;Y$10,Data!$A:$H,6,FALSE)="Vakantie"),"x",IF(AND($E$2="Midden",VLOOKUP($V$4&amp;$V41&amp;Y$10,Data!$A:$H,7,FALSE)="Vakantie"),"x",IF(AND($E$2="Zuid",VLOOKUP($V$4&amp;$V41&amp;Y$10,Data!$A:$H,8,FALSE)="Vakantie"),"x",""))))))</f>
        <v>x</v>
      </c>
      <c r="Z41" s="104" t="str">
        <f>IF(AND($E$2="Noord",ISNA(VLOOKUP($V$4&amp;$V41&amp;Z$10,Data!$A:$H,6,FALSE)=TRUE)),"",IF(AND($E$2="Midden",ISNA(VLOOKUP($V$4&amp;$V41&amp;Z$10,Data!$A:$H,7,FALSE)=TRUE)),"",IF(AND($E$2="Zuid",ISNA(VLOOKUP($V$4&amp;$V41&amp;Z$10,Data!$A:$H,8,FALSE)=TRUE)),"",IF(AND($E$2="Noord",VLOOKUP($V$4&amp;$V41&amp;Z$10,Data!$A:$H,6,FALSE)="Vakantie"),"x",IF(AND($E$2="Midden",VLOOKUP($V$4&amp;$V41&amp;Z$10,Data!$A:$H,7,FALSE)="Vakantie"),"x",IF(AND($E$2="Zuid",VLOOKUP($V$4&amp;$V41&amp;Z$10,Data!$A:$H,8,FALSE)="Vakantie"),"x",""))))))</f>
        <v>x</v>
      </c>
      <c r="AA41" s="104" t="str">
        <f>IF(AND($E$2="Noord",ISNA(VLOOKUP($V$4&amp;$V41&amp;AA$10,Data!$A:$H,6,FALSE)=TRUE)),"",IF(AND($E$2="Midden",ISNA(VLOOKUP($V$4&amp;$V41&amp;AA$10,Data!$A:$H,7,FALSE)=TRUE)),"",IF(AND($E$2="Zuid",ISNA(VLOOKUP($V$4&amp;$V41&amp;AA$10,Data!$A:$H,8,FALSE)=TRUE)),"",IF(AND($E$2="Noord",VLOOKUP($V$4&amp;$V41&amp;AA$10,Data!$A:$H,6,FALSE)="Vakantie"),"x",IF(AND($E$2="Midden",VLOOKUP($V$4&amp;$V41&amp;AA$10,Data!$A:$H,7,FALSE)="Vakantie"),"x",IF(AND($E$2="Zuid",VLOOKUP($V$4&amp;$V41&amp;AA$10,Data!$A:$H,8,FALSE)="Vakantie"),"x",""))))))</f>
        <v>x</v>
      </c>
      <c r="AB41" s="104" t="str">
        <f>IF(AND($E$2="Noord",ISNA(VLOOKUP($V$4&amp;$V41&amp;AB$10,Data!$A:$H,6,FALSE)=TRUE)),"",IF(AND($E$2="Midden",ISNA(VLOOKUP($V$4&amp;$V41&amp;AB$10,Data!$A:$H,7,FALSE)=TRUE)),"",IF(AND($E$2="Zuid",ISNA(VLOOKUP($V$4&amp;$V41&amp;AB$10,Data!$A:$H,8,FALSE)=TRUE)),"",IF(AND($E$2="Noord",VLOOKUP($V$4&amp;$V41&amp;AB$10,Data!$A:$H,6,FALSE)="Vakantie"),"x",IF(AND($E$2="Midden",VLOOKUP($V$4&amp;$V41&amp;AB$10,Data!$A:$H,7,FALSE)="Vakantie"),"x",IF(AND($E$2="Zuid",VLOOKUP($V$4&amp;$V41&amp;AB$10,Data!$A:$H,8,FALSE)="Vakantie"),"x",""))))))</f>
        <v>x</v>
      </c>
      <c r="AC41" s="104" t="str">
        <f>IF(AND($E$2="Noord",ISNA(VLOOKUP($V$4&amp;$V41&amp;AC$10,Data!$A:$H,6,FALSE)=TRUE)),"",IF(AND($E$2="Midden",ISNA(VLOOKUP($V$4&amp;$V41&amp;AC$10,Data!$A:$H,7,FALSE)=TRUE)),"",IF(AND($E$2="Zuid",ISNA(VLOOKUP($V$4&amp;$V41&amp;AC$10,Data!$A:$H,8,FALSE)=TRUE)),"",IF(AND($E$2="Noord",VLOOKUP($V$4&amp;$V41&amp;AC$10,Data!$A:$H,6,FALSE)="Vakantie"),"x",IF(AND($E$2="Midden",VLOOKUP($V$4&amp;$V41&amp;AC$10,Data!$A:$H,7,FALSE)="Vakantie"),"x",IF(AND($E$2="Zuid",VLOOKUP($V$4&amp;$V41&amp;AC$10,Data!$A:$H,8,FALSE)="Vakantie"),"x",""))))))</f>
        <v>x</v>
      </c>
      <c r="AD41" s="89">
        <f t="shared" si="2"/>
        <v>0</v>
      </c>
      <c r="AI41">
        <f t="shared" si="5"/>
        <v>1</v>
      </c>
      <c r="AJ41" s="107" t="str">
        <f>IF((COUNTIF($AI$11:$AI41,2))&gt;1,"",IF(OR(AI40="",AI40=2),"",IF(AI41=1,"",IF(AND($AI41=2,E41&lt;&gt;""),$C41,IF(AND($AI41=2,F41&lt;&gt;""),$C41+1,IF(AND($AI41=2,G41&lt;&gt;""),$C41+2,IF(AND($AI41=2,H41&lt;&gt;""),$C41+3,IF(AND($AI41=2,I41&lt;&gt;""),$C41+4,""))))))))</f>
        <v/>
      </c>
      <c r="AK41">
        <f>IF(SUM(E42:$I$62)+$T$68+$AD$68=0,1,2)</f>
        <v>1</v>
      </c>
      <c r="AL41" s="65" t="str">
        <f t="shared" si="6"/>
        <v/>
      </c>
      <c r="AM41">
        <f t="shared" si="7"/>
        <v>1</v>
      </c>
      <c r="AN41" s="65" t="str">
        <f t="shared" si="14"/>
        <v/>
      </c>
      <c r="AO41">
        <f>IF(SUM(O42:$S$62)+$AD$68=0,1,2)</f>
        <v>1</v>
      </c>
      <c r="AP41" s="65" t="str">
        <f t="shared" si="8"/>
        <v/>
      </c>
      <c r="AQ41">
        <f>IF(SUM($O42:$S$62)=0,1,2)</f>
        <v>1</v>
      </c>
      <c r="AR41" s="65" t="str">
        <f>IF((COUNTIF($AI$11:$AI$64,2)+COUNTIF($AM$11:$AM$64,2)+COUNTIF(AQ$12:$AQ41,2))&gt;1,"",IF(OR(AQ40="",AQ40=2),"",IF(AQ41=1,"",IF(AND(AQ41=2,Y41&lt;&gt;""),W41,IF(AND(AQ41=2,Z41&lt;&gt;""),W41+1,IF(AND(AQ41=2,AA41&lt;&gt;""),W41+2,IF(AND(AQ41=2,AB41&lt;&gt;""),W41+3,IF(AND(AQ41=2,AC41&lt;&gt;""),W41+4,""))))))))</f>
        <v/>
      </c>
      <c r="AS41">
        <f>IF(SUM(Y42:$AC$62)=0,1,2)</f>
        <v>1</v>
      </c>
      <c r="AT41" s="65" t="str">
        <f t="shared" si="9"/>
        <v/>
      </c>
    </row>
    <row r="42" spans="2:46" x14ac:dyDescent="0.3">
      <c r="B42" s="101">
        <v>32</v>
      </c>
      <c r="C42" s="103">
        <f t="shared" si="10"/>
        <v>45873</v>
      </c>
      <c r="D42" s="103">
        <f t="shared" si="3"/>
        <v>45877</v>
      </c>
      <c r="E42" s="104" t="str">
        <f>IF(AND($E$2="Noord",ISNA(VLOOKUP($B$4&amp;$B42&amp;E$10,Data!$A:$H,6,FALSE)=TRUE)),"",IF(AND($E$2="Midden",ISNA(VLOOKUP($B$4&amp;$B42&amp;E$10,Data!$A:$H,7,FALSE)=TRUE)),"",IF(AND($E$2="Zuid",ISNA(VLOOKUP($B$4&amp;$B42&amp;E$10,Data!$A:$H,8,FALSE)=TRUE)),"",IF(AND($E$2="Noord",VLOOKUP($B$4&amp;$B42&amp;E$10,Data!$A:$H,6,FALSE)="Vakantie"),"x",IF(AND($E$2="Midden",VLOOKUP($B$4&amp;$B42&amp;E$10,Data!$A:$H,7,FALSE)="Vakantie"),"x",IF(AND($E$2="Zuid",VLOOKUP($B$4&amp;$B42&amp;E$10,Data!$A:$H,8,FALSE)="Vakantie"),"x",""))))))</f>
        <v>x</v>
      </c>
      <c r="F42" s="104" t="str">
        <f>IF(AND($E$2="Noord",ISNA(VLOOKUP($B$4&amp;$B42&amp;F$10,Data!$A:$H,6,FALSE)=TRUE)),"",IF(AND($E$2="Midden",ISNA(VLOOKUP($B$4&amp;$B42&amp;F$10,Data!$A:$H,7,FALSE)=TRUE)),"",IF(AND($E$2="Zuid",ISNA(VLOOKUP($B$4&amp;$B42&amp;F$10,Data!$A:$H,8,FALSE)=TRUE)),"",IF(AND($E$2="Noord",VLOOKUP($B$4&amp;$B42&amp;F$10,Data!$A:$H,6,FALSE)="Vakantie"),"x",IF(AND($E$2="Midden",VLOOKUP($B$4&amp;$B42&amp;F$10,Data!$A:$H,7,FALSE)="Vakantie"),"x",IF(AND($E$2="Zuid",VLOOKUP($B$4&amp;$B42&amp;F$10,Data!$A:$H,8,FALSE)="Vakantie"),"x",""))))))</f>
        <v>x</v>
      </c>
      <c r="G42" s="104" t="str">
        <f>IF(AND($E$2="Noord",ISNA(VLOOKUP($B$4&amp;$B42&amp;G$10,Data!$A:$H,6,FALSE)=TRUE)),"",IF(AND($E$2="Midden",ISNA(VLOOKUP($B$4&amp;$B42&amp;G$10,Data!$A:$H,7,FALSE)=TRUE)),"",IF(AND($E$2="Zuid",ISNA(VLOOKUP($B$4&amp;$B42&amp;G$10,Data!$A:$H,8,FALSE)=TRUE)),"",IF(AND($E$2="Noord",VLOOKUP($B$4&amp;$B42&amp;G$10,Data!$A:$H,6,FALSE)="Vakantie"),"x",IF(AND($E$2="Midden",VLOOKUP($B$4&amp;$B42&amp;G$10,Data!$A:$H,7,FALSE)="Vakantie"),"x",IF(AND($E$2="Zuid",VLOOKUP($B$4&amp;$B42&amp;G$10,Data!$A:$H,8,FALSE)="Vakantie"),"x",""))))))</f>
        <v>x</v>
      </c>
      <c r="H42" s="104" t="str">
        <f>IF(AND($E$2="Noord",ISNA(VLOOKUP($B$4&amp;$B42&amp;H$10,Data!$A:$H,6,FALSE)=TRUE)),"",IF(AND($E$2="Midden",ISNA(VLOOKUP($B$4&amp;$B42&amp;H$10,Data!$A:$H,7,FALSE)=TRUE)),"",IF(AND($E$2="Zuid",ISNA(VLOOKUP($B$4&amp;$B42&amp;H$10,Data!$A:$H,8,FALSE)=TRUE)),"",IF(AND($E$2="Noord",VLOOKUP($B$4&amp;$B42&amp;H$10,Data!$A:$H,6,FALSE)="Vakantie"),"x",IF(AND($E$2="Midden",VLOOKUP($B$4&amp;$B42&amp;H$10,Data!$A:$H,7,FALSE)="Vakantie"),"x",IF(AND($E$2="Zuid",VLOOKUP($B$4&amp;$B42&amp;H$10,Data!$A:$H,8,FALSE)="Vakantie"),"x",""))))))</f>
        <v>x</v>
      </c>
      <c r="I42" s="104" t="str">
        <f>IF(AND($E$2="Noord",ISNA(VLOOKUP($B$4&amp;$B42&amp;I$10,Data!$A:$H,6,FALSE)=TRUE)),"",IF(AND($E$2="Midden",ISNA(VLOOKUP($B$4&amp;$B42&amp;I$10,Data!$A:$H,7,FALSE)=TRUE)),"",IF(AND($E$2="Zuid",ISNA(VLOOKUP($B$4&amp;$B42&amp;I$10,Data!$A:$H,8,FALSE)=TRUE)),"",IF(AND($E$2="Noord",VLOOKUP($B$4&amp;$B42&amp;I$10,Data!$A:$H,6,FALSE)="Vakantie"),"x",IF(AND($E$2="Midden",VLOOKUP($B$4&amp;$B42&amp;I$10,Data!$A:$H,7,FALSE)="Vakantie"),"x",IF(AND($E$2="Zuid",VLOOKUP($B$4&amp;$B42&amp;I$10,Data!$A:$H,8,FALSE)="Vakantie"),"x",""))))))</f>
        <v>x</v>
      </c>
      <c r="J42" s="89">
        <f t="shared" si="0"/>
        <v>0</v>
      </c>
      <c r="L42" s="101">
        <v>32</v>
      </c>
      <c r="M42" s="106">
        <f t="shared" si="11"/>
        <v>46237</v>
      </c>
      <c r="N42" s="94">
        <f t="shared" si="12"/>
        <v>46241</v>
      </c>
      <c r="O42" s="104" t="str">
        <f>IF(AND($E$2="Noord",ISNA(VLOOKUP($L$4&amp;$L42&amp;O$10,Data!$A:$H,6,FALSE)=TRUE)),"",IF(AND($E$2="Midden",ISNA(VLOOKUP($L$4&amp;$L42&amp;O$10,Data!$A:$H,7,FALSE)=TRUE)),"",IF(AND($E$2="Zuid",ISNA(VLOOKUP($L$4&amp;$L42&amp;O$10,Data!$A:$H,8,FALSE)=TRUE)),"",IF(AND($E$2="Noord",VLOOKUP($L$4&amp;$L42&amp;O$10,Data!$A:$H,6,FALSE)="Vakantie"),"x",IF(AND($E$2="Midden",VLOOKUP($L$4&amp;$L42&amp;O$10,Data!$A:$H,7,FALSE)="Vakantie"),"x",IF(AND($E$2="Zuid",VLOOKUP($L$4&amp;$L42&amp;O$10,Data!$A:$H,8,FALSE)="Vakantie"),"x",""))))))</f>
        <v>x</v>
      </c>
      <c r="P42" s="104" t="str">
        <f>IF(AND($E$2="Noord",ISNA(VLOOKUP($L$4&amp;$L42&amp;P$10,Data!$A:$H,6,FALSE)=TRUE)),"",IF(AND($E$2="Midden",ISNA(VLOOKUP($L$4&amp;$L42&amp;P$10,Data!$A:$H,7,FALSE)=TRUE)),"",IF(AND($E$2="Zuid",ISNA(VLOOKUP($L$4&amp;$L42&amp;P$10,Data!$A:$H,8,FALSE)=TRUE)),"",IF(AND($E$2="Noord",VLOOKUP($L$4&amp;$L42&amp;P$10,Data!$A:$H,6,FALSE)="Vakantie"),"x",IF(AND($E$2="Midden",VLOOKUP($L$4&amp;$L42&amp;P$10,Data!$A:$H,7,FALSE)="Vakantie"),"x",IF(AND($E$2="Zuid",VLOOKUP($L$4&amp;$L42&amp;P$10,Data!$A:$H,8,FALSE)="Vakantie"),"x",""))))))</f>
        <v>x</v>
      </c>
      <c r="Q42" s="104" t="str">
        <f>IF(AND($E$2="Noord",ISNA(VLOOKUP($L$4&amp;$L42&amp;Q$10,Data!$A:$H,6,FALSE)=TRUE)),"",IF(AND($E$2="Midden",ISNA(VLOOKUP($L$4&amp;$L42&amp;Q$10,Data!$A:$H,7,FALSE)=TRUE)),"",IF(AND($E$2="Zuid",ISNA(VLOOKUP($L$4&amp;$L42&amp;Q$10,Data!$A:$H,8,FALSE)=TRUE)),"",IF(AND($E$2="Noord",VLOOKUP($L$4&amp;$L42&amp;Q$10,Data!$A:$H,6,FALSE)="Vakantie"),"x",IF(AND($E$2="Midden",VLOOKUP($L$4&amp;$L42&amp;Q$10,Data!$A:$H,7,FALSE)="Vakantie"),"x",IF(AND($E$2="Zuid",VLOOKUP($L$4&amp;$L42&amp;Q$10,Data!$A:$H,8,FALSE)="Vakantie"),"x",""))))))</f>
        <v>x</v>
      </c>
      <c r="R42" s="104" t="str">
        <f>IF(AND($E$2="Noord",ISNA(VLOOKUP($L$4&amp;$L42&amp;R$10,Data!$A:$H,6,FALSE)=TRUE)),"",IF(AND($E$2="Midden",ISNA(VLOOKUP($L$4&amp;$L42&amp;R$10,Data!$A:$H,7,FALSE)=TRUE)),"",IF(AND($E$2="Zuid",ISNA(VLOOKUP($L$4&amp;$L42&amp;R$10,Data!$A:$H,8,FALSE)=TRUE)),"",IF(AND($E$2="Noord",VLOOKUP($L$4&amp;$L42&amp;R$10,Data!$A:$H,6,FALSE)="Vakantie"),"x",IF(AND($E$2="Midden",VLOOKUP($L$4&amp;$L42&amp;R$10,Data!$A:$H,7,FALSE)="Vakantie"),"x",IF(AND($E$2="Zuid",VLOOKUP($L$4&amp;$L42&amp;R$10,Data!$A:$H,8,FALSE)="Vakantie"),"x",""))))))</f>
        <v>x</v>
      </c>
      <c r="S42" s="104" t="str">
        <f>IF(AND($E$2="Noord",ISNA(VLOOKUP($L$4&amp;$L42&amp;S$10,Data!$A:$H,6,FALSE)=TRUE)),"",IF(AND($E$2="Midden",ISNA(VLOOKUP($L$4&amp;$L42&amp;S$10,Data!$A:$H,7,FALSE)=TRUE)),"",IF(AND($E$2="Zuid",ISNA(VLOOKUP($L$4&amp;$L42&amp;S$10,Data!$A:$H,8,FALSE)=TRUE)),"",IF(AND($E$2="Noord",VLOOKUP($L$4&amp;$L42&amp;S$10,Data!$A:$H,6,FALSE)="Vakantie"),"x",IF(AND($E$2="Midden",VLOOKUP($L$4&amp;$L42&amp;S$10,Data!$A:$H,7,FALSE)="Vakantie"),"x",IF(AND($E$2="Zuid",VLOOKUP($L$4&amp;$L42&amp;S$10,Data!$A:$H,8,FALSE)="Vakantie"),"x",""))))))</f>
        <v>x</v>
      </c>
      <c r="T42" s="89">
        <f t="shared" si="1"/>
        <v>0</v>
      </c>
      <c r="V42" s="101">
        <v>32</v>
      </c>
      <c r="W42" s="106">
        <f t="shared" si="13"/>
        <v>46608</v>
      </c>
      <c r="X42" s="106">
        <f t="shared" si="4"/>
        <v>46612</v>
      </c>
      <c r="Y42" s="104" t="str">
        <f>IF(AND($E$2="Noord",ISNA(VLOOKUP($V$4&amp;$V42&amp;Y$10,Data!$A:$H,6,FALSE)=TRUE)),"",IF(AND($E$2="Midden",ISNA(VLOOKUP($V$4&amp;$V42&amp;Y$10,Data!$A:$H,7,FALSE)=TRUE)),"",IF(AND($E$2="Zuid",ISNA(VLOOKUP($V$4&amp;$V42&amp;Y$10,Data!$A:$H,8,FALSE)=TRUE)),"",IF(AND($E$2="Noord",VLOOKUP($V$4&amp;$V42&amp;Y$10,Data!$A:$H,6,FALSE)="Vakantie"),"x",IF(AND($E$2="Midden",VLOOKUP($V$4&amp;$V42&amp;Y$10,Data!$A:$H,7,FALSE)="Vakantie"),"x",IF(AND($E$2="Zuid",VLOOKUP($V$4&amp;$V42&amp;Y$10,Data!$A:$H,8,FALSE)="Vakantie"),"x",""))))))</f>
        <v>x</v>
      </c>
      <c r="Z42" s="104" t="str">
        <f>IF(AND($E$2="Noord",ISNA(VLOOKUP($V$4&amp;$V42&amp;Z$10,Data!$A:$H,6,FALSE)=TRUE)),"",IF(AND($E$2="Midden",ISNA(VLOOKUP($V$4&amp;$V42&amp;Z$10,Data!$A:$H,7,FALSE)=TRUE)),"",IF(AND($E$2="Zuid",ISNA(VLOOKUP($V$4&amp;$V42&amp;Z$10,Data!$A:$H,8,FALSE)=TRUE)),"",IF(AND($E$2="Noord",VLOOKUP($V$4&amp;$V42&amp;Z$10,Data!$A:$H,6,FALSE)="Vakantie"),"x",IF(AND($E$2="Midden",VLOOKUP($V$4&amp;$V42&amp;Z$10,Data!$A:$H,7,FALSE)="Vakantie"),"x",IF(AND($E$2="Zuid",VLOOKUP($V$4&amp;$V42&amp;Z$10,Data!$A:$H,8,FALSE)="Vakantie"),"x",""))))))</f>
        <v>x</v>
      </c>
      <c r="AA42" s="104" t="str">
        <f>IF(AND($E$2="Noord",ISNA(VLOOKUP($V$4&amp;$V42&amp;AA$10,Data!$A:$H,6,FALSE)=TRUE)),"",IF(AND($E$2="Midden",ISNA(VLOOKUP($V$4&amp;$V42&amp;AA$10,Data!$A:$H,7,FALSE)=TRUE)),"",IF(AND($E$2="Zuid",ISNA(VLOOKUP($V$4&amp;$V42&amp;AA$10,Data!$A:$H,8,FALSE)=TRUE)),"",IF(AND($E$2="Noord",VLOOKUP($V$4&amp;$V42&amp;AA$10,Data!$A:$H,6,FALSE)="Vakantie"),"x",IF(AND($E$2="Midden",VLOOKUP($V$4&amp;$V42&amp;AA$10,Data!$A:$H,7,FALSE)="Vakantie"),"x",IF(AND($E$2="Zuid",VLOOKUP($V$4&amp;$V42&amp;AA$10,Data!$A:$H,8,FALSE)="Vakantie"),"x",""))))))</f>
        <v>x</v>
      </c>
      <c r="AB42" s="104" t="str">
        <f>IF(AND($E$2="Noord",ISNA(VLOOKUP($V$4&amp;$V42&amp;AB$10,Data!$A:$H,6,FALSE)=TRUE)),"",IF(AND($E$2="Midden",ISNA(VLOOKUP($V$4&amp;$V42&amp;AB$10,Data!$A:$H,7,FALSE)=TRUE)),"",IF(AND($E$2="Zuid",ISNA(VLOOKUP($V$4&amp;$V42&amp;AB$10,Data!$A:$H,8,FALSE)=TRUE)),"",IF(AND($E$2="Noord",VLOOKUP($V$4&amp;$V42&amp;AB$10,Data!$A:$H,6,FALSE)="Vakantie"),"x",IF(AND($E$2="Midden",VLOOKUP($V$4&amp;$V42&amp;AB$10,Data!$A:$H,7,FALSE)="Vakantie"),"x",IF(AND($E$2="Zuid",VLOOKUP($V$4&amp;$V42&amp;AB$10,Data!$A:$H,8,FALSE)="Vakantie"),"x",""))))))</f>
        <v>x</v>
      </c>
      <c r="AC42" s="104" t="str">
        <f>IF(AND($E$2="Noord",ISNA(VLOOKUP($V$4&amp;$V42&amp;AC$10,Data!$A:$H,6,FALSE)=TRUE)),"",IF(AND($E$2="Midden",ISNA(VLOOKUP($V$4&amp;$V42&amp;AC$10,Data!$A:$H,7,FALSE)=TRUE)),"",IF(AND($E$2="Zuid",ISNA(VLOOKUP($V$4&amp;$V42&amp;AC$10,Data!$A:$H,8,FALSE)=TRUE)),"",IF(AND($E$2="Noord",VLOOKUP($V$4&amp;$V42&amp;AC$10,Data!$A:$H,6,FALSE)="Vakantie"),"x",IF(AND($E$2="Midden",VLOOKUP($V$4&amp;$V42&amp;AC$10,Data!$A:$H,7,FALSE)="Vakantie"),"x",IF(AND($E$2="Zuid",VLOOKUP($V$4&amp;$V42&amp;AC$10,Data!$A:$H,8,FALSE)="Vakantie"),"x",""))))))</f>
        <v>x</v>
      </c>
      <c r="AD42" s="89">
        <f t="shared" si="2"/>
        <v>0</v>
      </c>
      <c r="AI42">
        <f t="shared" si="5"/>
        <v>1</v>
      </c>
      <c r="AJ42" s="107" t="str">
        <f>IF((COUNTIF($AI$11:$AI42,2))&gt;1,"",IF(OR(AI41="",AI41=2),"",IF(AI42=1,"",IF(AND($AI42=2,E42&lt;&gt;""),$C42,IF(AND($AI42=2,F42&lt;&gt;""),$C42+1,IF(AND($AI42=2,G42&lt;&gt;""),$C42+2,IF(AND($AI42=2,H42&lt;&gt;""),$C42+3,IF(AND($AI42=2,I42&lt;&gt;""),$C42+4,""))))))))</f>
        <v/>
      </c>
      <c r="AK42">
        <f>IF(SUM(E43:$I$62)+$T$68+$AD$68=0,1,2)</f>
        <v>1</v>
      </c>
      <c r="AL42" s="65" t="str">
        <f t="shared" si="6"/>
        <v/>
      </c>
      <c r="AM42">
        <f t="shared" si="7"/>
        <v>1</v>
      </c>
      <c r="AN42" s="65" t="str">
        <f t="shared" si="14"/>
        <v/>
      </c>
      <c r="AO42">
        <f>IF(SUM(O43:$S$62)+$AD$68=0,1,2)</f>
        <v>1</v>
      </c>
      <c r="AP42" s="65" t="str">
        <f t="shared" si="8"/>
        <v/>
      </c>
      <c r="AQ42">
        <f>IF(SUM($O43:$S$62)=0,1,2)</f>
        <v>1</v>
      </c>
      <c r="AR42" s="65" t="str">
        <f>IF((COUNTIF($AI$11:$AI$64,2)+COUNTIF($AM$11:$AM$64,2)+COUNTIF(AQ$12:$AQ42,2))&gt;1,"",IF(OR(AQ41="",AQ41=2),"",IF(AQ42=1,"",IF(AND(AQ42=2,Y42&lt;&gt;""),W42,IF(AND(AQ42=2,Z42&lt;&gt;""),W42+1,IF(AND(AQ42=2,AA42&lt;&gt;""),W42+2,IF(AND(AQ42=2,AB42&lt;&gt;""),W42+3,IF(AND(AQ42=2,AC42&lt;&gt;""),W42+4,""))))))))</f>
        <v/>
      </c>
      <c r="AS42">
        <f>IF(SUM(Y43:$AC$62)=0,1,2)</f>
        <v>1</v>
      </c>
      <c r="AT42" s="65" t="str">
        <f t="shared" si="9"/>
        <v/>
      </c>
    </row>
    <row r="43" spans="2:46" x14ac:dyDescent="0.3">
      <c r="B43" s="101">
        <v>33</v>
      </c>
      <c r="C43" s="103">
        <f t="shared" si="10"/>
        <v>45880</v>
      </c>
      <c r="D43" s="103">
        <f t="shared" si="3"/>
        <v>45884</v>
      </c>
      <c r="E43" s="104" t="str">
        <f>IF(AND($E$2="Noord",ISNA(VLOOKUP($B$4&amp;$B43&amp;E$10,Data!$A:$H,6,FALSE)=TRUE)),"",IF(AND($E$2="Midden",ISNA(VLOOKUP($B$4&amp;$B43&amp;E$10,Data!$A:$H,7,FALSE)=TRUE)),"",IF(AND($E$2="Zuid",ISNA(VLOOKUP($B$4&amp;$B43&amp;E$10,Data!$A:$H,8,FALSE)=TRUE)),"",IF(AND($E$2="Noord",VLOOKUP($B$4&amp;$B43&amp;E$10,Data!$A:$H,6,FALSE)="Vakantie"),"x",IF(AND($E$2="Midden",VLOOKUP($B$4&amp;$B43&amp;E$10,Data!$A:$H,7,FALSE)="Vakantie"),"x",IF(AND($E$2="Zuid",VLOOKUP($B$4&amp;$B43&amp;E$10,Data!$A:$H,8,FALSE)="Vakantie"),"x",""))))))</f>
        <v>x</v>
      </c>
      <c r="F43" s="104" t="str">
        <f>IF(AND($E$2="Noord",ISNA(VLOOKUP($B$4&amp;$B43&amp;F$10,Data!$A:$H,6,FALSE)=TRUE)),"",IF(AND($E$2="Midden",ISNA(VLOOKUP($B$4&amp;$B43&amp;F$10,Data!$A:$H,7,FALSE)=TRUE)),"",IF(AND($E$2="Zuid",ISNA(VLOOKUP($B$4&amp;$B43&amp;F$10,Data!$A:$H,8,FALSE)=TRUE)),"",IF(AND($E$2="Noord",VLOOKUP($B$4&amp;$B43&amp;F$10,Data!$A:$H,6,FALSE)="Vakantie"),"x",IF(AND($E$2="Midden",VLOOKUP($B$4&amp;$B43&amp;F$10,Data!$A:$H,7,FALSE)="Vakantie"),"x",IF(AND($E$2="Zuid",VLOOKUP($B$4&amp;$B43&amp;F$10,Data!$A:$H,8,FALSE)="Vakantie"),"x",""))))))</f>
        <v>x</v>
      </c>
      <c r="G43" s="104" t="str">
        <f>IF(AND($E$2="Noord",ISNA(VLOOKUP($B$4&amp;$B43&amp;G$10,Data!$A:$H,6,FALSE)=TRUE)),"",IF(AND($E$2="Midden",ISNA(VLOOKUP($B$4&amp;$B43&amp;G$10,Data!$A:$H,7,FALSE)=TRUE)),"",IF(AND($E$2="Zuid",ISNA(VLOOKUP($B$4&amp;$B43&amp;G$10,Data!$A:$H,8,FALSE)=TRUE)),"",IF(AND($E$2="Noord",VLOOKUP($B$4&amp;$B43&amp;G$10,Data!$A:$H,6,FALSE)="Vakantie"),"x",IF(AND($E$2="Midden",VLOOKUP($B$4&amp;$B43&amp;G$10,Data!$A:$H,7,FALSE)="Vakantie"),"x",IF(AND($E$2="Zuid",VLOOKUP($B$4&amp;$B43&amp;G$10,Data!$A:$H,8,FALSE)="Vakantie"),"x",""))))))</f>
        <v>x</v>
      </c>
      <c r="H43" s="104" t="str">
        <f>IF(AND($E$2="Noord",ISNA(VLOOKUP($B$4&amp;$B43&amp;H$10,Data!$A:$H,6,FALSE)=TRUE)),"",IF(AND($E$2="Midden",ISNA(VLOOKUP($B$4&amp;$B43&amp;H$10,Data!$A:$H,7,FALSE)=TRUE)),"",IF(AND($E$2="Zuid",ISNA(VLOOKUP($B$4&amp;$B43&amp;H$10,Data!$A:$H,8,FALSE)=TRUE)),"",IF(AND($E$2="Noord",VLOOKUP($B$4&amp;$B43&amp;H$10,Data!$A:$H,6,FALSE)="Vakantie"),"x",IF(AND($E$2="Midden",VLOOKUP($B$4&amp;$B43&amp;H$10,Data!$A:$H,7,FALSE)="Vakantie"),"x",IF(AND($E$2="Zuid",VLOOKUP($B$4&amp;$B43&amp;H$10,Data!$A:$H,8,FALSE)="Vakantie"),"x",""))))))</f>
        <v>x</v>
      </c>
      <c r="I43" s="104" t="str">
        <f>IF(AND($E$2="Noord",ISNA(VLOOKUP($B$4&amp;$B43&amp;I$10,Data!$A:$H,6,FALSE)=TRUE)),"",IF(AND($E$2="Midden",ISNA(VLOOKUP($B$4&amp;$B43&amp;I$10,Data!$A:$H,7,FALSE)=TRUE)),"",IF(AND($E$2="Zuid",ISNA(VLOOKUP($B$4&amp;$B43&amp;I$10,Data!$A:$H,8,FALSE)=TRUE)),"",IF(AND($E$2="Noord",VLOOKUP($B$4&amp;$B43&amp;I$10,Data!$A:$H,6,FALSE)="Vakantie"),"x",IF(AND($E$2="Midden",VLOOKUP($B$4&amp;$B43&amp;I$10,Data!$A:$H,7,FALSE)="Vakantie"),"x",IF(AND($E$2="Zuid",VLOOKUP($B$4&amp;$B43&amp;I$10,Data!$A:$H,8,FALSE)="Vakantie"),"x",""))))))</f>
        <v>x</v>
      </c>
      <c r="J43" s="89">
        <f t="shared" si="0"/>
        <v>0</v>
      </c>
      <c r="L43" s="101">
        <v>33</v>
      </c>
      <c r="M43" s="106">
        <f t="shared" si="11"/>
        <v>46244</v>
      </c>
      <c r="N43" s="94">
        <f t="shared" si="12"/>
        <v>46248</v>
      </c>
      <c r="O43" s="104" t="str">
        <f>IF(AND($E$2="Noord",ISNA(VLOOKUP($L$4&amp;$L43&amp;O$10,Data!$A:$H,6,FALSE)=TRUE)),"",IF(AND($E$2="Midden",ISNA(VLOOKUP($L$4&amp;$L43&amp;O$10,Data!$A:$H,7,FALSE)=TRUE)),"",IF(AND($E$2="Zuid",ISNA(VLOOKUP($L$4&amp;$L43&amp;O$10,Data!$A:$H,8,FALSE)=TRUE)),"",IF(AND($E$2="Noord",VLOOKUP($L$4&amp;$L43&amp;O$10,Data!$A:$H,6,FALSE)="Vakantie"),"x",IF(AND($E$2="Midden",VLOOKUP($L$4&amp;$L43&amp;O$10,Data!$A:$H,7,FALSE)="Vakantie"),"x",IF(AND($E$2="Zuid",VLOOKUP($L$4&amp;$L43&amp;O$10,Data!$A:$H,8,FALSE)="Vakantie"),"x",""))))))</f>
        <v>x</v>
      </c>
      <c r="P43" s="104" t="str">
        <f>IF(AND($E$2="Noord",ISNA(VLOOKUP($L$4&amp;$L43&amp;P$10,Data!$A:$H,6,FALSE)=TRUE)),"",IF(AND($E$2="Midden",ISNA(VLOOKUP($L$4&amp;$L43&amp;P$10,Data!$A:$H,7,FALSE)=TRUE)),"",IF(AND($E$2="Zuid",ISNA(VLOOKUP($L$4&amp;$L43&amp;P$10,Data!$A:$H,8,FALSE)=TRUE)),"",IF(AND($E$2="Noord",VLOOKUP($L$4&amp;$L43&amp;P$10,Data!$A:$H,6,FALSE)="Vakantie"),"x",IF(AND($E$2="Midden",VLOOKUP($L$4&amp;$L43&amp;P$10,Data!$A:$H,7,FALSE)="Vakantie"),"x",IF(AND($E$2="Zuid",VLOOKUP($L$4&amp;$L43&amp;P$10,Data!$A:$H,8,FALSE)="Vakantie"),"x",""))))))</f>
        <v>x</v>
      </c>
      <c r="Q43" s="104" t="str">
        <f>IF(AND($E$2="Noord",ISNA(VLOOKUP($L$4&amp;$L43&amp;Q$10,Data!$A:$H,6,FALSE)=TRUE)),"",IF(AND($E$2="Midden",ISNA(VLOOKUP($L$4&amp;$L43&amp;Q$10,Data!$A:$H,7,FALSE)=TRUE)),"",IF(AND($E$2="Zuid",ISNA(VLOOKUP($L$4&amp;$L43&amp;Q$10,Data!$A:$H,8,FALSE)=TRUE)),"",IF(AND($E$2="Noord",VLOOKUP($L$4&amp;$L43&amp;Q$10,Data!$A:$H,6,FALSE)="Vakantie"),"x",IF(AND($E$2="Midden",VLOOKUP($L$4&amp;$L43&amp;Q$10,Data!$A:$H,7,FALSE)="Vakantie"),"x",IF(AND($E$2="Zuid",VLOOKUP($L$4&amp;$L43&amp;Q$10,Data!$A:$H,8,FALSE)="Vakantie"),"x",""))))))</f>
        <v>x</v>
      </c>
      <c r="R43" s="104" t="str">
        <f>IF(AND($E$2="Noord",ISNA(VLOOKUP($L$4&amp;$L43&amp;R$10,Data!$A:$H,6,FALSE)=TRUE)),"",IF(AND($E$2="Midden",ISNA(VLOOKUP($L$4&amp;$L43&amp;R$10,Data!$A:$H,7,FALSE)=TRUE)),"",IF(AND($E$2="Zuid",ISNA(VLOOKUP($L$4&amp;$L43&amp;R$10,Data!$A:$H,8,FALSE)=TRUE)),"",IF(AND($E$2="Noord",VLOOKUP($L$4&amp;$L43&amp;R$10,Data!$A:$H,6,FALSE)="Vakantie"),"x",IF(AND($E$2="Midden",VLOOKUP($L$4&amp;$L43&amp;R$10,Data!$A:$H,7,FALSE)="Vakantie"),"x",IF(AND($E$2="Zuid",VLOOKUP($L$4&amp;$L43&amp;R$10,Data!$A:$H,8,FALSE)="Vakantie"),"x",""))))))</f>
        <v>x</v>
      </c>
      <c r="S43" s="104" t="str">
        <f>IF(AND($E$2="Noord",ISNA(VLOOKUP($L$4&amp;$L43&amp;S$10,Data!$A:$H,6,FALSE)=TRUE)),"",IF(AND($E$2="Midden",ISNA(VLOOKUP($L$4&amp;$L43&amp;S$10,Data!$A:$H,7,FALSE)=TRUE)),"",IF(AND($E$2="Zuid",ISNA(VLOOKUP($L$4&amp;$L43&amp;S$10,Data!$A:$H,8,FALSE)=TRUE)),"",IF(AND($E$2="Noord",VLOOKUP($L$4&amp;$L43&amp;S$10,Data!$A:$H,6,FALSE)="Vakantie"),"x",IF(AND($E$2="Midden",VLOOKUP($L$4&amp;$L43&amp;S$10,Data!$A:$H,7,FALSE)="Vakantie"),"x",IF(AND($E$2="Zuid",VLOOKUP($L$4&amp;$L43&amp;S$10,Data!$A:$H,8,FALSE)="Vakantie"),"x",""))))))</f>
        <v>x</v>
      </c>
      <c r="T43" s="89">
        <f t="shared" si="1"/>
        <v>0</v>
      </c>
      <c r="V43" s="101">
        <v>33</v>
      </c>
      <c r="W43" s="106">
        <f t="shared" si="13"/>
        <v>46615</v>
      </c>
      <c r="X43" s="106">
        <f t="shared" si="4"/>
        <v>46619</v>
      </c>
      <c r="Y43" s="104" t="str">
        <f>IF(AND($E$2="Noord",ISNA(VLOOKUP($V$4&amp;$V43&amp;Y$10,Data!$A:$H,6,FALSE)=TRUE)),"",IF(AND($E$2="Midden",ISNA(VLOOKUP($V$4&amp;$V43&amp;Y$10,Data!$A:$H,7,FALSE)=TRUE)),"",IF(AND($E$2="Zuid",ISNA(VLOOKUP($V$4&amp;$V43&amp;Y$10,Data!$A:$H,8,FALSE)=TRUE)),"",IF(AND($E$2="Noord",VLOOKUP($V$4&amp;$V43&amp;Y$10,Data!$A:$H,6,FALSE)="Vakantie"),"x",IF(AND($E$2="Midden",VLOOKUP($V$4&amp;$V43&amp;Y$10,Data!$A:$H,7,FALSE)="Vakantie"),"x",IF(AND($E$2="Zuid",VLOOKUP($V$4&amp;$V43&amp;Y$10,Data!$A:$H,8,FALSE)="Vakantie"),"x",""))))))</f>
        <v>x</v>
      </c>
      <c r="Z43" s="104" t="str">
        <f>IF(AND($E$2="Noord",ISNA(VLOOKUP($V$4&amp;$V43&amp;Z$10,Data!$A:$H,6,FALSE)=TRUE)),"",IF(AND($E$2="Midden",ISNA(VLOOKUP($V$4&amp;$V43&amp;Z$10,Data!$A:$H,7,FALSE)=TRUE)),"",IF(AND($E$2="Zuid",ISNA(VLOOKUP($V$4&amp;$V43&amp;Z$10,Data!$A:$H,8,FALSE)=TRUE)),"",IF(AND($E$2="Noord",VLOOKUP($V$4&amp;$V43&amp;Z$10,Data!$A:$H,6,FALSE)="Vakantie"),"x",IF(AND($E$2="Midden",VLOOKUP($V$4&amp;$V43&amp;Z$10,Data!$A:$H,7,FALSE)="Vakantie"),"x",IF(AND($E$2="Zuid",VLOOKUP($V$4&amp;$V43&amp;Z$10,Data!$A:$H,8,FALSE)="Vakantie"),"x",""))))))</f>
        <v>x</v>
      </c>
      <c r="AA43" s="104" t="str">
        <f>IF(AND($E$2="Noord",ISNA(VLOOKUP($V$4&amp;$V43&amp;AA$10,Data!$A:$H,6,FALSE)=TRUE)),"",IF(AND($E$2="Midden",ISNA(VLOOKUP($V$4&amp;$V43&amp;AA$10,Data!$A:$H,7,FALSE)=TRUE)),"",IF(AND($E$2="Zuid",ISNA(VLOOKUP($V$4&amp;$V43&amp;AA$10,Data!$A:$H,8,FALSE)=TRUE)),"",IF(AND($E$2="Noord",VLOOKUP($V$4&amp;$V43&amp;AA$10,Data!$A:$H,6,FALSE)="Vakantie"),"x",IF(AND($E$2="Midden",VLOOKUP($V$4&amp;$V43&amp;AA$10,Data!$A:$H,7,FALSE)="Vakantie"),"x",IF(AND($E$2="Zuid",VLOOKUP($V$4&amp;$V43&amp;AA$10,Data!$A:$H,8,FALSE)="Vakantie"),"x",""))))))</f>
        <v>x</v>
      </c>
      <c r="AB43" s="104" t="str">
        <f>IF(AND($E$2="Noord",ISNA(VLOOKUP($V$4&amp;$V43&amp;AB$10,Data!$A:$H,6,FALSE)=TRUE)),"",IF(AND($E$2="Midden",ISNA(VLOOKUP($V$4&amp;$V43&amp;AB$10,Data!$A:$H,7,FALSE)=TRUE)),"",IF(AND($E$2="Zuid",ISNA(VLOOKUP($V$4&amp;$V43&amp;AB$10,Data!$A:$H,8,FALSE)=TRUE)),"",IF(AND($E$2="Noord",VLOOKUP($V$4&amp;$V43&amp;AB$10,Data!$A:$H,6,FALSE)="Vakantie"),"x",IF(AND($E$2="Midden",VLOOKUP($V$4&amp;$V43&amp;AB$10,Data!$A:$H,7,FALSE)="Vakantie"),"x",IF(AND($E$2="Zuid",VLOOKUP($V$4&amp;$V43&amp;AB$10,Data!$A:$H,8,FALSE)="Vakantie"),"x",""))))))</f>
        <v>x</v>
      </c>
      <c r="AC43" s="104" t="str">
        <f>IF(AND($E$2="Noord",ISNA(VLOOKUP($V$4&amp;$V43&amp;AC$10,Data!$A:$H,6,FALSE)=TRUE)),"",IF(AND($E$2="Midden",ISNA(VLOOKUP($V$4&amp;$V43&amp;AC$10,Data!$A:$H,7,FALSE)=TRUE)),"",IF(AND($E$2="Zuid",ISNA(VLOOKUP($V$4&amp;$V43&amp;AC$10,Data!$A:$H,8,FALSE)=TRUE)),"",IF(AND($E$2="Noord",VLOOKUP($V$4&amp;$V43&amp;AC$10,Data!$A:$H,6,FALSE)="Vakantie"),"x",IF(AND($E$2="Midden",VLOOKUP($V$4&amp;$V43&amp;AC$10,Data!$A:$H,7,FALSE)="Vakantie"),"x",IF(AND($E$2="Zuid",VLOOKUP($V$4&amp;$V43&amp;AC$10,Data!$A:$H,8,FALSE)="Vakantie"),"x",""))))))</f>
        <v>x</v>
      </c>
      <c r="AD43" s="89">
        <f t="shared" si="2"/>
        <v>0</v>
      </c>
      <c r="AI43">
        <f t="shared" si="5"/>
        <v>1</v>
      </c>
      <c r="AJ43" s="107" t="str">
        <f>IF((COUNTIF($AI$11:$AI43,2))&gt;1,"",IF(OR(AI42="",AI42=2),"",IF(AI43=1,"",IF(AND($AI43=2,E43&lt;&gt;""),$C43,IF(AND($AI43=2,F43&lt;&gt;""),$C43+1,IF(AND($AI43=2,G43&lt;&gt;""),$C43+2,IF(AND($AI43=2,H43&lt;&gt;""),$C43+3,IF(AND($AI43=2,I43&lt;&gt;""),$C43+4,""))))))))</f>
        <v/>
      </c>
      <c r="AK43">
        <f>IF(SUM(E44:$I$62)+$T$68+$AD$68=0,1,2)</f>
        <v>1</v>
      </c>
      <c r="AL43" s="65" t="str">
        <f t="shared" si="6"/>
        <v/>
      </c>
      <c r="AM43">
        <f t="shared" si="7"/>
        <v>1</v>
      </c>
      <c r="AN43" s="65" t="str">
        <f t="shared" si="14"/>
        <v/>
      </c>
      <c r="AO43">
        <f>IF(SUM(O44:$S$62)+$AD$68=0,1,2)</f>
        <v>1</v>
      </c>
      <c r="AP43" s="65" t="str">
        <f t="shared" si="8"/>
        <v/>
      </c>
      <c r="AQ43">
        <f>IF(SUM($O44:$S$62)=0,1,2)</f>
        <v>1</v>
      </c>
      <c r="AR43" s="65" t="str">
        <f>IF((COUNTIF($AI$11:$AI$64,2)+COUNTIF($AM$11:$AM$64,2)+COUNTIF(AQ$12:$AQ43,2))&gt;1,"",IF(OR(AQ42="",AQ42=2),"",IF(AQ43=1,"",IF(AND(AQ43=2,Y43&lt;&gt;""),W43,IF(AND(AQ43=2,Z43&lt;&gt;""),W43+1,IF(AND(AQ43=2,AA43&lt;&gt;""),W43+2,IF(AND(AQ43=2,AB43&lt;&gt;""),W43+3,IF(AND(AQ43=2,AC43&lt;&gt;""),W43+4,""))))))))</f>
        <v/>
      </c>
      <c r="AS43">
        <f>IF(SUM(Y44:$AC$62)=0,1,2)</f>
        <v>1</v>
      </c>
      <c r="AT43" s="65" t="str">
        <f t="shared" si="9"/>
        <v/>
      </c>
    </row>
    <row r="44" spans="2:46" x14ac:dyDescent="0.3">
      <c r="B44" s="101">
        <v>34</v>
      </c>
      <c r="C44" s="103">
        <f t="shared" si="10"/>
        <v>45887</v>
      </c>
      <c r="D44" s="103">
        <f t="shared" si="3"/>
        <v>45891</v>
      </c>
      <c r="E44" s="104" t="str">
        <f>IF(AND($E$2="Noord",ISNA(VLOOKUP($B$4&amp;$B44&amp;E$10,Data!$A:$H,6,FALSE)=TRUE)),"",IF(AND($E$2="Midden",ISNA(VLOOKUP($B$4&amp;$B44&amp;E$10,Data!$A:$H,7,FALSE)=TRUE)),"",IF(AND($E$2="Zuid",ISNA(VLOOKUP($B$4&amp;$B44&amp;E$10,Data!$A:$H,8,FALSE)=TRUE)),"",IF(AND($E$2="Noord",VLOOKUP($B$4&amp;$B44&amp;E$10,Data!$A:$H,6,FALSE)="Vakantie"),"x",IF(AND($E$2="Midden",VLOOKUP($B$4&amp;$B44&amp;E$10,Data!$A:$H,7,FALSE)="Vakantie"),"x",IF(AND($E$2="Zuid",VLOOKUP($B$4&amp;$B44&amp;E$10,Data!$A:$H,8,FALSE)="Vakantie"),"x",""))))))</f>
        <v>x</v>
      </c>
      <c r="F44" s="104" t="str">
        <f>IF(AND($E$2="Noord",ISNA(VLOOKUP($B$4&amp;$B44&amp;F$10,Data!$A:$H,6,FALSE)=TRUE)),"",IF(AND($E$2="Midden",ISNA(VLOOKUP($B$4&amp;$B44&amp;F$10,Data!$A:$H,7,FALSE)=TRUE)),"",IF(AND($E$2="Zuid",ISNA(VLOOKUP($B$4&amp;$B44&amp;F$10,Data!$A:$H,8,FALSE)=TRUE)),"",IF(AND($E$2="Noord",VLOOKUP($B$4&amp;$B44&amp;F$10,Data!$A:$H,6,FALSE)="Vakantie"),"x",IF(AND($E$2="Midden",VLOOKUP($B$4&amp;$B44&amp;F$10,Data!$A:$H,7,FALSE)="Vakantie"),"x",IF(AND($E$2="Zuid",VLOOKUP($B$4&amp;$B44&amp;F$10,Data!$A:$H,8,FALSE)="Vakantie"),"x",""))))))</f>
        <v>x</v>
      </c>
      <c r="G44" s="104" t="str">
        <f>IF(AND($E$2="Noord",ISNA(VLOOKUP($B$4&amp;$B44&amp;G$10,Data!$A:$H,6,FALSE)=TRUE)),"",IF(AND($E$2="Midden",ISNA(VLOOKUP($B$4&amp;$B44&amp;G$10,Data!$A:$H,7,FALSE)=TRUE)),"",IF(AND($E$2="Zuid",ISNA(VLOOKUP($B$4&amp;$B44&amp;G$10,Data!$A:$H,8,FALSE)=TRUE)),"",IF(AND($E$2="Noord",VLOOKUP($B$4&amp;$B44&amp;G$10,Data!$A:$H,6,FALSE)="Vakantie"),"x",IF(AND($E$2="Midden",VLOOKUP($B$4&amp;$B44&amp;G$10,Data!$A:$H,7,FALSE)="Vakantie"),"x",IF(AND($E$2="Zuid",VLOOKUP($B$4&amp;$B44&amp;G$10,Data!$A:$H,8,FALSE)="Vakantie"),"x",""))))))</f>
        <v>x</v>
      </c>
      <c r="H44" s="104" t="str">
        <f>IF(AND($E$2="Noord",ISNA(VLOOKUP($B$4&amp;$B44&amp;H$10,Data!$A:$H,6,FALSE)=TRUE)),"",IF(AND($E$2="Midden",ISNA(VLOOKUP($B$4&amp;$B44&amp;H$10,Data!$A:$H,7,FALSE)=TRUE)),"",IF(AND($E$2="Zuid",ISNA(VLOOKUP($B$4&amp;$B44&amp;H$10,Data!$A:$H,8,FALSE)=TRUE)),"",IF(AND($E$2="Noord",VLOOKUP($B$4&amp;$B44&amp;H$10,Data!$A:$H,6,FALSE)="Vakantie"),"x",IF(AND($E$2="Midden",VLOOKUP($B$4&amp;$B44&amp;H$10,Data!$A:$H,7,FALSE)="Vakantie"),"x",IF(AND($E$2="Zuid",VLOOKUP($B$4&amp;$B44&amp;H$10,Data!$A:$H,8,FALSE)="Vakantie"),"x",""))))))</f>
        <v>x</v>
      </c>
      <c r="I44" s="104" t="str">
        <f>IF(AND($E$2="Noord",ISNA(VLOOKUP($B$4&amp;$B44&amp;I$10,Data!$A:$H,6,FALSE)=TRUE)),"",IF(AND($E$2="Midden",ISNA(VLOOKUP($B$4&amp;$B44&amp;I$10,Data!$A:$H,7,FALSE)=TRUE)),"",IF(AND($E$2="Zuid",ISNA(VLOOKUP($B$4&amp;$B44&amp;I$10,Data!$A:$H,8,FALSE)=TRUE)),"",IF(AND($E$2="Noord",VLOOKUP($B$4&amp;$B44&amp;I$10,Data!$A:$H,6,FALSE)="Vakantie"),"x",IF(AND($E$2="Midden",VLOOKUP($B$4&amp;$B44&amp;I$10,Data!$A:$H,7,FALSE)="Vakantie"),"x",IF(AND($E$2="Zuid",VLOOKUP($B$4&amp;$B44&amp;I$10,Data!$A:$H,8,FALSE)="Vakantie"),"x",""))))))</f>
        <v>x</v>
      </c>
      <c r="J44" s="89">
        <f t="shared" si="0"/>
        <v>0</v>
      </c>
      <c r="L44" s="101">
        <v>34</v>
      </c>
      <c r="M44" s="106">
        <f t="shared" si="11"/>
        <v>46251</v>
      </c>
      <c r="N44" s="94">
        <f t="shared" si="12"/>
        <v>46255</v>
      </c>
      <c r="O44" s="104" t="str">
        <f>IF(AND($E$2="Noord",ISNA(VLOOKUP($L$4&amp;$L44&amp;O$10,Data!$A:$H,6,FALSE)=TRUE)),"",IF(AND($E$2="Midden",ISNA(VLOOKUP($L$4&amp;$L44&amp;O$10,Data!$A:$H,7,FALSE)=TRUE)),"",IF(AND($E$2="Zuid",ISNA(VLOOKUP($L$4&amp;$L44&amp;O$10,Data!$A:$H,8,FALSE)=TRUE)),"",IF(AND($E$2="Noord",VLOOKUP($L$4&amp;$L44&amp;O$10,Data!$A:$H,6,FALSE)="Vakantie"),"x",IF(AND($E$2="Midden",VLOOKUP($L$4&amp;$L44&amp;O$10,Data!$A:$H,7,FALSE)="Vakantie"),"x",IF(AND($E$2="Zuid",VLOOKUP($L$4&amp;$L44&amp;O$10,Data!$A:$H,8,FALSE)="Vakantie"),"x",""))))))</f>
        <v/>
      </c>
      <c r="P44" s="104" t="str">
        <f>IF(AND($E$2="Noord",ISNA(VLOOKUP($L$4&amp;$L44&amp;P$10,Data!$A:$H,6,FALSE)=TRUE)),"",IF(AND($E$2="Midden",ISNA(VLOOKUP($L$4&amp;$L44&amp;P$10,Data!$A:$H,7,FALSE)=TRUE)),"",IF(AND($E$2="Zuid",ISNA(VLOOKUP($L$4&amp;$L44&amp;P$10,Data!$A:$H,8,FALSE)=TRUE)),"",IF(AND($E$2="Noord",VLOOKUP($L$4&amp;$L44&amp;P$10,Data!$A:$H,6,FALSE)="Vakantie"),"x",IF(AND($E$2="Midden",VLOOKUP($L$4&amp;$L44&amp;P$10,Data!$A:$H,7,FALSE)="Vakantie"),"x",IF(AND($E$2="Zuid",VLOOKUP($L$4&amp;$L44&amp;P$10,Data!$A:$H,8,FALSE)="Vakantie"),"x",""))))))</f>
        <v/>
      </c>
      <c r="Q44" s="104" t="str">
        <f>IF(AND($E$2="Noord",ISNA(VLOOKUP($L$4&amp;$L44&amp;Q$10,Data!$A:$H,6,FALSE)=TRUE)),"",IF(AND($E$2="Midden",ISNA(VLOOKUP($L$4&amp;$L44&amp;Q$10,Data!$A:$H,7,FALSE)=TRUE)),"",IF(AND($E$2="Zuid",ISNA(VLOOKUP($L$4&amp;$L44&amp;Q$10,Data!$A:$H,8,FALSE)=TRUE)),"",IF(AND($E$2="Noord",VLOOKUP($L$4&amp;$L44&amp;Q$10,Data!$A:$H,6,FALSE)="Vakantie"),"x",IF(AND($E$2="Midden",VLOOKUP($L$4&amp;$L44&amp;Q$10,Data!$A:$H,7,FALSE)="Vakantie"),"x",IF(AND($E$2="Zuid",VLOOKUP($L$4&amp;$L44&amp;Q$10,Data!$A:$H,8,FALSE)="Vakantie"),"x",""))))))</f>
        <v/>
      </c>
      <c r="R44" s="104" t="str">
        <f>IF(AND($E$2="Noord",ISNA(VLOOKUP($L$4&amp;$L44&amp;R$10,Data!$A:$H,6,FALSE)=TRUE)),"",IF(AND($E$2="Midden",ISNA(VLOOKUP($L$4&amp;$L44&amp;R$10,Data!$A:$H,7,FALSE)=TRUE)),"",IF(AND($E$2="Zuid",ISNA(VLOOKUP($L$4&amp;$L44&amp;R$10,Data!$A:$H,8,FALSE)=TRUE)),"",IF(AND($E$2="Noord",VLOOKUP($L$4&amp;$L44&amp;R$10,Data!$A:$H,6,FALSE)="Vakantie"),"x",IF(AND($E$2="Midden",VLOOKUP($L$4&amp;$L44&amp;R$10,Data!$A:$H,7,FALSE)="Vakantie"),"x",IF(AND($E$2="Zuid",VLOOKUP($L$4&amp;$L44&amp;R$10,Data!$A:$H,8,FALSE)="Vakantie"),"x",""))))))</f>
        <v/>
      </c>
      <c r="S44" s="104" t="str">
        <f>IF(AND($E$2="Noord",ISNA(VLOOKUP($L$4&amp;$L44&amp;S$10,Data!$A:$H,6,FALSE)=TRUE)),"",IF(AND($E$2="Midden",ISNA(VLOOKUP($L$4&amp;$L44&amp;S$10,Data!$A:$H,7,FALSE)=TRUE)),"",IF(AND($E$2="Zuid",ISNA(VLOOKUP($L$4&amp;$L44&amp;S$10,Data!$A:$H,8,FALSE)=TRUE)),"",IF(AND($E$2="Noord",VLOOKUP($L$4&amp;$L44&amp;S$10,Data!$A:$H,6,FALSE)="Vakantie"),"x",IF(AND($E$2="Midden",VLOOKUP($L$4&amp;$L44&amp;S$10,Data!$A:$H,7,FALSE)="Vakantie"),"x",IF(AND($E$2="Zuid",VLOOKUP($L$4&amp;$L44&amp;S$10,Data!$A:$H,8,FALSE)="Vakantie"),"x",""))))))</f>
        <v/>
      </c>
      <c r="T44" s="89">
        <f t="shared" si="1"/>
        <v>0</v>
      </c>
      <c r="V44" s="101">
        <v>34</v>
      </c>
      <c r="W44" s="106">
        <f t="shared" si="13"/>
        <v>46622</v>
      </c>
      <c r="X44" s="106">
        <f t="shared" si="4"/>
        <v>46626</v>
      </c>
      <c r="Y44" s="104" t="str">
        <f>IF(AND($E$2="Noord",ISNA(VLOOKUP($V$4&amp;$V44&amp;Y$10,Data!$A:$H,6,FALSE)=TRUE)),"",IF(AND($E$2="Midden",ISNA(VLOOKUP($V$4&amp;$V44&amp;Y$10,Data!$A:$H,7,FALSE)=TRUE)),"",IF(AND($E$2="Zuid",ISNA(VLOOKUP($V$4&amp;$V44&amp;Y$10,Data!$A:$H,8,FALSE)=TRUE)),"",IF(AND($E$2="Noord",VLOOKUP($V$4&amp;$V44&amp;Y$10,Data!$A:$H,6,FALSE)="Vakantie"),"x",IF(AND($E$2="Midden",VLOOKUP($V$4&amp;$V44&amp;Y$10,Data!$A:$H,7,FALSE)="Vakantie"),"x",IF(AND($E$2="Zuid",VLOOKUP($V$4&amp;$V44&amp;Y$10,Data!$A:$H,8,FALSE)="Vakantie"),"x",""))))))</f>
        <v/>
      </c>
      <c r="Z44" s="104" t="str">
        <f>IF(AND($E$2="Noord",ISNA(VLOOKUP($V$4&amp;$V44&amp;Z$10,Data!$A:$H,6,FALSE)=TRUE)),"",IF(AND($E$2="Midden",ISNA(VLOOKUP($V$4&amp;$V44&amp;Z$10,Data!$A:$H,7,FALSE)=TRUE)),"",IF(AND($E$2="Zuid",ISNA(VLOOKUP($V$4&amp;$V44&amp;Z$10,Data!$A:$H,8,FALSE)=TRUE)),"",IF(AND($E$2="Noord",VLOOKUP($V$4&amp;$V44&amp;Z$10,Data!$A:$H,6,FALSE)="Vakantie"),"x",IF(AND($E$2="Midden",VLOOKUP($V$4&amp;$V44&amp;Z$10,Data!$A:$H,7,FALSE)="Vakantie"),"x",IF(AND($E$2="Zuid",VLOOKUP($V$4&amp;$V44&amp;Z$10,Data!$A:$H,8,FALSE)="Vakantie"),"x",""))))))</f>
        <v/>
      </c>
      <c r="AA44" s="104" t="str">
        <f>IF(AND($E$2="Noord",ISNA(VLOOKUP($V$4&amp;$V44&amp;AA$10,Data!$A:$H,6,FALSE)=TRUE)),"",IF(AND($E$2="Midden",ISNA(VLOOKUP($V$4&amp;$V44&amp;AA$10,Data!$A:$H,7,FALSE)=TRUE)),"",IF(AND($E$2="Zuid",ISNA(VLOOKUP($V$4&amp;$V44&amp;AA$10,Data!$A:$H,8,FALSE)=TRUE)),"",IF(AND($E$2="Noord",VLOOKUP($V$4&amp;$V44&amp;AA$10,Data!$A:$H,6,FALSE)="Vakantie"),"x",IF(AND($E$2="Midden",VLOOKUP($V$4&amp;$V44&amp;AA$10,Data!$A:$H,7,FALSE)="Vakantie"),"x",IF(AND($E$2="Zuid",VLOOKUP($V$4&amp;$V44&amp;AA$10,Data!$A:$H,8,FALSE)="Vakantie"),"x",""))))))</f>
        <v/>
      </c>
      <c r="AB44" s="104" t="str">
        <f>IF(AND($E$2="Noord",ISNA(VLOOKUP($V$4&amp;$V44&amp;AB$10,Data!$A:$H,6,FALSE)=TRUE)),"",IF(AND($E$2="Midden",ISNA(VLOOKUP($V$4&amp;$V44&amp;AB$10,Data!$A:$H,7,FALSE)=TRUE)),"",IF(AND($E$2="Zuid",ISNA(VLOOKUP($V$4&amp;$V44&amp;AB$10,Data!$A:$H,8,FALSE)=TRUE)),"",IF(AND($E$2="Noord",VLOOKUP($V$4&amp;$V44&amp;AB$10,Data!$A:$H,6,FALSE)="Vakantie"),"x",IF(AND($E$2="Midden",VLOOKUP($V$4&amp;$V44&amp;AB$10,Data!$A:$H,7,FALSE)="Vakantie"),"x",IF(AND($E$2="Zuid",VLOOKUP($V$4&amp;$V44&amp;AB$10,Data!$A:$H,8,FALSE)="Vakantie"),"x",""))))))</f>
        <v/>
      </c>
      <c r="AC44" s="104" t="str">
        <f>IF(AND($E$2="Noord",ISNA(VLOOKUP($V$4&amp;$V44&amp;AC$10,Data!$A:$H,6,FALSE)=TRUE)),"",IF(AND($E$2="Midden",ISNA(VLOOKUP($V$4&amp;$V44&amp;AC$10,Data!$A:$H,7,FALSE)=TRUE)),"",IF(AND($E$2="Zuid",ISNA(VLOOKUP($V$4&amp;$V44&amp;AC$10,Data!$A:$H,8,FALSE)=TRUE)),"",IF(AND($E$2="Noord",VLOOKUP($V$4&amp;$V44&amp;AC$10,Data!$A:$H,6,FALSE)="Vakantie"),"x",IF(AND($E$2="Midden",VLOOKUP($V$4&amp;$V44&amp;AC$10,Data!$A:$H,7,FALSE)="Vakantie"),"x",IF(AND($E$2="Zuid",VLOOKUP($V$4&amp;$V44&amp;AC$10,Data!$A:$H,8,FALSE)="Vakantie"),"x",""))))))</f>
        <v/>
      </c>
      <c r="AD44" s="89">
        <f t="shared" si="2"/>
        <v>0</v>
      </c>
      <c r="AI44">
        <f t="shared" si="5"/>
        <v>1</v>
      </c>
      <c r="AJ44" s="107" t="str">
        <f>IF((COUNTIF($AI$11:$AI44,2))&gt;1,"",IF(OR(AI43="",AI43=2),"",IF(AI44=1,"",IF(AND($AI44=2,E44&lt;&gt;""),$C44,IF(AND($AI44=2,F44&lt;&gt;""),$C44+1,IF(AND($AI44=2,G44&lt;&gt;""),$C44+2,IF(AND($AI44=2,H44&lt;&gt;""),$C44+3,IF(AND($AI44=2,I44&lt;&gt;""),$C44+4,""))))))))</f>
        <v/>
      </c>
      <c r="AK44">
        <f>IF(SUM(E45:$I$62)+$T$68+$AD$68=0,1,2)</f>
        <v>1</v>
      </c>
      <c r="AL44" s="65" t="str">
        <f t="shared" si="6"/>
        <v/>
      </c>
      <c r="AM44">
        <f t="shared" si="7"/>
        <v>1</v>
      </c>
      <c r="AN44" s="65" t="str">
        <f t="shared" si="14"/>
        <v/>
      </c>
      <c r="AO44">
        <f>IF(SUM(O45:$S$62)+$AD$68=0,1,2)</f>
        <v>1</v>
      </c>
      <c r="AP44" s="65" t="str">
        <f t="shared" si="8"/>
        <v/>
      </c>
      <c r="AQ44">
        <f>IF(SUM($O45:$S$62)=0,1,2)</f>
        <v>1</v>
      </c>
      <c r="AR44" s="65" t="str">
        <f>IF((COUNTIF($AI$11:$AI$64,2)+COUNTIF($AM$11:$AM$64,2)+COUNTIF(AQ$12:$AQ44,2))&gt;1,"",IF(OR(AQ43="",AQ43=2),"",IF(AQ44=1,"",IF(AND(AQ44=2,Y44&lt;&gt;""),W44,IF(AND(AQ44=2,Z44&lt;&gt;""),W44+1,IF(AND(AQ44=2,AA44&lt;&gt;""),W44+2,IF(AND(AQ44=2,AB44&lt;&gt;""),W44+3,IF(AND(AQ44=2,AC44&lt;&gt;""),W44+4,""))))))))</f>
        <v/>
      </c>
      <c r="AS44">
        <f>IF(SUM(Y45:$AC$62)=0,1,2)</f>
        <v>1</v>
      </c>
      <c r="AT44" s="65" t="str">
        <f t="shared" si="9"/>
        <v/>
      </c>
    </row>
    <row r="45" spans="2:46" x14ac:dyDescent="0.3">
      <c r="B45" s="101">
        <v>35</v>
      </c>
      <c r="C45" s="103">
        <f t="shared" si="10"/>
        <v>45894</v>
      </c>
      <c r="D45" s="103">
        <f t="shared" si="3"/>
        <v>45898</v>
      </c>
      <c r="E45" s="104" t="str">
        <f>IF(AND($E$2="Noord",ISNA(VLOOKUP($B$4&amp;$B45&amp;E$10,Data!$A:$H,6,FALSE)=TRUE)),"",IF(AND($E$2="Midden",ISNA(VLOOKUP($B$4&amp;$B45&amp;E$10,Data!$A:$H,7,FALSE)=TRUE)),"",IF(AND($E$2="Zuid",ISNA(VLOOKUP($B$4&amp;$B45&amp;E$10,Data!$A:$H,8,FALSE)=TRUE)),"",IF(AND($E$2="Noord",VLOOKUP($B$4&amp;$B45&amp;E$10,Data!$A:$H,6,FALSE)="Vakantie"),"x",IF(AND($E$2="Midden",VLOOKUP($B$4&amp;$B45&amp;E$10,Data!$A:$H,7,FALSE)="Vakantie"),"x",IF(AND($E$2="Zuid",VLOOKUP($B$4&amp;$B45&amp;E$10,Data!$A:$H,8,FALSE)="Vakantie"),"x",""))))))</f>
        <v/>
      </c>
      <c r="F45" s="104" t="str">
        <f>IF(AND($E$2="Noord",ISNA(VLOOKUP($B$4&amp;$B45&amp;F$10,Data!$A:$H,6,FALSE)=TRUE)),"",IF(AND($E$2="Midden",ISNA(VLOOKUP($B$4&amp;$B45&amp;F$10,Data!$A:$H,7,FALSE)=TRUE)),"",IF(AND($E$2="Zuid",ISNA(VLOOKUP($B$4&amp;$B45&amp;F$10,Data!$A:$H,8,FALSE)=TRUE)),"",IF(AND($E$2="Noord",VLOOKUP($B$4&amp;$B45&amp;F$10,Data!$A:$H,6,FALSE)="Vakantie"),"x",IF(AND($E$2="Midden",VLOOKUP($B$4&amp;$B45&amp;F$10,Data!$A:$H,7,FALSE)="Vakantie"),"x",IF(AND($E$2="Zuid",VLOOKUP($B$4&amp;$B45&amp;F$10,Data!$A:$H,8,FALSE)="Vakantie"),"x",""))))))</f>
        <v/>
      </c>
      <c r="G45" s="104" t="str">
        <f>IF(AND($E$2="Noord",ISNA(VLOOKUP($B$4&amp;$B45&amp;G$10,Data!$A:$H,6,FALSE)=TRUE)),"",IF(AND($E$2="Midden",ISNA(VLOOKUP($B$4&amp;$B45&amp;G$10,Data!$A:$H,7,FALSE)=TRUE)),"",IF(AND($E$2="Zuid",ISNA(VLOOKUP($B$4&amp;$B45&amp;G$10,Data!$A:$H,8,FALSE)=TRUE)),"",IF(AND($E$2="Noord",VLOOKUP($B$4&amp;$B45&amp;G$10,Data!$A:$H,6,FALSE)="Vakantie"),"x",IF(AND($E$2="Midden",VLOOKUP($B$4&amp;$B45&amp;G$10,Data!$A:$H,7,FALSE)="Vakantie"),"x",IF(AND($E$2="Zuid",VLOOKUP($B$4&amp;$B45&amp;G$10,Data!$A:$H,8,FALSE)="Vakantie"),"x",""))))))</f>
        <v/>
      </c>
      <c r="H45" s="104" t="str">
        <f>IF(AND($E$2="Noord",ISNA(VLOOKUP($B$4&amp;$B45&amp;H$10,Data!$A:$H,6,FALSE)=TRUE)),"",IF(AND($E$2="Midden",ISNA(VLOOKUP($B$4&amp;$B45&amp;H$10,Data!$A:$H,7,FALSE)=TRUE)),"",IF(AND($E$2="Zuid",ISNA(VLOOKUP($B$4&amp;$B45&amp;H$10,Data!$A:$H,8,FALSE)=TRUE)),"",IF(AND($E$2="Noord",VLOOKUP($B$4&amp;$B45&amp;H$10,Data!$A:$H,6,FALSE)="Vakantie"),"x",IF(AND($E$2="Midden",VLOOKUP($B$4&amp;$B45&amp;H$10,Data!$A:$H,7,FALSE)="Vakantie"),"x",IF(AND($E$2="Zuid",VLOOKUP($B$4&amp;$B45&amp;H$10,Data!$A:$H,8,FALSE)="Vakantie"),"x",""))))))</f>
        <v/>
      </c>
      <c r="I45" s="104" t="str">
        <f>IF(AND($E$2="Noord",ISNA(VLOOKUP($B$4&amp;$B45&amp;I$10,Data!$A:$H,6,FALSE)=TRUE)),"",IF(AND($E$2="Midden",ISNA(VLOOKUP($B$4&amp;$B45&amp;I$10,Data!$A:$H,7,FALSE)=TRUE)),"",IF(AND($E$2="Zuid",ISNA(VLOOKUP($B$4&amp;$B45&amp;I$10,Data!$A:$H,8,FALSE)=TRUE)),"",IF(AND($E$2="Noord",VLOOKUP($B$4&amp;$B45&amp;I$10,Data!$A:$H,6,FALSE)="Vakantie"),"x",IF(AND($E$2="Midden",VLOOKUP($B$4&amp;$B45&amp;I$10,Data!$A:$H,7,FALSE)="Vakantie"),"x",IF(AND($E$2="Zuid",VLOOKUP($B$4&amp;$B45&amp;I$10,Data!$A:$H,8,FALSE)="Vakantie"),"x",""))))))</f>
        <v/>
      </c>
      <c r="J45" s="89">
        <f t="shared" si="0"/>
        <v>0</v>
      </c>
      <c r="L45" s="101">
        <v>35</v>
      </c>
      <c r="M45" s="106">
        <f t="shared" si="11"/>
        <v>46258</v>
      </c>
      <c r="N45" s="94">
        <f t="shared" si="12"/>
        <v>46262</v>
      </c>
      <c r="O45" s="104" t="str">
        <f>IF(AND($E$2="Noord",ISNA(VLOOKUP($L$4&amp;$L45&amp;O$10,Data!$A:$H,6,FALSE)=TRUE)),"",IF(AND($E$2="Midden",ISNA(VLOOKUP($L$4&amp;$L45&amp;O$10,Data!$A:$H,7,FALSE)=TRUE)),"",IF(AND($E$2="Zuid",ISNA(VLOOKUP($L$4&amp;$L45&amp;O$10,Data!$A:$H,8,FALSE)=TRUE)),"",IF(AND($E$2="Noord",VLOOKUP($L$4&amp;$L45&amp;O$10,Data!$A:$H,6,FALSE)="Vakantie"),"x",IF(AND($E$2="Midden",VLOOKUP($L$4&amp;$L45&amp;O$10,Data!$A:$H,7,FALSE)="Vakantie"),"x",IF(AND($E$2="Zuid",VLOOKUP($L$4&amp;$L45&amp;O$10,Data!$A:$H,8,FALSE)="Vakantie"),"x",""))))))</f>
        <v/>
      </c>
      <c r="P45" s="104" t="str">
        <f>IF(AND($E$2="Noord",ISNA(VLOOKUP($L$4&amp;$L45&amp;P$10,Data!$A:$H,6,FALSE)=TRUE)),"",IF(AND($E$2="Midden",ISNA(VLOOKUP($L$4&amp;$L45&amp;P$10,Data!$A:$H,7,FALSE)=TRUE)),"",IF(AND($E$2="Zuid",ISNA(VLOOKUP($L$4&amp;$L45&amp;P$10,Data!$A:$H,8,FALSE)=TRUE)),"",IF(AND($E$2="Noord",VLOOKUP($L$4&amp;$L45&amp;P$10,Data!$A:$H,6,FALSE)="Vakantie"),"x",IF(AND($E$2="Midden",VLOOKUP($L$4&amp;$L45&amp;P$10,Data!$A:$H,7,FALSE)="Vakantie"),"x",IF(AND($E$2="Zuid",VLOOKUP($L$4&amp;$L45&amp;P$10,Data!$A:$H,8,FALSE)="Vakantie"),"x",""))))))</f>
        <v/>
      </c>
      <c r="Q45" s="104" t="str">
        <f>IF(AND($E$2="Noord",ISNA(VLOOKUP($L$4&amp;$L45&amp;Q$10,Data!$A:$H,6,FALSE)=TRUE)),"",IF(AND($E$2="Midden",ISNA(VLOOKUP($L$4&amp;$L45&amp;Q$10,Data!$A:$H,7,FALSE)=TRUE)),"",IF(AND($E$2="Zuid",ISNA(VLOOKUP($L$4&amp;$L45&amp;Q$10,Data!$A:$H,8,FALSE)=TRUE)),"",IF(AND($E$2="Noord",VLOOKUP($L$4&amp;$L45&amp;Q$10,Data!$A:$H,6,FALSE)="Vakantie"),"x",IF(AND($E$2="Midden",VLOOKUP($L$4&amp;$L45&amp;Q$10,Data!$A:$H,7,FALSE)="Vakantie"),"x",IF(AND($E$2="Zuid",VLOOKUP($L$4&amp;$L45&amp;Q$10,Data!$A:$H,8,FALSE)="Vakantie"),"x",""))))))</f>
        <v/>
      </c>
      <c r="R45" s="104" t="str">
        <f>IF(AND($E$2="Noord",ISNA(VLOOKUP($L$4&amp;$L45&amp;R$10,Data!$A:$H,6,FALSE)=TRUE)),"",IF(AND($E$2="Midden",ISNA(VLOOKUP($L$4&amp;$L45&amp;R$10,Data!$A:$H,7,FALSE)=TRUE)),"",IF(AND($E$2="Zuid",ISNA(VLOOKUP($L$4&amp;$L45&amp;R$10,Data!$A:$H,8,FALSE)=TRUE)),"",IF(AND($E$2="Noord",VLOOKUP($L$4&amp;$L45&amp;R$10,Data!$A:$H,6,FALSE)="Vakantie"),"x",IF(AND($E$2="Midden",VLOOKUP($L$4&amp;$L45&amp;R$10,Data!$A:$H,7,FALSE)="Vakantie"),"x",IF(AND($E$2="Zuid",VLOOKUP($L$4&amp;$L45&amp;R$10,Data!$A:$H,8,FALSE)="Vakantie"),"x",""))))))</f>
        <v/>
      </c>
      <c r="S45" s="104" t="str">
        <f>IF(AND($E$2="Noord",ISNA(VLOOKUP($L$4&amp;$L45&amp;S$10,Data!$A:$H,6,FALSE)=TRUE)),"",IF(AND($E$2="Midden",ISNA(VLOOKUP($L$4&amp;$L45&amp;S$10,Data!$A:$H,7,FALSE)=TRUE)),"",IF(AND($E$2="Zuid",ISNA(VLOOKUP($L$4&amp;$L45&amp;S$10,Data!$A:$H,8,FALSE)=TRUE)),"",IF(AND($E$2="Noord",VLOOKUP($L$4&amp;$L45&amp;S$10,Data!$A:$H,6,FALSE)="Vakantie"),"x",IF(AND($E$2="Midden",VLOOKUP($L$4&amp;$L45&amp;S$10,Data!$A:$H,7,FALSE)="Vakantie"),"x",IF(AND($E$2="Zuid",VLOOKUP($L$4&amp;$L45&amp;S$10,Data!$A:$H,8,FALSE)="Vakantie"),"x",""))))))</f>
        <v/>
      </c>
      <c r="T45" s="89">
        <f t="shared" si="1"/>
        <v>0</v>
      </c>
      <c r="V45" s="101">
        <v>35</v>
      </c>
      <c r="W45" s="106">
        <f t="shared" si="13"/>
        <v>46629</v>
      </c>
      <c r="X45" s="106">
        <f t="shared" si="4"/>
        <v>46633</v>
      </c>
      <c r="Y45" s="104" t="str">
        <f>IF(AND($E$2="Noord",ISNA(VLOOKUP($V$4&amp;$V45&amp;Y$10,Data!$A:$H,6,FALSE)=TRUE)),"",IF(AND($E$2="Midden",ISNA(VLOOKUP($V$4&amp;$V45&amp;Y$10,Data!$A:$H,7,FALSE)=TRUE)),"",IF(AND($E$2="Zuid",ISNA(VLOOKUP($V$4&amp;$V45&amp;Y$10,Data!$A:$H,8,FALSE)=TRUE)),"",IF(AND($E$2="Noord",VLOOKUP($V$4&amp;$V45&amp;Y$10,Data!$A:$H,6,FALSE)="Vakantie"),"x",IF(AND($E$2="Midden",VLOOKUP($V$4&amp;$V45&amp;Y$10,Data!$A:$H,7,FALSE)="Vakantie"),"x",IF(AND($E$2="Zuid",VLOOKUP($V$4&amp;$V45&amp;Y$10,Data!$A:$H,8,FALSE)="Vakantie"),"x",""))))))</f>
        <v/>
      </c>
      <c r="Z45" s="104" t="str">
        <f>IF(AND($E$2="Noord",ISNA(VLOOKUP($V$4&amp;$V45&amp;Z$10,Data!$A:$H,6,FALSE)=TRUE)),"",IF(AND($E$2="Midden",ISNA(VLOOKUP($V$4&amp;$V45&amp;Z$10,Data!$A:$H,7,FALSE)=TRUE)),"",IF(AND($E$2="Zuid",ISNA(VLOOKUP($V$4&amp;$V45&amp;Z$10,Data!$A:$H,8,FALSE)=TRUE)),"",IF(AND($E$2="Noord",VLOOKUP($V$4&amp;$V45&amp;Z$10,Data!$A:$H,6,FALSE)="Vakantie"),"x",IF(AND($E$2="Midden",VLOOKUP($V$4&amp;$V45&amp;Z$10,Data!$A:$H,7,FALSE)="Vakantie"),"x",IF(AND($E$2="Zuid",VLOOKUP($V$4&amp;$V45&amp;Z$10,Data!$A:$H,8,FALSE)="Vakantie"),"x",""))))))</f>
        <v/>
      </c>
      <c r="AA45" s="104" t="str">
        <f>IF(AND($E$2="Noord",ISNA(VLOOKUP($V$4&amp;$V45&amp;AA$10,Data!$A:$H,6,FALSE)=TRUE)),"",IF(AND($E$2="Midden",ISNA(VLOOKUP($V$4&amp;$V45&amp;AA$10,Data!$A:$H,7,FALSE)=TRUE)),"",IF(AND($E$2="Zuid",ISNA(VLOOKUP($V$4&amp;$V45&amp;AA$10,Data!$A:$H,8,FALSE)=TRUE)),"",IF(AND($E$2="Noord",VLOOKUP($V$4&amp;$V45&amp;AA$10,Data!$A:$H,6,FALSE)="Vakantie"),"x",IF(AND($E$2="Midden",VLOOKUP($V$4&amp;$V45&amp;AA$10,Data!$A:$H,7,FALSE)="Vakantie"),"x",IF(AND($E$2="Zuid",VLOOKUP($V$4&amp;$V45&amp;AA$10,Data!$A:$H,8,FALSE)="Vakantie"),"x",""))))))</f>
        <v/>
      </c>
      <c r="AB45" s="104" t="str">
        <f>IF(AND($E$2="Noord",ISNA(VLOOKUP($V$4&amp;$V45&amp;AB$10,Data!$A:$H,6,FALSE)=TRUE)),"",IF(AND($E$2="Midden",ISNA(VLOOKUP($V$4&amp;$V45&amp;AB$10,Data!$A:$H,7,FALSE)=TRUE)),"",IF(AND($E$2="Zuid",ISNA(VLOOKUP($V$4&amp;$V45&amp;AB$10,Data!$A:$H,8,FALSE)=TRUE)),"",IF(AND($E$2="Noord",VLOOKUP($V$4&amp;$V45&amp;AB$10,Data!$A:$H,6,FALSE)="Vakantie"),"x",IF(AND($E$2="Midden",VLOOKUP($V$4&amp;$V45&amp;AB$10,Data!$A:$H,7,FALSE)="Vakantie"),"x",IF(AND($E$2="Zuid",VLOOKUP($V$4&amp;$V45&amp;AB$10,Data!$A:$H,8,FALSE)="Vakantie"),"x",""))))))</f>
        <v/>
      </c>
      <c r="AC45" s="104" t="str">
        <f>IF(AND($E$2="Noord",ISNA(VLOOKUP($V$4&amp;$V45&amp;AC$10,Data!$A:$H,6,FALSE)=TRUE)),"",IF(AND($E$2="Midden",ISNA(VLOOKUP($V$4&amp;$V45&amp;AC$10,Data!$A:$H,7,FALSE)=TRUE)),"",IF(AND($E$2="Zuid",ISNA(VLOOKUP($V$4&amp;$V45&amp;AC$10,Data!$A:$H,8,FALSE)=TRUE)),"",IF(AND($E$2="Noord",VLOOKUP($V$4&amp;$V45&amp;AC$10,Data!$A:$H,6,FALSE)="Vakantie"),"x",IF(AND($E$2="Midden",VLOOKUP($V$4&amp;$V45&amp;AC$10,Data!$A:$H,7,FALSE)="Vakantie"),"x",IF(AND($E$2="Zuid",VLOOKUP($V$4&amp;$V45&amp;AC$10,Data!$A:$H,8,FALSE)="Vakantie"),"x",""))))))</f>
        <v/>
      </c>
      <c r="AD45" s="89">
        <f t="shared" si="2"/>
        <v>0</v>
      </c>
      <c r="AI45">
        <f t="shared" si="5"/>
        <v>1</v>
      </c>
      <c r="AJ45" s="107" t="str">
        <f>IF((COUNTIF($AI$11:$AI45,2))&gt;1,"",IF(OR(AI44="",AI44=2),"",IF(AI45=1,"",IF(AND($AI45=2,E45&lt;&gt;""),$C45,IF(AND($AI45=2,F45&lt;&gt;""),$C45+1,IF(AND($AI45=2,G45&lt;&gt;""),$C45+2,IF(AND($AI45=2,H45&lt;&gt;""),$C45+3,IF(AND($AI45=2,I45&lt;&gt;""),$C45+4,""))))))))</f>
        <v/>
      </c>
      <c r="AK45">
        <f>IF(SUM(E46:$I$62)+$T$68+$AD$68=0,1,2)</f>
        <v>1</v>
      </c>
      <c r="AL45" s="65" t="str">
        <f t="shared" si="6"/>
        <v/>
      </c>
      <c r="AM45">
        <f t="shared" si="7"/>
        <v>1</v>
      </c>
      <c r="AN45" s="65" t="str">
        <f t="shared" si="14"/>
        <v/>
      </c>
      <c r="AO45">
        <f>IF(SUM(O46:$S$62)+$AD$68=0,1,2)</f>
        <v>1</v>
      </c>
      <c r="AP45" s="65" t="str">
        <f t="shared" si="8"/>
        <v/>
      </c>
      <c r="AQ45">
        <f>IF(SUM($O46:$S$62)=0,1,2)</f>
        <v>1</v>
      </c>
      <c r="AR45" s="65" t="str">
        <f>IF((COUNTIF($AI$11:$AI$64,2)+COUNTIF($AM$11:$AM$64,2)+COUNTIF(AQ$12:$AQ45,2))&gt;1,"",IF(OR(AQ44="",AQ44=2),"",IF(AQ45=1,"",IF(AND(AQ45=2,Y45&lt;&gt;""),W45,IF(AND(AQ45=2,Z45&lt;&gt;""),W45+1,IF(AND(AQ45=2,AA45&lt;&gt;""),W45+2,IF(AND(AQ45=2,AB45&lt;&gt;""),W45+3,IF(AND(AQ45=2,AC45&lt;&gt;""),W45+4,""))))))))</f>
        <v/>
      </c>
      <c r="AS45">
        <f>IF(SUM(Y46:$AC$62)=0,1,2)</f>
        <v>1</v>
      </c>
      <c r="AT45" s="65" t="str">
        <f t="shared" si="9"/>
        <v/>
      </c>
    </row>
    <row r="46" spans="2:46" x14ac:dyDescent="0.3">
      <c r="B46" s="101">
        <v>36</v>
      </c>
      <c r="C46" s="103">
        <f t="shared" si="10"/>
        <v>45901</v>
      </c>
      <c r="D46" s="103">
        <f t="shared" si="3"/>
        <v>45905</v>
      </c>
      <c r="E46" s="104" t="str">
        <f>IF(AND($E$2="Noord",ISNA(VLOOKUP($B$4&amp;$B46&amp;E$10,Data!$A:$H,6,FALSE)=TRUE)),"",IF(AND($E$2="Midden",ISNA(VLOOKUP($B$4&amp;$B46&amp;E$10,Data!$A:$H,7,FALSE)=TRUE)),"",IF(AND($E$2="Zuid",ISNA(VLOOKUP($B$4&amp;$B46&amp;E$10,Data!$A:$H,8,FALSE)=TRUE)),"",IF(AND($E$2="Noord",VLOOKUP($B$4&amp;$B46&amp;E$10,Data!$A:$H,6,FALSE)="Vakantie"),"x",IF(AND($E$2="Midden",VLOOKUP($B$4&amp;$B46&amp;E$10,Data!$A:$H,7,FALSE)="Vakantie"),"x",IF(AND($E$2="Zuid",VLOOKUP($B$4&amp;$B46&amp;E$10,Data!$A:$H,8,FALSE)="Vakantie"),"x",""))))))</f>
        <v/>
      </c>
      <c r="F46" s="104" t="str">
        <f>IF(AND($E$2="Noord",ISNA(VLOOKUP($B$4&amp;$B46&amp;F$10,Data!$A:$H,6,FALSE)=TRUE)),"",IF(AND($E$2="Midden",ISNA(VLOOKUP($B$4&amp;$B46&amp;F$10,Data!$A:$H,7,FALSE)=TRUE)),"",IF(AND($E$2="Zuid",ISNA(VLOOKUP($B$4&amp;$B46&amp;F$10,Data!$A:$H,8,FALSE)=TRUE)),"",IF(AND($E$2="Noord",VLOOKUP($B$4&amp;$B46&amp;F$10,Data!$A:$H,6,FALSE)="Vakantie"),"x",IF(AND($E$2="Midden",VLOOKUP($B$4&amp;$B46&amp;F$10,Data!$A:$H,7,FALSE)="Vakantie"),"x",IF(AND($E$2="Zuid",VLOOKUP($B$4&amp;$B46&amp;F$10,Data!$A:$H,8,FALSE)="Vakantie"),"x",""))))))</f>
        <v/>
      </c>
      <c r="G46" s="104" t="str">
        <f>IF(AND($E$2="Noord",ISNA(VLOOKUP($B$4&amp;$B46&amp;G$10,Data!$A:$H,6,FALSE)=TRUE)),"",IF(AND($E$2="Midden",ISNA(VLOOKUP($B$4&amp;$B46&amp;G$10,Data!$A:$H,7,FALSE)=TRUE)),"",IF(AND($E$2="Zuid",ISNA(VLOOKUP($B$4&amp;$B46&amp;G$10,Data!$A:$H,8,FALSE)=TRUE)),"",IF(AND($E$2="Noord",VLOOKUP($B$4&amp;$B46&amp;G$10,Data!$A:$H,6,FALSE)="Vakantie"),"x",IF(AND($E$2="Midden",VLOOKUP($B$4&amp;$B46&amp;G$10,Data!$A:$H,7,FALSE)="Vakantie"),"x",IF(AND($E$2="Zuid",VLOOKUP($B$4&amp;$B46&amp;G$10,Data!$A:$H,8,FALSE)="Vakantie"),"x",""))))))</f>
        <v/>
      </c>
      <c r="H46" s="104" t="str">
        <f>IF(AND($E$2="Noord",ISNA(VLOOKUP($B$4&amp;$B46&amp;H$10,Data!$A:$H,6,FALSE)=TRUE)),"",IF(AND($E$2="Midden",ISNA(VLOOKUP($B$4&amp;$B46&amp;H$10,Data!$A:$H,7,FALSE)=TRUE)),"",IF(AND($E$2="Zuid",ISNA(VLOOKUP($B$4&amp;$B46&amp;H$10,Data!$A:$H,8,FALSE)=TRUE)),"",IF(AND($E$2="Noord",VLOOKUP($B$4&amp;$B46&amp;H$10,Data!$A:$H,6,FALSE)="Vakantie"),"x",IF(AND($E$2="Midden",VLOOKUP($B$4&amp;$B46&amp;H$10,Data!$A:$H,7,FALSE)="Vakantie"),"x",IF(AND($E$2="Zuid",VLOOKUP($B$4&amp;$B46&amp;H$10,Data!$A:$H,8,FALSE)="Vakantie"),"x",""))))))</f>
        <v/>
      </c>
      <c r="I46" s="104" t="str">
        <f>IF(AND($E$2="Noord",ISNA(VLOOKUP($B$4&amp;$B46&amp;I$10,Data!$A:$H,6,FALSE)=TRUE)),"",IF(AND($E$2="Midden",ISNA(VLOOKUP($B$4&amp;$B46&amp;I$10,Data!$A:$H,7,FALSE)=TRUE)),"",IF(AND($E$2="Zuid",ISNA(VLOOKUP($B$4&amp;$B46&amp;I$10,Data!$A:$H,8,FALSE)=TRUE)),"",IF(AND($E$2="Noord",VLOOKUP($B$4&amp;$B46&amp;I$10,Data!$A:$H,6,FALSE)="Vakantie"),"x",IF(AND($E$2="Midden",VLOOKUP($B$4&amp;$B46&amp;I$10,Data!$A:$H,7,FALSE)="Vakantie"),"x",IF(AND($E$2="Zuid",VLOOKUP($B$4&amp;$B46&amp;I$10,Data!$A:$H,8,FALSE)="Vakantie"),"x",""))))))</f>
        <v/>
      </c>
      <c r="J46" s="89">
        <f t="shared" si="0"/>
        <v>0</v>
      </c>
      <c r="L46" s="101">
        <v>36</v>
      </c>
      <c r="M46" s="106">
        <f t="shared" si="11"/>
        <v>46265</v>
      </c>
      <c r="N46" s="94">
        <f t="shared" si="12"/>
        <v>46269</v>
      </c>
      <c r="O46" s="104" t="str">
        <f>IF(AND($E$2="Noord",ISNA(VLOOKUP($L$4&amp;$L46&amp;O$10,Data!$A:$H,6,FALSE)=TRUE)),"",IF(AND($E$2="Midden",ISNA(VLOOKUP($L$4&amp;$L46&amp;O$10,Data!$A:$H,7,FALSE)=TRUE)),"",IF(AND($E$2="Zuid",ISNA(VLOOKUP($L$4&amp;$L46&amp;O$10,Data!$A:$H,8,FALSE)=TRUE)),"",IF(AND($E$2="Noord",VLOOKUP($L$4&amp;$L46&amp;O$10,Data!$A:$H,6,FALSE)="Vakantie"),"x",IF(AND($E$2="Midden",VLOOKUP($L$4&amp;$L46&amp;O$10,Data!$A:$H,7,FALSE)="Vakantie"),"x",IF(AND($E$2="Zuid",VLOOKUP($L$4&amp;$L46&amp;O$10,Data!$A:$H,8,FALSE)="Vakantie"),"x",""))))))</f>
        <v/>
      </c>
      <c r="P46" s="104" t="str">
        <f>IF(AND($E$2="Noord",ISNA(VLOOKUP($L$4&amp;$L46&amp;P$10,Data!$A:$H,6,FALSE)=TRUE)),"",IF(AND($E$2="Midden",ISNA(VLOOKUP($L$4&amp;$L46&amp;P$10,Data!$A:$H,7,FALSE)=TRUE)),"",IF(AND($E$2="Zuid",ISNA(VLOOKUP($L$4&amp;$L46&amp;P$10,Data!$A:$H,8,FALSE)=TRUE)),"",IF(AND($E$2="Noord",VLOOKUP($L$4&amp;$L46&amp;P$10,Data!$A:$H,6,FALSE)="Vakantie"),"x",IF(AND($E$2="Midden",VLOOKUP($L$4&amp;$L46&amp;P$10,Data!$A:$H,7,FALSE)="Vakantie"),"x",IF(AND($E$2="Zuid",VLOOKUP($L$4&amp;$L46&amp;P$10,Data!$A:$H,8,FALSE)="Vakantie"),"x",""))))))</f>
        <v/>
      </c>
      <c r="Q46" s="104" t="str">
        <f>IF(AND($E$2="Noord",ISNA(VLOOKUP($L$4&amp;$L46&amp;Q$10,Data!$A:$H,6,FALSE)=TRUE)),"",IF(AND($E$2="Midden",ISNA(VLOOKUP($L$4&amp;$L46&amp;Q$10,Data!$A:$H,7,FALSE)=TRUE)),"",IF(AND($E$2="Zuid",ISNA(VLOOKUP($L$4&amp;$L46&amp;Q$10,Data!$A:$H,8,FALSE)=TRUE)),"",IF(AND($E$2="Noord",VLOOKUP($L$4&amp;$L46&amp;Q$10,Data!$A:$H,6,FALSE)="Vakantie"),"x",IF(AND($E$2="Midden",VLOOKUP($L$4&amp;$L46&amp;Q$10,Data!$A:$H,7,FALSE)="Vakantie"),"x",IF(AND($E$2="Zuid",VLOOKUP($L$4&amp;$L46&amp;Q$10,Data!$A:$H,8,FALSE)="Vakantie"),"x",""))))))</f>
        <v/>
      </c>
      <c r="R46" s="104" t="str">
        <f>IF(AND($E$2="Noord",ISNA(VLOOKUP($L$4&amp;$L46&amp;R$10,Data!$A:$H,6,FALSE)=TRUE)),"",IF(AND($E$2="Midden",ISNA(VLOOKUP($L$4&amp;$L46&amp;R$10,Data!$A:$H,7,FALSE)=TRUE)),"",IF(AND($E$2="Zuid",ISNA(VLOOKUP($L$4&amp;$L46&amp;R$10,Data!$A:$H,8,FALSE)=TRUE)),"",IF(AND($E$2="Noord",VLOOKUP($L$4&amp;$L46&amp;R$10,Data!$A:$H,6,FALSE)="Vakantie"),"x",IF(AND($E$2="Midden",VLOOKUP($L$4&amp;$L46&amp;R$10,Data!$A:$H,7,FALSE)="Vakantie"),"x",IF(AND($E$2="Zuid",VLOOKUP($L$4&amp;$L46&amp;R$10,Data!$A:$H,8,FALSE)="Vakantie"),"x",""))))))</f>
        <v/>
      </c>
      <c r="S46" s="104" t="str">
        <f>IF(AND($E$2="Noord",ISNA(VLOOKUP($L$4&amp;$L46&amp;S$10,Data!$A:$H,6,FALSE)=TRUE)),"",IF(AND($E$2="Midden",ISNA(VLOOKUP($L$4&amp;$L46&amp;S$10,Data!$A:$H,7,FALSE)=TRUE)),"",IF(AND($E$2="Zuid",ISNA(VLOOKUP($L$4&amp;$L46&amp;S$10,Data!$A:$H,8,FALSE)=TRUE)),"",IF(AND($E$2="Noord",VLOOKUP($L$4&amp;$L46&amp;S$10,Data!$A:$H,6,FALSE)="Vakantie"),"x",IF(AND($E$2="Midden",VLOOKUP($L$4&amp;$L46&amp;S$10,Data!$A:$H,7,FALSE)="Vakantie"),"x",IF(AND($E$2="Zuid",VLOOKUP($L$4&amp;$L46&amp;S$10,Data!$A:$H,8,FALSE)="Vakantie"),"x",""))))))</f>
        <v/>
      </c>
      <c r="T46" s="89">
        <f t="shared" si="1"/>
        <v>0</v>
      </c>
      <c r="V46" s="101">
        <v>36</v>
      </c>
      <c r="W46" s="106">
        <f t="shared" si="13"/>
        <v>46636</v>
      </c>
      <c r="X46" s="106">
        <f t="shared" si="4"/>
        <v>46640</v>
      </c>
      <c r="Y46" s="104" t="str">
        <f>IF(AND($E$2="Noord",ISNA(VLOOKUP($V$4&amp;$V46&amp;Y$10,Data!$A:$H,6,FALSE)=TRUE)),"",IF(AND($E$2="Midden",ISNA(VLOOKUP($V$4&amp;$V46&amp;Y$10,Data!$A:$H,7,FALSE)=TRUE)),"",IF(AND($E$2="Zuid",ISNA(VLOOKUP($V$4&amp;$V46&amp;Y$10,Data!$A:$H,8,FALSE)=TRUE)),"",IF(AND($E$2="Noord",VLOOKUP($V$4&amp;$V46&amp;Y$10,Data!$A:$H,6,FALSE)="Vakantie"),"x",IF(AND($E$2="Midden",VLOOKUP($V$4&amp;$V46&amp;Y$10,Data!$A:$H,7,FALSE)="Vakantie"),"x",IF(AND($E$2="Zuid",VLOOKUP($V$4&amp;$V46&amp;Y$10,Data!$A:$H,8,FALSE)="Vakantie"),"x",""))))))</f>
        <v/>
      </c>
      <c r="Z46" s="104" t="str">
        <f>IF(AND($E$2="Noord",ISNA(VLOOKUP($V$4&amp;$V46&amp;Z$10,Data!$A:$H,6,FALSE)=TRUE)),"",IF(AND($E$2="Midden",ISNA(VLOOKUP($V$4&amp;$V46&amp;Z$10,Data!$A:$H,7,FALSE)=TRUE)),"",IF(AND($E$2="Zuid",ISNA(VLOOKUP($V$4&amp;$V46&amp;Z$10,Data!$A:$H,8,FALSE)=TRUE)),"",IF(AND($E$2="Noord",VLOOKUP($V$4&amp;$V46&amp;Z$10,Data!$A:$H,6,FALSE)="Vakantie"),"x",IF(AND($E$2="Midden",VLOOKUP($V$4&amp;$V46&amp;Z$10,Data!$A:$H,7,FALSE)="Vakantie"),"x",IF(AND($E$2="Zuid",VLOOKUP($V$4&amp;$V46&amp;Z$10,Data!$A:$H,8,FALSE)="Vakantie"),"x",""))))))</f>
        <v/>
      </c>
      <c r="AA46" s="104" t="str">
        <f>IF(AND($E$2="Noord",ISNA(VLOOKUP($V$4&amp;$V46&amp;AA$10,Data!$A:$H,6,FALSE)=TRUE)),"",IF(AND($E$2="Midden",ISNA(VLOOKUP($V$4&amp;$V46&amp;AA$10,Data!$A:$H,7,FALSE)=TRUE)),"",IF(AND($E$2="Zuid",ISNA(VLOOKUP($V$4&amp;$V46&amp;AA$10,Data!$A:$H,8,FALSE)=TRUE)),"",IF(AND($E$2="Noord",VLOOKUP($V$4&amp;$V46&amp;AA$10,Data!$A:$H,6,FALSE)="Vakantie"),"x",IF(AND($E$2="Midden",VLOOKUP($V$4&amp;$V46&amp;AA$10,Data!$A:$H,7,FALSE)="Vakantie"),"x",IF(AND($E$2="Zuid",VLOOKUP($V$4&amp;$V46&amp;AA$10,Data!$A:$H,8,FALSE)="Vakantie"),"x",""))))))</f>
        <v/>
      </c>
      <c r="AB46" s="104" t="str">
        <f>IF(AND($E$2="Noord",ISNA(VLOOKUP($V$4&amp;$V46&amp;AB$10,Data!$A:$H,6,FALSE)=TRUE)),"",IF(AND($E$2="Midden",ISNA(VLOOKUP($V$4&amp;$V46&amp;AB$10,Data!$A:$H,7,FALSE)=TRUE)),"",IF(AND($E$2="Zuid",ISNA(VLOOKUP($V$4&amp;$V46&amp;AB$10,Data!$A:$H,8,FALSE)=TRUE)),"",IF(AND($E$2="Noord",VLOOKUP($V$4&amp;$V46&amp;AB$10,Data!$A:$H,6,FALSE)="Vakantie"),"x",IF(AND($E$2="Midden",VLOOKUP($V$4&amp;$V46&amp;AB$10,Data!$A:$H,7,FALSE)="Vakantie"),"x",IF(AND($E$2="Zuid",VLOOKUP($V$4&amp;$V46&amp;AB$10,Data!$A:$H,8,FALSE)="Vakantie"),"x",""))))))</f>
        <v/>
      </c>
      <c r="AC46" s="104" t="str">
        <f>IF(AND($E$2="Noord",ISNA(VLOOKUP($V$4&amp;$V46&amp;AC$10,Data!$A:$H,6,FALSE)=TRUE)),"",IF(AND($E$2="Midden",ISNA(VLOOKUP($V$4&amp;$V46&amp;AC$10,Data!$A:$H,7,FALSE)=TRUE)),"",IF(AND($E$2="Zuid",ISNA(VLOOKUP($V$4&amp;$V46&amp;AC$10,Data!$A:$H,8,FALSE)=TRUE)),"",IF(AND($E$2="Noord",VLOOKUP($V$4&amp;$V46&amp;AC$10,Data!$A:$H,6,FALSE)="Vakantie"),"x",IF(AND($E$2="Midden",VLOOKUP($V$4&amp;$V46&amp;AC$10,Data!$A:$H,7,FALSE)="Vakantie"),"x",IF(AND($E$2="Zuid",VLOOKUP($V$4&amp;$V46&amp;AC$10,Data!$A:$H,8,FALSE)="Vakantie"),"x",""))))))</f>
        <v/>
      </c>
      <c r="AD46" s="89">
        <f t="shared" si="2"/>
        <v>0</v>
      </c>
      <c r="AI46">
        <f t="shared" si="5"/>
        <v>1</v>
      </c>
      <c r="AJ46" s="107" t="str">
        <f>IF((COUNTIF($AI$11:$AI46,2))&gt;1,"",IF(OR(AI45="",AI45=2),"",IF(AI46=1,"",IF(AND($AI46=2,E46&lt;&gt;""),$C46,IF(AND($AI46=2,F46&lt;&gt;""),$C46+1,IF(AND($AI46=2,G46&lt;&gt;""),$C46+2,IF(AND($AI46=2,H46&lt;&gt;""),$C46+3,IF(AND($AI46=2,I46&lt;&gt;""),$C46+4,""))))))))</f>
        <v/>
      </c>
      <c r="AK46">
        <f>IF(SUM(E47:$I$62)+$T$68+$AD$68=0,1,2)</f>
        <v>1</v>
      </c>
      <c r="AL46" s="65" t="str">
        <f t="shared" si="6"/>
        <v/>
      </c>
      <c r="AM46">
        <f t="shared" si="7"/>
        <v>1</v>
      </c>
      <c r="AN46" s="65" t="str">
        <f t="shared" si="14"/>
        <v/>
      </c>
      <c r="AO46">
        <f>IF(SUM(O47:$S$62)+$AD$68=0,1,2)</f>
        <v>1</v>
      </c>
      <c r="AP46" s="65" t="str">
        <f t="shared" si="8"/>
        <v/>
      </c>
      <c r="AQ46">
        <f>IF(SUM($O47:$S$62)=0,1,2)</f>
        <v>1</v>
      </c>
      <c r="AR46" s="65" t="str">
        <f>IF((COUNTIF($AI$11:$AI$64,2)+COUNTIF($AM$11:$AM$64,2)+COUNTIF(AQ$12:$AQ46,2))&gt;1,"",IF(OR(AQ45="",AQ45=2),"",IF(AQ46=1,"",IF(AND(AQ46=2,Y46&lt;&gt;""),W46,IF(AND(AQ46=2,Z46&lt;&gt;""),W46+1,IF(AND(AQ46=2,AA46&lt;&gt;""),W46+2,IF(AND(AQ46=2,AB46&lt;&gt;""),W46+3,IF(AND(AQ46=2,AC46&lt;&gt;""),W46+4,""))))))))</f>
        <v/>
      </c>
      <c r="AS46">
        <f>IF(SUM(Y47:$AC$62)=0,1,2)</f>
        <v>1</v>
      </c>
      <c r="AT46" s="65" t="str">
        <f t="shared" si="9"/>
        <v/>
      </c>
    </row>
    <row r="47" spans="2:46" x14ac:dyDescent="0.3">
      <c r="B47" s="101">
        <v>37</v>
      </c>
      <c r="C47" s="103">
        <f t="shared" si="10"/>
        <v>45908</v>
      </c>
      <c r="D47" s="103">
        <f t="shared" si="3"/>
        <v>45912</v>
      </c>
      <c r="E47" s="104" t="str">
        <f>IF(AND($E$2="Noord",ISNA(VLOOKUP($B$4&amp;$B47&amp;E$10,Data!$A:$H,6,FALSE)=TRUE)),"",IF(AND($E$2="Midden",ISNA(VLOOKUP($B$4&amp;$B47&amp;E$10,Data!$A:$H,7,FALSE)=TRUE)),"",IF(AND($E$2="Zuid",ISNA(VLOOKUP($B$4&amp;$B47&amp;E$10,Data!$A:$H,8,FALSE)=TRUE)),"",IF(AND($E$2="Noord",VLOOKUP($B$4&amp;$B47&amp;E$10,Data!$A:$H,6,FALSE)="Vakantie"),"x",IF(AND($E$2="Midden",VLOOKUP($B$4&amp;$B47&amp;E$10,Data!$A:$H,7,FALSE)="Vakantie"),"x",IF(AND($E$2="Zuid",VLOOKUP($B$4&amp;$B47&amp;E$10,Data!$A:$H,8,FALSE)="Vakantie"),"x",""))))))</f>
        <v/>
      </c>
      <c r="F47" s="104" t="str">
        <f>IF(AND($E$2="Noord",ISNA(VLOOKUP($B$4&amp;$B47&amp;F$10,Data!$A:$H,6,FALSE)=TRUE)),"",IF(AND($E$2="Midden",ISNA(VLOOKUP($B$4&amp;$B47&amp;F$10,Data!$A:$H,7,FALSE)=TRUE)),"",IF(AND($E$2="Zuid",ISNA(VLOOKUP($B$4&amp;$B47&amp;F$10,Data!$A:$H,8,FALSE)=TRUE)),"",IF(AND($E$2="Noord",VLOOKUP($B$4&amp;$B47&amp;F$10,Data!$A:$H,6,FALSE)="Vakantie"),"x",IF(AND($E$2="Midden",VLOOKUP($B$4&amp;$B47&amp;F$10,Data!$A:$H,7,FALSE)="Vakantie"),"x",IF(AND($E$2="Zuid",VLOOKUP($B$4&amp;$B47&amp;F$10,Data!$A:$H,8,FALSE)="Vakantie"),"x",""))))))</f>
        <v/>
      </c>
      <c r="G47" s="104" t="str">
        <f>IF(AND($E$2="Noord",ISNA(VLOOKUP($B$4&amp;$B47&amp;G$10,Data!$A:$H,6,FALSE)=TRUE)),"",IF(AND($E$2="Midden",ISNA(VLOOKUP($B$4&amp;$B47&amp;G$10,Data!$A:$H,7,FALSE)=TRUE)),"",IF(AND($E$2="Zuid",ISNA(VLOOKUP($B$4&amp;$B47&amp;G$10,Data!$A:$H,8,FALSE)=TRUE)),"",IF(AND($E$2="Noord",VLOOKUP($B$4&amp;$B47&amp;G$10,Data!$A:$H,6,FALSE)="Vakantie"),"x",IF(AND($E$2="Midden",VLOOKUP($B$4&amp;$B47&amp;G$10,Data!$A:$H,7,FALSE)="Vakantie"),"x",IF(AND($E$2="Zuid",VLOOKUP($B$4&amp;$B47&amp;G$10,Data!$A:$H,8,FALSE)="Vakantie"),"x",""))))))</f>
        <v/>
      </c>
      <c r="H47" s="104" t="str">
        <f>IF(AND($E$2="Noord",ISNA(VLOOKUP($B$4&amp;$B47&amp;H$10,Data!$A:$H,6,FALSE)=TRUE)),"",IF(AND($E$2="Midden",ISNA(VLOOKUP($B$4&amp;$B47&amp;H$10,Data!$A:$H,7,FALSE)=TRUE)),"",IF(AND($E$2="Zuid",ISNA(VLOOKUP($B$4&amp;$B47&amp;H$10,Data!$A:$H,8,FALSE)=TRUE)),"",IF(AND($E$2="Noord",VLOOKUP($B$4&amp;$B47&amp;H$10,Data!$A:$H,6,FALSE)="Vakantie"),"x",IF(AND($E$2="Midden",VLOOKUP($B$4&amp;$B47&amp;H$10,Data!$A:$H,7,FALSE)="Vakantie"),"x",IF(AND($E$2="Zuid",VLOOKUP($B$4&amp;$B47&amp;H$10,Data!$A:$H,8,FALSE)="Vakantie"),"x",""))))))</f>
        <v/>
      </c>
      <c r="I47" s="104" t="str">
        <f>IF(AND($E$2="Noord",ISNA(VLOOKUP($B$4&amp;$B47&amp;I$10,Data!$A:$H,6,FALSE)=TRUE)),"",IF(AND($E$2="Midden",ISNA(VLOOKUP($B$4&amp;$B47&amp;I$10,Data!$A:$H,7,FALSE)=TRUE)),"",IF(AND($E$2="Zuid",ISNA(VLOOKUP($B$4&amp;$B47&amp;I$10,Data!$A:$H,8,FALSE)=TRUE)),"",IF(AND($E$2="Noord",VLOOKUP($B$4&amp;$B47&amp;I$10,Data!$A:$H,6,FALSE)="Vakantie"),"x",IF(AND($E$2="Midden",VLOOKUP($B$4&amp;$B47&amp;I$10,Data!$A:$H,7,FALSE)="Vakantie"),"x",IF(AND($E$2="Zuid",VLOOKUP($B$4&amp;$B47&amp;I$10,Data!$A:$H,8,FALSE)="Vakantie"),"x",""))))))</f>
        <v/>
      </c>
      <c r="J47" s="89">
        <f t="shared" si="0"/>
        <v>0</v>
      </c>
      <c r="L47" s="101">
        <v>37</v>
      </c>
      <c r="M47" s="106">
        <f t="shared" si="11"/>
        <v>46272</v>
      </c>
      <c r="N47" s="94">
        <f t="shared" si="12"/>
        <v>46276</v>
      </c>
      <c r="O47" s="104" t="str">
        <f>IF(AND($E$2="Noord",ISNA(VLOOKUP($L$4&amp;$L47&amp;O$10,Data!$A:$H,6,FALSE)=TRUE)),"",IF(AND($E$2="Midden",ISNA(VLOOKUP($L$4&amp;$L47&amp;O$10,Data!$A:$H,7,FALSE)=TRUE)),"",IF(AND($E$2="Zuid",ISNA(VLOOKUP($L$4&amp;$L47&amp;O$10,Data!$A:$H,8,FALSE)=TRUE)),"",IF(AND($E$2="Noord",VLOOKUP($L$4&amp;$L47&amp;O$10,Data!$A:$H,6,FALSE)="Vakantie"),"x",IF(AND($E$2="Midden",VLOOKUP($L$4&amp;$L47&amp;O$10,Data!$A:$H,7,FALSE)="Vakantie"),"x",IF(AND($E$2="Zuid",VLOOKUP($L$4&amp;$L47&amp;O$10,Data!$A:$H,8,FALSE)="Vakantie"),"x",""))))))</f>
        <v/>
      </c>
      <c r="P47" s="104" t="str">
        <f>IF(AND($E$2="Noord",ISNA(VLOOKUP($L$4&amp;$L47&amp;P$10,Data!$A:$H,6,FALSE)=TRUE)),"",IF(AND($E$2="Midden",ISNA(VLOOKUP($L$4&amp;$L47&amp;P$10,Data!$A:$H,7,FALSE)=TRUE)),"",IF(AND($E$2="Zuid",ISNA(VLOOKUP($L$4&amp;$L47&amp;P$10,Data!$A:$H,8,FALSE)=TRUE)),"",IF(AND($E$2="Noord",VLOOKUP($L$4&amp;$L47&amp;P$10,Data!$A:$H,6,FALSE)="Vakantie"),"x",IF(AND($E$2="Midden",VLOOKUP($L$4&amp;$L47&amp;P$10,Data!$A:$H,7,FALSE)="Vakantie"),"x",IF(AND($E$2="Zuid",VLOOKUP($L$4&amp;$L47&amp;P$10,Data!$A:$H,8,FALSE)="Vakantie"),"x",""))))))</f>
        <v/>
      </c>
      <c r="Q47" s="104" t="str">
        <f>IF(AND($E$2="Noord",ISNA(VLOOKUP($L$4&amp;$L47&amp;Q$10,Data!$A:$H,6,FALSE)=TRUE)),"",IF(AND($E$2="Midden",ISNA(VLOOKUP($L$4&amp;$L47&amp;Q$10,Data!$A:$H,7,FALSE)=TRUE)),"",IF(AND($E$2="Zuid",ISNA(VLOOKUP($L$4&amp;$L47&amp;Q$10,Data!$A:$H,8,FALSE)=TRUE)),"",IF(AND($E$2="Noord",VLOOKUP($L$4&amp;$L47&amp;Q$10,Data!$A:$H,6,FALSE)="Vakantie"),"x",IF(AND($E$2="Midden",VLOOKUP($L$4&amp;$L47&amp;Q$10,Data!$A:$H,7,FALSE)="Vakantie"),"x",IF(AND($E$2="Zuid",VLOOKUP($L$4&amp;$L47&amp;Q$10,Data!$A:$H,8,FALSE)="Vakantie"),"x",""))))))</f>
        <v/>
      </c>
      <c r="R47" s="104" t="str">
        <f>IF(AND($E$2="Noord",ISNA(VLOOKUP($L$4&amp;$L47&amp;R$10,Data!$A:$H,6,FALSE)=TRUE)),"",IF(AND($E$2="Midden",ISNA(VLOOKUP($L$4&amp;$L47&amp;R$10,Data!$A:$H,7,FALSE)=TRUE)),"",IF(AND($E$2="Zuid",ISNA(VLOOKUP($L$4&amp;$L47&amp;R$10,Data!$A:$H,8,FALSE)=TRUE)),"",IF(AND($E$2="Noord",VLOOKUP($L$4&amp;$L47&amp;R$10,Data!$A:$H,6,FALSE)="Vakantie"),"x",IF(AND($E$2="Midden",VLOOKUP($L$4&amp;$L47&amp;R$10,Data!$A:$H,7,FALSE)="Vakantie"),"x",IF(AND($E$2="Zuid",VLOOKUP($L$4&amp;$L47&amp;R$10,Data!$A:$H,8,FALSE)="Vakantie"),"x",""))))))</f>
        <v/>
      </c>
      <c r="S47" s="104" t="str">
        <f>IF(AND($E$2="Noord",ISNA(VLOOKUP($L$4&amp;$L47&amp;S$10,Data!$A:$H,6,FALSE)=TRUE)),"",IF(AND($E$2="Midden",ISNA(VLOOKUP($L$4&amp;$L47&amp;S$10,Data!$A:$H,7,FALSE)=TRUE)),"",IF(AND($E$2="Zuid",ISNA(VLOOKUP($L$4&amp;$L47&amp;S$10,Data!$A:$H,8,FALSE)=TRUE)),"",IF(AND($E$2="Noord",VLOOKUP($L$4&amp;$L47&amp;S$10,Data!$A:$H,6,FALSE)="Vakantie"),"x",IF(AND($E$2="Midden",VLOOKUP($L$4&amp;$L47&amp;S$10,Data!$A:$H,7,FALSE)="Vakantie"),"x",IF(AND($E$2="Zuid",VLOOKUP($L$4&amp;$L47&amp;S$10,Data!$A:$H,8,FALSE)="Vakantie"),"x",""))))))</f>
        <v/>
      </c>
      <c r="T47" s="89">
        <f t="shared" si="1"/>
        <v>0</v>
      </c>
      <c r="V47" s="101">
        <v>37</v>
      </c>
      <c r="W47" s="106">
        <f t="shared" si="13"/>
        <v>46643</v>
      </c>
      <c r="X47" s="106">
        <f t="shared" si="4"/>
        <v>46647</v>
      </c>
      <c r="Y47" s="104" t="str">
        <f>IF(AND($E$2="Noord",ISNA(VLOOKUP($V$4&amp;$V47&amp;Y$10,Data!$A:$H,6,FALSE)=TRUE)),"",IF(AND($E$2="Midden",ISNA(VLOOKUP($V$4&amp;$V47&amp;Y$10,Data!$A:$H,7,FALSE)=TRUE)),"",IF(AND($E$2="Zuid",ISNA(VLOOKUP($V$4&amp;$V47&amp;Y$10,Data!$A:$H,8,FALSE)=TRUE)),"",IF(AND($E$2="Noord",VLOOKUP($V$4&amp;$V47&amp;Y$10,Data!$A:$H,6,FALSE)="Vakantie"),"x",IF(AND($E$2="Midden",VLOOKUP($V$4&amp;$V47&amp;Y$10,Data!$A:$H,7,FALSE)="Vakantie"),"x",IF(AND($E$2="Zuid",VLOOKUP($V$4&amp;$V47&amp;Y$10,Data!$A:$H,8,FALSE)="Vakantie"),"x",""))))))</f>
        <v/>
      </c>
      <c r="Z47" s="104" t="str">
        <f>IF(AND($E$2="Noord",ISNA(VLOOKUP($V$4&amp;$V47&amp;Z$10,Data!$A:$H,6,FALSE)=TRUE)),"",IF(AND($E$2="Midden",ISNA(VLOOKUP($V$4&amp;$V47&amp;Z$10,Data!$A:$H,7,FALSE)=TRUE)),"",IF(AND($E$2="Zuid",ISNA(VLOOKUP($V$4&amp;$V47&amp;Z$10,Data!$A:$H,8,FALSE)=TRUE)),"",IF(AND($E$2="Noord",VLOOKUP($V$4&amp;$V47&amp;Z$10,Data!$A:$H,6,FALSE)="Vakantie"),"x",IF(AND($E$2="Midden",VLOOKUP($V$4&amp;$V47&amp;Z$10,Data!$A:$H,7,FALSE)="Vakantie"),"x",IF(AND($E$2="Zuid",VLOOKUP($V$4&amp;$V47&amp;Z$10,Data!$A:$H,8,FALSE)="Vakantie"),"x",""))))))</f>
        <v/>
      </c>
      <c r="AA47" s="104" t="str">
        <f>IF(AND($E$2="Noord",ISNA(VLOOKUP($V$4&amp;$V47&amp;AA$10,Data!$A:$H,6,FALSE)=TRUE)),"",IF(AND($E$2="Midden",ISNA(VLOOKUP($V$4&amp;$V47&amp;AA$10,Data!$A:$H,7,FALSE)=TRUE)),"",IF(AND($E$2="Zuid",ISNA(VLOOKUP($V$4&amp;$V47&amp;AA$10,Data!$A:$H,8,FALSE)=TRUE)),"",IF(AND($E$2="Noord",VLOOKUP($V$4&amp;$V47&amp;AA$10,Data!$A:$H,6,FALSE)="Vakantie"),"x",IF(AND($E$2="Midden",VLOOKUP($V$4&amp;$V47&amp;AA$10,Data!$A:$H,7,FALSE)="Vakantie"),"x",IF(AND($E$2="Zuid",VLOOKUP($V$4&amp;$V47&amp;AA$10,Data!$A:$H,8,FALSE)="Vakantie"),"x",""))))))</f>
        <v/>
      </c>
      <c r="AB47" s="104" t="str">
        <f>IF(AND($E$2="Noord",ISNA(VLOOKUP($V$4&amp;$V47&amp;AB$10,Data!$A:$H,6,FALSE)=TRUE)),"",IF(AND($E$2="Midden",ISNA(VLOOKUP($V$4&amp;$V47&amp;AB$10,Data!$A:$H,7,FALSE)=TRUE)),"",IF(AND($E$2="Zuid",ISNA(VLOOKUP($V$4&amp;$V47&amp;AB$10,Data!$A:$H,8,FALSE)=TRUE)),"",IF(AND($E$2="Noord",VLOOKUP($V$4&amp;$V47&amp;AB$10,Data!$A:$H,6,FALSE)="Vakantie"),"x",IF(AND($E$2="Midden",VLOOKUP($V$4&amp;$V47&amp;AB$10,Data!$A:$H,7,FALSE)="Vakantie"),"x",IF(AND($E$2="Zuid",VLOOKUP($V$4&amp;$V47&amp;AB$10,Data!$A:$H,8,FALSE)="Vakantie"),"x",""))))))</f>
        <v/>
      </c>
      <c r="AC47" s="104" t="str">
        <f>IF(AND($E$2="Noord",ISNA(VLOOKUP($V$4&amp;$V47&amp;AC$10,Data!$A:$H,6,FALSE)=TRUE)),"",IF(AND($E$2="Midden",ISNA(VLOOKUP($V$4&amp;$V47&amp;AC$10,Data!$A:$H,7,FALSE)=TRUE)),"",IF(AND($E$2="Zuid",ISNA(VLOOKUP($V$4&amp;$V47&amp;AC$10,Data!$A:$H,8,FALSE)=TRUE)),"",IF(AND($E$2="Noord",VLOOKUP($V$4&amp;$V47&amp;AC$10,Data!$A:$H,6,FALSE)="Vakantie"),"x",IF(AND($E$2="Midden",VLOOKUP($V$4&amp;$V47&amp;AC$10,Data!$A:$H,7,FALSE)="Vakantie"),"x",IF(AND($E$2="Zuid",VLOOKUP($V$4&amp;$V47&amp;AC$10,Data!$A:$H,8,FALSE)="Vakantie"),"x",""))))))</f>
        <v/>
      </c>
      <c r="AD47" s="89">
        <f t="shared" si="2"/>
        <v>0</v>
      </c>
      <c r="AI47">
        <f t="shared" si="5"/>
        <v>1</v>
      </c>
      <c r="AJ47" s="107" t="str">
        <f>IF((COUNTIF($AI$11:$AI47,2))&gt;1,"",IF(OR(AI46="",AI46=2),"",IF(AI47=1,"",IF(AND($AI47=2,E47&lt;&gt;""),$C47,IF(AND($AI47=2,F47&lt;&gt;""),$C47+1,IF(AND($AI47=2,G47&lt;&gt;""),$C47+2,IF(AND($AI47=2,H47&lt;&gt;""),$C47+3,IF(AND($AI47=2,I47&lt;&gt;""),$C47+4,""))))))))</f>
        <v/>
      </c>
      <c r="AK47">
        <f>IF(SUM(E48:$I$62)+$T$68+$AD$68=0,1,2)</f>
        <v>1</v>
      </c>
      <c r="AL47" s="65" t="str">
        <f t="shared" si="6"/>
        <v/>
      </c>
      <c r="AM47">
        <f t="shared" si="7"/>
        <v>1</v>
      </c>
      <c r="AN47" s="65" t="str">
        <f t="shared" si="14"/>
        <v/>
      </c>
      <c r="AO47">
        <f>IF(SUM(O48:$S$62)+$AD$68=0,1,2)</f>
        <v>1</v>
      </c>
      <c r="AP47" s="65" t="str">
        <f t="shared" si="8"/>
        <v/>
      </c>
      <c r="AQ47">
        <f>IF(SUM($O48:$S$62)=0,1,2)</f>
        <v>1</v>
      </c>
      <c r="AR47" s="65" t="str">
        <f>IF((COUNTIF($AI$11:$AI$64,2)+COUNTIF($AM$11:$AM$64,2)+COUNTIF(AQ$12:$AQ47,2))&gt;1,"",IF(OR(AQ46="",AQ46=2),"",IF(AQ47=1,"",IF(AND(AQ47=2,Y47&lt;&gt;""),W47,IF(AND(AQ47=2,Z47&lt;&gt;""),W47+1,IF(AND(AQ47=2,AA47&lt;&gt;""),W47+2,IF(AND(AQ47=2,AB47&lt;&gt;""),W47+3,IF(AND(AQ47=2,AC47&lt;&gt;""),W47+4,""))))))))</f>
        <v/>
      </c>
      <c r="AS47">
        <f>IF(SUM(Y48:$AC$62)=0,1,2)</f>
        <v>1</v>
      </c>
      <c r="AT47" s="65" t="str">
        <f t="shared" si="9"/>
        <v/>
      </c>
    </row>
    <row r="48" spans="2:46" x14ac:dyDescent="0.3">
      <c r="B48" s="101">
        <v>38</v>
      </c>
      <c r="C48" s="103">
        <f>C47+7</f>
        <v>45915</v>
      </c>
      <c r="D48" s="103">
        <f t="shared" si="3"/>
        <v>45919</v>
      </c>
      <c r="E48" s="104" t="str">
        <f>IF(AND($E$2="Noord",ISNA(VLOOKUP($B$4&amp;$B48&amp;E$10,Data!$A:$H,6,FALSE)=TRUE)),"",IF(AND($E$2="Midden",ISNA(VLOOKUP($B$4&amp;$B48&amp;E$10,Data!$A:$H,7,FALSE)=TRUE)),"",IF(AND($E$2="Zuid",ISNA(VLOOKUP($B$4&amp;$B48&amp;E$10,Data!$A:$H,8,FALSE)=TRUE)),"",IF(AND($E$2="Noord",VLOOKUP($B$4&amp;$B48&amp;E$10,Data!$A:$H,6,FALSE)="Vakantie"),"x",IF(AND($E$2="Midden",VLOOKUP($B$4&amp;$B48&amp;E$10,Data!$A:$H,7,FALSE)="Vakantie"),"x",IF(AND($E$2="Zuid",VLOOKUP($B$4&amp;$B48&amp;E$10,Data!$A:$H,8,FALSE)="Vakantie"),"x",""))))))</f>
        <v/>
      </c>
      <c r="F48" s="104" t="str">
        <f>IF(AND($E$2="Noord",ISNA(VLOOKUP($B$4&amp;$B48&amp;F$10,Data!$A:$H,6,FALSE)=TRUE)),"",IF(AND($E$2="Midden",ISNA(VLOOKUP($B$4&amp;$B48&amp;F$10,Data!$A:$H,7,FALSE)=TRUE)),"",IF(AND($E$2="Zuid",ISNA(VLOOKUP($B$4&amp;$B48&amp;F$10,Data!$A:$H,8,FALSE)=TRUE)),"",IF(AND($E$2="Noord",VLOOKUP($B$4&amp;$B48&amp;F$10,Data!$A:$H,6,FALSE)="Vakantie"),"x",IF(AND($E$2="Midden",VLOOKUP($B$4&amp;$B48&amp;F$10,Data!$A:$H,7,FALSE)="Vakantie"),"x",IF(AND($E$2="Zuid",VLOOKUP($B$4&amp;$B48&amp;F$10,Data!$A:$H,8,FALSE)="Vakantie"),"x",""))))))</f>
        <v/>
      </c>
      <c r="G48" s="104" t="str">
        <f>IF(AND($E$2="Noord",ISNA(VLOOKUP($B$4&amp;$B48&amp;G$10,Data!$A:$H,6,FALSE)=TRUE)),"",IF(AND($E$2="Midden",ISNA(VLOOKUP($B$4&amp;$B48&amp;G$10,Data!$A:$H,7,FALSE)=TRUE)),"",IF(AND($E$2="Zuid",ISNA(VLOOKUP($B$4&amp;$B48&amp;G$10,Data!$A:$H,8,FALSE)=TRUE)),"",IF(AND($E$2="Noord",VLOOKUP($B$4&amp;$B48&amp;G$10,Data!$A:$H,6,FALSE)="Vakantie"),"x",IF(AND($E$2="Midden",VLOOKUP($B$4&amp;$B48&amp;G$10,Data!$A:$H,7,FALSE)="Vakantie"),"x",IF(AND($E$2="Zuid",VLOOKUP($B$4&amp;$B48&amp;G$10,Data!$A:$H,8,FALSE)="Vakantie"),"x",""))))))</f>
        <v/>
      </c>
      <c r="H48" s="104" t="str">
        <f>IF(AND($E$2="Noord",ISNA(VLOOKUP($B$4&amp;$B48&amp;H$10,Data!$A:$H,6,FALSE)=TRUE)),"",IF(AND($E$2="Midden",ISNA(VLOOKUP($B$4&amp;$B48&amp;H$10,Data!$A:$H,7,FALSE)=TRUE)),"",IF(AND($E$2="Zuid",ISNA(VLOOKUP($B$4&amp;$B48&amp;H$10,Data!$A:$H,8,FALSE)=TRUE)),"",IF(AND($E$2="Noord",VLOOKUP($B$4&amp;$B48&amp;H$10,Data!$A:$H,6,FALSE)="Vakantie"),"x",IF(AND($E$2="Midden",VLOOKUP($B$4&amp;$B48&amp;H$10,Data!$A:$H,7,FALSE)="Vakantie"),"x",IF(AND($E$2="Zuid",VLOOKUP($B$4&amp;$B48&amp;H$10,Data!$A:$H,8,FALSE)="Vakantie"),"x",""))))))</f>
        <v/>
      </c>
      <c r="I48" s="104" t="str">
        <f>IF(AND($E$2="Noord",ISNA(VLOOKUP($B$4&amp;$B48&amp;I$10,Data!$A:$H,6,FALSE)=TRUE)),"",IF(AND($E$2="Midden",ISNA(VLOOKUP($B$4&amp;$B48&amp;I$10,Data!$A:$H,7,FALSE)=TRUE)),"",IF(AND($E$2="Zuid",ISNA(VLOOKUP($B$4&amp;$B48&amp;I$10,Data!$A:$H,8,FALSE)=TRUE)),"",IF(AND($E$2="Noord",VLOOKUP($B$4&amp;$B48&amp;I$10,Data!$A:$H,6,FALSE)="Vakantie"),"x",IF(AND($E$2="Midden",VLOOKUP($B$4&amp;$B48&amp;I$10,Data!$A:$H,7,FALSE)="Vakantie"),"x",IF(AND($E$2="Zuid",VLOOKUP($B$4&amp;$B48&amp;I$10,Data!$A:$H,8,FALSE)="Vakantie"),"x",""))))))</f>
        <v/>
      </c>
      <c r="J48" s="89">
        <f t="shared" si="0"/>
        <v>0</v>
      </c>
      <c r="L48" s="101">
        <v>38</v>
      </c>
      <c r="M48" s="106">
        <f t="shared" si="11"/>
        <v>46279</v>
      </c>
      <c r="N48" s="94">
        <f t="shared" si="12"/>
        <v>46283</v>
      </c>
      <c r="O48" s="104" t="str">
        <f>IF(AND($E$2="Noord",ISNA(VLOOKUP($L$4&amp;$L48&amp;O$10,Data!$A:$H,6,FALSE)=TRUE)),"",IF(AND($E$2="Midden",ISNA(VLOOKUP($L$4&amp;$L48&amp;O$10,Data!$A:$H,7,FALSE)=TRUE)),"",IF(AND($E$2="Zuid",ISNA(VLOOKUP($L$4&amp;$L48&amp;O$10,Data!$A:$H,8,FALSE)=TRUE)),"",IF(AND($E$2="Noord",VLOOKUP($L$4&amp;$L48&amp;O$10,Data!$A:$H,6,FALSE)="Vakantie"),"x",IF(AND($E$2="Midden",VLOOKUP($L$4&amp;$L48&amp;O$10,Data!$A:$H,7,FALSE)="Vakantie"),"x",IF(AND($E$2="Zuid",VLOOKUP($L$4&amp;$L48&amp;O$10,Data!$A:$H,8,FALSE)="Vakantie"),"x",""))))))</f>
        <v/>
      </c>
      <c r="P48" s="104" t="str">
        <f>IF(AND($E$2="Noord",ISNA(VLOOKUP($L$4&amp;$L48&amp;P$10,Data!$A:$H,6,FALSE)=TRUE)),"",IF(AND($E$2="Midden",ISNA(VLOOKUP($L$4&amp;$L48&amp;P$10,Data!$A:$H,7,FALSE)=TRUE)),"",IF(AND($E$2="Zuid",ISNA(VLOOKUP($L$4&amp;$L48&amp;P$10,Data!$A:$H,8,FALSE)=TRUE)),"",IF(AND($E$2="Noord",VLOOKUP($L$4&amp;$L48&amp;P$10,Data!$A:$H,6,FALSE)="Vakantie"),"x",IF(AND($E$2="Midden",VLOOKUP($L$4&amp;$L48&amp;P$10,Data!$A:$H,7,FALSE)="Vakantie"),"x",IF(AND($E$2="Zuid",VLOOKUP($L$4&amp;$L48&amp;P$10,Data!$A:$H,8,FALSE)="Vakantie"),"x",""))))))</f>
        <v/>
      </c>
      <c r="Q48" s="104" t="str">
        <f>IF(AND($E$2="Noord",ISNA(VLOOKUP($L$4&amp;$L48&amp;Q$10,Data!$A:$H,6,FALSE)=TRUE)),"",IF(AND($E$2="Midden",ISNA(VLOOKUP($L$4&amp;$L48&amp;Q$10,Data!$A:$H,7,FALSE)=TRUE)),"",IF(AND($E$2="Zuid",ISNA(VLOOKUP($L$4&amp;$L48&amp;Q$10,Data!$A:$H,8,FALSE)=TRUE)),"",IF(AND($E$2="Noord",VLOOKUP($L$4&amp;$L48&amp;Q$10,Data!$A:$H,6,FALSE)="Vakantie"),"x",IF(AND($E$2="Midden",VLOOKUP($L$4&amp;$L48&amp;Q$10,Data!$A:$H,7,FALSE)="Vakantie"),"x",IF(AND($E$2="Zuid",VLOOKUP($L$4&amp;$L48&amp;Q$10,Data!$A:$H,8,FALSE)="Vakantie"),"x",""))))))</f>
        <v/>
      </c>
      <c r="R48" s="104" t="str">
        <f>IF(AND($E$2="Noord",ISNA(VLOOKUP($L$4&amp;$L48&amp;R$10,Data!$A:$H,6,FALSE)=TRUE)),"",IF(AND($E$2="Midden",ISNA(VLOOKUP($L$4&amp;$L48&amp;R$10,Data!$A:$H,7,FALSE)=TRUE)),"",IF(AND($E$2="Zuid",ISNA(VLOOKUP($L$4&amp;$L48&amp;R$10,Data!$A:$H,8,FALSE)=TRUE)),"",IF(AND($E$2="Noord",VLOOKUP($L$4&amp;$L48&amp;R$10,Data!$A:$H,6,FALSE)="Vakantie"),"x",IF(AND($E$2="Midden",VLOOKUP($L$4&amp;$L48&amp;R$10,Data!$A:$H,7,FALSE)="Vakantie"),"x",IF(AND($E$2="Zuid",VLOOKUP($L$4&amp;$L48&amp;R$10,Data!$A:$H,8,FALSE)="Vakantie"),"x",""))))))</f>
        <v/>
      </c>
      <c r="S48" s="104" t="str">
        <f>IF(AND($E$2="Noord",ISNA(VLOOKUP($L$4&amp;$L48&amp;S$10,Data!$A:$H,6,FALSE)=TRUE)),"",IF(AND($E$2="Midden",ISNA(VLOOKUP($L$4&amp;$L48&amp;S$10,Data!$A:$H,7,FALSE)=TRUE)),"",IF(AND($E$2="Zuid",ISNA(VLOOKUP($L$4&amp;$L48&amp;S$10,Data!$A:$H,8,FALSE)=TRUE)),"",IF(AND($E$2="Noord",VLOOKUP($L$4&amp;$L48&amp;S$10,Data!$A:$H,6,FALSE)="Vakantie"),"x",IF(AND($E$2="Midden",VLOOKUP($L$4&amp;$L48&amp;S$10,Data!$A:$H,7,FALSE)="Vakantie"),"x",IF(AND($E$2="Zuid",VLOOKUP($L$4&amp;$L48&amp;S$10,Data!$A:$H,8,FALSE)="Vakantie"),"x",""))))))</f>
        <v/>
      </c>
      <c r="T48" s="89">
        <f t="shared" si="1"/>
        <v>0</v>
      </c>
      <c r="V48" s="101">
        <v>38</v>
      </c>
      <c r="W48" s="106">
        <f t="shared" si="13"/>
        <v>46650</v>
      </c>
      <c r="X48" s="106">
        <f t="shared" si="4"/>
        <v>46654</v>
      </c>
      <c r="Y48" s="104" t="str">
        <f>IF(AND($E$2="Noord",ISNA(VLOOKUP($V$4&amp;$V48&amp;Y$10,Data!$A:$H,6,FALSE)=TRUE)),"",IF(AND($E$2="Midden",ISNA(VLOOKUP($V$4&amp;$V48&amp;Y$10,Data!$A:$H,7,FALSE)=TRUE)),"",IF(AND($E$2="Zuid",ISNA(VLOOKUP($V$4&amp;$V48&amp;Y$10,Data!$A:$H,8,FALSE)=TRUE)),"",IF(AND($E$2="Noord",VLOOKUP($V$4&amp;$V48&amp;Y$10,Data!$A:$H,6,FALSE)="Vakantie"),"x",IF(AND($E$2="Midden",VLOOKUP($V$4&amp;$V48&amp;Y$10,Data!$A:$H,7,FALSE)="Vakantie"),"x",IF(AND($E$2="Zuid",VLOOKUP($V$4&amp;$V48&amp;Y$10,Data!$A:$H,8,FALSE)="Vakantie"),"x",""))))))</f>
        <v/>
      </c>
      <c r="Z48" s="104" t="str">
        <f>IF(AND($E$2="Noord",ISNA(VLOOKUP($V$4&amp;$V48&amp;Z$10,Data!$A:$H,6,FALSE)=TRUE)),"",IF(AND($E$2="Midden",ISNA(VLOOKUP($V$4&amp;$V48&amp;Z$10,Data!$A:$H,7,FALSE)=TRUE)),"",IF(AND($E$2="Zuid",ISNA(VLOOKUP($V$4&amp;$V48&amp;Z$10,Data!$A:$H,8,FALSE)=TRUE)),"",IF(AND($E$2="Noord",VLOOKUP($V$4&amp;$V48&amp;Z$10,Data!$A:$H,6,FALSE)="Vakantie"),"x",IF(AND($E$2="Midden",VLOOKUP($V$4&amp;$V48&amp;Z$10,Data!$A:$H,7,FALSE)="Vakantie"),"x",IF(AND($E$2="Zuid",VLOOKUP($V$4&amp;$V48&amp;Z$10,Data!$A:$H,8,FALSE)="Vakantie"),"x",""))))))</f>
        <v/>
      </c>
      <c r="AA48" s="104" t="str">
        <f>IF(AND($E$2="Noord",ISNA(VLOOKUP($V$4&amp;$V48&amp;AA$10,Data!$A:$H,6,FALSE)=TRUE)),"",IF(AND($E$2="Midden",ISNA(VLOOKUP($V$4&amp;$V48&amp;AA$10,Data!$A:$H,7,FALSE)=TRUE)),"",IF(AND($E$2="Zuid",ISNA(VLOOKUP($V$4&amp;$V48&amp;AA$10,Data!$A:$H,8,FALSE)=TRUE)),"",IF(AND($E$2="Noord",VLOOKUP($V$4&amp;$V48&amp;AA$10,Data!$A:$H,6,FALSE)="Vakantie"),"x",IF(AND($E$2="Midden",VLOOKUP($V$4&amp;$V48&amp;AA$10,Data!$A:$H,7,FALSE)="Vakantie"),"x",IF(AND($E$2="Zuid",VLOOKUP($V$4&amp;$V48&amp;AA$10,Data!$A:$H,8,FALSE)="Vakantie"),"x",""))))))</f>
        <v/>
      </c>
      <c r="AB48" s="104" t="str">
        <f>IF(AND($E$2="Noord",ISNA(VLOOKUP($V$4&amp;$V48&amp;AB$10,Data!$A:$H,6,FALSE)=TRUE)),"",IF(AND($E$2="Midden",ISNA(VLOOKUP($V$4&amp;$V48&amp;AB$10,Data!$A:$H,7,FALSE)=TRUE)),"",IF(AND($E$2="Zuid",ISNA(VLOOKUP($V$4&amp;$V48&amp;AB$10,Data!$A:$H,8,FALSE)=TRUE)),"",IF(AND($E$2="Noord",VLOOKUP($V$4&amp;$V48&amp;AB$10,Data!$A:$H,6,FALSE)="Vakantie"),"x",IF(AND($E$2="Midden",VLOOKUP($V$4&amp;$V48&amp;AB$10,Data!$A:$H,7,FALSE)="Vakantie"),"x",IF(AND($E$2="Zuid",VLOOKUP($V$4&amp;$V48&amp;AB$10,Data!$A:$H,8,FALSE)="Vakantie"),"x",""))))))</f>
        <v/>
      </c>
      <c r="AC48" s="104" t="str">
        <f>IF(AND($E$2="Noord",ISNA(VLOOKUP($V$4&amp;$V48&amp;AC$10,Data!$A:$H,6,FALSE)=TRUE)),"",IF(AND($E$2="Midden",ISNA(VLOOKUP($V$4&amp;$V48&amp;AC$10,Data!$A:$H,7,FALSE)=TRUE)),"",IF(AND($E$2="Zuid",ISNA(VLOOKUP($V$4&amp;$V48&amp;AC$10,Data!$A:$H,8,FALSE)=TRUE)),"",IF(AND($E$2="Noord",VLOOKUP($V$4&amp;$V48&amp;AC$10,Data!$A:$H,6,FALSE)="Vakantie"),"x",IF(AND($E$2="Midden",VLOOKUP($V$4&amp;$V48&amp;AC$10,Data!$A:$H,7,FALSE)="Vakantie"),"x",IF(AND($E$2="Zuid",VLOOKUP($V$4&amp;$V48&amp;AC$10,Data!$A:$H,8,FALSE)="Vakantie"),"x",""))))))</f>
        <v/>
      </c>
      <c r="AD48" s="89">
        <f t="shared" si="2"/>
        <v>0</v>
      </c>
      <c r="AI48">
        <f t="shared" si="5"/>
        <v>1</v>
      </c>
      <c r="AJ48" s="107" t="str">
        <f>IF((COUNTIF($AI$11:$AI48,2))&gt;1,"",IF(OR(AI47="",AI47=2),"",IF(AI48=1,"",IF(AND($AI48=2,E48&lt;&gt;""),$C48,IF(AND($AI48=2,F48&lt;&gt;""),$C48+1,IF(AND($AI48=2,G48&lt;&gt;""),$C48+2,IF(AND($AI48=2,H48&lt;&gt;""),$C48+3,IF(AND($AI48=2,I48&lt;&gt;""),$C48+4,""))))))))</f>
        <v/>
      </c>
      <c r="AK48">
        <f>IF(SUM(E49:$I$62)+$T$68+$AD$68=0,1,2)</f>
        <v>1</v>
      </c>
      <c r="AL48" s="65" t="str">
        <f t="shared" si="6"/>
        <v/>
      </c>
      <c r="AM48">
        <f t="shared" si="7"/>
        <v>1</v>
      </c>
      <c r="AN48" s="65" t="str">
        <f t="shared" si="14"/>
        <v/>
      </c>
      <c r="AO48">
        <f>IF(SUM(O49:$S$62)+$AD$68=0,1,2)</f>
        <v>1</v>
      </c>
      <c r="AP48" s="65" t="str">
        <f t="shared" si="8"/>
        <v/>
      </c>
      <c r="AQ48">
        <f>IF(SUM($O49:$S$62)=0,1,2)</f>
        <v>1</v>
      </c>
      <c r="AR48" s="65" t="str">
        <f>IF((COUNTIF($AI$11:$AI$64,2)+COUNTIF($AM$11:$AM$64,2)+COUNTIF(AQ$12:$AQ48,2))&gt;1,"",IF(OR(AQ47="",AQ47=2),"",IF(AQ48=1,"",IF(AND(AQ48=2,Y48&lt;&gt;""),W48,IF(AND(AQ48=2,Z48&lt;&gt;""),W48+1,IF(AND(AQ48=2,AA48&lt;&gt;""),W48+2,IF(AND(AQ48=2,AB48&lt;&gt;""),W48+3,IF(AND(AQ48=2,AC48&lt;&gt;""),W48+4,""))))))))</f>
        <v/>
      </c>
      <c r="AS48">
        <f>IF(SUM(Y49:$AC$62)=0,1,2)</f>
        <v>1</v>
      </c>
      <c r="AT48" s="65" t="str">
        <f t="shared" si="9"/>
        <v/>
      </c>
    </row>
    <row r="49" spans="2:46" x14ac:dyDescent="0.3">
      <c r="B49" s="101">
        <v>39</v>
      </c>
      <c r="C49" s="103">
        <f t="shared" si="10"/>
        <v>45922</v>
      </c>
      <c r="D49" s="103">
        <f t="shared" si="3"/>
        <v>45926</v>
      </c>
      <c r="E49" s="104" t="str">
        <f>IF(AND($E$2="Noord",ISNA(VLOOKUP($B$4&amp;$B49&amp;E$10,Data!$A:$H,6,FALSE)=TRUE)),"",IF(AND($E$2="Midden",ISNA(VLOOKUP($B$4&amp;$B49&amp;E$10,Data!$A:$H,7,FALSE)=TRUE)),"",IF(AND($E$2="Zuid",ISNA(VLOOKUP($B$4&amp;$B49&amp;E$10,Data!$A:$H,8,FALSE)=TRUE)),"",IF(AND($E$2="Noord",VLOOKUP($B$4&amp;$B49&amp;E$10,Data!$A:$H,6,FALSE)="Vakantie"),"x",IF(AND($E$2="Midden",VLOOKUP($B$4&amp;$B49&amp;E$10,Data!$A:$H,7,FALSE)="Vakantie"),"x",IF(AND($E$2="Zuid",VLOOKUP($B$4&amp;$B49&amp;E$10,Data!$A:$H,8,FALSE)="Vakantie"),"x",""))))))</f>
        <v/>
      </c>
      <c r="F49" s="104" t="str">
        <f>IF(AND($E$2="Noord",ISNA(VLOOKUP($B$4&amp;$B49&amp;F$10,Data!$A:$H,6,FALSE)=TRUE)),"",IF(AND($E$2="Midden",ISNA(VLOOKUP($B$4&amp;$B49&amp;F$10,Data!$A:$H,7,FALSE)=TRUE)),"",IF(AND($E$2="Zuid",ISNA(VLOOKUP($B$4&amp;$B49&amp;F$10,Data!$A:$H,8,FALSE)=TRUE)),"",IF(AND($E$2="Noord",VLOOKUP($B$4&amp;$B49&amp;F$10,Data!$A:$H,6,FALSE)="Vakantie"),"x",IF(AND($E$2="Midden",VLOOKUP($B$4&amp;$B49&amp;F$10,Data!$A:$H,7,FALSE)="Vakantie"),"x",IF(AND($E$2="Zuid",VLOOKUP($B$4&amp;$B49&amp;F$10,Data!$A:$H,8,FALSE)="Vakantie"),"x",""))))))</f>
        <v/>
      </c>
      <c r="G49" s="104" t="str">
        <f>IF(AND($E$2="Noord",ISNA(VLOOKUP($B$4&amp;$B49&amp;G$10,Data!$A:$H,6,FALSE)=TRUE)),"",IF(AND($E$2="Midden",ISNA(VLOOKUP($B$4&amp;$B49&amp;G$10,Data!$A:$H,7,FALSE)=TRUE)),"",IF(AND($E$2="Zuid",ISNA(VLOOKUP($B$4&amp;$B49&amp;G$10,Data!$A:$H,8,FALSE)=TRUE)),"",IF(AND($E$2="Noord",VLOOKUP($B$4&amp;$B49&amp;G$10,Data!$A:$H,6,FALSE)="Vakantie"),"x",IF(AND($E$2="Midden",VLOOKUP($B$4&amp;$B49&amp;G$10,Data!$A:$H,7,FALSE)="Vakantie"),"x",IF(AND($E$2="Zuid",VLOOKUP($B$4&amp;$B49&amp;G$10,Data!$A:$H,8,FALSE)="Vakantie"),"x",""))))))</f>
        <v/>
      </c>
      <c r="H49" s="104" t="str">
        <f>IF(AND($E$2="Noord",ISNA(VLOOKUP($B$4&amp;$B49&amp;H$10,Data!$A:$H,6,FALSE)=TRUE)),"",IF(AND($E$2="Midden",ISNA(VLOOKUP($B$4&amp;$B49&amp;H$10,Data!$A:$H,7,FALSE)=TRUE)),"",IF(AND($E$2="Zuid",ISNA(VLOOKUP($B$4&amp;$B49&amp;H$10,Data!$A:$H,8,FALSE)=TRUE)),"",IF(AND($E$2="Noord",VLOOKUP($B$4&amp;$B49&amp;H$10,Data!$A:$H,6,FALSE)="Vakantie"),"x",IF(AND($E$2="Midden",VLOOKUP($B$4&amp;$B49&amp;H$10,Data!$A:$H,7,FALSE)="Vakantie"),"x",IF(AND($E$2="Zuid",VLOOKUP($B$4&amp;$B49&amp;H$10,Data!$A:$H,8,FALSE)="Vakantie"),"x",""))))))</f>
        <v/>
      </c>
      <c r="I49" s="104" t="str">
        <f>IF(AND($E$2="Noord",ISNA(VLOOKUP($B$4&amp;$B49&amp;I$10,Data!$A:$H,6,FALSE)=TRUE)),"",IF(AND($E$2="Midden",ISNA(VLOOKUP($B$4&amp;$B49&amp;I$10,Data!$A:$H,7,FALSE)=TRUE)),"",IF(AND($E$2="Zuid",ISNA(VLOOKUP($B$4&amp;$B49&amp;I$10,Data!$A:$H,8,FALSE)=TRUE)),"",IF(AND($E$2="Noord",VLOOKUP($B$4&amp;$B49&amp;I$10,Data!$A:$H,6,FALSE)="Vakantie"),"x",IF(AND($E$2="Midden",VLOOKUP($B$4&amp;$B49&amp;I$10,Data!$A:$H,7,FALSE)="Vakantie"),"x",IF(AND($E$2="Zuid",VLOOKUP($B$4&amp;$B49&amp;I$10,Data!$A:$H,8,FALSE)="Vakantie"),"x",""))))))</f>
        <v/>
      </c>
      <c r="J49" s="89">
        <f t="shared" si="0"/>
        <v>0</v>
      </c>
      <c r="L49" s="101">
        <v>39</v>
      </c>
      <c r="M49" s="106">
        <f t="shared" si="11"/>
        <v>46286</v>
      </c>
      <c r="N49" s="94">
        <f t="shared" si="12"/>
        <v>46290</v>
      </c>
      <c r="O49" s="104" t="str">
        <f>IF(AND($E$2="Noord",ISNA(VLOOKUP($L$4&amp;$L49&amp;O$10,Data!$A:$H,6,FALSE)=TRUE)),"",IF(AND($E$2="Midden",ISNA(VLOOKUP($L$4&amp;$L49&amp;O$10,Data!$A:$H,7,FALSE)=TRUE)),"",IF(AND($E$2="Zuid",ISNA(VLOOKUP($L$4&amp;$L49&amp;O$10,Data!$A:$H,8,FALSE)=TRUE)),"",IF(AND($E$2="Noord",VLOOKUP($L$4&amp;$L49&amp;O$10,Data!$A:$H,6,FALSE)="Vakantie"),"x",IF(AND($E$2="Midden",VLOOKUP($L$4&amp;$L49&amp;O$10,Data!$A:$H,7,FALSE)="Vakantie"),"x",IF(AND($E$2="Zuid",VLOOKUP($L$4&amp;$L49&amp;O$10,Data!$A:$H,8,FALSE)="Vakantie"),"x",""))))))</f>
        <v/>
      </c>
      <c r="P49" s="104" t="str">
        <f>IF(AND($E$2="Noord",ISNA(VLOOKUP($L$4&amp;$L49&amp;P$10,Data!$A:$H,6,FALSE)=TRUE)),"",IF(AND($E$2="Midden",ISNA(VLOOKUP($L$4&amp;$L49&amp;P$10,Data!$A:$H,7,FALSE)=TRUE)),"",IF(AND($E$2="Zuid",ISNA(VLOOKUP($L$4&amp;$L49&amp;P$10,Data!$A:$H,8,FALSE)=TRUE)),"",IF(AND($E$2="Noord",VLOOKUP($L$4&amp;$L49&amp;P$10,Data!$A:$H,6,FALSE)="Vakantie"),"x",IF(AND($E$2="Midden",VLOOKUP($L$4&amp;$L49&amp;P$10,Data!$A:$H,7,FALSE)="Vakantie"),"x",IF(AND($E$2="Zuid",VLOOKUP($L$4&amp;$L49&amp;P$10,Data!$A:$H,8,FALSE)="Vakantie"),"x",""))))))</f>
        <v/>
      </c>
      <c r="Q49" s="104" t="str">
        <f>IF(AND($E$2="Noord",ISNA(VLOOKUP($L$4&amp;$L49&amp;Q$10,Data!$A:$H,6,FALSE)=TRUE)),"",IF(AND($E$2="Midden",ISNA(VLOOKUP($L$4&amp;$L49&amp;Q$10,Data!$A:$H,7,FALSE)=TRUE)),"",IF(AND($E$2="Zuid",ISNA(VLOOKUP($L$4&amp;$L49&amp;Q$10,Data!$A:$H,8,FALSE)=TRUE)),"",IF(AND($E$2="Noord",VLOOKUP($L$4&amp;$L49&amp;Q$10,Data!$A:$H,6,FALSE)="Vakantie"),"x",IF(AND($E$2="Midden",VLOOKUP($L$4&amp;$L49&amp;Q$10,Data!$A:$H,7,FALSE)="Vakantie"),"x",IF(AND($E$2="Zuid",VLOOKUP($L$4&amp;$L49&amp;Q$10,Data!$A:$H,8,FALSE)="Vakantie"),"x",""))))))</f>
        <v/>
      </c>
      <c r="R49" s="104" t="str">
        <f>IF(AND($E$2="Noord",ISNA(VLOOKUP($L$4&amp;$L49&amp;R$10,Data!$A:$H,6,FALSE)=TRUE)),"",IF(AND($E$2="Midden",ISNA(VLOOKUP($L$4&amp;$L49&amp;R$10,Data!$A:$H,7,FALSE)=TRUE)),"",IF(AND($E$2="Zuid",ISNA(VLOOKUP($L$4&amp;$L49&amp;R$10,Data!$A:$H,8,FALSE)=TRUE)),"",IF(AND($E$2="Noord",VLOOKUP($L$4&amp;$L49&amp;R$10,Data!$A:$H,6,FALSE)="Vakantie"),"x",IF(AND($E$2="Midden",VLOOKUP($L$4&amp;$L49&amp;R$10,Data!$A:$H,7,FALSE)="Vakantie"),"x",IF(AND($E$2="Zuid",VLOOKUP($L$4&amp;$L49&amp;R$10,Data!$A:$H,8,FALSE)="Vakantie"),"x",""))))))</f>
        <v/>
      </c>
      <c r="S49" s="104" t="str">
        <f>IF(AND($E$2="Noord",ISNA(VLOOKUP($L$4&amp;$L49&amp;S$10,Data!$A:$H,6,FALSE)=TRUE)),"",IF(AND($E$2="Midden",ISNA(VLOOKUP($L$4&amp;$L49&amp;S$10,Data!$A:$H,7,FALSE)=TRUE)),"",IF(AND($E$2="Zuid",ISNA(VLOOKUP($L$4&amp;$L49&amp;S$10,Data!$A:$H,8,FALSE)=TRUE)),"",IF(AND($E$2="Noord",VLOOKUP($L$4&amp;$L49&amp;S$10,Data!$A:$H,6,FALSE)="Vakantie"),"x",IF(AND($E$2="Midden",VLOOKUP($L$4&amp;$L49&amp;S$10,Data!$A:$H,7,FALSE)="Vakantie"),"x",IF(AND($E$2="Zuid",VLOOKUP($L$4&amp;$L49&amp;S$10,Data!$A:$H,8,FALSE)="Vakantie"),"x",""))))))</f>
        <v/>
      </c>
      <c r="T49" s="89">
        <f t="shared" si="1"/>
        <v>0</v>
      </c>
      <c r="V49" s="101">
        <v>39</v>
      </c>
      <c r="W49" s="106">
        <f t="shared" si="13"/>
        <v>46657</v>
      </c>
      <c r="X49" s="106">
        <f t="shared" si="4"/>
        <v>46661</v>
      </c>
      <c r="Y49" s="104" t="str">
        <f>IF(AND($E$2="Noord",ISNA(VLOOKUP($V$4&amp;$V49&amp;Y$10,Data!$A:$H,6,FALSE)=TRUE)),"",IF(AND($E$2="Midden",ISNA(VLOOKUP($V$4&amp;$V49&amp;Y$10,Data!$A:$H,7,FALSE)=TRUE)),"",IF(AND($E$2="Zuid",ISNA(VLOOKUP($V$4&amp;$V49&amp;Y$10,Data!$A:$H,8,FALSE)=TRUE)),"",IF(AND($E$2="Noord",VLOOKUP($V$4&amp;$V49&amp;Y$10,Data!$A:$H,6,FALSE)="Vakantie"),"x",IF(AND($E$2="Midden",VLOOKUP($V$4&amp;$V49&amp;Y$10,Data!$A:$H,7,FALSE)="Vakantie"),"x",IF(AND($E$2="Zuid",VLOOKUP($V$4&amp;$V49&amp;Y$10,Data!$A:$H,8,FALSE)="Vakantie"),"x",""))))))</f>
        <v/>
      </c>
      <c r="Z49" s="104" t="str">
        <f>IF(AND($E$2="Noord",ISNA(VLOOKUP($V$4&amp;$V49&amp;Z$10,Data!$A:$H,6,FALSE)=TRUE)),"",IF(AND($E$2="Midden",ISNA(VLOOKUP($V$4&amp;$V49&amp;Z$10,Data!$A:$H,7,FALSE)=TRUE)),"",IF(AND($E$2="Zuid",ISNA(VLOOKUP($V$4&amp;$V49&amp;Z$10,Data!$A:$H,8,FALSE)=TRUE)),"",IF(AND($E$2="Noord",VLOOKUP($V$4&amp;$V49&amp;Z$10,Data!$A:$H,6,FALSE)="Vakantie"),"x",IF(AND($E$2="Midden",VLOOKUP($V$4&amp;$V49&amp;Z$10,Data!$A:$H,7,FALSE)="Vakantie"),"x",IF(AND($E$2="Zuid",VLOOKUP($V$4&amp;$V49&amp;Z$10,Data!$A:$H,8,FALSE)="Vakantie"),"x",""))))))</f>
        <v/>
      </c>
      <c r="AA49" s="104" t="str">
        <f>IF(AND($E$2="Noord",ISNA(VLOOKUP($V$4&amp;$V49&amp;AA$10,Data!$A:$H,6,FALSE)=TRUE)),"",IF(AND($E$2="Midden",ISNA(VLOOKUP($V$4&amp;$V49&amp;AA$10,Data!$A:$H,7,FALSE)=TRUE)),"",IF(AND($E$2="Zuid",ISNA(VLOOKUP($V$4&amp;$V49&amp;AA$10,Data!$A:$H,8,FALSE)=TRUE)),"",IF(AND($E$2="Noord",VLOOKUP($V$4&amp;$V49&amp;AA$10,Data!$A:$H,6,FALSE)="Vakantie"),"x",IF(AND($E$2="Midden",VLOOKUP($V$4&amp;$V49&amp;AA$10,Data!$A:$H,7,FALSE)="Vakantie"),"x",IF(AND($E$2="Zuid",VLOOKUP($V$4&amp;$V49&amp;AA$10,Data!$A:$H,8,FALSE)="Vakantie"),"x",""))))))</f>
        <v/>
      </c>
      <c r="AB49" s="104" t="str">
        <f>IF(AND($E$2="Noord",ISNA(VLOOKUP($V$4&amp;$V49&amp;AB$10,Data!$A:$H,6,FALSE)=TRUE)),"",IF(AND($E$2="Midden",ISNA(VLOOKUP($V$4&amp;$V49&amp;AB$10,Data!$A:$H,7,FALSE)=TRUE)),"",IF(AND($E$2="Zuid",ISNA(VLOOKUP($V$4&amp;$V49&amp;AB$10,Data!$A:$H,8,FALSE)=TRUE)),"",IF(AND($E$2="Noord",VLOOKUP($V$4&amp;$V49&amp;AB$10,Data!$A:$H,6,FALSE)="Vakantie"),"x",IF(AND($E$2="Midden",VLOOKUP($V$4&amp;$V49&amp;AB$10,Data!$A:$H,7,FALSE)="Vakantie"),"x",IF(AND($E$2="Zuid",VLOOKUP($V$4&amp;$V49&amp;AB$10,Data!$A:$H,8,FALSE)="Vakantie"),"x",""))))))</f>
        <v/>
      </c>
      <c r="AC49" s="104" t="str">
        <f>IF(AND($E$2="Noord",ISNA(VLOOKUP($V$4&amp;$V49&amp;AC$10,Data!$A:$H,6,FALSE)=TRUE)),"",IF(AND($E$2="Midden",ISNA(VLOOKUP($V$4&amp;$V49&amp;AC$10,Data!$A:$H,7,FALSE)=TRUE)),"",IF(AND($E$2="Zuid",ISNA(VLOOKUP($V$4&amp;$V49&amp;AC$10,Data!$A:$H,8,FALSE)=TRUE)),"",IF(AND($E$2="Noord",VLOOKUP($V$4&amp;$V49&amp;AC$10,Data!$A:$H,6,FALSE)="Vakantie"),"x",IF(AND($E$2="Midden",VLOOKUP($V$4&amp;$V49&amp;AC$10,Data!$A:$H,7,FALSE)="Vakantie"),"x",IF(AND($E$2="Zuid",VLOOKUP($V$4&amp;$V49&amp;AC$10,Data!$A:$H,8,FALSE)="Vakantie"),"x",""))))))</f>
        <v/>
      </c>
      <c r="AD49" s="89">
        <f t="shared" si="2"/>
        <v>0</v>
      </c>
      <c r="AI49">
        <f t="shared" si="5"/>
        <v>1</v>
      </c>
      <c r="AJ49" s="107" t="str">
        <f>IF((COUNTIF($AI$11:$AI49,2))&gt;1,"",IF(OR(AI48="",AI48=2),"",IF(AI49=1,"",IF(AND($AI49=2,E49&lt;&gt;""),$C49,IF(AND($AI49=2,F49&lt;&gt;""),$C49+1,IF(AND($AI49=2,G49&lt;&gt;""),$C49+2,IF(AND($AI49=2,H49&lt;&gt;""),$C49+3,IF(AND($AI49=2,I49&lt;&gt;""),$C49+4,""))))))))</f>
        <v/>
      </c>
      <c r="AK49">
        <f>IF(SUM(E50:$I$62)+$T$68+$AD$68=0,1,2)</f>
        <v>1</v>
      </c>
      <c r="AL49" s="65" t="str">
        <f t="shared" si="6"/>
        <v/>
      </c>
      <c r="AM49">
        <f t="shared" si="7"/>
        <v>1</v>
      </c>
      <c r="AN49" s="65" t="str">
        <f t="shared" si="14"/>
        <v/>
      </c>
      <c r="AO49">
        <f>IF(SUM(O50:$S$62)+$AD$68=0,1,2)</f>
        <v>1</v>
      </c>
      <c r="AP49" s="65" t="str">
        <f t="shared" si="8"/>
        <v/>
      </c>
      <c r="AQ49">
        <f>IF(SUM($O50:$S$62)=0,1,2)</f>
        <v>1</v>
      </c>
      <c r="AR49" s="65" t="str">
        <f>IF((COUNTIF($AI$11:$AI$64,2)+COUNTIF($AM$11:$AM$64,2)+COUNTIF(AQ$12:$AQ49,2))&gt;1,"",IF(OR(AQ48="",AQ48=2),"",IF(AQ49=1,"",IF(AND(AQ49=2,Y49&lt;&gt;""),W49,IF(AND(AQ49=2,Z49&lt;&gt;""),W49+1,IF(AND(AQ49=2,AA49&lt;&gt;""),W49+2,IF(AND(AQ49=2,AB49&lt;&gt;""),W49+3,IF(AND(AQ49=2,AC49&lt;&gt;""),W49+4,""))))))))</f>
        <v/>
      </c>
      <c r="AS49">
        <f>IF(SUM(Y50:$AC$62)=0,1,2)</f>
        <v>1</v>
      </c>
      <c r="AT49" s="65" t="str">
        <f t="shared" si="9"/>
        <v/>
      </c>
    </row>
    <row r="50" spans="2:46" x14ac:dyDescent="0.3">
      <c r="B50" s="101">
        <v>40</v>
      </c>
      <c r="C50" s="103">
        <f t="shared" si="10"/>
        <v>45929</v>
      </c>
      <c r="D50" s="103">
        <f t="shared" si="3"/>
        <v>45933</v>
      </c>
      <c r="E50" s="104" t="str">
        <f>IF(AND($E$2="Noord",ISNA(VLOOKUP($B$4&amp;$B50&amp;E$10,Data!$A:$H,6,FALSE)=TRUE)),"",IF(AND($E$2="Midden",ISNA(VLOOKUP($B$4&amp;$B50&amp;E$10,Data!$A:$H,7,FALSE)=TRUE)),"",IF(AND($E$2="Zuid",ISNA(VLOOKUP($B$4&amp;$B50&amp;E$10,Data!$A:$H,8,FALSE)=TRUE)),"",IF(AND($E$2="Noord",VLOOKUP($B$4&amp;$B50&amp;E$10,Data!$A:$H,6,FALSE)="Vakantie"),"x",IF(AND($E$2="Midden",VLOOKUP($B$4&amp;$B50&amp;E$10,Data!$A:$H,7,FALSE)="Vakantie"),"x",IF(AND($E$2="Zuid",VLOOKUP($B$4&amp;$B50&amp;E$10,Data!$A:$H,8,FALSE)="Vakantie"),"x",""))))))</f>
        <v/>
      </c>
      <c r="F50" s="104" t="str">
        <f>IF(AND($E$2="Noord",ISNA(VLOOKUP($B$4&amp;$B50&amp;F$10,Data!$A:$H,6,FALSE)=TRUE)),"",IF(AND($E$2="Midden",ISNA(VLOOKUP($B$4&amp;$B50&amp;F$10,Data!$A:$H,7,FALSE)=TRUE)),"",IF(AND($E$2="Zuid",ISNA(VLOOKUP($B$4&amp;$B50&amp;F$10,Data!$A:$H,8,FALSE)=TRUE)),"",IF(AND($E$2="Noord",VLOOKUP($B$4&amp;$B50&amp;F$10,Data!$A:$H,6,FALSE)="Vakantie"),"x",IF(AND($E$2="Midden",VLOOKUP($B$4&amp;$B50&amp;F$10,Data!$A:$H,7,FALSE)="Vakantie"),"x",IF(AND($E$2="Zuid",VLOOKUP($B$4&amp;$B50&amp;F$10,Data!$A:$H,8,FALSE)="Vakantie"),"x",""))))))</f>
        <v/>
      </c>
      <c r="G50" s="104" t="str">
        <f>IF(AND($E$2="Noord",ISNA(VLOOKUP($B$4&amp;$B50&amp;G$10,Data!$A:$H,6,FALSE)=TRUE)),"",IF(AND($E$2="Midden",ISNA(VLOOKUP($B$4&amp;$B50&amp;G$10,Data!$A:$H,7,FALSE)=TRUE)),"",IF(AND($E$2="Zuid",ISNA(VLOOKUP($B$4&amp;$B50&amp;G$10,Data!$A:$H,8,FALSE)=TRUE)),"",IF(AND($E$2="Noord",VLOOKUP($B$4&amp;$B50&amp;G$10,Data!$A:$H,6,FALSE)="Vakantie"),"x",IF(AND($E$2="Midden",VLOOKUP($B$4&amp;$B50&amp;G$10,Data!$A:$H,7,FALSE)="Vakantie"),"x",IF(AND($E$2="Zuid",VLOOKUP($B$4&amp;$B50&amp;G$10,Data!$A:$H,8,FALSE)="Vakantie"),"x",""))))))</f>
        <v/>
      </c>
      <c r="H50" s="104" t="str">
        <f>IF(AND($E$2="Noord",ISNA(VLOOKUP($B$4&amp;$B50&amp;H$10,Data!$A:$H,6,FALSE)=TRUE)),"",IF(AND($E$2="Midden",ISNA(VLOOKUP($B$4&amp;$B50&amp;H$10,Data!$A:$H,7,FALSE)=TRUE)),"",IF(AND($E$2="Zuid",ISNA(VLOOKUP($B$4&amp;$B50&amp;H$10,Data!$A:$H,8,FALSE)=TRUE)),"",IF(AND($E$2="Noord",VLOOKUP($B$4&amp;$B50&amp;H$10,Data!$A:$H,6,FALSE)="Vakantie"),"x",IF(AND($E$2="Midden",VLOOKUP($B$4&amp;$B50&amp;H$10,Data!$A:$H,7,FALSE)="Vakantie"),"x",IF(AND($E$2="Zuid",VLOOKUP($B$4&amp;$B50&amp;H$10,Data!$A:$H,8,FALSE)="Vakantie"),"x",""))))))</f>
        <v/>
      </c>
      <c r="I50" s="104" t="str">
        <f>IF(AND($E$2="Noord",ISNA(VLOOKUP($B$4&amp;$B50&amp;I$10,Data!$A:$H,6,FALSE)=TRUE)),"",IF(AND($E$2="Midden",ISNA(VLOOKUP($B$4&amp;$B50&amp;I$10,Data!$A:$H,7,FALSE)=TRUE)),"",IF(AND($E$2="Zuid",ISNA(VLOOKUP($B$4&amp;$B50&amp;I$10,Data!$A:$H,8,FALSE)=TRUE)),"",IF(AND($E$2="Noord",VLOOKUP($B$4&amp;$B50&amp;I$10,Data!$A:$H,6,FALSE)="Vakantie"),"x",IF(AND($E$2="Midden",VLOOKUP($B$4&amp;$B50&amp;I$10,Data!$A:$H,7,FALSE)="Vakantie"),"x",IF(AND($E$2="Zuid",VLOOKUP($B$4&amp;$B50&amp;I$10,Data!$A:$H,8,FALSE)="Vakantie"),"x",""))))))</f>
        <v/>
      </c>
      <c r="J50" s="89">
        <f t="shared" si="0"/>
        <v>0</v>
      </c>
      <c r="L50" s="101">
        <v>40</v>
      </c>
      <c r="M50" s="106">
        <f t="shared" si="11"/>
        <v>46293</v>
      </c>
      <c r="N50" s="94">
        <f t="shared" si="12"/>
        <v>46297</v>
      </c>
      <c r="O50" s="104" t="str">
        <f>IF(AND($E$2="Noord",ISNA(VLOOKUP($L$4&amp;$L50&amp;O$10,Data!$A:$H,6,FALSE)=TRUE)),"",IF(AND($E$2="Midden",ISNA(VLOOKUP($L$4&amp;$L50&amp;O$10,Data!$A:$H,7,FALSE)=TRUE)),"",IF(AND($E$2="Zuid",ISNA(VLOOKUP($L$4&amp;$L50&amp;O$10,Data!$A:$H,8,FALSE)=TRUE)),"",IF(AND($E$2="Noord",VLOOKUP($L$4&amp;$L50&amp;O$10,Data!$A:$H,6,FALSE)="Vakantie"),"x",IF(AND($E$2="Midden",VLOOKUP($L$4&amp;$L50&amp;O$10,Data!$A:$H,7,FALSE)="Vakantie"),"x",IF(AND($E$2="Zuid",VLOOKUP($L$4&amp;$L50&amp;O$10,Data!$A:$H,8,FALSE)="Vakantie"),"x",""))))))</f>
        <v/>
      </c>
      <c r="P50" s="104" t="str">
        <f>IF(AND($E$2="Noord",ISNA(VLOOKUP($L$4&amp;$L50&amp;P$10,Data!$A:$H,6,FALSE)=TRUE)),"",IF(AND($E$2="Midden",ISNA(VLOOKUP($L$4&amp;$L50&amp;P$10,Data!$A:$H,7,FALSE)=TRUE)),"",IF(AND($E$2="Zuid",ISNA(VLOOKUP($L$4&amp;$L50&amp;P$10,Data!$A:$H,8,FALSE)=TRUE)),"",IF(AND($E$2="Noord",VLOOKUP($L$4&amp;$L50&amp;P$10,Data!$A:$H,6,FALSE)="Vakantie"),"x",IF(AND($E$2="Midden",VLOOKUP($L$4&amp;$L50&amp;P$10,Data!$A:$H,7,FALSE)="Vakantie"),"x",IF(AND($E$2="Zuid",VLOOKUP($L$4&amp;$L50&amp;P$10,Data!$A:$H,8,FALSE)="Vakantie"),"x",""))))))</f>
        <v/>
      </c>
      <c r="Q50" s="104" t="str">
        <f>IF(AND($E$2="Noord",ISNA(VLOOKUP($L$4&amp;$L50&amp;Q$10,Data!$A:$H,6,FALSE)=TRUE)),"",IF(AND($E$2="Midden",ISNA(VLOOKUP($L$4&amp;$L50&amp;Q$10,Data!$A:$H,7,FALSE)=TRUE)),"",IF(AND($E$2="Zuid",ISNA(VLOOKUP($L$4&amp;$L50&amp;Q$10,Data!$A:$H,8,FALSE)=TRUE)),"",IF(AND($E$2="Noord",VLOOKUP($L$4&amp;$L50&amp;Q$10,Data!$A:$H,6,FALSE)="Vakantie"),"x",IF(AND($E$2="Midden",VLOOKUP($L$4&amp;$L50&amp;Q$10,Data!$A:$H,7,FALSE)="Vakantie"),"x",IF(AND($E$2="Zuid",VLOOKUP($L$4&amp;$L50&amp;Q$10,Data!$A:$H,8,FALSE)="Vakantie"),"x",""))))))</f>
        <v/>
      </c>
      <c r="R50" s="104" t="str">
        <f>IF(AND($E$2="Noord",ISNA(VLOOKUP($L$4&amp;$L50&amp;R$10,Data!$A:$H,6,FALSE)=TRUE)),"",IF(AND($E$2="Midden",ISNA(VLOOKUP($L$4&amp;$L50&amp;R$10,Data!$A:$H,7,FALSE)=TRUE)),"",IF(AND($E$2="Zuid",ISNA(VLOOKUP($L$4&amp;$L50&amp;R$10,Data!$A:$H,8,FALSE)=TRUE)),"",IF(AND($E$2="Noord",VLOOKUP($L$4&amp;$L50&amp;R$10,Data!$A:$H,6,FALSE)="Vakantie"),"x",IF(AND($E$2="Midden",VLOOKUP($L$4&amp;$L50&amp;R$10,Data!$A:$H,7,FALSE)="Vakantie"),"x",IF(AND($E$2="Zuid",VLOOKUP($L$4&amp;$L50&amp;R$10,Data!$A:$H,8,FALSE)="Vakantie"),"x",""))))))</f>
        <v/>
      </c>
      <c r="S50" s="104" t="str">
        <f>IF(AND($E$2="Noord",ISNA(VLOOKUP($L$4&amp;$L50&amp;S$10,Data!$A:$H,6,FALSE)=TRUE)),"",IF(AND($E$2="Midden",ISNA(VLOOKUP($L$4&amp;$L50&amp;S$10,Data!$A:$H,7,FALSE)=TRUE)),"",IF(AND($E$2="Zuid",ISNA(VLOOKUP($L$4&amp;$L50&amp;S$10,Data!$A:$H,8,FALSE)=TRUE)),"",IF(AND($E$2="Noord",VLOOKUP($L$4&amp;$L50&amp;S$10,Data!$A:$H,6,FALSE)="Vakantie"),"x",IF(AND($E$2="Midden",VLOOKUP($L$4&amp;$L50&amp;S$10,Data!$A:$H,7,FALSE)="Vakantie"),"x",IF(AND($E$2="Zuid",VLOOKUP($L$4&amp;$L50&amp;S$10,Data!$A:$H,8,FALSE)="Vakantie"),"x",""))))))</f>
        <v/>
      </c>
      <c r="T50" s="89">
        <f t="shared" si="1"/>
        <v>0</v>
      </c>
      <c r="V50" s="101">
        <v>40</v>
      </c>
      <c r="W50" s="106">
        <f t="shared" si="13"/>
        <v>46664</v>
      </c>
      <c r="X50" s="106">
        <f t="shared" si="4"/>
        <v>46668</v>
      </c>
      <c r="Y50" s="104" t="str">
        <f>IF(AND($E$2="Noord",ISNA(VLOOKUP($V$4&amp;$V50&amp;Y$10,Data!$A:$H,6,FALSE)=TRUE)),"",IF(AND($E$2="Midden",ISNA(VLOOKUP($V$4&amp;$V50&amp;Y$10,Data!$A:$H,7,FALSE)=TRUE)),"",IF(AND($E$2="Zuid",ISNA(VLOOKUP($V$4&amp;$V50&amp;Y$10,Data!$A:$H,8,FALSE)=TRUE)),"",IF(AND($E$2="Noord",VLOOKUP($V$4&amp;$V50&amp;Y$10,Data!$A:$H,6,FALSE)="Vakantie"),"x",IF(AND($E$2="Midden",VLOOKUP($V$4&amp;$V50&amp;Y$10,Data!$A:$H,7,FALSE)="Vakantie"),"x",IF(AND($E$2="Zuid",VLOOKUP($V$4&amp;$V50&amp;Y$10,Data!$A:$H,8,FALSE)="Vakantie"),"x",""))))))</f>
        <v/>
      </c>
      <c r="Z50" s="104" t="str">
        <f>IF(AND($E$2="Noord",ISNA(VLOOKUP($V$4&amp;$V50&amp;Z$10,Data!$A:$H,6,FALSE)=TRUE)),"",IF(AND($E$2="Midden",ISNA(VLOOKUP($V$4&amp;$V50&amp;Z$10,Data!$A:$H,7,FALSE)=TRUE)),"",IF(AND($E$2="Zuid",ISNA(VLOOKUP($V$4&amp;$V50&amp;Z$10,Data!$A:$H,8,FALSE)=TRUE)),"",IF(AND($E$2="Noord",VLOOKUP($V$4&amp;$V50&amp;Z$10,Data!$A:$H,6,FALSE)="Vakantie"),"x",IF(AND($E$2="Midden",VLOOKUP($V$4&amp;$V50&amp;Z$10,Data!$A:$H,7,FALSE)="Vakantie"),"x",IF(AND($E$2="Zuid",VLOOKUP($V$4&amp;$V50&amp;Z$10,Data!$A:$H,8,FALSE)="Vakantie"),"x",""))))))</f>
        <v/>
      </c>
      <c r="AA50" s="104" t="str">
        <f>IF(AND($E$2="Noord",ISNA(VLOOKUP($V$4&amp;$V50&amp;AA$10,Data!$A:$H,6,FALSE)=TRUE)),"",IF(AND($E$2="Midden",ISNA(VLOOKUP($V$4&amp;$V50&amp;AA$10,Data!$A:$H,7,FALSE)=TRUE)),"",IF(AND($E$2="Zuid",ISNA(VLOOKUP($V$4&amp;$V50&amp;AA$10,Data!$A:$H,8,FALSE)=TRUE)),"",IF(AND($E$2="Noord",VLOOKUP($V$4&amp;$V50&amp;AA$10,Data!$A:$H,6,FALSE)="Vakantie"),"x",IF(AND($E$2="Midden",VLOOKUP($V$4&amp;$V50&amp;AA$10,Data!$A:$H,7,FALSE)="Vakantie"),"x",IF(AND($E$2="Zuid",VLOOKUP($V$4&amp;$V50&amp;AA$10,Data!$A:$H,8,FALSE)="Vakantie"),"x",""))))))</f>
        <v/>
      </c>
      <c r="AB50" s="104" t="str">
        <f>IF(AND($E$2="Noord",ISNA(VLOOKUP($V$4&amp;$V50&amp;AB$10,Data!$A:$H,6,FALSE)=TRUE)),"",IF(AND($E$2="Midden",ISNA(VLOOKUP($V$4&amp;$V50&amp;AB$10,Data!$A:$H,7,FALSE)=TRUE)),"",IF(AND($E$2="Zuid",ISNA(VLOOKUP($V$4&amp;$V50&amp;AB$10,Data!$A:$H,8,FALSE)=TRUE)),"",IF(AND($E$2="Noord",VLOOKUP($V$4&amp;$V50&amp;AB$10,Data!$A:$H,6,FALSE)="Vakantie"),"x",IF(AND($E$2="Midden",VLOOKUP($V$4&amp;$V50&amp;AB$10,Data!$A:$H,7,FALSE)="Vakantie"),"x",IF(AND($E$2="Zuid",VLOOKUP($V$4&amp;$V50&amp;AB$10,Data!$A:$H,8,FALSE)="Vakantie"),"x",""))))))</f>
        <v/>
      </c>
      <c r="AC50" s="104" t="str">
        <f>IF(AND($E$2="Noord",ISNA(VLOOKUP($V$4&amp;$V50&amp;AC$10,Data!$A:$H,6,FALSE)=TRUE)),"",IF(AND($E$2="Midden",ISNA(VLOOKUP($V$4&amp;$V50&amp;AC$10,Data!$A:$H,7,FALSE)=TRUE)),"",IF(AND($E$2="Zuid",ISNA(VLOOKUP($V$4&amp;$V50&amp;AC$10,Data!$A:$H,8,FALSE)=TRUE)),"",IF(AND($E$2="Noord",VLOOKUP($V$4&amp;$V50&amp;AC$10,Data!$A:$H,6,FALSE)="Vakantie"),"x",IF(AND($E$2="Midden",VLOOKUP($V$4&amp;$V50&amp;AC$10,Data!$A:$H,7,FALSE)="Vakantie"),"x",IF(AND($E$2="Zuid",VLOOKUP($V$4&amp;$V50&amp;AC$10,Data!$A:$H,8,FALSE)="Vakantie"),"x",""))))))</f>
        <v/>
      </c>
      <c r="AD50" s="89">
        <f t="shared" si="2"/>
        <v>0</v>
      </c>
      <c r="AI50">
        <f t="shared" si="5"/>
        <v>1</v>
      </c>
      <c r="AJ50" s="107" t="str">
        <f>IF((COUNTIF($AI$11:$AI50,2))&gt;1,"",IF(OR(AI49="",AI49=2),"",IF(AI50=1,"",IF(AND($AI50=2,E50&lt;&gt;""),$C50,IF(AND($AI50=2,F50&lt;&gt;""),$C50+1,IF(AND($AI50=2,G50&lt;&gt;""),$C50+2,IF(AND($AI50=2,H50&lt;&gt;""),$C50+3,IF(AND($AI50=2,I50&lt;&gt;""),$C50+4,""))))))))</f>
        <v/>
      </c>
      <c r="AK50">
        <f>IF(SUM(E51:$I$62)+$T$68+$AD$68=0,1,2)</f>
        <v>1</v>
      </c>
      <c r="AL50" s="65" t="str">
        <f t="shared" si="6"/>
        <v/>
      </c>
      <c r="AM50">
        <f t="shared" si="7"/>
        <v>1</v>
      </c>
      <c r="AN50" s="65" t="str">
        <f t="shared" si="14"/>
        <v/>
      </c>
      <c r="AO50">
        <f>IF(SUM(O51:$S$62)+$AD$68=0,1,2)</f>
        <v>1</v>
      </c>
      <c r="AP50" s="65" t="str">
        <f t="shared" si="8"/>
        <v/>
      </c>
      <c r="AQ50">
        <f>IF(SUM($O51:$S$62)=0,1,2)</f>
        <v>1</v>
      </c>
      <c r="AR50" s="65" t="str">
        <f>IF((COUNTIF($AI$11:$AI$64,2)+COUNTIF($AM$11:$AM$64,2)+COUNTIF(AQ$12:$AQ50,2))&gt;1,"",IF(OR(AQ49="",AQ49=2),"",IF(AQ50=1,"",IF(AND(AQ50=2,Y50&lt;&gt;""),W50,IF(AND(AQ50=2,Z50&lt;&gt;""),W50+1,IF(AND(AQ50=2,AA50&lt;&gt;""),W50+2,IF(AND(AQ50=2,AB50&lt;&gt;""),W50+3,IF(AND(AQ50=2,AC50&lt;&gt;""),W50+4,""))))))))</f>
        <v/>
      </c>
      <c r="AS50">
        <f>IF(SUM(Y51:$AC$62)=0,1,2)</f>
        <v>1</v>
      </c>
      <c r="AT50" s="65" t="str">
        <f t="shared" si="9"/>
        <v/>
      </c>
    </row>
    <row r="51" spans="2:46" x14ac:dyDescent="0.3">
      <c r="B51" s="101">
        <v>41</v>
      </c>
      <c r="C51" s="103">
        <f t="shared" si="10"/>
        <v>45936</v>
      </c>
      <c r="D51" s="103">
        <f t="shared" si="3"/>
        <v>45940</v>
      </c>
      <c r="E51" s="104" t="str">
        <f>IF(AND($E$2="Noord",ISNA(VLOOKUP($B$4&amp;$B51&amp;E$10,Data!$A:$H,6,FALSE)=TRUE)),"",IF(AND($E$2="Midden",ISNA(VLOOKUP($B$4&amp;$B51&amp;E$10,Data!$A:$H,7,FALSE)=TRUE)),"",IF(AND($E$2="Zuid",ISNA(VLOOKUP($B$4&amp;$B51&amp;E$10,Data!$A:$H,8,FALSE)=TRUE)),"",IF(AND($E$2="Noord",VLOOKUP($B$4&amp;$B51&amp;E$10,Data!$A:$H,6,FALSE)="Vakantie"),"x",IF(AND($E$2="Midden",VLOOKUP($B$4&amp;$B51&amp;E$10,Data!$A:$H,7,FALSE)="Vakantie"),"x",IF(AND($E$2="Zuid",VLOOKUP($B$4&amp;$B51&amp;E$10,Data!$A:$H,8,FALSE)="Vakantie"),"x",""))))))</f>
        <v/>
      </c>
      <c r="F51" s="104" t="str">
        <f>IF(AND($E$2="Noord",ISNA(VLOOKUP($B$4&amp;$B51&amp;F$10,Data!$A:$H,6,FALSE)=TRUE)),"",IF(AND($E$2="Midden",ISNA(VLOOKUP($B$4&amp;$B51&amp;F$10,Data!$A:$H,7,FALSE)=TRUE)),"",IF(AND($E$2="Zuid",ISNA(VLOOKUP($B$4&amp;$B51&amp;F$10,Data!$A:$H,8,FALSE)=TRUE)),"",IF(AND($E$2="Noord",VLOOKUP($B$4&amp;$B51&amp;F$10,Data!$A:$H,6,FALSE)="Vakantie"),"x",IF(AND($E$2="Midden",VLOOKUP($B$4&amp;$B51&amp;F$10,Data!$A:$H,7,FALSE)="Vakantie"),"x",IF(AND($E$2="Zuid",VLOOKUP($B$4&amp;$B51&amp;F$10,Data!$A:$H,8,FALSE)="Vakantie"),"x",""))))))</f>
        <v/>
      </c>
      <c r="G51" s="104" t="str">
        <f>IF(AND($E$2="Noord",ISNA(VLOOKUP($B$4&amp;$B51&amp;G$10,Data!$A:$H,6,FALSE)=TRUE)),"",IF(AND($E$2="Midden",ISNA(VLOOKUP($B$4&amp;$B51&amp;G$10,Data!$A:$H,7,FALSE)=TRUE)),"",IF(AND($E$2="Zuid",ISNA(VLOOKUP($B$4&amp;$B51&amp;G$10,Data!$A:$H,8,FALSE)=TRUE)),"",IF(AND($E$2="Noord",VLOOKUP($B$4&amp;$B51&amp;G$10,Data!$A:$H,6,FALSE)="Vakantie"),"x",IF(AND($E$2="Midden",VLOOKUP($B$4&amp;$B51&amp;G$10,Data!$A:$H,7,FALSE)="Vakantie"),"x",IF(AND($E$2="Zuid",VLOOKUP($B$4&amp;$B51&amp;G$10,Data!$A:$H,8,FALSE)="Vakantie"),"x",""))))))</f>
        <v/>
      </c>
      <c r="H51" s="104" t="str">
        <f>IF(AND($E$2="Noord",ISNA(VLOOKUP($B$4&amp;$B51&amp;H$10,Data!$A:$H,6,FALSE)=TRUE)),"",IF(AND($E$2="Midden",ISNA(VLOOKUP($B$4&amp;$B51&amp;H$10,Data!$A:$H,7,FALSE)=TRUE)),"",IF(AND($E$2="Zuid",ISNA(VLOOKUP($B$4&amp;$B51&amp;H$10,Data!$A:$H,8,FALSE)=TRUE)),"",IF(AND($E$2="Noord",VLOOKUP($B$4&amp;$B51&amp;H$10,Data!$A:$H,6,FALSE)="Vakantie"),"x",IF(AND($E$2="Midden",VLOOKUP($B$4&amp;$B51&amp;H$10,Data!$A:$H,7,FALSE)="Vakantie"),"x",IF(AND($E$2="Zuid",VLOOKUP($B$4&amp;$B51&amp;H$10,Data!$A:$H,8,FALSE)="Vakantie"),"x",""))))))</f>
        <v/>
      </c>
      <c r="I51" s="104" t="str">
        <f>IF(AND($E$2="Noord",ISNA(VLOOKUP($B$4&amp;$B51&amp;I$10,Data!$A:$H,6,FALSE)=TRUE)),"",IF(AND($E$2="Midden",ISNA(VLOOKUP($B$4&amp;$B51&amp;I$10,Data!$A:$H,7,FALSE)=TRUE)),"",IF(AND($E$2="Zuid",ISNA(VLOOKUP($B$4&amp;$B51&amp;I$10,Data!$A:$H,8,FALSE)=TRUE)),"",IF(AND($E$2="Noord",VLOOKUP($B$4&amp;$B51&amp;I$10,Data!$A:$H,6,FALSE)="Vakantie"),"x",IF(AND($E$2="Midden",VLOOKUP($B$4&amp;$B51&amp;I$10,Data!$A:$H,7,FALSE)="Vakantie"),"x",IF(AND($E$2="Zuid",VLOOKUP($B$4&amp;$B51&amp;I$10,Data!$A:$H,8,FALSE)="Vakantie"),"x",""))))))</f>
        <v/>
      </c>
      <c r="J51" s="89">
        <f t="shared" si="0"/>
        <v>0</v>
      </c>
      <c r="L51" s="101">
        <v>41</v>
      </c>
      <c r="M51" s="106">
        <f t="shared" si="11"/>
        <v>46300</v>
      </c>
      <c r="N51" s="94">
        <f t="shared" si="12"/>
        <v>46304</v>
      </c>
      <c r="O51" s="104" t="str">
        <f>IF(AND($E$2="Noord",ISNA(VLOOKUP($L$4&amp;$L51&amp;O$10,Data!$A:$H,6,FALSE)=TRUE)),"",IF(AND($E$2="Midden",ISNA(VLOOKUP($L$4&amp;$L51&amp;O$10,Data!$A:$H,7,FALSE)=TRUE)),"",IF(AND($E$2="Zuid",ISNA(VLOOKUP($L$4&amp;$L51&amp;O$10,Data!$A:$H,8,FALSE)=TRUE)),"",IF(AND($E$2="Noord",VLOOKUP($L$4&amp;$L51&amp;O$10,Data!$A:$H,6,FALSE)="Vakantie"),"x",IF(AND($E$2="Midden",VLOOKUP($L$4&amp;$L51&amp;O$10,Data!$A:$H,7,FALSE)="Vakantie"),"x",IF(AND($E$2="Zuid",VLOOKUP($L$4&amp;$L51&amp;O$10,Data!$A:$H,8,FALSE)="Vakantie"),"x",""))))))</f>
        <v/>
      </c>
      <c r="P51" s="104" t="str">
        <f>IF(AND($E$2="Noord",ISNA(VLOOKUP($L$4&amp;$L51&amp;P$10,Data!$A:$H,6,FALSE)=TRUE)),"",IF(AND($E$2="Midden",ISNA(VLOOKUP($L$4&amp;$L51&amp;P$10,Data!$A:$H,7,FALSE)=TRUE)),"",IF(AND($E$2="Zuid",ISNA(VLOOKUP($L$4&amp;$L51&amp;P$10,Data!$A:$H,8,FALSE)=TRUE)),"",IF(AND($E$2="Noord",VLOOKUP($L$4&amp;$L51&amp;P$10,Data!$A:$H,6,FALSE)="Vakantie"),"x",IF(AND($E$2="Midden",VLOOKUP($L$4&amp;$L51&amp;P$10,Data!$A:$H,7,FALSE)="Vakantie"),"x",IF(AND($E$2="Zuid",VLOOKUP($L$4&amp;$L51&amp;P$10,Data!$A:$H,8,FALSE)="Vakantie"),"x",""))))))</f>
        <v/>
      </c>
      <c r="Q51" s="104" t="str">
        <f>IF(AND($E$2="Noord",ISNA(VLOOKUP($L$4&amp;$L51&amp;Q$10,Data!$A:$H,6,FALSE)=TRUE)),"",IF(AND($E$2="Midden",ISNA(VLOOKUP($L$4&amp;$L51&amp;Q$10,Data!$A:$H,7,FALSE)=TRUE)),"",IF(AND($E$2="Zuid",ISNA(VLOOKUP($L$4&amp;$L51&amp;Q$10,Data!$A:$H,8,FALSE)=TRUE)),"",IF(AND($E$2="Noord",VLOOKUP($L$4&amp;$L51&amp;Q$10,Data!$A:$H,6,FALSE)="Vakantie"),"x",IF(AND($E$2="Midden",VLOOKUP($L$4&amp;$L51&amp;Q$10,Data!$A:$H,7,FALSE)="Vakantie"),"x",IF(AND($E$2="Zuid",VLOOKUP($L$4&amp;$L51&amp;Q$10,Data!$A:$H,8,FALSE)="Vakantie"),"x",""))))))</f>
        <v/>
      </c>
      <c r="R51" s="104" t="str">
        <f>IF(AND($E$2="Noord",ISNA(VLOOKUP($L$4&amp;$L51&amp;R$10,Data!$A:$H,6,FALSE)=TRUE)),"",IF(AND($E$2="Midden",ISNA(VLOOKUP($L$4&amp;$L51&amp;R$10,Data!$A:$H,7,FALSE)=TRUE)),"",IF(AND($E$2="Zuid",ISNA(VLOOKUP($L$4&amp;$L51&amp;R$10,Data!$A:$H,8,FALSE)=TRUE)),"",IF(AND($E$2="Noord",VLOOKUP($L$4&amp;$L51&amp;R$10,Data!$A:$H,6,FALSE)="Vakantie"),"x",IF(AND($E$2="Midden",VLOOKUP($L$4&amp;$L51&amp;R$10,Data!$A:$H,7,FALSE)="Vakantie"),"x",IF(AND($E$2="Zuid",VLOOKUP($L$4&amp;$L51&amp;R$10,Data!$A:$H,8,FALSE)="Vakantie"),"x",""))))))</f>
        <v/>
      </c>
      <c r="S51" s="104" t="str">
        <f>IF(AND($E$2="Noord",ISNA(VLOOKUP($L$4&amp;$L51&amp;S$10,Data!$A:$H,6,FALSE)=TRUE)),"",IF(AND($E$2="Midden",ISNA(VLOOKUP($L$4&amp;$L51&amp;S$10,Data!$A:$H,7,FALSE)=TRUE)),"",IF(AND($E$2="Zuid",ISNA(VLOOKUP($L$4&amp;$L51&amp;S$10,Data!$A:$H,8,FALSE)=TRUE)),"",IF(AND($E$2="Noord",VLOOKUP($L$4&amp;$L51&amp;S$10,Data!$A:$H,6,FALSE)="Vakantie"),"x",IF(AND($E$2="Midden",VLOOKUP($L$4&amp;$L51&amp;S$10,Data!$A:$H,7,FALSE)="Vakantie"),"x",IF(AND($E$2="Zuid",VLOOKUP($L$4&amp;$L51&amp;S$10,Data!$A:$H,8,FALSE)="Vakantie"),"x",""))))))</f>
        <v/>
      </c>
      <c r="T51" s="89">
        <f t="shared" si="1"/>
        <v>0</v>
      </c>
      <c r="V51" s="101">
        <v>41</v>
      </c>
      <c r="W51" s="106">
        <f t="shared" si="13"/>
        <v>46671</v>
      </c>
      <c r="X51" s="106">
        <f t="shared" si="4"/>
        <v>46675</v>
      </c>
      <c r="Y51" s="104" t="str">
        <f>IF(AND($E$2="Noord",ISNA(VLOOKUP($V$4&amp;$V51&amp;Y$10,Data!$A:$H,6,FALSE)=TRUE)),"",IF(AND($E$2="Midden",ISNA(VLOOKUP($V$4&amp;$V51&amp;Y$10,Data!$A:$H,7,FALSE)=TRUE)),"",IF(AND($E$2="Zuid",ISNA(VLOOKUP($V$4&amp;$V51&amp;Y$10,Data!$A:$H,8,FALSE)=TRUE)),"",IF(AND($E$2="Noord",VLOOKUP($V$4&amp;$V51&amp;Y$10,Data!$A:$H,6,FALSE)="Vakantie"),"x",IF(AND($E$2="Midden",VLOOKUP($V$4&amp;$V51&amp;Y$10,Data!$A:$H,7,FALSE)="Vakantie"),"x",IF(AND($E$2="Zuid",VLOOKUP($V$4&amp;$V51&amp;Y$10,Data!$A:$H,8,FALSE)="Vakantie"),"x",""))))))</f>
        <v/>
      </c>
      <c r="Z51" s="104" t="str">
        <f>IF(AND($E$2="Noord",ISNA(VLOOKUP($V$4&amp;$V51&amp;Z$10,Data!$A:$H,6,FALSE)=TRUE)),"",IF(AND($E$2="Midden",ISNA(VLOOKUP($V$4&amp;$V51&amp;Z$10,Data!$A:$H,7,FALSE)=TRUE)),"",IF(AND($E$2="Zuid",ISNA(VLOOKUP($V$4&amp;$V51&amp;Z$10,Data!$A:$H,8,FALSE)=TRUE)),"",IF(AND($E$2="Noord",VLOOKUP($V$4&amp;$V51&amp;Z$10,Data!$A:$H,6,FALSE)="Vakantie"),"x",IF(AND($E$2="Midden",VLOOKUP($V$4&amp;$V51&amp;Z$10,Data!$A:$H,7,FALSE)="Vakantie"),"x",IF(AND($E$2="Zuid",VLOOKUP($V$4&amp;$V51&amp;Z$10,Data!$A:$H,8,FALSE)="Vakantie"),"x",""))))))</f>
        <v/>
      </c>
      <c r="AA51" s="104" t="str">
        <f>IF(AND($E$2="Noord",ISNA(VLOOKUP($V$4&amp;$V51&amp;AA$10,Data!$A:$H,6,FALSE)=TRUE)),"",IF(AND($E$2="Midden",ISNA(VLOOKUP($V$4&amp;$V51&amp;AA$10,Data!$A:$H,7,FALSE)=TRUE)),"",IF(AND($E$2="Zuid",ISNA(VLOOKUP($V$4&amp;$V51&amp;AA$10,Data!$A:$H,8,FALSE)=TRUE)),"",IF(AND($E$2="Noord",VLOOKUP($V$4&amp;$V51&amp;AA$10,Data!$A:$H,6,FALSE)="Vakantie"),"x",IF(AND($E$2="Midden",VLOOKUP($V$4&amp;$V51&amp;AA$10,Data!$A:$H,7,FALSE)="Vakantie"),"x",IF(AND($E$2="Zuid",VLOOKUP($V$4&amp;$V51&amp;AA$10,Data!$A:$H,8,FALSE)="Vakantie"),"x",""))))))</f>
        <v/>
      </c>
      <c r="AB51" s="104" t="str">
        <f>IF(AND($E$2="Noord",ISNA(VLOOKUP($V$4&amp;$V51&amp;AB$10,Data!$A:$H,6,FALSE)=TRUE)),"",IF(AND($E$2="Midden",ISNA(VLOOKUP($V$4&amp;$V51&amp;AB$10,Data!$A:$H,7,FALSE)=TRUE)),"",IF(AND($E$2="Zuid",ISNA(VLOOKUP($V$4&amp;$V51&amp;AB$10,Data!$A:$H,8,FALSE)=TRUE)),"",IF(AND($E$2="Noord",VLOOKUP($V$4&amp;$V51&amp;AB$10,Data!$A:$H,6,FALSE)="Vakantie"),"x",IF(AND($E$2="Midden",VLOOKUP($V$4&amp;$V51&amp;AB$10,Data!$A:$H,7,FALSE)="Vakantie"),"x",IF(AND($E$2="Zuid",VLOOKUP($V$4&amp;$V51&amp;AB$10,Data!$A:$H,8,FALSE)="Vakantie"),"x",""))))))</f>
        <v/>
      </c>
      <c r="AC51" s="104" t="str">
        <f>IF(AND($E$2="Noord",ISNA(VLOOKUP($V$4&amp;$V51&amp;AC$10,Data!$A:$H,6,FALSE)=TRUE)),"",IF(AND($E$2="Midden",ISNA(VLOOKUP($V$4&amp;$V51&amp;AC$10,Data!$A:$H,7,FALSE)=TRUE)),"",IF(AND($E$2="Zuid",ISNA(VLOOKUP($V$4&amp;$V51&amp;AC$10,Data!$A:$H,8,FALSE)=TRUE)),"",IF(AND($E$2="Noord",VLOOKUP($V$4&amp;$V51&amp;AC$10,Data!$A:$H,6,FALSE)="Vakantie"),"x",IF(AND($E$2="Midden",VLOOKUP($V$4&amp;$V51&amp;AC$10,Data!$A:$H,7,FALSE)="Vakantie"),"x",IF(AND($E$2="Zuid",VLOOKUP($V$4&amp;$V51&amp;AC$10,Data!$A:$H,8,FALSE)="Vakantie"),"x",""))))))</f>
        <v/>
      </c>
      <c r="AD51" s="89">
        <f t="shared" si="2"/>
        <v>0</v>
      </c>
      <c r="AI51">
        <f t="shared" si="5"/>
        <v>1</v>
      </c>
      <c r="AJ51" s="107" t="str">
        <f>IF((COUNTIF($AI$11:$AI51,2))&gt;1,"",IF(OR(AI50="",AI50=2),"",IF(AI51=1,"",IF(AND($AI51=2,E51&lt;&gt;""),$C51,IF(AND($AI51=2,F51&lt;&gt;""),$C51+1,IF(AND($AI51=2,G51&lt;&gt;""),$C51+2,IF(AND($AI51=2,H51&lt;&gt;""),$C51+3,IF(AND($AI51=2,I51&lt;&gt;""),$C51+4,""))))))))</f>
        <v/>
      </c>
      <c r="AK51">
        <f>IF(SUM(E52:$I$62)+$T$68+$AD$68=0,1,2)</f>
        <v>1</v>
      </c>
      <c r="AL51" s="65" t="str">
        <f t="shared" si="6"/>
        <v/>
      </c>
      <c r="AM51">
        <f t="shared" si="7"/>
        <v>1</v>
      </c>
      <c r="AN51" s="65" t="str">
        <f t="shared" si="14"/>
        <v/>
      </c>
      <c r="AO51">
        <f>IF(SUM(O52:$S$62)+$AD$68=0,1,2)</f>
        <v>1</v>
      </c>
      <c r="AP51" s="65" t="str">
        <f t="shared" si="8"/>
        <v/>
      </c>
      <c r="AQ51">
        <f>IF(SUM($O52:$S$62)=0,1,2)</f>
        <v>1</v>
      </c>
      <c r="AR51" s="65" t="str">
        <f>IF((COUNTIF($AI$11:$AI$64,2)+COUNTIF($AM$11:$AM$64,2)+COUNTIF(AQ$12:$AQ51,2))&gt;1,"",IF(OR(AQ50="",AQ50=2),"",IF(AQ51=1,"",IF(AND(AQ51=2,Y51&lt;&gt;""),W51,IF(AND(AQ51=2,Z51&lt;&gt;""),W51+1,IF(AND(AQ51=2,AA51&lt;&gt;""),W51+2,IF(AND(AQ51=2,AB51&lt;&gt;""),W51+3,IF(AND(AQ51=2,AC51&lt;&gt;""),W51+4,""))))))))</f>
        <v/>
      </c>
      <c r="AS51">
        <f>IF(SUM(Y52:$AC$62)=0,1,2)</f>
        <v>1</v>
      </c>
      <c r="AT51" s="65" t="str">
        <f t="shared" si="9"/>
        <v/>
      </c>
    </row>
    <row r="52" spans="2:46" x14ac:dyDescent="0.3">
      <c r="B52" s="101">
        <v>42</v>
      </c>
      <c r="C52" s="103">
        <f t="shared" si="10"/>
        <v>45943</v>
      </c>
      <c r="D52" s="103">
        <f t="shared" si="3"/>
        <v>45947</v>
      </c>
      <c r="E52" s="104" t="str">
        <f>IF(AND($E$2="Noord",ISNA(VLOOKUP($B$4&amp;$B52&amp;E$10,Data!$A:$H,6,FALSE)=TRUE)),"",IF(AND($E$2="Midden",ISNA(VLOOKUP($B$4&amp;$B52&amp;E$10,Data!$A:$H,7,FALSE)=TRUE)),"",IF(AND($E$2="Zuid",ISNA(VLOOKUP($B$4&amp;$B52&amp;E$10,Data!$A:$H,8,FALSE)=TRUE)),"",IF(AND($E$2="Noord",VLOOKUP($B$4&amp;$B52&amp;E$10,Data!$A:$H,6,FALSE)="Vakantie"),"x",IF(AND($E$2="Midden",VLOOKUP($B$4&amp;$B52&amp;E$10,Data!$A:$H,7,FALSE)="Vakantie"),"x",IF(AND($E$2="Zuid",VLOOKUP($B$4&amp;$B52&amp;E$10,Data!$A:$H,8,FALSE)="Vakantie"),"x",""))))))</f>
        <v/>
      </c>
      <c r="F52" s="104" t="str">
        <f>IF(AND($E$2="Noord",ISNA(VLOOKUP($B$4&amp;$B52&amp;F$10,Data!$A:$H,6,FALSE)=TRUE)),"",IF(AND($E$2="Midden",ISNA(VLOOKUP($B$4&amp;$B52&amp;F$10,Data!$A:$H,7,FALSE)=TRUE)),"",IF(AND($E$2="Zuid",ISNA(VLOOKUP($B$4&amp;$B52&amp;F$10,Data!$A:$H,8,FALSE)=TRUE)),"",IF(AND($E$2="Noord",VLOOKUP($B$4&amp;$B52&amp;F$10,Data!$A:$H,6,FALSE)="Vakantie"),"x",IF(AND($E$2="Midden",VLOOKUP($B$4&amp;$B52&amp;F$10,Data!$A:$H,7,FALSE)="Vakantie"),"x",IF(AND($E$2="Zuid",VLOOKUP($B$4&amp;$B52&amp;F$10,Data!$A:$H,8,FALSE)="Vakantie"),"x",""))))))</f>
        <v/>
      </c>
      <c r="G52" s="104" t="str">
        <f>IF(AND($E$2="Noord",ISNA(VLOOKUP($B$4&amp;$B52&amp;G$10,Data!$A:$H,6,FALSE)=TRUE)),"",IF(AND($E$2="Midden",ISNA(VLOOKUP($B$4&amp;$B52&amp;G$10,Data!$A:$H,7,FALSE)=TRUE)),"",IF(AND($E$2="Zuid",ISNA(VLOOKUP($B$4&amp;$B52&amp;G$10,Data!$A:$H,8,FALSE)=TRUE)),"",IF(AND($E$2="Noord",VLOOKUP($B$4&amp;$B52&amp;G$10,Data!$A:$H,6,FALSE)="Vakantie"),"x",IF(AND($E$2="Midden",VLOOKUP($B$4&amp;$B52&amp;G$10,Data!$A:$H,7,FALSE)="Vakantie"),"x",IF(AND($E$2="Zuid",VLOOKUP($B$4&amp;$B52&amp;G$10,Data!$A:$H,8,FALSE)="Vakantie"),"x",""))))))</f>
        <v/>
      </c>
      <c r="H52" s="104" t="str">
        <f>IF(AND($E$2="Noord",ISNA(VLOOKUP($B$4&amp;$B52&amp;H$10,Data!$A:$H,6,FALSE)=TRUE)),"",IF(AND($E$2="Midden",ISNA(VLOOKUP($B$4&amp;$B52&amp;H$10,Data!$A:$H,7,FALSE)=TRUE)),"",IF(AND($E$2="Zuid",ISNA(VLOOKUP($B$4&amp;$B52&amp;H$10,Data!$A:$H,8,FALSE)=TRUE)),"",IF(AND($E$2="Noord",VLOOKUP($B$4&amp;$B52&amp;H$10,Data!$A:$H,6,FALSE)="Vakantie"),"x",IF(AND($E$2="Midden",VLOOKUP($B$4&amp;$B52&amp;H$10,Data!$A:$H,7,FALSE)="Vakantie"),"x",IF(AND($E$2="Zuid",VLOOKUP($B$4&amp;$B52&amp;H$10,Data!$A:$H,8,FALSE)="Vakantie"),"x",""))))))</f>
        <v/>
      </c>
      <c r="I52" s="104" t="str">
        <f>IF(AND($E$2="Noord",ISNA(VLOOKUP($B$4&amp;$B52&amp;I$10,Data!$A:$H,6,FALSE)=TRUE)),"",IF(AND($E$2="Midden",ISNA(VLOOKUP($B$4&amp;$B52&amp;I$10,Data!$A:$H,7,FALSE)=TRUE)),"",IF(AND($E$2="Zuid",ISNA(VLOOKUP($B$4&amp;$B52&amp;I$10,Data!$A:$H,8,FALSE)=TRUE)),"",IF(AND($E$2="Noord",VLOOKUP($B$4&amp;$B52&amp;I$10,Data!$A:$H,6,FALSE)="Vakantie"),"x",IF(AND($E$2="Midden",VLOOKUP($B$4&amp;$B52&amp;I$10,Data!$A:$H,7,FALSE)="Vakantie"),"x",IF(AND($E$2="Zuid",VLOOKUP($B$4&amp;$B52&amp;I$10,Data!$A:$H,8,FALSE)="Vakantie"),"x",""))))))</f>
        <v/>
      </c>
      <c r="J52" s="89">
        <f t="shared" si="0"/>
        <v>0</v>
      </c>
      <c r="L52" s="101">
        <v>42</v>
      </c>
      <c r="M52" s="106">
        <f t="shared" si="11"/>
        <v>46307</v>
      </c>
      <c r="N52" s="94">
        <f t="shared" si="12"/>
        <v>46311</v>
      </c>
      <c r="O52" s="104" t="str">
        <f>IF(AND($E$2="Noord",ISNA(VLOOKUP($L$4&amp;$L52&amp;O$10,Data!$A:$H,6,FALSE)=TRUE)),"",IF(AND($E$2="Midden",ISNA(VLOOKUP($L$4&amp;$L52&amp;O$10,Data!$A:$H,7,FALSE)=TRUE)),"",IF(AND($E$2="Zuid",ISNA(VLOOKUP($L$4&amp;$L52&amp;O$10,Data!$A:$H,8,FALSE)=TRUE)),"",IF(AND($E$2="Noord",VLOOKUP($L$4&amp;$L52&amp;O$10,Data!$A:$H,6,FALSE)="Vakantie"),"x",IF(AND($E$2="Midden",VLOOKUP($L$4&amp;$L52&amp;O$10,Data!$A:$H,7,FALSE)="Vakantie"),"x",IF(AND($E$2="Zuid",VLOOKUP($L$4&amp;$L52&amp;O$10,Data!$A:$H,8,FALSE)="Vakantie"),"x",""))))))</f>
        <v>x</v>
      </c>
      <c r="P52" s="104" t="str">
        <f>IF(AND($E$2="Noord",ISNA(VLOOKUP($L$4&amp;$L52&amp;P$10,Data!$A:$H,6,FALSE)=TRUE)),"",IF(AND($E$2="Midden",ISNA(VLOOKUP($L$4&amp;$L52&amp;P$10,Data!$A:$H,7,FALSE)=TRUE)),"",IF(AND($E$2="Zuid",ISNA(VLOOKUP($L$4&amp;$L52&amp;P$10,Data!$A:$H,8,FALSE)=TRUE)),"",IF(AND($E$2="Noord",VLOOKUP($L$4&amp;$L52&amp;P$10,Data!$A:$H,6,FALSE)="Vakantie"),"x",IF(AND($E$2="Midden",VLOOKUP($L$4&amp;$L52&amp;P$10,Data!$A:$H,7,FALSE)="Vakantie"),"x",IF(AND($E$2="Zuid",VLOOKUP($L$4&amp;$L52&amp;P$10,Data!$A:$H,8,FALSE)="Vakantie"),"x",""))))))</f>
        <v>x</v>
      </c>
      <c r="Q52" s="104" t="str">
        <f>IF(AND($E$2="Noord",ISNA(VLOOKUP($L$4&amp;$L52&amp;Q$10,Data!$A:$H,6,FALSE)=TRUE)),"",IF(AND($E$2="Midden",ISNA(VLOOKUP($L$4&amp;$L52&amp;Q$10,Data!$A:$H,7,FALSE)=TRUE)),"",IF(AND($E$2="Zuid",ISNA(VLOOKUP($L$4&amp;$L52&amp;Q$10,Data!$A:$H,8,FALSE)=TRUE)),"",IF(AND($E$2="Noord",VLOOKUP($L$4&amp;$L52&amp;Q$10,Data!$A:$H,6,FALSE)="Vakantie"),"x",IF(AND($E$2="Midden",VLOOKUP($L$4&amp;$L52&amp;Q$10,Data!$A:$H,7,FALSE)="Vakantie"),"x",IF(AND($E$2="Zuid",VLOOKUP($L$4&amp;$L52&amp;Q$10,Data!$A:$H,8,FALSE)="Vakantie"),"x",""))))))</f>
        <v>x</v>
      </c>
      <c r="R52" s="104" t="str">
        <f>IF(AND($E$2="Noord",ISNA(VLOOKUP($L$4&amp;$L52&amp;R$10,Data!$A:$H,6,FALSE)=TRUE)),"",IF(AND($E$2="Midden",ISNA(VLOOKUP($L$4&amp;$L52&amp;R$10,Data!$A:$H,7,FALSE)=TRUE)),"",IF(AND($E$2="Zuid",ISNA(VLOOKUP($L$4&amp;$L52&amp;R$10,Data!$A:$H,8,FALSE)=TRUE)),"",IF(AND($E$2="Noord",VLOOKUP($L$4&amp;$L52&amp;R$10,Data!$A:$H,6,FALSE)="Vakantie"),"x",IF(AND($E$2="Midden",VLOOKUP($L$4&amp;$L52&amp;R$10,Data!$A:$H,7,FALSE)="Vakantie"),"x",IF(AND($E$2="Zuid",VLOOKUP($L$4&amp;$L52&amp;R$10,Data!$A:$H,8,FALSE)="Vakantie"),"x",""))))))</f>
        <v>x</v>
      </c>
      <c r="S52" s="104" t="str">
        <f>IF(AND($E$2="Noord",ISNA(VLOOKUP($L$4&amp;$L52&amp;S$10,Data!$A:$H,6,FALSE)=TRUE)),"",IF(AND($E$2="Midden",ISNA(VLOOKUP($L$4&amp;$L52&amp;S$10,Data!$A:$H,7,FALSE)=TRUE)),"",IF(AND($E$2="Zuid",ISNA(VLOOKUP($L$4&amp;$L52&amp;S$10,Data!$A:$H,8,FALSE)=TRUE)),"",IF(AND($E$2="Noord",VLOOKUP($L$4&amp;$L52&amp;S$10,Data!$A:$H,6,FALSE)="Vakantie"),"x",IF(AND($E$2="Midden",VLOOKUP($L$4&amp;$L52&amp;S$10,Data!$A:$H,7,FALSE)="Vakantie"),"x",IF(AND($E$2="Zuid",VLOOKUP($L$4&amp;$L52&amp;S$10,Data!$A:$H,8,FALSE)="Vakantie"),"x",""))))))</f>
        <v>x</v>
      </c>
      <c r="T52" s="89">
        <f t="shared" si="1"/>
        <v>0</v>
      </c>
      <c r="V52" s="101">
        <v>42</v>
      </c>
      <c r="W52" s="106">
        <f t="shared" si="13"/>
        <v>46678</v>
      </c>
      <c r="X52" s="106">
        <f t="shared" si="4"/>
        <v>46682</v>
      </c>
      <c r="Y52" s="104" t="str">
        <f>IF(AND($E$2="Noord",ISNA(VLOOKUP($V$4&amp;$V52&amp;Y$10,Data!$A:$H,6,FALSE)=TRUE)),"",IF(AND($E$2="Midden",ISNA(VLOOKUP($V$4&amp;$V52&amp;Y$10,Data!$A:$H,7,FALSE)=TRUE)),"",IF(AND($E$2="Zuid",ISNA(VLOOKUP($V$4&amp;$V52&amp;Y$10,Data!$A:$H,8,FALSE)=TRUE)),"",IF(AND($E$2="Noord",VLOOKUP($V$4&amp;$V52&amp;Y$10,Data!$A:$H,6,FALSE)="Vakantie"),"x",IF(AND($E$2="Midden",VLOOKUP($V$4&amp;$V52&amp;Y$10,Data!$A:$H,7,FALSE)="Vakantie"),"x",IF(AND($E$2="Zuid",VLOOKUP($V$4&amp;$V52&amp;Y$10,Data!$A:$H,8,FALSE)="Vakantie"),"x",""))))))</f>
        <v>x</v>
      </c>
      <c r="Z52" s="104" t="str">
        <f>IF(AND($E$2="Noord",ISNA(VLOOKUP($V$4&amp;$V52&amp;Z$10,Data!$A:$H,6,FALSE)=TRUE)),"",IF(AND($E$2="Midden",ISNA(VLOOKUP($V$4&amp;$V52&amp;Z$10,Data!$A:$H,7,FALSE)=TRUE)),"",IF(AND($E$2="Zuid",ISNA(VLOOKUP($V$4&amp;$V52&amp;Z$10,Data!$A:$H,8,FALSE)=TRUE)),"",IF(AND($E$2="Noord",VLOOKUP($V$4&amp;$V52&amp;Z$10,Data!$A:$H,6,FALSE)="Vakantie"),"x",IF(AND($E$2="Midden",VLOOKUP($V$4&amp;$V52&amp;Z$10,Data!$A:$H,7,FALSE)="Vakantie"),"x",IF(AND($E$2="Zuid",VLOOKUP($V$4&amp;$V52&amp;Z$10,Data!$A:$H,8,FALSE)="Vakantie"),"x",""))))))</f>
        <v>x</v>
      </c>
      <c r="AA52" s="104" t="str">
        <f>IF(AND($E$2="Noord",ISNA(VLOOKUP($V$4&amp;$V52&amp;AA$10,Data!$A:$H,6,FALSE)=TRUE)),"",IF(AND($E$2="Midden",ISNA(VLOOKUP($V$4&amp;$V52&amp;AA$10,Data!$A:$H,7,FALSE)=TRUE)),"",IF(AND($E$2="Zuid",ISNA(VLOOKUP($V$4&amp;$V52&amp;AA$10,Data!$A:$H,8,FALSE)=TRUE)),"",IF(AND($E$2="Noord",VLOOKUP($V$4&amp;$V52&amp;AA$10,Data!$A:$H,6,FALSE)="Vakantie"),"x",IF(AND($E$2="Midden",VLOOKUP($V$4&amp;$V52&amp;AA$10,Data!$A:$H,7,FALSE)="Vakantie"),"x",IF(AND($E$2="Zuid",VLOOKUP($V$4&amp;$V52&amp;AA$10,Data!$A:$H,8,FALSE)="Vakantie"),"x",""))))))</f>
        <v>x</v>
      </c>
      <c r="AB52" s="104" t="str">
        <f>IF(AND($E$2="Noord",ISNA(VLOOKUP($V$4&amp;$V52&amp;AB$10,Data!$A:$H,6,FALSE)=TRUE)),"",IF(AND($E$2="Midden",ISNA(VLOOKUP($V$4&amp;$V52&amp;AB$10,Data!$A:$H,7,FALSE)=TRUE)),"",IF(AND($E$2="Zuid",ISNA(VLOOKUP($V$4&amp;$V52&amp;AB$10,Data!$A:$H,8,FALSE)=TRUE)),"",IF(AND($E$2="Noord",VLOOKUP($V$4&amp;$V52&amp;AB$10,Data!$A:$H,6,FALSE)="Vakantie"),"x",IF(AND($E$2="Midden",VLOOKUP($V$4&amp;$V52&amp;AB$10,Data!$A:$H,7,FALSE)="Vakantie"),"x",IF(AND($E$2="Zuid",VLOOKUP($V$4&amp;$V52&amp;AB$10,Data!$A:$H,8,FALSE)="Vakantie"),"x",""))))))</f>
        <v>x</v>
      </c>
      <c r="AC52" s="104" t="str">
        <f>IF(AND($E$2="Noord",ISNA(VLOOKUP($V$4&amp;$V52&amp;AC$10,Data!$A:$H,6,FALSE)=TRUE)),"",IF(AND($E$2="Midden",ISNA(VLOOKUP($V$4&amp;$V52&amp;AC$10,Data!$A:$H,7,FALSE)=TRUE)),"",IF(AND($E$2="Zuid",ISNA(VLOOKUP($V$4&amp;$V52&amp;AC$10,Data!$A:$H,8,FALSE)=TRUE)),"",IF(AND($E$2="Noord",VLOOKUP($V$4&amp;$V52&amp;AC$10,Data!$A:$H,6,FALSE)="Vakantie"),"x",IF(AND($E$2="Midden",VLOOKUP($V$4&amp;$V52&amp;AC$10,Data!$A:$H,7,FALSE)="Vakantie"),"x",IF(AND($E$2="Zuid",VLOOKUP($V$4&amp;$V52&amp;AC$10,Data!$A:$H,8,FALSE)="Vakantie"),"x",""))))))</f>
        <v>x</v>
      </c>
      <c r="AD52" s="89">
        <f t="shared" si="2"/>
        <v>0</v>
      </c>
      <c r="AI52">
        <f t="shared" si="5"/>
        <v>1</v>
      </c>
      <c r="AJ52" s="107" t="str">
        <f>IF((COUNTIF($AI$11:$AI52,2))&gt;1,"",IF(OR(AI51="",AI51=2),"",IF(AI52=1,"",IF(AND($AI52=2,E52&lt;&gt;""),$C52,IF(AND($AI52=2,F52&lt;&gt;""),$C52+1,IF(AND($AI52=2,G52&lt;&gt;""),$C52+2,IF(AND($AI52=2,H52&lt;&gt;""),$C52+3,IF(AND($AI52=2,I52&lt;&gt;""),$C52+4,""))))))))</f>
        <v/>
      </c>
      <c r="AK52">
        <f>IF(SUM(E53:$I$62)+$T$68+$AD$68=0,1,2)</f>
        <v>1</v>
      </c>
      <c r="AL52" s="65" t="str">
        <f t="shared" si="6"/>
        <v/>
      </c>
      <c r="AM52">
        <f t="shared" si="7"/>
        <v>1</v>
      </c>
      <c r="AN52" s="65" t="str">
        <f t="shared" si="14"/>
        <v/>
      </c>
      <c r="AO52">
        <f>IF(SUM(O53:$S$62)+$AD$68=0,1,2)</f>
        <v>1</v>
      </c>
      <c r="AP52" s="65" t="str">
        <f t="shared" si="8"/>
        <v/>
      </c>
      <c r="AQ52">
        <f>IF(SUM($O53:$S$62)=0,1,2)</f>
        <v>1</v>
      </c>
      <c r="AR52" s="65" t="str">
        <f>IF((COUNTIF($AI$11:$AI$64,2)+COUNTIF($AM$11:$AM$64,2)+COUNTIF(AQ$12:$AQ52,2))&gt;1,"",IF(OR(AQ51="",AQ51=2),"",IF(AQ52=1,"",IF(AND(AQ52=2,Y52&lt;&gt;""),W52,IF(AND(AQ52=2,Z52&lt;&gt;""),W52+1,IF(AND(AQ52=2,AA52&lt;&gt;""),W52+2,IF(AND(AQ52=2,AB52&lt;&gt;""),W52+3,IF(AND(AQ52=2,AC52&lt;&gt;""),W52+4,""))))))))</f>
        <v/>
      </c>
      <c r="AS52">
        <f>IF(SUM(Y53:$AC$62)=0,1,2)</f>
        <v>1</v>
      </c>
      <c r="AT52" s="65" t="str">
        <f t="shared" si="9"/>
        <v/>
      </c>
    </row>
    <row r="53" spans="2:46" x14ac:dyDescent="0.3">
      <c r="B53" s="101">
        <v>43</v>
      </c>
      <c r="C53" s="103">
        <f t="shared" si="10"/>
        <v>45950</v>
      </c>
      <c r="D53" s="103">
        <f t="shared" si="3"/>
        <v>45954</v>
      </c>
      <c r="E53" s="104" t="str">
        <f>IF(AND($E$2="Noord",ISNA(VLOOKUP($B$4&amp;$B53&amp;E$10,Data!$A:$H,6,FALSE)=TRUE)),"",IF(AND($E$2="Midden",ISNA(VLOOKUP($B$4&amp;$B53&amp;E$10,Data!$A:$H,7,FALSE)=TRUE)),"",IF(AND($E$2="Zuid",ISNA(VLOOKUP($B$4&amp;$B53&amp;E$10,Data!$A:$H,8,FALSE)=TRUE)),"",IF(AND($E$2="Noord",VLOOKUP($B$4&amp;$B53&amp;E$10,Data!$A:$H,6,FALSE)="Vakantie"),"x",IF(AND($E$2="Midden",VLOOKUP($B$4&amp;$B53&amp;E$10,Data!$A:$H,7,FALSE)="Vakantie"),"x",IF(AND($E$2="Zuid",VLOOKUP($B$4&amp;$B53&amp;E$10,Data!$A:$H,8,FALSE)="Vakantie"),"x",""))))))</f>
        <v>x</v>
      </c>
      <c r="F53" s="104" t="str">
        <f>IF(AND($E$2="Noord",ISNA(VLOOKUP($B$4&amp;$B53&amp;F$10,Data!$A:$H,6,FALSE)=TRUE)),"",IF(AND($E$2="Midden",ISNA(VLOOKUP($B$4&amp;$B53&amp;F$10,Data!$A:$H,7,FALSE)=TRUE)),"",IF(AND($E$2="Zuid",ISNA(VLOOKUP($B$4&amp;$B53&amp;F$10,Data!$A:$H,8,FALSE)=TRUE)),"",IF(AND($E$2="Noord",VLOOKUP($B$4&amp;$B53&amp;F$10,Data!$A:$H,6,FALSE)="Vakantie"),"x",IF(AND($E$2="Midden",VLOOKUP($B$4&amp;$B53&amp;F$10,Data!$A:$H,7,FALSE)="Vakantie"),"x",IF(AND($E$2="Zuid",VLOOKUP($B$4&amp;$B53&amp;F$10,Data!$A:$H,8,FALSE)="Vakantie"),"x",""))))))</f>
        <v>x</v>
      </c>
      <c r="G53" s="104" t="str">
        <f>IF(AND($E$2="Noord",ISNA(VLOOKUP($B$4&amp;$B53&amp;G$10,Data!$A:$H,6,FALSE)=TRUE)),"",IF(AND($E$2="Midden",ISNA(VLOOKUP($B$4&amp;$B53&amp;G$10,Data!$A:$H,7,FALSE)=TRUE)),"",IF(AND($E$2="Zuid",ISNA(VLOOKUP($B$4&amp;$B53&amp;G$10,Data!$A:$H,8,FALSE)=TRUE)),"",IF(AND($E$2="Noord",VLOOKUP($B$4&amp;$B53&amp;G$10,Data!$A:$H,6,FALSE)="Vakantie"),"x",IF(AND($E$2="Midden",VLOOKUP($B$4&amp;$B53&amp;G$10,Data!$A:$H,7,FALSE)="Vakantie"),"x",IF(AND($E$2="Zuid",VLOOKUP($B$4&amp;$B53&amp;G$10,Data!$A:$H,8,FALSE)="Vakantie"),"x",""))))))</f>
        <v>x</v>
      </c>
      <c r="H53" s="104" t="str">
        <f>IF(AND($E$2="Noord",ISNA(VLOOKUP($B$4&amp;$B53&amp;H$10,Data!$A:$H,6,FALSE)=TRUE)),"",IF(AND($E$2="Midden",ISNA(VLOOKUP($B$4&amp;$B53&amp;H$10,Data!$A:$H,7,FALSE)=TRUE)),"",IF(AND($E$2="Zuid",ISNA(VLOOKUP($B$4&amp;$B53&amp;H$10,Data!$A:$H,8,FALSE)=TRUE)),"",IF(AND($E$2="Noord",VLOOKUP($B$4&amp;$B53&amp;H$10,Data!$A:$H,6,FALSE)="Vakantie"),"x",IF(AND($E$2="Midden",VLOOKUP($B$4&amp;$B53&amp;H$10,Data!$A:$H,7,FALSE)="Vakantie"),"x",IF(AND($E$2="Zuid",VLOOKUP($B$4&amp;$B53&amp;H$10,Data!$A:$H,8,FALSE)="Vakantie"),"x",""))))))</f>
        <v>x</v>
      </c>
      <c r="I53" s="104" t="str">
        <f>IF(AND($E$2="Noord",ISNA(VLOOKUP($B$4&amp;$B53&amp;I$10,Data!$A:$H,6,FALSE)=TRUE)),"",IF(AND($E$2="Midden",ISNA(VLOOKUP($B$4&amp;$B53&amp;I$10,Data!$A:$H,7,FALSE)=TRUE)),"",IF(AND($E$2="Zuid",ISNA(VLOOKUP($B$4&amp;$B53&amp;I$10,Data!$A:$H,8,FALSE)=TRUE)),"",IF(AND($E$2="Noord",VLOOKUP($B$4&amp;$B53&amp;I$10,Data!$A:$H,6,FALSE)="Vakantie"),"x",IF(AND($E$2="Midden",VLOOKUP($B$4&amp;$B53&amp;I$10,Data!$A:$H,7,FALSE)="Vakantie"),"x",IF(AND($E$2="Zuid",VLOOKUP($B$4&amp;$B53&amp;I$10,Data!$A:$H,8,FALSE)="Vakantie"),"x",""))))))</f>
        <v>x</v>
      </c>
      <c r="J53" s="89">
        <f t="shared" si="0"/>
        <v>0</v>
      </c>
      <c r="L53" s="101">
        <v>43</v>
      </c>
      <c r="M53" s="106">
        <f t="shared" si="11"/>
        <v>46314</v>
      </c>
      <c r="N53" s="94">
        <f t="shared" si="12"/>
        <v>46318</v>
      </c>
      <c r="O53" s="104" t="str">
        <f>IF(AND($E$2="Noord",ISNA(VLOOKUP($L$4&amp;$L53&amp;O$10,Data!$A:$H,6,FALSE)=TRUE)),"",IF(AND($E$2="Midden",ISNA(VLOOKUP($L$4&amp;$L53&amp;O$10,Data!$A:$H,7,FALSE)=TRUE)),"",IF(AND($E$2="Zuid",ISNA(VLOOKUP($L$4&amp;$L53&amp;O$10,Data!$A:$H,8,FALSE)=TRUE)),"",IF(AND($E$2="Noord",VLOOKUP($L$4&amp;$L53&amp;O$10,Data!$A:$H,6,FALSE)="Vakantie"),"x",IF(AND($E$2="Midden",VLOOKUP($L$4&amp;$L53&amp;O$10,Data!$A:$H,7,FALSE)="Vakantie"),"x",IF(AND($E$2="Zuid",VLOOKUP($L$4&amp;$L53&amp;O$10,Data!$A:$H,8,FALSE)="Vakantie"),"x",""))))))</f>
        <v/>
      </c>
      <c r="P53" s="104" t="str">
        <f>IF(AND($E$2="Noord",ISNA(VLOOKUP($L$4&amp;$L53&amp;P$10,Data!$A:$H,6,FALSE)=TRUE)),"",IF(AND($E$2="Midden",ISNA(VLOOKUP($L$4&amp;$L53&amp;P$10,Data!$A:$H,7,FALSE)=TRUE)),"",IF(AND($E$2="Zuid",ISNA(VLOOKUP($L$4&amp;$L53&amp;P$10,Data!$A:$H,8,FALSE)=TRUE)),"",IF(AND($E$2="Noord",VLOOKUP($L$4&amp;$L53&amp;P$10,Data!$A:$H,6,FALSE)="Vakantie"),"x",IF(AND($E$2="Midden",VLOOKUP($L$4&amp;$L53&amp;P$10,Data!$A:$H,7,FALSE)="Vakantie"),"x",IF(AND($E$2="Zuid",VLOOKUP($L$4&amp;$L53&amp;P$10,Data!$A:$H,8,FALSE)="Vakantie"),"x",""))))))</f>
        <v/>
      </c>
      <c r="Q53" s="104" t="str">
        <f>IF(AND($E$2="Noord",ISNA(VLOOKUP($L$4&amp;$L53&amp;Q$10,Data!$A:$H,6,FALSE)=TRUE)),"",IF(AND($E$2="Midden",ISNA(VLOOKUP($L$4&amp;$L53&amp;Q$10,Data!$A:$H,7,FALSE)=TRUE)),"",IF(AND($E$2="Zuid",ISNA(VLOOKUP($L$4&amp;$L53&amp;Q$10,Data!$A:$H,8,FALSE)=TRUE)),"",IF(AND($E$2="Noord",VLOOKUP($L$4&amp;$L53&amp;Q$10,Data!$A:$H,6,FALSE)="Vakantie"),"x",IF(AND($E$2="Midden",VLOOKUP($L$4&amp;$L53&amp;Q$10,Data!$A:$H,7,FALSE)="Vakantie"),"x",IF(AND($E$2="Zuid",VLOOKUP($L$4&amp;$L53&amp;Q$10,Data!$A:$H,8,FALSE)="Vakantie"),"x",""))))))</f>
        <v/>
      </c>
      <c r="R53" s="104" t="str">
        <f>IF(AND($E$2="Noord",ISNA(VLOOKUP($L$4&amp;$L53&amp;R$10,Data!$A:$H,6,FALSE)=TRUE)),"",IF(AND($E$2="Midden",ISNA(VLOOKUP($L$4&amp;$L53&amp;R$10,Data!$A:$H,7,FALSE)=TRUE)),"",IF(AND($E$2="Zuid",ISNA(VLOOKUP($L$4&amp;$L53&amp;R$10,Data!$A:$H,8,FALSE)=TRUE)),"",IF(AND($E$2="Noord",VLOOKUP($L$4&amp;$L53&amp;R$10,Data!$A:$H,6,FALSE)="Vakantie"),"x",IF(AND($E$2="Midden",VLOOKUP($L$4&amp;$L53&amp;R$10,Data!$A:$H,7,FALSE)="Vakantie"),"x",IF(AND($E$2="Zuid",VLOOKUP($L$4&amp;$L53&amp;R$10,Data!$A:$H,8,FALSE)="Vakantie"),"x",""))))))</f>
        <v/>
      </c>
      <c r="S53" s="104" t="str">
        <f>IF(AND($E$2="Noord",ISNA(VLOOKUP($L$4&amp;$L53&amp;S$10,Data!$A:$H,6,FALSE)=TRUE)),"",IF(AND($E$2="Midden",ISNA(VLOOKUP($L$4&amp;$L53&amp;S$10,Data!$A:$H,7,FALSE)=TRUE)),"",IF(AND($E$2="Zuid",ISNA(VLOOKUP($L$4&amp;$L53&amp;S$10,Data!$A:$H,8,FALSE)=TRUE)),"",IF(AND($E$2="Noord",VLOOKUP($L$4&amp;$L53&amp;S$10,Data!$A:$H,6,FALSE)="Vakantie"),"x",IF(AND($E$2="Midden",VLOOKUP($L$4&amp;$L53&amp;S$10,Data!$A:$H,7,FALSE)="Vakantie"),"x",IF(AND($E$2="Zuid",VLOOKUP($L$4&amp;$L53&amp;S$10,Data!$A:$H,8,FALSE)="Vakantie"),"x",""))))))</f>
        <v/>
      </c>
      <c r="T53" s="89">
        <f t="shared" si="1"/>
        <v>0</v>
      </c>
      <c r="V53" s="101">
        <v>43</v>
      </c>
      <c r="W53" s="106">
        <f t="shared" si="13"/>
        <v>46685</v>
      </c>
      <c r="X53" s="106">
        <f t="shared" si="4"/>
        <v>46689</v>
      </c>
      <c r="Y53" s="104" t="str">
        <f>IF(AND($E$2="Noord",ISNA(VLOOKUP($V$4&amp;$V53&amp;Y$10,Data!$A:$H,6,FALSE)=TRUE)),"",IF(AND($E$2="Midden",ISNA(VLOOKUP($V$4&amp;$V53&amp;Y$10,Data!$A:$H,7,FALSE)=TRUE)),"",IF(AND($E$2="Zuid",ISNA(VLOOKUP($V$4&amp;$V53&amp;Y$10,Data!$A:$H,8,FALSE)=TRUE)),"",IF(AND($E$2="Noord",VLOOKUP($V$4&amp;$V53&amp;Y$10,Data!$A:$H,6,FALSE)="Vakantie"),"x",IF(AND($E$2="Midden",VLOOKUP($V$4&amp;$V53&amp;Y$10,Data!$A:$H,7,FALSE)="Vakantie"),"x",IF(AND($E$2="Zuid",VLOOKUP($V$4&amp;$V53&amp;Y$10,Data!$A:$H,8,FALSE)="Vakantie"),"x",""))))))</f>
        <v/>
      </c>
      <c r="Z53" s="104" t="str">
        <f>IF(AND($E$2="Noord",ISNA(VLOOKUP($V$4&amp;$V53&amp;Z$10,Data!$A:$H,6,FALSE)=TRUE)),"",IF(AND($E$2="Midden",ISNA(VLOOKUP($V$4&amp;$V53&amp;Z$10,Data!$A:$H,7,FALSE)=TRUE)),"",IF(AND($E$2="Zuid",ISNA(VLOOKUP($V$4&amp;$V53&amp;Z$10,Data!$A:$H,8,FALSE)=TRUE)),"",IF(AND($E$2="Noord",VLOOKUP($V$4&amp;$V53&amp;Z$10,Data!$A:$H,6,FALSE)="Vakantie"),"x",IF(AND($E$2="Midden",VLOOKUP($V$4&amp;$V53&amp;Z$10,Data!$A:$H,7,FALSE)="Vakantie"),"x",IF(AND($E$2="Zuid",VLOOKUP($V$4&amp;$V53&amp;Z$10,Data!$A:$H,8,FALSE)="Vakantie"),"x",""))))))</f>
        <v/>
      </c>
      <c r="AA53" s="104" t="str">
        <f>IF(AND($E$2="Noord",ISNA(VLOOKUP($V$4&amp;$V53&amp;AA$10,Data!$A:$H,6,FALSE)=TRUE)),"",IF(AND($E$2="Midden",ISNA(VLOOKUP($V$4&amp;$V53&amp;AA$10,Data!$A:$H,7,FALSE)=TRUE)),"",IF(AND($E$2="Zuid",ISNA(VLOOKUP($V$4&amp;$V53&amp;AA$10,Data!$A:$H,8,FALSE)=TRUE)),"",IF(AND($E$2="Noord",VLOOKUP($V$4&amp;$V53&amp;AA$10,Data!$A:$H,6,FALSE)="Vakantie"),"x",IF(AND($E$2="Midden",VLOOKUP($V$4&amp;$V53&amp;AA$10,Data!$A:$H,7,FALSE)="Vakantie"),"x",IF(AND($E$2="Zuid",VLOOKUP($V$4&amp;$V53&amp;AA$10,Data!$A:$H,8,FALSE)="Vakantie"),"x",""))))))</f>
        <v/>
      </c>
      <c r="AB53" s="104" t="str">
        <f>IF(AND($E$2="Noord",ISNA(VLOOKUP($V$4&amp;$V53&amp;AB$10,Data!$A:$H,6,FALSE)=TRUE)),"",IF(AND($E$2="Midden",ISNA(VLOOKUP($V$4&amp;$V53&amp;AB$10,Data!$A:$H,7,FALSE)=TRUE)),"",IF(AND($E$2="Zuid",ISNA(VLOOKUP($V$4&amp;$V53&amp;AB$10,Data!$A:$H,8,FALSE)=TRUE)),"",IF(AND($E$2="Noord",VLOOKUP($V$4&amp;$V53&amp;AB$10,Data!$A:$H,6,FALSE)="Vakantie"),"x",IF(AND($E$2="Midden",VLOOKUP($V$4&amp;$V53&amp;AB$10,Data!$A:$H,7,FALSE)="Vakantie"),"x",IF(AND($E$2="Zuid",VLOOKUP($V$4&amp;$V53&amp;AB$10,Data!$A:$H,8,FALSE)="Vakantie"),"x",""))))))</f>
        <v/>
      </c>
      <c r="AC53" s="104" t="str">
        <f>IF(AND($E$2="Noord",ISNA(VLOOKUP($V$4&amp;$V53&amp;AC$10,Data!$A:$H,6,FALSE)=TRUE)),"",IF(AND($E$2="Midden",ISNA(VLOOKUP($V$4&amp;$V53&amp;AC$10,Data!$A:$H,7,FALSE)=TRUE)),"",IF(AND($E$2="Zuid",ISNA(VLOOKUP($V$4&amp;$V53&amp;AC$10,Data!$A:$H,8,FALSE)=TRUE)),"",IF(AND($E$2="Noord",VLOOKUP($V$4&amp;$V53&amp;AC$10,Data!$A:$H,6,FALSE)="Vakantie"),"x",IF(AND($E$2="Midden",VLOOKUP($V$4&amp;$V53&amp;AC$10,Data!$A:$H,7,FALSE)="Vakantie"),"x",IF(AND($E$2="Zuid",VLOOKUP($V$4&amp;$V53&amp;AC$10,Data!$A:$H,8,FALSE)="Vakantie"),"x",""))))))</f>
        <v/>
      </c>
      <c r="AD53" s="89">
        <f t="shared" si="2"/>
        <v>0</v>
      </c>
      <c r="AI53">
        <f t="shared" si="5"/>
        <v>1</v>
      </c>
      <c r="AJ53" s="107" t="str">
        <f>IF((COUNTIF($AI$11:$AI53,2))&gt;1,"",IF(OR(AI52="",AI52=2),"",IF(AI53=1,"",IF(AND($AI53=2,E53&lt;&gt;""),$C53,IF(AND($AI53=2,F53&lt;&gt;""),$C53+1,IF(AND($AI53=2,G53&lt;&gt;""),$C53+2,IF(AND($AI53=2,H53&lt;&gt;""),$C53+3,IF(AND($AI53=2,I53&lt;&gt;""),$C53+4,""))))))))</f>
        <v/>
      </c>
      <c r="AK53">
        <f>IF(SUM(E54:$I$62)+$T$68+$AD$68=0,1,2)</f>
        <v>1</v>
      </c>
      <c r="AL53" s="65" t="str">
        <f t="shared" si="6"/>
        <v/>
      </c>
      <c r="AM53">
        <f t="shared" si="7"/>
        <v>1</v>
      </c>
      <c r="AN53" s="65" t="str">
        <f t="shared" si="14"/>
        <v/>
      </c>
      <c r="AO53">
        <f>IF(SUM(O54:$S$62)+$AD$68=0,1,2)</f>
        <v>1</v>
      </c>
      <c r="AP53" s="65" t="str">
        <f t="shared" si="8"/>
        <v/>
      </c>
      <c r="AQ53">
        <f>IF(SUM($O54:$S$62)=0,1,2)</f>
        <v>1</v>
      </c>
      <c r="AR53" s="65" t="str">
        <f>IF((COUNTIF($AI$11:$AI$64,2)+COUNTIF($AM$11:$AM$64,2)+COUNTIF(AQ$12:$AQ53,2))&gt;1,"",IF(OR(AQ52="",AQ52=2),"",IF(AQ53=1,"",IF(AND(AQ53=2,Y53&lt;&gt;""),W53,IF(AND(AQ53=2,Z53&lt;&gt;""),W53+1,IF(AND(AQ53=2,AA53&lt;&gt;""),W53+2,IF(AND(AQ53=2,AB53&lt;&gt;""),W53+3,IF(AND(AQ53=2,AC53&lt;&gt;""),W53+4,""))))))))</f>
        <v/>
      </c>
      <c r="AS53">
        <f>IF(SUM(Y54:$AC$62)=0,1,2)</f>
        <v>1</v>
      </c>
      <c r="AT53" s="65" t="str">
        <f t="shared" si="9"/>
        <v/>
      </c>
    </row>
    <row r="54" spans="2:46" x14ac:dyDescent="0.3">
      <c r="B54" s="101">
        <v>44</v>
      </c>
      <c r="C54" s="103">
        <f t="shared" si="10"/>
        <v>45957</v>
      </c>
      <c r="D54" s="103">
        <f t="shared" si="3"/>
        <v>45961</v>
      </c>
      <c r="E54" s="104" t="str">
        <f>IF(AND($E$2="Noord",ISNA(VLOOKUP($B$4&amp;$B54&amp;E$10,Data!$A:$H,6,FALSE)=TRUE)),"",IF(AND($E$2="Midden",ISNA(VLOOKUP($B$4&amp;$B54&amp;E$10,Data!$A:$H,7,FALSE)=TRUE)),"",IF(AND($E$2="Zuid",ISNA(VLOOKUP($B$4&amp;$B54&amp;E$10,Data!$A:$H,8,FALSE)=TRUE)),"",IF(AND($E$2="Noord",VLOOKUP($B$4&amp;$B54&amp;E$10,Data!$A:$H,6,FALSE)="Vakantie"),"x",IF(AND($E$2="Midden",VLOOKUP($B$4&amp;$B54&amp;E$10,Data!$A:$H,7,FALSE)="Vakantie"),"x",IF(AND($E$2="Zuid",VLOOKUP($B$4&amp;$B54&amp;E$10,Data!$A:$H,8,FALSE)="Vakantie"),"x",""))))))</f>
        <v/>
      </c>
      <c r="F54" s="104" t="str">
        <f>IF(AND($E$2="Noord",ISNA(VLOOKUP($B$4&amp;$B54&amp;F$10,Data!$A:$H,6,FALSE)=TRUE)),"",IF(AND($E$2="Midden",ISNA(VLOOKUP($B$4&amp;$B54&amp;F$10,Data!$A:$H,7,FALSE)=TRUE)),"",IF(AND($E$2="Zuid",ISNA(VLOOKUP($B$4&amp;$B54&amp;F$10,Data!$A:$H,8,FALSE)=TRUE)),"",IF(AND($E$2="Noord",VLOOKUP($B$4&amp;$B54&amp;F$10,Data!$A:$H,6,FALSE)="Vakantie"),"x",IF(AND($E$2="Midden",VLOOKUP($B$4&amp;$B54&amp;F$10,Data!$A:$H,7,FALSE)="Vakantie"),"x",IF(AND($E$2="Zuid",VLOOKUP($B$4&amp;$B54&amp;F$10,Data!$A:$H,8,FALSE)="Vakantie"),"x",""))))))</f>
        <v/>
      </c>
      <c r="G54" s="104" t="str">
        <f>IF(AND($E$2="Noord",ISNA(VLOOKUP($B$4&amp;$B54&amp;G$10,Data!$A:$H,6,FALSE)=TRUE)),"",IF(AND($E$2="Midden",ISNA(VLOOKUP($B$4&amp;$B54&amp;G$10,Data!$A:$H,7,FALSE)=TRUE)),"",IF(AND($E$2="Zuid",ISNA(VLOOKUP($B$4&amp;$B54&amp;G$10,Data!$A:$H,8,FALSE)=TRUE)),"",IF(AND($E$2="Noord",VLOOKUP($B$4&amp;$B54&amp;G$10,Data!$A:$H,6,FALSE)="Vakantie"),"x",IF(AND($E$2="Midden",VLOOKUP($B$4&amp;$B54&amp;G$10,Data!$A:$H,7,FALSE)="Vakantie"),"x",IF(AND($E$2="Zuid",VLOOKUP($B$4&amp;$B54&amp;G$10,Data!$A:$H,8,FALSE)="Vakantie"),"x",""))))))</f>
        <v/>
      </c>
      <c r="H54" s="104" t="str">
        <f>IF(AND($E$2="Noord",ISNA(VLOOKUP($B$4&amp;$B54&amp;H$10,Data!$A:$H,6,FALSE)=TRUE)),"",IF(AND($E$2="Midden",ISNA(VLOOKUP($B$4&amp;$B54&amp;H$10,Data!$A:$H,7,FALSE)=TRUE)),"",IF(AND($E$2="Zuid",ISNA(VLOOKUP($B$4&amp;$B54&amp;H$10,Data!$A:$H,8,FALSE)=TRUE)),"",IF(AND($E$2="Noord",VLOOKUP($B$4&amp;$B54&amp;H$10,Data!$A:$H,6,FALSE)="Vakantie"),"x",IF(AND($E$2="Midden",VLOOKUP($B$4&amp;$B54&amp;H$10,Data!$A:$H,7,FALSE)="Vakantie"),"x",IF(AND($E$2="Zuid",VLOOKUP($B$4&amp;$B54&amp;H$10,Data!$A:$H,8,FALSE)="Vakantie"),"x",""))))))</f>
        <v/>
      </c>
      <c r="I54" s="104" t="str">
        <f>IF(AND($E$2="Noord",ISNA(VLOOKUP($B$4&amp;$B54&amp;I$10,Data!$A:$H,6,FALSE)=TRUE)),"",IF(AND($E$2="Midden",ISNA(VLOOKUP($B$4&amp;$B54&amp;I$10,Data!$A:$H,7,FALSE)=TRUE)),"",IF(AND($E$2="Zuid",ISNA(VLOOKUP($B$4&amp;$B54&amp;I$10,Data!$A:$H,8,FALSE)=TRUE)),"",IF(AND($E$2="Noord",VLOOKUP($B$4&amp;$B54&amp;I$10,Data!$A:$H,6,FALSE)="Vakantie"),"x",IF(AND($E$2="Midden",VLOOKUP($B$4&amp;$B54&amp;I$10,Data!$A:$H,7,FALSE)="Vakantie"),"x",IF(AND($E$2="Zuid",VLOOKUP($B$4&amp;$B54&amp;I$10,Data!$A:$H,8,FALSE)="Vakantie"),"x",""))))))</f>
        <v/>
      </c>
      <c r="J54" s="89">
        <f t="shared" si="0"/>
        <v>0</v>
      </c>
      <c r="L54" s="101">
        <v>44</v>
      </c>
      <c r="M54" s="106">
        <f t="shared" si="11"/>
        <v>46321</v>
      </c>
      <c r="N54" s="94">
        <f t="shared" si="12"/>
        <v>46325</v>
      </c>
      <c r="O54" s="104" t="str">
        <f>IF(AND($E$2="Noord",ISNA(VLOOKUP($L$4&amp;$L54&amp;O$10,Data!$A:$H,6,FALSE)=TRUE)),"",IF(AND($E$2="Midden",ISNA(VLOOKUP($L$4&amp;$L54&amp;O$10,Data!$A:$H,7,FALSE)=TRUE)),"",IF(AND($E$2="Zuid",ISNA(VLOOKUP($L$4&amp;$L54&amp;O$10,Data!$A:$H,8,FALSE)=TRUE)),"",IF(AND($E$2="Noord",VLOOKUP($L$4&amp;$L54&amp;O$10,Data!$A:$H,6,FALSE)="Vakantie"),"x",IF(AND($E$2="Midden",VLOOKUP($L$4&amp;$L54&amp;O$10,Data!$A:$H,7,FALSE)="Vakantie"),"x",IF(AND($E$2="Zuid",VLOOKUP($L$4&amp;$L54&amp;O$10,Data!$A:$H,8,FALSE)="Vakantie"),"x",""))))))</f>
        <v/>
      </c>
      <c r="P54" s="104" t="str">
        <f>IF(AND($E$2="Noord",ISNA(VLOOKUP($L$4&amp;$L54&amp;P$10,Data!$A:$H,6,FALSE)=TRUE)),"",IF(AND($E$2="Midden",ISNA(VLOOKUP($L$4&amp;$L54&amp;P$10,Data!$A:$H,7,FALSE)=TRUE)),"",IF(AND($E$2="Zuid",ISNA(VLOOKUP($L$4&amp;$L54&amp;P$10,Data!$A:$H,8,FALSE)=TRUE)),"",IF(AND($E$2="Noord",VLOOKUP($L$4&amp;$L54&amp;P$10,Data!$A:$H,6,FALSE)="Vakantie"),"x",IF(AND($E$2="Midden",VLOOKUP($L$4&amp;$L54&amp;P$10,Data!$A:$H,7,FALSE)="Vakantie"),"x",IF(AND($E$2="Zuid",VLOOKUP($L$4&amp;$L54&amp;P$10,Data!$A:$H,8,FALSE)="Vakantie"),"x",""))))))</f>
        <v/>
      </c>
      <c r="Q54" s="104" t="str">
        <f>IF(AND($E$2="Noord",ISNA(VLOOKUP($L$4&amp;$L54&amp;Q$10,Data!$A:$H,6,FALSE)=TRUE)),"",IF(AND($E$2="Midden",ISNA(VLOOKUP($L$4&amp;$L54&amp;Q$10,Data!$A:$H,7,FALSE)=TRUE)),"",IF(AND($E$2="Zuid",ISNA(VLOOKUP($L$4&amp;$L54&amp;Q$10,Data!$A:$H,8,FALSE)=TRUE)),"",IF(AND($E$2="Noord",VLOOKUP($L$4&amp;$L54&amp;Q$10,Data!$A:$H,6,FALSE)="Vakantie"),"x",IF(AND($E$2="Midden",VLOOKUP($L$4&amp;$L54&amp;Q$10,Data!$A:$H,7,FALSE)="Vakantie"),"x",IF(AND($E$2="Zuid",VLOOKUP($L$4&amp;$L54&amp;Q$10,Data!$A:$H,8,FALSE)="Vakantie"),"x",""))))))</f>
        <v/>
      </c>
      <c r="R54" s="104" t="str">
        <f>IF(AND($E$2="Noord",ISNA(VLOOKUP($L$4&amp;$L54&amp;R$10,Data!$A:$H,6,FALSE)=TRUE)),"",IF(AND($E$2="Midden",ISNA(VLOOKUP($L$4&amp;$L54&amp;R$10,Data!$A:$H,7,FALSE)=TRUE)),"",IF(AND($E$2="Zuid",ISNA(VLOOKUP($L$4&amp;$L54&amp;R$10,Data!$A:$H,8,FALSE)=TRUE)),"",IF(AND($E$2="Noord",VLOOKUP($L$4&amp;$L54&amp;R$10,Data!$A:$H,6,FALSE)="Vakantie"),"x",IF(AND($E$2="Midden",VLOOKUP($L$4&amp;$L54&amp;R$10,Data!$A:$H,7,FALSE)="Vakantie"),"x",IF(AND($E$2="Zuid",VLOOKUP($L$4&amp;$L54&amp;R$10,Data!$A:$H,8,FALSE)="Vakantie"),"x",""))))))</f>
        <v/>
      </c>
      <c r="S54" s="104" t="str">
        <f>IF(AND($E$2="Noord",ISNA(VLOOKUP($L$4&amp;$L54&amp;S$10,Data!$A:$H,6,FALSE)=TRUE)),"",IF(AND($E$2="Midden",ISNA(VLOOKUP($L$4&amp;$L54&amp;S$10,Data!$A:$H,7,FALSE)=TRUE)),"",IF(AND($E$2="Zuid",ISNA(VLOOKUP($L$4&amp;$L54&amp;S$10,Data!$A:$H,8,FALSE)=TRUE)),"",IF(AND($E$2="Noord",VLOOKUP($L$4&amp;$L54&amp;S$10,Data!$A:$H,6,FALSE)="Vakantie"),"x",IF(AND($E$2="Midden",VLOOKUP($L$4&amp;$L54&amp;S$10,Data!$A:$H,7,FALSE)="Vakantie"),"x",IF(AND($E$2="Zuid",VLOOKUP($L$4&amp;$L54&amp;S$10,Data!$A:$H,8,FALSE)="Vakantie"),"x",""))))))</f>
        <v/>
      </c>
      <c r="T54" s="89">
        <f t="shared" si="1"/>
        <v>0</v>
      </c>
      <c r="V54" s="101">
        <v>44</v>
      </c>
      <c r="W54" s="106">
        <f t="shared" si="13"/>
        <v>46692</v>
      </c>
      <c r="X54" s="106">
        <f t="shared" si="4"/>
        <v>46696</v>
      </c>
      <c r="Y54" s="104" t="str">
        <f>IF(AND($E$2="Noord",ISNA(VLOOKUP($V$4&amp;$V54&amp;Y$10,Data!$A:$H,6,FALSE)=TRUE)),"",IF(AND($E$2="Midden",ISNA(VLOOKUP($V$4&amp;$V54&amp;Y$10,Data!$A:$H,7,FALSE)=TRUE)),"",IF(AND($E$2="Zuid",ISNA(VLOOKUP($V$4&amp;$V54&amp;Y$10,Data!$A:$H,8,FALSE)=TRUE)),"",IF(AND($E$2="Noord",VLOOKUP($V$4&amp;$V54&amp;Y$10,Data!$A:$H,6,FALSE)="Vakantie"),"x",IF(AND($E$2="Midden",VLOOKUP($V$4&amp;$V54&amp;Y$10,Data!$A:$H,7,FALSE)="Vakantie"),"x",IF(AND($E$2="Zuid",VLOOKUP($V$4&amp;$V54&amp;Y$10,Data!$A:$H,8,FALSE)="Vakantie"),"x",""))))))</f>
        <v/>
      </c>
      <c r="Z54" s="104" t="str">
        <f>IF(AND($E$2="Noord",ISNA(VLOOKUP($V$4&amp;$V54&amp;Z$10,Data!$A:$H,6,FALSE)=TRUE)),"",IF(AND($E$2="Midden",ISNA(VLOOKUP($V$4&amp;$V54&amp;Z$10,Data!$A:$H,7,FALSE)=TRUE)),"",IF(AND($E$2="Zuid",ISNA(VLOOKUP($V$4&amp;$V54&amp;Z$10,Data!$A:$H,8,FALSE)=TRUE)),"",IF(AND($E$2="Noord",VLOOKUP($V$4&amp;$V54&amp;Z$10,Data!$A:$H,6,FALSE)="Vakantie"),"x",IF(AND($E$2="Midden",VLOOKUP($V$4&amp;$V54&amp;Z$10,Data!$A:$H,7,FALSE)="Vakantie"),"x",IF(AND($E$2="Zuid",VLOOKUP($V$4&amp;$V54&amp;Z$10,Data!$A:$H,8,FALSE)="Vakantie"),"x",""))))))</f>
        <v/>
      </c>
      <c r="AA54" s="104" t="str">
        <f>IF(AND($E$2="Noord",ISNA(VLOOKUP($V$4&amp;$V54&amp;AA$10,Data!$A:$H,6,FALSE)=TRUE)),"",IF(AND($E$2="Midden",ISNA(VLOOKUP($V$4&amp;$V54&amp;AA$10,Data!$A:$H,7,FALSE)=TRUE)),"",IF(AND($E$2="Zuid",ISNA(VLOOKUP($V$4&amp;$V54&amp;AA$10,Data!$A:$H,8,FALSE)=TRUE)),"",IF(AND($E$2="Noord",VLOOKUP($V$4&amp;$V54&amp;AA$10,Data!$A:$H,6,FALSE)="Vakantie"),"x",IF(AND($E$2="Midden",VLOOKUP($V$4&amp;$V54&amp;AA$10,Data!$A:$H,7,FALSE)="Vakantie"),"x",IF(AND($E$2="Zuid",VLOOKUP($V$4&amp;$V54&amp;AA$10,Data!$A:$H,8,FALSE)="Vakantie"),"x",""))))))</f>
        <v/>
      </c>
      <c r="AB54" s="104" t="str">
        <f>IF(AND($E$2="Noord",ISNA(VLOOKUP($V$4&amp;$V54&amp;AB$10,Data!$A:$H,6,FALSE)=TRUE)),"",IF(AND($E$2="Midden",ISNA(VLOOKUP($V$4&amp;$V54&amp;AB$10,Data!$A:$H,7,FALSE)=TRUE)),"",IF(AND($E$2="Zuid",ISNA(VLOOKUP($V$4&amp;$V54&amp;AB$10,Data!$A:$H,8,FALSE)=TRUE)),"",IF(AND($E$2="Noord",VLOOKUP($V$4&amp;$V54&amp;AB$10,Data!$A:$H,6,FALSE)="Vakantie"),"x",IF(AND($E$2="Midden",VLOOKUP($V$4&amp;$V54&amp;AB$10,Data!$A:$H,7,FALSE)="Vakantie"),"x",IF(AND($E$2="Zuid",VLOOKUP($V$4&amp;$V54&amp;AB$10,Data!$A:$H,8,FALSE)="Vakantie"),"x",""))))))</f>
        <v/>
      </c>
      <c r="AC54" s="104" t="str">
        <f>IF(AND($E$2="Noord",ISNA(VLOOKUP($V$4&amp;$V54&amp;AC$10,Data!$A:$H,6,FALSE)=TRUE)),"",IF(AND($E$2="Midden",ISNA(VLOOKUP($V$4&amp;$V54&amp;AC$10,Data!$A:$H,7,FALSE)=TRUE)),"",IF(AND($E$2="Zuid",ISNA(VLOOKUP($V$4&amp;$V54&amp;AC$10,Data!$A:$H,8,FALSE)=TRUE)),"",IF(AND($E$2="Noord",VLOOKUP($V$4&amp;$V54&amp;AC$10,Data!$A:$H,6,FALSE)="Vakantie"),"x",IF(AND($E$2="Midden",VLOOKUP($V$4&amp;$V54&amp;AC$10,Data!$A:$H,7,FALSE)="Vakantie"),"x",IF(AND($E$2="Zuid",VLOOKUP($V$4&amp;$V54&amp;AC$10,Data!$A:$H,8,FALSE)="Vakantie"),"x",""))))))</f>
        <v/>
      </c>
      <c r="AD54" s="89">
        <f t="shared" si="2"/>
        <v>0</v>
      </c>
      <c r="AI54">
        <f t="shared" si="5"/>
        <v>1</v>
      </c>
      <c r="AJ54" s="107" t="str">
        <f>IF((COUNTIF($AI$11:$AI54,2))&gt;1,"",IF(OR(AI53="",AI53=2),"",IF(AI54=1,"",IF(AND($AI54=2,E54&lt;&gt;""),$C54,IF(AND($AI54=2,F54&lt;&gt;""),$C54+1,IF(AND($AI54=2,G54&lt;&gt;""),$C54+2,IF(AND($AI54=2,H54&lt;&gt;""),$C54+3,IF(AND($AI54=2,I54&lt;&gt;""),$C54+4,""))))))))</f>
        <v/>
      </c>
      <c r="AK54">
        <f>IF(SUM(E55:$I$62)+$T$68+$AD$68=0,1,2)</f>
        <v>1</v>
      </c>
      <c r="AL54" s="65" t="str">
        <f t="shared" si="6"/>
        <v/>
      </c>
      <c r="AM54">
        <f t="shared" si="7"/>
        <v>1</v>
      </c>
      <c r="AN54" s="65" t="str">
        <f t="shared" si="14"/>
        <v/>
      </c>
      <c r="AO54">
        <f>IF(SUM(O55:$S$62)+$AD$68=0,1,2)</f>
        <v>1</v>
      </c>
      <c r="AP54" s="65" t="str">
        <f t="shared" si="8"/>
        <v/>
      </c>
      <c r="AQ54">
        <f>IF(SUM($O55:$S$62)=0,1,2)</f>
        <v>1</v>
      </c>
      <c r="AR54" s="65" t="str">
        <f>IF((COUNTIF($AI$11:$AI$64,2)+COUNTIF($AM$11:$AM$64,2)+COUNTIF(AQ$12:$AQ54,2))&gt;1,"",IF(OR(AQ53="",AQ53=2),"",IF(AQ54=1,"",IF(AND(AQ54=2,Y54&lt;&gt;""),W54,IF(AND(AQ54=2,Z54&lt;&gt;""),W54+1,IF(AND(AQ54=2,AA54&lt;&gt;""),W54+2,IF(AND(AQ54=2,AB54&lt;&gt;""),W54+3,IF(AND(AQ54=2,AC54&lt;&gt;""),W54+4,""))))))))</f>
        <v/>
      </c>
      <c r="AS54">
        <f>IF(SUM(Y55:$AC$62)=0,1,2)</f>
        <v>1</v>
      </c>
      <c r="AT54" s="65" t="str">
        <f t="shared" si="9"/>
        <v/>
      </c>
    </row>
    <row r="55" spans="2:46" x14ac:dyDescent="0.3">
      <c r="B55" s="101">
        <v>45</v>
      </c>
      <c r="C55" s="103">
        <f t="shared" si="10"/>
        <v>45964</v>
      </c>
      <c r="D55" s="103">
        <f t="shared" si="3"/>
        <v>45968</v>
      </c>
      <c r="E55" s="104" t="str">
        <f>IF(AND($E$2="Noord",ISNA(VLOOKUP($B$4&amp;$B55&amp;E$10,Data!$A:$H,6,FALSE)=TRUE)),"",IF(AND($E$2="Midden",ISNA(VLOOKUP($B$4&amp;$B55&amp;E$10,Data!$A:$H,7,FALSE)=TRUE)),"",IF(AND($E$2="Zuid",ISNA(VLOOKUP($B$4&amp;$B55&amp;E$10,Data!$A:$H,8,FALSE)=TRUE)),"",IF(AND($E$2="Noord",VLOOKUP($B$4&amp;$B55&amp;E$10,Data!$A:$H,6,FALSE)="Vakantie"),"x",IF(AND($E$2="Midden",VLOOKUP($B$4&amp;$B55&amp;E$10,Data!$A:$H,7,FALSE)="Vakantie"),"x",IF(AND($E$2="Zuid",VLOOKUP($B$4&amp;$B55&amp;E$10,Data!$A:$H,8,FALSE)="Vakantie"),"x",""))))))</f>
        <v/>
      </c>
      <c r="F55" s="104" t="str">
        <f>IF(AND($E$2="Noord",ISNA(VLOOKUP($B$4&amp;$B55&amp;F$10,Data!$A:$H,6,FALSE)=TRUE)),"",IF(AND($E$2="Midden",ISNA(VLOOKUP($B$4&amp;$B55&amp;F$10,Data!$A:$H,7,FALSE)=TRUE)),"",IF(AND($E$2="Zuid",ISNA(VLOOKUP($B$4&amp;$B55&amp;F$10,Data!$A:$H,8,FALSE)=TRUE)),"",IF(AND($E$2="Noord",VLOOKUP($B$4&amp;$B55&amp;F$10,Data!$A:$H,6,FALSE)="Vakantie"),"x",IF(AND($E$2="Midden",VLOOKUP($B$4&amp;$B55&amp;F$10,Data!$A:$H,7,FALSE)="Vakantie"),"x",IF(AND($E$2="Zuid",VLOOKUP($B$4&amp;$B55&amp;F$10,Data!$A:$H,8,FALSE)="Vakantie"),"x",""))))))</f>
        <v/>
      </c>
      <c r="G55" s="104" t="str">
        <f>IF(AND($E$2="Noord",ISNA(VLOOKUP($B$4&amp;$B55&amp;G$10,Data!$A:$H,6,FALSE)=TRUE)),"",IF(AND($E$2="Midden",ISNA(VLOOKUP($B$4&amp;$B55&amp;G$10,Data!$A:$H,7,FALSE)=TRUE)),"",IF(AND($E$2="Zuid",ISNA(VLOOKUP($B$4&amp;$B55&amp;G$10,Data!$A:$H,8,FALSE)=TRUE)),"",IF(AND($E$2="Noord",VLOOKUP($B$4&amp;$B55&amp;G$10,Data!$A:$H,6,FALSE)="Vakantie"),"x",IF(AND($E$2="Midden",VLOOKUP($B$4&amp;$B55&amp;G$10,Data!$A:$H,7,FALSE)="Vakantie"),"x",IF(AND($E$2="Zuid",VLOOKUP($B$4&amp;$B55&amp;G$10,Data!$A:$H,8,FALSE)="Vakantie"),"x",""))))))</f>
        <v/>
      </c>
      <c r="H55" s="104" t="str">
        <f>IF(AND($E$2="Noord",ISNA(VLOOKUP($B$4&amp;$B55&amp;H$10,Data!$A:$H,6,FALSE)=TRUE)),"",IF(AND($E$2="Midden",ISNA(VLOOKUP($B$4&amp;$B55&amp;H$10,Data!$A:$H,7,FALSE)=TRUE)),"",IF(AND($E$2="Zuid",ISNA(VLOOKUP($B$4&amp;$B55&amp;H$10,Data!$A:$H,8,FALSE)=TRUE)),"",IF(AND($E$2="Noord",VLOOKUP($B$4&amp;$B55&amp;H$10,Data!$A:$H,6,FALSE)="Vakantie"),"x",IF(AND($E$2="Midden",VLOOKUP($B$4&amp;$B55&amp;H$10,Data!$A:$H,7,FALSE)="Vakantie"),"x",IF(AND($E$2="Zuid",VLOOKUP($B$4&amp;$B55&amp;H$10,Data!$A:$H,8,FALSE)="Vakantie"),"x",""))))))</f>
        <v/>
      </c>
      <c r="I55" s="104" t="str">
        <f>IF(AND($E$2="Noord",ISNA(VLOOKUP($B$4&amp;$B55&amp;I$10,Data!$A:$H,6,FALSE)=TRUE)),"",IF(AND($E$2="Midden",ISNA(VLOOKUP($B$4&amp;$B55&amp;I$10,Data!$A:$H,7,FALSE)=TRUE)),"",IF(AND($E$2="Zuid",ISNA(VLOOKUP($B$4&amp;$B55&amp;I$10,Data!$A:$H,8,FALSE)=TRUE)),"",IF(AND($E$2="Noord",VLOOKUP($B$4&amp;$B55&amp;I$10,Data!$A:$H,6,FALSE)="Vakantie"),"x",IF(AND($E$2="Midden",VLOOKUP($B$4&amp;$B55&amp;I$10,Data!$A:$H,7,FALSE)="Vakantie"),"x",IF(AND($E$2="Zuid",VLOOKUP($B$4&amp;$B55&amp;I$10,Data!$A:$H,8,FALSE)="Vakantie"),"x",""))))))</f>
        <v/>
      </c>
      <c r="J55" s="89">
        <f t="shared" si="0"/>
        <v>0</v>
      </c>
      <c r="L55" s="101">
        <v>45</v>
      </c>
      <c r="M55" s="106">
        <f t="shared" si="11"/>
        <v>46328</v>
      </c>
      <c r="N55" s="94">
        <f t="shared" si="12"/>
        <v>46332</v>
      </c>
      <c r="O55" s="104" t="str">
        <f>IF(AND($E$2="Noord",ISNA(VLOOKUP($L$4&amp;$L55&amp;O$10,Data!$A:$H,6,FALSE)=TRUE)),"",IF(AND($E$2="Midden",ISNA(VLOOKUP($L$4&amp;$L55&amp;O$10,Data!$A:$H,7,FALSE)=TRUE)),"",IF(AND($E$2="Zuid",ISNA(VLOOKUP($L$4&amp;$L55&amp;O$10,Data!$A:$H,8,FALSE)=TRUE)),"",IF(AND($E$2="Noord",VLOOKUP($L$4&amp;$L55&amp;O$10,Data!$A:$H,6,FALSE)="Vakantie"),"x",IF(AND($E$2="Midden",VLOOKUP($L$4&amp;$L55&amp;O$10,Data!$A:$H,7,FALSE)="Vakantie"),"x",IF(AND($E$2="Zuid",VLOOKUP($L$4&amp;$L55&amp;O$10,Data!$A:$H,8,FALSE)="Vakantie"),"x",""))))))</f>
        <v/>
      </c>
      <c r="P55" s="104" t="str">
        <f>IF(AND($E$2="Noord",ISNA(VLOOKUP($L$4&amp;$L55&amp;P$10,Data!$A:$H,6,FALSE)=TRUE)),"",IF(AND($E$2="Midden",ISNA(VLOOKUP($L$4&amp;$L55&amp;P$10,Data!$A:$H,7,FALSE)=TRUE)),"",IF(AND($E$2="Zuid",ISNA(VLOOKUP($L$4&amp;$L55&amp;P$10,Data!$A:$H,8,FALSE)=TRUE)),"",IF(AND($E$2="Noord",VLOOKUP($L$4&amp;$L55&amp;P$10,Data!$A:$H,6,FALSE)="Vakantie"),"x",IF(AND($E$2="Midden",VLOOKUP($L$4&amp;$L55&amp;P$10,Data!$A:$H,7,FALSE)="Vakantie"),"x",IF(AND($E$2="Zuid",VLOOKUP($L$4&amp;$L55&amp;P$10,Data!$A:$H,8,FALSE)="Vakantie"),"x",""))))))</f>
        <v/>
      </c>
      <c r="Q55" s="104" t="str">
        <f>IF(AND($E$2="Noord",ISNA(VLOOKUP($L$4&amp;$L55&amp;Q$10,Data!$A:$H,6,FALSE)=TRUE)),"",IF(AND($E$2="Midden",ISNA(VLOOKUP($L$4&amp;$L55&amp;Q$10,Data!$A:$H,7,FALSE)=TRUE)),"",IF(AND($E$2="Zuid",ISNA(VLOOKUP($L$4&amp;$L55&amp;Q$10,Data!$A:$H,8,FALSE)=TRUE)),"",IF(AND($E$2="Noord",VLOOKUP($L$4&amp;$L55&amp;Q$10,Data!$A:$H,6,FALSE)="Vakantie"),"x",IF(AND($E$2="Midden",VLOOKUP($L$4&amp;$L55&amp;Q$10,Data!$A:$H,7,FALSE)="Vakantie"),"x",IF(AND($E$2="Zuid",VLOOKUP($L$4&amp;$L55&amp;Q$10,Data!$A:$H,8,FALSE)="Vakantie"),"x",""))))))</f>
        <v/>
      </c>
      <c r="R55" s="104" t="str">
        <f>IF(AND($E$2="Noord",ISNA(VLOOKUP($L$4&amp;$L55&amp;R$10,Data!$A:$H,6,FALSE)=TRUE)),"",IF(AND($E$2="Midden",ISNA(VLOOKUP($L$4&amp;$L55&amp;R$10,Data!$A:$H,7,FALSE)=TRUE)),"",IF(AND($E$2="Zuid",ISNA(VLOOKUP($L$4&amp;$L55&amp;R$10,Data!$A:$H,8,FALSE)=TRUE)),"",IF(AND($E$2="Noord",VLOOKUP($L$4&amp;$L55&amp;R$10,Data!$A:$H,6,FALSE)="Vakantie"),"x",IF(AND($E$2="Midden",VLOOKUP($L$4&amp;$L55&amp;R$10,Data!$A:$H,7,FALSE)="Vakantie"),"x",IF(AND($E$2="Zuid",VLOOKUP($L$4&amp;$L55&amp;R$10,Data!$A:$H,8,FALSE)="Vakantie"),"x",""))))))</f>
        <v/>
      </c>
      <c r="S55" s="104" t="str">
        <f>IF(AND($E$2="Noord",ISNA(VLOOKUP($L$4&amp;$L55&amp;S$10,Data!$A:$H,6,FALSE)=TRUE)),"",IF(AND($E$2="Midden",ISNA(VLOOKUP($L$4&amp;$L55&amp;S$10,Data!$A:$H,7,FALSE)=TRUE)),"",IF(AND($E$2="Zuid",ISNA(VLOOKUP($L$4&amp;$L55&amp;S$10,Data!$A:$H,8,FALSE)=TRUE)),"",IF(AND($E$2="Noord",VLOOKUP($L$4&amp;$L55&amp;S$10,Data!$A:$H,6,FALSE)="Vakantie"),"x",IF(AND($E$2="Midden",VLOOKUP($L$4&amp;$L55&amp;S$10,Data!$A:$H,7,FALSE)="Vakantie"),"x",IF(AND($E$2="Zuid",VLOOKUP($L$4&amp;$L55&amp;S$10,Data!$A:$H,8,FALSE)="Vakantie"),"x",""))))))</f>
        <v/>
      </c>
      <c r="T55" s="89">
        <f t="shared" si="1"/>
        <v>0</v>
      </c>
      <c r="V55" s="101">
        <v>45</v>
      </c>
      <c r="W55" s="106">
        <f t="shared" si="13"/>
        <v>46699</v>
      </c>
      <c r="X55" s="106">
        <f t="shared" si="4"/>
        <v>46703</v>
      </c>
      <c r="Y55" s="104" t="str">
        <f>IF(AND($E$2="Noord",ISNA(VLOOKUP($V$4&amp;$V55&amp;Y$10,Data!$A:$H,6,FALSE)=TRUE)),"",IF(AND($E$2="Midden",ISNA(VLOOKUP($V$4&amp;$V55&amp;Y$10,Data!$A:$H,7,FALSE)=TRUE)),"",IF(AND($E$2="Zuid",ISNA(VLOOKUP($V$4&amp;$V55&amp;Y$10,Data!$A:$H,8,FALSE)=TRUE)),"",IF(AND($E$2="Noord",VLOOKUP($V$4&amp;$V55&amp;Y$10,Data!$A:$H,6,FALSE)="Vakantie"),"x",IF(AND($E$2="Midden",VLOOKUP($V$4&amp;$V55&amp;Y$10,Data!$A:$H,7,FALSE)="Vakantie"),"x",IF(AND($E$2="Zuid",VLOOKUP($V$4&amp;$V55&amp;Y$10,Data!$A:$H,8,FALSE)="Vakantie"),"x",""))))))</f>
        <v/>
      </c>
      <c r="Z55" s="104" t="str">
        <f>IF(AND($E$2="Noord",ISNA(VLOOKUP($V$4&amp;$V55&amp;Z$10,Data!$A:$H,6,FALSE)=TRUE)),"",IF(AND($E$2="Midden",ISNA(VLOOKUP($V$4&amp;$V55&amp;Z$10,Data!$A:$H,7,FALSE)=TRUE)),"",IF(AND($E$2="Zuid",ISNA(VLOOKUP($V$4&amp;$V55&amp;Z$10,Data!$A:$H,8,FALSE)=TRUE)),"",IF(AND($E$2="Noord",VLOOKUP($V$4&amp;$V55&amp;Z$10,Data!$A:$H,6,FALSE)="Vakantie"),"x",IF(AND($E$2="Midden",VLOOKUP($V$4&amp;$V55&amp;Z$10,Data!$A:$H,7,FALSE)="Vakantie"),"x",IF(AND($E$2="Zuid",VLOOKUP($V$4&amp;$V55&amp;Z$10,Data!$A:$H,8,FALSE)="Vakantie"),"x",""))))))</f>
        <v/>
      </c>
      <c r="AA55" s="104" t="str">
        <f>IF(AND($E$2="Noord",ISNA(VLOOKUP($V$4&amp;$V55&amp;AA$10,Data!$A:$H,6,FALSE)=TRUE)),"",IF(AND($E$2="Midden",ISNA(VLOOKUP($V$4&amp;$V55&amp;AA$10,Data!$A:$H,7,FALSE)=TRUE)),"",IF(AND($E$2="Zuid",ISNA(VLOOKUP($V$4&amp;$V55&amp;AA$10,Data!$A:$H,8,FALSE)=TRUE)),"",IF(AND($E$2="Noord",VLOOKUP($V$4&amp;$V55&amp;AA$10,Data!$A:$H,6,FALSE)="Vakantie"),"x",IF(AND($E$2="Midden",VLOOKUP($V$4&amp;$V55&amp;AA$10,Data!$A:$H,7,FALSE)="Vakantie"),"x",IF(AND($E$2="Zuid",VLOOKUP($V$4&amp;$V55&amp;AA$10,Data!$A:$H,8,FALSE)="Vakantie"),"x",""))))))</f>
        <v/>
      </c>
      <c r="AB55" s="104" t="str">
        <f>IF(AND($E$2="Noord",ISNA(VLOOKUP($V$4&amp;$V55&amp;AB$10,Data!$A:$H,6,FALSE)=TRUE)),"",IF(AND($E$2="Midden",ISNA(VLOOKUP($V$4&amp;$V55&amp;AB$10,Data!$A:$H,7,FALSE)=TRUE)),"",IF(AND($E$2="Zuid",ISNA(VLOOKUP($V$4&amp;$V55&amp;AB$10,Data!$A:$H,8,FALSE)=TRUE)),"",IF(AND($E$2="Noord",VLOOKUP($V$4&amp;$V55&amp;AB$10,Data!$A:$H,6,FALSE)="Vakantie"),"x",IF(AND($E$2="Midden",VLOOKUP($V$4&amp;$V55&amp;AB$10,Data!$A:$H,7,FALSE)="Vakantie"),"x",IF(AND($E$2="Zuid",VLOOKUP($V$4&amp;$V55&amp;AB$10,Data!$A:$H,8,FALSE)="Vakantie"),"x",""))))))</f>
        <v/>
      </c>
      <c r="AC55" s="104" t="str">
        <f>IF(AND($E$2="Noord",ISNA(VLOOKUP($V$4&amp;$V55&amp;AC$10,Data!$A:$H,6,FALSE)=TRUE)),"",IF(AND($E$2="Midden",ISNA(VLOOKUP($V$4&amp;$V55&amp;AC$10,Data!$A:$H,7,FALSE)=TRUE)),"",IF(AND($E$2="Zuid",ISNA(VLOOKUP($V$4&amp;$V55&amp;AC$10,Data!$A:$H,8,FALSE)=TRUE)),"",IF(AND($E$2="Noord",VLOOKUP($V$4&amp;$V55&amp;AC$10,Data!$A:$H,6,FALSE)="Vakantie"),"x",IF(AND($E$2="Midden",VLOOKUP($V$4&amp;$V55&amp;AC$10,Data!$A:$H,7,FALSE)="Vakantie"),"x",IF(AND($E$2="Zuid",VLOOKUP($V$4&amp;$V55&amp;AC$10,Data!$A:$H,8,FALSE)="Vakantie"),"x",""))))))</f>
        <v/>
      </c>
      <c r="AD55" s="89">
        <f t="shared" si="2"/>
        <v>0</v>
      </c>
      <c r="AI55">
        <f t="shared" si="5"/>
        <v>1</v>
      </c>
      <c r="AJ55" s="107" t="str">
        <f>IF((COUNTIF($AI$11:$AI55,2))&gt;1,"",IF(OR(AI54="",AI54=2),"",IF(AI55=1,"",IF(AND($AI55=2,E55&lt;&gt;""),$C55,IF(AND($AI55=2,F55&lt;&gt;""),$C55+1,IF(AND($AI55=2,G55&lt;&gt;""),$C55+2,IF(AND($AI55=2,H55&lt;&gt;""),$C55+3,IF(AND($AI55=2,I55&lt;&gt;""),$C55+4,""))))))))</f>
        <v/>
      </c>
      <c r="AK55">
        <f>IF(SUM(E56:$I$62)+$T$68+$AD$68=0,1,2)</f>
        <v>1</v>
      </c>
      <c r="AL55" s="65" t="str">
        <f t="shared" si="6"/>
        <v/>
      </c>
      <c r="AM55">
        <f t="shared" si="7"/>
        <v>1</v>
      </c>
      <c r="AN55" s="65" t="str">
        <f t="shared" si="14"/>
        <v/>
      </c>
      <c r="AO55">
        <f>IF(SUM(O56:$S$62)+$AD$68=0,1,2)</f>
        <v>1</v>
      </c>
      <c r="AP55" s="65" t="str">
        <f t="shared" si="8"/>
        <v/>
      </c>
      <c r="AQ55">
        <f>IF(SUM($O56:$S$62)=0,1,2)</f>
        <v>1</v>
      </c>
      <c r="AR55" s="65" t="str">
        <f>IF((COUNTIF($AI$11:$AI$64,2)+COUNTIF($AM$11:$AM$64,2)+COUNTIF(AQ$12:$AQ55,2))&gt;1,"",IF(OR(AQ54="",AQ54=2),"",IF(AQ55=1,"",IF(AND(AQ55=2,Y55&lt;&gt;""),W55,IF(AND(AQ55=2,Z55&lt;&gt;""),W55+1,IF(AND(AQ55=2,AA55&lt;&gt;""),W55+2,IF(AND(AQ55=2,AB55&lt;&gt;""),W55+3,IF(AND(AQ55=2,AC55&lt;&gt;""),W55+4,""))))))))</f>
        <v/>
      </c>
      <c r="AS55">
        <f>IF(SUM(Y56:$AC$62)=0,1,2)</f>
        <v>1</v>
      </c>
      <c r="AT55" s="65" t="str">
        <f t="shared" si="9"/>
        <v/>
      </c>
    </row>
    <row r="56" spans="2:46" x14ac:dyDescent="0.3">
      <c r="B56" s="101">
        <v>46</v>
      </c>
      <c r="C56" s="103">
        <f t="shared" si="10"/>
        <v>45971</v>
      </c>
      <c r="D56" s="103">
        <f t="shared" si="3"/>
        <v>45975</v>
      </c>
      <c r="E56" s="104" t="str">
        <f>IF(AND($E$2="Noord",ISNA(VLOOKUP($B$4&amp;$B56&amp;E$10,Data!$A:$H,6,FALSE)=TRUE)),"",IF(AND($E$2="Midden",ISNA(VLOOKUP($B$4&amp;$B56&amp;E$10,Data!$A:$H,7,FALSE)=TRUE)),"",IF(AND($E$2="Zuid",ISNA(VLOOKUP($B$4&amp;$B56&amp;E$10,Data!$A:$H,8,FALSE)=TRUE)),"",IF(AND($E$2="Noord",VLOOKUP($B$4&amp;$B56&amp;E$10,Data!$A:$H,6,FALSE)="Vakantie"),"x",IF(AND($E$2="Midden",VLOOKUP($B$4&amp;$B56&amp;E$10,Data!$A:$H,7,FALSE)="Vakantie"),"x",IF(AND($E$2="Zuid",VLOOKUP($B$4&amp;$B56&amp;E$10,Data!$A:$H,8,FALSE)="Vakantie"),"x",""))))))</f>
        <v/>
      </c>
      <c r="F56" s="104" t="str">
        <f>IF(AND($E$2="Noord",ISNA(VLOOKUP($B$4&amp;$B56&amp;F$10,Data!$A:$H,6,FALSE)=TRUE)),"",IF(AND($E$2="Midden",ISNA(VLOOKUP($B$4&amp;$B56&amp;F$10,Data!$A:$H,7,FALSE)=TRUE)),"",IF(AND($E$2="Zuid",ISNA(VLOOKUP($B$4&amp;$B56&amp;F$10,Data!$A:$H,8,FALSE)=TRUE)),"",IF(AND($E$2="Noord",VLOOKUP($B$4&amp;$B56&amp;F$10,Data!$A:$H,6,FALSE)="Vakantie"),"x",IF(AND($E$2="Midden",VLOOKUP($B$4&amp;$B56&amp;F$10,Data!$A:$H,7,FALSE)="Vakantie"),"x",IF(AND($E$2="Zuid",VLOOKUP($B$4&amp;$B56&amp;F$10,Data!$A:$H,8,FALSE)="Vakantie"),"x",""))))))</f>
        <v/>
      </c>
      <c r="G56" s="104" t="str">
        <f>IF(AND($E$2="Noord",ISNA(VLOOKUP($B$4&amp;$B56&amp;G$10,Data!$A:$H,6,FALSE)=TRUE)),"",IF(AND($E$2="Midden",ISNA(VLOOKUP($B$4&amp;$B56&amp;G$10,Data!$A:$H,7,FALSE)=TRUE)),"",IF(AND($E$2="Zuid",ISNA(VLOOKUP($B$4&amp;$B56&amp;G$10,Data!$A:$H,8,FALSE)=TRUE)),"",IF(AND($E$2="Noord",VLOOKUP($B$4&amp;$B56&amp;G$10,Data!$A:$H,6,FALSE)="Vakantie"),"x",IF(AND($E$2="Midden",VLOOKUP($B$4&amp;$B56&amp;G$10,Data!$A:$H,7,FALSE)="Vakantie"),"x",IF(AND($E$2="Zuid",VLOOKUP($B$4&amp;$B56&amp;G$10,Data!$A:$H,8,FALSE)="Vakantie"),"x",""))))))</f>
        <v/>
      </c>
      <c r="H56" s="104" t="str">
        <f>IF(AND($E$2="Noord",ISNA(VLOOKUP($B$4&amp;$B56&amp;H$10,Data!$A:$H,6,FALSE)=TRUE)),"",IF(AND($E$2="Midden",ISNA(VLOOKUP($B$4&amp;$B56&amp;H$10,Data!$A:$H,7,FALSE)=TRUE)),"",IF(AND($E$2="Zuid",ISNA(VLOOKUP($B$4&amp;$B56&amp;H$10,Data!$A:$H,8,FALSE)=TRUE)),"",IF(AND($E$2="Noord",VLOOKUP($B$4&amp;$B56&amp;H$10,Data!$A:$H,6,FALSE)="Vakantie"),"x",IF(AND($E$2="Midden",VLOOKUP($B$4&amp;$B56&amp;H$10,Data!$A:$H,7,FALSE)="Vakantie"),"x",IF(AND($E$2="Zuid",VLOOKUP($B$4&amp;$B56&amp;H$10,Data!$A:$H,8,FALSE)="Vakantie"),"x",""))))))</f>
        <v/>
      </c>
      <c r="I56" s="104" t="str">
        <f>IF(AND($E$2="Noord",ISNA(VLOOKUP($B$4&amp;$B56&amp;I$10,Data!$A:$H,6,FALSE)=TRUE)),"",IF(AND($E$2="Midden",ISNA(VLOOKUP($B$4&amp;$B56&amp;I$10,Data!$A:$H,7,FALSE)=TRUE)),"",IF(AND($E$2="Zuid",ISNA(VLOOKUP($B$4&amp;$B56&amp;I$10,Data!$A:$H,8,FALSE)=TRUE)),"",IF(AND($E$2="Noord",VLOOKUP($B$4&amp;$B56&amp;I$10,Data!$A:$H,6,FALSE)="Vakantie"),"x",IF(AND($E$2="Midden",VLOOKUP($B$4&amp;$B56&amp;I$10,Data!$A:$H,7,FALSE)="Vakantie"),"x",IF(AND($E$2="Zuid",VLOOKUP($B$4&amp;$B56&amp;I$10,Data!$A:$H,8,FALSE)="Vakantie"),"x",""))))))</f>
        <v/>
      </c>
      <c r="J56" s="89">
        <f t="shared" si="0"/>
        <v>0</v>
      </c>
      <c r="L56" s="101">
        <v>46</v>
      </c>
      <c r="M56" s="106">
        <f t="shared" si="11"/>
        <v>46335</v>
      </c>
      <c r="N56" s="94">
        <f t="shared" si="12"/>
        <v>46339</v>
      </c>
      <c r="O56" s="104" t="str">
        <f>IF(AND($E$2="Noord",ISNA(VLOOKUP($L$4&amp;$L56&amp;O$10,Data!$A:$H,6,FALSE)=TRUE)),"",IF(AND($E$2="Midden",ISNA(VLOOKUP($L$4&amp;$L56&amp;O$10,Data!$A:$H,7,FALSE)=TRUE)),"",IF(AND($E$2="Zuid",ISNA(VLOOKUP($L$4&amp;$L56&amp;O$10,Data!$A:$H,8,FALSE)=TRUE)),"",IF(AND($E$2="Noord",VLOOKUP($L$4&amp;$L56&amp;O$10,Data!$A:$H,6,FALSE)="Vakantie"),"x",IF(AND($E$2="Midden",VLOOKUP($L$4&amp;$L56&amp;O$10,Data!$A:$H,7,FALSE)="Vakantie"),"x",IF(AND($E$2="Zuid",VLOOKUP($L$4&amp;$L56&amp;O$10,Data!$A:$H,8,FALSE)="Vakantie"),"x",""))))))</f>
        <v/>
      </c>
      <c r="P56" s="104" t="str">
        <f>IF(AND($E$2="Noord",ISNA(VLOOKUP($L$4&amp;$L56&amp;P$10,Data!$A:$H,6,FALSE)=TRUE)),"",IF(AND($E$2="Midden",ISNA(VLOOKUP($L$4&amp;$L56&amp;P$10,Data!$A:$H,7,FALSE)=TRUE)),"",IF(AND($E$2="Zuid",ISNA(VLOOKUP($L$4&amp;$L56&amp;P$10,Data!$A:$H,8,FALSE)=TRUE)),"",IF(AND($E$2="Noord",VLOOKUP($L$4&amp;$L56&amp;P$10,Data!$A:$H,6,FALSE)="Vakantie"),"x",IF(AND($E$2="Midden",VLOOKUP($L$4&amp;$L56&amp;P$10,Data!$A:$H,7,FALSE)="Vakantie"),"x",IF(AND($E$2="Zuid",VLOOKUP($L$4&amp;$L56&amp;P$10,Data!$A:$H,8,FALSE)="Vakantie"),"x",""))))))</f>
        <v/>
      </c>
      <c r="Q56" s="104" t="str">
        <f>IF(AND($E$2="Noord",ISNA(VLOOKUP($L$4&amp;$L56&amp;Q$10,Data!$A:$H,6,FALSE)=TRUE)),"",IF(AND($E$2="Midden",ISNA(VLOOKUP($L$4&amp;$L56&amp;Q$10,Data!$A:$H,7,FALSE)=TRUE)),"",IF(AND($E$2="Zuid",ISNA(VLOOKUP($L$4&amp;$L56&amp;Q$10,Data!$A:$H,8,FALSE)=TRUE)),"",IF(AND($E$2="Noord",VLOOKUP($L$4&amp;$L56&amp;Q$10,Data!$A:$H,6,FALSE)="Vakantie"),"x",IF(AND($E$2="Midden",VLOOKUP($L$4&amp;$L56&amp;Q$10,Data!$A:$H,7,FALSE)="Vakantie"),"x",IF(AND($E$2="Zuid",VLOOKUP($L$4&amp;$L56&amp;Q$10,Data!$A:$H,8,FALSE)="Vakantie"),"x",""))))))</f>
        <v/>
      </c>
      <c r="R56" s="104" t="str">
        <f>IF(AND($E$2="Noord",ISNA(VLOOKUP($L$4&amp;$L56&amp;R$10,Data!$A:$H,6,FALSE)=TRUE)),"",IF(AND($E$2="Midden",ISNA(VLOOKUP($L$4&amp;$L56&amp;R$10,Data!$A:$H,7,FALSE)=TRUE)),"",IF(AND($E$2="Zuid",ISNA(VLOOKUP($L$4&amp;$L56&amp;R$10,Data!$A:$H,8,FALSE)=TRUE)),"",IF(AND($E$2="Noord",VLOOKUP($L$4&amp;$L56&amp;R$10,Data!$A:$H,6,FALSE)="Vakantie"),"x",IF(AND($E$2="Midden",VLOOKUP($L$4&amp;$L56&amp;R$10,Data!$A:$H,7,FALSE)="Vakantie"),"x",IF(AND($E$2="Zuid",VLOOKUP($L$4&amp;$L56&amp;R$10,Data!$A:$H,8,FALSE)="Vakantie"),"x",""))))))</f>
        <v/>
      </c>
      <c r="S56" s="104" t="str">
        <f>IF(AND($E$2="Noord",ISNA(VLOOKUP($L$4&amp;$L56&amp;S$10,Data!$A:$H,6,FALSE)=TRUE)),"",IF(AND($E$2="Midden",ISNA(VLOOKUP($L$4&amp;$L56&amp;S$10,Data!$A:$H,7,FALSE)=TRUE)),"",IF(AND($E$2="Zuid",ISNA(VLOOKUP($L$4&amp;$L56&amp;S$10,Data!$A:$H,8,FALSE)=TRUE)),"",IF(AND($E$2="Noord",VLOOKUP($L$4&amp;$L56&amp;S$10,Data!$A:$H,6,FALSE)="Vakantie"),"x",IF(AND($E$2="Midden",VLOOKUP($L$4&amp;$L56&amp;S$10,Data!$A:$H,7,FALSE)="Vakantie"),"x",IF(AND($E$2="Zuid",VLOOKUP($L$4&amp;$L56&amp;S$10,Data!$A:$H,8,FALSE)="Vakantie"),"x",""))))))</f>
        <v/>
      </c>
      <c r="T56" s="89">
        <f t="shared" si="1"/>
        <v>0</v>
      </c>
      <c r="V56" s="101">
        <v>46</v>
      </c>
      <c r="W56" s="106">
        <f t="shared" si="13"/>
        <v>46706</v>
      </c>
      <c r="X56" s="106">
        <f t="shared" si="4"/>
        <v>46710</v>
      </c>
      <c r="Y56" s="104" t="str">
        <f>IF(AND($E$2="Noord",ISNA(VLOOKUP($V$4&amp;$V56&amp;Y$10,Data!$A:$H,6,FALSE)=TRUE)),"",IF(AND($E$2="Midden",ISNA(VLOOKUP($V$4&amp;$V56&amp;Y$10,Data!$A:$H,7,FALSE)=TRUE)),"",IF(AND($E$2="Zuid",ISNA(VLOOKUP($V$4&amp;$V56&amp;Y$10,Data!$A:$H,8,FALSE)=TRUE)),"",IF(AND($E$2="Noord",VLOOKUP($V$4&amp;$V56&amp;Y$10,Data!$A:$H,6,FALSE)="Vakantie"),"x",IF(AND($E$2="Midden",VLOOKUP($V$4&amp;$V56&amp;Y$10,Data!$A:$H,7,FALSE)="Vakantie"),"x",IF(AND($E$2="Zuid",VLOOKUP($V$4&amp;$V56&amp;Y$10,Data!$A:$H,8,FALSE)="Vakantie"),"x",""))))))</f>
        <v/>
      </c>
      <c r="Z56" s="104" t="str">
        <f>IF(AND($E$2="Noord",ISNA(VLOOKUP($V$4&amp;$V56&amp;Z$10,Data!$A:$H,6,FALSE)=TRUE)),"",IF(AND($E$2="Midden",ISNA(VLOOKUP($V$4&amp;$V56&amp;Z$10,Data!$A:$H,7,FALSE)=TRUE)),"",IF(AND($E$2="Zuid",ISNA(VLOOKUP($V$4&amp;$V56&amp;Z$10,Data!$A:$H,8,FALSE)=TRUE)),"",IF(AND($E$2="Noord",VLOOKUP($V$4&amp;$V56&amp;Z$10,Data!$A:$H,6,FALSE)="Vakantie"),"x",IF(AND($E$2="Midden",VLOOKUP($V$4&amp;$V56&amp;Z$10,Data!$A:$H,7,FALSE)="Vakantie"),"x",IF(AND($E$2="Zuid",VLOOKUP($V$4&amp;$V56&amp;Z$10,Data!$A:$H,8,FALSE)="Vakantie"),"x",""))))))</f>
        <v/>
      </c>
      <c r="AA56" s="104" t="str">
        <f>IF(AND($E$2="Noord",ISNA(VLOOKUP($V$4&amp;$V56&amp;AA$10,Data!$A:$H,6,FALSE)=TRUE)),"",IF(AND($E$2="Midden",ISNA(VLOOKUP($V$4&amp;$V56&amp;AA$10,Data!$A:$H,7,FALSE)=TRUE)),"",IF(AND($E$2="Zuid",ISNA(VLOOKUP($V$4&amp;$V56&amp;AA$10,Data!$A:$H,8,FALSE)=TRUE)),"",IF(AND($E$2="Noord",VLOOKUP($V$4&amp;$V56&amp;AA$10,Data!$A:$H,6,FALSE)="Vakantie"),"x",IF(AND($E$2="Midden",VLOOKUP($V$4&amp;$V56&amp;AA$10,Data!$A:$H,7,FALSE)="Vakantie"),"x",IF(AND($E$2="Zuid",VLOOKUP($V$4&amp;$V56&amp;AA$10,Data!$A:$H,8,FALSE)="Vakantie"),"x",""))))))</f>
        <v/>
      </c>
      <c r="AB56" s="104" t="str">
        <f>IF(AND($E$2="Noord",ISNA(VLOOKUP($V$4&amp;$V56&amp;AB$10,Data!$A:$H,6,FALSE)=TRUE)),"",IF(AND($E$2="Midden",ISNA(VLOOKUP($V$4&amp;$V56&amp;AB$10,Data!$A:$H,7,FALSE)=TRUE)),"",IF(AND($E$2="Zuid",ISNA(VLOOKUP($V$4&amp;$V56&amp;AB$10,Data!$A:$H,8,FALSE)=TRUE)),"",IF(AND($E$2="Noord",VLOOKUP($V$4&amp;$V56&amp;AB$10,Data!$A:$H,6,FALSE)="Vakantie"),"x",IF(AND($E$2="Midden",VLOOKUP($V$4&amp;$V56&amp;AB$10,Data!$A:$H,7,FALSE)="Vakantie"),"x",IF(AND($E$2="Zuid",VLOOKUP($V$4&amp;$V56&amp;AB$10,Data!$A:$H,8,FALSE)="Vakantie"),"x",""))))))</f>
        <v/>
      </c>
      <c r="AC56" s="104" t="str">
        <f>IF(AND($E$2="Noord",ISNA(VLOOKUP($V$4&amp;$V56&amp;AC$10,Data!$A:$H,6,FALSE)=TRUE)),"",IF(AND($E$2="Midden",ISNA(VLOOKUP($V$4&amp;$V56&amp;AC$10,Data!$A:$H,7,FALSE)=TRUE)),"",IF(AND($E$2="Zuid",ISNA(VLOOKUP($V$4&amp;$V56&amp;AC$10,Data!$A:$H,8,FALSE)=TRUE)),"",IF(AND($E$2="Noord",VLOOKUP($V$4&amp;$V56&amp;AC$10,Data!$A:$H,6,FALSE)="Vakantie"),"x",IF(AND($E$2="Midden",VLOOKUP($V$4&amp;$V56&amp;AC$10,Data!$A:$H,7,FALSE)="Vakantie"),"x",IF(AND($E$2="Zuid",VLOOKUP($V$4&amp;$V56&amp;AC$10,Data!$A:$H,8,FALSE)="Vakantie"),"x",""))))))</f>
        <v/>
      </c>
      <c r="AD56" s="89">
        <f t="shared" si="2"/>
        <v>0</v>
      </c>
      <c r="AI56">
        <f t="shared" si="5"/>
        <v>1</v>
      </c>
      <c r="AJ56" s="107" t="str">
        <f>IF((COUNTIF($AI$11:$AI56,2))&gt;1,"",IF(OR(AI55="",AI55=2),"",IF(AI56=1,"",IF(AND($AI56=2,E56&lt;&gt;""),$C56,IF(AND($AI56=2,F56&lt;&gt;""),$C56+1,IF(AND($AI56=2,G56&lt;&gt;""),$C56+2,IF(AND($AI56=2,H56&lt;&gt;""),$C56+3,IF(AND($AI56=2,I56&lt;&gt;""),$C56+4,""))))))))</f>
        <v/>
      </c>
      <c r="AK56">
        <f>IF(SUM(E57:$I$62)+$T$68+$AD$68=0,1,2)</f>
        <v>1</v>
      </c>
      <c r="AL56" s="65" t="str">
        <f t="shared" si="6"/>
        <v/>
      </c>
      <c r="AM56">
        <f t="shared" si="7"/>
        <v>1</v>
      </c>
      <c r="AN56" s="65" t="str">
        <f t="shared" si="14"/>
        <v/>
      </c>
      <c r="AO56">
        <f>IF(SUM(O57:$S$62)+$AD$68=0,1,2)</f>
        <v>1</v>
      </c>
      <c r="AP56" s="65" t="str">
        <f t="shared" si="8"/>
        <v/>
      </c>
      <c r="AQ56">
        <f>IF(SUM($O57:$S$62)=0,1,2)</f>
        <v>1</v>
      </c>
      <c r="AR56" s="65" t="str">
        <f>IF((COUNTIF($AI$11:$AI$64,2)+COUNTIF($AM$11:$AM$64,2)+COUNTIF(AQ$12:$AQ56,2))&gt;1,"",IF(OR(AQ55="",AQ55=2),"",IF(AQ56=1,"",IF(AND(AQ56=2,Y56&lt;&gt;""),W56,IF(AND(AQ56=2,Z56&lt;&gt;""),W56+1,IF(AND(AQ56=2,AA56&lt;&gt;""),W56+2,IF(AND(AQ56=2,AB56&lt;&gt;""),W56+3,IF(AND(AQ56=2,AC56&lt;&gt;""),W56+4,""))))))))</f>
        <v/>
      </c>
      <c r="AS56">
        <f>IF(SUM(Y57:$AC$62)=0,1,2)</f>
        <v>1</v>
      </c>
      <c r="AT56" s="65" t="str">
        <f t="shared" si="9"/>
        <v/>
      </c>
    </row>
    <row r="57" spans="2:46" x14ac:dyDescent="0.3">
      <c r="B57" s="101">
        <v>47</v>
      </c>
      <c r="C57" s="103">
        <f t="shared" si="10"/>
        <v>45978</v>
      </c>
      <c r="D57" s="103">
        <f t="shared" si="3"/>
        <v>45982</v>
      </c>
      <c r="E57" s="104" t="str">
        <f>IF(AND($E$2="Noord",ISNA(VLOOKUP($B$4&amp;$B57&amp;E$10,Data!$A:$H,6,FALSE)=TRUE)),"",IF(AND($E$2="Midden",ISNA(VLOOKUP($B$4&amp;$B57&amp;E$10,Data!$A:$H,7,FALSE)=TRUE)),"",IF(AND($E$2="Zuid",ISNA(VLOOKUP($B$4&amp;$B57&amp;E$10,Data!$A:$H,8,FALSE)=TRUE)),"",IF(AND($E$2="Noord",VLOOKUP($B$4&amp;$B57&amp;E$10,Data!$A:$H,6,FALSE)="Vakantie"),"x",IF(AND($E$2="Midden",VLOOKUP($B$4&amp;$B57&amp;E$10,Data!$A:$H,7,FALSE)="Vakantie"),"x",IF(AND($E$2="Zuid",VLOOKUP($B$4&amp;$B57&amp;E$10,Data!$A:$H,8,FALSE)="Vakantie"),"x",""))))))</f>
        <v/>
      </c>
      <c r="F57" s="104" t="str">
        <f>IF(AND($E$2="Noord",ISNA(VLOOKUP($B$4&amp;$B57&amp;F$10,Data!$A:$H,6,FALSE)=TRUE)),"",IF(AND($E$2="Midden",ISNA(VLOOKUP($B$4&amp;$B57&amp;F$10,Data!$A:$H,7,FALSE)=TRUE)),"",IF(AND($E$2="Zuid",ISNA(VLOOKUP($B$4&amp;$B57&amp;F$10,Data!$A:$H,8,FALSE)=TRUE)),"",IF(AND($E$2="Noord",VLOOKUP($B$4&amp;$B57&amp;F$10,Data!$A:$H,6,FALSE)="Vakantie"),"x",IF(AND($E$2="Midden",VLOOKUP($B$4&amp;$B57&amp;F$10,Data!$A:$H,7,FALSE)="Vakantie"),"x",IF(AND($E$2="Zuid",VLOOKUP($B$4&amp;$B57&amp;F$10,Data!$A:$H,8,FALSE)="Vakantie"),"x",""))))))</f>
        <v/>
      </c>
      <c r="G57" s="104" t="str">
        <f>IF(AND($E$2="Noord",ISNA(VLOOKUP($B$4&amp;$B57&amp;G$10,Data!$A:$H,6,FALSE)=TRUE)),"",IF(AND($E$2="Midden",ISNA(VLOOKUP($B$4&amp;$B57&amp;G$10,Data!$A:$H,7,FALSE)=TRUE)),"",IF(AND($E$2="Zuid",ISNA(VLOOKUP($B$4&amp;$B57&amp;G$10,Data!$A:$H,8,FALSE)=TRUE)),"",IF(AND($E$2="Noord",VLOOKUP($B$4&amp;$B57&amp;G$10,Data!$A:$H,6,FALSE)="Vakantie"),"x",IF(AND($E$2="Midden",VLOOKUP($B$4&amp;$B57&amp;G$10,Data!$A:$H,7,FALSE)="Vakantie"),"x",IF(AND($E$2="Zuid",VLOOKUP($B$4&amp;$B57&amp;G$10,Data!$A:$H,8,FALSE)="Vakantie"),"x",""))))))</f>
        <v/>
      </c>
      <c r="H57" s="104" t="str">
        <f>IF(AND($E$2="Noord",ISNA(VLOOKUP($B$4&amp;$B57&amp;H$10,Data!$A:$H,6,FALSE)=TRUE)),"",IF(AND($E$2="Midden",ISNA(VLOOKUP($B$4&amp;$B57&amp;H$10,Data!$A:$H,7,FALSE)=TRUE)),"",IF(AND($E$2="Zuid",ISNA(VLOOKUP($B$4&amp;$B57&amp;H$10,Data!$A:$H,8,FALSE)=TRUE)),"",IF(AND($E$2="Noord",VLOOKUP($B$4&amp;$B57&amp;H$10,Data!$A:$H,6,FALSE)="Vakantie"),"x",IF(AND($E$2="Midden",VLOOKUP($B$4&amp;$B57&amp;H$10,Data!$A:$H,7,FALSE)="Vakantie"),"x",IF(AND($E$2="Zuid",VLOOKUP($B$4&amp;$B57&amp;H$10,Data!$A:$H,8,FALSE)="Vakantie"),"x",""))))))</f>
        <v/>
      </c>
      <c r="I57" s="104" t="str">
        <f>IF(AND($E$2="Noord",ISNA(VLOOKUP($B$4&amp;$B57&amp;I$10,Data!$A:$H,6,FALSE)=TRUE)),"",IF(AND($E$2="Midden",ISNA(VLOOKUP($B$4&amp;$B57&amp;I$10,Data!$A:$H,7,FALSE)=TRUE)),"",IF(AND($E$2="Zuid",ISNA(VLOOKUP($B$4&amp;$B57&amp;I$10,Data!$A:$H,8,FALSE)=TRUE)),"",IF(AND($E$2="Noord",VLOOKUP($B$4&amp;$B57&amp;I$10,Data!$A:$H,6,FALSE)="Vakantie"),"x",IF(AND($E$2="Midden",VLOOKUP($B$4&amp;$B57&amp;I$10,Data!$A:$H,7,FALSE)="Vakantie"),"x",IF(AND($E$2="Zuid",VLOOKUP($B$4&amp;$B57&amp;I$10,Data!$A:$H,8,FALSE)="Vakantie"),"x",""))))))</f>
        <v/>
      </c>
      <c r="J57" s="89">
        <f t="shared" si="0"/>
        <v>0</v>
      </c>
      <c r="L57" s="101">
        <v>47</v>
      </c>
      <c r="M57" s="106">
        <f t="shared" si="11"/>
        <v>46342</v>
      </c>
      <c r="N57" s="94">
        <f t="shared" si="12"/>
        <v>46346</v>
      </c>
      <c r="O57" s="104" t="str">
        <f>IF(AND($E$2="Noord",ISNA(VLOOKUP($L$4&amp;$L57&amp;O$10,Data!$A:$H,6,FALSE)=TRUE)),"",IF(AND($E$2="Midden",ISNA(VLOOKUP($L$4&amp;$L57&amp;O$10,Data!$A:$H,7,FALSE)=TRUE)),"",IF(AND($E$2="Zuid",ISNA(VLOOKUP($L$4&amp;$L57&amp;O$10,Data!$A:$H,8,FALSE)=TRUE)),"",IF(AND($E$2="Noord",VLOOKUP($L$4&amp;$L57&amp;O$10,Data!$A:$H,6,FALSE)="Vakantie"),"x",IF(AND($E$2="Midden",VLOOKUP($L$4&amp;$L57&amp;O$10,Data!$A:$H,7,FALSE)="Vakantie"),"x",IF(AND($E$2="Zuid",VLOOKUP($L$4&amp;$L57&amp;O$10,Data!$A:$H,8,FALSE)="Vakantie"),"x",""))))))</f>
        <v/>
      </c>
      <c r="P57" s="104" t="str">
        <f>IF(AND($E$2="Noord",ISNA(VLOOKUP($L$4&amp;$L57&amp;P$10,Data!$A:$H,6,FALSE)=TRUE)),"",IF(AND($E$2="Midden",ISNA(VLOOKUP($L$4&amp;$L57&amp;P$10,Data!$A:$H,7,FALSE)=TRUE)),"",IF(AND($E$2="Zuid",ISNA(VLOOKUP($L$4&amp;$L57&amp;P$10,Data!$A:$H,8,FALSE)=TRUE)),"",IF(AND($E$2="Noord",VLOOKUP($L$4&amp;$L57&amp;P$10,Data!$A:$H,6,FALSE)="Vakantie"),"x",IF(AND($E$2="Midden",VLOOKUP($L$4&amp;$L57&amp;P$10,Data!$A:$H,7,FALSE)="Vakantie"),"x",IF(AND($E$2="Zuid",VLOOKUP($L$4&amp;$L57&amp;P$10,Data!$A:$H,8,FALSE)="Vakantie"),"x",""))))))</f>
        <v/>
      </c>
      <c r="Q57" s="104" t="str">
        <f>IF(AND($E$2="Noord",ISNA(VLOOKUP($L$4&amp;$L57&amp;Q$10,Data!$A:$H,6,FALSE)=TRUE)),"",IF(AND($E$2="Midden",ISNA(VLOOKUP($L$4&amp;$L57&amp;Q$10,Data!$A:$H,7,FALSE)=TRUE)),"",IF(AND($E$2="Zuid",ISNA(VLOOKUP($L$4&amp;$L57&amp;Q$10,Data!$A:$H,8,FALSE)=TRUE)),"",IF(AND($E$2="Noord",VLOOKUP($L$4&amp;$L57&amp;Q$10,Data!$A:$H,6,FALSE)="Vakantie"),"x",IF(AND($E$2="Midden",VLOOKUP($L$4&amp;$L57&amp;Q$10,Data!$A:$H,7,FALSE)="Vakantie"),"x",IF(AND($E$2="Zuid",VLOOKUP($L$4&amp;$L57&amp;Q$10,Data!$A:$H,8,FALSE)="Vakantie"),"x",""))))))</f>
        <v/>
      </c>
      <c r="R57" s="104" t="str">
        <f>IF(AND($E$2="Noord",ISNA(VLOOKUP($L$4&amp;$L57&amp;R$10,Data!$A:$H,6,FALSE)=TRUE)),"",IF(AND($E$2="Midden",ISNA(VLOOKUP($L$4&amp;$L57&amp;R$10,Data!$A:$H,7,FALSE)=TRUE)),"",IF(AND($E$2="Zuid",ISNA(VLOOKUP($L$4&amp;$L57&amp;R$10,Data!$A:$H,8,FALSE)=TRUE)),"",IF(AND($E$2="Noord",VLOOKUP($L$4&amp;$L57&amp;R$10,Data!$A:$H,6,FALSE)="Vakantie"),"x",IF(AND($E$2="Midden",VLOOKUP($L$4&amp;$L57&amp;R$10,Data!$A:$H,7,FALSE)="Vakantie"),"x",IF(AND($E$2="Zuid",VLOOKUP($L$4&amp;$L57&amp;R$10,Data!$A:$H,8,FALSE)="Vakantie"),"x",""))))))</f>
        <v/>
      </c>
      <c r="S57" s="104" t="str">
        <f>IF(AND($E$2="Noord",ISNA(VLOOKUP($L$4&amp;$L57&amp;S$10,Data!$A:$H,6,FALSE)=TRUE)),"",IF(AND($E$2="Midden",ISNA(VLOOKUP($L$4&amp;$L57&amp;S$10,Data!$A:$H,7,FALSE)=TRUE)),"",IF(AND($E$2="Zuid",ISNA(VLOOKUP($L$4&amp;$L57&amp;S$10,Data!$A:$H,8,FALSE)=TRUE)),"",IF(AND($E$2="Noord",VLOOKUP($L$4&amp;$L57&amp;S$10,Data!$A:$H,6,FALSE)="Vakantie"),"x",IF(AND($E$2="Midden",VLOOKUP($L$4&amp;$L57&amp;S$10,Data!$A:$H,7,FALSE)="Vakantie"),"x",IF(AND($E$2="Zuid",VLOOKUP($L$4&amp;$L57&amp;S$10,Data!$A:$H,8,FALSE)="Vakantie"),"x",""))))))</f>
        <v/>
      </c>
      <c r="T57" s="89">
        <f t="shared" si="1"/>
        <v>0</v>
      </c>
      <c r="V57" s="101">
        <v>47</v>
      </c>
      <c r="W57" s="106">
        <f t="shared" si="13"/>
        <v>46713</v>
      </c>
      <c r="X57" s="106">
        <f t="shared" si="4"/>
        <v>46717</v>
      </c>
      <c r="Y57" s="104" t="str">
        <f>IF(AND($E$2="Noord",ISNA(VLOOKUP($V$4&amp;$V57&amp;Y$10,Data!$A:$H,6,FALSE)=TRUE)),"",IF(AND($E$2="Midden",ISNA(VLOOKUP($V$4&amp;$V57&amp;Y$10,Data!$A:$H,7,FALSE)=TRUE)),"",IF(AND($E$2="Zuid",ISNA(VLOOKUP($V$4&amp;$V57&amp;Y$10,Data!$A:$H,8,FALSE)=TRUE)),"",IF(AND($E$2="Noord",VLOOKUP($V$4&amp;$V57&amp;Y$10,Data!$A:$H,6,FALSE)="Vakantie"),"x",IF(AND($E$2="Midden",VLOOKUP($V$4&amp;$V57&amp;Y$10,Data!$A:$H,7,FALSE)="Vakantie"),"x",IF(AND($E$2="Zuid",VLOOKUP($V$4&amp;$V57&amp;Y$10,Data!$A:$H,8,FALSE)="Vakantie"),"x",""))))))</f>
        <v/>
      </c>
      <c r="Z57" s="104" t="str">
        <f>IF(AND($E$2="Noord",ISNA(VLOOKUP($V$4&amp;$V57&amp;Z$10,Data!$A:$H,6,FALSE)=TRUE)),"",IF(AND($E$2="Midden",ISNA(VLOOKUP($V$4&amp;$V57&amp;Z$10,Data!$A:$H,7,FALSE)=TRUE)),"",IF(AND($E$2="Zuid",ISNA(VLOOKUP($V$4&amp;$V57&amp;Z$10,Data!$A:$H,8,FALSE)=TRUE)),"",IF(AND($E$2="Noord",VLOOKUP($V$4&amp;$V57&amp;Z$10,Data!$A:$H,6,FALSE)="Vakantie"),"x",IF(AND($E$2="Midden",VLOOKUP($V$4&amp;$V57&amp;Z$10,Data!$A:$H,7,FALSE)="Vakantie"),"x",IF(AND($E$2="Zuid",VLOOKUP($V$4&amp;$V57&amp;Z$10,Data!$A:$H,8,FALSE)="Vakantie"),"x",""))))))</f>
        <v/>
      </c>
      <c r="AA57" s="104" t="str">
        <f>IF(AND($E$2="Noord",ISNA(VLOOKUP($V$4&amp;$V57&amp;AA$10,Data!$A:$H,6,FALSE)=TRUE)),"",IF(AND($E$2="Midden",ISNA(VLOOKUP($V$4&amp;$V57&amp;AA$10,Data!$A:$H,7,FALSE)=TRUE)),"",IF(AND($E$2="Zuid",ISNA(VLOOKUP($V$4&amp;$V57&amp;AA$10,Data!$A:$H,8,FALSE)=TRUE)),"",IF(AND($E$2="Noord",VLOOKUP($V$4&amp;$V57&amp;AA$10,Data!$A:$H,6,FALSE)="Vakantie"),"x",IF(AND($E$2="Midden",VLOOKUP($V$4&amp;$V57&amp;AA$10,Data!$A:$H,7,FALSE)="Vakantie"),"x",IF(AND($E$2="Zuid",VLOOKUP($V$4&amp;$V57&amp;AA$10,Data!$A:$H,8,FALSE)="Vakantie"),"x",""))))))</f>
        <v/>
      </c>
      <c r="AB57" s="104" t="str">
        <f>IF(AND($E$2="Noord",ISNA(VLOOKUP($V$4&amp;$V57&amp;AB$10,Data!$A:$H,6,FALSE)=TRUE)),"",IF(AND($E$2="Midden",ISNA(VLOOKUP($V$4&amp;$V57&amp;AB$10,Data!$A:$H,7,FALSE)=TRUE)),"",IF(AND($E$2="Zuid",ISNA(VLOOKUP($V$4&amp;$V57&amp;AB$10,Data!$A:$H,8,FALSE)=TRUE)),"",IF(AND($E$2="Noord",VLOOKUP($V$4&amp;$V57&amp;AB$10,Data!$A:$H,6,FALSE)="Vakantie"),"x",IF(AND($E$2="Midden",VLOOKUP($V$4&amp;$V57&amp;AB$10,Data!$A:$H,7,FALSE)="Vakantie"),"x",IF(AND($E$2="Zuid",VLOOKUP($V$4&amp;$V57&amp;AB$10,Data!$A:$H,8,FALSE)="Vakantie"),"x",""))))))</f>
        <v/>
      </c>
      <c r="AC57" s="104" t="str">
        <f>IF(AND($E$2="Noord",ISNA(VLOOKUP($V$4&amp;$V57&amp;AC$10,Data!$A:$H,6,FALSE)=TRUE)),"",IF(AND($E$2="Midden",ISNA(VLOOKUP($V$4&amp;$V57&amp;AC$10,Data!$A:$H,7,FALSE)=TRUE)),"",IF(AND($E$2="Zuid",ISNA(VLOOKUP($V$4&amp;$V57&amp;AC$10,Data!$A:$H,8,FALSE)=TRUE)),"",IF(AND($E$2="Noord",VLOOKUP($V$4&amp;$V57&amp;AC$10,Data!$A:$H,6,FALSE)="Vakantie"),"x",IF(AND($E$2="Midden",VLOOKUP($V$4&amp;$V57&amp;AC$10,Data!$A:$H,7,FALSE)="Vakantie"),"x",IF(AND($E$2="Zuid",VLOOKUP($V$4&amp;$V57&amp;AC$10,Data!$A:$H,8,FALSE)="Vakantie"),"x",""))))))</f>
        <v/>
      </c>
      <c r="AD57" s="89">
        <f t="shared" si="2"/>
        <v>0</v>
      </c>
      <c r="AI57">
        <f t="shared" si="5"/>
        <v>1</v>
      </c>
      <c r="AJ57" s="107" t="str">
        <f>IF((COUNTIF($AI$11:$AI57,2))&gt;1,"",IF(OR(AI56="",AI56=2),"",IF(AI57=1,"",IF(AND($AI57=2,E57&lt;&gt;""),$C57,IF(AND($AI57=2,F57&lt;&gt;""),$C57+1,IF(AND($AI57=2,G57&lt;&gt;""),$C57+2,IF(AND($AI57=2,H57&lt;&gt;""),$C57+3,IF(AND($AI57=2,I57&lt;&gt;""),$C57+4,""))))))))</f>
        <v/>
      </c>
      <c r="AK57">
        <f>IF(SUM(E58:$I$62)+$T$68+$AD$68=0,1,2)</f>
        <v>1</v>
      </c>
      <c r="AL57" s="65" t="str">
        <f t="shared" si="6"/>
        <v/>
      </c>
      <c r="AM57">
        <f t="shared" si="7"/>
        <v>1</v>
      </c>
      <c r="AN57" s="65" t="str">
        <f t="shared" si="14"/>
        <v/>
      </c>
      <c r="AO57">
        <f>IF(SUM(O58:$S$62)+$AD$68=0,1,2)</f>
        <v>1</v>
      </c>
      <c r="AP57" s="65" t="str">
        <f t="shared" si="8"/>
        <v/>
      </c>
      <c r="AQ57">
        <f>IF(SUM($O58:$S$62)=0,1,2)</f>
        <v>1</v>
      </c>
      <c r="AR57" s="65" t="str">
        <f>IF((COUNTIF($AI$11:$AI$64,2)+COUNTIF($AM$11:$AM$64,2)+COUNTIF(AQ$12:$AQ57,2))&gt;1,"",IF(OR(AQ56="",AQ56=2),"",IF(AQ57=1,"",IF(AND(AQ57=2,Y57&lt;&gt;""),W57,IF(AND(AQ57=2,Z57&lt;&gt;""),W57+1,IF(AND(AQ57=2,AA57&lt;&gt;""),W57+2,IF(AND(AQ57=2,AB57&lt;&gt;""),W57+3,IF(AND(AQ57=2,AC57&lt;&gt;""),W57+4,""))))))))</f>
        <v/>
      </c>
      <c r="AS57">
        <f>IF(SUM(Y58:$AC$62)=0,1,2)</f>
        <v>1</v>
      </c>
      <c r="AT57" s="65" t="str">
        <f t="shared" si="9"/>
        <v/>
      </c>
    </row>
    <row r="58" spans="2:46" x14ac:dyDescent="0.3">
      <c r="B58" s="101">
        <v>48</v>
      </c>
      <c r="C58" s="103">
        <f>C57+7</f>
        <v>45985</v>
      </c>
      <c r="D58" s="103">
        <f t="shared" si="3"/>
        <v>45989</v>
      </c>
      <c r="E58" s="104" t="str">
        <f>IF(AND($E$2="Noord",ISNA(VLOOKUP($B$4&amp;$B58&amp;E$10,Data!$A:$H,6,FALSE)=TRUE)),"",IF(AND($E$2="Midden",ISNA(VLOOKUP($B$4&amp;$B58&amp;E$10,Data!$A:$H,7,FALSE)=TRUE)),"",IF(AND($E$2="Zuid",ISNA(VLOOKUP($B$4&amp;$B58&amp;E$10,Data!$A:$H,8,FALSE)=TRUE)),"",IF(AND($E$2="Noord",VLOOKUP($B$4&amp;$B58&amp;E$10,Data!$A:$H,6,FALSE)="Vakantie"),"x",IF(AND($E$2="Midden",VLOOKUP($B$4&amp;$B58&amp;E$10,Data!$A:$H,7,FALSE)="Vakantie"),"x",IF(AND($E$2="Zuid",VLOOKUP($B$4&amp;$B58&amp;E$10,Data!$A:$H,8,FALSE)="Vakantie"),"x",""))))))</f>
        <v/>
      </c>
      <c r="F58" s="104" t="str">
        <f>IF(AND($E$2="Noord",ISNA(VLOOKUP($B$4&amp;$B58&amp;F$10,Data!$A:$H,6,FALSE)=TRUE)),"",IF(AND($E$2="Midden",ISNA(VLOOKUP($B$4&amp;$B58&amp;F$10,Data!$A:$H,7,FALSE)=TRUE)),"",IF(AND($E$2="Zuid",ISNA(VLOOKUP($B$4&amp;$B58&amp;F$10,Data!$A:$H,8,FALSE)=TRUE)),"",IF(AND($E$2="Noord",VLOOKUP($B$4&amp;$B58&amp;F$10,Data!$A:$H,6,FALSE)="Vakantie"),"x",IF(AND($E$2="Midden",VLOOKUP($B$4&amp;$B58&amp;F$10,Data!$A:$H,7,FALSE)="Vakantie"),"x",IF(AND($E$2="Zuid",VLOOKUP($B$4&amp;$B58&amp;F$10,Data!$A:$H,8,FALSE)="Vakantie"),"x",""))))))</f>
        <v/>
      </c>
      <c r="G58" s="104" t="str">
        <f>IF(AND($E$2="Noord",ISNA(VLOOKUP($B$4&amp;$B58&amp;G$10,Data!$A:$H,6,FALSE)=TRUE)),"",IF(AND($E$2="Midden",ISNA(VLOOKUP($B$4&amp;$B58&amp;G$10,Data!$A:$H,7,FALSE)=TRUE)),"",IF(AND($E$2="Zuid",ISNA(VLOOKUP($B$4&amp;$B58&amp;G$10,Data!$A:$H,8,FALSE)=TRUE)),"",IF(AND($E$2="Noord",VLOOKUP($B$4&amp;$B58&amp;G$10,Data!$A:$H,6,FALSE)="Vakantie"),"x",IF(AND($E$2="Midden",VLOOKUP($B$4&amp;$B58&amp;G$10,Data!$A:$H,7,FALSE)="Vakantie"),"x",IF(AND($E$2="Zuid",VLOOKUP($B$4&amp;$B58&amp;G$10,Data!$A:$H,8,FALSE)="Vakantie"),"x",""))))))</f>
        <v/>
      </c>
      <c r="H58" s="104" t="str">
        <f>IF(AND($E$2="Noord",ISNA(VLOOKUP($B$4&amp;$B58&amp;H$10,Data!$A:$H,6,FALSE)=TRUE)),"",IF(AND($E$2="Midden",ISNA(VLOOKUP($B$4&amp;$B58&amp;H$10,Data!$A:$H,7,FALSE)=TRUE)),"",IF(AND($E$2="Zuid",ISNA(VLOOKUP($B$4&amp;$B58&amp;H$10,Data!$A:$H,8,FALSE)=TRUE)),"",IF(AND($E$2="Noord",VLOOKUP($B$4&amp;$B58&amp;H$10,Data!$A:$H,6,FALSE)="Vakantie"),"x",IF(AND($E$2="Midden",VLOOKUP($B$4&amp;$B58&amp;H$10,Data!$A:$H,7,FALSE)="Vakantie"),"x",IF(AND($E$2="Zuid",VLOOKUP($B$4&amp;$B58&amp;H$10,Data!$A:$H,8,FALSE)="Vakantie"),"x",""))))))</f>
        <v/>
      </c>
      <c r="I58" s="104" t="str">
        <f>IF(AND($E$2="Noord",ISNA(VLOOKUP($B$4&amp;$B58&amp;I$10,Data!$A:$H,6,FALSE)=TRUE)),"",IF(AND($E$2="Midden",ISNA(VLOOKUP($B$4&amp;$B58&amp;I$10,Data!$A:$H,7,FALSE)=TRUE)),"",IF(AND($E$2="Zuid",ISNA(VLOOKUP($B$4&amp;$B58&amp;I$10,Data!$A:$H,8,FALSE)=TRUE)),"",IF(AND($E$2="Noord",VLOOKUP($B$4&amp;$B58&amp;I$10,Data!$A:$H,6,FALSE)="Vakantie"),"x",IF(AND($E$2="Midden",VLOOKUP($B$4&amp;$B58&amp;I$10,Data!$A:$H,7,FALSE)="Vakantie"),"x",IF(AND($E$2="Zuid",VLOOKUP($B$4&amp;$B58&amp;I$10,Data!$A:$H,8,FALSE)="Vakantie"),"x",""))))))</f>
        <v/>
      </c>
      <c r="J58" s="89">
        <f t="shared" si="0"/>
        <v>0</v>
      </c>
      <c r="L58" s="101">
        <v>48</v>
      </c>
      <c r="M58" s="106">
        <f t="shared" si="11"/>
        <v>46349</v>
      </c>
      <c r="N58" s="94">
        <f t="shared" si="12"/>
        <v>46353</v>
      </c>
      <c r="O58" s="104" t="str">
        <f>IF(AND($E$2="Noord",ISNA(VLOOKUP($L$4&amp;$L58&amp;O$10,Data!$A:$H,6,FALSE)=TRUE)),"",IF(AND($E$2="Midden",ISNA(VLOOKUP($L$4&amp;$L58&amp;O$10,Data!$A:$H,7,FALSE)=TRUE)),"",IF(AND($E$2="Zuid",ISNA(VLOOKUP($L$4&amp;$L58&amp;O$10,Data!$A:$H,8,FALSE)=TRUE)),"",IF(AND($E$2="Noord",VLOOKUP($L$4&amp;$L58&amp;O$10,Data!$A:$H,6,FALSE)="Vakantie"),"x",IF(AND($E$2="Midden",VLOOKUP($L$4&amp;$L58&amp;O$10,Data!$A:$H,7,FALSE)="Vakantie"),"x",IF(AND($E$2="Zuid",VLOOKUP($L$4&amp;$L58&amp;O$10,Data!$A:$H,8,FALSE)="Vakantie"),"x",""))))))</f>
        <v/>
      </c>
      <c r="P58" s="104" t="str">
        <f>IF(AND($E$2="Noord",ISNA(VLOOKUP($L$4&amp;$L58&amp;P$10,Data!$A:$H,6,FALSE)=TRUE)),"",IF(AND($E$2="Midden",ISNA(VLOOKUP($L$4&amp;$L58&amp;P$10,Data!$A:$H,7,FALSE)=TRUE)),"",IF(AND($E$2="Zuid",ISNA(VLOOKUP($L$4&amp;$L58&amp;P$10,Data!$A:$H,8,FALSE)=TRUE)),"",IF(AND($E$2="Noord",VLOOKUP($L$4&amp;$L58&amp;P$10,Data!$A:$H,6,FALSE)="Vakantie"),"x",IF(AND($E$2="Midden",VLOOKUP($L$4&amp;$L58&amp;P$10,Data!$A:$H,7,FALSE)="Vakantie"),"x",IF(AND($E$2="Zuid",VLOOKUP($L$4&amp;$L58&amp;P$10,Data!$A:$H,8,FALSE)="Vakantie"),"x",""))))))</f>
        <v/>
      </c>
      <c r="Q58" s="104" t="str">
        <f>IF(AND($E$2="Noord",ISNA(VLOOKUP($L$4&amp;$L58&amp;Q$10,Data!$A:$H,6,FALSE)=TRUE)),"",IF(AND($E$2="Midden",ISNA(VLOOKUP($L$4&amp;$L58&amp;Q$10,Data!$A:$H,7,FALSE)=TRUE)),"",IF(AND($E$2="Zuid",ISNA(VLOOKUP($L$4&amp;$L58&amp;Q$10,Data!$A:$H,8,FALSE)=TRUE)),"",IF(AND($E$2="Noord",VLOOKUP($L$4&amp;$L58&amp;Q$10,Data!$A:$H,6,FALSE)="Vakantie"),"x",IF(AND($E$2="Midden",VLOOKUP($L$4&amp;$L58&amp;Q$10,Data!$A:$H,7,FALSE)="Vakantie"),"x",IF(AND($E$2="Zuid",VLOOKUP($L$4&amp;$L58&amp;Q$10,Data!$A:$H,8,FALSE)="Vakantie"),"x",""))))))</f>
        <v/>
      </c>
      <c r="R58" s="104" t="str">
        <f>IF(AND($E$2="Noord",ISNA(VLOOKUP($L$4&amp;$L58&amp;R$10,Data!$A:$H,6,FALSE)=TRUE)),"",IF(AND($E$2="Midden",ISNA(VLOOKUP($L$4&amp;$L58&amp;R$10,Data!$A:$H,7,FALSE)=TRUE)),"",IF(AND($E$2="Zuid",ISNA(VLOOKUP($L$4&amp;$L58&amp;R$10,Data!$A:$H,8,FALSE)=TRUE)),"",IF(AND($E$2="Noord",VLOOKUP($L$4&amp;$L58&amp;R$10,Data!$A:$H,6,FALSE)="Vakantie"),"x",IF(AND($E$2="Midden",VLOOKUP($L$4&amp;$L58&amp;R$10,Data!$A:$H,7,FALSE)="Vakantie"),"x",IF(AND($E$2="Zuid",VLOOKUP($L$4&amp;$L58&amp;R$10,Data!$A:$H,8,FALSE)="Vakantie"),"x",""))))))</f>
        <v/>
      </c>
      <c r="S58" s="104" t="str">
        <f>IF(AND($E$2="Noord",ISNA(VLOOKUP($L$4&amp;$L58&amp;S$10,Data!$A:$H,6,FALSE)=TRUE)),"",IF(AND($E$2="Midden",ISNA(VLOOKUP($L$4&amp;$L58&amp;S$10,Data!$A:$H,7,FALSE)=TRUE)),"",IF(AND($E$2="Zuid",ISNA(VLOOKUP($L$4&amp;$L58&amp;S$10,Data!$A:$H,8,FALSE)=TRUE)),"",IF(AND($E$2="Noord",VLOOKUP($L$4&amp;$L58&amp;S$10,Data!$A:$H,6,FALSE)="Vakantie"),"x",IF(AND($E$2="Midden",VLOOKUP($L$4&amp;$L58&amp;S$10,Data!$A:$H,7,FALSE)="Vakantie"),"x",IF(AND($E$2="Zuid",VLOOKUP($L$4&amp;$L58&amp;S$10,Data!$A:$H,8,FALSE)="Vakantie"),"x",""))))))</f>
        <v/>
      </c>
      <c r="T58" s="89">
        <f t="shared" si="1"/>
        <v>0</v>
      </c>
      <c r="V58" s="101">
        <v>48</v>
      </c>
      <c r="W58" s="106">
        <f t="shared" si="13"/>
        <v>46720</v>
      </c>
      <c r="X58" s="106">
        <f t="shared" si="4"/>
        <v>46724</v>
      </c>
      <c r="Y58" s="104" t="str">
        <f>IF(AND($E$2="Noord",ISNA(VLOOKUP($V$4&amp;$V58&amp;Y$10,Data!$A:$H,6,FALSE)=TRUE)),"",IF(AND($E$2="Midden",ISNA(VLOOKUP($V$4&amp;$V58&amp;Y$10,Data!$A:$H,7,FALSE)=TRUE)),"",IF(AND($E$2="Zuid",ISNA(VLOOKUP($V$4&amp;$V58&amp;Y$10,Data!$A:$H,8,FALSE)=TRUE)),"",IF(AND($E$2="Noord",VLOOKUP($V$4&amp;$V58&amp;Y$10,Data!$A:$H,6,FALSE)="Vakantie"),"x",IF(AND($E$2="Midden",VLOOKUP($V$4&amp;$V58&amp;Y$10,Data!$A:$H,7,FALSE)="Vakantie"),"x",IF(AND($E$2="Zuid",VLOOKUP($V$4&amp;$V58&amp;Y$10,Data!$A:$H,8,FALSE)="Vakantie"),"x",""))))))</f>
        <v/>
      </c>
      <c r="Z58" s="104" t="str">
        <f>IF(AND($E$2="Noord",ISNA(VLOOKUP($V$4&amp;$V58&amp;Z$10,Data!$A:$H,6,FALSE)=TRUE)),"",IF(AND($E$2="Midden",ISNA(VLOOKUP($V$4&amp;$V58&amp;Z$10,Data!$A:$H,7,FALSE)=TRUE)),"",IF(AND($E$2="Zuid",ISNA(VLOOKUP($V$4&amp;$V58&amp;Z$10,Data!$A:$H,8,FALSE)=TRUE)),"",IF(AND($E$2="Noord",VLOOKUP($V$4&amp;$V58&amp;Z$10,Data!$A:$H,6,FALSE)="Vakantie"),"x",IF(AND($E$2="Midden",VLOOKUP($V$4&amp;$V58&amp;Z$10,Data!$A:$H,7,FALSE)="Vakantie"),"x",IF(AND($E$2="Zuid",VLOOKUP($V$4&amp;$V58&amp;Z$10,Data!$A:$H,8,FALSE)="Vakantie"),"x",""))))))</f>
        <v/>
      </c>
      <c r="AA58" s="104" t="str">
        <f>IF(AND($E$2="Noord",ISNA(VLOOKUP($V$4&amp;$V58&amp;AA$10,Data!$A:$H,6,FALSE)=TRUE)),"",IF(AND($E$2="Midden",ISNA(VLOOKUP($V$4&amp;$V58&amp;AA$10,Data!$A:$H,7,FALSE)=TRUE)),"",IF(AND($E$2="Zuid",ISNA(VLOOKUP($V$4&amp;$V58&amp;AA$10,Data!$A:$H,8,FALSE)=TRUE)),"",IF(AND($E$2="Noord",VLOOKUP($V$4&amp;$V58&amp;AA$10,Data!$A:$H,6,FALSE)="Vakantie"),"x",IF(AND($E$2="Midden",VLOOKUP($V$4&amp;$V58&amp;AA$10,Data!$A:$H,7,FALSE)="Vakantie"),"x",IF(AND($E$2="Zuid",VLOOKUP($V$4&amp;$V58&amp;AA$10,Data!$A:$H,8,FALSE)="Vakantie"),"x",""))))))</f>
        <v/>
      </c>
      <c r="AB58" s="104" t="str">
        <f>IF(AND($E$2="Noord",ISNA(VLOOKUP($V$4&amp;$V58&amp;AB$10,Data!$A:$H,6,FALSE)=TRUE)),"",IF(AND($E$2="Midden",ISNA(VLOOKUP($V$4&amp;$V58&amp;AB$10,Data!$A:$H,7,FALSE)=TRUE)),"",IF(AND($E$2="Zuid",ISNA(VLOOKUP($V$4&amp;$V58&amp;AB$10,Data!$A:$H,8,FALSE)=TRUE)),"",IF(AND($E$2="Noord",VLOOKUP($V$4&amp;$V58&amp;AB$10,Data!$A:$H,6,FALSE)="Vakantie"),"x",IF(AND($E$2="Midden",VLOOKUP($V$4&amp;$V58&amp;AB$10,Data!$A:$H,7,FALSE)="Vakantie"),"x",IF(AND($E$2="Zuid",VLOOKUP($V$4&amp;$V58&amp;AB$10,Data!$A:$H,8,FALSE)="Vakantie"),"x",""))))))</f>
        <v/>
      </c>
      <c r="AC58" s="104" t="str">
        <f>IF(AND($E$2="Noord",ISNA(VLOOKUP($V$4&amp;$V58&amp;AC$10,Data!$A:$H,6,FALSE)=TRUE)),"",IF(AND($E$2="Midden",ISNA(VLOOKUP($V$4&amp;$V58&amp;AC$10,Data!$A:$H,7,FALSE)=TRUE)),"",IF(AND($E$2="Zuid",ISNA(VLOOKUP($V$4&amp;$V58&amp;AC$10,Data!$A:$H,8,FALSE)=TRUE)),"",IF(AND($E$2="Noord",VLOOKUP($V$4&amp;$V58&amp;AC$10,Data!$A:$H,6,FALSE)="Vakantie"),"x",IF(AND($E$2="Midden",VLOOKUP($V$4&amp;$V58&amp;AC$10,Data!$A:$H,7,FALSE)="Vakantie"),"x",IF(AND($E$2="Zuid",VLOOKUP($V$4&amp;$V58&amp;AC$10,Data!$A:$H,8,FALSE)="Vakantie"),"x",""))))))</f>
        <v/>
      </c>
      <c r="AD58" s="89">
        <f t="shared" si="2"/>
        <v>0</v>
      </c>
      <c r="AI58">
        <f t="shared" si="5"/>
        <v>1</v>
      </c>
      <c r="AJ58" s="107" t="str">
        <f>IF((COUNTIF($AI$11:$AI58,2))&gt;1,"",IF(OR(AI57="",AI57=2),"",IF(AI58=1,"",IF(AND($AI58=2,E58&lt;&gt;""),$C58,IF(AND($AI58=2,F58&lt;&gt;""),$C58+1,IF(AND($AI58=2,G58&lt;&gt;""),$C58+2,IF(AND($AI58=2,H58&lt;&gt;""),$C58+3,IF(AND($AI58=2,I58&lt;&gt;""),$C58+4,""))))))))</f>
        <v/>
      </c>
      <c r="AK58">
        <f>IF(SUM(E59:$I$62)+$T$68+$AD$68=0,1,2)</f>
        <v>1</v>
      </c>
      <c r="AL58" s="65" t="str">
        <f t="shared" si="6"/>
        <v/>
      </c>
      <c r="AM58">
        <f t="shared" si="7"/>
        <v>1</v>
      </c>
      <c r="AN58" s="65" t="str">
        <f t="shared" si="14"/>
        <v/>
      </c>
      <c r="AO58">
        <f>IF(SUM(O59:$S$62)+$AD$68=0,1,2)</f>
        <v>1</v>
      </c>
      <c r="AP58" s="65" t="str">
        <f t="shared" si="8"/>
        <v/>
      </c>
      <c r="AQ58">
        <f>IF(SUM($O59:$S$62)=0,1,2)</f>
        <v>1</v>
      </c>
      <c r="AR58" s="65" t="str">
        <f>IF((COUNTIF($AI$11:$AI$64,2)+COUNTIF($AM$11:$AM$64,2)+COUNTIF(AQ$12:$AQ58,2))&gt;1,"",IF(OR(AQ57="",AQ57=2),"",IF(AQ58=1,"",IF(AND(AQ58=2,Y58&lt;&gt;""),W58,IF(AND(AQ58=2,Z58&lt;&gt;""),W58+1,IF(AND(AQ58=2,AA58&lt;&gt;""),W58+2,IF(AND(AQ58=2,AB58&lt;&gt;""),W58+3,IF(AND(AQ58=2,AC58&lt;&gt;""),W58+4,""))))))))</f>
        <v/>
      </c>
      <c r="AS58">
        <f>IF(SUM(Y59:$AC$62)=0,1,2)</f>
        <v>1</v>
      </c>
      <c r="AT58" s="65" t="str">
        <f t="shared" si="9"/>
        <v/>
      </c>
    </row>
    <row r="59" spans="2:46" x14ac:dyDescent="0.3">
      <c r="B59" s="101">
        <v>49</v>
      </c>
      <c r="C59" s="103">
        <f t="shared" si="10"/>
        <v>45992</v>
      </c>
      <c r="D59" s="103">
        <f t="shared" si="3"/>
        <v>45996</v>
      </c>
      <c r="E59" s="104" t="str">
        <f>IF(AND($E$2="Noord",ISNA(VLOOKUP($B$4&amp;$B59&amp;E$10,Data!$A:$H,6,FALSE)=TRUE)),"",IF(AND($E$2="Midden",ISNA(VLOOKUP($B$4&amp;$B59&amp;E$10,Data!$A:$H,7,FALSE)=TRUE)),"",IF(AND($E$2="Zuid",ISNA(VLOOKUP($B$4&amp;$B59&amp;E$10,Data!$A:$H,8,FALSE)=TRUE)),"",IF(AND($E$2="Noord",VLOOKUP($B$4&amp;$B59&amp;E$10,Data!$A:$H,6,FALSE)="Vakantie"),"x",IF(AND($E$2="Midden",VLOOKUP($B$4&amp;$B59&amp;E$10,Data!$A:$H,7,FALSE)="Vakantie"),"x",IF(AND($E$2="Zuid",VLOOKUP($B$4&amp;$B59&amp;E$10,Data!$A:$H,8,FALSE)="Vakantie"),"x",""))))))</f>
        <v/>
      </c>
      <c r="F59" s="104" t="str">
        <f>IF(AND($E$2="Noord",ISNA(VLOOKUP($B$4&amp;$B59&amp;F$10,Data!$A:$H,6,FALSE)=TRUE)),"",IF(AND($E$2="Midden",ISNA(VLOOKUP($B$4&amp;$B59&amp;F$10,Data!$A:$H,7,FALSE)=TRUE)),"",IF(AND($E$2="Zuid",ISNA(VLOOKUP($B$4&amp;$B59&amp;F$10,Data!$A:$H,8,FALSE)=TRUE)),"",IF(AND($E$2="Noord",VLOOKUP($B$4&amp;$B59&amp;F$10,Data!$A:$H,6,FALSE)="Vakantie"),"x",IF(AND($E$2="Midden",VLOOKUP($B$4&amp;$B59&amp;F$10,Data!$A:$H,7,FALSE)="Vakantie"),"x",IF(AND($E$2="Zuid",VLOOKUP($B$4&amp;$B59&amp;F$10,Data!$A:$H,8,FALSE)="Vakantie"),"x",""))))))</f>
        <v/>
      </c>
      <c r="G59" s="104" t="str">
        <f>IF(AND($E$2="Noord",ISNA(VLOOKUP($B$4&amp;$B59&amp;G$10,Data!$A:$H,6,FALSE)=TRUE)),"",IF(AND($E$2="Midden",ISNA(VLOOKUP($B$4&amp;$B59&amp;G$10,Data!$A:$H,7,FALSE)=TRUE)),"",IF(AND($E$2="Zuid",ISNA(VLOOKUP($B$4&amp;$B59&amp;G$10,Data!$A:$H,8,FALSE)=TRUE)),"",IF(AND($E$2="Noord",VLOOKUP($B$4&amp;$B59&amp;G$10,Data!$A:$H,6,FALSE)="Vakantie"),"x",IF(AND($E$2="Midden",VLOOKUP($B$4&amp;$B59&amp;G$10,Data!$A:$H,7,FALSE)="Vakantie"),"x",IF(AND($E$2="Zuid",VLOOKUP($B$4&amp;$B59&amp;G$10,Data!$A:$H,8,FALSE)="Vakantie"),"x",""))))))</f>
        <v/>
      </c>
      <c r="H59" s="104" t="str">
        <f>IF(AND($E$2="Noord",ISNA(VLOOKUP($B$4&amp;$B59&amp;H$10,Data!$A:$H,6,FALSE)=TRUE)),"",IF(AND($E$2="Midden",ISNA(VLOOKUP($B$4&amp;$B59&amp;H$10,Data!$A:$H,7,FALSE)=TRUE)),"",IF(AND($E$2="Zuid",ISNA(VLOOKUP($B$4&amp;$B59&amp;H$10,Data!$A:$H,8,FALSE)=TRUE)),"",IF(AND($E$2="Noord",VLOOKUP($B$4&amp;$B59&amp;H$10,Data!$A:$H,6,FALSE)="Vakantie"),"x",IF(AND($E$2="Midden",VLOOKUP($B$4&amp;$B59&amp;H$10,Data!$A:$H,7,FALSE)="Vakantie"),"x",IF(AND($E$2="Zuid",VLOOKUP($B$4&amp;$B59&amp;H$10,Data!$A:$H,8,FALSE)="Vakantie"),"x",""))))))</f>
        <v/>
      </c>
      <c r="I59" s="104" t="str">
        <f>IF(AND($E$2="Noord",ISNA(VLOOKUP($B$4&amp;$B59&amp;I$10,Data!$A:$H,6,FALSE)=TRUE)),"",IF(AND($E$2="Midden",ISNA(VLOOKUP($B$4&amp;$B59&amp;I$10,Data!$A:$H,7,FALSE)=TRUE)),"",IF(AND($E$2="Zuid",ISNA(VLOOKUP($B$4&amp;$B59&amp;I$10,Data!$A:$H,8,FALSE)=TRUE)),"",IF(AND($E$2="Noord",VLOOKUP($B$4&amp;$B59&amp;I$10,Data!$A:$H,6,FALSE)="Vakantie"),"x",IF(AND($E$2="Midden",VLOOKUP($B$4&amp;$B59&amp;I$10,Data!$A:$H,7,FALSE)="Vakantie"),"x",IF(AND($E$2="Zuid",VLOOKUP($B$4&amp;$B59&amp;I$10,Data!$A:$H,8,FALSE)="Vakantie"),"x",""))))))</f>
        <v/>
      </c>
      <c r="J59" s="89">
        <f t="shared" si="0"/>
        <v>0</v>
      </c>
      <c r="L59" s="101">
        <v>49</v>
      </c>
      <c r="M59" s="106">
        <f t="shared" si="11"/>
        <v>46356</v>
      </c>
      <c r="N59" s="94">
        <f t="shared" si="12"/>
        <v>46360</v>
      </c>
      <c r="O59" s="104" t="str">
        <f>IF(AND($E$2="Noord",ISNA(VLOOKUP($L$4&amp;$L59&amp;O$10,Data!$A:$H,6,FALSE)=TRUE)),"",IF(AND($E$2="Midden",ISNA(VLOOKUP($L$4&amp;$L59&amp;O$10,Data!$A:$H,7,FALSE)=TRUE)),"",IF(AND($E$2="Zuid",ISNA(VLOOKUP($L$4&amp;$L59&amp;O$10,Data!$A:$H,8,FALSE)=TRUE)),"",IF(AND($E$2="Noord",VLOOKUP($L$4&amp;$L59&amp;O$10,Data!$A:$H,6,FALSE)="Vakantie"),"x",IF(AND($E$2="Midden",VLOOKUP($L$4&amp;$L59&amp;O$10,Data!$A:$H,7,FALSE)="Vakantie"),"x",IF(AND($E$2="Zuid",VLOOKUP($L$4&amp;$L59&amp;O$10,Data!$A:$H,8,FALSE)="Vakantie"),"x",""))))))</f>
        <v/>
      </c>
      <c r="P59" s="104" t="str">
        <f>IF(AND($E$2="Noord",ISNA(VLOOKUP($L$4&amp;$L59&amp;P$10,Data!$A:$H,6,FALSE)=TRUE)),"",IF(AND($E$2="Midden",ISNA(VLOOKUP($L$4&amp;$L59&amp;P$10,Data!$A:$H,7,FALSE)=TRUE)),"",IF(AND($E$2="Zuid",ISNA(VLOOKUP($L$4&amp;$L59&amp;P$10,Data!$A:$H,8,FALSE)=TRUE)),"",IF(AND($E$2="Noord",VLOOKUP($L$4&amp;$L59&amp;P$10,Data!$A:$H,6,FALSE)="Vakantie"),"x",IF(AND($E$2="Midden",VLOOKUP($L$4&amp;$L59&amp;P$10,Data!$A:$H,7,FALSE)="Vakantie"),"x",IF(AND($E$2="Zuid",VLOOKUP($L$4&amp;$L59&amp;P$10,Data!$A:$H,8,FALSE)="Vakantie"),"x",""))))))</f>
        <v/>
      </c>
      <c r="Q59" s="104" t="str">
        <f>IF(AND($E$2="Noord",ISNA(VLOOKUP($L$4&amp;$L59&amp;Q$10,Data!$A:$H,6,FALSE)=TRUE)),"",IF(AND($E$2="Midden",ISNA(VLOOKUP($L$4&amp;$L59&amp;Q$10,Data!$A:$H,7,FALSE)=TRUE)),"",IF(AND($E$2="Zuid",ISNA(VLOOKUP($L$4&amp;$L59&amp;Q$10,Data!$A:$H,8,FALSE)=TRUE)),"",IF(AND($E$2="Noord",VLOOKUP($L$4&amp;$L59&amp;Q$10,Data!$A:$H,6,FALSE)="Vakantie"),"x",IF(AND($E$2="Midden",VLOOKUP($L$4&amp;$L59&amp;Q$10,Data!$A:$H,7,FALSE)="Vakantie"),"x",IF(AND($E$2="Zuid",VLOOKUP($L$4&amp;$L59&amp;Q$10,Data!$A:$H,8,FALSE)="Vakantie"),"x",""))))))</f>
        <v/>
      </c>
      <c r="R59" s="104" t="str">
        <f>IF(AND($E$2="Noord",ISNA(VLOOKUP($L$4&amp;$L59&amp;R$10,Data!$A:$H,6,FALSE)=TRUE)),"",IF(AND($E$2="Midden",ISNA(VLOOKUP($L$4&amp;$L59&amp;R$10,Data!$A:$H,7,FALSE)=TRUE)),"",IF(AND($E$2="Zuid",ISNA(VLOOKUP($L$4&amp;$L59&amp;R$10,Data!$A:$H,8,FALSE)=TRUE)),"",IF(AND($E$2="Noord",VLOOKUP($L$4&amp;$L59&amp;R$10,Data!$A:$H,6,FALSE)="Vakantie"),"x",IF(AND($E$2="Midden",VLOOKUP($L$4&amp;$L59&amp;R$10,Data!$A:$H,7,FALSE)="Vakantie"),"x",IF(AND($E$2="Zuid",VLOOKUP($L$4&amp;$L59&amp;R$10,Data!$A:$H,8,FALSE)="Vakantie"),"x",""))))))</f>
        <v/>
      </c>
      <c r="S59" s="104" t="str">
        <f>IF(AND($E$2="Noord",ISNA(VLOOKUP($L$4&amp;$L59&amp;S$10,Data!$A:$H,6,FALSE)=TRUE)),"",IF(AND($E$2="Midden",ISNA(VLOOKUP($L$4&amp;$L59&amp;S$10,Data!$A:$H,7,FALSE)=TRUE)),"",IF(AND($E$2="Zuid",ISNA(VLOOKUP($L$4&amp;$L59&amp;S$10,Data!$A:$H,8,FALSE)=TRUE)),"",IF(AND($E$2="Noord",VLOOKUP($L$4&amp;$L59&amp;S$10,Data!$A:$H,6,FALSE)="Vakantie"),"x",IF(AND($E$2="Midden",VLOOKUP($L$4&amp;$L59&amp;S$10,Data!$A:$H,7,FALSE)="Vakantie"),"x",IF(AND($E$2="Zuid",VLOOKUP($L$4&amp;$L59&amp;S$10,Data!$A:$H,8,FALSE)="Vakantie"),"x",""))))))</f>
        <v/>
      </c>
      <c r="T59" s="89">
        <f t="shared" si="1"/>
        <v>0</v>
      </c>
      <c r="V59" s="101">
        <v>49</v>
      </c>
      <c r="W59" s="106">
        <f t="shared" si="13"/>
        <v>46727</v>
      </c>
      <c r="X59" s="106">
        <f t="shared" si="4"/>
        <v>46731</v>
      </c>
      <c r="Y59" s="104" t="str">
        <f>IF(AND($E$2="Noord",ISNA(VLOOKUP($V$4&amp;$V59&amp;Y$10,Data!$A:$H,6,FALSE)=TRUE)),"",IF(AND($E$2="Midden",ISNA(VLOOKUP($V$4&amp;$V59&amp;Y$10,Data!$A:$H,7,FALSE)=TRUE)),"",IF(AND($E$2="Zuid",ISNA(VLOOKUP($V$4&amp;$V59&amp;Y$10,Data!$A:$H,8,FALSE)=TRUE)),"",IF(AND($E$2="Noord",VLOOKUP($V$4&amp;$V59&amp;Y$10,Data!$A:$H,6,FALSE)="Vakantie"),"x",IF(AND($E$2="Midden",VLOOKUP($V$4&amp;$V59&amp;Y$10,Data!$A:$H,7,FALSE)="Vakantie"),"x",IF(AND($E$2="Zuid",VLOOKUP($V$4&amp;$V59&amp;Y$10,Data!$A:$H,8,FALSE)="Vakantie"),"x",""))))))</f>
        <v/>
      </c>
      <c r="Z59" s="104" t="str">
        <f>IF(AND($E$2="Noord",ISNA(VLOOKUP($V$4&amp;$V59&amp;Z$10,Data!$A:$H,6,FALSE)=TRUE)),"",IF(AND($E$2="Midden",ISNA(VLOOKUP($V$4&amp;$V59&amp;Z$10,Data!$A:$H,7,FALSE)=TRUE)),"",IF(AND($E$2="Zuid",ISNA(VLOOKUP($V$4&amp;$V59&amp;Z$10,Data!$A:$H,8,FALSE)=TRUE)),"",IF(AND($E$2="Noord",VLOOKUP($V$4&amp;$V59&amp;Z$10,Data!$A:$H,6,FALSE)="Vakantie"),"x",IF(AND($E$2="Midden",VLOOKUP($V$4&amp;$V59&amp;Z$10,Data!$A:$H,7,FALSE)="Vakantie"),"x",IF(AND($E$2="Zuid",VLOOKUP($V$4&amp;$V59&amp;Z$10,Data!$A:$H,8,FALSE)="Vakantie"),"x",""))))))</f>
        <v/>
      </c>
      <c r="AA59" s="104" t="str">
        <f>IF(AND($E$2="Noord",ISNA(VLOOKUP($V$4&amp;$V59&amp;AA$10,Data!$A:$H,6,FALSE)=TRUE)),"",IF(AND($E$2="Midden",ISNA(VLOOKUP($V$4&amp;$V59&amp;AA$10,Data!$A:$H,7,FALSE)=TRUE)),"",IF(AND($E$2="Zuid",ISNA(VLOOKUP($V$4&amp;$V59&amp;AA$10,Data!$A:$H,8,FALSE)=TRUE)),"",IF(AND($E$2="Noord",VLOOKUP($V$4&amp;$V59&amp;AA$10,Data!$A:$H,6,FALSE)="Vakantie"),"x",IF(AND($E$2="Midden",VLOOKUP($V$4&amp;$V59&amp;AA$10,Data!$A:$H,7,FALSE)="Vakantie"),"x",IF(AND($E$2="Zuid",VLOOKUP($V$4&amp;$V59&amp;AA$10,Data!$A:$H,8,FALSE)="Vakantie"),"x",""))))))</f>
        <v/>
      </c>
      <c r="AB59" s="104" t="str">
        <f>IF(AND($E$2="Noord",ISNA(VLOOKUP($V$4&amp;$V59&amp;AB$10,Data!$A:$H,6,FALSE)=TRUE)),"",IF(AND($E$2="Midden",ISNA(VLOOKUP($V$4&amp;$V59&amp;AB$10,Data!$A:$H,7,FALSE)=TRUE)),"",IF(AND($E$2="Zuid",ISNA(VLOOKUP($V$4&amp;$V59&amp;AB$10,Data!$A:$H,8,FALSE)=TRUE)),"",IF(AND($E$2="Noord",VLOOKUP($V$4&amp;$V59&amp;AB$10,Data!$A:$H,6,FALSE)="Vakantie"),"x",IF(AND($E$2="Midden",VLOOKUP($V$4&amp;$V59&amp;AB$10,Data!$A:$H,7,FALSE)="Vakantie"),"x",IF(AND($E$2="Zuid",VLOOKUP($V$4&amp;$V59&amp;AB$10,Data!$A:$H,8,FALSE)="Vakantie"),"x",""))))))</f>
        <v/>
      </c>
      <c r="AC59" s="104" t="str">
        <f>IF(AND($E$2="Noord",ISNA(VLOOKUP($V$4&amp;$V59&amp;AC$10,Data!$A:$H,6,FALSE)=TRUE)),"",IF(AND($E$2="Midden",ISNA(VLOOKUP($V$4&amp;$V59&amp;AC$10,Data!$A:$H,7,FALSE)=TRUE)),"",IF(AND($E$2="Zuid",ISNA(VLOOKUP($V$4&amp;$V59&amp;AC$10,Data!$A:$H,8,FALSE)=TRUE)),"",IF(AND($E$2="Noord",VLOOKUP($V$4&amp;$V59&amp;AC$10,Data!$A:$H,6,FALSE)="Vakantie"),"x",IF(AND($E$2="Midden",VLOOKUP($V$4&amp;$V59&amp;AC$10,Data!$A:$H,7,FALSE)="Vakantie"),"x",IF(AND($E$2="Zuid",VLOOKUP($V$4&amp;$V59&amp;AC$10,Data!$A:$H,8,FALSE)="Vakantie"),"x",""))))))</f>
        <v/>
      </c>
      <c r="AD59" s="89">
        <f t="shared" si="2"/>
        <v>0</v>
      </c>
      <c r="AI59">
        <f t="shared" si="5"/>
        <v>1</v>
      </c>
      <c r="AJ59" s="107" t="str">
        <f>IF((COUNTIF($AI$11:$AI59,2))&gt;1,"",IF(OR(AI58="",AI58=2),"",IF(AI59=1,"",IF(AND($AI59=2,E59&lt;&gt;""),$C59,IF(AND($AI59=2,F59&lt;&gt;""),$C59+1,IF(AND($AI59=2,G59&lt;&gt;""),$C59+2,IF(AND($AI59=2,H59&lt;&gt;""),$C59+3,IF(AND($AI59=2,I59&lt;&gt;""),$C59+4,""))))))))</f>
        <v/>
      </c>
      <c r="AK59">
        <f>IF(SUM(E60:$I$62)+$T$68+$AD$68=0,1,2)</f>
        <v>1</v>
      </c>
      <c r="AL59" s="65" t="str">
        <f t="shared" si="6"/>
        <v/>
      </c>
      <c r="AM59">
        <f t="shared" si="7"/>
        <v>1</v>
      </c>
      <c r="AN59" s="65" t="str">
        <f t="shared" si="14"/>
        <v/>
      </c>
      <c r="AO59">
        <f>IF(SUM(O60:$S$62)+$AD$68=0,1,2)</f>
        <v>1</v>
      </c>
      <c r="AP59" s="65" t="str">
        <f t="shared" si="8"/>
        <v/>
      </c>
      <c r="AQ59">
        <f>IF(SUM($O60:$S$62)=0,1,2)</f>
        <v>1</v>
      </c>
      <c r="AR59" s="65" t="str">
        <f>IF((COUNTIF($AI$11:$AI$64,2)+COUNTIF($AM$11:$AM$64,2)+COUNTIF(AQ$12:$AQ59,2))&gt;1,"",IF(OR(AQ58="",AQ58=2),"",IF(AQ59=1,"",IF(AND(AQ59=2,Y59&lt;&gt;""),W59,IF(AND(AQ59=2,Z59&lt;&gt;""),W59+1,IF(AND(AQ59=2,AA59&lt;&gt;""),W59+2,IF(AND(AQ59=2,AB59&lt;&gt;""),W59+3,IF(AND(AQ59=2,AC59&lt;&gt;""),W59+4,""))))))))</f>
        <v/>
      </c>
      <c r="AS59">
        <f>IF(SUM(Y60:$AC$62)=0,1,2)</f>
        <v>1</v>
      </c>
      <c r="AT59" s="65" t="str">
        <f t="shared" si="9"/>
        <v/>
      </c>
    </row>
    <row r="60" spans="2:46" x14ac:dyDescent="0.3">
      <c r="B60" s="101">
        <v>50</v>
      </c>
      <c r="C60" s="103">
        <f t="shared" si="10"/>
        <v>45999</v>
      </c>
      <c r="D60" s="103">
        <f t="shared" si="3"/>
        <v>46003</v>
      </c>
      <c r="E60" s="104" t="str">
        <f>IF(AND($E$2="Noord",ISNA(VLOOKUP($B$4&amp;$B60&amp;E$10,Data!$A:$H,6,FALSE)=TRUE)),"",IF(AND($E$2="Midden",ISNA(VLOOKUP($B$4&amp;$B60&amp;E$10,Data!$A:$H,7,FALSE)=TRUE)),"",IF(AND($E$2="Zuid",ISNA(VLOOKUP($B$4&amp;$B60&amp;E$10,Data!$A:$H,8,FALSE)=TRUE)),"",IF(AND($E$2="Noord",VLOOKUP($B$4&amp;$B60&amp;E$10,Data!$A:$H,6,FALSE)="Vakantie"),"x",IF(AND($E$2="Midden",VLOOKUP($B$4&amp;$B60&amp;E$10,Data!$A:$H,7,FALSE)="Vakantie"),"x",IF(AND($E$2="Zuid",VLOOKUP($B$4&amp;$B60&amp;E$10,Data!$A:$H,8,FALSE)="Vakantie"),"x",""))))))</f>
        <v/>
      </c>
      <c r="F60" s="104" t="str">
        <f>IF(AND($E$2="Noord",ISNA(VLOOKUP($B$4&amp;$B60&amp;F$10,Data!$A:$H,6,FALSE)=TRUE)),"",IF(AND($E$2="Midden",ISNA(VLOOKUP($B$4&amp;$B60&amp;F$10,Data!$A:$H,7,FALSE)=TRUE)),"",IF(AND($E$2="Zuid",ISNA(VLOOKUP($B$4&amp;$B60&amp;F$10,Data!$A:$H,8,FALSE)=TRUE)),"",IF(AND($E$2="Noord",VLOOKUP($B$4&amp;$B60&amp;F$10,Data!$A:$H,6,FALSE)="Vakantie"),"x",IF(AND($E$2="Midden",VLOOKUP($B$4&amp;$B60&amp;F$10,Data!$A:$H,7,FALSE)="Vakantie"),"x",IF(AND($E$2="Zuid",VLOOKUP($B$4&amp;$B60&amp;F$10,Data!$A:$H,8,FALSE)="Vakantie"),"x",""))))))</f>
        <v/>
      </c>
      <c r="G60" s="104" t="str">
        <f>IF(AND($E$2="Noord",ISNA(VLOOKUP($B$4&amp;$B60&amp;G$10,Data!$A:$H,6,FALSE)=TRUE)),"",IF(AND($E$2="Midden",ISNA(VLOOKUP($B$4&amp;$B60&amp;G$10,Data!$A:$H,7,FALSE)=TRUE)),"",IF(AND($E$2="Zuid",ISNA(VLOOKUP($B$4&amp;$B60&amp;G$10,Data!$A:$H,8,FALSE)=TRUE)),"",IF(AND($E$2="Noord",VLOOKUP($B$4&amp;$B60&amp;G$10,Data!$A:$H,6,FALSE)="Vakantie"),"x",IF(AND($E$2="Midden",VLOOKUP($B$4&amp;$B60&amp;G$10,Data!$A:$H,7,FALSE)="Vakantie"),"x",IF(AND($E$2="Zuid",VLOOKUP($B$4&amp;$B60&amp;G$10,Data!$A:$H,8,FALSE)="Vakantie"),"x",""))))))</f>
        <v/>
      </c>
      <c r="H60" s="104" t="str">
        <f>IF(AND($E$2="Noord",ISNA(VLOOKUP($B$4&amp;$B60&amp;H$10,Data!$A:$H,6,FALSE)=TRUE)),"",IF(AND($E$2="Midden",ISNA(VLOOKUP($B$4&amp;$B60&amp;H$10,Data!$A:$H,7,FALSE)=TRUE)),"",IF(AND($E$2="Zuid",ISNA(VLOOKUP($B$4&amp;$B60&amp;H$10,Data!$A:$H,8,FALSE)=TRUE)),"",IF(AND($E$2="Noord",VLOOKUP($B$4&amp;$B60&amp;H$10,Data!$A:$H,6,FALSE)="Vakantie"),"x",IF(AND($E$2="Midden",VLOOKUP($B$4&amp;$B60&amp;H$10,Data!$A:$H,7,FALSE)="Vakantie"),"x",IF(AND($E$2="Zuid",VLOOKUP($B$4&amp;$B60&amp;H$10,Data!$A:$H,8,FALSE)="Vakantie"),"x",""))))))</f>
        <v/>
      </c>
      <c r="I60" s="104" t="str">
        <f>IF(AND($E$2="Noord",ISNA(VLOOKUP($B$4&amp;$B60&amp;I$10,Data!$A:$H,6,FALSE)=TRUE)),"",IF(AND($E$2="Midden",ISNA(VLOOKUP($B$4&amp;$B60&amp;I$10,Data!$A:$H,7,FALSE)=TRUE)),"",IF(AND($E$2="Zuid",ISNA(VLOOKUP($B$4&amp;$B60&amp;I$10,Data!$A:$H,8,FALSE)=TRUE)),"",IF(AND($E$2="Noord",VLOOKUP($B$4&amp;$B60&amp;I$10,Data!$A:$H,6,FALSE)="Vakantie"),"x",IF(AND($E$2="Midden",VLOOKUP($B$4&amp;$B60&amp;I$10,Data!$A:$H,7,FALSE)="Vakantie"),"x",IF(AND($E$2="Zuid",VLOOKUP($B$4&amp;$B60&amp;I$10,Data!$A:$H,8,FALSE)="Vakantie"),"x",""))))))</f>
        <v/>
      </c>
      <c r="J60" s="89">
        <f t="shared" si="0"/>
        <v>0</v>
      </c>
      <c r="L60" s="101">
        <v>50</v>
      </c>
      <c r="M60" s="106">
        <f t="shared" si="11"/>
        <v>46363</v>
      </c>
      <c r="N60" s="94">
        <f t="shared" si="12"/>
        <v>46367</v>
      </c>
      <c r="O60" s="104" t="str">
        <f>IF(AND($E$2="Noord",ISNA(VLOOKUP($L$4&amp;$L60&amp;O$10,Data!$A:$H,6,FALSE)=TRUE)),"",IF(AND($E$2="Midden",ISNA(VLOOKUP($L$4&amp;$L60&amp;O$10,Data!$A:$H,7,FALSE)=TRUE)),"",IF(AND($E$2="Zuid",ISNA(VLOOKUP($L$4&amp;$L60&amp;O$10,Data!$A:$H,8,FALSE)=TRUE)),"",IF(AND($E$2="Noord",VLOOKUP($L$4&amp;$L60&amp;O$10,Data!$A:$H,6,FALSE)="Vakantie"),"x",IF(AND($E$2="Midden",VLOOKUP($L$4&amp;$L60&amp;O$10,Data!$A:$H,7,FALSE)="Vakantie"),"x",IF(AND($E$2="Zuid",VLOOKUP($L$4&amp;$L60&amp;O$10,Data!$A:$H,8,FALSE)="Vakantie"),"x",""))))))</f>
        <v/>
      </c>
      <c r="P60" s="104" t="str">
        <f>IF(AND($E$2="Noord",ISNA(VLOOKUP($L$4&amp;$L60&amp;P$10,Data!$A:$H,6,FALSE)=TRUE)),"",IF(AND($E$2="Midden",ISNA(VLOOKUP($L$4&amp;$L60&amp;P$10,Data!$A:$H,7,FALSE)=TRUE)),"",IF(AND($E$2="Zuid",ISNA(VLOOKUP($L$4&amp;$L60&amp;P$10,Data!$A:$H,8,FALSE)=TRUE)),"",IF(AND($E$2="Noord",VLOOKUP($L$4&amp;$L60&amp;P$10,Data!$A:$H,6,FALSE)="Vakantie"),"x",IF(AND($E$2="Midden",VLOOKUP($L$4&amp;$L60&amp;P$10,Data!$A:$H,7,FALSE)="Vakantie"),"x",IF(AND($E$2="Zuid",VLOOKUP($L$4&amp;$L60&amp;P$10,Data!$A:$H,8,FALSE)="Vakantie"),"x",""))))))</f>
        <v/>
      </c>
      <c r="Q60" s="104" t="str">
        <f>IF(AND($E$2="Noord",ISNA(VLOOKUP($L$4&amp;$L60&amp;Q$10,Data!$A:$H,6,FALSE)=TRUE)),"",IF(AND($E$2="Midden",ISNA(VLOOKUP($L$4&amp;$L60&amp;Q$10,Data!$A:$H,7,FALSE)=TRUE)),"",IF(AND($E$2="Zuid",ISNA(VLOOKUP($L$4&amp;$L60&amp;Q$10,Data!$A:$H,8,FALSE)=TRUE)),"",IF(AND($E$2="Noord",VLOOKUP($L$4&amp;$L60&amp;Q$10,Data!$A:$H,6,FALSE)="Vakantie"),"x",IF(AND($E$2="Midden",VLOOKUP($L$4&amp;$L60&amp;Q$10,Data!$A:$H,7,FALSE)="Vakantie"),"x",IF(AND($E$2="Zuid",VLOOKUP($L$4&amp;$L60&amp;Q$10,Data!$A:$H,8,FALSE)="Vakantie"),"x",""))))))</f>
        <v/>
      </c>
      <c r="R60" s="104" t="str">
        <f>IF(AND($E$2="Noord",ISNA(VLOOKUP($L$4&amp;$L60&amp;R$10,Data!$A:$H,6,FALSE)=TRUE)),"",IF(AND($E$2="Midden",ISNA(VLOOKUP($L$4&amp;$L60&amp;R$10,Data!$A:$H,7,FALSE)=TRUE)),"",IF(AND($E$2="Zuid",ISNA(VLOOKUP($L$4&amp;$L60&amp;R$10,Data!$A:$H,8,FALSE)=TRUE)),"",IF(AND($E$2="Noord",VLOOKUP($L$4&amp;$L60&amp;R$10,Data!$A:$H,6,FALSE)="Vakantie"),"x",IF(AND($E$2="Midden",VLOOKUP($L$4&amp;$L60&amp;R$10,Data!$A:$H,7,FALSE)="Vakantie"),"x",IF(AND($E$2="Zuid",VLOOKUP($L$4&amp;$L60&amp;R$10,Data!$A:$H,8,FALSE)="Vakantie"),"x",""))))))</f>
        <v/>
      </c>
      <c r="S60" s="104" t="str">
        <f>IF(AND($E$2="Noord",ISNA(VLOOKUP($L$4&amp;$L60&amp;S$10,Data!$A:$H,6,FALSE)=TRUE)),"",IF(AND($E$2="Midden",ISNA(VLOOKUP($L$4&amp;$L60&amp;S$10,Data!$A:$H,7,FALSE)=TRUE)),"",IF(AND($E$2="Zuid",ISNA(VLOOKUP($L$4&amp;$L60&amp;S$10,Data!$A:$H,8,FALSE)=TRUE)),"",IF(AND($E$2="Noord",VLOOKUP($L$4&amp;$L60&amp;S$10,Data!$A:$H,6,FALSE)="Vakantie"),"x",IF(AND($E$2="Midden",VLOOKUP($L$4&amp;$L60&amp;S$10,Data!$A:$H,7,FALSE)="Vakantie"),"x",IF(AND($E$2="Zuid",VLOOKUP($L$4&amp;$L60&amp;S$10,Data!$A:$H,8,FALSE)="Vakantie"),"x",""))))))</f>
        <v/>
      </c>
      <c r="T60" s="89">
        <f t="shared" si="1"/>
        <v>0</v>
      </c>
      <c r="V60" s="101">
        <v>50</v>
      </c>
      <c r="W60" s="106">
        <f t="shared" si="13"/>
        <v>46734</v>
      </c>
      <c r="X60" s="106">
        <f t="shared" si="4"/>
        <v>46738</v>
      </c>
      <c r="Y60" s="104" t="str">
        <f>IF(AND($E$2="Noord",ISNA(VLOOKUP($V$4&amp;$V60&amp;Y$10,Data!$A:$H,6,FALSE)=TRUE)),"",IF(AND($E$2="Midden",ISNA(VLOOKUP($V$4&amp;$V60&amp;Y$10,Data!$A:$H,7,FALSE)=TRUE)),"",IF(AND($E$2="Zuid",ISNA(VLOOKUP($V$4&amp;$V60&amp;Y$10,Data!$A:$H,8,FALSE)=TRUE)),"",IF(AND($E$2="Noord",VLOOKUP($V$4&amp;$V60&amp;Y$10,Data!$A:$H,6,FALSE)="Vakantie"),"x",IF(AND($E$2="Midden",VLOOKUP($V$4&amp;$V60&amp;Y$10,Data!$A:$H,7,FALSE)="Vakantie"),"x",IF(AND($E$2="Zuid",VLOOKUP($V$4&amp;$V60&amp;Y$10,Data!$A:$H,8,FALSE)="Vakantie"),"x",""))))))</f>
        <v/>
      </c>
      <c r="Z60" s="104" t="str">
        <f>IF(AND($E$2="Noord",ISNA(VLOOKUP($V$4&amp;$V60&amp;Z$10,Data!$A:$H,6,FALSE)=TRUE)),"",IF(AND($E$2="Midden",ISNA(VLOOKUP($V$4&amp;$V60&amp;Z$10,Data!$A:$H,7,FALSE)=TRUE)),"",IF(AND($E$2="Zuid",ISNA(VLOOKUP($V$4&amp;$V60&amp;Z$10,Data!$A:$H,8,FALSE)=TRUE)),"",IF(AND($E$2="Noord",VLOOKUP($V$4&amp;$V60&amp;Z$10,Data!$A:$H,6,FALSE)="Vakantie"),"x",IF(AND($E$2="Midden",VLOOKUP($V$4&amp;$V60&amp;Z$10,Data!$A:$H,7,FALSE)="Vakantie"),"x",IF(AND($E$2="Zuid",VLOOKUP($V$4&amp;$V60&amp;Z$10,Data!$A:$H,8,FALSE)="Vakantie"),"x",""))))))</f>
        <v/>
      </c>
      <c r="AA60" s="104" t="str">
        <f>IF(AND($E$2="Noord",ISNA(VLOOKUP($V$4&amp;$V60&amp;AA$10,Data!$A:$H,6,FALSE)=TRUE)),"",IF(AND($E$2="Midden",ISNA(VLOOKUP($V$4&amp;$V60&amp;AA$10,Data!$A:$H,7,FALSE)=TRUE)),"",IF(AND($E$2="Zuid",ISNA(VLOOKUP($V$4&amp;$V60&amp;AA$10,Data!$A:$H,8,FALSE)=TRUE)),"",IF(AND($E$2="Noord",VLOOKUP($V$4&amp;$V60&amp;AA$10,Data!$A:$H,6,FALSE)="Vakantie"),"x",IF(AND($E$2="Midden",VLOOKUP($V$4&amp;$V60&amp;AA$10,Data!$A:$H,7,FALSE)="Vakantie"),"x",IF(AND($E$2="Zuid",VLOOKUP($V$4&amp;$V60&amp;AA$10,Data!$A:$H,8,FALSE)="Vakantie"),"x",""))))))</f>
        <v/>
      </c>
      <c r="AB60" s="104" t="str">
        <f>IF(AND($E$2="Noord",ISNA(VLOOKUP($V$4&amp;$V60&amp;AB$10,Data!$A:$H,6,FALSE)=TRUE)),"",IF(AND($E$2="Midden",ISNA(VLOOKUP($V$4&amp;$V60&amp;AB$10,Data!$A:$H,7,FALSE)=TRUE)),"",IF(AND($E$2="Zuid",ISNA(VLOOKUP($V$4&amp;$V60&amp;AB$10,Data!$A:$H,8,FALSE)=TRUE)),"",IF(AND($E$2="Noord",VLOOKUP($V$4&amp;$V60&amp;AB$10,Data!$A:$H,6,FALSE)="Vakantie"),"x",IF(AND($E$2="Midden",VLOOKUP($V$4&amp;$V60&amp;AB$10,Data!$A:$H,7,FALSE)="Vakantie"),"x",IF(AND($E$2="Zuid",VLOOKUP($V$4&amp;$V60&amp;AB$10,Data!$A:$H,8,FALSE)="Vakantie"),"x",""))))))</f>
        <v/>
      </c>
      <c r="AC60" s="104" t="str">
        <f>IF(AND($E$2="Noord",ISNA(VLOOKUP($V$4&amp;$V60&amp;AC$10,Data!$A:$H,6,FALSE)=TRUE)),"",IF(AND($E$2="Midden",ISNA(VLOOKUP($V$4&amp;$V60&amp;AC$10,Data!$A:$H,7,FALSE)=TRUE)),"",IF(AND($E$2="Zuid",ISNA(VLOOKUP($V$4&amp;$V60&amp;AC$10,Data!$A:$H,8,FALSE)=TRUE)),"",IF(AND($E$2="Noord",VLOOKUP($V$4&amp;$V60&amp;AC$10,Data!$A:$H,6,FALSE)="Vakantie"),"x",IF(AND($E$2="Midden",VLOOKUP($V$4&amp;$V60&amp;AC$10,Data!$A:$H,7,FALSE)="Vakantie"),"x",IF(AND($E$2="Zuid",VLOOKUP($V$4&amp;$V60&amp;AC$10,Data!$A:$H,8,FALSE)="Vakantie"),"x",""))))))</f>
        <v/>
      </c>
      <c r="AD60" s="89">
        <f t="shared" si="2"/>
        <v>0</v>
      </c>
      <c r="AI60">
        <f t="shared" si="5"/>
        <v>1</v>
      </c>
      <c r="AJ60" s="107" t="str">
        <f>IF((COUNTIF($AI$11:$AI60,2))&gt;1,"",IF(OR(AI59="",AI59=2),"",IF(AI60=1,"",IF(AND($AI60=2,E60&lt;&gt;""),$C60,IF(AND($AI60=2,F60&lt;&gt;""),$C60+1,IF(AND($AI60=2,G60&lt;&gt;""),$C60+2,IF(AND($AI60=2,H60&lt;&gt;""),$C60+3,IF(AND($AI60=2,I60&lt;&gt;""),$C60+4,""))))))))</f>
        <v/>
      </c>
      <c r="AK60">
        <f>IF(SUM(E61:$I$62)+$T$68+$AD$68=0,1,2)</f>
        <v>1</v>
      </c>
      <c r="AL60" s="65" t="str">
        <f t="shared" si="6"/>
        <v/>
      </c>
      <c r="AM60">
        <f t="shared" si="7"/>
        <v>1</v>
      </c>
      <c r="AN60" s="65" t="str">
        <f t="shared" si="14"/>
        <v/>
      </c>
      <c r="AO60">
        <f>IF(SUM(O61:$S$62)+$AD$68=0,1,2)</f>
        <v>1</v>
      </c>
      <c r="AP60" s="65" t="str">
        <f t="shared" si="8"/>
        <v/>
      </c>
      <c r="AQ60">
        <f>IF(SUM($O61:$S$62)=0,1,2)</f>
        <v>1</v>
      </c>
      <c r="AR60" s="65" t="str">
        <f>IF((COUNTIF($AI$11:$AI$64,2)+COUNTIF($AM$11:$AM$64,2)+COUNTIF(AQ$12:$AQ60,2))&gt;1,"",IF(OR(AQ59="",AQ59=2),"",IF(AQ60=1,"",IF(AND(AQ60=2,Y60&lt;&gt;""),W60,IF(AND(AQ60=2,Z60&lt;&gt;""),W60+1,IF(AND(AQ60=2,AA60&lt;&gt;""),W60+2,IF(AND(AQ60=2,AB60&lt;&gt;""),W60+3,IF(AND(AQ60=2,AC60&lt;&gt;""),W60+4,""))))))))</f>
        <v/>
      </c>
      <c r="AS60">
        <f>IF(SUM(Y61:$AC$62)=0,1,2)</f>
        <v>1</v>
      </c>
      <c r="AT60" s="65" t="str">
        <f t="shared" si="9"/>
        <v/>
      </c>
    </row>
    <row r="61" spans="2:46" x14ac:dyDescent="0.3">
      <c r="B61" s="101">
        <v>51</v>
      </c>
      <c r="C61" s="103">
        <f t="shared" si="10"/>
        <v>46006</v>
      </c>
      <c r="D61" s="103">
        <f t="shared" si="3"/>
        <v>46010</v>
      </c>
      <c r="E61" s="104" t="str">
        <f>IF(AND($E$2="Noord",ISNA(VLOOKUP($B$4&amp;$B61&amp;E$10,Data!$A:$H,6,FALSE)=TRUE)),"",IF(AND($E$2="Midden",ISNA(VLOOKUP($B$4&amp;$B61&amp;E$10,Data!$A:$H,7,FALSE)=TRUE)),"",IF(AND($E$2="Zuid",ISNA(VLOOKUP($B$4&amp;$B61&amp;E$10,Data!$A:$H,8,FALSE)=TRUE)),"",IF(AND($E$2="Noord",VLOOKUP($B$4&amp;$B61&amp;E$10,Data!$A:$H,6,FALSE)="Vakantie"),"x",IF(AND($E$2="Midden",VLOOKUP($B$4&amp;$B61&amp;E$10,Data!$A:$H,7,FALSE)="Vakantie"),"x",IF(AND($E$2="Zuid",VLOOKUP($B$4&amp;$B61&amp;E$10,Data!$A:$H,8,FALSE)="Vakantie"),"x",""))))))</f>
        <v/>
      </c>
      <c r="F61" s="104" t="str">
        <f>IF(AND($E$2="Noord",ISNA(VLOOKUP($B$4&amp;$B61&amp;F$10,Data!$A:$H,6,FALSE)=TRUE)),"",IF(AND($E$2="Midden",ISNA(VLOOKUP($B$4&amp;$B61&amp;F$10,Data!$A:$H,7,FALSE)=TRUE)),"",IF(AND($E$2="Zuid",ISNA(VLOOKUP($B$4&amp;$B61&amp;F$10,Data!$A:$H,8,FALSE)=TRUE)),"",IF(AND($E$2="Noord",VLOOKUP($B$4&amp;$B61&amp;F$10,Data!$A:$H,6,FALSE)="Vakantie"),"x",IF(AND($E$2="Midden",VLOOKUP($B$4&amp;$B61&amp;F$10,Data!$A:$H,7,FALSE)="Vakantie"),"x",IF(AND($E$2="Zuid",VLOOKUP($B$4&amp;$B61&amp;F$10,Data!$A:$H,8,FALSE)="Vakantie"),"x",""))))))</f>
        <v/>
      </c>
      <c r="G61" s="104" t="str">
        <f>IF(AND($E$2="Noord",ISNA(VLOOKUP($B$4&amp;$B61&amp;G$10,Data!$A:$H,6,FALSE)=TRUE)),"",IF(AND($E$2="Midden",ISNA(VLOOKUP($B$4&amp;$B61&amp;G$10,Data!$A:$H,7,FALSE)=TRUE)),"",IF(AND($E$2="Zuid",ISNA(VLOOKUP($B$4&amp;$B61&amp;G$10,Data!$A:$H,8,FALSE)=TRUE)),"",IF(AND($E$2="Noord",VLOOKUP($B$4&amp;$B61&amp;G$10,Data!$A:$H,6,FALSE)="Vakantie"),"x",IF(AND($E$2="Midden",VLOOKUP($B$4&amp;$B61&amp;G$10,Data!$A:$H,7,FALSE)="Vakantie"),"x",IF(AND($E$2="Zuid",VLOOKUP($B$4&amp;$B61&amp;G$10,Data!$A:$H,8,FALSE)="Vakantie"),"x",""))))))</f>
        <v/>
      </c>
      <c r="H61" s="104" t="str">
        <f>IF(AND($E$2="Noord",ISNA(VLOOKUP($B$4&amp;$B61&amp;H$10,Data!$A:$H,6,FALSE)=TRUE)),"",IF(AND($E$2="Midden",ISNA(VLOOKUP($B$4&amp;$B61&amp;H$10,Data!$A:$H,7,FALSE)=TRUE)),"",IF(AND($E$2="Zuid",ISNA(VLOOKUP($B$4&amp;$B61&amp;H$10,Data!$A:$H,8,FALSE)=TRUE)),"",IF(AND($E$2="Noord",VLOOKUP($B$4&amp;$B61&amp;H$10,Data!$A:$H,6,FALSE)="Vakantie"),"x",IF(AND($E$2="Midden",VLOOKUP($B$4&amp;$B61&amp;H$10,Data!$A:$H,7,FALSE)="Vakantie"),"x",IF(AND($E$2="Zuid",VLOOKUP($B$4&amp;$B61&amp;H$10,Data!$A:$H,8,FALSE)="Vakantie"),"x",""))))))</f>
        <v/>
      </c>
      <c r="I61" s="104" t="str">
        <f>IF(AND($E$2="Noord",ISNA(VLOOKUP($B$4&amp;$B61&amp;I$10,Data!$A:$H,6,FALSE)=TRUE)),"",IF(AND($E$2="Midden",ISNA(VLOOKUP($B$4&amp;$B61&amp;I$10,Data!$A:$H,7,FALSE)=TRUE)),"",IF(AND($E$2="Zuid",ISNA(VLOOKUP($B$4&amp;$B61&amp;I$10,Data!$A:$H,8,FALSE)=TRUE)),"",IF(AND($E$2="Noord",VLOOKUP($B$4&amp;$B61&amp;I$10,Data!$A:$H,6,FALSE)="Vakantie"),"x",IF(AND($E$2="Midden",VLOOKUP($B$4&amp;$B61&amp;I$10,Data!$A:$H,7,FALSE)="Vakantie"),"x",IF(AND($E$2="Zuid",VLOOKUP($B$4&amp;$B61&amp;I$10,Data!$A:$H,8,FALSE)="Vakantie"),"x",""))))))</f>
        <v/>
      </c>
      <c r="J61" s="89">
        <f t="shared" si="0"/>
        <v>0</v>
      </c>
      <c r="L61" s="101">
        <v>51</v>
      </c>
      <c r="M61" s="106">
        <f t="shared" si="11"/>
        <v>46370</v>
      </c>
      <c r="N61" s="94">
        <f t="shared" si="12"/>
        <v>46374</v>
      </c>
      <c r="O61" s="104" t="str">
        <f>IF(AND($E$2="Noord",ISNA(VLOOKUP($L$4&amp;$L61&amp;O$10,Data!$A:$H,6,FALSE)=TRUE)),"",IF(AND($E$2="Midden",ISNA(VLOOKUP($L$4&amp;$L61&amp;O$10,Data!$A:$H,7,FALSE)=TRUE)),"",IF(AND($E$2="Zuid",ISNA(VLOOKUP($L$4&amp;$L61&amp;O$10,Data!$A:$H,8,FALSE)=TRUE)),"",IF(AND($E$2="Noord",VLOOKUP($L$4&amp;$L61&amp;O$10,Data!$A:$H,6,FALSE)="Vakantie"),"x",IF(AND($E$2="Midden",VLOOKUP($L$4&amp;$L61&amp;O$10,Data!$A:$H,7,FALSE)="Vakantie"),"x",IF(AND($E$2="Zuid",VLOOKUP($L$4&amp;$L61&amp;O$10,Data!$A:$H,8,FALSE)="Vakantie"),"x",""))))))</f>
        <v/>
      </c>
      <c r="P61" s="104" t="str">
        <f>IF(AND($E$2="Noord",ISNA(VLOOKUP($L$4&amp;$L61&amp;P$10,Data!$A:$H,6,FALSE)=TRUE)),"",IF(AND($E$2="Midden",ISNA(VLOOKUP($L$4&amp;$L61&amp;P$10,Data!$A:$H,7,FALSE)=TRUE)),"",IF(AND($E$2="Zuid",ISNA(VLOOKUP($L$4&amp;$L61&amp;P$10,Data!$A:$H,8,FALSE)=TRUE)),"",IF(AND($E$2="Noord",VLOOKUP($L$4&amp;$L61&amp;P$10,Data!$A:$H,6,FALSE)="Vakantie"),"x",IF(AND($E$2="Midden",VLOOKUP($L$4&amp;$L61&amp;P$10,Data!$A:$H,7,FALSE)="Vakantie"),"x",IF(AND($E$2="Zuid",VLOOKUP($L$4&amp;$L61&amp;P$10,Data!$A:$H,8,FALSE)="Vakantie"),"x",""))))))</f>
        <v/>
      </c>
      <c r="Q61" s="104" t="str">
        <f>IF(AND($E$2="Noord",ISNA(VLOOKUP($L$4&amp;$L61&amp;Q$10,Data!$A:$H,6,FALSE)=TRUE)),"",IF(AND($E$2="Midden",ISNA(VLOOKUP($L$4&amp;$L61&amp;Q$10,Data!$A:$H,7,FALSE)=TRUE)),"",IF(AND($E$2="Zuid",ISNA(VLOOKUP($L$4&amp;$L61&amp;Q$10,Data!$A:$H,8,FALSE)=TRUE)),"",IF(AND($E$2="Noord",VLOOKUP($L$4&amp;$L61&amp;Q$10,Data!$A:$H,6,FALSE)="Vakantie"),"x",IF(AND($E$2="Midden",VLOOKUP($L$4&amp;$L61&amp;Q$10,Data!$A:$H,7,FALSE)="Vakantie"),"x",IF(AND($E$2="Zuid",VLOOKUP($L$4&amp;$L61&amp;Q$10,Data!$A:$H,8,FALSE)="Vakantie"),"x",""))))))</f>
        <v/>
      </c>
      <c r="R61" s="104" t="str">
        <f>IF(AND($E$2="Noord",ISNA(VLOOKUP($L$4&amp;$L61&amp;R$10,Data!$A:$H,6,FALSE)=TRUE)),"",IF(AND($E$2="Midden",ISNA(VLOOKUP($L$4&amp;$L61&amp;R$10,Data!$A:$H,7,FALSE)=TRUE)),"",IF(AND($E$2="Zuid",ISNA(VLOOKUP($L$4&amp;$L61&amp;R$10,Data!$A:$H,8,FALSE)=TRUE)),"",IF(AND($E$2="Noord",VLOOKUP($L$4&amp;$L61&amp;R$10,Data!$A:$H,6,FALSE)="Vakantie"),"x",IF(AND($E$2="Midden",VLOOKUP($L$4&amp;$L61&amp;R$10,Data!$A:$H,7,FALSE)="Vakantie"),"x",IF(AND($E$2="Zuid",VLOOKUP($L$4&amp;$L61&amp;R$10,Data!$A:$H,8,FALSE)="Vakantie"),"x",""))))))</f>
        <v/>
      </c>
      <c r="S61" s="104" t="str">
        <f>IF(AND($E$2="Noord",ISNA(VLOOKUP($L$4&amp;$L61&amp;S$10,Data!$A:$H,6,FALSE)=TRUE)),"",IF(AND($E$2="Midden",ISNA(VLOOKUP($L$4&amp;$L61&amp;S$10,Data!$A:$H,7,FALSE)=TRUE)),"",IF(AND($E$2="Zuid",ISNA(VLOOKUP($L$4&amp;$L61&amp;S$10,Data!$A:$H,8,FALSE)=TRUE)),"",IF(AND($E$2="Noord",VLOOKUP($L$4&amp;$L61&amp;S$10,Data!$A:$H,6,FALSE)="Vakantie"),"x",IF(AND($E$2="Midden",VLOOKUP($L$4&amp;$L61&amp;S$10,Data!$A:$H,7,FALSE)="Vakantie"),"x",IF(AND($E$2="Zuid",VLOOKUP($L$4&amp;$L61&amp;S$10,Data!$A:$H,8,FALSE)="Vakantie"),"x",""))))))</f>
        <v/>
      </c>
      <c r="T61" s="89">
        <f t="shared" si="1"/>
        <v>0</v>
      </c>
      <c r="V61" s="101">
        <v>51</v>
      </c>
      <c r="W61" s="106">
        <f t="shared" si="13"/>
        <v>46741</v>
      </c>
      <c r="X61" s="106">
        <f t="shared" si="4"/>
        <v>46745</v>
      </c>
      <c r="Y61" s="104" t="str">
        <f>IF(AND($E$2="Noord",ISNA(VLOOKUP($V$4&amp;$V61&amp;Y$10,Data!$A:$H,6,FALSE)=TRUE)),"",IF(AND($E$2="Midden",ISNA(VLOOKUP($V$4&amp;$V61&amp;Y$10,Data!$A:$H,7,FALSE)=TRUE)),"",IF(AND($E$2="Zuid",ISNA(VLOOKUP($V$4&amp;$V61&amp;Y$10,Data!$A:$H,8,FALSE)=TRUE)),"",IF(AND($E$2="Noord",VLOOKUP($V$4&amp;$V61&amp;Y$10,Data!$A:$H,6,FALSE)="Vakantie"),"x",IF(AND($E$2="Midden",VLOOKUP($V$4&amp;$V61&amp;Y$10,Data!$A:$H,7,FALSE)="Vakantie"),"x",IF(AND($E$2="Zuid",VLOOKUP($V$4&amp;$V61&amp;Y$10,Data!$A:$H,8,FALSE)="Vakantie"),"x",""))))))</f>
        <v/>
      </c>
      <c r="Z61" s="104" t="str">
        <f>IF(AND($E$2="Noord",ISNA(VLOOKUP($V$4&amp;$V61&amp;Z$10,Data!$A:$H,6,FALSE)=TRUE)),"",IF(AND($E$2="Midden",ISNA(VLOOKUP($V$4&amp;$V61&amp;Z$10,Data!$A:$H,7,FALSE)=TRUE)),"",IF(AND($E$2="Zuid",ISNA(VLOOKUP($V$4&amp;$V61&amp;Z$10,Data!$A:$H,8,FALSE)=TRUE)),"",IF(AND($E$2="Noord",VLOOKUP($V$4&amp;$V61&amp;Z$10,Data!$A:$H,6,FALSE)="Vakantie"),"x",IF(AND($E$2="Midden",VLOOKUP($V$4&amp;$V61&amp;Z$10,Data!$A:$H,7,FALSE)="Vakantie"),"x",IF(AND($E$2="Zuid",VLOOKUP($V$4&amp;$V61&amp;Z$10,Data!$A:$H,8,FALSE)="Vakantie"),"x",""))))))</f>
        <v/>
      </c>
      <c r="AA61" s="104" t="str">
        <f>IF(AND($E$2="Noord",ISNA(VLOOKUP($V$4&amp;$V61&amp;AA$10,Data!$A:$H,6,FALSE)=TRUE)),"",IF(AND($E$2="Midden",ISNA(VLOOKUP($V$4&amp;$V61&amp;AA$10,Data!$A:$H,7,FALSE)=TRUE)),"",IF(AND($E$2="Zuid",ISNA(VLOOKUP($V$4&amp;$V61&amp;AA$10,Data!$A:$H,8,FALSE)=TRUE)),"",IF(AND($E$2="Noord",VLOOKUP($V$4&amp;$V61&amp;AA$10,Data!$A:$H,6,FALSE)="Vakantie"),"x",IF(AND($E$2="Midden",VLOOKUP($V$4&amp;$V61&amp;AA$10,Data!$A:$H,7,FALSE)="Vakantie"),"x",IF(AND($E$2="Zuid",VLOOKUP($V$4&amp;$V61&amp;AA$10,Data!$A:$H,8,FALSE)="Vakantie"),"x",""))))))</f>
        <v/>
      </c>
      <c r="AB61" s="104" t="str">
        <f>IF(AND($E$2="Noord",ISNA(VLOOKUP($V$4&amp;$V61&amp;AB$10,Data!$A:$H,6,FALSE)=TRUE)),"",IF(AND($E$2="Midden",ISNA(VLOOKUP($V$4&amp;$V61&amp;AB$10,Data!$A:$H,7,FALSE)=TRUE)),"",IF(AND($E$2="Zuid",ISNA(VLOOKUP($V$4&amp;$V61&amp;AB$10,Data!$A:$H,8,FALSE)=TRUE)),"",IF(AND($E$2="Noord",VLOOKUP($V$4&amp;$V61&amp;AB$10,Data!$A:$H,6,FALSE)="Vakantie"),"x",IF(AND($E$2="Midden",VLOOKUP($V$4&amp;$V61&amp;AB$10,Data!$A:$H,7,FALSE)="Vakantie"),"x",IF(AND($E$2="Zuid",VLOOKUP($V$4&amp;$V61&amp;AB$10,Data!$A:$H,8,FALSE)="Vakantie"),"x",""))))))</f>
        <v/>
      </c>
      <c r="AC61" s="104" t="str">
        <f>IF(AND($E$2="Noord",ISNA(VLOOKUP($V$4&amp;$V61&amp;AC$10,Data!$A:$H,6,FALSE)=TRUE)),"",IF(AND($E$2="Midden",ISNA(VLOOKUP($V$4&amp;$V61&amp;AC$10,Data!$A:$H,7,FALSE)=TRUE)),"",IF(AND($E$2="Zuid",ISNA(VLOOKUP($V$4&amp;$V61&amp;AC$10,Data!$A:$H,8,FALSE)=TRUE)),"",IF(AND($E$2="Noord",VLOOKUP($V$4&amp;$V61&amp;AC$10,Data!$A:$H,6,FALSE)="Vakantie"),"x",IF(AND($E$2="Midden",VLOOKUP($V$4&amp;$V61&amp;AC$10,Data!$A:$H,7,FALSE)="Vakantie"),"x",IF(AND($E$2="Zuid",VLOOKUP($V$4&amp;$V61&amp;AC$10,Data!$A:$H,8,FALSE)="Vakantie"),"x",""))))))</f>
        <v/>
      </c>
      <c r="AD61" s="89">
        <f t="shared" si="2"/>
        <v>0</v>
      </c>
      <c r="AI61">
        <f t="shared" si="5"/>
        <v>1</v>
      </c>
      <c r="AJ61" s="107" t="str">
        <f>IF((COUNTIF($AI$11:$AI61,2))&gt;1,"",IF(OR(AI60="",AI60=2),"",IF(AI61=1,"",IF(AND($AI61=2,E61&lt;&gt;""),$C61,IF(AND($AI61=2,F61&lt;&gt;""),$C61+1,IF(AND($AI61=2,G61&lt;&gt;""),$C61+2,IF(AND($AI61=2,H61&lt;&gt;""),$C61+3,IF(AND($AI61=2,I61&lt;&gt;""),$C61+4,""))))))))</f>
        <v/>
      </c>
      <c r="AK61">
        <f>IF(SUM(E62:$I$62)+$T$68+$AD$68=0,1,2)</f>
        <v>1</v>
      </c>
      <c r="AL61" s="65" t="str">
        <f t="shared" si="6"/>
        <v/>
      </c>
      <c r="AM61">
        <f t="shared" si="7"/>
        <v>1</v>
      </c>
      <c r="AN61" s="65" t="str">
        <f t="shared" si="14"/>
        <v/>
      </c>
      <c r="AO61">
        <f>IF(SUM(O62:$S$62)+$AD$68=0,1,2)</f>
        <v>1</v>
      </c>
      <c r="AP61" s="65" t="str">
        <f t="shared" si="8"/>
        <v/>
      </c>
      <c r="AQ61">
        <f>IF(SUM($O62:$S$62)=0,1,2)</f>
        <v>1</v>
      </c>
      <c r="AR61" s="65" t="str">
        <f>IF((COUNTIF($AI$11:$AI$64,2)+COUNTIF($AM$11:$AM$64,2)+COUNTIF(AQ$12:$AQ61,2))&gt;1,"",IF(OR(AQ60="",AQ60=2),"",IF(AQ61=1,"",IF(AND(AQ61=2,Y61&lt;&gt;""),W61,IF(AND(AQ61=2,Z61&lt;&gt;""),W61+1,IF(AND(AQ61=2,AA61&lt;&gt;""),W61+2,IF(AND(AQ61=2,AB61&lt;&gt;""),W61+3,IF(AND(AQ61=2,AC61&lt;&gt;""),W61+4,""))))))))</f>
        <v/>
      </c>
      <c r="AS61">
        <f>IF(SUM(Y62:$AC$62)=0,1,2)</f>
        <v>1</v>
      </c>
      <c r="AT61" s="65" t="str">
        <f t="shared" si="9"/>
        <v/>
      </c>
    </row>
    <row r="62" spans="2:46" x14ac:dyDescent="0.3">
      <c r="B62" s="101">
        <v>52</v>
      </c>
      <c r="C62" s="103">
        <f t="shared" si="10"/>
        <v>46013</v>
      </c>
      <c r="D62" s="103">
        <f>+D61+7</f>
        <v>46017</v>
      </c>
      <c r="E62" s="104" t="str">
        <f>IF(AND($E$2="Noord",ISNA(VLOOKUP($B$4&amp;$B62&amp;E$10,Data!$A:$H,6,FALSE)=TRUE)),"",IF(AND($E$2="Midden",ISNA(VLOOKUP($B$4&amp;$B62&amp;E$10,Data!$A:$H,7,FALSE)=TRUE)),"",IF(AND($E$2="Zuid",ISNA(VLOOKUP($B$4&amp;$B62&amp;E$10,Data!$A:$H,8,FALSE)=TRUE)),"",IF(AND($E$2="Noord",VLOOKUP($B$4&amp;$B62&amp;E$10,Data!$A:$H,6,FALSE)="Vakantie"),"x",IF(AND($E$2="Midden",VLOOKUP($B$4&amp;$B62&amp;E$10,Data!$A:$H,7,FALSE)="Vakantie"),"x",IF(AND($E$2="Zuid",VLOOKUP($B$4&amp;$B62&amp;E$10,Data!$A:$H,8,FALSE)="Vakantie"),"x",""))))))</f>
        <v>x</v>
      </c>
      <c r="F62" s="104" t="str">
        <f>IF(AND($E$2="Noord",ISNA(VLOOKUP($B$4&amp;$B62&amp;F$10,Data!$A:$H,6,FALSE)=TRUE)),"",IF(AND($E$2="Midden",ISNA(VLOOKUP($B$4&amp;$B62&amp;F$10,Data!$A:$H,7,FALSE)=TRUE)),"",IF(AND($E$2="Zuid",ISNA(VLOOKUP($B$4&amp;$B62&amp;F$10,Data!$A:$H,8,FALSE)=TRUE)),"",IF(AND($E$2="Noord",VLOOKUP($B$4&amp;$B62&amp;F$10,Data!$A:$H,6,FALSE)="Vakantie"),"x",IF(AND($E$2="Midden",VLOOKUP($B$4&amp;$B62&amp;F$10,Data!$A:$H,7,FALSE)="Vakantie"),"x",IF(AND($E$2="Zuid",VLOOKUP($B$4&amp;$B62&amp;F$10,Data!$A:$H,8,FALSE)="Vakantie"),"x",""))))))</f>
        <v>x</v>
      </c>
      <c r="G62" s="104" t="str">
        <f>IF(AND($E$2="Noord",ISNA(VLOOKUP($B$4&amp;$B62&amp;G$10,Data!$A:$H,6,FALSE)=TRUE)),"",IF(AND($E$2="Midden",ISNA(VLOOKUP($B$4&amp;$B62&amp;G$10,Data!$A:$H,7,FALSE)=TRUE)),"",IF(AND($E$2="Zuid",ISNA(VLOOKUP($B$4&amp;$B62&amp;G$10,Data!$A:$H,8,FALSE)=TRUE)),"",IF(AND($E$2="Noord",VLOOKUP($B$4&amp;$B62&amp;G$10,Data!$A:$H,6,FALSE)="Vakantie"),"x",IF(AND($E$2="Midden",VLOOKUP($B$4&amp;$B62&amp;G$10,Data!$A:$H,7,FALSE)="Vakantie"),"x",IF(AND($E$2="Zuid",VLOOKUP($B$4&amp;$B62&amp;G$10,Data!$A:$H,8,FALSE)="Vakantie"),"x",""))))))</f>
        <v>x</v>
      </c>
      <c r="H62" s="104" t="str">
        <f>IF(AND($E$2="Noord",ISNA(VLOOKUP($B$4&amp;$B62&amp;H$10,Data!$A:$H,6,FALSE)=TRUE)),"",IF(AND($E$2="Midden",ISNA(VLOOKUP($B$4&amp;$B62&amp;H$10,Data!$A:$H,7,FALSE)=TRUE)),"",IF(AND($E$2="Zuid",ISNA(VLOOKUP($B$4&amp;$B62&amp;H$10,Data!$A:$H,8,FALSE)=TRUE)),"",IF(AND($E$2="Noord",VLOOKUP($B$4&amp;$B62&amp;H$10,Data!$A:$H,6,FALSE)="Vakantie"),"x",IF(AND($E$2="Midden",VLOOKUP($B$4&amp;$B62&amp;H$10,Data!$A:$H,7,FALSE)="Vakantie"),"x",IF(AND($E$2="Zuid",VLOOKUP($B$4&amp;$B62&amp;H$10,Data!$A:$H,8,FALSE)="Vakantie"),"x",""))))))</f>
        <v>x</v>
      </c>
      <c r="I62" s="104" t="str">
        <f>IF(AND($E$2="Noord",ISNA(VLOOKUP($B$4&amp;$B62&amp;I$10,Data!$A:$H,6,FALSE)=TRUE)),"",IF(AND($E$2="Midden",ISNA(VLOOKUP($B$4&amp;$B62&amp;I$10,Data!$A:$H,7,FALSE)=TRUE)),"",IF(AND($E$2="Zuid",ISNA(VLOOKUP($B$4&amp;$B62&amp;I$10,Data!$A:$H,8,FALSE)=TRUE)),"",IF(AND($E$2="Noord",VLOOKUP($B$4&amp;$B62&amp;I$10,Data!$A:$H,6,FALSE)="Vakantie"),"x",IF(AND($E$2="Midden",VLOOKUP($B$4&amp;$B62&amp;I$10,Data!$A:$H,7,FALSE)="Vakantie"),"x",IF(AND($E$2="Zuid",VLOOKUP($B$4&amp;$B62&amp;I$10,Data!$A:$H,8,FALSE)="Vakantie"),"x",""))))))</f>
        <v>x</v>
      </c>
      <c r="J62" s="89">
        <f t="shared" si="0"/>
        <v>0</v>
      </c>
      <c r="L62" s="101">
        <v>52</v>
      </c>
      <c r="M62" s="106">
        <f t="shared" si="11"/>
        <v>46377</v>
      </c>
      <c r="N62" s="94">
        <f>+N61+7</f>
        <v>46381</v>
      </c>
      <c r="O62" s="104" t="str">
        <f>IF(AND($E$2="Noord",ISNA(VLOOKUP($L$4&amp;$L62&amp;O$10,Data!$A:$H,6,FALSE)=TRUE)),"",IF(AND($E$2="Midden",ISNA(VLOOKUP($L$4&amp;$L62&amp;O$10,Data!$A:$H,7,FALSE)=TRUE)),"",IF(AND($E$2="Zuid",ISNA(VLOOKUP($L$4&amp;$L62&amp;O$10,Data!$A:$H,8,FALSE)=TRUE)),"",IF(AND($E$2="Noord",VLOOKUP($L$4&amp;$L62&amp;O$10,Data!$A:$H,6,FALSE)="Vakantie"),"x",IF(AND($E$2="Midden",VLOOKUP($L$4&amp;$L62&amp;O$10,Data!$A:$H,7,FALSE)="Vakantie"),"x",IF(AND($E$2="Zuid",VLOOKUP($L$4&amp;$L62&amp;O$10,Data!$A:$H,8,FALSE)="Vakantie"),"x",""))))))</f>
        <v>x</v>
      </c>
      <c r="P62" s="104" t="str">
        <f>IF(AND($E$2="Noord",ISNA(VLOOKUP($L$4&amp;$L62&amp;P$10,Data!$A:$H,6,FALSE)=TRUE)),"",IF(AND($E$2="Midden",ISNA(VLOOKUP($L$4&amp;$L62&amp;P$10,Data!$A:$H,7,FALSE)=TRUE)),"",IF(AND($E$2="Zuid",ISNA(VLOOKUP($L$4&amp;$L62&amp;P$10,Data!$A:$H,8,FALSE)=TRUE)),"",IF(AND($E$2="Noord",VLOOKUP($L$4&amp;$L62&amp;P$10,Data!$A:$H,6,FALSE)="Vakantie"),"x",IF(AND($E$2="Midden",VLOOKUP($L$4&amp;$L62&amp;P$10,Data!$A:$H,7,FALSE)="Vakantie"),"x",IF(AND($E$2="Zuid",VLOOKUP($L$4&amp;$L62&amp;P$10,Data!$A:$H,8,FALSE)="Vakantie"),"x",""))))))</f>
        <v>x</v>
      </c>
      <c r="Q62" s="104" t="str">
        <f>IF(AND($E$2="Noord",ISNA(VLOOKUP($L$4&amp;$L62&amp;Q$10,Data!$A:$H,6,FALSE)=TRUE)),"",IF(AND($E$2="Midden",ISNA(VLOOKUP($L$4&amp;$L62&amp;Q$10,Data!$A:$H,7,FALSE)=TRUE)),"",IF(AND($E$2="Zuid",ISNA(VLOOKUP($L$4&amp;$L62&amp;Q$10,Data!$A:$H,8,FALSE)=TRUE)),"",IF(AND($E$2="Noord",VLOOKUP($L$4&amp;$L62&amp;Q$10,Data!$A:$H,6,FALSE)="Vakantie"),"x",IF(AND($E$2="Midden",VLOOKUP($L$4&amp;$L62&amp;Q$10,Data!$A:$H,7,FALSE)="Vakantie"),"x",IF(AND($E$2="Zuid",VLOOKUP($L$4&amp;$L62&amp;Q$10,Data!$A:$H,8,FALSE)="Vakantie"),"x",""))))))</f>
        <v>x</v>
      </c>
      <c r="R62" s="104" t="str">
        <f>IF(AND($E$2="Noord",ISNA(VLOOKUP($L$4&amp;$L62&amp;R$10,Data!$A:$H,6,FALSE)=TRUE)),"",IF(AND($E$2="Midden",ISNA(VLOOKUP($L$4&amp;$L62&amp;R$10,Data!$A:$H,7,FALSE)=TRUE)),"",IF(AND($E$2="Zuid",ISNA(VLOOKUP($L$4&amp;$L62&amp;R$10,Data!$A:$H,8,FALSE)=TRUE)),"",IF(AND($E$2="Noord",VLOOKUP($L$4&amp;$L62&amp;R$10,Data!$A:$H,6,FALSE)="Vakantie"),"x",IF(AND($E$2="Midden",VLOOKUP($L$4&amp;$L62&amp;R$10,Data!$A:$H,7,FALSE)="Vakantie"),"x",IF(AND($E$2="Zuid",VLOOKUP($L$4&amp;$L62&amp;R$10,Data!$A:$H,8,FALSE)="Vakantie"),"x",""))))))</f>
        <v>x</v>
      </c>
      <c r="S62" s="104" t="str">
        <f>IF(AND($E$2="Noord",ISNA(VLOOKUP($L$4&amp;$L62&amp;S$10,Data!$A:$H,6,FALSE)=TRUE)),"",IF(AND($E$2="Midden",ISNA(VLOOKUP($L$4&amp;$L62&amp;S$10,Data!$A:$H,7,FALSE)=TRUE)),"",IF(AND($E$2="Zuid",ISNA(VLOOKUP($L$4&amp;$L62&amp;S$10,Data!$A:$H,8,FALSE)=TRUE)),"",IF(AND($E$2="Noord",VLOOKUP($L$4&amp;$L62&amp;S$10,Data!$A:$H,6,FALSE)="Vakantie"),"x",IF(AND($E$2="Midden",VLOOKUP($L$4&amp;$L62&amp;S$10,Data!$A:$H,7,FALSE)="Vakantie"),"x",IF(AND($E$2="Zuid",VLOOKUP($L$4&amp;$L62&amp;S$10,Data!$A:$H,8,FALSE)="Vakantie"),"x",""))))))</f>
        <v>x</v>
      </c>
      <c r="T62" s="89">
        <f t="shared" si="1"/>
        <v>0</v>
      </c>
      <c r="V62" s="101">
        <v>52</v>
      </c>
      <c r="W62" s="106">
        <f t="shared" si="13"/>
        <v>46748</v>
      </c>
      <c r="X62" s="106">
        <f>X61+7</f>
        <v>46752</v>
      </c>
      <c r="Y62" s="104" t="str">
        <f>IF(AND($E$2="Noord",ISNA(VLOOKUP($V$4&amp;$V62&amp;Y$10,Data!$A:$H,6,FALSE)=TRUE)),"",IF(AND($E$2="Midden",ISNA(VLOOKUP($V$4&amp;$V62&amp;Y$10,Data!$A:$H,7,FALSE)=TRUE)),"",IF(AND($E$2="Zuid",ISNA(VLOOKUP($V$4&amp;$V62&amp;Y$10,Data!$A:$H,8,FALSE)=TRUE)),"",IF(AND($E$2="Noord",VLOOKUP($V$4&amp;$V62&amp;Y$10,Data!$A:$H,6,FALSE)="Vakantie"),"x",IF(AND($E$2="Midden",VLOOKUP($V$4&amp;$V62&amp;Y$10,Data!$A:$H,7,FALSE)="Vakantie"),"x",IF(AND($E$2="Zuid",VLOOKUP($V$4&amp;$V62&amp;Y$10,Data!$A:$H,8,FALSE)="Vakantie"),"x",""))))))</f>
        <v>x</v>
      </c>
      <c r="Z62" s="104" t="str">
        <f>IF(AND($E$2="Noord",ISNA(VLOOKUP($V$4&amp;$V62&amp;Z$10,Data!$A:$H,6,FALSE)=TRUE)),"",IF(AND($E$2="Midden",ISNA(VLOOKUP($V$4&amp;$V62&amp;Z$10,Data!$A:$H,7,FALSE)=TRUE)),"",IF(AND($E$2="Zuid",ISNA(VLOOKUP($V$4&amp;$V62&amp;Z$10,Data!$A:$H,8,FALSE)=TRUE)),"",IF(AND($E$2="Noord",VLOOKUP($V$4&amp;$V62&amp;Z$10,Data!$A:$H,6,FALSE)="Vakantie"),"x",IF(AND($E$2="Midden",VLOOKUP($V$4&amp;$V62&amp;Z$10,Data!$A:$H,7,FALSE)="Vakantie"),"x",IF(AND($E$2="Zuid",VLOOKUP($V$4&amp;$V62&amp;Z$10,Data!$A:$H,8,FALSE)="Vakantie"),"x",""))))))</f>
        <v>x</v>
      </c>
      <c r="AA62" s="104" t="str">
        <f>IF(AND($E$2="Noord",ISNA(VLOOKUP($V$4&amp;$V62&amp;AA$10,Data!$A:$H,6,FALSE)=TRUE)),"",IF(AND($E$2="Midden",ISNA(VLOOKUP($V$4&amp;$V62&amp;AA$10,Data!$A:$H,7,FALSE)=TRUE)),"",IF(AND($E$2="Zuid",ISNA(VLOOKUP($V$4&amp;$V62&amp;AA$10,Data!$A:$H,8,FALSE)=TRUE)),"",IF(AND($E$2="Noord",VLOOKUP($V$4&amp;$V62&amp;AA$10,Data!$A:$H,6,FALSE)="Vakantie"),"x",IF(AND($E$2="Midden",VLOOKUP($V$4&amp;$V62&amp;AA$10,Data!$A:$H,7,FALSE)="Vakantie"),"x",IF(AND($E$2="Zuid",VLOOKUP($V$4&amp;$V62&amp;AA$10,Data!$A:$H,8,FALSE)="Vakantie"),"x",""))))))</f>
        <v>x</v>
      </c>
      <c r="AB62" s="104" t="str">
        <f>IF(AND($E$2="Noord",ISNA(VLOOKUP($V$4&amp;$V62&amp;AB$10,Data!$A:$H,6,FALSE)=TRUE)),"",IF(AND($E$2="Midden",ISNA(VLOOKUP($V$4&amp;$V62&amp;AB$10,Data!$A:$H,7,FALSE)=TRUE)),"",IF(AND($E$2="Zuid",ISNA(VLOOKUP($V$4&amp;$V62&amp;AB$10,Data!$A:$H,8,FALSE)=TRUE)),"",IF(AND($E$2="Noord",VLOOKUP($V$4&amp;$V62&amp;AB$10,Data!$A:$H,6,FALSE)="Vakantie"),"x",IF(AND($E$2="Midden",VLOOKUP($V$4&amp;$V62&amp;AB$10,Data!$A:$H,7,FALSE)="Vakantie"),"x",IF(AND($E$2="Zuid",VLOOKUP($V$4&amp;$V62&amp;AB$10,Data!$A:$H,8,FALSE)="Vakantie"),"x",""))))))</f>
        <v>x</v>
      </c>
      <c r="AC62" s="104" t="str">
        <f>IF(AND($E$2="Noord",ISNA(VLOOKUP($V$4&amp;$V62&amp;AC$10,Data!$A:$H,6,FALSE)=TRUE)),"",IF(AND($E$2="Midden",ISNA(VLOOKUP($V$4&amp;$V62&amp;AC$10,Data!$A:$H,7,FALSE)=TRUE)),"",IF(AND($E$2="Zuid",ISNA(VLOOKUP($V$4&amp;$V62&amp;AC$10,Data!$A:$H,8,FALSE)=TRUE)),"",IF(AND($E$2="Noord",VLOOKUP($V$4&amp;$V62&amp;AC$10,Data!$A:$H,6,FALSE)="Vakantie"),"x",IF(AND($E$2="Midden",VLOOKUP($V$4&amp;$V62&amp;AC$10,Data!$A:$H,7,FALSE)="Vakantie"),"x",IF(AND($E$2="Zuid",VLOOKUP($V$4&amp;$V62&amp;AC$10,Data!$A:$H,8,FALSE)="Vakantie"),"x",""))))))</f>
        <v>x</v>
      </c>
      <c r="AD62" s="89">
        <f t="shared" si="2"/>
        <v>0</v>
      </c>
      <c r="AI62">
        <f t="shared" si="5"/>
        <v>1</v>
      </c>
      <c r="AJ62" s="107" t="str">
        <f>IF((COUNTIF($AI$11:$AI62,2))&gt;1,"",IF(OR(AI61="",AI61=2),"",IF(AI62=1,"",IF(AND($AI62=2,E62&lt;&gt;""),$C62,IF(AND($AI62=2,F62&lt;&gt;""),$C62+1,IF(AND($AI62=2,G62&lt;&gt;""),$C62+2,IF(AND($AI62=2,H62&lt;&gt;""),$C62+3,IF(AND($AI62=2,I62&lt;&gt;""),$C62+4,""))))))))</f>
        <v/>
      </c>
      <c r="AK62">
        <f>IF(SUM(E$62:$I63)+$T$68+$AD$68=0,1,2)</f>
        <v>1</v>
      </c>
      <c r="AL62" s="65" t="str">
        <f t="shared" si="6"/>
        <v/>
      </c>
      <c r="AM62">
        <f t="shared" si="7"/>
        <v>1</v>
      </c>
      <c r="AN62" s="65" t="str">
        <f t="shared" si="14"/>
        <v/>
      </c>
      <c r="AO62">
        <f>IF(SUM(O$62:$S63)+$AD$68=0,1,2)</f>
        <v>1</v>
      </c>
      <c r="AP62" s="65" t="str">
        <f t="shared" si="8"/>
        <v/>
      </c>
      <c r="AQ62">
        <f>IF(SUM($O$62:$S63)=0,1,2)</f>
        <v>1</v>
      </c>
      <c r="AR62" s="65" t="str">
        <f>IF((COUNTIF($AI$11:$AI$64,2)+COUNTIF($AM$11:$AM$64,2)+COUNTIF(AQ$12:$AQ62,2))&gt;1,"",IF(OR(AQ61="",AQ61=2),"",IF(AQ62=1,"",IF(AND(AQ62=2,Y62&lt;&gt;""),W62,IF(AND(AQ62=2,Z62&lt;&gt;""),W62+1,IF(AND(AQ62=2,AA62&lt;&gt;""),W62+2,IF(AND(AQ62=2,AB62&lt;&gt;""),W62+3,IF(AND(AQ62=2,AC62&lt;&gt;""),W62+4,""))))))))</f>
        <v/>
      </c>
      <c r="AS62">
        <f>IF(SUM(Y$62:$AC63)=0,1,2)</f>
        <v>1</v>
      </c>
      <c r="AT62" s="65" t="str">
        <f t="shared" si="9"/>
        <v/>
      </c>
    </row>
    <row r="63" spans="2:46" x14ac:dyDescent="0.3">
      <c r="B63" s="101"/>
      <c r="C63" s="103"/>
      <c r="D63" s="103"/>
      <c r="L63" s="101">
        <v>53</v>
      </c>
      <c r="M63" s="106">
        <f t="shared" si="11"/>
        <v>46384</v>
      </c>
      <c r="N63" s="94">
        <f>+N62+7</f>
        <v>46388</v>
      </c>
      <c r="O63" s="104" t="str">
        <f>IF(AND($E$2="Noord",ISNA(VLOOKUP($L$4&amp;$L63&amp;O$10,Data!$A:$H,6,FALSE)=TRUE)),"",IF(AND($E$2="Midden",ISNA(VLOOKUP($L$4&amp;$L63&amp;O$10,Data!$A:$H,7,FALSE)=TRUE)),"",IF(AND($E$2="Zuid",ISNA(VLOOKUP($L$4&amp;$L63&amp;O$10,Data!$A:$H,8,FALSE)=TRUE)),"",IF(AND($E$2="Noord",VLOOKUP($L$4&amp;$L63&amp;O$10,Data!$A:$H,6,FALSE)="Vakantie"),"x",IF(AND($E$2="Midden",VLOOKUP($L$4&amp;$L63&amp;O$10,Data!$A:$H,7,FALSE)="Vakantie"),"x",IF(AND($E$2="Zuid",VLOOKUP($L$4&amp;$L63&amp;O$10,Data!$A:$H,8,FALSE)="Vakantie"),"x",""))))))</f>
        <v>x</v>
      </c>
      <c r="P63" s="104" t="str">
        <f>IF(AND($E$2="Noord",ISNA(VLOOKUP($L$4&amp;$L63&amp;P$10,Data!$A:$H,6,FALSE)=TRUE)),"",IF(AND($E$2="Midden",ISNA(VLOOKUP($L$4&amp;$L63&amp;P$10,Data!$A:$H,7,FALSE)=TRUE)),"",IF(AND($E$2="Zuid",ISNA(VLOOKUP($L$4&amp;$L63&amp;P$10,Data!$A:$H,8,FALSE)=TRUE)),"",IF(AND($E$2="Noord",VLOOKUP($L$4&amp;$L63&amp;P$10,Data!$A:$H,6,FALSE)="Vakantie"),"x",IF(AND($E$2="Midden",VLOOKUP($L$4&amp;$L63&amp;P$10,Data!$A:$H,7,FALSE)="Vakantie"),"x",IF(AND($E$2="Zuid",VLOOKUP($L$4&amp;$L63&amp;P$10,Data!$A:$H,8,FALSE)="Vakantie"),"x",""))))))</f>
        <v>x</v>
      </c>
      <c r="Q63" s="104" t="str">
        <f>IF(AND($E$2="Noord",ISNA(VLOOKUP($L$4&amp;$L63&amp;Q$10,Data!$A:$H,6,FALSE)=TRUE)),"",IF(AND($E$2="Midden",ISNA(VLOOKUP($L$4&amp;$L63&amp;Q$10,Data!$A:$H,7,FALSE)=TRUE)),"",IF(AND($E$2="Zuid",ISNA(VLOOKUP($L$4&amp;$L63&amp;Q$10,Data!$A:$H,8,FALSE)=TRUE)),"",IF(AND($E$2="Noord",VLOOKUP($L$4&amp;$L63&amp;Q$10,Data!$A:$H,6,FALSE)="Vakantie"),"x",IF(AND($E$2="Midden",VLOOKUP($L$4&amp;$L63&amp;Q$10,Data!$A:$H,7,FALSE)="Vakantie"),"x",IF(AND($E$2="Zuid",VLOOKUP($L$4&amp;$L63&amp;Q$10,Data!$A:$H,8,FALSE)="Vakantie"),"x",""))))))</f>
        <v>x</v>
      </c>
      <c r="R63" s="104" t="str">
        <f>IF(AND($E$2="Noord",ISNA(VLOOKUP($L$4&amp;$L63&amp;R$10,Data!$A:$H,6,FALSE)=TRUE)),"",IF(AND($E$2="Midden",ISNA(VLOOKUP($L$4&amp;$L63&amp;R$10,Data!$A:$H,7,FALSE)=TRUE)),"",IF(AND($E$2="Zuid",ISNA(VLOOKUP($L$4&amp;$L63&amp;R$10,Data!$A:$H,8,FALSE)=TRUE)),"",IF(AND($E$2="Noord",VLOOKUP($L$4&amp;$L63&amp;R$10,Data!$A:$H,6,FALSE)="Vakantie"),"x",IF(AND($E$2="Midden",VLOOKUP($L$4&amp;$L63&amp;R$10,Data!$A:$H,7,FALSE)="Vakantie"),"x",IF(AND($E$2="Zuid",VLOOKUP($L$4&amp;$L63&amp;R$10,Data!$A:$H,8,FALSE)="Vakantie"),"x",""))))))</f>
        <v>x</v>
      </c>
      <c r="S63" s="104" t="str">
        <f>IF(AND($E$2="Noord",ISNA(VLOOKUP($L$4&amp;$L63&amp;S$10,Data!$A:$H,6,FALSE)=TRUE)),"",IF(AND($E$2="Midden",ISNA(VLOOKUP($L$4&amp;$L63&amp;S$10,Data!$A:$H,7,FALSE)=TRUE)),"",IF(AND($E$2="Zuid",ISNA(VLOOKUP($L$4&amp;$L63&amp;S$10,Data!$A:$H,8,FALSE)=TRUE)),"",IF(AND($E$2="Noord",VLOOKUP($L$4&amp;$L63&amp;S$10,Data!$A:$H,6,FALSE)="Vakantie"),"x",IF(AND($E$2="Midden",VLOOKUP($L$4&amp;$L63&amp;S$10,Data!$A:$H,7,FALSE)="Vakantie"),"x",IF(AND($E$2="Zuid",VLOOKUP($L$4&amp;$L63&amp;S$10,Data!$A:$H,8,FALSE)="Vakantie"),"x",""))))))</f>
        <v>x</v>
      </c>
      <c r="T63" s="89">
        <f t="shared" ref="T63" si="15">SUM(O63:S63)</f>
        <v>0</v>
      </c>
      <c r="AI63">
        <f t="shared" si="5"/>
        <v>1</v>
      </c>
      <c r="AJ63" s="107" t="str">
        <f>IF((COUNTIF($AI$11:$AI63,2))&gt;1,"",IF(OR(AI62="",AI62=2),"",IF(AI63=1,"",IF(AND($AI63=2,E63&lt;&gt;""),$C63,IF(AND($AI63=2,F63&lt;&gt;""),$C63+1,IF(AND($AI63=2,G63&lt;&gt;""),$C63+2,IF(AND($AI63=2,H63&lt;&gt;""),$C63+3,IF(AND($AI63=2,I63&lt;&gt;""),$C63+4,""))))))))</f>
        <v/>
      </c>
      <c r="AK63">
        <f>IF(SUM(E$62:$I64)+$T$68+$AD$68=0,1,2)</f>
        <v>1</v>
      </c>
      <c r="AL63" s="65" t="str">
        <f t="shared" si="6"/>
        <v/>
      </c>
      <c r="AM63">
        <f t="shared" si="7"/>
        <v>1</v>
      </c>
      <c r="AN63" s="65" t="str">
        <f t="shared" si="14"/>
        <v/>
      </c>
      <c r="AO63">
        <f>IF(SUM(O$62:$S64)+$AD$68=0,1,2)</f>
        <v>1</v>
      </c>
      <c r="AP63" s="65" t="str">
        <f t="shared" si="8"/>
        <v/>
      </c>
      <c r="AQ63">
        <f>IF(SUM($O$62:$S64)=0,1,2)</f>
        <v>1</v>
      </c>
      <c r="AR63" s="65" t="str">
        <f>IF((COUNTIF($AI$11:$AI$64,2)+COUNTIF($AM$11:$AM$64,2)+COUNTIF(AQ$12:$AQ63,2))&gt;1,"",IF(OR(AQ62="",AQ62=2),"",IF(AQ63=1,"",IF(AND(AQ63=2,Y63&lt;&gt;""),W63,IF(AND(AQ63=2,Z63&lt;&gt;""),W63+1,IF(AND(AQ63=2,AA63&lt;&gt;""),W63+2,IF(AND(AQ63=2,AB63&lt;&gt;""),W63+3,IF(AND(AQ63=2,AC63&lt;&gt;""),W63+4,""))))))))</f>
        <v/>
      </c>
      <c r="AS63">
        <f>IF(SUM(Y$62:$AC64)=0,1,2)</f>
        <v>1</v>
      </c>
      <c r="AT63" s="65" t="str">
        <f t="shared" si="9"/>
        <v/>
      </c>
    </row>
    <row r="64" spans="2:46" x14ac:dyDescent="0.3">
      <c r="V64" s="101"/>
      <c r="W64" s="106"/>
    </row>
    <row r="68" spans="2:65" s="77" customFormat="1" x14ac:dyDescent="0.3">
      <c r="B68" s="93" t="s">
        <v>1209</v>
      </c>
      <c r="C68" s="94"/>
      <c r="D68" s="94"/>
      <c r="E68" s="82"/>
      <c r="F68" s="82"/>
      <c r="G68" s="91"/>
      <c r="H68" s="82"/>
      <c r="I68" s="82"/>
      <c r="J68" s="89">
        <f>SUM(J12:J63)</f>
        <v>0</v>
      </c>
      <c r="K68" s="83">
        <f>SUM(K12:K67)</f>
        <v>0</v>
      </c>
      <c r="L68" s="93" t="s">
        <v>1209</v>
      </c>
      <c r="M68" s="94"/>
      <c r="N68" s="94"/>
      <c r="O68" s="97"/>
      <c r="Q68" s="92"/>
      <c r="T68" s="89">
        <f>SUM(T12:T63)</f>
        <v>0</v>
      </c>
      <c r="U68" s="83">
        <f>SUM(U12:U67)</f>
        <v>0</v>
      </c>
      <c r="V68" s="93" t="s">
        <v>1209</v>
      </c>
      <c r="W68" s="94"/>
      <c r="X68" s="94"/>
      <c r="AA68" s="92"/>
      <c r="AD68" s="89">
        <f>SUM(AD12:AD63)</f>
        <v>0</v>
      </c>
      <c r="AE68" s="83">
        <f>SUM(AE12:AE67)</f>
        <v>0</v>
      </c>
      <c r="AF68" s="93" t="s">
        <v>1209</v>
      </c>
      <c r="AG68" s="94"/>
      <c r="AH68" s="94"/>
      <c r="AJ68" s="108">
        <f>SUM(AJ11:AJ66)</f>
        <v>0</v>
      </c>
      <c r="AK68" s="92"/>
      <c r="AL68" s="108">
        <f>SUM(AL11:AL66)</f>
        <v>0</v>
      </c>
      <c r="AN68" s="108">
        <f>SUM(AN11:AN66)</f>
        <v>0</v>
      </c>
      <c r="AP68" s="108">
        <f>SUM(AP11:AP66)</f>
        <v>0</v>
      </c>
      <c r="AR68" s="108">
        <f>SUM(AR11:AR66)</f>
        <v>0</v>
      </c>
      <c r="AT68" s="108">
        <f>SUM(AT11:AT66)</f>
        <v>0</v>
      </c>
      <c r="AU68"/>
      <c r="AV68"/>
      <c r="AW68"/>
      <c r="AX68"/>
      <c r="AY68"/>
      <c r="AZ68"/>
      <c r="BA68"/>
      <c r="BB68"/>
      <c r="BC68"/>
      <c r="BD68"/>
      <c r="BE68"/>
      <c r="BF68"/>
      <c r="BG68"/>
      <c r="BH68"/>
      <c r="BI68"/>
      <c r="BJ68"/>
      <c r="BK68"/>
      <c r="BL68"/>
      <c r="BM68"/>
    </row>
    <row r="70" spans="2:65" x14ac:dyDescent="0.3">
      <c r="C70" s="147" t="s">
        <v>1210</v>
      </c>
      <c r="D70" s="147"/>
      <c r="E70" s="147"/>
      <c r="F70" s="147"/>
      <c r="G70" s="147"/>
      <c r="H70" s="147"/>
      <c r="I70" s="147"/>
      <c r="J70" s="147"/>
      <c r="K70" s="147"/>
      <c r="L70" s="147"/>
      <c r="M70" s="147"/>
      <c r="N70" s="147"/>
      <c r="O70" s="147"/>
      <c r="P70" s="147"/>
      <c r="Q70" s="147"/>
      <c r="R70" s="147"/>
      <c r="S70" s="147"/>
      <c r="T70" s="147"/>
      <c r="U70" s="147"/>
      <c r="V70" s="147"/>
      <c r="W70" s="147"/>
      <c r="X70" s="147"/>
      <c r="AA70" s="109" t="s">
        <v>1209</v>
      </c>
      <c r="AB70" s="77"/>
      <c r="AC70" s="77"/>
      <c r="AD70" s="110">
        <f>+J68+T68+AD68</f>
        <v>0</v>
      </c>
    </row>
    <row r="71" spans="2:65" x14ac:dyDescent="0.3">
      <c r="C71" s="147"/>
      <c r="D71" s="147"/>
      <c r="E71" s="147"/>
      <c r="F71" s="147"/>
      <c r="G71" s="147"/>
      <c r="H71" s="147"/>
      <c r="I71" s="147"/>
      <c r="J71" s="147"/>
      <c r="K71" s="147"/>
      <c r="L71" s="147"/>
      <c r="M71" s="147"/>
      <c r="N71" s="147"/>
      <c r="O71" s="147"/>
      <c r="P71" s="147"/>
      <c r="Q71" s="147"/>
      <c r="R71" s="147"/>
      <c r="S71" s="147"/>
      <c r="T71" s="147"/>
      <c r="U71" s="147"/>
      <c r="V71" s="147"/>
      <c r="W71" s="147"/>
      <c r="X71" s="147"/>
    </row>
    <row r="73" spans="2:65" x14ac:dyDescent="0.3">
      <c r="J73" s="111"/>
    </row>
    <row r="74" spans="2:65" x14ac:dyDescent="0.3">
      <c r="C74" s="119" t="s">
        <v>1211</v>
      </c>
      <c r="D74" s="119" t="s">
        <v>1212</v>
      </c>
      <c r="M74" s="119" t="s">
        <v>1211</v>
      </c>
      <c r="N74" s="119" t="s">
        <v>1212</v>
      </c>
      <c r="W74" s="119" t="s">
        <v>1211</v>
      </c>
      <c r="X74" s="119" t="s">
        <v>1212</v>
      </c>
    </row>
    <row r="75" spans="2:65" x14ac:dyDescent="0.3">
      <c r="B75" s="101">
        <v>1</v>
      </c>
      <c r="C75" s="123"/>
      <c r="D75" s="123"/>
      <c r="L75" s="101">
        <v>1</v>
      </c>
      <c r="M75" s="120"/>
      <c r="N75" s="120"/>
      <c r="V75" s="101">
        <v>1</v>
      </c>
      <c r="W75" s="120"/>
      <c r="X75" s="120"/>
    </row>
    <row r="76" spans="2:65" x14ac:dyDescent="0.3">
      <c r="B76" s="101">
        <v>2</v>
      </c>
      <c r="C76" s="120"/>
      <c r="D76" s="120"/>
      <c r="J76" s="65"/>
      <c r="L76" s="101">
        <v>2</v>
      </c>
      <c r="M76" s="120"/>
      <c r="N76" s="120"/>
      <c r="V76" s="101">
        <v>2</v>
      </c>
      <c r="W76" s="120"/>
      <c r="X76" s="120"/>
    </row>
    <row r="77" spans="2:65" x14ac:dyDescent="0.3">
      <c r="B77" s="101">
        <v>3</v>
      </c>
      <c r="C77" s="120"/>
      <c r="D77" s="120"/>
      <c r="J77" s="65"/>
      <c r="L77" s="101">
        <v>3</v>
      </c>
      <c r="M77" s="120"/>
      <c r="N77" s="120"/>
      <c r="V77" s="101">
        <v>3</v>
      </c>
      <c r="W77" s="120"/>
      <c r="X77" s="120"/>
    </row>
    <row r="80" spans="2:65" x14ac:dyDescent="0.3">
      <c r="J80" s="65"/>
    </row>
    <row r="82" spans="10:10" x14ac:dyDescent="0.3">
      <c r="J82" s="65"/>
    </row>
    <row r="83" spans="10:10" x14ac:dyDescent="0.3">
      <c r="J83" s="65"/>
    </row>
    <row r="90" spans="10:10" x14ac:dyDescent="0.3">
      <c r="J90" s="46"/>
    </row>
    <row r="97" spans="13:13" x14ac:dyDescent="0.3">
      <c r="M97" s="112"/>
    </row>
  </sheetData>
  <sheetProtection algorithmName="SHA-512" hashValue="yQ/mqcVE0roXTM9LfM5wTf887ydY0bNCd5Fa/tRLCrytaE+JWBKY+g3sbmqfqGmzO8RNAzPKoFlrb2J/ZSeuAg==" saltValue="HtdcVq/uySXXcZlUnNFkqQ==" spinCount="100000" sheet="1" objects="1" scenarios="1" selectLockedCells="1"/>
  <mergeCells count="2">
    <mergeCell ref="V6:AD6"/>
    <mergeCell ref="C70:X71"/>
  </mergeCells>
  <conditionalFormatting sqref="E8:I8">
    <cfRule type="cellIs" dxfId="6" priority="9" operator="equal">
      <formula>0</formula>
    </cfRule>
  </conditionalFormatting>
  <conditionalFormatting sqref="E11:I63">
    <cfRule type="cellIs" dxfId="5" priority="8" operator="equal">
      <formula>"x"</formula>
    </cfRule>
  </conditionalFormatting>
  <conditionalFormatting sqref="O8:S8">
    <cfRule type="cellIs" dxfId="4" priority="5" operator="equal">
      <formula>0</formula>
    </cfRule>
  </conditionalFormatting>
  <conditionalFormatting sqref="O11:S63">
    <cfRule type="cellIs" dxfId="3" priority="2" operator="equal">
      <formula>"x"</formula>
    </cfRule>
    <cfRule type="cellIs" dxfId="2" priority="7" operator="equal">
      <formula>0</formula>
    </cfRule>
  </conditionalFormatting>
  <conditionalFormatting sqref="Y8:AC8">
    <cfRule type="cellIs" dxfId="1" priority="3" operator="equal">
      <formula>0</formula>
    </cfRule>
  </conditionalFormatting>
  <conditionalFormatting sqref="Y11:AC62">
    <cfRule type="cellIs" dxfId="0" priority="1" operator="equal">
      <formula>"x"</formula>
    </cfRule>
  </conditionalFormatting>
  <pageMargins left="0.7" right="0.7" top="0.75" bottom="0.75" header="0.3" footer="0.3"/>
  <pageSetup paperSize="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BCD2A02027944E9FE728E320EFC371" ma:contentTypeVersion="4" ma:contentTypeDescription="Een nieuw document maken." ma:contentTypeScope="" ma:versionID="492336d0019c055acdc8d8644222a636">
  <xsd:schema xmlns:xsd="http://www.w3.org/2001/XMLSchema" xmlns:xs="http://www.w3.org/2001/XMLSchema" xmlns:p="http://schemas.microsoft.com/office/2006/metadata/properties" xmlns:ns2="0a6273d7-743a-467e-80bd-cd58d2016a1a" targetNamespace="http://schemas.microsoft.com/office/2006/metadata/properties" ma:root="true" ma:fieldsID="de61f086d8bab28ef468b34d9e352223" ns2:_="">
    <xsd:import namespace="0a6273d7-743a-467e-80bd-cd58d2016a1a"/>
    <xsd:element name="properties">
      <xsd:complexType>
        <xsd:sequence>
          <xsd:element name="documentManagement">
            <xsd:complexType>
              <xsd:all>
                <xsd:element ref="ns2:Title0" minOccurs="0"/>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6273d7-743a-467e-80bd-cd58d2016a1a" elementFormDefault="qualified">
    <xsd:import namespace="http://schemas.microsoft.com/office/2006/documentManagement/types"/>
    <xsd:import namespace="http://schemas.microsoft.com/office/infopath/2007/PartnerControls"/>
    <xsd:element name="Title0" ma:index="8" nillable="true" ma:displayName="Title" ma:description="" ma:internalName="Title0">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itle0 xmlns="0a6273d7-743a-467e-80bd-cd58d2016a1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8233B2-2DAF-4D4D-8D60-F72C061928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6273d7-743a-467e-80bd-cd58d2016a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D2A23BB-783E-41CA-8B3C-5699067EC860}">
  <ds:schemaRefs>
    <ds:schemaRef ds:uri="http://schemas.microsoft.com/office/2006/metadata/properties"/>
    <ds:schemaRef ds:uri="http://schemas.microsoft.com/office/infopath/2007/PartnerControls"/>
    <ds:schemaRef ds:uri="0a6273d7-743a-467e-80bd-cd58d2016a1a"/>
  </ds:schemaRefs>
</ds:datastoreItem>
</file>

<file path=customXml/itemProps3.xml><?xml version="1.0" encoding="utf-8"?>
<ds:datastoreItem xmlns:ds="http://schemas.openxmlformats.org/officeDocument/2006/customXml" ds:itemID="{52D170FF-A117-4689-9325-621A017E8C0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6</vt:i4>
      </vt:variant>
      <vt:variant>
        <vt:lpstr>Benoemde bereiken</vt:lpstr>
      </vt:variant>
      <vt:variant>
        <vt:i4>1</vt:i4>
      </vt:variant>
    </vt:vector>
  </HeadingPairs>
  <TitlesOfParts>
    <vt:vector size="7" baseType="lpstr">
      <vt:lpstr>Formulier</vt:lpstr>
      <vt:lpstr>Vakanties</vt:lpstr>
      <vt:lpstr>vakantieverlof</vt:lpstr>
      <vt:lpstr>Data</vt:lpstr>
      <vt:lpstr>Vakantie</vt:lpstr>
      <vt:lpstr>Kalender</vt:lpstr>
      <vt:lpstr>Formulier!Afdrukbereik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Henk Tjassing</dc:creator>
  <cp:keywords/>
  <dc:description/>
  <cp:lastModifiedBy>Alfred Boers</cp:lastModifiedBy>
  <cp:revision/>
  <dcterms:created xsi:type="dcterms:W3CDTF">2014-04-29T12:57:59Z</dcterms:created>
  <dcterms:modified xsi:type="dcterms:W3CDTF">2025-10-03T08:07:50Z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0x01010064BCD2A02027944E9FE728E320EFC371</vt:lpwstr>
  </property>
</Properties>
</file>